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fwfwddzrvulicibeneovavdomalicchvypodnpi\"/>
    </mc:Choice>
  </mc:AlternateContent>
  <bookViews>
    <workbookView xWindow="0" yWindow="0" windowWidth="38400" windowHeight="17835" firstSheet="5" activeTab="9"/>
  </bookViews>
  <sheets>
    <sheet name="Rekapitulace stavby" sheetId="1" r:id="rId1"/>
    <sheet name="SO 01.01 - Stavební část" sheetId="2" r:id="rId2"/>
    <sheet name="SO 01.02 - Zdravotně tech..." sheetId="3" r:id="rId3"/>
    <sheet name="SO 01.03 - Vytápění a chl..." sheetId="4" r:id="rId4"/>
    <sheet name="SO 01.04 - Elektroinstala..." sheetId="5" r:id="rId5"/>
    <sheet name="SO 01.05 - Elektroinstala..." sheetId="6" r:id="rId6"/>
    <sheet name="SO 01.06 - EPS" sheetId="7" r:id="rId7"/>
    <sheet name="SO 01.07 - Fotovoltaický ..." sheetId="8" r:id="rId8"/>
    <sheet name="SO 01.08 - Vzduchotechnika" sheetId="9" r:id="rId9"/>
    <sheet name="SO 01.09 - Měření a regulace" sheetId="10" r:id="rId10"/>
    <sheet name="SO 01.10 - Technologie st..." sheetId="11" r:id="rId11"/>
    <sheet name="VRN - Vedlejší a ostatní ..." sheetId="12" r:id="rId12"/>
    <sheet name="SO 02 - Komunikace a zpev..." sheetId="13" r:id="rId13"/>
    <sheet name="SO 03 - Bourání objektu č..." sheetId="14" r:id="rId14"/>
    <sheet name="SO 06 - Plynovod" sheetId="15" r:id="rId15"/>
    <sheet name="Seznam figur" sheetId="16" r:id="rId16"/>
    <sheet name="Pokyny pro vyplnění" sheetId="17" r:id="rId17"/>
  </sheets>
  <definedNames>
    <definedName name="_xlnm._FilterDatabase" localSheetId="1" hidden="1">'SO 01.01 - Stavební část'!$C$116:$K$5638</definedName>
    <definedName name="_xlnm._FilterDatabase" localSheetId="2" hidden="1">'SO 01.02 - Zdravotně tech...'!$C$100:$K$246</definedName>
    <definedName name="_xlnm._FilterDatabase" localSheetId="3" hidden="1">'SO 01.03 - Vytápění a chl...'!$C$98:$K$286</definedName>
    <definedName name="_xlnm._FilterDatabase" localSheetId="4" hidden="1">'SO 01.04 - Elektroinstala...'!$C$92:$K$325</definedName>
    <definedName name="_xlnm._FilterDatabase" localSheetId="5" hidden="1">'SO 01.05 - Elektroinstala...'!$C$90:$K$153</definedName>
    <definedName name="_xlnm._FilterDatabase" localSheetId="6" hidden="1">'SO 01.06 - EPS'!$C$96:$K$161</definedName>
    <definedName name="_xlnm._FilterDatabase" localSheetId="7" hidden="1">'SO 01.07 - Fotovoltaický ...'!$C$94:$K$136</definedName>
    <definedName name="_xlnm._FilterDatabase" localSheetId="8" hidden="1">'SO 01.08 - Vzduchotechnika'!$C$102:$K$282</definedName>
    <definedName name="_xlnm._FilterDatabase" localSheetId="9" hidden="1">'SO 01.09 - Měření a regulace'!$C$104:$K$208</definedName>
    <definedName name="_xlnm._FilterDatabase" localSheetId="10" hidden="1">'SO 01.10 - Technologie st...'!$C$91:$K$146</definedName>
    <definedName name="_xlnm._FilterDatabase" localSheetId="12" hidden="1">'SO 02 - Komunikace a zpev...'!$C$96:$K$890</definedName>
    <definedName name="_xlnm._FilterDatabase" localSheetId="13" hidden="1">'SO 03 - Bourání objektu č...'!$C$87:$K$194</definedName>
    <definedName name="_xlnm._FilterDatabase" localSheetId="14" hidden="1">'SO 06 - Plynovod'!$C$79:$K$84</definedName>
    <definedName name="_xlnm._FilterDatabase" localSheetId="11" hidden="1">'VRN - Vedlejší a ostatní ...'!$C$89:$K$117</definedName>
    <definedName name="_xlnm.Print_Titles" localSheetId="0">'Rekapitulace stavby'!$52:$52</definedName>
    <definedName name="_xlnm.Print_Titles" localSheetId="15">'Seznam figur'!$9:$9</definedName>
    <definedName name="_xlnm.Print_Titles" localSheetId="1">'SO 01.01 - Stavební část'!$116:$116</definedName>
    <definedName name="_xlnm.Print_Titles" localSheetId="2">'SO 01.02 - Zdravotně tech...'!$100:$100</definedName>
    <definedName name="_xlnm.Print_Titles" localSheetId="3">'SO 01.03 - Vytápění a chl...'!$98:$98</definedName>
    <definedName name="_xlnm.Print_Titles" localSheetId="4">'SO 01.04 - Elektroinstala...'!$92:$92</definedName>
    <definedName name="_xlnm.Print_Titles" localSheetId="5">'SO 01.05 - Elektroinstala...'!$90:$90</definedName>
    <definedName name="_xlnm.Print_Titles" localSheetId="6">'SO 01.06 - EPS'!$96:$96</definedName>
    <definedName name="_xlnm.Print_Titles" localSheetId="7">'SO 01.07 - Fotovoltaický ...'!$94:$94</definedName>
    <definedName name="_xlnm.Print_Titles" localSheetId="8">'SO 01.08 - Vzduchotechnika'!$102:$102</definedName>
    <definedName name="_xlnm.Print_Titles" localSheetId="9">'SO 01.09 - Měření a regulace'!$104:$104</definedName>
    <definedName name="_xlnm.Print_Titles" localSheetId="10">'SO 01.10 - Technologie st...'!$91:$91</definedName>
    <definedName name="_xlnm.Print_Titles" localSheetId="12">'SO 02 - Komunikace a zpev...'!$96:$96</definedName>
    <definedName name="_xlnm.Print_Titles" localSheetId="13">'SO 03 - Bourání objektu č...'!$87:$87</definedName>
    <definedName name="_xlnm.Print_Titles" localSheetId="14">'SO 06 - Plynovod'!$79:$79</definedName>
    <definedName name="_xlnm.Print_Titles" localSheetId="11">'VRN - Vedlejší a ostatní ...'!$89:$89</definedName>
    <definedName name="_xlnm.Print_Area" localSheetId="16">'Pokyny pro vyplnění'!$B$2:$K$71,'Pokyny pro vyplnění'!$B$74:$K$118,'Pokyny pro vyplnění'!$B$121:$K$161,'Pokyny pro vyplnění'!$B$164:$K$219</definedName>
    <definedName name="_xlnm.Print_Area" localSheetId="0">'Rekapitulace stavby'!$D$4:$AO$36,'Rekapitulace stavby'!$C$42:$AQ$70</definedName>
    <definedName name="_xlnm.Print_Area" localSheetId="15">'Seznam figur'!$C$4:$G$4011</definedName>
    <definedName name="_xlnm.Print_Area" localSheetId="1">'SO 01.01 - Stavební část'!$C$4:$J$41,'SO 01.01 - Stavební část'!$C$47:$J$96,'SO 01.01 - Stavební část'!$C$102:$K$5638</definedName>
    <definedName name="_xlnm.Print_Area" localSheetId="2">'SO 01.02 - Zdravotně tech...'!$C$4:$J$41,'SO 01.02 - Zdravotně tech...'!$C$47:$J$80,'SO 01.02 - Zdravotně tech...'!$C$86:$K$246</definedName>
    <definedName name="_xlnm.Print_Area" localSheetId="3">'SO 01.03 - Vytápění a chl...'!$C$4:$J$41,'SO 01.03 - Vytápění a chl...'!$C$47:$J$78,'SO 01.03 - Vytápění a chl...'!$C$84:$K$286</definedName>
    <definedName name="_xlnm.Print_Area" localSheetId="4">'SO 01.04 - Elektroinstala...'!$C$4:$J$41,'SO 01.04 - Elektroinstala...'!$C$47:$J$72,'SO 01.04 - Elektroinstala...'!$C$78:$K$325</definedName>
    <definedName name="_xlnm.Print_Area" localSheetId="5">'SO 01.05 - Elektroinstala...'!$C$4:$J$41,'SO 01.05 - Elektroinstala...'!$C$47:$J$70,'SO 01.05 - Elektroinstala...'!$C$76:$K$153</definedName>
    <definedName name="_xlnm.Print_Area" localSheetId="6">'SO 01.06 - EPS'!$C$4:$J$41,'SO 01.06 - EPS'!$C$47:$J$76,'SO 01.06 - EPS'!$C$82:$K$161</definedName>
    <definedName name="_xlnm.Print_Area" localSheetId="7">'SO 01.07 - Fotovoltaický ...'!$C$4:$J$41,'SO 01.07 - Fotovoltaický ...'!$C$47:$J$74,'SO 01.07 - Fotovoltaický ...'!$C$80:$K$136</definedName>
    <definedName name="_xlnm.Print_Area" localSheetId="8">'SO 01.08 - Vzduchotechnika'!$C$4:$J$41,'SO 01.08 - Vzduchotechnika'!$C$47:$J$82,'SO 01.08 - Vzduchotechnika'!$C$88:$K$282</definedName>
    <definedName name="_xlnm.Print_Area" localSheetId="9">'SO 01.09 - Měření a regulace'!$C$4:$J$41,'SO 01.09 - Měření a regulace'!$C$47:$J$84,'SO 01.09 - Měření a regulace'!$C$90:$K$208</definedName>
    <definedName name="_xlnm.Print_Area" localSheetId="10">'SO 01.10 - Technologie st...'!$C$4:$J$41,'SO 01.10 - Technologie st...'!$C$47:$J$71,'SO 01.10 - Technologie st...'!$C$77:$K$146</definedName>
    <definedName name="_xlnm.Print_Area" localSheetId="12">'SO 02 - Komunikace a zpev...'!$C$4:$J$39,'SO 02 - Komunikace a zpev...'!$C$45:$J$78,'SO 02 - Komunikace a zpev...'!$C$84:$K$890</definedName>
    <definedName name="_xlnm.Print_Area" localSheetId="13">'SO 03 - Bourání objektu č...'!$C$4:$J$39,'SO 03 - Bourání objektu č...'!$C$45:$J$69,'SO 03 - Bourání objektu č...'!$C$75:$K$194</definedName>
    <definedName name="_xlnm.Print_Area" localSheetId="14">'SO 06 - Plynovod'!$C$4:$J$39,'SO 06 - Plynovod'!$C$45:$J$61,'SO 06 - Plynovod'!$C$67:$K$84</definedName>
    <definedName name="_xlnm.Print_Area" localSheetId="11">'VRN - Vedlejší a ostatní ...'!$C$4:$J$41,'VRN - Vedlejší a ostatní ...'!$C$47:$J$69,'VRN - Vedlejší a ostatní ...'!$C$75:$K$117</definedName>
  </definedNames>
  <calcPr calcId="152511"/>
</workbook>
</file>

<file path=xl/calcChain.xml><?xml version="1.0" encoding="utf-8"?>
<calcChain xmlns="http://schemas.openxmlformats.org/spreadsheetml/2006/main">
  <c r="D7" i="16" l="1"/>
  <c r="J37" i="15"/>
  <c r="J36" i="15"/>
  <c r="AY69" i="1"/>
  <c r="J35" i="15"/>
  <c r="AX69" i="1" s="1"/>
  <c r="BI84" i="15"/>
  <c r="BH84" i="15"/>
  <c r="BG84" i="15"/>
  <c r="BF84" i="15"/>
  <c r="T84" i="15"/>
  <c r="R84" i="15"/>
  <c r="P84" i="15"/>
  <c r="BI83" i="15"/>
  <c r="BH83" i="15"/>
  <c r="BG83" i="15"/>
  <c r="BF83" i="15"/>
  <c r="T83" i="15"/>
  <c r="R83" i="15"/>
  <c r="P83" i="15"/>
  <c r="BI82" i="15"/>
  <c r="BH82" i="15"/>
  <c r="BG82" i="15"/>
  <c r="BF82" i="15"/>
  <c r="T82" i="15"/>
  <c r="R82" i="15"/>
  <c r="P82" i="15"/>
  <c r="J77" i="15"/>
  <c r="J76" i="15"/>
  <c r="F76" i="15"/>
  <c r="F74" i="15"/>
  <c r="E72" i="15"/>
  <c r="J55" i="15"/>
  <c r="J54" i="15"/>
  <c r="F54" i="15"/>
  <c r="F52" i="15"/>
  <c r="E50" i="15"/>
  <c r="J18" i="15"/>
  <c r="E18" i="15"/>
  <c r="F77" i="15"/>
  <c r="J17" i="15"/>
  <c r="J12" i="15"/>
  <c r="J74" i="15" s="1"/>
  <c r="E7" i="15"/>
  <c r="E70" i="15" s="1"/>
  <c r="J37" i="14"/>
  <c r="J36" i="14"/>
  <c r="AY68" i="1"/>
  <c r="J35" i="14"/>
  <c r="AX68" i="1" s="1"/>
  <c r="BI193" i="14"/>
  <c r="BH193" i="14"/>
  <c r="BG193" i="14"/>
  <c r="BF193" i="14"/>
  <c r="T193" i="14"/>
  <c r="T192" i="14"/>
  <c r="R193" i="14"/>
  <c r="R192" i="14"/>
  <c r="P193" i="14"/>
  <c r="P192" i="14"/>
  <c r="BI190" i="14"/>
  <c r="BH190" i="14"/>
  <c r="BG190" i="14"/>
  <c r="BF190" i="14"/>
  <c r="T190" i="14"/>
  <c r="T189" i="14"/>
  <c r="T188" i="14" s="1"/>
  <c r="R190" i="14"/>
  <c r="R189" i="14" s="1"/>
  <c r="R188" i="14" s="1"/>
  <c r="P190" i="14"/>
  <c r="P189" i="14"/>
  <c r="P188" i="14" s="1"/>
  <c r="BI185" i="14"/>
  <c r="BH185" i="14"/>
  <c r="BG185" i="14"/>
  <c r="BF185" i="14"/>
  <c r="T185" i="14"/>
  <c r="R185" i="14"/>
  <c r="P185" i="14"/>
  <c r="BI179" i="14"/>
  <c r="BH179" i="14"/>
  <c r="BG179" i="14"/>
  <c r="BF179" i="14"/>
  <c r="T179" i="14"/>
  <c r="R179" i="14"/>
  <c r="P179" i="14"/>
  <c r="BI171" i="14"/>
  <c r="BH171" i="14"/>
  <c r="BG171" i="14"/>
  <c r="BF171" i="14"/>
  <c r="T171" i="14"/>
  <c r="R171" i="14"/>
  <c r="P171" i="14"/>
  <c r="BI159" i="14"/>
  <c r="BH159" i="14"/>
  <c r="BG159" i="14"/>
  <c r="BF159" i="14"/>
  <c r="T159" i="14"/>
  <c r="R159" i="14"/>
  <c r="P159" i="14"/>
  <c r="BI155" i="14"/>
  <c r="BH155" i="14"/>
  <c r="BG155" i="14"/>
  <c r="BF155" i="14"/>
  <c r="T155" i="14"/>
  <c r="T154" i="14" s="1"/>
  <c r="R155" i="14"/>
  <c r="R154" i="14" s="1"/>
  <c r="P155" i="14"/>
  <c r="P154" i="14" s="1"/>
  <c r="BI151" i="14"/>
  <c r="BH151" i="14"/>
  <c r="BG151" i="14"/>
  <c r="BF151" i="14"/>
  <c r="T151" i="14"/>
  <c r="R151" i="14"/>
  <c r="P151" i="14"/>
  <c r="BI147" i="14"/>
  <c r="BH147" i="14"/>
  <c r="BG147" i="14"/>
  <c r="BF147" i="14"/>
  <c r="T147" i="14"/>
  <c r="R147" i="14"/>
  <c r="P147" i="14"/>
  <c r="BI143" i="14"/>
  <c r="BH143" i="14"/>
  <c r="BG143" i="14"/>
  <c r="BF143" i="14"/>
  <c r="T143" i="14"/>
  <c r="R143" i="14"/>
  <c r="P143" i="14"/>
  <c r="BI139" i="14"/>
  <c r="BH139" i="14"/>
  <c r="BG139" i="14"/>
  <c r="BF139" i="14"/>
  <c r="T139" i="14"/>
  <c r="R139" i="14"/>
  <c r="P139" i="14"/>
  <c r="BI135" i="14"/>
  <c r="BH135" i="14"/>
  <c r="BG135" i="14"/>
  <c r="BF135" i="14"/>
  <c r="T135" i="14"/>
  <c r="R135" i="14"/>
  <c r="P135" i="14"/>
  <c r="BI126" i="14"/>
  <c r="BH126" i="14"/>
  <c r="BG126" i="14"/>
  <c r="BF126" i="14"/>
  <c r="T126" i="14"/>
  <c r="R126" i="14"/>
  <c r="P126" i="14"/>
  <c r="BI123" i="14"/>
  <c r="BH123" i="14"/>
  <c r="BG123" i="14"/>
  <c r="BF123" i="14"/>
  <c r="T123" i="14"/>
  <c r="R123" i="14"/>
  <c r="P123" i="14"/>
  <c r="BI121" i="14"/>
  <c r="BH121" i="14"/>
  <c r="BG121" i="14"/>
  <c r="BF121" i="14"/>
  <c r="T121" i="14"/>
  <c r="R121" i="14"/>
  <c r="P121" i="14"/>
  <c r="BI119" i="14"/>
  <c r="BH119" i="14"/>
  <c r="BG119" i="14"/>
  <c r="BF119" i="14"/>
  <c r="T119" i="14"/>
  <c r="R119" i="14"/>
  <c r="P119" i="14"/>
  <c r="BI116" i="14"/>
  <c r="BH116" i="14"/>
  <c r="BG116" i="14"/>
  <c r="BF116" i="14"/>
  <c r="T116" i="14"/>
  <c r="R116" i="14"/>
  <c r="P116" i="14"/>
  <c r="BI114" i="14"/>
  <c r="BH114" i="14"/>
  <c r="BG114" i="14"/>
  <c r="BF114" i="14"/>
  <c r="T114" i="14"/>
  <c r="R114" i="14"/>
  <c r="P114" i="14"/>
  <c r="BI110" i="14"/>
  <c r="BH110" i="14"/>
  <c r="BG110" i="14"/>
  <c r="BF110" i="14"/>
  <c r="T110" i="14"/>
  <c r="R110" i="14"/>
  <c r="P110" i="14"/>
  <c r="BI108" i="14"/>
  <c r="BH108" i="14"/>
  <c r="BG108" i="14"/>
  <c r="BF108" i="14"/>
  <c r="T108" i="14"/>
  <c r="R108" i="14"/>
  <c r="P108" i="14"/>
  <c r="BI106" i="14"/>
  <c r="BH106" i="14"/>
  <c r="BG106" i="14"/>
  <c r="BF106" i="14"/>
  <c r="T106" i="14"/>
  <c r="R106" i="14"/>
  <c r="P106" i="14"/>
  <c r="BI91" i="14"/>
  <c r="BH91" i="14"/>
  <c r="BG91" i="14"/>
  <c r="BF91" i="14"/>
  <c r="T91" i="14"/>
  <c r="R91" i="14"/>
  <c r="P91" i="14"/>
  <c r="J85" i="14"/>
  <c r="J84" i="14"/>
  <c r="F84" i="14"/>
  <c r="F82" i="14"/>
  <c r="E80" i="14"/>
  <c r="J55" i="14"/>
  <c r="J54" i="14"/>
  <c r="F54" i="14"/>
  <c r="F52" i="14"/>
  <c r="E50" i="14"/>
  <c r="J18" i="14"/>
  <c r="E18" i="14"/>
  <c r="F85" i="14" s="1"/>
  <c r="J17" i="14"/>
  <c r="J12" i="14"/>
  <c r="J82" i="14"/>
  <c r="E7" i="14"/>
  <c r="E78" i="14" s="1"/>
  <c r="J37" i="13"/>
  <c r="J36" i="13"/>
  <c r="AY67" i="1" s="1"/>
  <c r="J35" i="13"/>
  <c r="AX67" i="1"/>
  <c r="BI889" i="13"/>
  <c r="BH889" i="13"/>
  <c r="BG889" i="13"/>
  <c r="BF889" i="13"/>
  <c r="T889" i="13"/>
  <c r="T888" i="13" s="1"/>
  <c r="R889" i="13"/>
  <c r="R888" i="13"/>
  <c r="P889" i="13"/>
  <c r="P888" i="13" s="1"/>
  <c r="BI886" i="13"/>
  <c r="BH886" i="13"/>
  <c r="BG886" i="13"/>
  <c r="BF886" i="13"/>
  <c r="T886" i="13"/>
  <c r="T885" i="13"/>
  <c r="R886" i="13"/>
  <c r="R885" i="13" s="1"/>
  <c r="P886" i="13"/>
  <c r="P885" i="13"/>
  <c r="BI883" i="13"/>
  <c r="BH883" i="13"/>
  <c r="BG883" i="13"/>
  <c r="BF883" i="13"/>
  <c r="T883" i="13"/>
  <c r="T882" i="13" s="1"/>
  <c r="T878" i="13" s="1"/>
  <c r="R883" i="13"/>
  <c r="R882" i="13" s="1"/>
  <c r="R878" i="13" s="1"/>
  <c r="P883" i="13"/>
  <c r="P882" i="13" s="1"/>
  <c r="BI880" i="13"/>
  <c r="BH880" i="13"/>
  <c r="BG880" i="13"/>
  <c r="BF880" i="13"/>
  <c r="T880" i="13"/>
  <c r="T879" i="13"/>
  <c r="R880" i="13"/>
  <c r="R879" i="13"/>
  <c r="P880" i="13"/>
  <c r="P879" i="13" s="1"/>
  <c r="BI876" i="13"/>
  <c r="BH876" i="13"/>
  <c r="BG876" i="13"/>
  <c r="BF876" i="13"/>
  <c r="T876" i="13"/>
  <c r="R876" i="13"/>
  <c r="P876" i="13"/>
  <c r="BI873" i="13"/>
  <c r="BH873" i="13"/>
  <c r="BG873" i="13"/>
  <c r="BF873" i="13"/>
  <c r="T873" i="13"/>
  <c r="R873" i="13"/>
  <c r="P873" i="13"/>
  <c r="BI870" i="13"/>
  <c r="BH870" i="13"/>
  <c r="BG870" i="13"/>
  <c r="BF870" i="13"/>
  <c r="T870" i="13"/>
  <c r="R870" i="13"/>
  <c r="P870" i="13"/>
  <c r="BI861" i="13"/>
  <c r="BH861" i="13"/>
  <c r="BG861" i="13"/>
  <c r="BF861" i="13"/>
  <c r="T861" i="13"/>
  <c r="R861" i="13"/>
  <c r="P861" i="13"/>
  <c r="BI858" i="13"/>
  <c r="BH858" i="13"/>
  <c r="BG858" i="13"/>
  <c r="BF858" i="13"/>
  <c r="T858" i="13"/>
  <c r="R858" i="13"/>
  <c r="P858" i="13"/>
  <c r="BI848" i="13"/>
  <c r="BH848" i="13"/>
  <c r="BG848" i="13"/>
  <c r="BF848" i="13"/>
  <c r="T848" i="13"/>
  <c r="R848" i="13"/>
  <c r="P848" i="13"/>
  <c r="BI844" i="13"/>
  <c r="BH844" i="13"/>
  <c r="BG844" i="13"/>
  <c r="BF844" i="13"/>
  <c r="T844" i="13"/>
  <c r="T843" i="13"/>
  <c r="R844" i="13"/>
  <c r="R843" i="13"/>
  <c r="P844" i="13"/>
  <c r="P843" i="13"/>
  <c r="BI839" i="13"/>
  <c r="BH839" i="13"/>
  <c r="BG839" i="13"/>
  <c r="BF839" i="13"/>
  <c r="T839" i="13"/>
  <c r="R839" i="13"/>
  <c r="P839" i="13"/>
  <c r="BI835" i="13"/>
  <c r="BH835" i="13"/>
  <c r="BG835" i="13"/>
  <c r="BF835" i="13"/>
  <c r="T835" i="13"/>
  <c r="R835" i="13"/>
  <c r="P835" i="13"/>
  <c r="BI831" i="13"/>
  <c r="BH831" i="13"/>
  <c r="BG831" i="13"/>
  <c r="BF831" i="13"/>
  <c r="T831" i="13"/>
  <c r="R831" i="13"/>
  <c r="P831" i="13"/>
  <c r="BI826" i="13"/>
  <c r="BH826" i="13"/>
  <c r="BG826" i="13"/>
  <c r="BF826" i="13"/>
  <c r="T826" i="13"/>
  <c r="R826" i="13"/>
  <c r="P826" i="13"/>
  <c r="BI822" i="13"/>
  <c r="BH822" i="13"/>
  <c r="BG822" i="13"/>
  <c r="BF822" i="13"/>
  <c r="T822" i="13"/>
  <c r="R822" i="13"/>
  <c r="P822" i="13"/>
  <c r="BI816" i="13"/>
  <c r="BH816" i="13"/>
  <c r="BG816" i="13"/>
  <c r="BF816" i="13"/>
  <c r="T816" i="13"/>
  <c r="R816" i="13"/>
  <c r="P816" i="13"/>
  <c r="BI813" i="13"/>
  <c r="BH813" i="13"/>
  <c r="BG813" i="13"/>
  <c r="BF813" i="13"/>
  <c r="T813" i="13"/>
  <c r="R813" i="13"/>
  <c r="P813" i="13"/>
  <c r="BI808" i="13"/>
  <c r="BH808" i="13"/>
  <c r="BG808" i="13"/>
  <c r="BF808" i="13"/>
  <c r="T808" i="13"/>
  <c r="R808" i="13"/>
  <c r="P808" i="13"/>
  <c r="BI801" i="13"/>
  <c r="BH801" i="13"/>
  <c r="BG801" i="13"/>
  <c r="BF801" i="13"/>
  <c r="T801" i="13"/>
  <c r="R801" i="13"/>
  <c r="P801" i="13"/>
  <c r="BI797" i="13"/>
  <c r="BH797" i="13"/>
  <c r="BG797" i="13"/>
  <c r="BF797" i="13"/>
  <c r="T797" i="13"/>
  <c r="R797" i="13"/>
  <c r="P797" i="13"/>
  <c r="BI795" i="13"/>
  <c r="BH795" i="13"/>
  <c r="BG795" i="13"/>
  <c r="BF795" i="13"/>
  <c r="T795" i="13"/>
  <c r="R795" i="13"/>
  <c r="P795" i="13"/>
  <c r="BI790" i="13"/>
  <c r="BH790" i="13"/>
  <c r="BG790" i="13"/>
  <c r="BF790" i="13"/>
  <c r="T790" i="13"/>
  <c r="R790" i="13"/>
  <c r="P790" i="13"/>
  <c r="BI786" i="13"/>
  <c r="BH786" i="13"/>
  <c r="BG786" i="13"/>
  <c r="BF786" i="13"/>
  <c r="T786" i="13"/>
  <c r="R786" i="13"/>
  <c r="P786" i="13"/>
  <c r="BI783" i="13"/>
  <c r="BH783" i="13"/>
  <c r="BG783" i="13"/>
  <c r="BF783" i="13"/>
  <c r="T783" i="13"/>
  <c r="R783" i="13"/>
  <c r="P783" i="13"/>
  <c r="BI781" i="13"/>
  <c r="BH781" i="13"/>
  <c r="BG781" i="13"/>
  <c r="BF781" i="13"/>
  <c r="T781" i="13"/>
  <c r="R781" i="13"/>
  <c r="P781" i="13"/>
  <c r="BI779" i="13"/>
  <c r="BH779" i="13"/>
  <c r="BG779" i="13"/>
  <c r="BF779" i="13"/>
  <c r="T779" i="13"/>
  <c r="R779" i="13"/>
  <c r="P779" i="13"/>
  <c r="BI772" i="13"/>
  <c r="BH772" i="13"/>
  <c r="BG772" i="13"/>
  <c r="BF772" i="13"/>
  <c r="T772" i="13"/>
  <c r="R772" i="13"/>
  <c r="P772" i="13"/>
  <c r="BI766" i="13"/>
  <c r="BH766" i="13"/>
  <c r="BG766" i="13"/>
  <c r="BF766" i="13"/>
  <c r="T766" i="13"/>
  <c r="R766" i="13"/>
  <c r="P766" i="13"/>
  <c r="BI758" i="13"/>
  <c r="BH758" i="13"/>
  <c r="BG758" i="13"/>
  <c r="BF758" i="13"/>
  <c r="T758" i="13"/>
  <c r="R758" i="13"/>
  <c r="P758" i="13"/>
  <c r="BI754" i="13"/>
  <c r="BH754" i="13"/>
  <c r="BG754" i="13"/>
  <c r="BF754" i="13"/>
  <c r="T754" i="13"/>
  <c r="R754" i="13"/>
  <c r="P754" i="13"/>
  <c r="BI752" i="13"/>
  <c r="BH752" i="13"/>
  <c r="BG752" i="13"/>
  <c r="BF752" i="13"/>
  <c r="T752" i="13"/>
  <c r="R752" i="13"/>
  <c r="P752" i="13"/>
  <c r="BI748" i="13"/>
  <c r="BH748" i="13"/>
  <c r="BG748" i="13"/>
  <c r="BF748" i="13"/>
  <c r="T748" i="13"/>
  <c r="R748" i="13"/>
  <c r="P748" i="13"/>
  <c r="BI745" i="13"/>
  <c r="BH745" i="13"/>
  <c r="BG745" i="13"/>
  <c r="BF745" i="13"/>
  <c r="T745" i="13"/>
  <c r="R745" i="13"/>
  <c r="P745" i="13"/>
  <c r="BI740" i="13"/>
  <c r="BH740" i="13"/>
  <c r="BG740" i="13"/>
  <c r="BF740" i="13"/>
  <c r="T740" i="13"/>
  <c r="R740" i="13"/>
  <c r="P740" i="13"/>
  <c r="BI738" i="13"/>
  <c r="BH738" i="13"/>
  <c r="BG738" i="13"/>
  <c r="BF738" i="13"/>
  <c r="T738" i="13"/>
  <c r="R738" i="13"/>
  <c r="P738" i="13"/>
  <c r="BI734" i="13"/>
  <c r="BH734" i="13"/>
  <c r="BG734" i="13"/>
  <c r="BF734" i="13"/>
  <c r="T734" i="13"/>
  <c r="R734" i="13"/>
  <c r="P734" i="13"/>
  <c r="BI726" i="13"/>
  <c r="BH726" i="13"/>
  <c r="BG726" i="13"/>
  <c r="BF726" i="13"/>
  <c r="T726" i="13"/>
  <c r="R726" i="13"/>
  <c r="P726" i="13"/>
  <c r="BI721" i="13"/>
  <c r="BH721" i="13"/>
  <c r="BG721" i="13"/>
  <c r="BF721" i="13"/>
  <c r="T721" i="13"/>
  <c r="R721" i="13"/>
  <c r="P721" i="13"/>
  <c r="BI718" i="13"/>
  <c r="BH718" i="13"/>
  <c r="BG718" i="13"/>
  <c r="BF718" i="13"/>
  <c r="T718" i="13"/>
  <c r="R718" i="13"/>
  <c r="P718" i="13"/>
  <c r="BI715" i="13"/>
  <c r="BH715" i="13"/>
  <c r="BG715" i="13"/>
  <c r="BF715" i="13"/>
  <c r="T715" i="13"/>
  <c r="R715" i="13"/>
  <c r="P715" i="13"/>
  <c r="BI710" i="13"/>
  <c r="BH710" i="13"/>
  <c r="BG710" i="13"/>
  <c r="BF710" i="13"/>
  <c r="T710" i="13"/>
  <c r="R710" i="13"/>
  <c r="P710" i="13"/>
  <c r="BI706" i="13"/>
  <c r="BH706" i="13"/>
  <c r="BG706" i="13"/>
  <c r="BF706" i="13"/>
  <c r="T706" i="13"/>
  <c r="R706" i="13"/>
  <c r="P706" i="13"/>
  <c r="BI704" i="13"/>
  <c r="BH704" i="13"/>
  <c r="BG704" i="13"/>
  <c r="BF704" i="13"/>
  <c r="T704" i="13"/>
  <c r="R704" i="13"/>
  <c r="P704" i="13"/>
  <c r="BI700" i="13"/>
  <c r="BH700" i="13"/>
  <c r="BG700" i="13"/>
  <c r="BF700" i="13"/>
  <c r="T700" i="13"/>
  <c r="R700" i="13"/>
  <c r="P700" i="13"/>
  <c r="BI697" i="13"/>
  <c r="BH697" i="13"/>
  <c r="BG697" i="13"/>
  <c r="BF697" i="13"/>
  <c r="T697" i="13"/>
  <c r="R697" i="13"/>
  <c r="P697" i="13"/>
  <c r="BI694" i="13"/>
  <c r="BH694" i="13"/>
  <c r="BG694" i="13"/>
  <c r="BF694" i="13"/>
  <c r="T694" i="13"/>
  <c r="R694" i="13"/>
  <c r="P694" i="13"/>
  <c r="BI678" i="13"/>
  <c r="BH678" i="13"/>
  <c r="BG678" i="13"/>
  <c r="BF678" i="13"/>
  <c r="T678" i="13"/>
  <c r="R678" i="13"/>
  <c r="P678" i="13"/>
  <c r="BI677" i="13"/>
  <c r="BH677" i="13"/>
  <c r="BG677" i="13"/>
  <c r="BF677" i="13"/>
  <c r="T677" i="13"/>
  <c r="R677" i="13"/>
  <c r="P677" i="13"/>
  <c r="BI676" i="13"/>
  <c r="BH676" i="13"/>
  <c r="BG676" i="13"/>
  <c r="BF676" i="13"/>
  <c r="T676" i="13"/>
  <c r="R676" i="13"/>
  <c r="P676" i="13"/>
  <c r="BI673" i="13"/>
  <c r="BH673" i="13"/>
  <c r="BG673" i="13"/>
  <c r="BF673" i="13"/>
  <c r="T673" i="13"/>
  <c r="R673" i="13"/>
  <c r="P673" i="13"/>
  <c r="BI670" i="13"/>
  <c r="BH670" i="13"/>
  <c r="BG670" i="13"/>
  <c r="BF670" i="13"/>
  <c r="T670" i="13"/>
  <c r="R670" i="13"/>
  <c r="P670" i="13"/>
  <c r="BI667" i="13"/>
  <c r="BH667" i="13"/>
  <c r="BG667" i="13"/>
  <c r="BF667" i="13"/>
  <c r="T667" i="13"/>
  <c r="R667" i="13"/>
  <c r="P667" i="13"/>
  <c r="BI666" i="13"/>
  <c r="BH666" i="13"/>
  <c r="BG666" i="13"/>
  <c r="BF666" i="13"/>
  <c r="T666" i="13"/>
  <c r="R666" i="13"/>
  <c r="P666" i="13"/>
  <c r="BI664" i="13"/>
  <c r="BH664" i="13"/>
  <c r="BG664" i="13"/>
  <c r="BF664" i="13"/>
  <c r="T664" i="13"/>
  <c r="R664" i="13"/>
  <c r="P664" i="13"/>
  <c r="BI648" i="13"/>
  <c r="BH648" i="13"/>
  <c r="BG648" i="13"/>
  <c r="BF648" i="13"/>
  <c r="T648" i="13"/>
  <c r="T647" i="13"/>
  <c r="R648" i="13"/>
  <c r="R647" i="13" s="1"/>
  <c r="P648" i="13"/>
  <c r="P647" i="13"/>
  <c r="BI642" i="13"/>
  <c r="BH642" i="13"/>
  <c r="BG642" i="13"/>
  <c r="BF642" i="13"/>
  <c r="T642" i="13"/>
  <c r="R642" i="13"/>
  <c r="P642" i="13"/>
  <c r="BI632" i="13"/>
  <c r="BH632" i="13"/>
  <c r="BG632" i="13"/>
  <c r="BF632" i="13"/>
  <c r="T632" i="13"/>
  <c r="R632" i="13"/>
  <c r="P632" i="13"/>
  <c r="BI629" i="13"/>
  <c r="BH629" i="13"/>
  <c r="BG629" i="13"/>
  <c r="BF629" i="13"/>
  <c r="T629" i="13"/>
  <c r="R629" i="13"/>
  <c r="P629" i="13"/>
  <c r="BI625" i="13"/>
  <c r="BH625" i="13"/>
  <c r="BG625" i="13"/>
  <c r="BF625" i="13"/>
  <c r="T625" i="13"/>
  <c r="R625" i="13"/>
  <c r="P625" i="13"/>
  <c r="BI622" i="13"/>
  <c r="BH622" i="13"/>
  <c r="BG622" i="13"/>
  <c r="BF622" i="13"/>
  <c r="T622" i="13"/>
  <c r="R622" i="13"/>
  <c r="P622" i="13"/>
  <c r="BI615" i="13"/>
  <c r="BH615" i="13"/>
  <c r="BG615" i="13"/>
  <c r="BF615" i="13"/>
  <c r="T615" i="13"/>
  <c r="R615" i="13"/>
  <c r="P615" i="13"/>
  <c r="BI609" i="13"/>
  <c r="BH609" i="13"/>
  <c r="BG609" i="13"/>
  <c r="BF609" i="13"/>
  <c r="T609" i="13"/>
  <c r="R609" i="13"/>
  <c r="P609" i="13"/>
  <c r="BI602" i="13"/>
  <c r="BH602" i="13"/>
  <c r="BG602" i="13"/>
  <c r="BF602" i="13"/>
  <c r="T602" i="13"/>
  <c r="R602" i="13"/>
  <c r="P602" i="13"/>
  <c r="BI598" i="13"/>
  <c r="BH598" i="13"/>
  <c r="BG598" i="13"/>
  <c r="BF598" i="13"/>
  <c r="T598" i="13"/>
  <c r="R598" i="13"/>
  <c r="P598" i="13"/>
  <c r="BI589" i="13"/>
  <c r="BH589" i="13"/>
  <c r="BG589" i="13"/>
  <c r="BF589" i="13"/>
  <c r="T589" i="13"/>
  <c r="R589" i="13"/>
  <c r="P589" i="13"/>
  <c r="BI581" i="13"/>
  <c r="BH581" i="13"/>
  <c r="BG581" i="13"/>
  <c r="BF581" i="13"/>
  <c r="T581" i="13"/>
  <c r="R581" i="13"/>
  <c r="P581" i="13"/>
  <c r="BI579" i="13"/>
  <c r="BH579" i="13"/>
  <c r="BG579" i="13"/>
  <c r="BF579" i="13"/>
  <c r="T579" i="13"/>
  <c r="R579" i="13"/>
  <c r="P579" i="13"/>
  <c r="BI569" i="13"/>
  <c r="BH569" i="13"/>
  <c r="BG569" i="13"/>
  <c r="BF569" i="13"/>
  <c r="T569" i="13"/>
  <c r="R569" i="13"/>
  <c r="P569" i="13"/>
  <c r="BI564" i="13"/>
  <c r="BH564" i="13"/>
  <c r="BG564" i="13"/>
  <c r="BF564" i="13"/>
  <c r="T564" i="13"/>
  <c r="R564" i="13"/>
  <c r="P564" i="13"/>
  <c r="BI560" i="13"/>
  <c r="BH560" i="13"/>
  <c r="BG560" i="13"/>
  <c r="BF560" i="13"/>
  <c r="T560" i="13"/>
  <c r="R560" i="13"/>
  <c r="P560" i="13"/>
  <c r="BI556" i="13"/>
  <c r="BH556" i="13"/>
  <c r="BG556" i="13"/>
  <c r="BF556" i="13"/>
  <c r="T556" i="13"/>
  <c r="R556" i="13"/>
  <c r="P556" i="13"/>
  <c r="BI552" i="13"/>
  <c r="BH552" i="13"/>
  <c r="BG552" i="13"/>
  <c r="BF552" i="13"/>
  <c r="T552" i="13"/>
  <c r="R552" i="13"/>
  <c r="P552" i="13"/>
  <c r="BI549" i="13"/>
  <c r="BH549" i="13"/>
  <c r="BG549" i="13"/>
  <c r="BF549" i="13"/>
  <c r="T549" i="13"/>
  <c r="R549" i="13"/>
  <c r="P549" i="13"/>
  <c r="BI545" i="13"/>
  <c r="BH545" i="13"/>
  <c r="BG545" i="13"/>
  <c r="BF545" i="13"/>
  <c r="T545" i="13"/>
  <c r="R545" i="13"/>
  <c r="P545" i="13"/>
  <c r="BI542" i="13"/>
  <c r="BH542" i="13"/>
  <c r="BG542" i="13"/>
  <c r="BF542" i="13"/>
  <c r="T542" i="13"/>
  <c r="R542" i="13"/>
  <c r="P542" i="13"/>
  <c r="BI538" i="13"/>
  <c r="BH538" i="13"/>
  <c r="BG538" i="13"/>
  <c r="BF538" i="13"/>
  <c r="T538" i="13"/>
  <c r="R538" i="13"/>
  <c r="P538" i="13"/>
  <c r="BI530" i="13"/>
  <c r="BH530" i="13"/>
  <c r="BG530" i="13"/>
  <c r="BF530" i="13"/>
  <c r="T530" i="13"/>
  <c r="R530" i="13"/>
  <c r="P530" i="13"/>
  <c r="BI527" i="13"/>
  <c r="BH527" i="13"/>
  <c r="BG527" i="13"/>
  <c r="BF527" i="13"/>
  <c r="T527" i="13"/>
  <c r="R527" i="13"/>
  <c r="P527" i="13"/>
  <c r="BI521" i="13"/>
  <c r="BH521" i="13"/>
  <c r="BG521" i="13"/>
  <c r="BF521" i="13"/>
  <c r="T521" i="13"/>
  <c r="R521" i="13"/>
  <c r="P521" i="13"/>
  <c r="BI519" i="13"/>
  <c r="BH519" i="13"/>
  <c r="BG519" i="13"/>
  <c r="BF519" i="13"/>
  <c r="T519" i="13"/>
  <c r="R519" i="13"/>
  <c r="P519" i="13"/>
  <c r="BI516" i="13"/>
  <c r="BH516" i="13"/>
  <c r="BG516" i="13"/>
  <c r="BF516" i="13"/>
  <c r="T516" i="13"/>
  <c r="R516" i="13"/>
  <c r="P516" i="13"/>
  <c r="BI511" i="13"/>
  <c r="BH511" i="13"/>
  <c r="BG511" i="13"/>
  <c r="BF511" i="13"/>
  <c r="T511" i="13"/>
  <c r="R511" i="13"/>
  <c r="P511" i="13"/>
  <c r="BI509" i="13"/>
  <c r="BH509" i="13"/>
  <c r="BG509" i="13"/>
  <c r="BF509" i="13"/>
  <c r="T509" i="13"/>
  <c r="R509" i="13"/>
  <c r="P509" i="13"/>
  <c r="BI500" i="13"/>
  <c r="BH500" i="13"/>
  <c r="BG500" i="13"/>
  <c r="BF500" i="13"/>
  <c r="T500" i="13"/>
  <c r="R500" i="13"/>
  <c r="P500" i="13"/>
  <c r="BI497" i="13"/>
  <c r="BH497" i="13"/>
  <c r="BG497" i="13"/>
  <c r="BF497" i="13"/>
  <c r="T497" i="13"/>
  <c r="R497" i="13"/>
  <c r="P497" i="13"/>
  <c r="BI495" i="13"/>
  <c r="BH495" i="13"/>
  <c r="BG495" i="13"/>
  <c r="BF495" i="13"/>
  <c r="T495" i="13"/>
  <c r="R495" i="13"/>
  <c r="P495" i="13"/>
  <c r="BI493" i="13"/>
  <c r="BH493" i="13"/>
  <c r="BG493" i="13"/>
  <c r="BF493" i="13"/>
  <c r="T493" i="13"/>
  <c r="R493" i="13"/>
  <c r="P493" i="13"/>
  <c r="BI491" i="13"/>
  <c r="BH491" i="13"/>
  <c r="BG491" i="13"/>
  <c r="BF491" i="13"/>
  <c r="T491" i="13"/>
  <c r="R491" i="13"/>
  <c r="P491" i="13"/>
  <c r="BI484" i="13"/>
  <c r="BH484" i="13"/>
  <c r="BG484" i="13"/>
  <c r="BF484" i="13"/>
  <c r="T484" i="13"/>
  <c r="R484" i="13"/>
  <c r="P484" i="13"/>
  <c r="BI478" i="13"/>
  <c r="BH478" i="13"/>
  <c r="BG478" i="13"/>
  <c r="BF478" i="13"/>
  <c r="T478" i="13"/>
  <c r="R478" i="13"/>
  <c r="P478" i="13"/>
  <c r="BI475" i="13"/>
  <c r="BH475" i="13"/>
  <c r="BG475" i="13"/>
  <c r="BF475" i="13"/>
  <c r="T475" i="13"/>
  <c r="R475" i="13"/>
  <c r="P475" i="13"/>
  <c r="BI461" i="13"/>
  <c r="BH461" i="13"/>
  <c r="BG461" i="13"/>
  <c r="BF461" i="13"/>
  <c r="T461" i="13"/>
  <c r="R461" i="13"/>
  <c r="P461" i="13"/>
  <c r="BI459" i="13"/>
  <c r="BH459" i="13"/>
  <c r="BG459" i="13"/>
  <c r="BF459" i="13"/>
  <c r="T459" i="13"/>
  <c r="R459" i="13"/>
  <c r="P459" i="13"/>
  <c r="BI455" i="13"/>
  <c r="BH455" i="13"/>
  <c r="BG455" i="13"/>
  <c r="BF455" i="13"/>
  <c r="T455" i="13"/>
  <c r="R455" i="13"/>
  <c r="P455" i="13"/>
  <c r="BI452" i="13"/>
  <c r="BH452" i="13"/>
  <c r="BG452" i="13"/>
  <c r="BF452" i="13"/>
  <c r="T452" i="13"/>
  <c r="R452" i="13"/>
  <c r="P452" i="13"/>
  <c r="BI449" i="13"/>
  <c r="BH449" i="13"/>
  <c r="BG449" i="13"/>
  <c r="BF449" i="13"/>
  <c r="T449" i="13"/>
  <c r="R449" i="13"/>
  <c r="P449" i="13"/>
  <c r="BI443" i="13"/>
  <c r="BH443" i="13"/>
  <c r="BG443" i="13"/>
  <c r="BF443" i="13"/>
  <c r="T443" i="13"/>
  <c r="R443" i="13"/>
  <c r="P443" i="13"/>
  <c r="BI435" i="13"/>
  <c r="BH435" i="13"/>
  <c r="BG435" i="13"/>
  <c r="BF435" i="13"/>
  <c r="T435" i="13"/>
  <c r="R435" i="13"/>
  <c r="P435" i="13"/>
  <c r="BI433" i="13"/>
  <c r="BH433" i="13"/>
  <c r="BG433" i="13"/>
  <c r="BF433" i="13"/>
  <c r="T433" i="13"/>
  <c r="R433" i="13"/>
  <c r="P433" i="13"/>
  <c r="BI427" i="13"/>
  <c r="BH427" i="13"/>
  <c r="BG427" i="13"/>
  <c r="BF427" i="13"/>
  <c r="T427" i="13"/>
  <c r="R427" i="13"/>
  <c r="P427" i="13"/>
  <c r="BI424" i="13"/>
  <c r="BH424" i="13"/>
  <c r="BG424" i="13"/>
  <c r="BF424" i="13"/>
  <c r="T424" i="13"/>
  <c r="R424" i="13"/>
  <c r="P424" i="13"/>
  <c r="BI419" i="13"/>
  <c r="BH419" i="13"/>
  <c r="BG419" i="13"/>
  <c r="BF419" i="13"/>
  <c r="T419" i="13"/>
  <c r="R419" i="13"/>
  <c r="P419" i="13"/>
  <c r="BI408" i="13"/>
  <c r="BH408" i="13"/>
  <c r="BG408" i="13"/>
  <c r="BF408" i="13"/>
  <c r="T408" i="13"/>
  <c r="R408" i="13"/>
  <c r="P408" i="13"/>
  <c r="BI393" i="13"/>
  <c r="BH393" i="13"/>
  <c r="BG393" i="13"/>
  <c r="BF393" i="13"/>
  <c r="T393" i="13"/>
  <c r="R393" i="13"/>
  <c r="P393" i="13"/>
  <c r="BI378" i="13"/>
  <c r="BH378" i="13"/>
  <c r="BG378" i="13"/>
  <c r="BF378" i="13"/>
  <c r="T378" i="13"/>
  <c r="R378" i="13"/>
  <c r="P378" i="13"/>
  <c r="BI372" i="13"/>
  <c r="BH372" i="13"/>
  <c r="BG372" i="13"/>
  <c r="BF372" i="13"/>
  <c r="T372" i="13"/>
  <c r="R372" i="13"/>
  <c r="P372" i="13"/>
  <c r="BI369" i="13"/>
  <c r="BH369" i="13"/>
  <c r="BG369" i="13"/>
  <c r="BF369" i="13"/>
  <c r="T369" i="13"/>
  <c r="R369" i="13"/>
  <c r="P369" i="13"/>
  <c r="BI366" i="13"/>
  <c r="BH366" i="13"/>
  <c r="BG366" i="13"/>
  <c r="BF366" i="13"/>
  <c r="T366" i="13"/>
  <c r="R366" i="13"/>
  <c r="P366" i="13"/>
  <c r="BI361" i="13"/>
  <c r="BH361" i="13"/>
  <c r="BG361" i="13"/>
  <c r="BF361" i="13"/>
  <c r="T361" i="13"/>
  <c r="R361" i="13"/>
  <c r="P361" i="13"/>
  <c r="BI357" i="13"/>
  <c r="BH357" i="13"/>
  <c r="BG357" i="13"/>
  <c r="BF357" i="13"/>
  <c r="T357" i="13"/>
  <c r="R357" i="13"/>
  <c r="P357" i="13"/>
  <c r="BI354" i="13"/>
  <c r="BH354" i="13"/>
  <c r="BG354" i="13"/>
  <c r="BF354" i="13"/>
  <c r="T354" i="13"/>
  <c r="R354" i="13"/>
  <c r="P354" i="13"/>
  <c r="BI352" i="13"/>
  <c r="BH352" i="13"/>
  <c r="BG352" i="13"/>
  <c r="BF352" i="13"/>
  <c r="T352" i="13"/>
  <c r="R352" i="13"/>
  <c r="P352" i="13"/>
  <c r="BI347" i="13"/>
  <c r="BH347" i="13"/>
  <c r="BG347" i="13"/>
  <c r="BF347" i="13"/>
  <c r="T347" i="13"/>
  <c r="R347" i="13"/>
  <c r="P347" i="13"/>
  <c r="BI344" i="13"/>
  <c r="BH344" i="13"/>
  <c r="BG344" i="13"/>
  <c r="BF344" i="13"/>
  <c r="T344" i="13"/>
  <c r="R344" i="13"/>
  <c r="P344" i="13"/>
  <c r="BI341" i="13"/>
  <c r="BH341" i="13"/>
  <c r="BG341" i="13"/>
  <c r="BF341" i="13"/>
  <c r="T341" i="13"/>
  <c r="R341" i="13"/>
  <c r="P341" i="13"/>
  <c r="BI333" i="13"/>
  <c r="BH333" i="13"/>
  <c r="BG333" i="13"/>
  <c r="BF333" i="13"/>
  <c r="T333" i="13"/>
  <c r="R333" i="13"/>
  <c r="P333" i="13"/>
  <c r="BI330" i="13"/>
  <c r="BH330" i="13"/>
  <c r="BG330" i="13"/>
  <c r="BF330" i="13"/>
  <c r="T330" i="13"/>
  <c r="R330" i="13"/>
  <c r="P330" i="13"/>
  <c r="BI327" i="13"/>
  <c r="BH327" i="13"/>
  <c r="BG327" i="13"/>
  <c r="BF327" i="13"/>
  <c r="T327" i="13"/>
  <c r="R327" i="13"/>
  <c r="P327" i="13"/>
  <c r="BI324" i="13"/>
  <c r="BH324" i="13"/>
  <c r="BG324" i="13"/>
  <c r="BF324" i="13"/>
  <c r="T324" i="13"/>
  <c r="R324" i="13"/>
  <c r="P324" i="13"/>
  <c r="BI321" i="13"/>
  <c r="BH321" i="13"/>
  <c r="BG321" i="13"/>
  <c r="BF321" i="13"/>
  <c r="T321" i="13"/>
  <c r="R321" i="13"/>
  <c r="P321" i="13"/>
  <c r="BI318" i="13"/>
  <c r="BH318" i="13"/>
  <c r="BG318" i="13"/>
  <c r="BF318" i="13"/>
  <c r="T318" i="13"/>
  <c r="R318" i="13"/>
  <c r="P318" i="13"/>
  <c r="BI315" i="13"/>
  <c r="BH315" i="13"/>
  <c r="BG315" i="13"/>
  <c r="BF315" i="13"/>
  <c r="T315" i="13"/>
  <c r="R315" i="13"/>
  <c r="P315" i="13"/>
  <c r="BI309" i="13"/>
  <c r="BH309" i="13"/>
  <c r="BG309" i="13"/>
  <c r="BF309" i="13"/>
  <c r="T309" i="13"/>
  <c r="R309" i="13"/>
  <c r="P309" i="13"/>
  <c r="BI306" i="13"/>
  <c r="BH306" i="13"/>
  <c r="BG306" i="13"/>
  <c r="BF306" i="13"/>
  <c r="T306" i="13"/>
  <c r="R306" i="13"/>
  <c r="P306" i="13"/>
  <c r="BI299" i="13"/>
  <c r="BH299" i="13"/>
  <c r="BG299" i="13"/>
  <c r="BF299" i="13"/>
  <c r="T299" i="13"/>
  <c r="R299" i="13"/>
  <c r="P299" i="13"/>
  <c r="BI298" i="13"/>
  <c r="BH298" i="13"/>
  <c r="BG298" i="13"/>
  <c r="BF298" i="13"/>
  <c r="T298" i="13"/>
  <c r="R298" i="13"/>
  <c r="P298" i="13"/>
  <c r="BI295" i="13"/>
  <c r="BH295" i="13"/>
  <c r="BG295" i="13"/>
  <c r="BF295" i="13"/>
  <c r="T295" i="13"/>
  <c r="R295" i="13"/>
  <c r="P295" i="13"/>
  <c r="BI292" i="13"/>
  <c r="BH292" i="13"/>
  <c r="BG292" i="13"/>
  <c r="BF292" i="13"/>
  <c r="T292" i="13"/>
  <c r="R292" i="13"/>
  <c r="P292" i="13"/>
  <c r="BI289" i="13"/>
  <c r="BH289" i="13"/>
  <c r="BG289" i="13"/>
  <c r="BF289" i="13"/>
  <c r="T289" i="13"/>
  <c r="R289" i="13"/>
  <c r="P289" i="13"/>
  <c r="BI283" i="13"/>
  <c r="BH283" i="13"/>
  <c r="BG283" i="13"/>
  <c r="BF283" i="13"/>
  <c r="T283" i="13"/>
  <c r="R283" i="13"/>
  <c r="P283" i="13"/>
  <c r="BI279" i="13"/>
  <c r="BH279" i="13"/>
  <c r="BG279" i="13"/>
  <c r="BF279" i="13"/>
  <c r="T279" i="13"/>
  <c r="R279" i="13"/>
  <c r="P279" i="13"/>
  <c r="BI275" i="13"/>
  <c r="BH275" i="13"/>
  <c r="BG275" i="13"/>
  <c r="BF275" i="13"/>
  <c r="T275" i="13"/>
  <c r="R275" i="13"/>
  <c r="P275" i="13"/>
  <c r="BI263" i="13"/>
  <c r="BH263" i="13"/>
  <c r="BG263" i="13"/>
  <c r="BF263" i="13"/>
  <c r="T263" i="13"/>
  <c r="R263" i="13"/>
  <c r="P263" i="13"/>
  <c r="BI259" i="13"/>
  <c r="BH259" i="13"/>
  <c r="BG259" i="13"/>
  <c r="BF259" i="13"/>
  <c r="T259" i="13"/>
  <c r="R259" i="13"/>
  <c r="P259" i="13"/>
  <c r="BI255" i="13"/>
  <c r="BH255" i="13"/>
  <c r="BG255" i="13"/>
  <c r="BF255" i="13"/>
  <c r="T255" i="13"/>
  <c r="R255" i="13"/>
  <c r="P255" i="13"/>
  <c r="BI251" i="13"/>
  <c r="BH251" i="13"/>
  <c r="BG251" i="13"/>
  <c r="BF251" i="13"/>
  <c r="T251" i="13"/>
  <c r="R251" i="13"/>
  <c r="P251" i="13"/>
  <c r="BI247" i="13"/>
  <c r="BH247" i="13"/>
  <c r="BG247" i="13"/>
  <c r="BF247" i="13"/>
  <c r="T247" i="13"/>
  <c r="R247" i="13"/>
  <c r="P247" i="13"/>
  <c r="BI243" i="13"/>
  <c r="BH243" i="13"/>
  <c r="BG243" i="13"/>
  <c r="BF243" i="13"/>
  <c r="T243" i="13"/>
  <c r="R243" i="13"/>
  <c r="P243" i="13"/>
  <c r="BI239" i="13"/>
  <c r="BH239" i="13"/>
  <c r="BG239" i="13"/>
  <c r="BF239" i="13"/>
  <c r="T239" i="13"/>
  <c r="R239" i="13"/>
  <c r="P239" i="13"/>
  <c r="BI235" i="13"/>
  <c r="BH235" i="13"/>
  <c r="BG235" i="13"/>
  <c r="BF235" i="13"/>
  <c r="T235" i="13"/>
  <c r="R235" i="13"/>
  <c r="P235" i="13"/>
  <c r="BI231" i="13"/>
  <c r="BH231" i="13"/>
  <c r="BG231" i="13"/>
  <c r="BF231" i="13"/>
  <c r="T231" i="13"/>
  <c r="R231" i="13"/>
  <c r="P231" i="13"/>
  <c r="BI227" i="13"/>
  <c r="BH227" i="13"/>
  <c r="BG227" i="13"/>
  <c r="BF227" i="13"/>
  <c r="T227" i="13"/>
  <c r="R227" i="13"/>
  <c r="P227" i="13"/>
  <c r="BI223" i="13"/>
  <c r="BH223" i="13"/>
  <c r="BG223" i="13"/>
  <c r="BF223" i="13"/>
  <c r="T223" i="13"/>
  <c r="R223" i="13"/>
  <c r="P223" i="13"/>
  <c r="BI220" i="13"/>
  <c r="BH220" i="13"/>
  <c r="BG220" i="13"/>
  <c r="BF220" i="13"/>
  <c r="T220" i="13"/>
  <c r="R220" i="13"/>
  <c r="P220" i="13"/>
  <c r="BI217" i="13"/>
  <c r="BH217" i="13"/>
  <c r="BG217" i="13"/>
  <c r="BF217" i="13"/>
  <c r="T217" i="13"/>
  <c r="R217" i="13"/>
  <c r="P217" i="13"/>
  <c r="BI214" i="13"/>
  <c r="BH214" i="13"/>
  <c r="BG214" i="13"/>
  <c r="BF214" i="13"/>
  <c r="T214" i="13"/>
  <c r="R214" i="13"/>
  <c r="P214" i="13"/>
  <c r="BI211" i="13"/>
  <c r="BH211" i="13"/>
  <c r="BG211" i="13"/>
  <c r="BF211" i="13"/>
  <c r="T211" i="13"/>
  <c r="R211" i="13"/>
  <c r="P211" i="13"/>
  <c r="BI208" i="13"/>
  <c r="BH208" i="13"/>
  <c r="BG208" i="13"/>
  <c r="BF208" i="13"/>
  <c r="T208" i="13"/>
  <c r="R208" i="13"/>
  <c r="P208" i="13"/>
  <c r="BI205" i="13"/>
  <c r="BH205" i="13"/>
  <c r="BG205" i="13"/>
  <c r="BF205" i="13"/>
  <c r="T205" i="13"/>
  <c r="R205" i="13"/>
  <c r="P205" i="13"/>
  <c r="BI202" i="13"/>
  <c r="BH202" i="13"/>
  <c r="BG202" i="13"/>
  <c r="BF202" i="13"/>
  <c r="T202" i="13"/>
  <c r="R202" i="13"/>
  <c r="P202" i="13"/>
  <c r="BI199" i="13"/>
  <c r="BH199" i="13"/>
  <c r="BG199" i="13"/>
  <c r="BF199" i="13"/>
  <c r="T199" i="13"/>
  <c r="R199" i="13"/>
  <c r="P199" i="13"/>
  <c r="BI196" i="13"/>
  <c r="BH196" i="13"/>
  <c r="BG196" i="13"/>
  <c r="BF196" i="13"/>
  <c r="T196" i="13"/>
  <c r="R196" i="13"/>
  <c r="P196" i="13"/>
  <c r="BI193" i="13"/>
  <c r="BH193" i="13"/>
  <c r="BG193" i="13"/>
  <c r="BF193" i="13"/>
  <c r="T193" i="13"/>
  <c r="R193" i="13"/>
  <c r="P193" i="13"/>
  <c r="BI190" i="13"/>
  <c r="BH190" i="13"/>
  <c r="BG190" i="13"/>
  <c r="BF190" i="13"/>
  <c r="T190" i="13"/>
  <c r="R190" i="13"/>
  <c r="P190" i="13"/>
  <c r="BI175" i="13"/>
  <c r="BH175" i="13"/>
  <c r="BG175" i="13"/>
  <c r="BF175" i="13"/>
  <c r="T175" i="13"/>
  <c r="R175" i="13"/>
  <c r="P175" i="13"/>
  <c r="BI167" i="13"/>
  <c r="BH167" i="13"/>
  <c r="BG167" i="13"/>
  <c r="BF167" i="13"/>
  <c r="T167" i="13"/>
  <c r="R167" i="13"/>
  <c r="P167" i="13"/>
  <c r="BI155" i="13"/>
  <c r="BH155" i="13"/>
  <c r="BG155" i="13"/>
  <c r="BF155" i="13"/>
  <c r="T155" i="13"/>
  <c r="R155" i="13"/>
  <c r="P155" i="13"/>
  <c r="BI150" i="13"/>
  <c r="BH150" i="13"/>
  <c r="BG150" i="13"/>
  <c r="BF150" i="13"/>
  <c r="T150" i="13"/>
  <c r="R150" i="13"/>
  <c r="P150" i="13"/>
  <c r="BI147" i="13"/>
  <c r="BH147" i="13"/>
  <c r="BG147" i="13"/>
  <c r="BF147" i="13"/>
  <c r="T147" i="13"/>
  <c r="R147" i="13"/>
  <c r="P147" i="13"/>
  <c r="BI141" i="13"/>
  <c r="BH141" i="13"/>
  <c r="BG141" i="13"/>
  <c r="BF141" i="13"/>
  <c r="T141" i="13"/>
  <c r="R141" i="13"/>
  <c r="P141" i="13"/>
  <c r="BI130" i="13"/>
  <c r="BH130" i="13"/>
  <c r="BG130" i="13"/>
  <c r="BF130" i="13"/>
  <c r="T130" i="13"/>
  <c r="R130" i="13"/>
  <c r="P130" i="13"/>
  <c r="BI127" i="13"/>
  <c r="BH127" i="13"/>
  <c r="BG127" i="13"/>
  <c r="BF127" i="13"/>
  <c r="T127" i="13"/>
  <c r="R127" i="13"/>
  <c r="P127" i="13"/>
  <c r="BI124" i="13"/>
  <c r="BH124" i="13"/>
  <c r="BG124" i="13"/>
  <c r="BF124" i="13"/>
  <c r="T124" i="13"/>
  <c r="R124" i="13"/>
  <c r="P124" i="13"/>
  <c r="BI121" i="13"/>
  <c r="BH121" i="13"/>
  <c r="BG121" i="13"/>
  <c r="BF121" i="13"/>
  <c r="T121" i="13"/>
  <c r="R121" i="13"/>
  <c r="P121" i="13"/>
  <c r="BI116" i="13"/>
  <c r="BH116" i="13"/>
  <c r="BG116" i="13"/>
  <c r="BF116" i="13"/>
  <c r="T116" i="13"/>
  <c r="R116" i="13"/>
  <c r="P116" i="13"/>
  <c r="BI107" i="13"/>
  <c r="BH107" i="13"/>
  <c r="BG107" i="13"/>
  <c r="BF107" i="13"/>
  <c r="T107" i="13"/>
  <c r="R107" i="13"/>
  <c r="P107" i="13"/>
  <c r="BI100" i="13"/>
  <c r="BH100" i="13"/>
  <c r="BG100" i="13"/>
  <c r="BF100" i="13"/>
  <c r="T100" i="13"/>
  <c r="R100" i="13"/>
  <c r="P100" i="13"/>
  <c r="J94" i="13"/>
  <c r="J93" i="13"/>
  <c r="F93" i="13"/>
  <c r="F91" i="13"/>
  <c r="E89" i="13"/>
  <c r="J55" i="13"/>
  <c r="J54" i="13"/>
  <c r="F54" i="13"/>
  <c r="F52" i="13"/>
  <c r="E50" i="13"/>
  <c r="J18" i="13"/>
  <c r="E18" i="13"/>
  <c r="F94" i="13" s="1"/>
  <c r="J17" i="13"/>
  <c r="J12" i="13"/>
  <c r="J91" i="13"/>
  <c r="E7" i="13"/>
  <c r="E48" i="13" s="1"/>
  <c r="J39" i="12"/>
  <c r="J38" i="12"/>
  <c r="AY66" i="1" s="1"/>
  <c r="J37" i="12"/>
  <c r="AX66" i="1"/>
  <c r="BI116" i="12"/>
  <c r="BH116" i="12"/>
  <c r="BG116" i="12"/>
  <c r="BE116" i="12"/>
  <c r="T116" i="12"/>
  <c r="T115" i="12" s="1"/>
  <c r="R116" i="12"/>
  <c r="R115" i="12"/>
  <c r="P116" i="12"/>
  <c r="P115" i="12" s="1"/>
  <c r="BI113" i="12"/>
  <c r="BH113" i="12"/>
  <c r="BG113" i="12"/>
  <c r="BE113" i="12"/>
  <c r="T113" i="12"/>
  <c r="T112" i="12"/>
  <c r="R113" i="12"/>
  <c r="R112" i="12" s="1"/>
  <c r="P113" i="12"/>
  <c r="P112" i="12"/>
  <c r="BI110" i="12"/>
  <c r="BH110" i="12"/>
  <c r="BG110" i="12"/>
  <c r="BE110" i="12"/>
  <c r="T110" i="12"/>
  <c r="R110" i="12"/>
  <c r="P110" i="12"/>
  <c r="BI108" i="12"/>
  <c r="BH108" i="12"/>
  <c r="BG108" i="12"/>
  <c r="BE108" i="12"/>
  <c r="T108" i="12"/>
  <c r="R108" i="12"/>
  <c r="P108" i="12"/>
  <c r="BI106" i="12"/>
  <c r="BH106" i="12"/>
  <c r="BG106" i="12"/>
  <c r="BE106" i="12"/>
  <c r="T106" i="12"/>
  <c r="R106" i="12"/>
  <c r="P106" i="12"/>
  <c r="BI104" i="12"/>
  <c r="BH104" i="12"/>
  <c r="BG104" i="12"/>
  <c r="BE104" i="12"/>
  <c r="T104" i="12"/>
  <c r="R104" i="12"/>
  <c r="P104" i="12"/>
  <c r="BI102" i="12"/>
  <c r="BH102" i="12"/>
  <c r="BG102" i="12"/>
  <c r="BE102" i="12"/>
  <c r="T102" i="12"/>
  <c r="R102" i="12"/>
  <c r="P102" i="12"/>
  <c r="BI100" i="12"/>
  <c r="BH100" i="12"/>
  <c r="BG100" i="12"/>
  <c r="BE100" i="12"/>
  <c r="T100" i="12"/>
  <c r="R100" i="12"/>
  <c r="P100" i="12"/>
  <c r="BI98" i="12"/>
  <c r="BH98" i="12"/>
  <c r="BG98" i="12"/>
  <c r="BE98" i="12"/>
  <c r="T98" i="12"/>
  <c r="R98" i="12"/>
  <c r="P98" i="12"/>
  <c r="BI95" i="12"/>
  <c r="BH95" i="12"/>
  <c r="BG95" i="12"/>
  <c r="BE95" i="12"/>
  <c r="T95" i="12"/>
  <c r="R95" i="12"/>
  <c r="P95" i="12"/>
  <c r="BI93" i="12"/>
  <c r="BH93" i="12"/>
  <c r="BG93" i="12"/>
  <c r="BE93" i="12"/>
  <c r="T93" i="12"/>
  <c r="R93" i="12"/>
  <c r="P93" i="12"/>
  <c r="J86" i="12"/>
  <c r="F86" i="12"/>
  <c r="F84" i="12"/>
  <c r="E82" i="12"/>
  <c r="J58" i="12"/>
  <c r="F58" i="12"/>
  <c r="F56" i="12"/>
  <c r="E54" i="12"/>
  <c r="J26" i="12"/>
  <c r="E26" i="12"/>
  <c r="J59" i="12" s="1"/>
  <c r="J25" i="12"/>
  <c r="J20" i="12"/>
  <c r="E20" i="12"/>
  <c r="F87" i="12" s="1"/>
  <c r="J19" i="12"/>
  <c r="J14" i="12"/>
  <c r="J84" i="12"/>
  <c r="E7" i="12"/>
  <c r="E78" i="12"/>
  <c r="J39" i="11"/>
  <c r="J38" i="11"/>
  <c r="AY65" i="1" s="1"/>
  <c r="J37" i="11"/>
  <c r="AX65" i="1" s="1"/>
  <c r="BI146" i="11"/>
  <c r="BH146" i="11"/>
  <c r="BG146" i="11"/>
  <c r="BE146" i="11"/>
  <c r="T146" i="11"/>
  <c r="T145" i="11" s="1"/>
  <c r="R146" i="11"/>
  <c r="R145" i="11" s="1"/>
  <c r="P146" i="11"/>
  <c r="P145" i="11" s="1"/>
  <c r="BI144" i="11"/>
  <c r="BH144" i="11"/>
  <c r="BG144" i="11"/>
  <c r="BE144" i="11"/>
  <c r="T144" i="11"/>
  <c r="R144" i="11"/>
  <c r="P144" i="11"/>
  <c r="BI143" i="11"/>
  <c r="BH143" i="11"/>
  <c r="BG143" i="11"/>
  <c r="BE143" i="11"/>
  <c r="T143" i="11"/>
  <c r="R143" i="11"/>
  <c r="P143" i="11"/>
  <c r="BI142" i="11"/>
  <c r="BH142" i="11"/>
  <c r="BG142" i="11"/>
  <c r="BE142" i="11"/>
  <c r="T142" i="11"/>
  <c r="R142" i="11"/>
  <c r="P142" i="11"/>
  <c r="BI141" i="11"/>
  <c r="BH141" i="11"/>
  <c r="BG141" i="11"/>
  <c r="BE141" i="11"/>
  <c r="T141" i="11"/>
  <c r="R141" i="11"/>
  <c r="P141" i="11"/>
  <c r="BI140" i="11"/>
  <c r="BH140" i="11"/>
  <c r="BG140" i="11"/>
  <c r="BE140" i="11"/>
  <c r="T140" i="11"/>
  <c r="R140" i="11"/>
  <c r="P140" i="11"/>
  <c r="BI139" i="11"/>
  <c r="BH139" i="11"/>
  <c r="BG139" i="11"/>
  <c r="BE139" i="11"/>
  <c r="T139" i="11"/>
  <c r="R139" i="11"/>
  <c r="P139" i="11"/>
  <c r="BI137" i="11"/>
  <c r="BH137" i="11"/>
  <c r="BG137" i="11"/>
  <c r="BE137" i="11"/>
  <c r="T137" i="11"/>
  <c r="R137" i="11"/>
  <c r="P137" i="11"/>
  <c r="BI135" i="11"/>
  <c r="BH135" i="11"/>
  <c r="BG135" i="11"/>
  <c r="BE135" i="11"/>
  <c r="T135" i="11"/>
  <c r="R135" i="11"/>
  <c r="P135" i="11"/>
  <c r="BI132" i="11"/>
  <c r="BH132" i="11"/>
  <c r="BG132" i="11"/>
  <c r="BE132" i="11"/>
  <c r="T132" i="11"/>
  <c r="R132" i="11"/>
  <c r="P132" i="11"/>
  <c r="BI130" i="11"/>
  <c r="BH130" i="11"/>
  <c r="BG130" i="11"/>
  <c r="BE130" i="11"/>
  <c r="T130" i="11"/>
  <c r="R130" i="11"/>
  <c r="P130" i="11"/>
  <c r="BI128" i="11"/>
  <c r="BH128" i="11"/>
  <c r="BG128" i="11"/>
  <c r="BE128" i="11"/>
  <c r="T128" i="11"/>
  <c r="R128" i="11"/>
  <c r="P128" i="11"/>
  <c r="BI126" i="11"/>
  <c r="BH126" i="11"/>
  <c r="BG126" i="11"/>
  <c r="BE126" i="11"/>
  <c r="T126" i="11"/>
  <c r="R126" i="11"/>
  <c r="P126" i="11"/>
  <c r="BI124" i="11"/>
  <c r="BH124" i="11"/>
  <c r="BG124" i="11"/>
  <c r="BE124" i="11"/>
  <c r="T124" i="11"/>
  <c r="R124" i="11"/>
  <c r="P124" i="11"/>
  <c r="BI122" i="11"/>
  <c r="BH122" i="11"/>
  <c r="BG122" i="11"/>
  <c r="BE122" i="11"/>
  <c r="T122" i="11"/>
  <c r="R122" i="11"/>
  <c r="P122" i="11"/>
  <c r="BI120" i="11"/>
  <c r="BH120" i="11"/>
  <c r="BG120" i="11"/>
  <c r="BE120" i="11"/>
  <c r="T120" i="11"/>
  <c r="R120" i="11"/>
  <c r="P120" i="11"/>
  <c r="BI117" i="11"/>
  <c r="BH117" i="11"/>
  <c r="BG117" i="11"/>
  <c r="BE117" i="11"/>
  <c r="T117" i="11"/>
  <c r="R117" i="11"/>
  <c r="P117" i="11"/>
  <c r="BI115" i="11"/>
  <c r="BH115" i="11"/>
  <c r="BG115" i="11"/>
  <c r="BE115" i="11"/>
  <c r="T115" i="11"/>
  <c r="R115" i="11"/>
  <c r="P115" i="11"/>
  <c r="BI112" i="11"/>
  <c r="BH112" i="11"/>
  <c r="BG112" i="11"/>
  <c r="BE112" i="11"/>
  <c r="T112" i="11"/>
  <c r="R112" i="11"/>
  <c r="P112" i="11"/>
  <c r="BI110" i="11"/>
  <c r="BH110" i="11"/>
  <c r="BG110" i="11"/>
  <c r="BE110" i="11"/>
  <c r="T110" i="11"/>
  <c r="R110" i="11"/>
  <c r="P110" i="11"/>
  <c r="BI108" i="11"/>
  <c r="BH108" i="11"/>
  <c r="BG108" i="11"/>
  <c r="BE108" i="11"/>
  <c r="T108" i="11"/>
  <c r="R108" i="11"/>
  <c r="P108" i="11"/>
  <c r="BI106" i="11"/>
  <c r="BH106" i="11"/>
  <c r="BG106" i="11"/>
  <c r="BE106" i="11"/>
  <c r="T106" i="11"/>
  <c r="R106" i="11"/>
  <c r="P106" i="11"/>
  <c r="BI104" i="11"/>
  <c r="BH104" i="11"/>
  <c r="BG104" i="11"/>
  <c r="BE104" i="11"/>
  <c r="T104" i="11"/>
  <c r="R104" i="11"/>
  <c r="P104" i="11"/>
  <c r="BI102" i="11"/>
  <c r="BH102" i="11"/>
  <c r="BG102" i="11"/>
  <c r="BE102" i="11"/>
  <c r="T102" i="11"/>
  <c r="R102" i="11"/>
  <c r="P102" i="11"/>
  <c r="BI101" i="11"/>
  <c r="BH101" i="11"/>
  <c r="BG101" i="11"/>
  <c r="BE101" i="11"/>
  <c r="T101" i="11"/>
  <c r="R101" i="11"/>
  <c r="P101" i="11"/>
  <c r="BI99" i="11"/>
  <c r="BH99" i="11"/>
  <c r="BG99" i="11"/>
  <c r="BE99" i="11"/>
  <c r="T99" i="11"/>
  <c r="R99" i="11"/>
  <c r="P99" i="11"/>
  <c r="BI97" i="11"/>
  <c r="BH97" i="11"/>
  <c r="BG97" i="11"/>
  <c r="BE97" i="11"/>
  <c r="T97" i="11"/>
  <c r="R97" i="11"/>
  <c r="P97" i="11"/>
  <c r="BI95" i="11"/>
  <c r="BH95" i="11"/>
  <c r="BG95" i="11"/>
  <c r="BE95" i="11"/>
  <c r="T95" i="11"/>
  <c r="R95" i="11"/>
  <c r="P95" i="11"/>
  <c r="J88" i="11"/>
  <c r="F88" i="11"/>
  <c r="F86" i="11"/>
  <c r="E84" i="11"/>
  <c r="J58" i="11"/>
  <c r="F58" i="11"/>
  <c r="F56" i="11"/>
  <c r="E54" i="11"/>
  <c r="J26" i="11"/>
  <c r="E26" i="11"/>
  <c r="J59" i="11" s="1"/>
  <c r="J25" i="11"/>
  <c r="J20" i="11"/>
  <c r="E20" i="11"/>
  <c r="F59" i="11" s="1"/>
  <c r="J19" i="11"/>
  <c r="J14" i="11"/>
  <c r="J86" i="11"/>
  <c r="E7" i="11"/>
  <c r="E80" i="11"/>
  <c r="J39" i="10"/>
  <c r="J38" i="10"/>
  <c r="AY64" i="1" s="1"/>
  <c r="J37" i="10"/>
  <c r="AX64" i="1" s="1"/>
  <c r="BI208" i="10"/>
  <c r="BH208" i="10"/>
  <c r="BG208" i="10"/>
  <c r="BE208" i="10"/>
  <c r="T208" i="10"/>
  <c r="R208" i="10"/>
  <c r="P208" i="10"/>
  <c r="BI207" i="10"/>
  <c r="BH207" i="10"/>
  <c r="BG207" i="10"/>
  <c r="BE207" i="10"/>
  <c r="T207" i="10"/>
  <c r="R207" i="10"/>
  <c r="P207" i="10"/>
  <c r="BI206" i="10"/>
  <c r="BH206" i="10"/>
  <c r="BG206" i="10"/>
  <c r="BE206" i="10"/>
  <c r="T206" i="10"/>
  <c r="R206" i="10"/>
  <c r="P206" i="10"/>
  <c r="BI205" i="10"/>
  <c r="BH205" i="10"/>
  <c r="BG205" i="10"/>
  <c r="BE205" i="10"/>
  <c r="T205" i="10"/>
  <c r="R205" i="10"/>
  <c r="P205" i="10"/>
  <c r="BI204" i="10"/>
  <c r="BH204" i="10"/>
  <c r="BG204" i="10"/>
  <c r="BE204" i="10"/>
  <c r="T204" i="10"/>
  <c r="R204" i="10"/>
  <c r="P204" i="10"/>
  <c r="BI203" i="10"/>
  <c r="BH203" i="10"/>
  <c r="BG203" i="10"/>
  <c r="BE203" i="10"/>
  <c r="T203" i="10"/>
  <c r="R203" i="10"/>
  <c r="P203" i="10"/>
  <c r="BI202" i="10"/>
  <c r="BH202" i="10"/>
  <c r="BG202" i="10"/>
  <c r="BE202" i="10"/>
  <c r="T202" i="10"/>
  <c r="R202" i="10"/>
  <c r="P202" i="10"/>
  <c r="BI201" i="10"/>
  <c r="BH201" i="10"/>
  <c r="BG201" i="10"/>
  <c r="BE201" i="10"/>
  <c r="T201" i="10"/>
  <c r="R201" i="10"/>
  <c r="P201" i="10"/>
  <c r="BI200" i="10"/>
  <c r="BH200" i="10"/>
  <c r="BG200" i="10"/>
  <c r="BE200" i="10"/>
  <c r="T200" i="10"/>
  <c r="R200" i="10"/>
  <c r="P200"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3" i="10"/>
  <c r="BH193" i="10"/>
  <c r="BG193" i="10"/>
  <c r="BE193" i="10"/>
  <c r="T193" i="10"/>
  <c r="R193" i="10"/>
  <c r="P193" i="10"/>
  <c r="BI192" i="10"/>
  <c r="BH192" i="10"/>
  <c r="BG192" i="10"/>
  <c r="BE192" i="10"/>
  <c r="T192" i="10"/>
  <c r="R192" i="10"/>
  <c r="P192" i="10"/>
  <c r="BI191" i="10"/>
  <c r="BH191" i="10"/>
  <c r="BG191" i="10"/>
  <c r="BE191" i="10"/>
  <c r="T191" i="10"/>
  <c r="R191" i="10"/>
  <c r="P191" i="10"/>
  <c r="BI190" i="10"/>
  <c r="BH190" i="10"/>
  <c r="BG190" i="10"/>
  <c r="BE190" i="10"/>
  <c r="T190" i="10"/>
  <c r="R190" i="10"/>
  <c r="P190" i="10"/>
  <c r="BI189" i="10"/>
  <c r="BH189" i="10"/>
  <c r="BG189" i="10"/>
  <c r="BE189" i="10"/>
  <c r="T189" i="10"/>
  <c r="R189" i="10"/>
  <c r="P189"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6" i="10"/>
  <c r="BH176" i="10"/>
  <c r="BG176" i="10"/>
  <c r="BE176" i="10"/>
  <c r="T176" i="10"/>
  <c r="R176" i="10"/>
  <c r="P176"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4" i="10"/>
  <c r="BH164" i="10"/>
  <c r="BG164" i="10"/>
  <c r="BE164" i="10"/>
  <c r="T164" i="10"/>
  <c r="T163" i="10"/>
  <c r="R164" i="10"/>
  <c r="R163" i="10" s="1"/>
  <c r="P164" i="10"/>
  <c r="P163" i="10"/>
  <c r="BI162" i="10"/>
  <c r="BH162" i="10"/>
  <c r="BG162" i="10"/>
  <c r="BE162" i="10"/>
  <c r="T162" i="10"/>
  <c r="T161" i="10" s="1"/>
  <c r="R162" i="10"/>
  <c r="R161" i="10" s="1"/>
  <c r="P162" i="10"/>
  <c r="P161" i="10" s="1"/>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6" i="10"/>
  <c r="BH146" i="10"/>
  <c r="BG146" i="10"/>
  <c r="BE146" i="10"/>
  <c r="T146" i="10"/>
  <c r="R146" i="10"/>
  <c r="P146" i="10"/>
  <c r="BI145" i="10"/>
  <c r="BH145" i="10"/>
  <c r="BG145" i="10"/>
  <c r="BE145" i="10"/>
  <c r="T145" i="10"/>
  <c r="R145" i="10"/>
  <c r="P145" i="10"/>
  <c r="BI143" i="10"/>
  <c r="BH143" i="10"/>
  <c r="BG143" i="10"/>
  <c r="BE143" i="10"/>
  <c r="T143" i="10"/>
  <c r="R143" i="10"/>
  <c r="P143" i="10"/>
  <c r="BI142" i="10"/>
  <c r="BH142" i="10"/>
  <c r="BG142" i="10"/>
  <c r="BE142" i="10"/>
  <c r="T142" i="10"/>
  <c r="R142" i="10"/>
  <c r="P142" i="10"/>
  <c r="BI139" i="10"/>
  <c r="BH139" i="10"/>
  <c r="BG139" i="10"/>
  <c r="BE139" i="10"/>
  <c r="T139" i="10"/>
  <c r="R139" i="10"/>
  <c r="P139" i="10"/>
  <c r="BI138" i="10"/>
  <c r="BH138" i="10"/>
  <c r="BG138" i="10"/>
  <c r="BE138" i="10"/>
  <c r="T138" i="10"/>
  <c r="R138" i="10"/>
  <c r="P138" i="10"/>
  <c r="BI137" i="10"/>
  <c r="BH137" i="10"/>
  <c r="BG137" i="10"/>
  <c r="BE137" i="10"/>
  <c r="T137" i="10"/>
  <c r="R137" i="10"/>
  <c r="P137" i="10"/>
  <c r="BI136" i="10"/>
  <c r="BH136" i="10"/>
  <c r="BG136" i="10"/>
  <c r="BE136" i="10"/>
  <c r="T136" i="10"/>
  <c r="R136" i="10"/>
  <c r="P136" i="10"/>
  <c r="BI135" i="10"/>
  <c r="BH135" i="10"/>
  <c r="BG135" i="10"/>
  <c r="BE135" i="10"/>
  <c r="T135" i="10"/>
  <c r="R135" i="10"/>
  <c r="P135" i="10"/>
  <c r="BI134" i="10"/>
  <c r="BH134" i="10"/>
  <c r="BG134" i="10"/>
  <c r="BE134" i="10"/>
  <c r="T134" i="10"/>
  <c r="R134" i="10"/>
  <c r="P134" i="10"/>
  <c r="BI133" i="10"/>
  <c r="BH133" i="10"/>
  <c r="BG133" i="10"/>
  <c r="BE133" i="10"/>
  <c r="T133" i="10"/>
  <c r="R133" i="10"/>
  <c r="P133" i="10"/>
  <c r="BI132" i="10"/>
  <c r="BH132" i="10"/>
  <c r="BG132" i="10"/>
  <c r="BE132" i="10"/>
  <c r="T132" i="10"/>
  <c r="R132" i="10"/>
  <c r="P132" i="10"/>
  <c r="BI131" i="10"/>
  <c r="BH131" i="10"/>
  <c r="BG131" i="10"/>
  <c r="BE131" i="10"/>
  <c r="T131" i="10"/>
  <c r="R131" i="10"/>
  <c r="P131" i="10"/>
  <c r="BI130" i="10"/>
  <c r="BH130" i="10"/>
  <c r="BG130" i="10"/>
  <c r="BE130" i="10"/>
  <c r="T130" i="10"/>
  <c r="R130" i="10"/>
  <c r="P130" i="10"/>
  <c r="BI129" i="10"/>
  <c r="BH129" i="10"/>
  <c r="BG129" i="10"/>
  <c r="BE129" i="10"/>
  <c r="T129" i="10"/>
  <c r="R129" i="10"/>
  <c r="P129" i="10"/>
  <c r="BI128" i="10"/>
  <c r="BH128" i="10"/>
  <c r="BG128" i="10"/>
  <c r="BE128" i="10"/>
  <c r="T128" i="10"/>
  <c r="R128" i="10"/>
  <c r="P128" i="10"/>
  <c r="BI127" i="10"/>
  <c r="BH127" i="10"/>
  <c r="BG127" i="10"/>
  <c r="BE127" i="10"/>
  <c r="T127" i="10"/>
  <c r="R127" i="10"/>
  <c r="P127" i="10"/>
  <c r="BI126" i="10"/>
  <c r="BH126" i="10"/>
  <c r="BG126" i="10"/>
  <c r="BE126" i="10"/>
  <c r="T126" i="10"/>
  <c r="R126" i="10"/>
  <c r="P126" i="10"/>
  <c r="BI125" i="10"/>
  <c r="BH125" i="10"/>
  <c r="BG125" i="10"/>
  <c r="BE125" i="10"/>
  <c r="T125" i="10"/>
  <c r="R125" i="10"/>
  <c r="P125" i="10"/>
  <c r="BI124" i="10"/>
  <c r="BH124" i="10"/>
  <c r="BG124" i="10"/>
  <c r="BE124" i="10"/>
  <c r="T124" i="10"/>
  <c r="R124" i="10"/>
  <c r="P124" i="10"/>
  <c r="BI123" i="10"/>
  <c r="BH123" i="10"/>
  <c r="BG123" i="10"/>
  <c r="BE123" i="10"/>
  <c r="T123" i="10"/>
  <c r="R123" i="10"/>
  <c r="P123" i="10"/>
  <c r="BI122" i="10"/>
  <c r="BH122" i="10"/>
  <c r="BG122" i="10"/>
  <c r="BE122" i="10"/>
  <c r="T122" i="10"/>
  <c r="R122" i="10"/>
  <c r="P122" i="10"/>
  <c r="BI121" i="10"/>
  <c r="BH121" i="10"/>
  <c r="BG121" i="10"/>
  <c r="BE121" i="10"/>
  <c r="T121" i="10"/>
  <c r="R121" i="10"/>
  <c r="P121" i="10"/>
  <c r="BI119" i="10"/>
  <c r="BH119" i="10"/>
  <c r="BG119" i="10"/>
  <c r="BE119" i="10"/>
  <c r="T119" i="10"/>
  <c r="R119" i="10"/>
  <c r="P119" i="10"/>
  <c r="BI118" i="10"/>
  <c r="BH118" i="10"/>
  <c r="BG118" i="10"/>
  <c r="BE118" i="10"/>
  <c r="T118" i="10"/>
  <c r="R118" i="10"/>
  <c r="P118" i="10"/>
  <c r="BI117" i="10"/>
  <c r="BH117" i="10"/>
  <c r="BG117" i="10"/>
  <c r="BE117" i="10"/>
  <c r="T117" i="10"/>
  <c r="R117" i="10"/>
  <c r="P117" i="10"/>
  <c r="BI116" i="10"/>
  <c r="BH116" i="10"/>
  <c r="BG116" i="10"/>
  <c r="BE116" i="10"/>
  <c r="T116" i="10"/>
  <c r="R116" i="10"/>
  <c r="P116" i="10"/>
  <c r="BI115" i="10"/>
  <c r="BH115" i="10"/>
  <c r="BG115" i="10"/>
  <c r="BE115" i="10"/>
  <c r="T115" i="10"/>
  <c r="R115" i="10"/>
  <c r="P115" i="10"/>
  <c r="BI113" i="10"/>
  <c r="BH113" i="10"/>
  <c r="BG113" i="10"/>
  <c r="BE113" i="10"/>
  <c r="T113" i="10"/>
  <c r="R113" i="10"/>
  <c r="P113" i="10"/>
  <c r="BI112" i="10"/>
  <c r="BH112" i="10"/>
  <c r="BG112" i="10"/>
  <c r="BE112" i="10"/>
  <c r="T112" i="10"/>
  <c r="R112" i="10"/>
  <c r="P112" i="10"/>
  <c r="BI110" i="10"/>
  <c r="BH110" i="10"/>
  <c r="BG110" i="10"/>
  <c r="BE110" i="10"/>
  <c r="T110" i="10"/>
  <c r="T109" i="10" s="1"/>
  <c r="R110" i="10"/>
  <c r="R109" i="10" s="1"/>
  <c r="P110" i="10"/>
  <c r="P109" i="10" s="1"/>
  <c r="J101" i="10"/>
  <c r="F101" i="10"/>
  <c r="F99" i="10"/>
  <c r="E97" i="10"/>
  <c r="J58" i="10"/>
  <c r="F58" i="10"/>
  <c r="F56" i="10"/>
  <c r="E54" i="10"/>
  <c r="J26" i="10"/>
  <c r="E26" i="10"/>
  <c r="J102" i="10"/>
  <c r="J25" i="10"/>
  <c r="J20" i="10"/>
  <c r="E20" i="10"/>
  <c r="F59" i="10"/>
  <c r="J19" i="10"/>
  <c r="J14" i="10"/>
  <c r="J99" i="10"/>
  <c r="E7" i="10"/>
  <c r="E50" i="10" s="1"/>
  <c r="J235" i="9"/>
  <c r="J104" i="9"/>
  <c r="J39" i="9"/>
  <c r="J38" i="9"/>
  <c r="AY63" i="1"/>
  <c r="J37" i="9"/>
  <c r="AX63" i="1"/>
  <c r="BI282" i="9"/>
  <c r="BH282" i="9"/>
  <c r="BG282" i="9"/>
  <c r="BE282" i="9"/>
  <c r="T282" i="9"/>
  <c r="R282" i="9"/>
  <c r="P282" i="9"/>
  <c r="BI281" i="9"/>
  <c r="BH281" i="9"/>
  <c r="BG281" i="9"/>
  <c r="BE281" i="9"/>
  <c r="T281" i="9"/>
  <c r="R281" i="9"/>
  <c r="P281" i="9"/>
  <c r="BI279" i="9"/>
  <c r="BH279" i="9"/>
  <c r="BG279" i="9"/>
  <c r="BE279" i="9"/>
  <c r="T279" i="9"/>
  <c r="T278" i="9"/>
  <c r="R279" i="9"/>
  <c r="R278" i="9"/>
  <c r="P279" i="9"/>
  <c r="P278" i="9"/>
  <c r="BI276" i="9"/>
  <c r="BH276" i="9"/>
  <c r="BG276" i="9"/>
  <c r="BE276" i="9"/>
  <c r="T276" i="9"/>
  <c r="T275" i="9"/>
  <c r="R276" i="9"/>
  <c r="R275" i="9"/>
  <c r="P276" i="9"/>
  <c r="P275" i="9"/>
  <c r="BI272" i="9"/>
  <c r="BH272" i="9"/>
  <c r="BG272" i="9"/>
  <c r="BE272" i="9"/>
  <c r="T272" i="9"/>
  <c r="T271" i="9"/>
  <c r="R272" i="9"/>
  <c r="R271" i="9"/>
  <c r="P272" i="9"/>
  <c r="P271" i="9"/>
  <c r="BI269" i="9"/>
  <c r="BH269" i="9"/>
  <c r="BG269" i="9"/>
  <c r="BE269" i="9"/>
  <c r="T269" i="9"/>
  <c r="R269" i="9"/>
  <c r="P269" i="9"/>
  <c r="BI268" i="9"/>
  <c r="BH268" i="9"/>
  <c r="BG268" i="9"/>
  <c r="BE268" i="9"/>
  <c r="T268" i="9"/>
  <c r="R268" i="9"/>
  <c r="P268" i="9"/>
  <c r="BI267" i="9"/>
  <c r="BH267" i="9"/>
  <c r="BG267" i="9"/>
  <c r="BE267" i="9"/>
  <c r="T267" i="9"/>
  <c r="R267" i="9"/>
  <c r="P267" i="9"/>
  <c r="BI266" i="9"/>
  <c r="BH266" i="9"/>
  <c r="BG266" i="9"/>
  <c r="BE266" i="9"/>
  <c r="T266" i="9"/>
  <c r="R266" i="9"/>
  <c r="P266" i="9"/>
  <c r="BI265" i="9"/>
  <c r="BH265" i="9"/>
  <c r="BG265" i="9"/>
  <c r="BE265" i="9"/>
  <c r="T265" i="9"/>
  <c r="R265" i="9"/>
  <c r="P265" i="9"/>
  <c r="BI263" i="9"/>
  <c r="BH263" i="9"/>
  <c r="BG263" i="9"/>
  <c r="BE263" i="9"/>
  <c r="T263" i="9"/>
  <c r="R263" i="9"/>
  <c r="P263" i="9"/>
  <c r="BI262" i="9"/>
  <c r="BH262" i="9"/>
  <c r="BG262" i="9"/>
  <c r="BE262" i="9"/>
  <c r="T262" i="9"/>
  <c r="R262" i="9"/>
  <c r="P262" i="9"/>
  <c r="BI261" i="9"/>
  <c r="BH261" i="9"/>
  <c r="BG261" i="9"/>
  <c r="BE261" i="9"/>
  <c r="T261" i="9"/>
  <c r="R261" i="9"/>
  <c r="P261" i="9"/>
  <c r="BI260" i="9"/>
  <c r="BH260" i="9"/>
  <c r="BG260" i="9"/>
  <c r="BE260" i="9"/>
  <c r="T260" i="9"/>
  <c r="R260" i="9"/>
  <c r="P260" i="9"/>
  <c r="BI259" i="9"/>
  <c r="BH259" i="9"/>
  <c r="BG259" i="9"/>
  <c r="BE259" i="9"/>
  <c r="T259" i="9"/>
  <c r="R259" i="9"/>
  <c r="P259" i="9"/>
  <c r="BI258" i="9"/>
  <c r="BH258" i="9"/>
  <c r="BG258" i="9"/>
  <c r="BE258" i="9"/>
  <c r="T258" i="9"/>
  <c r="R258" i="9"/>
  <c r="P258" i="9"/>
  <c r="BI256" i="9"/>
  <c r="BH256" i="9"/>
  <c r="BG256" i="9"/>
  <c r="BE256" i="9"/>
  <c r="T256" i="9"/>
  <c r="R256" i="9"/>
  <c r="P256" i="9"/>
  <c r="BI255" i="9"/>
  <c r="BH255" i="9"/>
  <c r="BG255" i="9"/>
  <c r="BE255" i="9"/>
  <c r="T255" i="9"/>
  <c r="R255" i="9"/>
  <c r="P255" i="9"/>
  <c r="BI254" i="9"/>
  <c r="BH254" i="9"/>
  <c r="BG254" i="9"/>
  <c r="BE254" i="9"/>
  <c r="T254" i="9"/>
  <c r="R254" i="9"/>
  <c r="P254" i="9"/>
  <c r="BI253" i="9"/>
  <c r="BH253" i="9"/>
  <c r="BG253" i="9"/>
  <c r="BE253" i="9"/>
  <c r="T253" i="9"/>
  <c r="R253" i="9"/>
  <c r="P253" i="9"/>
  <c r="BI252" i="9"/>
  <c r="BH252" i="9"/>
  <c r="BG252" i="9"/>
  <c r="BE252" i="9"/>
  <c r="T252" i="9"/>
  <c r="R252" i="9"/>
  <c r="P252" i="9"/>
  <c r="BI251" i="9"/>
  <c r="BH251" i="9"/>
  <c r="BG251" i="9"/>
  <c r="BE251" i="9"/>
  <c r="T251" i="9"/>
  <c r="R251" i="9"/>
  <c r="P251" i="9"/>
  <c r="BI249" i="9"/>
  <c r="BH249" i="9"/>
  <c r="BG249" i="9"/>
  <c r="BE249" i="9"/>
  <c r="T249" i="9"/>
  <c r="R249" i="9"/>
  <c r="P249" i="9"/>
  <c r="BI248" i="9"/>
  <c r="BH248" i="9"/>
  <c r="BG248" i="9"/>
  <c r="BE248" i="9"/>
  <c r="T248" i="9"/>
  <c r="R248" i="9"/>
  <c r="P248" i="9"/>
  <c r="BI247" i="9"/>
  <c r="BH247" i="9"/>
  <c r="BG247" i="9"/>
  <c r="BE247" i="9"/>
  <c r="T247" i="9"/>
  <c r="R247" i="9"/>
  <c r="P247" i="9"/>
  <c r="BI246" i="9"/>
  <c r="BH246" i="9"/>
  <c r="BG246" i="9"/>
  <c r="BE246" i="9"/>
  <c r="T246" i="9"/>
  <c r="R246" i="9"/>
  <c r="P246" i="9"/>
  <c r="BI245" i="9"/>
  <c r="BH245" i="9"/>
  <c r="BG245" i="9"/>
  <c r="BE245" i="9"/>
  <c r="T245" i="9"/>
  <c r="R245" i="9"/>
  <c r="P245" i="9"/>
  <c r="BI244" i="9"/>
  <c r="BH244" i="9"/>
  <c r="BG244" i="9"/>
  <c r="BE244" i="9"/>
  <c r="T244" i="9"/>
  <c r="R244" i="9"/>
  <c r="P244" i="9"/>
  <c r="BI243" i="9"/>
  <c r="BH243" i="9"/>
  <c r="BG243" i="9"/>
  <c r="BE243" i="9"/>
  <c r="T243" i="9"/>
  <c r="R243" i="9"/>
  <c r="P243" i="9"/>
  <c r="BI242" i="9"/>
  <c r="BH242" i="9"/>
  <c r="BG242" i="9"/>
  <c r="BE242" i="9"/>
  <c r="T242" i="9"/>
  <c r="R242" i="9"/>
  <c r="P242" i="9"/>
  <c r="BI241" i="9"/>
  <c r="BH241" i="9"/>
  <c r="BG241" i="9"/>
  <c r="BE241" i="9"/>
  <c r="T241" i="9"/>
  <c r="R241" i="9"/>
  <c r="P241" i="9"/>
  <c r="BI240" i="9"/>
  <c r="BH240" i="9"/>
  <c r="BG240" i="9"/>
  <c r="BE240" i="9"/>
  <c r="T240" i="9"/>
  <c r="R240" i="9"/>
  <c r="P240" i="9"/>
  <c r="BI239" i="9"/>
  <c r="BH239" i="9"/>
  <c r="BG239" i="9"/>
  <c r="BE239" i="9"/>
  <c r="T239" i="9"/>
  <c r="R239" i="9"/>
  <c r="P239" i="9"/>
  <c r="BI238" i="9"/>
  <c r="BH238" i="9"/>
  <c r="BG238" i="9"/>
  <c r="BE238" i="9"/>
  <c r="T238" i="9"/>
  <c r="R238" i="9"/>
  <c r="P238" i="9"/>
  <c r="BI237" i="9"/>
  <c r="BH237" i="9"/>
  <c r="BG237" i="9"/>
  <c r="BE237" i="9"/>
  <c r="T237" i="9"/>
  <c r="R237" i="9"/>
  <c r="P237" i="9"/>
  <c r="J72" i="9"/>
  <c r="BI234" i="9"/>
  <c r="BH234" i="9"/>
  <c r="BG234" i="9"/>
  <c r="BE234" i="9"/>
  <c r="T234" i="9"/>
  <c r="R234" i="9"/>
  <c r="P234" i="9"/>
  <c r="BI233" i="9"/>
  <c r="BH233" i="9"/>
  <c r="BG233" i="9"/>
  <c r="BE233" i="9"/>
  <c r="T233" i="9"/>
  <c r="R233" i="9"/>
  <c r="P233" i="9"/>
  <c r="BI232" i="9"/>
  <c r="BH232" i="9"/>
  <c r="BG232" i="9"/>
  <c r="BE232" i="9"/>
  <c r="T232" i="9"/>
  <c r="R232" i="9"/>
  <c r="P232" i="9"/>
  <c r="BI231" i="9"/>
  <c r="BH231" i="9"/>
  <c r="BG231" i="9"/>
  <c r="BE231" i="9"/>
  <c r="T231" i="9"/>
  <c r="R231" i="9"/>
  <c r="P231" i="9"/>
  <c r="BI230" i="9"/>
  <c r="BH230" i="9"/>
  <c r="BG230" i="9"/>
  <c r="BE230" i="9"/>
  <c r="T230" i="9"/>
  <c r="R230" i="9"/>
  <c r="P230" i="9"/>
  <c r="BI229" i="9"/>
  <c r="BH229" i="9"/>
  <c r="BG229" i="9"/>
  <c r="BE229" i="9"/>
  <c r="T229" i="9"/>
  <c r="R229" i="9"/>
  <c r="P229" i="9"/>
  <c r="BI228" i="9"/>
  <c r="BH228" i="9"/>
  <c r="BG228" i="9"/>
  <c r="BE228" i="9"/>
  <c r="T228" i="9"/>
  <c r="R228" i="9"/>
  <c r="P228" i="9"/>
  <c r="BI226" i="9"/>
  <c r="BH226" i="9"/>
  <c r="BG226" i="9"/>
  <c r="BE226" i="9"/>
  <c r="T226" i="9"/>
  <c r="R226" i="9"/>
  <c r="P226" i="9"/>
  <c r="BI225" i="9"/>
  <c r="BH225" i="9"/>
  <c r="BG225" i="9"/>
  <c r="BE225" i="9"/>
  <c r="T225" i="9"/>
  <c r="R225" i="9"/>
  <c r="P225" i="9"/>
  <c r="BI224" i="9"/>
  <c r="BH224" i="9"/>
  <c r="BG224" i="9"/>
  <c r="BE224" i="9"/>
  <c r="T224" i="9"/>
  <c r="R224" i="9"/>
  <c r="P224" i="9"/>
  <c r="BI223" i="9"/>
  <c r="BH223" i="9"/>
  <c r="BG223" i="9"/>
  <c r="BE223" i="9"/>
  <c r="T223" i="9"/>
  <c r="R223" i="9"/>
  <c r="P223" i="9"/>
  <c r="BI222" i="9"/>
  <c r="BH222" i="9"/>
  <c r="BG222" i="9"/>
  <c r="BE222" i="9"/>
  <c r="T222" i="9"/>
  <c r="R222" i="9"/>
  <c r="P222" i="9"/>
  <c r="BI221" i="9"/>
  <c r="BH221" i="9"/>
  <c r="BG221" i="9"/>
  <c r="BE221" i="9"/>
  <c r="T221" i="9"/>
  <c r="R221" i="9"/>
  <c r="P221" i="9"/>
  <c r="BI220" i="9"/>
  <c r="BH220" i="9"/>
  <c r="BG220" i="9"/>
  <c r="BE220" i="9"/>
  <c r="T220" i="9"/>
  <c r="R220" i="9"/>
  <c r="P220" i="9"/>
  <c r="BI219" i="9"/>
  <c r="BH219" i="9"/>
  <c r="BG219" i="9"/>
  <c r="BE219" i="9"/>
  <c r="T219" i="9"/>
  <c r="R219" i="9"/>
  <c r="P219" i="9"/>
  <c r="BI217" i="9"/>
  <c r="BH217" i="9"/>
  <c r="BG217" i="9"/>
  <c r="BE217" i="9"/>
  <c r="T217" i="9"/>
  <c r="R217" i="9"/>
  <c r="P217" i="9"/>
  <c r="BI216" i="9"/>
  <c r="BH216" i="9"/>
  <c r="BG216" i="9"/>
  <c r="BE216" i="9"/>
  <c r="T216" i="9"/>
  <c r="R216" i="9"/>
  <c r="P216" i="9"/>
  <c r="BI215" i="9"/>
  <c r="BH215" i="9"/>
  <c r="BG215" i="9"/>
  <c r="BE215" i="9"/>
  <c r="T215" i="9"/>
  <c r="R215" i="9"/>
  <c r="P215" i="9"/>
  <c r="BI214" i="9"/>
  <c r="BH214" i="9"/>
  <c r="BG214" i="9"/>
  <c r="BE214" i="9"/>
  <c r="T214" i="9"/>
  <c r="R214" i="9"/>
  <c r="P214" i="9"/>
  <c r="BI213" i="9"/>
  <c r="BH213" i="9"/>
  <c r="BG213" i="9"/>
  <c r="BE213" i="9"/>
  <c r="T213" i="9"/>
  <c r="R213" i="9"/>
  <c r="P213" i="9"/>
  <c r="BI212" i="9"/>
  <c r="BH212" i="9"/>
  <c r="BG212" i="9"/>
  <c r="BE212" i="9"/>
  <c r="T212" i="9"/>
  <c r="R212" i="9"/>
  <c r="P212" i="9"/>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4" i="9"/>
  <c r="BH204" i="9"/>
  <c r="BG204" i="9"/>
  <c r="BE204" i="9"/>
  <c r="T204" i="9"/>
  <c r="R204" i="9"/>
  <c r="P204" i="9"/>
  <c r="BI203" i="9"/>
  <c r="BH203" i="9"/>
  <c r="BG203" i="9"/>
  <c r="BE203" i="9"/>
  <c r="T203" i="9"/>
  <c r="R203" i="9"/>
  <c r="P203" i="9"/>
  <c r="BI202" i="9"/>
  <c r="BH202" i="9"/>
  <c r="BG202" i="9"/>
  <c r="BE202" i="9"/>
  <c r="T202" i="9"/>
  <c r="R202" i="9"/>
  <c r="P202" i="9"/>
  <c r="BI201" i="9"/>
  <c r="BH201" i="9"/>
  <c r="BG201" i="9"/>
  <c r="BE201" i="9"/>
  <c r="T201" i="9"/>
  <c r="R201" i="9"/>
  <c r="P201" i="9"/>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4" i="9"/>
  <c r="BH194" i="9"/>
  <c r="BG194" i="9"/>
  <c r="BE194" i="9"/>
  <c r="T194" i="9"/>
  <c r="R194" i="9"/>
  <c r="P194" i="9"/>
  <c r="BI193" i="9"/>
  <c r="BH193" i="9"/>
  <c r="BG193" i="9"/>
  <c r="BE193" i="9"/>
  <c r="T193" i="9"/>
  <c r="R193" i="9"/>
  <c r="P193"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6" i="9"/>
  <c r="BH186" i="9"/>
  <c r="BG186" i="9"/>
  <c r="BE186" i="9"/>
  <c r="T186" i="9"/>
  <c r="R186" i="9"/>
  <c r="P186" i="9"/>
  <c r="BI185" i="9"/>
  <c r="BH185" i="9"/>
  <c r="BG185" i="9"/>
  <c r="BE185" i="9"/>
  <c r="T185" i="9"/>
  <c r="R185" i="9"/>
  <c r="P185" i="9"/>
  <c r="BI184" i="9"/>
  <c r="BH184" i="9"/>
  <c r="BG184" i="9"/>
  <c r="BE184" i="9"/>
  <c r="T184" i="9"/>
  <c r="R184"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7" i="9"/>
  <c r="BH177" i="9"/>
  <c r="BG177" i="9"/>
  <c r="BE177" i="9"/>
  <c r="T177" i="9"/>
  <c r="R177" i="9"/>
  <c r="P177"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BI147" i="9"/>
  <c r="BH147" i="9"/>
  <c r="BG147" i="9"/>
  <c r="BE147" i="9"/>
  <c r="T147" i="9"/>
  <c r="R147" i="9"/>
  <c r="P147" i="9"/>
  <c r="BI146" i="9"/>
  <c r="BH146" i="9"/>
  <c r="BG146" i="9"/>
  <c r="BE146" i="9"/>
  <c r="T146" i="9"/>
  <c r="R146" i="9"/>
  <c r="P146" i="9"/>
  <c r="BI145" i="9"/>
  <c r="BH145" i="9"/>
  <c r="BG145" i="9"/>
  <c r="BE145" i="9"/>
  <c r="T145" i="9"/>
  <c r="R145" i="9"/>
  <c r="P145" i="9"/>
  <c r="BI144" i="9"/>
  <c r="BH144" i="9"/>
  <c r="BG144" i="9"/>
  <c r="BE144" i="9"/>
  <c r="T144" i="9"/>
  <c r="R144" i="9"/>
  <c r="P144" i="9"/>
  <c r="BI143" i="9"/>
  <c r="BH143" i="9"/>
  <c r="BG143" i="9"/>
  <c r="BE143" i="9"/>
  <c r="T143" i="9"/>
  <c r="R143" i="9"/>
  <c r="P143" i="9"/>
  <c r="BI141" i="9"/>
  <c r="BH141" i="9"/>
  <c r="BG141" i="9"/>
  <c r="BE141" i="9"/>
  <c r="T141" i="9"/>
  <c r="R141" i="9"/>
  <c r="P141" i="9"/>
  <c r="BI140" i="9"/>
  <c r="BH140" i="9"/>
  <c r="BG140" i="9"/>
  <c r="BE140" i="9"/>
  <c r="T140" i="9"/>
  <c r="R140" i="9"/>
  <c r="P140" i="9"/>
  <c r="BI139" i="9"/>
  <c r="BH139" i="9"/>
  <c r="BG139" i="9"/>
  <c r="BE139" i="9"/>
  <c r="T139" i="9"/>
  <c r="R139" i="9"/>
  <c r="P139" i="9"/>
  <c r="BI138" i="9"/>
  <c r="BH138" i="9"/>
  <c r="BG138" i="9"/>
  <c r="BE138" i="9"/>
  <c r="T138" i="9"/>
  <c r="R138" i="9"/>
  <c r="P138" i="9"/>
  <c r="BI137" i="9"/>
  <c r="BH137" i="9"/>
  <c r="BG137" i="9"/>
  <c r="BE137" i="9"/>
  <c r="T137" i="9"/>
  <c r="R137" i="9"/>
  <c r="P137" i="9"/>
  <c r="BI136" i="9"/>
  <c r="BH136" i="9"/>
  <c r="BG136" i="9"/>
  <c r="BE136" i="9"/>
  <c r="T136" i="9"/>
  <c r="R136" i="9"/>
  <c r="P136" i="9"/>
  <c r="BI135" i="9"/>
  <c r="BH135" i="9"/>
  <c r="BG135" i="9"/>
  <c r="BE135" i="9"/>
  <c r="T135" i="9"/>
  <c r="R135" i="9"/>
  <c r="P135" i="9"/>
  <c r="BI134" i="9"/>
  <c r="BH134" i="9"/>
  <c r="BG134" i="9"/>
  <c r="BE134" i="9"/>
  <c r="T134" i="9"/>
  <c r="R134" i="9"/>
  <c r="P134" i="9"/>
  <c r="BI133" i="9"/>
  <c r="BH133" i="9"/>
  <c r="BG133" i="9"/>
  <c r="BE133" i="9"/>
  <c r="T133" i="9"/>
  <c r="R133" i="9"/>
  <c r="P133" i="9"/>
  <c r="BI132" i="9"/>
  <c r="BH132" i="9"/>
  <c r="BG132" i="9"/>
  <c r="BE132" i="9"/>
  <c r="T132" i="9"/>
  <c r="R132" i="9"/>
  <c r="P132" i="9"/>
  <c r="BI131" i="9"/>
  <c r="BH131" i="9"/>
  <c r="BG131" i="9"/>
  <c r="BE131" i="9"/>
  <c r="T131" i="9"/>
  <c r="R131" i="9"/>
  <c r="P131" i="9"/>
  <c r="BI130" i="9"/>
  <c r="BH130" i="9"/>
  <c r="BG130" i="9"/>
  <c r="BE130" i="9"/>
  <c r="T130" i="9"/>
  <c r="R130" i="9"/>
  <c r="P130" i="9"/>
  <c r="BI129" i="9"/>
  <c r="BH129" i="9"/>
  <c r="BG129" i="9"/>
  <c r="BE129" i="9"/>
  <c r="T129" i="9"/>
  <c r="R129" i="9"/>
  <c r="P129" i="9"/>
  <c r="BI128" i="9"/>
  <c r="BH128" i="9"/>
  <c r="BG128" i="9"/>
  <c r="BE128" i="9"/>
  <c r="T128" i="9"/>
  <c r="R128" i="9"/>
  <c r="P128" i="9"/>
  <c r="BI127" i="9"/>
  <c r="BH127" i="9"/>
  <c r="BG127" i="9"/>
  <c r="BE127" i="9"/>
  <c r="T127" i="9"/>
  <c r="R127" i="9"/>
  <c r="P127" i="9"/>
  <c r="BI125" i="9"/>
  <c r="BH125" i="9"/>
  <c r="BG125" i="9"/>
  <c r="BE125" i="9"/>
  <c r="T125" i="9"/>
  <c r="R125" i="9"/>
  <c r="P125" i="9"/>
  <c r="BI124" i="9"/>
  <c r="BH124" i="9"/>
  <c r="BG124" i="9"/>
  <c r="BE124" i="9"/>
  <c r="T124" i="9"/>
  <c r="R124" i="9"/>
  <c r="P124" i="9"/>
  <c r="BI123" i="9"/>
  <c r="BH123" i="9"/>
  <c r="BG123" i="9"/>
  <c r="BE123" i="9"/>
  <c r="T123" i="9"/>
  <c r="R123" i="9"/>
  <c r="P123" i="9"/>
  <c r="BI122" i="9"/>
  <c r="BH122" i="9"/>
  <c r="BG122" i="9"/>
  <c r="BE122" i="9"/>
  <c r="T122" i="9"/>
  <c r="R122" i="9"/>
  <c r="P122" i="9"/>
  <c r="BI121" i="9"/>
  <c r="BH121" i="9"/>
  <c r="BG121" i="9"/>
  <c r="BE121" i="9"/>
  <c r="T121" i="9"/>
  <c r="R121" i="9"/>
  <c r="P121" i="9"/>
  <c r="BI120" i="9"/>
  <c r="BH120" i="9"/>
  <c r="BG120" i="9"/>
  <c r="BE120" i="9"/>
  <c r="T120" i="9"/>
  <c r="R120" i="9"/>
  <c r="P120" i="9"/>
  <c r="BI119" i="9"/>
  <c r="BH119" i="9"/>
  <c r="BG119" i="9"/>
  <c r="BE119" i="9"/>
  <c r="T119" i="9"/>
  <c r="R119" i="9"/>
  <c r="P119" i="9"/>
  <c r="BI118" i="9"/>
  <c r="BH118" i="9"/>
  <c r="BG118" i="9"/>
  <c r="BE118" i="9"/>
  <c r="T118" i="9"/>
  <c r="R118" i="9"/>
  <c r="P118" i="9"/>
  <c r="BI117" i="9"/>
  <c r="BH117" i="9"/>
  <c r="BG117" i="9"/>
  <c r="BE117" i="9"/>
  <c r="T117" i="9"/>
  <c r="R117" i="9"/>
  <c r="P117" i="9"/>
  <c r="BI116" i="9"/>
  <c r="BH116" i="9"/>
  <c r="BG116" i="9"/>
  <c r="BE116" i="9"/>
  <c r="T116" i="9"/>
  <c r="R116" i="9"/>
  <c r="P116" i="9"/>
  <c r="BI115" i="9"/>
  <c r="BH115" i="9"/>
  <c r="BG115" i="9"/>
  <c r="BE115" i="9"/>
  <c r="T115" i="9"/>
  <c r="R115" i="9"/>
  <c r="P115" i="9"/>
  <c r="BI114" i="9"/>
  <c r="BH114" i="9"/>
  <c r="BG114" i="9"/>
  <c r="BE114" i="9"/>
  <c r="T114" i="9"/>
  <c r="R114" i="9"/>
  <c r="P114" i="9"/>
  <c r="BI113" i="9"/>
  <c r="BH113" i="9"/>
  <c r="BG113" i="9"/>
  <c r="BE113" i="9"/>
  <c r="T113" i="9"/>
  <c r="R113" i="9"/>
  <c r="P113" i="9"/>
  <c r="BI112" i="9"/>
  <c r="BH112" i="9"/>
  <c r="BG112" i="9"/>
  <c r="BE112" i="9"/>
  <c r="T112" i="9"/>
  <c r="R112" i="9"/>
  <c r="P112" i="9"/>
  <c r="BI111" i="9"/>
  <c r="BH111" i="9"/>
  <c r="BG111" i="9"/>
  <c r="BE111" i="9"/>
  <c r="T111" i="9"/>
  <c r="R111" i="9"/>
  <c r="P111" i="9"/>
  <c r="BI110" i="9"/>
  <c r="BH110" i="9"/>
  <c r="BG110" i="9"/>
  <c r="BE110" i="9"/>
  <c r="T110" i="9"/>
  <c r="R110" i="9"/>
  <c r="P110" i="9"/>
  <c r="BI109" i="9"/>
  <c r="BH109" i="9"/>
  <c r="BG109" i="9"/>
  <c r="BE109" i="9"/>
  <c r="T109" i="9"/>
  <c r="R109" i="9"/>
  <c r="P109" i="9"/>
  <c r="BI108" i="9"/>
  <c r="BH108" i="9"/>
  <c r="BG108" i="9"/>
  <c r="BE108" i="9"/>
  <c r="T108" i="9"/>
  <c r="R108" i="9"/>
  <c r="P108" i="9"/>
  <c r="BI107" i="9"/>
  <c r="BH107" i="9"/>
  <c r="BG107" i="9"/>
  <c r="BE107" i="9"/>
  <c r="T107" i="9"/>
  <c r="R107" i="9"/>
  <c r="P107" i="9"/>
  <c r="J64" i="9"/>
  <c r="J99" i="9"/>
  <c r="F99" i="9"/>
  <c r="F97" i="9"/>
  <c r="E95" i="9"/>
  <c r="J58" i="9"/>
  <c r="F58" i="9"/>
  <c r="F56" i="9"/>
  <c r="E54" i="9"/>
  <c r="J26" i="9"/>
  <c r="E26" i="9"/>
  <c r="J59" i="9"/>
  <c r="J25" i="9"/>
  <c r="J20" i="9"/>
  <c r="E20" i="9"/>
  <c r="F59" i="9"/>
  <c r="J19" i="9"/>
  <c r="J14" i="9"/>
  <c r="J97" i="9"/>
  <c r="E7" i="9"/>
  <c r="E91" i="9" s="1"/>
  <c r="J39" i="8"/>
  <c r="J38" i="8"/>
  <c r="AY62" i="1"/>
  <c r="J37" i="8"/>
  <c r="AX62" i="1"/>
  <c r="BI136" i="8"/>
  <c r="BH136" i="8"/>
  <c r="BG136" i="8"/>
  <c r="BE136" i="8"/>
  <c r="T136" i="8"/>
  <c r="T135" i="8"/>
  <c r="R136" i="8"/>
  <c r="R135" i="8"/>
  <c r="P136" i="8"/>
  <c r="P135" i="8"/>
  <c r="BI134" i="8"/>
  <c r="BH134" i="8"/>
  <c r="BG134" i="8"/>
  <c r="BE134" i="8"/>
  <c r="T134" i="8"/>
  <c r="R134" i="8"/>
  <c r="P134" i="8"/>
  <c r="BI133" i="8"/>
  <c r="BH133" i="8"/>
  <c r="BG133" i="8"/>
  <c r="BE133" i="8"/>
  <c r="T133" i="8"/>
  <c r="R133" i="8"/>
  <c r="P133" i="8"/>
  <c r="BI132" i="8"/>
  <c r="BH132" i="8"/>
  <c r="BG132" i="8"/>
  <c r="BE132" i="8"/>
  <c r="T132" i="8"/>
  <c r="R132" i="8"/>
  <c r="P132" i="8"/>
  <c r="BI130" i="8"/>
  <c r="BH130" i="8"/>
  <c r="BG130" i="8"/>
  <c r="BE130" i="8"/>
  <c r="T130" i="8"/>
  <c r="R130" i="8"/>
  <c r="P130" i="8"/>
  <c r="BI129" i="8"/>
  <c r="BH129" i="8"/>
  <c r="BG129" i="8"/>
  <c r="BE129" i="8"/>
  <c r="T129" i="8"/>
  <c r="R129" i="8"/>
  <c r="P129" i="8"/>
  <c r="BI128" i="8"/>
  <c r="BH128" i="8"/>
  <c r="BG128" i="8"/>
  <c r="BE128" i="8"/>
  <c r="T128" i="8"/>
  <c r="R128" i="8"/>
  <c r="P128" i="8"/>
  <c r="BI126" i="8"/>
  <c r="BH126" i="8"/>
  <c r="BG126" i="8"/>
  <c r="BE126" i="8"/>
  <c r="T126" i="8"/>
  <c r="T125" i="8"/>
  <c r="R126" i="8"/>
  <c r="R125" i="8" s="1"/>
  <c r="P126" i="8"/>
  <c r="P125" i="8"/>
  <c r="BI123" i="8"/>
  <c r="BH123" i="8"/>
  <c r="BG123" i="8"/>
  <c r="BE123" i="8"/>
  <c r="T123" i="8"/>
  <c r="T122" i="8"/>
  <c r="R123" i="8"/>
  <c r="R122" i="8"/>
  <c r="P123" i="8"/>
  <c r="P122" i="8"/>
  <c r="BI121" i="8"/>
  <c r="BH121" i="8"/>
  <c r="BG121" i="8"/>
  <c r="BE121" i="8"/>
  <c r="T121" i="8"/>
  <c r="R121" i="8"/>
  <c r="P121" i="8"/>
  <c r="BI120" i="8"/>
  <c r="BH120" i="8"/>
  <c r="BG120" i="8"/>
  <c r="BE120" i="8"/>
  <c r="T120" i="8"/>
  <c r="R120" i="8"/>
  <c r="P120" i="8"/>
  <c r="BI119" i="8"/>
  <c r="BH119" i="8"/>
  <c r="BG119" i="8"/>
  <c r="BE119" i="8"/>
  <c r="T119" i="8"/>
  <c r="R119" i="8"/>
  <c r="P119" i="8"/>
  <c r="BI118" i="8"/>
  <c r="BH118" i="8"/>
  <c r="BG118" i="8"/>
  <c r="BE118" i="8"/>
  <c r="T118" i="8"/>
  <c r="R118" i="8"/>
  <c r="P118" i="8"/>
  <c r="BI117" i="8"/>
  <c r="BH117" i="8"/>
  <c r="BG117" i="8"/>
  <c r="BE117" i="8"/>
  <c r="T117" i="8"/>
  <c r="R117" i="8"/>
  <c r="P117" i="8"/>
  <c r="BI116" i="8"/>
  <c r="BH116" i="8"/>
  <c r="BG116" i="8"/>
  <c r="BE116" i="8"/>
  <c r="T116" i="8"/>
  <c r="R116" i="8"/>
  <c r="P116" i="8"/>
  <c r="BI115" i="8"/>
  <c r="BH115" i="8"/>
  <c r="BG115" i="8"/>
  <c r="BE115" i="8"/>
  <c r="T115" i="8"/>
  <c r="R115" i="8"/>
  <c r="P115" i="8"/>
  <c r="BI114" i="8"/>
  <c r="BH114" i="8"/>
  <c r="BG114" i="8"/>
  <c r="BE114" i="8"/>
  <c r="T114" i="8"/>
  <c r="R114" i="8"/>
  <c r="P114" i="8"/>
  <c r="BI113" i="8"/>
  <c r="BH113" i="8"/>
  <c r="BG113" i="8"/>
  <c r="BE113" i="8"/>
  <c r="T113" i="8"/>
  <c r="R113" i="8"/>
  <c r="P113" i="8"/>
  <c r="BI112" i="8"/>
  <c r="BH112" i="8"/>
  <c r="BG112" i="8"/>
  <c r="BE112" i="8"/>
  <c r="T112" i="8"/>
  <c r="R112" i="8"/>
  <c r="P112" i="8"/>
  <c r="BI111" i="8"/>
  <c r="BH111" i="8"/>
  <c r="BG111" i="8"/>
  <c r="BE111" i="8"/>
  <c r="T111" i="8"/>
  <c r="R111" i="8"/>
  <c r="P111" i="8"/>
  <c r="BI109" i="8"/>
  <c r="BH109" i="8"/>
  <c r="BG109" i="8"/>
  <c r="BE109" i="8"/>
  <c r="T109" i="8"/>
  <c r="R109" i="8"/>
  <c r="P109" i="8"/>
  <c r="BI108" i="8"/>
  <c r="BH108" i="8"/>
  <c r="BG108" i="8"/>
  <c r="BE108" i="8"/>
  <c r="T108" i="8"/>
  <c r="R108" i="8"/>
  <c r="P108" i="8"/>
  <c r="BI107" i="8"/>
  <c r="BH107" i="8"/>
  <c r="BG107" i="8"/>
  <c r="BE107" i="8"/>
  <c r="T107" i="8"/>
  <c r="R107" i="8"/>
  <c r="P107" i="8"/>
  <c r="BI106" i="8"/>
  <c r="BH106" i="8"/>
  <c r="BG106" i="8"/>
  <c r="BE106" i="8"/>
  <c r="T106" i="8"/>
  <c r="R106" i="8"/>
  <c r="P106" i="8"/>
  <c r="BI105" i="8"/>
  <c r="BH105" i="8"/>
  <c r="BG105" i="8"/>
  <c r="BE105" i="8"/>
  <c r="T105" i="8"/>
  <c r="R105" i="8"/>
  <c r="P105" i="8"/>
  <c r="BI103" i="8"/>
  <c r="BH103" i="8"/>
  <c r="BG103" i="8"/>
  <c r="BE103" i="8"/>
  <c r="T103" i="8"/>
  <c r="R103" i="8"/>
  <c r="P103" i="8"/>
  <c r="BI102" i="8"/>
  <c r="BH102" i="8"/>
  <c r="BG102" i="8"/>
  <c r="BE102" i="8"/>
  <c r="T102" i="8"/>
  <c r="R102" i="8"/>
  <c r="P102" i="8"/>
  <c r="BI101" i="8"/>
  <c r="BH101" i="8"/>
  <c r="BG101" i="8"/>
  <c r="BE101" i="8"/>
  <c r="T101" i="8"/>
  <c r="R101" i="8"/>
  <c r="P101" i="8"/>
  <c r="BI100" i="8"/>
  <c r="BH100" i="8"/>
  <c r="BG100" i="8"/>
  <c r="BE100" i="8"/>
  <c r="T100" i="8"/>
  <c r="R100" i="8"/>
  <c r="P100" i="8"/>
  <c r="BI99" i="8"/>
  <c r="BH99" i="8"/>
  <c r="BG99" i="8"/>
  <c r="BE99" i="8"/>
  <c r="T99" i="8"/>
  <c r="R99" i="8"/>
  <c r="P99" i="8"/>
  <c r="BI98" i="8"/>
  <c r="BH98" i="8"/>
  <c r="BG98" i="8"/>
  <c r="BE98" i="8"/>
  <c r="T98" i="8"/>
  <c r="R98" i="8"/>
  <c r="P98" i="8"/>
  <c r="J92" i="8"/>
  <c r="J91" i="8"/>
  <c r="F91" i="8"/>
  <c r="F89" i="8"/>
  <c r="E87" i="8"/>
  <c r="J59" i="8"/>
  <c r="J58" i="8"/>
  <c r="F58" i="8"/>
  <c r="F56" i="8"/>
  <c r="E54" i="8"/>
  <c r="J20" i="8"/>
  <c r="E20" i="8"/>
  <c r="F92" i="8" s="1"/>
  <c r="J19" i="8"/>
  <c r="J14" i="8"/>
  <c r="J89" i="8"/>
  <c r="E7" i="8"/>
  <c r="E50" i="8" s="1"/>
  <c r="J39" i="7"/>
  <c r="J38" i="7"/>
  <c r="AY61" i="1" s="1"/>
  <c r="J37" i="7"/>
  <c r="AX61" i="1" s="1"/>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3" i="7"/>
  <c r="BH143" i="7"/>
  <c r="BG143" i="7"/>
  <c r="BE143" i="7"/>
  <c r="T143" i="7"/>
  <c r="R143" i="7"/>
  <c r="P143" i="7"/>
  <c r="BI142" i="7"/>
  <c r="BH142" i="7"/>
  <c r="BG142" i="7"/>
  <c r="BE142" i="7"/>
  <c r="T142" i="7"/>
  <c r="R142" i="7"/>
  <c r="P142" i="7"/>
  <c r="BI141" i="7"/>
  <c r="BH141" i="7"/>
  <c r="BG141" i="7"/>
  <c r="BE141" i="7"/>
  <c r="T141" i="7"/>
  <c r="R141" i="7"/>
  <c r="P141" i="7"/>
  <c r="BI140" i="7"/>
  <c r="BH140" i="7"/>
  <c r="BG140" i="7"/>
  <c r="BE140" i="7"/>
  <c r="T140" i="7"/>
  <c r="R140" i="7"/>
  <c r="P140" i="7"/>
  <c r="BI139" i="7"/>
  <c r="BH139" i="7"/>
  <c r="BG139" i="7"/>
  <c r="BE139" i="7"/>
  <c r="T139" i="7"/>
  <c r="R139" i="7"/>
  <c r="P139" i="7"/>
  <c r="BI138" i="7"/>
  <c r="BH138" i="7"/>
  <c r="BG138" i="7"/>
  <c r="BE138" i="7"/>
  <c r="T138" i="7"/>
  <c r="R138" i="7"/>
  <c r="P138" i="7"/>
  <c r="BI137" i="7"/>
  <c r="BH137" i="7"/>
  <c r="BG137" i="7"/>
  <c r="BE137" i="7"/>
  <c r="T137" i="7"/>
  <c r="R137" i="7"/>
  <c r="P137" i="7"/>
  <c r="BI136" i="7"/>
  <c r="BH136" i="7"/>
  <c r="BG136" i="7"/>
  <c r="BE136" i="7"/>
  <c r="T136" i="7"/>
  <c r="R136" i="7"/>
  <c r="P136" i="7"/>
  <c r="BI135" i="7"/>
  <c r="BH135" i="7"/>
  <c r="BG135" i="7"/>
  <c r="BE135" i="7"/>
  <c r="T135" i="7"/>
  <c r="R135" i="7"/>
  <c r="P135" i="7"/>
  <c r="BI134" i="7"/>
  <c r="BH134" i="7"/>
  <c r="BG134" i="7"/>
  <c r="BE134" i="7"/>
  <c r="T134" i="7"/>
  <c r="R134" i="7"/>
  <c r="P134" i="7"/>
  <c r="BI133" i="7"/>
  <c r="BH133" i="7"/>
  <c r="BG133" i="7"/>
  <c r="BE133" i="7"/>
  <c r="T133" i="7"/>
  <c r="R133" i="7"/>
  <c r="P133" i="7"/>
  <c r="BI131" i="7"/>
  <c r="BH131" i="7"/>
  <c r="BG131" i="7"/>
  <c r="BE131" i="7"/>
  <c r="T131" i="7"/>
  <c r="R131" i="7"/>
  <c r="P131" i="7"/>
  <c r="BI130" i="7"/>
  <c r="BH130" i="7"/>
  <c r="BG130" i="7"/>
  <c r="BE130" i="7"/>
  <c r="T130" i="7"/>
  <c r="R130" i="7"/>
  <c r="P130" i="7"/>
  <c r="BI128" i="7"/>
  <c r="BH128" i="7"/>
  <c r="BG128" i="7"/>
  <c r="BE128" i="7"/>
  <c r="T128" i="7"/>
  <c r="R128" i="7"/>
  <c r="P128" i="7"/>
  <c r="BI127" i="7"/>
  <c r="BH127" i="7"/>
  <c r="BG127" i="7"/>
  <c r="BE127" i="7"/>
  <c r="T127" i="7"/>
  <c r="R127" i="7"/>
  <c r="P127" i="7"/>
  <c r="BI125" i="7"/>
  <c r="BH125" i="7"/>
  <c r="BG125" i="7"/>
  <c r="BE125" i="7"/>
  <c r="T125" i="7"/>
  <c r="T124" i="7" s="1"/>
  <c r="R125" i="7"/>
  <c r="R124" i="7" s="1"/>
  <c r="P125" i="7"/>
  <c r="P124" i="7" s="1"/>
  <c r="BI123" i="7"/>
  <c r="BH123" i="7"/>
  <c r="BG123" i="7"/>
  <c r="BE123" i="7"/>
  <c r="T123" i="7"/>
  <c r="T122" i="7" s="1"/>
  <c r="R123" i="7"/>
  <c r="R122" i="7" s="1"/>
  <c r="P123" i="7"/>
  <c r="P122" i="7" s="1"/>
  <c r="BI121" i="7"/>
  <c r="BH121" i="7"/>
  <c r="BG121" i="7"/>
  <c r="BE121" i="7"/>
  <c r="T121" i="7"/>
  <c r="R121" i="7"/>
  <c r="P121" i="7"/>
  <c r="BI120" i="7"/>
  <c r="BH120" i="7"/>
  <c r="BG120" i="7"/>
  <c r="BE120" i="7"/>
  <c r="T120" i="7"/>
  <c r="R120" i="7"/>
  <c r="P120" i="7"/>
  <c r="BI119" i="7"/>
  <c r="BH119" i="7"/>
  <c r="BG119" i="7"/>
  <c r="BE119" i="7"/>
  <c r="T119" i="7"/>
  <c r="R119" i="7"/>
  <c r="P119" i="7"/>
  <c r="BI118" i="7"/>
  <c r="BH118" i="7"/>
  <c r="BG118" i="7"/>
  <c r="BE118" i="7"/>
  <c r="T118" i="7"/>
  <c r="R118" i="7"/>
  <c r="P118" i="7"/>
  <c r="BI116" i="7"/>
  <c r="BH116" i="7"/>
  <c r="BG116" i="7"/>
  <c r="BE116" i="7"/>
  <c r="T116" i="7"/>
  <c r="R116" i="7"/>
  <c r="P116" i="7"/>
  <c r="BI115" i="7"/>
  <c r="BH115" i="7"/>
  <c r="BG115" i="7"/>
  <c r="BE115" i="7"/>
  <c r="T115" i="7"/>
  <c r="R115" i="7"/>
  <c r="P115" i="7"/>
  <c r="BI114" i="7"/>
  <c r="BH114" i="7"/>
  <c r="BG114" i="7"/>
  <c r="BE114" i="7"/>
  <c r="T114" i="7"/>
  <c r="R114" i="7"/>
  <c r="P114" i="7"/>
  <c r="BI113" i="7"/>
  <c r="BH113" i="7"/>
  <c r="BG113" i="7"/>
  <c r="BE113" i="7"/>
  <c r="T113" i="7"/>
  <c r="R113" i="7"/>
  <c r="P113" i="7"/>
  <c r="BI112" i="7"/>
  <c r="BH112" i="7"/>
  <c r="BG112" i="7"/>
  <c r="BE112" i="7"/>
  <c r="T112" i="7"/>
  <c r="R112" i="7"/>
  <c r="P112" i="7"/>
  <c r="BI110" i="7"/>
  <c r="BH110" i="7"/>
  <c r="BG110" i="7"/>
  <c r="BE110" i="7"/>
  <c r="T110" i="7"/>
  <c r="R110" i="7"/>
  <c r="P110" i="7"/>
  <c r="BI109" i="7"/>
  <c r="BH109" i="7"/>
  <c r="BG109" i="7"/>
  <c r="BE109" i="7"/>
  <c r="T109" i="7"/>
  <c r="R109" i="7"/>
  <c r="P109" i="7"/>
  <c r="BI108" i="7"/>
  <c r="BH108" i="7"/>
  <c r="BG108" i="7"/>
  <c r="BE108" i="7"/>
  <c r="T108" i="7"/>
  <c r="R108" i="7"/>
  <c r="P108"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2" i="7"/>
  <c r="BH102" i="7"/>
  <c r="BG102" i="7"/>
  <c r="BE102" i="7"/>
  <c r="T102" i="7"/>
  <c r="R102" i="7"/>
  <c r="P102" i="7"/>
  <c r="BI100" i="7"/>
  <c r="BH100" i="7"/>
  <c r="BG100" i="7"/>
  <c r="BE100" i="7"/>
  <c r="T100" i="7"/>
  <c r="T99" i="7"/>
  <c r="R100" i="7"/>
  <c r="R99" i="7" s="1"/>
  <c r="P100" i="7"/>
  <c r="P99" i="7"/>
  <c r="J93" i="7"/>
  <c r="F93" i="7"/>
  <c r="F91" i="7"/>
  <c r="E89" i="7"/>
  <c r="J58" i="7"/>
  <c r="F58" i="7"/>
  <c r="F56" i="7"/>
  <c r="E54" i="7"/>
  <c r="J26" i="7"/>
  <c r="E26" i="7"/>
  <c r="J59" i="7" s="1"/>
  <c r="J25" i="7"/>
  <c r="J20" i="7"/>
  <c r="E20" i="7"/>
  <c r="F94" i="7" s="1"/>
  <c r="J19" i="7"/>
  <c r="J14" i="7"/>
  <c r="J91" i="7"/>
  <c r="E7" i="7"/>
  <c r="E85" i="7"/>
  <c r="J39" i="6"/>
  <c r="J38" i="6"/>
  <c r="AY60" i="1" s="1"/>
  <c r="J37" i="6"/>
  <c r="AX60" i="1" s="1"/>
  <c r="BI153" i="6"/>
  <c r="BH153" i="6"/>
  <c r="BG153" i="6"/>
  <c r="BE153" i="6"/>
  <c r="T153" i="6"/>
  <c r="T152" i="6" s="1"/>
  <c r="R153" i="6"/>
  <c r="R152" i="6" s="1"/>
  <c r="P153" i="6"/>
  <c r="P152" i="6" s="1"/>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BI132" i="6"/>
  <c r="BH132" i="6"/>
  <c r="BG132" i="6"/>
  <c r="BE132" i="6"/>
  <c r="T132" i="6"/>
  <c r="R132" i="6"/>
  <c r="P132" i="6"/>
  <c r="BI131" i="6"/>
  <c r="BH131" i="6"/>
  <c r="BG131" i="6"/>
  <c r="BE131" i="6"/>
  <c r="T131" i="6"/>
  <c r="R131" i="6"/>
  <c r="P131" i="6"/>
  <c r="BI130" i="6"/>
  <c r="BH130" i="6"/>
  <c r="BG130" i="6"/>
  <c r="BE130" i="6"/>
  <c r="T130" i="6"/>
  <c r="R130" i="6"/>
  <c r="P130" i="6"/>
  <c r="BI129" i="6"/>
  <c r="BH129" i="6"/>
  <c r="BG129" i="6"/>
  <c r="BE129" i="6"/>
  <c r="T129" i="6"/>
  <c r="R129" i="6"/>
  <c r="P129" i="6"/>
  <c r="BI127" i="6"/>
  <c r="BH127" i="6"/>
  <c r="BG127" i="6"/>
  <c r="BE127" i="6"/>
  <c r="T127" i="6"/>
  <c r="R127" i="6"/>
  <c r="P127" i="6"/>
  <c r="BI126" i="6"/>
  <c r="BH126" i="6"/>
  <c r="BG126" i="6"/>
  <c r="BE126" i="6"/>
  <c r="T126" i="6"/>
  <c r="R126" i="6"/>
  <c r="P126" i="6"/>
  <c r="BI125" i="6"/>
  <c r="BH125" i="6"/>
  <c r="BG125" i="6"/>
  <c r="BE125" i="6"/>
  <c r="T125" i="6"/>
  <c r="R125" i="6"/>
  <c r="P125" i="6"/>
  <c r="BI124" i="6"/>
  <c r="BH124" i="6"/>
  <c r="BG124" i="6"/>
  <c r="BE124" i="6"/>
  <c r="T124" i="6"/>
  <c r="R124" i="6"/>
  <c r="P124" i="6"/>
  <c r="BI123" i="6"/>
  <c r="BH123" i="6"/>
  <c r="BG123" i="6"/>
  <c r="BE123" i="6"/>
  <c r="T123" i="6"/>
  <c r="R123" i="6"/>
  <c r="P123" i="6"/>
  <c r="BI122" i="6"/>
  <c r="BH122" i="6"/>
  <c r="BG122" i="6"/>
  <c r="BE122" i="6"/>
  <c r="T122" i="6"/>
  <c r="R122" i="6"/>
  <c r="P122" i="6"/>
  <c r="BI121" i="6"/>
  <c r="BH121" i="6"/>
  <c r="BG121" i="6"/>
  <c r="BE121" i="6"/>
  <c r="T121" i="6"/>
  <c r="R121" i="6"/>
  <c r="P121"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6" i="6"/>
  <c r="BH116" i="6"/>
  <c r="BG116" i="6"/>
  <c r="BE116" i="6"/>
  <c r="T116" i="6"/>
  <c r="R116" i="6"/>
  <c r="P116" i="6"/>
  <c r="BI115" i="6"/>
  <c r="BH115" i="6"/>
  <c r="BG115" i="6"/>
  <c r="BE115" i="6"/>
  <c r="T115" i="6"/>
  <c r="R115" i="6"/>
  <c r="P115" i="6"/>
  <c r="BI113" i="6"/>
  <c r="BH113" i="6"/>
  <c r="BG113" i="6"/>
  <c r="BE113" i="6"/>
  <c r="T113" i="6"/>
  <c r="R113" i="6"/>
  <c r="P113" i="6"/>
  <c r="BI112" i="6"/>
  <c r="BH112" i="6"/>
  <c r="BG112" i="6"/>
  <c r="BE112" i="6"/>
  <c r="T112" i="6"/>
  <c r="R112" i="6"/>
  <c r="P112" i="6"/>
  <c r="BI111" i="6"/>
  <c r="BH111" i="6"/>
  <c r="BG111" i="6"/>
  <c r="BE111" i="6"/>
  <c r="T111" i="6"/>
  <c r="R111" i="6"/>
  <c r="P111" i="6"/>
  <c r="BI110" i="6"/>
  <c r="BH110" i="6"/>
  <c r="BG110" i="6"/>
  <c r="BE110" i="6"/>
  <c r="T110" i="6"/>
  <c r="R110" i="6"/>
  <c r="P110" i="6"/>
  <c r="BI109" i="6"/>
  <c r="BH109" i="6"/>
  <c r="BG109" i="6"/>
  <c r="BE109" i="6"/>
  <c r="T109" i="6"/>
  <c r="R109" i="6"/>
  <c r="P109" i="6"/>
  <c r="BI108" i="6"/>
  <c r="BH108" i="6"/>
  <c r="BG108" i="6"/>
  <c r="BE108" i="6"/>
  <c r="T108" i="6"/>
  <c r="R108" i="6"/>
  <c r="P108" i="6"/>
  <c r="BI107" i="6"/>
  <c r="BH107" i="6"/>
  <c r="BG107" i="6"/>
  <c r="BE107" i="6"/>
  <c r="T107" i="6"/>
  <c r="R107" i="6"/>
  <c r="P107" i="6"/>
  <c r="BI106" i="6"/>
  <c r="BH106" i="6"/>
  <c r="BG106" i="6"/>
  <c r="BE106" i="6"/>
  <c r="T106" i="6"/>
  <c r="R106" i="6"/>
  <c r="P106" i="6"/>
  <c r="BI105" i="6"/>
  <c r="BH105" i="6"/>
  <c r="BG105" i="6"/>
  <c r="BE105" i="6"/>
  <c r="T105" i="6"/>
  <c r="R105" i="6"/>
  <c r="P105" i="6"/>
  <c r="BI104" i="6"/>
  <c r="BH104" i="6"/>
  <c r="BG104" i="6"/>
  <c r="BE104" i="6"/>
  <c r="T104" i="6"/>
  <c r="R104" i="6"/>
  <c r="P104" i="6"/>
  <c r="BI103" i="6"/>
  <c r="BH103" i="6"/>
  <c r="BG103" i="6"/>
  <c r="BE103" i="6"/>
  <c r="T103" i="6"/>
  <c r="R103" i="6"/>
  <c r="P103" i="6"/>
  <c r="BI102" i="6"/>
  <c r="BH102" i="6"/>
  <c r="BG102" i="6"/>
  <c r="BE102" i="6"/>
  <c r="T102" i="6"/>
  <c r="R102" i="6"/>
  <c r="P102" i="6"/>
  <c r="BI101" i="6"/>
  <c r="BH101" i="6"/>
  <c r="BG101" i="6"/>
  <c r="BE101" i="6"/>
  <c r="T101" i="6"/>
  <c r="R101" i="6"/>
  <c r="P101" i="6"/>
  <c r="BI99" i="6"/>
  <c r="BH99" i="6"/>
  <c r="BG99" i="6"/>
  <c r="BE99" i="6"/>
  <c r="T99" i="6"/>
  <c r="R99" i="6"/>
  <c r="P99" i="6"/>
  <c r="BI98" i="6"/>
  <c r="BH98" i="6"/>
  <c r="BG98" i="6"/>
  <c r="BE98" i="6"/>
  <c r="T98" i="6"/>
  <c r="R98" i="6"/>
  <c r="P98" i="6"/>
  <c r="BI97" i="6"/>
  <c r="BH97" i="6"/>
  <c r="BG97" i="6"/>
  <c r="BE97" i="6"/>
  <c r="T97" i="6"/>
  <c r="R97" i="6"/>
  <c r="P97" i="6"/>
  <c r="BI96" i="6"/>
  <c r="BH96" i="6"/>
  <c r="BG96" i="6"/>
  <c r="BE96" i="6"/>
  <c r="T96" i="6"/>
  <c r="R96" i="6"/>
  <c r="P96" i="6"/>
  <c r="BI95" i="6"/>
  <c r="BH95" i="6"/>
  <c r="BG95" i="6"/>
  <c r="BE95" i="6"/>
  <c r="T95" i="6"/>
  <c r="R95" i="6"/>
  <c r="P95" i="6"/>
  <c r="BI94" i="6"/>
  <c r="BH94" i="6"/>
  <c r="BG94" i="6"/>
  <c r="BE94" i="6"/>
  <c r="T94" i="6"/>
  <c r="R94" i="6"/>
  <c r="P94" i="6"/>
  <c r="J87" i="6"/>
  <c r="F87" i="6"/>
  <c r="F85" i="6"/>
  <c r="E83" i="6"/>
  <c r="J58" i="6"/>
  <c r="F58" i="6"/>
  <c r="F56" i="6"/>
  <c r="E54" i="6"/>
  <c r="J26" i="6"/>
  <c r="E26" i="6"/>
  <c r="J88" i="6" s="1"/>
  <c r="J25" i="6"/>
  <c r="J20" i="6"/>
  <c r="E20" i="6"/>
  <c r="F88" i="6" s="1"/>
  <c r="J19" i="6"/>
  <c r="J14" i="6"/>
  <c r="J85" i="6"/>
  <c r="E7" i="6"/>
  <c r="E79" i="6"/>
  <c r="J39" i="5"/>
  <c r="J38" i="5"/>
  <c r="AY59" i="1" s="1"/>
  <c r="J37" i="5"/>
  <c r="AX59" i="1" s="1"/>
  <c r="BI325" i="5"/>
  <c r="BH325" i="5"/>
  <c r="BG325" i="5"/>
  <c r="BE325" i="5"/>
  <c r="T325" i="5"/>
  <c r="T324" i="5" s="1"/>
  <c r="R325" i="5"/>
  <c r="R324" i="5" s="1"/>
  <c r="P325" i="5"/>
  <c r="P324" i="5" s="1"/>
  <c r="BI323" i="5"/>
  <c r="BH323" i="5"/>
  <c r="BG323" i="5"/>
  <c r="BE323" i="5"/>
  <c r="T323" i="5"/>
  <c r="R323" i="5"/>
  <c r="P323" i="5"/>
  <c r="BI322" i="5"/>
  <c r="BH322" i="5"/>
  <c r="BG322" i="5"/>
  <c r="BE322" i="5"/>
  <c r="T322" i="5"/>
  <c r="R322" i="5"/>
  <c r="P322" i="5"/>
  <c r="BI321" i="5"/>
  <c r="BH321" i="5"/>
  <c r="BG321" i="5"/>
  <c r="BE321" i="5"/>
  <c r="T321" i="5"/>
  <c r="R321" i="5"/>
  <c r="P321" i="5"/>
  <c r="BI320" i="5"/>
  <c r="BH320" i="5"/>
  <c r="BG320" i="5"/>
  <c r="BE320" i="5"/>
  <c r="T320" i="5"/>
  <c r="R320" i="5"/>
  <c r="P320" i="5"/>
  <c r="BI319" i="5"/>
  <c r="BH319" i="5"/>
  <c r="BG319" i="5"/>
  <c r="BE319" i="5"/>
  <c r="T319" i="5"/>
  <c r="R319" i="5"/>
  <c r="P319" i="5"/>
  <c r="BI318" i="5"/>
  <c r="BH318" i="5"/>
  <c r="BG318" i="5"/>
  <c r="BE318" i="5"/>
  <c r="T318" i="5"/>
  <c r="R318" i="5"/>
  <c r="P318" i="5"/>
  <c r="BI317" i="5"/>
  <c r="BH317" i="5"/>
  <c r="BG317" i="5"/>
  <c r="BE317" i="5"/>
  <c r="T317" i="5"/>
  <c r="R317" i="5"/>
  <c r="P317" i="5"/>
  <c r="BI316" i="5"/>
  <c r="BH316" i="5"/>
  <c r="BG316" i="5"/>
  <c r="BE316" i="5"/>
  <c r="T316" i="5"/>
  <c r="R316" i="5"/>
  <c r="P316" i="5"/>
  <c r="BI315" i="5"/>
  <c r="BH315" i="5"/>
  <c r="BG315" i="5"/>
  <c r="BE315" i="5"/>
  <c r="T315" i="5"/>
  <c r="R315" i="5"/>
  <c r="P315" i="5"/>
  <c r="BI314" i="5"/>
  <c r="BH314" i="5"/>
  <c r="BG314" i="5"/>
  <c r="BE314" i="5"/>
  <c r="T314" i="5"/>
  <c r="R314" i="5"/>
  <c r="P314" i="5"/>
  <c r="BI313" i="5"/>
  <c r="BH313" i="5"/>
  <c r="BG313" i="5"/>
  <c r="BE313" i="5"/>
  <c r="T313" i="5"/>
  <c r="R313" i="5"/>
  <c r="P313" i="5"/>
  <c r="BI312" i="5"/>
  <c r="BH312" i="5"/>
  <c r="BG312" i="5"/>
  <c r="BE312" i="5"/>
  <c r="T312" i="5"/>
  <c r="R312" i="5"/>
  <c r="P312" i="5"/>
  <c r="BI311" i="5"/>
  <c r="BH311" i="5"/>
  <c r="BG311" i="5"/>
  <c r="BE311" i="5"/>
  <c r="T311" i="5"/>
  <c r="R311" i="5"/>
  <c r="P311" i="5"/>
  <c r="BI310" i="5"/>
  <c r="BH310" i="5"/>
  <c r="BG310" i="5"/>
  <c r="BE310" i="5"/>
  <c r="T310" i="5"/>
  <c r="R310" i="5"/>
  <c r="P310" i="5"/>
  <c r="BI309" i="5"/>
  <c r="BH309" i="5"/>
  <c r="BG309" i="5"/>
  <c r="BE309" i="5"/>
  <c r="T309" i="5"/>
  <c r="R309" i="5"/>
  <c r="P309" i="5"/>
  <c r="BI308" i="5"/>
  <c r="BH308" i="5"/>
  <c r="BG308" i="5"/>
  <c r="BE308" i="5"/>
  <c r="T308" i="5"/>
  <c r="R308" i="5"/>
  <c r="P308" i="5"/>
  <c r="BI307" i="5"/>
  <c r="BH307" i="5"/>
  <c r="BG307" i="5"/>
  <c r="BE307" i="5"/>
  <c r="T307" i="5"/>
  <c r="R307" i="5"/>
  <c r="P307" i="5"/>
  <c r="BI306" i="5"/>
  <c r="BH306" i="5"/>
  <c r="BG306" i="5"/>
  <c r="BE306" i="5"/>
  <c r="T306" i="5"/>
  <c r="R306" i="5"/>
  <c r="P306" i="5"/>
  <c r="BI305" i="5"/>
  <c r="BH305" i="5"/>
  <c r="BG305" i="5"/>
  <c r="BE305" i="5"/>
  <c r="T305" i="5"/>
  <c r="R305" i="5"/>
  <c r="P305" i="5"/>
  <c r="BI304" i="5"/>
  <c r="BH304" i="5"/>
  <c r="BG304" i="5"/>
  <c r="BE304" i="5"/>
  <c r="T304" i="5"/>
  <c r="R304" i="5"/>
  <c r="P304" i="5"/>
  <c r="BI303" i="5"/>
  <c r="BH303" i="5"/>
  <c r="BG303" i="5"/>
  <c r="BE303" i="5"/>
  <c r="T303" i="5"/>
  <c r="R303" i="5"/>
  <c r="P303" i="5"/>
  <c r="BI302" i="5"/>
  <c r="BH302" i="5"/>
  <c r="BG302" i="5"/>
  <c r="BE302" i="5"/>
  <c r="T302" i="5"/>
  <c r="R302" i="5"/>
  <c r="P302" i="5"/>
  <c r="BI301" i="5"/>
  <c r="BH301" i="5"/>
  <c r="BG301" i="5"/>
  <c r="BE301" i="5"/>
  <c r="T301" i="5"/>
  <c r="R301" i="5"/>
  <c r="P301" i="5"/>
  <c r="BI300" i="5"/>
  <c r="BH300" i="5"/>
  <c r="BG300" i="5"/>
  <c r="BE300" i="5"/>
  <c r="T300" i="5"/>
  <c r="R300" i="5"/>
  <c r="P300" i="5"/>
  <c r="BI299" i="5"/>
  <c r="BH299" i="5"/>
  <c r="BG299" i="5"/>
  <c r="BE299" i="5"/>
  <c r="T299" i="5"/>
  <c r="R299" i="5"/>
  <c r="P299" i="5"/>
  <c r="BI298" i="5"/>
  <c r="BH298" i="5"/>
  <c r="BG298" i="5"/>
  <c r="BE298" i="5"/>
  <c r="T298" i="5"/>
  <c r="R298" i="5"/>
  <c r="P298" i="5"/>
  <c r="BI297" i="5"/>
  <c r="BH297" i="5"/>
  <c r="BG297" i="5"/>
  <c r="BE297" i="5"/>
  <c r="T297" i="5"/>
  <c r="R297" i="5"/>
  <c r="P297" i="5"/>
  <c r="BI296" i="5"/>
  <c r="BH296" i="5"/>
  <c r="BG296" i="5"/>
  <c r="BE296" i="5"/>
  <c r="T296" i="5"/>
  <c r="R296" i="5"/>
  <c r="P296" i="5"/>
  <c r="BI295" i="5"/>
  <c r="BH295" i="5"/>
  <c r="BG295" i="5"/>
  <c r="BE295" i="5"/>
  <c r="T295" i="5"/>
  <c r="R295" i="5"/>
  <c r="P295" i="5"/>
  <c r="BI294" i="5"/>
  <c r="BH294" i="5"/>
  <c r="BG294" i="5"/>
  <c r="BE294" i="5"/>
  <c r="T294" i="5"/>
  <c r="R294" i="5"/>
  <c r="P294" i="5"/>
  <c r="BI293" i="5"/>
  <c r="BH293" i="5"/>
  <c r="BG293" i="5"/>
  <c r="BE293" i="5"/>
  <c r="T293" i="5"/>
  <c r="R293" i="5"/>
  <c r="P293" i="5"/>
  <c r="BI292" i="5"/>
  <c r="BH292" i="5"/>
  <c r="BG292" i="5"/>
  <c r="BE292" i="5"/>
  <c r="T292" i="5"/>
  <c r="R292" i="5"/>
  <c r="P292" i="5"/>
  <c r="BI291" i="5"/>
  <c r="BH291" i="5"/>
  <c r="BG291" i="5"/>
  <c r="BE291" i="5"/>
  <c r="T291" i="5"/>
  <c r="R291" i="5"/>
  <c r="P291" i="5"/>
  <c r="BI290" i="5"/>
  <c r="BH290" i="5"/>
  <c r="BG290" i="5"/>
  <c r="BE290" i="5"/>
  <c r="T290" i="5"/>
  <c r="R290" i="5"/>
  <c r="P290" i="5"/>
  <c r="BI289" i="5"/>
  <c r="BH289" i="5"/>
  <c r="BG289" i="5"/>
  <c r="BE289" i="5"/>
  <c r="T289" i="5"/>
  <c r="R289" i="5"/>
  <c r="P289" i="5"/>
  <c r="BI288" i="5"/>
  <c r="BH288" i="5"/>
  <c r="BG288" i="5"/>
  <c r="BE288" i="5"/>
  <c r="T288" i="5"/>
  <c r="R288" i="5"/>
  <c r="P288" i="5"/>
  <c r="BI287" i="5"/>
  <c r="BH287" i="5"/>
  <c r="BG287" i="5"/>
  <c r="BE287" i="5"/>
  <c r="T287" i="5"/>
  <c r="R287" i="5"/>
  <c r="P287" i="5"/>
  <c r="BI286" i="5"/>
  <c r="BH286" i="5"/>
  <c r="BG286" i="5"/>
  <c r="BE286" i="5"/>
  <c r="T286" i="5"/>
  <c r="R286" i="5"/>
  <c r="P286" i="5"/>
  <c r="BI285" i="5"/>
  <c r="BH285" i="5"/>
  <c r="BG285" i="5"/>
  <c r="BE285" i="5"/>
  <c r="T285" i="5"/>
  <c r="R285" i="5"/>
  <c r="P285" i="5"/>
  <c r="BI284" i="5"/>
  <c r="BH284" i="5"/>
  <c r="BG284" i="5"/>
  <c r="BE284" i="5"/>
  <c r="T284" i="5"/>
  <c r="R284" i="5"/>
  <c r="P284" i="5"/>
  <c r="BI283" i="5"/>
  <c r="BH283" i="5"/>
  <c r="BG283" i="5"/>
  <c r="BE283" i="5"/>
  <c r="T283" i="5"/>
  <c r="R283" i="5"/>
  <c r="P283" i="5"/>
  <c r="BI282" i="5"/>
  <c r="BH282" i="5"/>
  <c r="BG282" i="5"/>
  <c r="BE282" i="5"/>
  <c r="T282" i="5"/>
  <c r="R282" i="5"/>
  <c r="P282" i="5"/>
  <c r="BI281" i="5"/>
  <c r="BH281" i="5"/>
  <c r="BG281" i="5"/>
  <c r="BE281" i="5"/>
  <c r="T281" i="5"/>
  <c r="R281" i="5"/>
  <c r="P281" i="5"/>
  <c r="BI280" i="5"/>
  <c r="BH280" i="5"/>
  <c r="BG280" i="5"/>
  <c r="BE280" i="5"/>
  <c r="T280" i="5"/>
  <c r="R280" i="5"/>
  <c r="P280" i="5"/>
  <c r="BI279" i="5"/>
  <c r="BH279" i="5"/>
  <c r="BG279" i="5"/>
  <c r="BE279" i="5"/>
  <c r="T279" i="5"/>
  <c r="R279" i="5"/>
  <c r="P279" i="5"/>
  <c r="BI278" i="5"/>
  <c r="BH278" i="5"/>
  <c r="BG278" i="5"/>
  <c r="BE278" i="5"/>
  <c r="T278" i="5"/>
  <c r="R278" i="5"/>
  <c r="P278" i="5"/>
  <c r="BI277" i="5"/>
  <c r="BH277" i="5"/>
  <c r="BG277" i="5"/>
  <c r="BE277" i="5"/>
  <c r="T277" i="5"/>
  <c r="R277" i="5"/>
  <c r="P277" i="5"/>
  <c r="BI276" i="5"/>
  <c r="BH276" i="5"/>
  <c r="BG276" i="5"/>
  <c r="BE276" i="5"/>
  <c r="T276" i="5"/>
  <c r="R276" i="5"/>
  <c r="P276" i="5"/>
  <c r="BI275" i="5"/>
  <c r="BH275" i="5"/>
  <c r="BG275" i="5"/>
  <c r="BE275" i="5"/>
  <c r="T275" i="5"/>
  <c r="R275" i="5"/>
  <c r="P275" i="5"/>
  <c r="BI274" i="5"/>
  <c r="BH274" i="5"/>
  <c r="BG274" i="5"/>
  <c r="BE274" i="5"/>
  <c r="T274" i="5"/>
  <c r="R274" i="5"/>
  <c r="P274" i="5"/>
  <c r="BI273" i="5"/>
  <c r="BH273" i="5"/>
  <c r="BG273" i="5"/>
  <c r="BE273" i="5"/>
  <c r="T273" i="5"/>
  <c r="R273" i="5"/>
  <c r="P273" i="5"/>
  <c r="BI272" i="5"/>
  <c r="BH272" i="5"/>
  <c r="BG272" i="5"/>
  <c r="BE272" i="5"/>
  <c r="T272" i="5"/>
  <c r="R272" i="5"/>
  <c r="P272" i="5"/>
  <c r="BI271" i="5"/>
  <c r="BH271" i="5"/>
  <c r="BG271" i="5"/>
  <c r="BE271" i="5"/>
  <c r="T271" i="5"/>
  <c r="R271" i="5"/>
  <c r="P271" i="5"/>
  <c r="BI270" i="5"/>
  <c r="BH270" i="5"/>
  <c r="BG270" i="5"/>
  <c r="BE270" i="5"/>
  <c r="T270" i="5"/>
  <c r="R270" i="5"/>
  <c r="P270" i="5"/>
  <c r="BI269" i="5"/>
  <c r="BH269" i="5"/>
  <c r="BG269" i="5"/>
  <c r="BE269" i="5"/>
  <c r="T269" i="5"/>
  <c r="R269" i="5"/>
  <c r="P269" i="5"/>
  <c r="BI268" i="5"/>
  <c r="BH268" i="5"/>
  <c r="BG268" i="5"/>
  <c r="BE268" i="5"/>
  <c r="T268" i="5"/>
  <c r="R268" i="5"/>
  <c r="P268" i="5"/>
  <c r="BI267" i="5"/>
  <c r="BH267" i="5"/>
  <c r="BG267" i="5"/>
  <c r="BE267" i="5"/>
  <c r="T267" i="5"/>
  <c r="R267" i="5"/>
  <c r="P267" i="5"/>
  <c r="BI266" i="5"/>
  <c r="BH266" i="5"/>
  <c r="BG266" i="5"/>
  <c r="BE266" i="5"/>
  <c r="T266" i="5"/>
  <c r="R266" i="5"/>
  <c r="P266" i="5"/>
  <c r="BI265" i="5"/>
  <c r="BH265" i="5"/>
  <c r="BG265" i="5"/>
  <c r="BE265" i="5"/>
  <c r="T265" i="5"/>
  <c r="R265" i="5"/>
  <c r="P265" i="5"/>
  <c r="BI264" i="5"/>
  <c r="BH264" i="5"/>
  <c r="BG264" i="5"/>
  <c r="BE264" i="5"/>
  <c r="T264" i="5"/>
  <c r="R264" i="5"/>
  <c r="P264" i="5"/>
  <c r="BI263" i="5"/>
  <c r="BH263" i="5"/>
  <c r="BG263" i="5"/>
  <c r="BE263" i="5"/>
  <c r="T263" i="5"/>
  <c r="R263" i="5"/>
  <c r="P263" i="5"/>
  <c r="BI262" i="5"/>
  <c r="BH262" i="5"/>
  <c r="BG262" i="5"/>
  <c r="BE262" i="5"/>
  <c r="T262" i="5"/>
  <c r="R262" i="5"/>
  <c r="P262" i="5"/>
  <c r="BI261" i="5"/>
  <c r="BH261" i="5"/>
  <c r="BG261" i="5"/>
  <c r="BE261" i="5"/>
  <c r="T261" i="5"/>
  <c r="R261" i="5"/>
  <c r="P261" i="5"/>
  <c r="BI260" i="5"/>
  <c r="BH260" i="5"/>
  <c r="BG260" i="5"/>
  <c r="BE260" i="5"/>
  <c r="T260" i="5"/>
  <c r="R260" i="5"/>
  <c r="P260" i="5"/>
  <c r="BI259" i="5"/>
  <c r="BH259" i="5"/>
  <c r="BG259" i="5"/>
  <c r="BE259" i="5"/>
  <c r="T259" i="5"/>
  <c r="R259" i="5"/>
  <c r="P259" i="5"/>
  <c r="BI258" i="5"/>
  <c r="BH258" i="5"/>
  <c r="BG258" i="5"/>
  <c r="BE258" i="5"/>
  <c r="T258" i="5"/>
  <c r="R258" i="5"/>
  <c r="P258" i="5"/>
  <c r="BI257" i="5"/>
  <c r="BH257" i="5"/>
  <c r="BG257" i="5"/>
  <c r="BE257" i="5"/>
  <c r="T257" i="5"/>
  <c r="R257" i="5"/>
  <c r="P257" i="5"/>
  <c r="BI256" i="5"/>
  <c r="BH256" i="5"/>
  <c r="BG256" i="5"/>
  <c r="BE256" i="5"/>
  <c r="T256" i="5"/>
  <c r="R256" i="5"/>
  <c r="P256" i="5"/>
  <c r="BI255" i="5"/>
  <c r="BH255" i="5"/>
  <c r="BG255" i="5"/>
  <c r="BE255" i="5"/>
  <c r="T255" i="5"/>
  <c r="R255" i="5"/>
  <c r="P255" i="5"/>
  <c r="BI254" i="5"/>
  <c r="BH254" i="5"/>
  <c r="BG254" i="5"/>
  <c r="BE254" i="5"/>
  <c r="T254" i="5"/>
  <c r="R254" i="5"/>
  <c r="P254" i="5"/>
  <c r="BI253" i="5"/>
  <c r="BH253" i="5"/>
  <c r="BG253" i="5"/>
  <c r="BE253" i="5"/>
  <c r="T253" i="5"/>
  <c r="R253" i="5"/>
  <c r="P253" i="5"/>
  <c r="BI252" i="5"/>
  <c r="BH252" i="5"/>
  <c r="BG252" i="5"/>
  <c r="BE252" i="5"/>
  <c r="T252" i="5"/>
  <c r="R252" i="5"/>
  <c r="P252" i="5"/>
  <c r="BI251" i="5"/>
  <c r="BH251" i="5"/>
  <c r="BG251" i="5"/>
  <c r="BE251" i="5"/>
  <c r="T251" i="5"/>
  <c r="R251" i="5"/>
  <c r="P251" i="5"/>
  <c r="BI250" i="5"/>
  <c r="BH250" i="5"/>
  <c r="BG250" i="5"/>
  <c r="BE250" i="5"/>
  <c r="T250" i="5"/>
  <c r="R250" i="5"/>
  <c r="P250" i="5"/>
  <c r="BI249" i="5"/>
  <c r="BH249" i="5"/>
  <c r="BG249" i="5"/>
  <c r="BE249" i="5"/>
  <c r="T249" i="5"/>
  <c r="R249" i="5"/>
  <c r="P249" i="5"/>
  <c r="BI248" i="5"/>
  <c r="BH248" i="5"/>
  <c r="BG248" i="5"/>
  <c r="BE248" i="5"/>
  <c r="T248" i="5"/>
  <c r="R248" i="5"/>
  <c r="P248" i="5"/>
  <c r="BI247" i="5"/>
  <c r="BH247" i="5"/>
  <c r="BG247" i="5"/>
  <c r="BE247" i="5"/>
  <c r="T247" i="5"/>
  <c r="R247" i="5"/>
  <c r="P247" i="5"/>
  <c r="BI246" i="5"/>
  <c r="BH246" i="5"/>
  <c r="BG246" i="5"/>
  <c r="BE246" i="5"/>
  <c r="T246" i="5"/>
  <c r="R246" i="5"/>
  <c r="P246" i="5"/>
  <c r="BI245" i="5"/>
  <c r="BH245" i="5"/>
  <c r="BG245" i="5"/>
  <c r="BE245" i="5"/>
  <c r="T245" i="5"/>
  <c r="R245" i="5"/>
  <c r="P245" i="5"/>
  <c r="BI244" i="5"/>
  <c r="BH244" i="5"/>
  <c r="BG244" i="5"/>
  <c r="BE244" i="5"/>
  <c r="T244" i="5"/>
  <c r="R244" i="5"/>
  <c r="P244" i="5"/>
  <c r="BI243" i="5"/>
  <c r="BH243" i="5"/>
  <c r="BG243" i="5"/>
  <c r="BE243" i="5"/>
  <c r="T243" i="5"/>
  <c r="R243" i="5"/>
  <c r="P243" i="5"/>
  <c r="BI242" i="5"/>
  <c r="BH242" i="5"/>
  <c r="BG242" i="5"/>
  <c r="BE242" i="5"/>
  <c r="T242" i="5"/>
  <c r="R242" i="5"/>
  <c r="P242" i="5"/>
  <c r="BI241" i="5"/>
  <c r="BH241" i="5"/>
  <c r="BG241" i="5"/>
  <c r="BE241" i="5"/>
  <c r="T241" i="5"/>
  <c r="R241" i="5"/>
  <c r="P241" i="5"/>
  <c r="BI240" i="5"/>
  <c r="BH240" i="5"/>
  <c r="BG240" i="5"/>
  <c r="BE240" i="5"/>
  <c r="T240" i="5"/>
  <c r="R240" i="5"/>
  <c r="P240" i="5"/>
  <c r="BI239" i="5"/>
  <c r="BH239" i="5"/>
  <c r="BG239" i="5"/>
  <c r="BE239" i="5"/>
  <c r="T239" i="5"/>
  <c r="R239" i="5"/>
  <c r="P239" i="5"/>
  <c r="BI238" i="5"/>
  <c r="BH238" i="5"/>
  <c r="BG238" i="5"/>
  <c r="BE238" i="5"/>
  <c r="T238" i="5"/>
  <c r="R238" i="5"/>
  <c r="P238" i="5"/>
  <c r="BI237" i="5"/>
  <c r="BH237" i="5"/>
  <c r="BG237" i="5"/>
  <c r="BE237" i="5"/>
  <c r="T237" i="5"/>
  <c r="R237" i="5"/>
  <c r="P237" i="5"/>
  <c r="BI236" i="5"/>
  <c r="BH236" i="5"/>
  <c r="BG236" i="5"/>
  <c r="BE236" i="5"/>
  <c r="T236" i="5"/>
  <c r="R236" i="5"/>
  <c r="P236" i="5"/>
  <c r="BI235" i="5"/>
  <c r="BH235" i="5"/>
  <c r="BG235" i="5"/>
  <c r="BE235" i="5"/>
  <c r="T235" i="5"/>
  <c r="R235" i="5"/>
  <c r="P235" i="5"/>
  <c r="BI234" i="5"/>
  <c r="BH234" i="5"/>
  <c r="BG234" i="5"/>
  <c r="BE234" i="5"/>
  <c r="T234" i="5"/>
  <c r="R234" i="5"/>
  <c r="P234" i="5"/>
  <c r="BI233" i="5"/>
  <c r="BH233" i="5"/>
  <c r="BG233" i="5"/>
  <c r="BE233" i="5"/>
  <c r="T233" i="5"/>
  <c r="R233" i="5"/>
  <c r="P233" i="5"/>
  <c r="BI232" i="5"/>
  <c r="BH232" i="5"/>
  <c r="BG232" i="5"/>
  <c r="BE232" i="5"/>
  <c r="T232" i="5"/>
  <c r="R232" i="5"/>
  <c r="P232" i="5"/>
  <c r="BI231" i="5"/>
  <c r="BH231" i="5"/>
  <c r="BG231" i="5"/>
  <c r="BE231" i="5"/>
  <c r="T231" i="5"/>
  <c r="R231" i="5"/>
  <c r="P231" i="5"/>
  <c r="BI230" i="5"/>
  <c r="BH230" i="5"/>
  <c r="BG230" i="5"/>
  <c r="BE230" i="5"/>
  <c r="T230" i="5"/>
  <c r="R230" i="5"/>
  <c r="P230" i="5"/>
  <c r="BI229" i="5"/>
  <c r="BH229" i="5"/>
  <c r="BG229" i="5"/>
  <c r="BE229" i="5"/>
  <c r="T229" i="5"/>
  <c r="R229" i="5"/>
  <c r="P229" i="5"/>
  <c r="BI228" i="5"/>
  <c r="BH228" i="5"/>
  <c r="BG228" i="5"/>
  <c r="BE228" i="5"/>
  <c r="T228" i="5"/>
  <c r="R228" i="5"/>
  <c r="P228" i="5"/>
  <c r="BI227" i="5"/>
  <c r="BH227" i="5"/>
  <c r="BG227" i="5"/>
  <c r="BE227" i="5"/>
  <c r="T227" i="5"/>
  <c r="R227" i="5"/>
  <c r="P227" i="5"/>
  <c r="BI226" i="5"/>
  <c r="BH226" i="5"/>
  <c r="BG226" i="5"/>
  <c r="BE226" i="5"/>
  <c r="T226" i="5"/>
  <c r="R226" i="5"/>
  <c r="P226" i="5"/>
  <c r="BI225" i="5"/>
  <c r="BH225" i="5"/>
  <c r="BG225" i="5"/>
  <c r="BE225" i="5"/>
  <c r="T225" i="5"/>
  <c r="R225" i="5"/>
  <c r="P225" i="5"/>
  <c r="BI224" i="5"/>
  <c r="BH224" i="5"/>
  <c r="BG224" i="5"/>
  <c r="BE224" i="5"/>
  <c r="T224" i="5"/>
  <c r="R224" i="5"/>
  <c r="P224" i="5"/>
  <c r="BI223" i="5"/>
  <c r="BH223" i="5"/>
  <c r="BG223" i="5"/>
  <c r="BE223" i="5"/>
  <c r="T223" i="5"/>
  <c r="R223" i="5"/>
  <c r="P223" i="5"/>
  <c r="BI222" i="5"/>
  <c r="BH222" i="5"/>
  <c r="BG222" i="5"/>
  <c r="BE222" i="5"/>
  <c r="T222" i="5"/>
  <c r="R222" i="5"/>
  <c r="P222" i="5"/>
  <c r="BI221" i="5"/>
  <c r="BH221" i="5"/>
  <c r="BG221" i="5"/>
  <c r="BE221" i="5"/>
  <c r="T221" i="5"/>
  <c r="R221" i="5"/>
  <c r="P221" i="5"/>
  <c r="BI220" i="5"/>
  <c r="BH220" i="5"/>
  <c r="BG220" i="5"/>
  <c r="BE220" i="5"/>
  <c r="T220" i="5"/>
  <c r="R220" i="5"/>
  <c r="P220" i="5"/>
  <c r="BI219" i="5"/>
  <c r="BH219" i="5"/>
  <c r="BG219" i="5"/>
  <c r="BE219" i="5"/>
  <c r="T219" i="5"/>
  <c r="R219" i="5"/>
  <c r="P219" i="5"/>
  <c r="BI218" i="5"/>
  <c r="BH218" i="5"/>
  <c r="BG218" i="5"/>
  <c r="BE218" i="5"/>
  <c r="T218" i="5"/>
  <c r="R218" i="5"/>
  <c r="P218" i="5"/>
  <c r="BI217" i="5"/>
  <c r="BH217" i="5"/>
  <c r="BG217" i="5"/>
  <c r="BE217" i="5"/>
  <c r="T217" i="5"/>
  <c r="R217" i="5"/>
  <c r="P217" i="5"/>
  <c r="BI216" i="5"/>
  <c r="BH216" i="5"/>
  <c r="BG216" i="5"/>
  <c r="BE216" i="5"/>
  <c r="T216" i="5"/>
  <c r="R216" i="5"/>
  <c r="P216" i="5"/>
  <c r="BI215" i="5"/>
  <c r="BH215" i="5"/>
  <c r="BG215" i="5"/>
  <c r="BE215" i="5"/>
  <c r="T215" i="5"/>
  <c r="R215" i="5"/>
  <c r="P215" i="5"/>
  <c r="BI214" i="5"/>
  <c r="BH214" i="5"/>
  <c r="BG214" i="5"/>
  <c r="BE214" i="5"/>
  <c r="T214" i="5"/>
  <c r="R214" i="5"/>
  <c r="P214" i="5"/>
  <c r="BI213" i="5"/>
  <c r="BH213" i="5"/>
  <c r="BG213" i="5"/>
  <c r="BE213" i="5"/>
  <c r="T213" i="5"/>
  <c r="R213" i="5"/>
  <c r="P213" i="5"/>
  <c r="BI212" i="5"/>
  <c r="BH212" i="5"/>
  <c r="BG212" i="5"/>
  <c r="BE212" i="5"/>
  <c r="T212" i="5"/>
  <c r="R212" i="5"/>
  <c r="P212" i="5"/>
  <c r="BI211" i="5"/>
  <c r="BH211" i="5"/>
  <c r="BG211" i="5"/>
  <c r="BE211" i="5"/>
  <c r="T211" i="5"/>
  <c r="R211" i="5"/>
  <c r="P211" i="5"/>
  <c r="BI210" i="5"/>
  <c r="BH210" i="5"/>
  <c r="BG210" i="5"/>
  <c r="BE210" i="5"/>
  <c r="T210" i="5"/>
  <c r="R210" i="5"/>
  <c r="P210" i="5"/>
  <c r="BI209" i="5"/>
  <c r="BH209" i="5"/>
  <c r="BG209" i="5"/>
  <c r="BE209" i="5"/>
  <c r="T209" i="5"/>
  <c r="R209" i="5"/>
  <c r="P209" i="5"/>
  <c r="BI208" i="5"/>
  <c r="BH208" i="5"/>
  <c r="BG208" i="5"/>
  <c r="BE208" i="5"/>
  <c r="T208" i="5"/>
  <c r="R208" i="5"/>
  <c r="P208" i="5"/>
  <c r="BI207" i="5"/>
  <c r="BH207" i="5"/>
  <c r="BG207" i="5"/>
  <c r="BE207" i="5"/>
  <c r="T207" i="5"/>
  <c r="R207" i="5"/>
  <c r="P207" i="5"/>
  <c r="BI206" i="5"/>
  <c r="BH206" i="5"/>
  <c r="BG206" i="5"/>
  <c r="BE206" i="5"/>
  <c r="T206" i="5"/>
  <c r="R206" i="5"/>
  <c r="P206" i="5"/>
  <c r="BI205" i="5"/>
  <c r="BH205" i="5"/>
  <c r="BG205" i="5"/>
  <c r="BE205" i="5"/>
  <c r="T205" i="5"/>
  <c r="R205" i="5"/>
  <c r="P205"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3" i="5"/>
  <c r="BH163" i="5"/>
  <c r="BG163" i="5"/>
  <c r="BE163" i="5"/>
  <c r="T163" i="5"/>
  <c r="T162" i="5" s="1"/>
  <c r="R163" i="5"/>
  <c r="R162" i="5" s="1"/>
  <c r="P163" i="5"/>
  <c r="P162" i="5" s="1"/>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5" i="5"/>
  <c r="BH145" i="5"/>
  <c r="BG145" i="5"/>
  <c r="BE145" i="5"/>
  <c r="T145" i="5"/>
  <c r="R145" i="5"/>
  <c r="P145"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1" i="5"/>
  <c r="BH131" i="5"/>
  <c r="BG131" i="5"/>
  <c r="BE131" i="5"/>
  <c r="T131" i="5"/>
  <c r="R131" i="5"/>
  <c r="P131" i="5"/>
  <c r="BI130" i="5"/>
  <c r="BH130" i="5"/>
  <c r="BG130" i="5"/>
  <c r="BE130" i="5"/>
  <c r="T130" i="5"/>
  <c r="R130" i="5"/>
  <c r="P130" i="5"/>
  <c r="BI129" i="5"/>
  <c r="BH129" i="5"/>
  <c r="BG129" i="5"/>
  <c r="BE129" i="5"/>
  <c r="T129" i="5"/>
  <c r="R129" i="5"/>
  <c r="P129" i="5"/>
  <c r="BI128" i="5"/>
  <c r="BH128" i="5"/>
  <c r="BG128" i="5"/>
  <c r="BE128" i="5"/>
  <c r="T128" i="5"/>
  <c r="R128" i="5"/>
  <c r="P128" i="5"/>
  <c r="BI127" i="5"/>
  <c r="BH127" i="5"/>
  <c r="BG127" i="5"/>
  <c r="BE127" i="5"/>
  <c r="T127" i="5"/>
  <c r="R127" i="5"/>
  <c r="P127" i="5"/>
  <c r="BI126" i="5"/>
  <c r="BH126" i="5"/>
  <c r="BG126" i="5"/>
  <c r="BE126" i="5"/>
  <c r="T126" i="5"/>
  <c r="R126" i="5"/>
  <c r="P126" i="5"/>
  <c r="BI125" i="5"/>
  <c r="BH125" i="5"/>
  <c r="BG125" i="5"/>
  <c r="BE125" i="5"/>
  <c r="T125" i="5"/>
  <c r="R125" i="5"/>
  <c r="P125" i="5"/>
  <c r="BI124" i="5"/>
  <c r="BH124" i="5"/>
  <c r="BG124" i="5"/>
  <c r="BE124" i="5"/>
  <c r="T124" i="5"/>
  <c r="R124" i="5"/>
  <c r="P124" i="5"/>
  <c r="BI123" i="5"/>
  <c r="BH123" i="5"/>
  <c r="BG123" i="5"/>
  <c r="BE123" i="5"/>
  <c r="T123" i="5"/>
  <c r="R123" i="5"/>
  <c r="P123" i="5"/>
  <c r="BI122" i="5"/>
  <c r="BH122" i="5"/>
  <c r="BG122" i="5"/>
  <c r="BE122" i="5"/>
  <c r="T122" i="5"/>
  <c r="R122" i="5"/>
  <c r="P122" i="5"/>
  <c r="BI121" i="5"/>
  <c r="BH121" i="5"/>
  <c r="BG121" i="5"/>
  <c r="BE121" i="5"/>
  <c r="T121" i="5"/>
  <c r="R121" i="5"/>
  <c r="P121" i="5"/>
  <c r="BI120" i="5"/>
  <c r="BH120" i="5"/>
  <c r="BG120" i="5"/>
  <c r="BE120" i="5"/>
  <c r="T120" i="5"/>
  <c r="R120" i="5"/>
  <c r="P120" i="5"/>
  <c r="BI119" i="5"/>
  <c r="BH119" i="5"/>
  <c r="BG119" i="5"/>
  <c r="BE119" i="5"/>
  <c r="T119" i="5"/>
  <c r="R119" i="5"/>
  <c r="P119" i="5"/>
  <c r="BI118" i="5"/>
  <c r="BH118" i="5"/>
  <c r="BG118" i="5"/>
  <c r="BE118" i="5"/>
  <c r="T118" i="5"/>
  <c r="R118" i="5"/>
  <c r="P118" i="5"/>
  <c r="BI117" i="5"/>
  <c r="BH117" i="5"/>
  <c r="BG117" i="5"/>
  <c r="BE117" i="5"/>
  <c r="T117" i="5"/>
  <c r="R117" i="5"/>
  <c r="P117" i="5"/>
  <c r="BI116" i="5"/>
  <c r="BH116" i="5"/>
  <c r="BG116" i="5"/>
  <c r="BE116" i="5"/>
  <c r="T116" i="5"/>
  <c r="R116" i="5"/>
  <c r="P116" i="5"/>
  <c r="BI115" i="5"/>
  <c r="BH115" i="5"/>
  <c r="BG115" i="5"/>
  <c r="BE115" i="5"/>
  <c r="T115" i="5"/>
  <c r="R115" i="5"/>
  <c r="P115" i="5"/>
  <c r="BI114" i="5"/>
  <c r="BH114" i="5"/>
  <c r="BG114" i="5"/>
  <c r="BE114" i="5"/>
  <c r="T114" i="5"/>
  <c r="R114" i="5"/>
  <c r="P114" i="5"/>
  <c r="BI113" i="5"/>
  <c r="BH113" i="5"/>
  <c r="BG113" i="5"/>
  <c r="BE113" i="5"/>
  <c r="T113" i="5"/>
  <c r="R113" i="5"/>
  <c r="P113" i="5"/>
  <c r="BI112" i="5"/>
  <c r="BH112" i="5"/>
  <c r="BG112" i="5"/>
  <c r="BE112" i="5"/>
  <c r="T112" i="5"/>
  <c r="R112" i="5"/>
  <c r="P112" i="5"/>
  <c r="BI111" i="5"/>
  <c r="BH111" i="5"/>
  <c r="BG111" i="5"/>
  <c r="BE111" i="5"/>
  <c r="T111" i="5"/>
  <c r="R111" i="5"/>
  <c r="P111" i="5"/>
  <c r="BI110" i="5"/>
  <c r="BH110" i="5"/>
  <c r="BG110" i="5"/>
  <c r="BE110" i="5"/>
  <c r="T110" i="5"/>
  <c r="R110" i="5"/>
  <c r="P110" i="5"/>
  <c r="BI109" i="5"/>
  <c r="BH109" i="5"/>
  <c r="BG109" i="5"/>
  <c r="BE109" i="5"/>
  <c r="T109" i="5"/>
  <c r="R109" i="5"/>
  <c r="P109" i="5"/>
  <c r="BI108" i="5"/>
  <c r="BH108" i="5"/>
  <c r="BG108" i="5"/>
  <c r="BE108" i="5"/>
  <c r="T108" i="5"/>
  <c r="R108" i="5"/>
  <c r="P108" i="5"/>
  <c r="BI107" i="5"/>
  <c r="BH107" i="5"/>
  <c r="BG107" i="5"/>
  <c r="BE107" i="5"/>
  <c r="T107" i="5"/>
  <c r="R107" i="5"/>
  <c r="P107" i="5"/>
  <c r="BI106" i="5"/>
  <c r="BH106" i="5"/>
  <c r="BG106" i="5"/>
  <c r="BE106" i="5"/>
  <c r="T106" i="5"/>
  <c r="R106" i="5"/>
  <c r="P106" i="5"/>
  <c r="BI105" i="5"/>
  <c r="BH105" i="5"/>
  <c r="BG105" i="5"/>
  <c r="BE105" i="5"/>
  <c r="T105" i="5"/>
  <c r="R105" i="5"/>
  <c r="P105" i="5"/>
  <c r="BI104" i="5"/>
  <c r="BH104" i="5"/>
  <c r="BG104" i="5"/>
  <c r="BE104" i="5"/>
  <c r="T104" i="5"/>
  <c r="R104" i="5"/>
  <c r="P104" i="5"/>
  <c r="BI103" i="5"/>
  <c r="BH103" i="5"/>
  <c r="BG103" i="5"/>
  <c r="BE103" i="5"/>
  <c r="T103" i="5"/>
  <c r="R103" i="5"/>
  <c r="P103" i="5"/>
  <c r="BI102" i="5"/>
  <c r="BH102" i="5"/>
  <c r="BG102" i="5"/>
  <c r="BE102" i="5"/>
  <c r="T102" i="5"/>
  <c r="R102" i="5"/>
  <c r="P102" i="5"/>
  <c r="BI101" i="5"/>
  <c r="BH101" i="5"/>
  <c r="BG101" i="5"/>
  <c r="BE101" i="5"/>
  <c r="T101" i="5"/>
  <c r="R101" i="5"/>
  <c r="P101" i="5"/>
  <c r="BI100" i="5"/>
  <c r="BH100" i="5"/>
  <c r="BG100" i="5"/>
  <c r="BE100" i="5"/>
  <c r="T100" i="5"/>
  <c r="R100" i="5"/>
  <c r="P100" i="5"/>
  <c r="BI99" i="5"/>
  <c r="BH99" i="5"/>
  <c r="BG99" i="5"/>
  <c r="BE99" i="5"/>
  <c r="T99" i="5"/>
  <c r="R99" i="5"/>
  <c r="P99" i="5"/>
  <c r="BI98" i="5"/>
  <c r="BH98" i="5"/>
  <c r="BG98" i="5"/>
  <c r="BE98" i="5"/>
  <c r="T98" i="5"/>
  <c r="R98" i="5"/>
  <c r="P98" i="5"/>
  <c r="BI97" i="5"/>
  <c r="BH97" i="5"/>
  <c r="BG97" i="5"/>
  <c r="BE97" i="5"/>
  <c r="T97" i="5"/>
  <c r="R97" i="5"/>
  <c r="P97" i="5"/>
  <c r="BI96" i="5"/>
  <c r="BH96" i="5"/>
  <c r="BG96" i="5"/>
  <c r="BE96" i="5"/>
  <c r="T96" i="5"/>
  <c r="R96" i="5"/>
  <c r="P96" i="5"/>
  <c r="J89" i="5"/>
  <c r="F89" i="5"/>
  <c r="F87" i="5"/>
  <c r="E85" i="5"/>
  <c r="J58" i="5"/>
  <c r="F58" i="5"/>
  <c r="F56" i="5"/>
  <c r="E54" i="5"/>
  <c r="J26" i="5"/>
  <c r="E26" i="5"/>
  <c r="J90" i="5" s="1"/>
  <c r="J25" i="5"/>
  <c r="J20" i="5"/>
  <c r="E20" i="5"/>
  <c r="F90" i="5" s="1"/>
  <c r="J19" i="5"/>
  <c r="J14" i="5"/>
  <c r="J56" i="5" s="1"/>
  <c r="E7" i="5"/>
  <c r="E81" i="5"/>
  <c r="J39" i="4"/>
  <c r="J38" i="4"/>
  <c r="AY58" i="1" s="1"/>
  <c r="J37" i="4"/>
  <c r="AX58" i="1"/>
  <c r="BI286" i="4"/>
  <c r="BH286" i="4"/>
  <c r="BG286" i="4"/>
  <c r="BE286" i="4"/>
  <c r="T286" i="4"/>
  <c r="R286" i="4"/>
  <c r="P286" i="4"/>
  <c r="BI285" i="4"/>
  <c r="BH285" i="4"/>
  <c r="BG285" i="4"/>
  <c r="BE285" i="4"/>
  <c r="T285" i="4"/>
  <c r="R285" i="4"/>
  <c r="P285" i="4"/>
  <c r="BI283" i="4"/>
  <c r="BH283" i="4"/>
  <c r="BG283" i="4"/>
  <c r="BE283" i="4"/>
  <c r="T283" i="4"/>
  <c r="R283" i="4"/>
  <c r="P283" i="4"/>
  <c r="BI282" i="4"/>
  <c r="BH282" i="4"/>
  <c r="BG282" i="4"/>
  <c r="BE282" i="4"/>
  <c r="T282" i="4"/>
  <c r="R282" i="4"/>
  <c r="P282" i="4"/>
  <c r="BI279" i="4"/>
  <c r="BH279" i="4"/>
  <c r="BG279" i="4"/>
  <c r="BE279" i="4"/>
  <c r="T279" i="4"/>
  <c r="T278" i="4"/>
  <c r="R279" i="4"/>
  <c r="R278" i="4"/>
  <c r="P279" i="4"/>
  <c r="P278" i="4"/>
  <c r="BI275" i="4"/>
  <c r="BH275" i="4"/>
  <c r="BG275" i="4"/>
  <c r="BE275" i="4"/>
  <c r="T275" i="4"/>
  <c r="T274" i="4"/>
  <c r="R275" i="4"/>
  <c r="R274" i="4"/>
  <c r="P275" i="4"/>
  <c r="P274" i="4"/>
  <c r="BI272" i="4"/>
  <c r="BH272" i="4"/>
  <c r="BG272" i="4"/>
  <c r="BE272" i="4"/>
  <c r="T272" i="4"/>
  <c r="R272" i="4"/>
  <c r="P272" i="4"/>
  <c r="BI270" i="4"/>
  <c r="BH270" i="4"/>
  <c r="BG270" i="4"/>
  <c r="BE270" i="4"/>
  <c r="T270" i="4"/>
  <c r="R270" i="4"/>
  <c r="P270" i="4"/>
  <c r="BI267" i="4"/>
  <c r="BH267" i="4"/>
  <c r="BG267" i="4"/>
  <c r="BE267" i="4"/>
  <c r="T267" i="4"/>
  <c r="R267" i="4"/>
  <c r="P267" i="4"/>
  <c r="BI266" i="4"/>
  <c r="BH266" i="4"/>
  <c r="BG266" i="4"/>
  <c r="BE266" i="4"/>
  <c r="T266" i="4"/>
  <c r="R266" i="4"/>
  <c r="P266" i="4"/>
  <c r="BI264" i="4"/>
  <c r="BH264" i="4"/>
  <c r="BG264" i="4"/>
  <c r="BE264" i="4"/>
  <c r="T264" i="4"/>
  <c r="R264" i="4"/>
  <c r="P264" i="4"/>
  <c r="BI263" i="4"/>
  <c r="BH263" i="4"/>
  <c r="BG263" i="4"/>
  <c r="BE263" i="4"/>
  <c r="T263" i="4"/>
  <c r="R263" i="4"/>
  <c r="P263" i="4"/>
  <c r="BI262" i="4"/>
  <c r="BH262" i="4"/>
  <c r="BG262" i="4"/>
  <c r="BE262" i="4"/>
  <c r="T262" i="4"/>
  <c r="R262" i="4"/>
  <c r="P262" i="4"/>
  <c r="BI260" i="4"/>
  <c r="BH260" i="4"/>
  <c r="BG260" i="4"/>
  <c r="BE260" i="4"/>
  <c r="T260" i="4"/>
  <c r="R260" i="4"/>
  <c r="P260" i="4"/>
  <c r="BI259" i="4"/>
  <c r="BH259" i="4"/>
  <c r="BG259" i="4"/>
  <c r="BE259" i="4"/>
  <c r="T259" i="4"/>
  <c r="R259" i="4"/>
  <c r="P259" i="4"/>
  <c r="BI257" i="4"/>
  <c r="BH257" i="4"/>
  <c r="BG257" i="4"/>
  <c r="BE257" i="4"/>
  <c r="T257" i="4"/>
  <c r="R257" i="4"/>
  <c r="P257" i="4"/>
  <c r="BI256" i="4"/>
  <c r="BH256" i="4"/>
  <c r="BG256" i="4"/>
  <c r="BE256" i="4"/>
  <c r="T256" i="4"/>
  <c r="R256" i="4"/>
  <c r="P256" i="4"/>
  <c r="BI254" i="4"/>
  <c r="BH254" i="4"/>
  <c r="BG254" i="4"/>
  <c r="BE254" i="4"/>
  <c r="T254" i="4"/>
  <c r="R254" i="4"/>
  <c r="P254" i="4"/>
  <c r="BI251" i="4"/>
  <c r="BH251" i="4"/>
  <c r="BG251" i="4"/>
  <c r="BE251" i="4"/>
  <c r="T251" i="4"/>
  <c r="R251" i="4"/>
  <c r="P251" i="4"/>
  <c r="BI250" i="4"/>
  <c r="BH250" i="4"/>
  <c r="BG250" i="4"/>
  <c r="BE250" i="4"/>
  <c r="T250" i="4"/>
  <c r="R250" i="4"/>
  <c r="P250" i="4"/>
  <c r="BI249" i="4"/>
  <c r="BH249" i="4"/>
  <c r="BG249" i="4"/>
  <c r="BE249" i="4"/>
  <c r="T249" i="4"/>
  <c r="R249" i="4"/>
  <c r="P249" i="4"/>
  <c r="BI248" i="4"/>
  <c r="BH248" i="4"/>
  <c r="BG248" i="4"/>
  <c r="BE248" i="4"/>
  <c r="T248" i="4"/>
  <c r="R248" i="4"/>
  <c r="P248" i="4"/>
  <c r="BI246" i="4"/>
  <c r="BH246" i="4"/>
  <c r="BG246" i="4"/>
  <c r="BE246" i="4"/>
  <c r="T246" i="4"/>
  <c r="R246" i="4"/>
  <c r="P246" i="4"/>
  <c r="BI244" i="4"/>
  <c r="BH244" i="4"/>
  <c r="BG244" i="4"/>
  <c r="BE244" i="4"/>
  <c r="T244" i="4"/>
  <c r="R244" i="4"/>
  <c r="P244" i="4"/>
  <c r="BI242" i="4"/>
  <c r="BH242" i="4"/>
  <c r="BG242" i="4"/>
  <c r="BE242" i="4"/>
  <c r="T242" i="4"/>
  <c r="R242" i="4"/>
  <c r="P242" i="4"/>
  <c r="BI241" i="4"/>
  <c r="BH241" i="4"/>
  <c r="BG241" i="4"/>
  <c r="BE241" i="4"/>
  <c r="T241" i="4"/>
  <c r="R241" i="4"/>
  <c r="P241" i="4"/>
  <c r="BI240" i="4"/>
  <c r="BH240" i="4"/>
  <c r="BG240" i="4"/>
  <c r="BE240" i="4"/>
  <c r="T240" i="4"/>
  <c r="R240" i="4"/>
  <c r="P240" i="4"/>
  <c r="BI238" i="4"/>
  <c r="BH238" i="4"/>
  <c r="BG238" i="4"/>
  <c r="BE238" i="4"/>
  <c r="T238" i="4"/>
  <c r="R238" i="4"/>
  <c r="P238" i="4"/>
  <c r="BI235" i="4"/>
  <c r="BH235" i="4"/>
  <c r="BG235" i="4"/>
  <c r="BE235" i="4"/>
  <c r="T235" i="4"/>
  <c r="R235" i="4"/>
  <c r="P235"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29" i="4"/>
  <c r="BH229" i="4"/>
  <c r="BG229" i="4"/>
  <c r="BE229" i="4"/>
  <c r="T229" i="4"/>
  <c r="R229" i="4"/>
  <c r="P229" i="4"/>
  <c r="BI228" i="4"/>
  <c r="BH228" i="4"/>
  <c r="BG228" i="4"/>
  <c r="BE228" i="4"/>
  <c r="T228" i="4"/>
  <c r="R228" i="4"/>
  <c r="P228" i="4"/>
  <c r="BI227" i="4"/>
  <c r="BH227" i="4"/>
  <c r="BG227" i="4"/>
  <c r="BE227" i="4"/>
  <c r="T227" i="4"/>
  <c r="R227" i="4"/>
  <c r="P227" i="4"/>
  <c r="BI225" i="4"/>
  <c r="BH225" i="4"/>
  <c r="BG225" i="4"/>
  <c r="BE225" i="4"/>
  <c r="T225" i="4"/>
  <c r="R225" i="4"/>
  <c r="P225" i="4"/>
  <c r="BI223" i="4"/>
  <c r="BH223" i="4"/>
  <c r="BG223" i="4"/>
  <c r="BE223" i="4"/>
  <c r="T223" i="4"/>
  <c r="R223" i="4"/>
  <c r="P223" i="4"/>
  <c r="BI221" i="4"/>
  <c r="BH221" i="4"/>
  <c r="BG221" i="4"/>
  <c r="BE221" i="4"/>
  <c r="T221" i="4"/>
  <c r="R221" i="4"/>
  <c r="P221" i="4"/>
  <c r="BI219" i="4"/>
  <c r="BH219" i="4"/>
  <c r="BG219" i="4"/>
  <c r="BE219" i="4"/>
  <c r="T219" i="4"/>
  <c r="R219" i="4"/>
  <c r="P219" i="4"/>
  <c r="BI217" i="4"/>
  <c r="BH217" i="4"/>
  <c r="BG217" i="4"/>
  <c r="BE217" i="4"/>
  <c r="T217" i="4"/>
  <c r="R217" i="4"/>
  <c r="P217" i="4"/>
  <c r="BI215" i="4"/>
  <c r="BH215" i="4"/>
  <c r="BG215" i="4"/>
  <c r="BE215" i="4"/>
  <c r="T215" i="4"/>
  <c r="R215" i="4"/>
  <c r="P215" i="4"/>
  <c r="BI213" i="4"/>
  <c r="BH213" i="4"/>
  <c r="BG213" i="4"/>
  <c r="BE213" i="4"/>
  <c r="T213" i="4"/>
  <c r="R213" i="4"/>
  <c r="P213" i="4"/>
  <c r="BI211" i="4"/>
  <c r="BH211" i="4"/>
  <c r="BG211" i="4"/>
  <c r="BE211" i="4"/>
  <c r="T211" i="4"/>
  <c r="R211" i="4"/>
  <c r="P211" i="4"/>
  <c r="BI209" i="4"/>
  <c r="BH209" i="4"/>
  <c r="BG209" i="4"/>
  <c r="BE209" i="4"/>
  <c r="T209" i="4"/>
  <c r="R209" i="4"/>
  <c r="P209" i="4"/>
  <c r="BI207" i="4"/>
  <c r="BH207" i="4"/>
  <c r="BG207" i="4"/>
  <c r="BE207" i="4"/>
  <c r="T207" i="4"/>
  <c r="R207" i="4"/>
  <c r="P207" i="4"/>
  <c r="BI205" i="4"/>
  <c r="BH205" i="4"/>
  <c r="BG205" i="4"/>
  <c r="BE205" i="4"/>
  <c r="T205" i="4"/>
  <c r="R205" i="4"/>
  <c r="P205" i="4"/>
  <c r="BI204" i="4"/>
  <c r="BH204" i="4"/>
  <c r="BG204" i="4"/>
  <c r="BE204" i="4"/>
  <c r="T204" i="4"/>
  <c r="R204" i="4"/>
  <c r="P204" i="4"/>
  <c r="BI202" i="4"/>
  <c r="BH202" i="4"/>
  <c r="BG202" i="4"/>
  <c r="BE202" i="4"/>
  <c r="T202" i="4"/>
  <c r="R202" i="4"/>
  <c r="P202" i="4"/>
  <c r="BI200" i="4"/>
  <c r="BH200" i="4"/>
  <c r="BG200" i="4"/>
  <c r="BE200" i="4"/>
  <c r="T200" i="4"/>
  <c r="R200" i="4"/>
  <c r="P200" i="4"/>
  <c r="BI198" i="4"/>
  <c r="BH198" i="4"/>
  <c r="BG198" i="4"/>
  <c r="BE198" i="4"/>
  <c r="T198" i="4"/>
  <c r="R198" i="4"/>
  <c r="P198" i="4"/>
  <c r="BI196" i="4"/>
  <c r="BH196" i="4"/>
  <c r="BG196" i="4"/>
  <c r="BE196" i="4"/>
  <c r="T196" i="4"/>
  <c r="R196" i="4"/>
  <c r="P196" i="4"/>
  <c r="BI195" i="4"/>
  <c r="BH195" i="4"/>
  <c r="BG195" i="4"/>
  <c r="BE195" i="4"/>
  <c r="T195" i="4"/>
  <c r="R195" i="4"/>
  <c r="P195" i="4"/>
  <c r="BI194" i="4"/>
  <c r="BH194" i="4"/>
  <c r="BG194" i="4"/>
  <c r="BE194" i="4"/>
  <c r="T194" i="4"/>
  <c r="R194" i="4"/>
  <c r="P194" i="4"/>
  <c r="BI192" i="4"/>
  <c r="BH192" i="4"/>
  <c r="BG192" i="4"/>
  <c r="BE192" i="4"/>
  <c r="T192" i="4"/>
  <c r="R192" i="4"/>
  <c r="P192" i="4"/>
  <c r="BI189" i="4"/>
  <c r="BH189" i="4"/>
  <c r="BG189" i="4"/>
  <c r="BE189" i="4"/>
  <c r="T189" i="4"/>
  <c r="R189" i="4"/>
  <c r="P189" i="4"/>
  <c r="BI187" i="4"/>
  <c r="BH187" i="4"/>
  <c r="BG187" i="4"/>
  <c r="BE187" i="4"/>
  <c r="T187" i="4"/>
  <c r="R187" i="4"/>
  <c r="P187" i="4"/>
  <c r="BI185" i="4"/>
  <c r="BH185" i="4"/>
  <c r="BG185" i="4"/>
  <c r="BE185" i="4"/>
  <c r="T185" i="4"/>
  <c r="R185" i="4"/>
  <c r="P185" i="4"/>
  <c r="BI183" i="4"/>
  <c r="BH183" i="4"/>
  <c r="BG183" i="4"/>
  <c r="BE183" i="4"/>
  <c r="T183" i="4"/>
  <c r="R183" i="4"/>
  <c r="P183" i="4"/>
  <c r="BI181" i="4"/>
  <c r="BH181" i="4"/>
  <c r="BG181" i="4"/>
  <c r="BE181" i="4"/>
  <c r="T181" i="4"/>
  <c r="R181" i="4"/>
  <c r="P181"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5" i="4"/>
  <c r="BH175" i="4"/>
  <c r="BG175" i="4"/>
  <c r="BE175" i="4"/>
  <c r="T175" i="4"/>
  <c r="R175" i="4"/>
  <c r="P175" i="4"/>
  <c r="BI173" i="4"/>
  <c r="BH173" i="4"/>
  <c r="BG173" i="4"/>
  <c r="BE173" i="4"/>
  <c r="T173" i="4"/>
  <c r="R173" i="4"/>
  <c r="P173" i="4"/>
  <c r="BI171" i="4"/>
  <c r="BH171" i="4"/>
  <c r="BG171" i="4"/>
  <c r="BE171" i="4"/>
  <c r="T171" i="4"/>
  <c r="R171" i="4"/>
  <c r="P171" i="4"/>
  <c r="BI169" i="4"/>
  <c r="BH169" i="4"/>
  <c r="BG169" i="4"/>
  <c r="BE169" i="4"/>
  <c r="T169" i="4"/>
  <c r="R169" i="4"/>
  <c r="P169" i="4"/>
  <c r="BI167" i="4"/>
  <c r="BH167" i="4"/>
  <c r="BG167" i="4"/>
  <c r="BE167" i="4"/>
  <c r="T167" i="4"/>
  <c r="R167" i="4"/>
  <c r="P167" i="4"/>
  <c r="BI166" i="4"/>
  <c r="BH166" i="4"/>
  <c r="BG166" i="4"/>
  <c r="BE166" i="4"/>
  <c r="T166" i="4"/>
  <c r="R166" i="4"/>
  <c r="P166" i="4"/>
  <c r="BI164" i="4"/>
  <c r="BH164" i="4"/>
  <c r="BG164" i="4"/>
  <c r="BE164" i="4"/>
  <c r="T164" i="4"/>
  <c r="R164" i="4"/>
  <c r="P164" i="4"/>
  <c r="BI162" i="4"/>
  <c r="BH162" i="4"/>
  <c r="BG162" i="4"/>
  <c r="BE162" i="4"/>
  <c r="T162" i="4"/>
  <c r="R162" i="4"/>
  <c r="P162" i="4"/>
  <c r="BI160" i="4"/>
  <c r="BH160" i="4"/>
  <c r="BG160" i="4"/>
  <c r="BE160" i="4"/>
  <c r="T160" i="4"/>
  <c r="R160" i="4"/>
  <c r="P160" i="4"/>
  <c r="BI158" i="4"/>
  <c r="BH158" i="4"/>
  <c r="BG158" i="4"/>
  <c r="BE158" i="4"/>
  <c r="T158" i="4"/>
  <c r="R158" i="4"/>
  <c r="P158" i="4"/>
  <c r="BI156" i="4"/>
  <c r="BH156" i="4"/>
  <c r="BG156" i="4"/>
  <c r="BE156" i="4"/>
  <c r="T156" i="4"/>
  <c r="R156" i="4"/>
  <c r="P156" i="4"/>
  <c r="BI154" i="4"/>
  <c r="BH154" i="4"/>
  <c r="BG154" i="4"/>
  <c r="BE154" i="4"/>
  <c r="T154" i="4"/>
  <c r="R154" i="4"/>
  <c r="P154" i="4"/>
  <c r="BI151" i="4"/>
  <c r="BH151" i="4"/>
  <c r="BG151" i="4"/>
  <c r="BE151" i="4"/>
  <c r="T151" i="4"/>
  <c r="R151" i="4"/>
  <c r="P151" i="4"/>
  <c r="BI149" i="4"/>
  <c r="BH149" i="4"/>
  <c r="BG149" i="4"/>
  <c r="BE149" i="4"/>
  <c r="T149" i="4"/>
  <c r="R149" i="4"/>
  <c r="P149" i="4"/>
  <c r="BI147" i="4"/>
  <c r="BH147" i="4"/>
  <c r="BG147" i="4"/>
  <c r="BE147" i="4"/>
  <c r="T147" i="4"/>
  <c r="R147" i="4"/>
  <c r="P147" i="4"/>
  <c r="BI146" i="4"/>
  <c r="BH146" i="4"/>
  <c r="BG146" i="4"/>
  <c r="BE146" i="4"/>
  <c r="T146" i="4"/>
  <c r="R146" i="4"/>
  <c r="P146" i="4"/>
  <c r="BI144" i="4"/>
  <c r="BH144" i="4"/>
  <c r="BG144" i="4"/>
  <c r="BE144" i="4"/>
  <c r="T144" i="4"/>
  <c r="R144" i="4"/>
  <c r="P144" i="4"/>
  <c r="BI142" i="4"/>
  <c r="BH142" i="4"/>
  <c r="BG142" i="4"/>
  <c r="BE142" i="4"/>
  <c r="T142" i="4"/>
  <c r="R142" i="4"/>
  <c r="P142" i="4"/>
  <c r="BI140" i="4"/>
  <c r="BH140" i="4"/>
  <c r="BG140" i="4"/>
  <c r="BE140" i="4"/>
  <c r="T140" i="4"/>
  <c r="R140" i="4"/>
  <c r="P140" i="4"/>
  <c r="BI138" i="4"/>
  <c r="BH138" i="4"/>
  <c r="BG138" i="4"/>
  <c r="BE138" i="4"/>
  <c r="T138" i="4"/>
  <c r="R138" i="4"/>
  <c r="P138" i="4"/>
  <c r="BI137" i="4"/>
  <c r="BH137" i="4"/>
  <c r="BG137" i="4"/>
  <c r="BE137" i="4"/>
  <c r="T137" i="4"/>
  <c r="R137" i="4"/>
  <c r="P137" i="4"/>
  <c r="BI136" i="4"/>
  <c r="BH136" i="4"/>
  <c r="BG136" i="4"/>
  <c r="BE136" i="4"/>
  <c r="T136" i="4"/>
  <c r="R136" i="4"/>
  <c r="P136" i="4"/>
  <c r="BI135" i="4"/>
  <c r="BH135" i="4"/>
  <c r="BG135" i="4"/>
  <c r="BE135" i="4"/>
  <c r="T135" i="4"/>
  <c r="R135" i="4"/>
  <c r="P135" i="4"/>
  <c r="BI134" i="4"/>
  <c r="BH134" i="4"/>
  <c r="BG134" i="4"/>
  <c r="BE134" i="4"/>
  <c r="T134" i="4"/>
  <c r="R134" i="4"/>
  <c r="P134"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BI128" i="4"/>
  <c r="BH128" i="4"/>
  <c r="BG128" i="4"/>
  <c r="BE128" i="4"/>
  <c r="T128" i="4"/>
  <c r="R128" i="4"/>
  <c r="P128" i="4"/>
  <c r="BI127" i="4"/>
  <c r="BH127" i="4"/>
  <c r="BG127" i="4"/>
  <c r="BE127" i="4"/>
  <c r="T127" i="4"/>
  <c r="R127" i="4"/>
  <c r="P127" i="4"/>
  <c r="BI124" i="4"/>
  <c r="BH124" i="4"/>
  <c r="BG124" i="4"/>
  <c r="BE124" i="4"/>
  <c r="T124" i="4"/>
  <c r="R124" i="4"/>
  <c r="P124" i="4"/>
  <c r="BI123" i="4"/>
  <c r="BH123" i="4"/>
  <c r="BG123" i="4"/>
  <c r="BE123" i="4"/>
  <c r="T123" i="4"/>
  <c r="R123" i="4"/>
  <c r="P123" i="4"/>
  <c r="BI120" i="4"/>
  <c r="BH120" i="4"/>
  <c r="BG120" i="4"/>
  <c r="BE120" i="4"/>
  <c r="T120" i="4"/>
  <c r="R120" i="4"/>
  <c r="P120" i="4"/>
  <c r="BI119" i="4"/>
  <c r="BH119" i="4"/>
  <c r="BG119" i="4"/>
  <c r="BE119" i="4"/>
  <c r="T119" i="4"/>
  <c r="R119" i="4"/>
  <c r="P119" i="4"/>
  <c r="BI117" i="4"/>
  <c r="BH117" i="4"/>
  <c r="BG117" i="4"/>
  <c r="BE117" i="4"/>
  <c r="T117" i="4"/>
  <c r="R117" i="4"/>
  <c r="P117" i="4"/>
  <c r="BI116" i="4"/>
  <c r="BH116" i="4"/>
  <c r="BG116" i="4"/>
  <c r="BE116" i="4"/>
  <c r="T116" i="4"/>
  <c r="R116" i="4"/>
  <c r="P116" i="4"/>
  <c r="BI115" i="4"/>
  <c r="BH115" i="4"/>
  <c r="BG115" i="4"/>
  <c r="BE115" i="4"/>
  <c r="T115" i="4"/>
  <c r="R115" i="4"/>
  <c r="P115" i="4"/>
  <c r="BI114" i="4"/>
  <c r="BH114" i="4"/>
  <c r="BG114" i="4"/>
  <c r="BE114" i="4"/>
  <c r="T114" i="4"/>
  <c r="R114" i="4"/>
  <c r="P114" i="4"/>
  <c r="BI113" i="4"/>
  <c r="BH113" i="4"/>
  <c r="BG113" i="4"/>
  <c r="BE113" i="4"/>
  <c r="T113" i="4"/>
  <c r="R113" i="4"/>
  <c r="P113" i="4"/>
  <c r="BI111" i="4"/>
  <c r="BH111" i="4"/>
  <c r="BG111" i="4"/>
  <c r="BE111" i="4"/>
  <c r="T111" i="4"/>
  <c r="R111" i="4"/>
  <c r="P111" i="4"/>
  <c r="BI110" i="4"/>
  <c r="BH110" i="4"/>
  <c r="BG110" i="4"/>
  <c r="BE110" i="4"/>
  <c r="T110" i="4"/>
  <c r="R110" i="4"/>
  <c r="P110" i="4"/>
  <c r="BI109" i="4"/>
  <c r="BH109" i="4"/>
  <c r="BG109" i="4"/>
  <c r="BE109" i="4"/>
  <c r="T109" i="4"/>
  <c r="R109" i="4"/>
  <c r="P109" i="4"/>
  <c r="BI108" i="4"/>
  <c r="BH108" i="4"/>
  <c r="BG108" i="4"/>
  <c r="BE108" i="4"/>
  <c r="T108" i="4"/>
  <c r="R108" i="4"/>
  <c r="P108" i="4"/>
  <c r="BI107" i="4"/>
  <c r="BH107" i="4"/>
  <c r="BG107" i="4"/>
  <c r="BE107" i="4"/>
  <c r="T107" i="4"/>
  <c r="R107" i="4"/>
  <c r="P107" i="4"/>
  <c r="BI106" i="4"/>
  <c r="BH106" i="4"/>
  <c r="BG106" i="4"/>
  <c r="BE106" i="4"/>
  <c r="T106" i="4"/>
  <c r="R106" i="4"/>
  <c r="P106" i="4"/>
  <c r="BI105" i="4"/>
  <c r="BH105" i="4"/>
  <c r="BG105" i="4"/>
  <c r="BE105" i="4"/>
  <c r="T105" i="4"/>
  <c r="R105" i="4"/>
  <c r="P105" i="4"/>
  <c r="BI104" i="4"/>
  <c r="BH104" i="4"/>
  <c r="BG104" i="4"/>
  <c r="BE104" i="4"/>
  <c r="T104" i="4"/>
  <c r="R104" i="4"/>
  <c r="P104" i="4"/>
  <c r="BI102" i="4"/>
  <c r="BH102" i="4"/>
  <c r="BG102" i="4"/>
  <c r="BE102" i="4"/>
  <c r="T102" i="4"/>
  <c r="R102" i="4"/>
  <c r="P102" i="4"/>
  <c r="J95" i="4"/>
  <c r="F95" i="4"/>
  <c r="F93" i="4"/>
  <c r="E91" i="4"/>
  <c r="J58" i="4"/>
  <c r="F58" i="4"/>
  <c r="F56" i="4"/>
  <c r="E54" i="4"/>
  <c r="J26" i="4"/>
  <c r="E26" i="4"/>
  <c r="J59" i="4"/>
  <c r="J25" i="4"/>
  <c r="J20" i="4"/>
  <c r="E20" i="4"/>
  <c r="F96" i="4"/>
  <c r="J19" i="4"/>
  <c r="J14" i="4"/>
  <c r="J93" i="4" s="1"/>
  <c r="E7" i="4"/>
  <c r="E50" i="4" s="1"/>
  <c r="J39" i="3"/>
  <c r="J38" i="3"/>
  <c r="AY57" i="1"/>
  <c r="J37" i="3"/>
  <c r="AX57" i="1"/>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41" i="3"/>
  <c r="BH241" i="3"/>
  <c r="BG241" i="3"/>
  <c r="BE241" i="3"/>
  <c r="T241" i="3"/>
  <c r="R241" i="3"/>
  <c r="P241" i="3"/>
  <c r="BI240" i="3"/>
  <c r="BH240" i="3"/>
  <c r="BG240" i="3"/>
  <c r="BE240" i="3"/>
  <c r="T240" i="3"/>
  <c r="R240" i="3"/>
  <c r="P240"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2" i="3"/>
  <c r="BH232" i="3"/>
  <c r="BG232" i="3"/>
  <c r="BE232" i="3"/>
  <c r="T232" i="3"/>
  <c r="R232" i="3"/>
  <c r="P232"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2" i="3"/>
  <c r="BH202" i="3"/>
  <c r="BG202" i="3"/>
  <c r="BE202" i="3"/>
  <c r="T202" i="3"/>
  <c r="R202" i="3"/>
  <c r="P202" i="3"/>
  <c r="BI201" i="3"/>
  <c r="BH201" i="3"/>
  <c r="BG201" i="3"/>
  <c r="BE201" i="3"/>
  <c r="T201" i="3"/>
  <c r="R201" i="3"/>
  <c r="P201" i="3"/>
  <c r="BI200" i="3"/>
  <c r="BH200" i="3"/>
  <c r="BG200" i="3"/>
  <c r="BE200" i="3"/>
  <c r="T200" i="3"/>
  <c r="R200" i="3"/>
  <c r="P200" i="3"/>
  <c r="BI199" i="3"/>
  <c r="BH199" i="3"/>
  <c r="BG199" i="3"/>
  <c r="BE199" i="3"/>
  <c r="T199" i="3"/>
  <c r="R199" i="3"/>
  <c r="P199" i="3"/>
  <c r="BI198" i="3"/>
  <c r="BH198" i="3"/>
  <c r="BG198" i="3"/>
  <c r="BE198" i="3"/>
  <c r="T198" i="3"/>
  <c r="R198" i="3"/>
  <c r="P198" i="3"/>
  <c r="BI197" i="3"/>
  <c r="BH197" i="3"/>
  <c r="BG197" i="3"/>
  <c r="BE197" i="3"/>
  <c r="T197" i="3"/>
  <c r="R197" i="3"/>
  <c r="P197" i="3"/>
  <c r="BI196" i="3"/>
  <c r="BH196" i="3"/>
  <c r="BG196" i="3"/>
  <c r="BE196" i="3"/>
  <c r="T196" i="3"/>
  <c r="R196" i="3"/>
  <c r="P196" i="3"/>
  <c r="BI195" i="3"/>
  <c r="BH195" i="3"/>
  <c r="BG195" i="3"/>
  <c r="BE195" i="3"/>
  <c r="T195" i="3"/>
  <c r="R195" i="3"/>
  <c r="P195" i="3"/>
  <c r="BI194" i="3"/>
  <c r="BH194" i="3"/>
  <c r="BG194" i="3"/>
  <c r="BE194" i="3"/>
  <c r="T194" i="3"/>
  <c r="R194" i="3"/>
  <c r="P194" i="3"/>
  <c r="BI193" i="3"/>
  <c r="BH193" i="3"/>
  <c r="BG193" i="3"/>
  <c r="BE193" i="3"/>
  <c r="T193" i="3"/>
  <c r="R193" i="3"/>
  <c r="P193" i="3"/>
  <c r="BI192" i="3"/>
  <c r="BH192" i="3"/>
  <c r="BG192" i="3"/>
  <c r="BE192" i="3"/>
  <c r="T192" i="3"/>
  <c r="R192" i="3"/>
  <c r="P192" i="3"/>
  <c r="BI191" i="3"/>
  <c r="BH191" i="3"/>
  <c r="BG191" i="3"/>
  <c r="BE191" i="3"/>
  <c r="T191" i="3"/>
  <c r="R191" i="3"/>
  <c r="P191" i="3"/>
  <c r="BI190" i="3"/>
  <c r="BH190" i="3"/>
  <c r="BG190" i="3"/>
  <c r="BE190" i="3"/>
  <c r="T190" i="3"/>
  <c r="R190" i="3"/>
  <c r="P190" i="3"/>
  <c r="BI189" i="3"/>
  <c r="BH189" i="3"/>
  <c r="BG189" i="3"/>
  <c r="BE189" i="3"/>
  <c r="T189" i="3"/>
  <c r="R189" i="3"/>
  <c r="P189" i="3"/>
  <c r="BI188" i="3"/>
  <c r="BH188" i="3"/>
  <c r="BG188" i="3"/>
  <c r="BE188" i="3"/>
  <c r="T188" i="3"/>
  <c r="R188" i="3"/>
  <c r="P188" i="3"/>
  <c r="BI187" i="3"/>
  <c r="BH187" i="3"/>
  <c r="BG187" i="3"/>
  <c r="BE187" i="3"/>
  <c r="T187" i="3"/>
  <c r="R187" i="3"/>
  <c r="P187" i="3"/>
  <c r="BI186" i="3"/>
  <c r="BH186" i="3"/>
  <c r="BG186" i="3"/>
  <c r="BE186" i="3"/>
  <c r="T186" i="3"/>
  <c r="R186" i="3"/>
  <c r="P186" i="3"/>
  <c r="BI185" i="3"/>
  <c r="BH185" i="3"/>
  <c r="BG185" i="3"/>
  <c r="BE185" i="3"/>
  <c r="T185" i="3"/>
  <c r="R185" i="3"/>
  <c r="P185" i="3"/>
  <c r="BI183" i="3"/>
  <c r="BH183" i="3"/>
  <c r="BG183" i="3"/>
  <c r="BE183" i="3"/>
  <c r="T183" i="3"/>
  <c r="R183" i="3"/>
  <c r="P183" i="3"/>
  <c r="BI182" i="3"/>
  <c r="BH182" i="3"/>
  <c r="BG182" i="3"/>
  <c r="BE182" i="3"/>
  <c r="T182" i="3"/>
  <c r="R182" i="3"/>
  <c r="P182" i="3"/>
  <c r="BI181" i="3"/>
  <c r="BH181" i="3"/>
  <c r="BG181" i="3"/>
  <c r="BE181" i="3"/>
  <c r="T181" i="3"/>
  <c r="R181" i="3"/>
  <c r="P181" i="3"/>
  <c r="BI179" i="3"/>
  <c r="BH179" i="3"/>
  <c r="BG179" i="3"/>
  <c r="BE179" i="3"/>
  <c r="T179" i="3"/>
  <c r="T178" i="3" s="1"/>
  <c r="R179" i="3"/>
  <c r="R178" i="3" s="1"/>
  <c r="P179" i="3"/>
  <c r="P178" i="3" s="1"/>
  <c r="BI177" i="3"/>
  <c r="BH177" i="3"/>
  <c r="BG177" i="3"/>
  <c r="BE177" i="3"/>
  <c r="T177" i="3"/>
  <c r="T176" i="3" s="1"/>
  <c r="R177" i="3"/>
  <c r="R176" i="3" s="1"/>
  <c r="P177" i="3"/>
  <c r="P176" i="3" s="1"/>
  <c r="BI173" i="3"/>
  <c r="BH173" i="3"/>
  <c r="BG173" i="3"/>
  <c r="BE173" i="3"/>
  <c r="T173" i="3"/>
  <c r="R173" i="3"/>
  <c r="P173" i="3"/>
  <c r="BI172" i="3"/>
  <c r="BH172" i="3"/>
  <c r="BG172" i="3"/>
  <c r="BE172" i="3"/>
  <c r="T172" i="3"/>
  <c r="R172" i="3"/>
  <c r="P172" i="3"/>
  <c r="BI170" i="3"/>
  <c r="BH170" i="3"/>
  <c r="BG170" i="3"/>
  <c r="BE170" i="3"/>
  <c r="T170" i="3"/>
  <c r="R170" i="3"/>
  <c r="P170" i="3"/>
  <c r="BI169" i="3"/>
  <c r="BH169" i="3"/>
  <c r="BG169" i="3"/>
  <c r="BE169" i="3"/>
  <c r="T169" i="3"/>
  <c r="R169" i="3"/>
  <c r="P169" i="3"/>
  <c r="BI168" i="3"/>
  <c r="BH168" i="3"/>
  <c r="BG168" i="3"/>
  <c r="BE168" i="3"/>
  <c r="T168" i="3"/>
  <c r="R168" i="3"/>
  <c r="P168" i="3"/>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62" i="3"/>
  <c r="BH162" i="3"/>
  <c r="BG162" i="3"/>
  <c r="BE162" i="3"/>
  <c r="T162" i="3"/>
  <c r="R162" i="3"/>
  <c r="P162" i="3"/>
  <c r="BI161" i="3"/>
  <c r="BH161" i="3"/>
  <c r="BG161" i="3"/>
  <c r="BE161" i="3"/>
  <c r="T161" i="3"/>
  <c r="R161" i="3"/>
  <c r="P161" i="3"/>
  <c r="BI160" i="3"/>
  <c r="BH160" i="3"/>
  <c r="BG160" i="3"/>
  <c r="BE160" i="3"/>
  <c r="T160" i="3"/>
  <c r="R160" i="3"/>
  <c r="P160" i="3"/>
  <c r="BI159" i="3"/>
  <c r="BH159" i="3"/>
  <c r="BG159" i="3"/>
  <c r="BE159" i="3"/>
  <c r="T159" i="3"/>
  <c r="R159" i="3"/>
  <c r="P159" i="3"/>
  <c r="BI157" i="3"/>
  <c r="BH157" i="3"/>
  <c r="BG157" i="3"/>
  <c r="BE157" i="3"/>
  <c r="T157" i="3"/>
  <c r="R157" i="3"/>
  <c r="P157" i="3"/>
  <c r="BI156" i="3"/>
  <c r="BH156" i="3"/>
  <c r="BG156" i="3"/>
  <c r="BE156" i="3"/>
  <c r="T156" i="3"/>
  <c r="R156" i="3"/>
  <c r="P156" i="3"/>
  <c r="BI155" i="3"/>
  <c r="BH155" i="3"/>
  <c r="BG155" i="3"/>
  <c r="BE155" i="3"/>
  <c r="T155" i="3"/>
  <c r="R155" i="3"/>
  <c r="P155" i="3"/>
  <c r="BI154" i="3"/>
  <c r="BH154" i="3"/>
  <c r="BG154" i="3"/>
  <c r="BE154" i="3"/>
  <c r="T154" i="3"/>
  <c r="R154" i="3"/>
  <c r="P154" i="3"/>
  <c r="BI153" i="3"/>
  <c r="BH153" i="3"/>
  <c r="BG153" i="3"/>
  <c r="BE153" i="3"/>
  <c r="T153" i="3"/>
  <c r="R153" i="3"/>
  <c r="P153" i="3"/>
  <c r="BI152" i="3"/>
  <c r="BH152" i="3"/>
  <c r="BG152" i="3"/>
  <c r="BE152" i="3"/>
  <c r="T152" i="3"/>
  <c r="R152" i="3"/>
  <c r="P152" i="3"/>
  <c r="BI151" i="3"/>
  <c r="BH151" i="3"/>
  <c r="BG151" i="3"/>
  <c r="BE151" i="3"/>
  <c r="T151" i="3"/>
  <c r="R151" i="3"/>
  <c r="P151" i="3"/>
  <c r="BI150" i="3"/>
  <c r="BH150" i="3"/>
  <c r="BG150" i="3"/>
  <c r="BE150" i="3"/>
  <c r="T150" i="3"/>
  <c r="R150" i="3"/>
  <c r="P150" i="3"/>
  <c r="BI149" i="3"/>
  <c r="BH149" i="3"/>
  <c r="BG149" i="3"/>
  <c r="BE149" i="3"/>
  <c r="T149" i="3"/>
  <c r="R149" i="3"/>
  <c r="P149" i="3"/>
  <c r="BI148" i="3"/>
  <c r="BH148" i="3"/>
  <c r="BG148" i="3"/>
  <c r="BE148" i="3"/>
  <c r="T148" i="3"/>
  <c r="R148" i="3"/>
  <c r="P148" i="3"/>
  <c r="BI147" i="3"/>
  <c r="BH147" i="3"/>
  <c r="BG147" i="3"/>
  <c r="BE147" i="3"/>
  <c r="T147" i="3"/>
  <c r="R147" i="3"/>
  <c r="P147" i="3"/>
  <c r="BI146" i="3"/>
  <c r="BH146" i="3"/>
  <c r="BG146" i="3"/>
  <c r="BE146" i="3"/>
  <c r="T146" i="3"/>
  <c r="R146" i="3"/>
  <c r="P146" i="3"/>
  <c r="BI144" i="3"/>
  <c r="BH144" i="3"/>
  <c r="BG144" i="3"/>
  <c r="BE144" i="3"/>
  <c r="T144" i="3"/>
  <c r="R144" i="3"/>
  <c r="P144" i="3"/>
  <c r="BI143" i="3"/>
  <c r="BH143" i="3"/>
  <c r="BG143" i="3"/>
  <c r="BE143" i="3"/>
  <c r="T143" i="3"/>
  <c r="R143" i="3"/>
  <c r="P143" i="3"/>
  <c r="BI142" i="3"/>
  <c r="BH142" i="3"/>
  <c r="BG142" i="3"/>
  <c r="BE142" i="3"/>
  <c r="T142" i="3"/>
  <c r="R142" i="3"/>
  <c r="P142" i="3"/>
  <c r="BI141" i="3"/>
  <c r="BH141" i="3"/>
  <c r="BG141" i="3"/>
  <c r="BE141" i="3"/>
  <c r="T141" i="3"/>
  <c r="R141" i="3"/>
  <c r="P141" i="3"/>
  <c r="BI140" i="3"/>
  <c r="BH140" i="3"/>
  <c r="BG140" i="3"/>
  <c r="BE140" i="3"/>
  <c r="T140" i="3"/>
  <c r="R140" i="3"/>
  <c r="P140" i="3"/>
  <c r="BI139" i="3"/>
  <c r="BH139" i="3"/>
  <c r="BG139" i="3"/>
  <c r="BE139" i="3"/>
  <c r="T139" i="3"/>
  <c r="R139" i="3"/>
  <c r="P139" i="3"/>
  <c r="BI138" i="3"/>
  <c r="BH138" i="3"/>
  <c r="BG138" i="3"/>
  <c r="BE138" i="3"/>
  <c r="T138" i="3"/>
  <c r="R138" i="3"/>
  <c r="P138" i="3"/>
  <c r="BI137" i="3"/>
  <c r="BH137" i="3"/>
  <c r="BG137" i="3"/>
  <c r="BE137" i="3"/>
  <c r="T137" i="3"/>
  <c r="R137" i="3"/>
  <c r="P137" i="3"/>
  <c r="BI136" i="3"/>
  <c r="BH136" i="3"/>
  <c r="BG136" i="3"/>
  <c r="BE136" i="3"/>
  <c r="T136" i="3"/>
  <c r="R136" i="3"/>
  <c r="P136" i="3"/>
  <c r="BI135" i="3"/>
  <c r="BH135" i="3"/>
  <c r="BG135" i="3"/>
  <c r="BE135" i="3"/>
  <c r="T135" i="3"/>
  <c r="R135" i="3"/>
  <c r="P135" i="3"/>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6" i="3"/>
  <c r="BH126" i="3"/>
  <c r="BG126" i="3"/>
  <c r="BE126" i="3"/>
  <c r="T126" i="3"/>
  <c r="R126" i="3"/>
  <c r="P126" i="3"/>
  <c r="BI125" i="3"/>
  <c r="BH125" i="3"/>
  <c r="BG125" i="3"/>
  <c r="BE125" i="3"/>
  <c r="T125" i="3"/>
  <c r="R125" i="3"/>
  <c r="P125" i="3"/>
  <c r="BI124" i="3"/>
  <c r="BH124" i="3"/>
  <c r="BG124" i="3"/>
  <c r="BE124" i="3"/>
  <c r="T124" i="3"/>
  <c r="R124" i="3"/>
  <c r="P124" i="3"/>
  <c r="BI123" i="3"/>
  <c r="BH123" i="3"/>
  <c r="BG123" i="3"/>
  <c r="BE123" i="3"/>
  <c r="T123" i="3"/>
  <c r="R123" i="3"/>
  <c r="P123" i="3"/>
  <c r="BI122" i="3"/>
  <c r="BH122" i="3"/>
  <c r="BG122" i="3"/>
  <c r="BE122" i="3"/>
  <c r="T122" i="3"/>
  <c r="R122" i="3"/>
  <c r="P122" i="3"/>
  <c r="BI121" i="3"/>
  <c r="BH121" i="3"/>
  <c r="BG121" i="3"/>
  <c r="BE121" i="3"/>
  <c r="T121" i="3"/>
  <c r="R121" i="3"/>
  <c r="P121" i="3"/>
  <c r="BI120" i="3"/>
  <c r="BH120" i="3"/>
  <c r="BG120" i="3"/>
  <c r="BE120" i="3"/>
  <c r="T120" i="3"/>
  <c r="R120" i="3"/>
  <c r="P120" i="3"/>
  <c r="BI119" i="3"/>
  <c r="BH119" i="3"/>
  <c r="BG119" i="3"/>
  <c r="BE119" i="3"/>
  <c r="T119" i="3"/>
  <c r="R119" i="3"/>
  <c r="P119" i="3"/>
  <c r="BI118" i="3"/>
  <c r="BH118" i="3"/>
  <c r="BG118" i="3"/>
  <c r="BE118" i="3"/>
  <c r="T118" i="3"/>
  <c r="R118" i="3"/>
  <c r="P118" i="3"/>
  <c r="BI117" i="3"/>
  <c r="BH117" i="3"/>
  <c r="BG117" i="3"/>
  <c r="BE117" i="3"/>
  <c r="T117" i="3"/>
  <c r="R117" i="3"/>
  <c r="P117" i="3"/>
  <c r="BI116" i="3"/>
  <c r="BH116" i="3"/>
  <c r="BG116" i="3"/>
  <c r="BE116" i="3"/>
  <c r="T116" i="3"/>
  <c r="R116" i="3"/>
  <c r="P116" i="3"/>
  <c r="BI115" i="3"/>
  <c r="BH115" i="3"/>
  <c r="BG115" i="3"/>
  <c r="BE115" i="3"/>
  <c r="T115" i="3"/>
  <c r="R115" i="3"/>
  <c r="P115" i="3"/>
  <c r="BI114" i="3"/>
  <c r="BH114" i="3"/>
  <c r="BG114" i="3"/>
  <c r="BE114" i="3"/>
  <c r="T114" i="3"/>
  <c r="R114" i="3"/>
  <c r="P114" i="3"/>
  <c r="BI113" i="3"/>
  <c r="BH113" i="3"/>
  <c r="BG113" i="3"/>
  <c r="BE113" i="3"/>
  <c r="T113" i="3"/>
  <c r="R113" i="3"/>
  <c r="P113" i="3"/>
  <c r="BI112" i="3"/>
  <c r="BH112" i="3"/>
  <c r="BG112" i="3"/>
  <c r="BE112" i="3"/>
  <c r="T112" i="3"/>
  <c r="R112" i="3"/>
  <c r="P112" i="3"/>
  <c r="BI110" i="3"/>
  <c r="BH110" i="3"/>
  <c r="BG110" i="3"/>
  <c r="BE110" i="3"/>
  <c r="T110" i="3"/>
  <c r="R110" i="3"/>
  <c r="P110" i="3"/>
  <c r="BI109" i="3"/>
  <c r="BH109" i="3"/>
  <c r="BG109" i="3"/>
  <c r="BE109" i="3"/>
  <c r="T109" i="3"/>
  <c r="R109" i="3"/>
  <c r="P109" i="3"/>
  <c r="BI108" i="3"/>
  <c r="BH108" i="3"/>
  <c r="BG108" i="3"/>
  <c r="BE108" i="3"/>
  <c r="T108" i="3"/>
  <c r="R108" i="3"/>
  <c r="P108" i="3"/>
  <c r="BI107" i="3"/>
  <c r="BH107" i="3"/>
  <c r="BG107" i="3"/>
  <c r="BE107" i="3"/>
  <c r="T107" i="3"/>
  <c r="R107" i="3"/>
  <c r="P107" i="3"/>
  <c r="BI106" i="3"/>
  <c r="BH106" i="3"/>
  <c r="BG106" i="3"/>
  <c r="BE106" i="3"/>
  <c r="T106" i="3"/>
  <c r="R106" i="3"/>
  <c r="P106" i="3"/>
  <c r="BI105" i="3"/>
  <c r="BH105" i="3"/>
  <c r="BG105" i="3"/>
  <c r="BE105" i="3"/>
  <c r="T105" i="3"/>
  <c r="R105" i="3"/>
  <c r="P105" i="3"/>
  <c r="J97" i="3"/>
  <c r="F97" i="3"/>
  <c r="F95" i="3"/>
  <c r="E93" i="3"/>
  <c r="J58" i="3"/>
  <c r="F58" i="3"/>
  <c r="F56" i="3"/>
  <c r="E54" i="3"/>
  <c r="J26" i="3"/>
  <c r="E26" i="3"/>
  <c r="J98" i="3" s="1"/>
  <c r="J25" i="3"/>
  <c r="J20" i="3"/>
  <c r="E20" i="3"/>
  <c r="F59" i="3" s="1"/>
  <c r="J19" i="3"/>
  <c r="J14" i="3"/>
  <c r="J95" i="3" s="1"/>
  <c r="E7" i="3"/>
  <c r="E50" i="3" s="1"/>
  <c r="J39" i="2"/>
  <c r="J38" i="2"/>
  <c r="AY56" i="1" s="1"/>
  <c r="J37" i="2"/>
  <c r="AX56" i="1"/>
  <c r="BI5637" i="2"/>
  <c r="BH5637" i="2"/>
  <c r="BG5637" i="2"/>
  <c r="BE5637" i="2"/>
  <c r="T5637" i="2"/>
  <c r="T5636" i="2" s="1"/>
  <c r="T5635" i="2" s="1"/>
  <c r="R5637" i="2"/>
  <c r="R5636" i="2" s="1"/>
  <c r="R5635" i="2" s="1"/>
  <c r="P5637" i="2"/>
  <c r="P5636" i="2"/>
  <c r="P5635" i="2" s="1"/>
  <c r="BI5632" i="2"/>
  <c r="BH5632" i="2"/>
  <c r="BG5632" i="2"/>
  <c r="BE5632" i="2"/>
  <c r="T5632" i="2"/>
  <c r="R5632" i="2"/>
  <c r="P5632" i="2"/>
  <c r="BI5629" i="2"/>
  <c r="BH5629" i="2"/>
  <c r="BG5629" i="2"/>
  <c r="BE5629" i="2"/>
  <c r="T5629" i="2"/>
  <c r="R5629" i="2"/>
  <c r="P5629" i="2"/>
  <c r="BI5627" i="2"/>
  <c r="BH5627" i="2"/>
  <c r="BG5627" i="2"/>
  <c r="BE5627" i="2"/>
  <c r="T5627" i="2"/>
  <c r="R5627" i="2"/>
  <c r="P5627" i="2"/>
  <c r="BI5621" i="2"/>
  <c r="BH5621" i="2"/>
  <c r="BG5621" i="2"/>
  <c r="BE5621" i="2"/>
  <c r="T5621" i="2"/>
  <c r="R5621" i="2"/>
  <c r="P5621" i="2"/>
  <c r="BI5618" i="2"/>
  <c r="BH5618" i="2"/>
  <c r="BG5618" i="2"/>
  <c r="BE5618" i="2"/>
  <c r="T5618" i="2"/>
  <c r="R5618" i="2"/>
  <c r="P5618" i="2"/>
  <c r="BI5616" i="2"/>
  <c r="BH5616" i="2"/>
  <c r="BG5616" i="2"/>
  <c r="BE5616" i="2"/>
  <c r="T5616" i="2"/>
  <c r="R5616" i="2"/>
  <c r="P5616" i="2"/>
  <c r="BI5614" i="2"/>
  <c r="BH5614" i="2"/>
  <c r="BG5614" i="2"/>
  <c r="BE5614" i="2"/>
  <c r="T5614" i="2"/>
  <c r="R5614" i="2"/>
  <c r="P5614" i="2"/>
  <c r="BI5612" i="2"/>
  <c r="BH5612" i="2"/>
  <c r="BG5612" i="2"/>
  <c r="BE5612" i="2"/>
  <c r="T5612" i="2"/>
  <c r="R5612" i="2"/>
  <c r="P5612" i="2"/>
  <c r="BI5610" i="2"/>
  <c r="BH5610" i="2"/>
  <c r="BG5610" i="2"/>
  <c r="BE5610" i="2"/>
  <c r="T5610" i="2"/>
  <c r="R5610" i="2"/>
  <c r="P5610" i="2"/>
  <c r="BI5608" i="2"/>
  <c r="BH5608" i="2"/>
  <c r="BG5608" i="2"/>
  <c r="BE5608" i="2"/>
  <c r="T5608" i="2"/>
  <c r="R5608" i="2"/>
  <c r="P5608" i="2"/>
  <c r="BI5606" i="2"/>
  <c r="BH5606" i="2"/>
  <c r="BG5606" i="2"/>
  <c r="BE5606" i="2"/>
  <c r="T5606" i="2"/>
  <c r="R5606" i="2"/>
  <c r="P5606" i="2"/>
  <c r="BI5604" i="2"/>
  <c r="BH5604" i="2"/>
  <c r="BG5604" i="2"/>
  <c r="BE5604" i="2"/>
  <c r="T5604" i="2"/>
  <c r="R5604" i="2"/>
  <c r="P5604" i="2"/>
  <c r="BI5602" i="2"/>
  <c r="BH5602" i="2"/>
  <c r="BG5602" i="2"/>
  <c r="BE5602" i="2"/>
  <c r="T5602" i="2"/>
  <c r="R5602" i="2"/>
  <c r="P5602" i="2"/>
  <c r="BI5600" i="2"/>
  <c r="BH5600" i="2"/>
  <c r="BG5600" i="2"/>
  <c r="BE5600" i="2"/>
  <c r="T5600" i="2"/>
  <c r="R5600" i="2"/>
  <c r="P5600" i="2"/>
  <c r="BI5598" i="2"/>
  <c r="BH5598" i="2"/>
  <c r="BG5598" i="2"/>
  <c r="BE5598" i="2"/>
  <c r="T5598" i="2"/>
  <c r="R5598" i="2"/>
  <c r="P5598" i="2"/>
  <c r="BI5596" i="2"/>
  <c r="BH5596" i="2"/>
  <c r="BG5596" i="2"/>
  <c r="BE5596" i="2"/>
  <c r="T5596" i="2"/>
  <c r="R5596" i="2"/>
  <c r="P5596" i="2"/>
  <c r="BI5594" i="2"/>
  <c r="BH5594" i="2"/>
  <c r="BG5594" i="2"/>
  <c r="BE5594" i="2"/>
  <c r="T5594" i="2"/>
  <c r="R5594" i="2"/>
  <c r="P5594" i="2"/>
  <c r="BI5592" i="2"/>
  <c r="BH5592" i="2"/>
  <c r="BG5592" i="2"/>
  <c r="BE5592" i="2"/>
  <c r="T5592" i="2"/>
  <c r="R5592" i="2"/>
  <c r="P5592" i="2"/>
  <c r="BI5590" i="2"/>
  <c r="BH5590" i="2"/>
  <c r="BG5590" i="2"/>
  <c r="BE5590" i="2"/>
  <c r="T5590" i="2"/>
  <c r="R5590" i="2"/>
  <c r="P5590" i="2"/>
  <c r="BI5588" i="2"/>
  <c r="BH5588" i="2"/>
  <c r="BG5588" i="2"/>
  <c r="BE5588" i="2"/>
  <c r="T5588" i="2"/>
  <c r="R5588" i="2"/>
  <c r="P5588" i="2"/>
  <c r="BI5586" i="2"/>
  <c r="BH5586" i="2"/>
  <c r="BG5586" i="2"/>
  <c r="BE5586" i="2"/>
  <c r="T5586" i="2"/>
  <c r="R5586" i="2"/>
  <c r="P5586" i="2"/>
  <c r="BI5584" i="2"/>
  <c r="BH5584" i="2"/>
  <c r="BG5584" i="2"/>
  <c r="BE5584" i="2"/>
  <c r="T5584" i="2"/>
  <c r="R5584" i="2"/>
  <c r="P5584" i="2"/>
  <c r="BI5582" i="2"/>
  <c r="BH5582" i="2"/>
  <c r="BG5582" i="2"/>
  <c r="BE5582" i="2"/>
  <c r="T5582" i="2"/>
  <c r="R5582" i="2"/>
  <c r="P5582" i="2"/>
  <c r="BI5580" i="2"/>
  <c r="BH5580" i="2"/>
  <c r="BG5580" i="2"/>
  <c r="BE5580" i="2"/>
  <c r="T5580" i="2"/>
  <c r="R5580" i="2"/>
  <c r="P5580" i="2"/>
  <c r="BI5578" i="2"/>
  <c r="BH5578" i="2"/>
  <c r="BG5578" i="2"/>
  <c r="BE5578" i="2"/>
  <c r="T5578" i="2"/>
  <c r="R5578" i="2"/>
  <c r="P5578" i="2"/>
  <c r="BI5576" i="2"/>
  <c r="BH5576" i="2"/>
  <c r="BG5576" i="2"/>
  <c r="BE5576" i="2"/>
  <c r="T5576" i="2"/>
  <c r="R5576" i="2"/>
  <c r="P5576" i="2"/>
  <c r="BI5574" i="2"/>
  <c r="BH5574" i="2"/>
  <c r="BG5574" i="2"/>
  <c r="BE5574" i="2"/>
  <c r="T5574" i="2"/>
  <c r="R5574" i="2"/>
  <c r="P5574" i="2"/>
  <c r="BI5572" i="2"/>
  <c r="BH5572" i="2"/>
  <c r="BG5572" i="2"/>
  <c r="BE5572" i="2"/>
  <c r="T5572" i="2"/>
  <c r="R5572" i="2"/>
  <c r="P5572" i="2"/>
  <c r="BI5570" i="2"/>
  <c r="BH5570" i="2"/>
  <c r="BG5570" i="2"/>
  <c r="BE5570" i="2"/>
  <c r="T5570" i="2"/>
  <c r="R5570" i="2"/>
  <c r="P5570" i="2"/>
  <c r="BI5547" i="2"/>
  <c r="BH5547" i="2"/>
  <c r="BG5547" i="2"/>
  <c r="BE5547" i="2"/>
  <c r="T5547" i="2"/>
  <c r="R5547" i="2"/>
  <c r="P5547" i="2"/>
  <c r="BI5534" i="2"/>
  <c r="BH5534" i="2"/>
  <c r="BG5534" i="2"/>
  <c r="BE5534" i="2"/>
  <c r="T5534" i="2"/>
  <c r="R5534" i="2"/>
  <c r="P5534" i="2"/>
  <c r="BI5531" i="2"/>
  <c r="BH5531" i="2"/>
  <c r="BG5531" i="2"/>
  <c r="BE5531" i="2"/>
  <c r="T5531" i="2"/>
  <c r="R5531" i="2"/>
  <c r="P5531" i="2"/>
  <c r="BI5528" i="2"/>
  <c r="BH5528" i="2"/>
  <c r="BG5528" i="2"/>
  <c r="BE5528" i="2"/>
  <c r="T5528" i="2"/>
  <c r="R5528" i="2"/>
  <c r="P5528" i="2"/>
  <c r="BI5525" i="2"/>
  <c r="BH5525" i="2"/>
  <c r="BG5525" i="2"/>
  <c r="BE5525" i="2"/>
  <c r="T5525" i="2"/>
  <c r="R5525" i="2"/>
  <c r="P5525" i="2"/>
  <c r="BI5441" i="2"/>
  <c r="BH5441" i="2"/>
  <c r="BG5441" i="2"/>
  <c r="BE5441" i="2"/>
  <c r="T5441" i="2"/>
  <c r="R5441" i="2"/>
  <c r="P5441" i="2"/>
  <c r="BI5438" i="2"/>
  <c r="BH5438" i="2"/>
  <c r="BG5438" i="2"/>
  <c r="BE5438" i="2"/>
  <c r="T5438" i="2"/>
  <c r="R5438" i="2"/>
  <c r="P5438" i="2"/>
  <c r="BI5375" i="2"/>
  <c r="BH5375" i="2"/>
  <c r="BG5375" i="2"/>
  <c r="BE5375" i="2"/>
  <c r="T5375" i="2"/>
  <c r="R5375" i="2"/>
  <c r="P5375" i="2"/>
  <c r="BI5372" i="2"/>
  <c r="BH5372" i="2"/>
  <c r="BG5372" i="2"/>
  <c r="BE5372" i="2"/>
  <c r="T5372" i="2"/>
  <c r="R5372" i="2"/>
  <c r="P5372" i="2"/>
  <c r="BI5327" i="2"/>
  <c r="BH5327" i="2"/>
  <c r="BG5327" i="2"/>
  <c r="BE5327" i="2"/>
  <c r="T5327" i="2"/>
  <c r="R5327" i="2"/>
  <c r="P5327" i="2"/>
  <c r="BI5325" i="2"/>
  <c r="BH5325" i="2"/>
  <c r="BG5325" i="2"/>
  <c r="BE5325" i="2"/>
  <c r="T5325" i="2"/>
  <c r="R5325" i="2"/>
  <c r="P5325" i="2"/>
  <c r="BI5321" i="2"/>
  <c r="BH5321" i="2"/>
  <c r="BG5321" i="2"/>
  <c r="BE5321" i="2"/>
  <c r="T5321" i="2"/>
  <c r="R5321" i="2"/>
  <c r="P5321" i="2"/>
  <c r="BI5318" i="2"/>
  <c r="BH5318" i="2"/>
  <c r="BG5318" i="2"/>
  <c r="BE5318" i="2"/>
  <c r="T5318" i="2"/>
  <c r="R5318" i="2"/>
  <c r="P5318" i="2"/>
  <c r="BI5315" i="2"/>
  <c r="BH5315" i="2"/>
  <c r="BG5315" i="2"/>
  <c r="BE5315" i="2"/>
  <c r="T5315" i="2"/>
  <c r="R5315" i="2"/>
  <c r="P5315" i="2"/>
  <c r="BI5312" i="2"/>
  <c r="BH5312" i="2"/>
  <c r="BG5312" i="2"/>
  <c r="BE5312" i="2"/>
  <c r="T5312" i="2"/>
  <c r="R5312" i="2"/>
  <c r="P5312" i="2"/>
  <c r="BI5299" i="2"/>
  <c r="BH5299" i="2"/>
  <c r="BG5299" i="2"/>
  <c r="BE5299" i="2"/>
  <c r="T5299" i="2"/>
  <c r="R5299" i="2"/>
  <c r="P5299" i="2"/>
  <c r="BI5271" i="2"/>
  <c r="BH5271" i="2"/>
  <c r="BG5271" i="2"/>
  <c r="BE5271" i="2"/>
  <c r="T5271" i="2"/>
  <c r="R5271" i="2"/>
  <c r="P5271" i="2"/>
  <c r="BI5268" i="2"/>
  <c r="BH5268" i="2"/>
  <c r="BG5268" i="2"/>
  <c r="BE5268" i="2"/>
  <c r="T5268" i="2"/>
  <c r="R5268" i="2"/>
  <c r="P5268" i="2"/>
  <c r="BI5255" i="2"/>
  <c r="BH5255" i="2"/>
  <c r="BG5255" i="2"/>
  <c r="BE5255" i="2"/>
  <c r="T5255" i="2"/>
  <c r="R5255" i="2"/>
  <c r="P5255" i="2"/>
  <c r="BI5252" i="2"/>
  <c r="BH5252" i="2"/>
  <c r="BG5252" i="2"/>
  <c r="BE5252" i="2"/>
  <c r="T5252" i="2"/>
  <c r="R5252" i="2"/>
  <c r="P5252" i="2"/>
  <c r="BI5239" i="2"/>
  <c r="BH5239" i="2"/>
  <c r="BG5239" i="2"/>
  <c r="BE5239" i="2"/>
  <c r="T5239" i="2"/>
  <c r="R5239" i="2"/>
  <c r="P5239" i="2"/>
  <c r="BI5202" i="2"/>
  <c r="BH5202" i="2"/>
  <c r="BG5202" i="2"/>
  <c r="BE5202" i="2"/>
  <c r="T5202" i="2"/>
  <c r="R5202" i="2"/>
  <c r="P5202" i="2"/>
  <c r="BI5199" i="2"/>
  <c r="BH5199" i="2"/>
  <c r="BG5199" i="2"/>
  <c r="BE5199" i="2"/>
  <c r="T5199" i="2"/>
  <c r="R5199" i="2"/>
  <c r="P5199" i="2"/>
  <c r="BI5196" i="2"/>
  <c r="BH5196" i="2"/>
  <c r="BG5196" i="2"/>
  <c r="BE5196" i="2"/>
  <c r="T5196" i="2"/>
  <c r="R5196" i="2"/>
  <c r="P5196" i="2"/>
  <c r="BI5089" i="2"/>
  <c r="BH5089" i="2"/>
  <c r="BG5089" i="2"/>
  <c r="BE5089" i="2"/>
  <c r="T5089" i="2"/>
  <c r="R5089" i="2"/>
  <c r="P5089" i="2"/>
  <c r="BI4808" i="2"/>
  <c r="BH4808" i="2"/>
  <c r="BG4808" i="2"/>
  <c r="BE4808" i="2"/>
  <c r="T4808" i="2"/>
  <c r="R4808" i="2"/>
  <c r="P4808" i="2"/>
  <c r="BI4805" i="2"/>
  <c r="BH4805" i="2"/>
  <c r="BG4805" i="2"/>
  <c r="BE4805" i="2"/>
  <c r="T4805" i="2"/>
  <c r="R4805" i="2"/>
  <c r="P4805" i="2"/>
  <c r="BI4802" i="2"/>
  <c r="BH4802" i="2"/>
  <c r="BG4802" i="2"/>
  <c r="BE4802" i="2"/>
  <c r="T4802" i="2"/>
  <c r="R4802" i="2"/>
  <c r="P4802" i="2"/>
  <c r="BI4792" i="2"/>
  <c r="BH4792" i="2"/>
  <c r="BG4792" i="2"/>
  <c r="BE4792" i="2"/>
  <c r="T4792" i="2"/>
  <c r="R4792" i="2"/>
  <c r="P4792" i="2"/>
  <c r="BI4789" i="2"/>
  <c r="BH4789" i="2"/>
  <c r="BG4789" i="2"/>
  <c r="BE4789" i="2"/>
  <c r="T4789" i="2"/>
  <c r="R4789" i="2"/>
  <c r="P4789" i="2"/>
  <c r="BI4786" i="2"/>
  <c r="BH4786" i="2"/>
  <c r="BG4786" i="2"/>
  <c r="BE4786" i="2"/>
  <c r="T4786" i="2"/>
  <c r="R4786" i="2"/>
  <c r="P4786" i="2"/>
  <c r="BI4709" i="2"/>
  <c r="BH4709" i="2"/>
  <c r="BG4709" i="2"/>
  <c r="BE4709" i="2"/>
  <c r="T4709" i="2"/>
  <c r="R4709" i="2"/>
  <c r="P4709" i="2"/>
  <c r="BI4624" i="2"/>
  <c r="BH4624" i="2"/>
  <c r="BG4624" i="2"/>
  <c r="BE4624" i="2"/>
  <c r="T4624" i="2"/>
  <c r="R4624" i="2"/>
  <c r="P4624" i="2"/>
  <c r="BI4517" i="2"/>
  <c r="BH4517" i="2"/>
  <c r="BG4517" i="2"/>
  <c r="BE4517" i="2"/>
  <c r="T4517" i="2"/>
  <c r="R4517" i="2"/>
  <c r="P4517" i="2"/>
  <c r="BI4514" i="2"/>
  <c r="BH4514" i="2"/>
  <c r="BG4514" i="2"/>
  <c r="BE4514" i="2"/>
  <c r="T4514" i="2"/>
  <c r="R4514" i="2"/>
  <c r="P4514" i="2"/>
  <c r="BI4510" i="2"/>
  <c r="BH4510" i="2"/>
  <c r="BG4510" i="2"/>
  <c r="BE4510" i="2"/>
  <c r="T4510" i="2"/>
  <c r="R4510" i="2"/>
  <c r="P4510" i="2"/>
  <c r="BI4485" i="2"/>
  <c r="BH4485" i="2"/>
  <c r="BG4485" i="2"/>
  <c r="BE4485" i="2"/>
  <c r="T4485" i="2"/>
  <c r="R4485" i="2"/>
  <c r="P4485" i="2"/>
  <c r="BI4460" i="2"/>
  <c r="BH4460" i="2"/>
  <c r="BG4460" i="2"/>
  <c r="BE4460" i="2"/>
  <c r="T4460" i="2"/>
  <c r="R4460" i="2"/>
  <c r="P4460" i="2"/>
  <c r="BI4437" i="2"/>
  <c r="BH4437" i="2"/>
  <c r="BG4437" i="2"/>
  <c r="BE4437" i="2"/>
  <c r="T4437" i="2"/>
  <c r="R4437" i="2"/>
  <c r="P4437" i="2"/>
  <c r="BI4390" i="2"/>
  <c r="BH4390" i="2"/>
  <c r="BG4390" i="2"/>
  <c r="BE4390" i="2"/>
  <c r="T4390" i="2"/>
  <c r="R4390" i="2"/>
  <c r="P4390" i="2"/>
  <c r="BI4294" i="2"/>
  <c r="BH4294" i="2"/>
  <c r="BG4294" i="2"/>
  <c r="BE4294" i="2"/>
  <c r="T4294" i="2"/>
  <c r="R4294" i="2"/>
  <c r="P4294" i="2"/>
  <c r="BI4291" i="2"/>
  <c r="BH4291" i="2"/>
  <c r="BG4291" i="2"/>
  <c r="BE4291" i="2"/>
  <c r="T4291" i="2"/>
  <c r="R4291" i="2"/>
  <c r="P4291" i="2"/>
  <c r="BI4288" i="2"/>
  <c r="BH4288" i="2"/>
  <c r="BG4288" i="2"/>
  <c r="BE4288" i="2"/>
  <c r="T4288" i="2"/>
  <c r="R4288" i="2"/>
  <c r="P4288" i="2"/>
  <c r="BI4285" i="2"/>
  <c r="BH4285" i="2"/>
  <c r="BG4285" i="2"/>
  <c r="BE4285" i="2"/>
  <c r="T4285" i="2"/>
  <c r="R4285" i="2"/>
  <c r="P4285" i="2"/>
  <c r="BI4281" i="2"/>
  <c r="BH4281" i="2"/>
  <c r="BG4281" i="2"/>
  <c r="BE4281" i="2"/>
  <c r="T4281" i="2"/>
  <c r="R4281" i="2"/>
  <c r="P4281" i="2"/>
  <c r="BI4196" i="2"/>
  <c r="BH4196" i="2"/>
  <c r="BG4196" i="2"/>
  <c r="BE4196" i="2"/>
  <c r="T4196" i="2"/>
  <c r="R4196" i="2"/>
  <c r="P4196" i="2"/>
  <c r="BI4185" i="2"/>
  <c r="BH4185" i="2"/>
  <c r="BG4185" i="2"/>
  <c r="BE4185" i="2"/>
  <c r="T4185" i="2"/>
  <c r="R4185" i="2"/>
  <c r="P4185" i="2"/>
  <c r="BI4111" i="2"/>
  <c r="BH4111" i="2"/>
  <c r="BG4111" i="2"/>
  <c r="BE4111" i="2"/>
  <c r="T4111" i="2"/>
  <c r="R4111" i="2"/>
  <c r="P4111" i="2"/>
  <c r="BI4090" i="2"/>
  <c r="BH4090" i="2"/>
  <c r="BG4090" i="2"/>
  <c r="BE4090" i="2"/>
  <c r="T4090" i="2"/>
  <c r="R4090" i="2"/>
  <c r="P4090" i="2"/>
  <c r="BI3991" i="2"/>
  <c r="BH3991" i="2"/>
  <c r="BG3991" i="2"/>
  <c r="BE3991" i="2"/>
  <c r="T3991" i="2"/>
  <c r="R3991" i="2"/>
  <c r="P3991" i="2"/>
  <c r="BI3987" i="2"/>
  <c r="BH3987" i="2"/>
  <c r="BG3987" i="2"/>
  <c r="BE3987" i="2"/>
  <c r="T3987" i="2"/>
  <c r="R3987" i="2"/>
  <c r="P3987" i="2"/>
  <c r="BI3982" i="2"/>
  <c r="BH3982" i="2"/>
  <c r="BG3982" i="2"/>
  <c r="BE3982" i="2"/>
  <c r="T3982" i="2"/>
  <c r="R3982" i="2"/>
  <c r="P3982" i="2"/>
  <c r="BI3979" i="2"/>
  <c r="BH3979" i="2"/>
  <c r="BG3979" i="2"/>
  <c r="BE3979" i="2"/>
  <c r="T3979" i="2"/>
  <c r="R3979" i="2"/>
  <c r="P3979" i="2"/>
  <c r="BI3976" i="2"/>
  <c r="BH3976" i="2"/>
  <c r="BG3976" i="2"/>
  <c r="BE3976" i="2"/>
  <c r="T3976" i="2"/>
  <c r="R3976" i="2"/>
  <c r="P3976" i="2"/>
  <c r="BI3955" i="2"/>
  <c r="BH3955" i="2"/>
  <c r="BG3955" i="2"/>
  <c r="BE3955" i="2"/>
  <c r="T3955" i="2"/>
  <c r="R3955" i="2"/>
  <c r="P3955" i="2"/>
  <c r="BI3952" i="2"/>
  <c r="BH3952" i="2"/>
  <c r="BG3952" i="2"/>
  <c r="BE3952" i="2"/>
  <c r="T3952" i="2"/>
  <c r="R3952" i="2"/>
  <c r="P3952" i="2"/>
  <c r="BI3949" i="2"/>
  <c r="BH3949" i="2"/>
  <c r="BG3949" i="2"/>
  <c r="BE3949" i="2"/>
  <c r="T3949" i="2"/>
  <c r="R3949" i="2"/>
  <c r="P3949" i="2"/>
  <c r="BI3945" i="2"/>
  <c r="BH3945" i="2"/>
  <c r="BG3945" i="2"/>
  <c r="BE3945" i="2"/>
  <c r="T3945" i="2"/>
  <c r="R3945" i="2"/>
  <c r="P3945" i="2"/>
  <c r="BI3937" i="2"/>
  <c r="BH3937" i="2"/>
  <c r="BG3937" i="2"/>
  <c r="BE3937" i="2"/>
  <c r="T3937" i="2"/>
  <c r="R3937" i="2"/>
  <c r="P3937" i="2"/>
  <c r="BI3934" i="2"/>
  <c r="BH3934" i="2"/>
  <c r="BG3934" i="2"/>
  <c r="BE3934" i="2"/>
  <c r="T3934" i="2"/>
  <c r="R3934" i="2"/>
  <c r="P3934" i="2"/>
  <c r="BI3931" i="2"/>
  <c r="BH3931" i="2"/>
  <c r="BG3931" i="2"/>
  <c r="BE3931" i="2"/>
  <c r="T3931" i="2"/>
  <c r="R3931" i="2"/>
  <c r="P3931" i="2"/>
  <c r="BI3928" i="2"/>
  <c r="BH3928" i="2"/>
  <c r="BG3928" i="2"/>
  <c r="BE3928" i="2"/>
  <c r="T3928" i="2"/>
  <c r="R3928" i="2"/>
  <c r="P3928" i="2"/>
  <c r="BI3926" i="2"/>
  <c r="BH3926" i="2"/>
  <c r="BG3926" i="2"/>
  <c r="BE3926" i="2"/>
  <c r="T3926" i="2"/>
  <c r="R3926" i="2"/>
  <c r="P3926" i="2"/>
  <c r="BI3924" i="2"/>
  <c r="BH3924" i="2"/>
  <c r="BG3924" i="2"/>
  <c r="BE3924" i="2"/>
  <c r="T3924" i="2"/>
  <c r="R3924" i="2"/>
  <c r="P3924" i="2"/>
  <c r="BI3923" i="2"/>
  <c r="BH3923" i="2"/>
  <c r="BG3923" i="2"/>
  <c r="BE3923" i="2"/>
  <c r="T3923" i="2"/>
  <c r="R3923" i="2"/>
  <c r="P3923" i="2"/>
  <c r="BI3922" i="2"/>
  <c r="BH3922" i="2"/>
  <c r="BG3922" i="2"/>
  <c r="BE3922" i="2"/>
  <c r="T3922" i="2"/>
  <c r="R3922" i="2"/>
  <c r="P3922" i="2"/>
  <c r="BI3919" i="2"/>
  <c r="BH3919" i="2"/>
  <c r="BG3919" i="2"/>
  <c r="BE3919" i="2"/>
  <c r="T3919" i="2"/>
  <c r="R3919" i="2"/>
  <c r="P3919" i="2"/>
  <c r="BI3917" i="2"/>
  <c r="BH3917" i="2"/>
  <c r="BG3917" i="2"/>
  <c r="BE3917" i="2"/>
  <c r="T3917" i="2"/>
  <c r="R3917" i="2"/>
  <c r="P3917" i="2"/>
  <c r="BI3916" i="2"/>
  <c r="BH3916" i="2"/>
  <c r="BG3916" i="2"/>
  <c r="BE3916" i="2"/>
  <c r="T3916" i="2"/>
  <c r="R3916" i="2"/>
  <c r="P3916" i="2"/>
  <c r="BI3912" i="2"/>
  <c r="BH3912" i="2"/>
  <c r="BG3912" i="2"/>
  <c r="BE3912" i="2"/>
  <c r="T3912" i="2"/>
  <c r="R3912" i="2"/>
  <c r="P3912" i="2"/>
  <c r="BI3910" i="2"/>
  <c r="BH3910" i="2"/>
  <c r="BG3910" i="2"/>
  <c r="BE3910" i="2"/>
  <c r="T3910" i="2"/>
  <c r="R3910" i="2"/>
  <c r="P3910" i="2"/>
  <c r="BI3908" i="2"/>
  <c r="BH3908" i="2"/>
  <c r="BG3908" i="2"/>
  <c r="BE3908" i="2"/>
  <c r="T3908" i="2"/>
  <c r="R3908" i="2"/>
  <c r="P3908" i="2"/>
  <c r="BI3906" i="2"/>
  <c r="BH3906" i="2"/>
  <c r="BG3906" i="2"/>
  <c r="BE3906" i="2"/>
  <c r="T3906" i="2"/>
  <c r="R3906" i="2"/>
  <c r="P3906" i="2"/>
  <c r="BI3904" i="2"/>
  <c r="BH3904" i="2"/>
  <c r="BG3904" i="2"/>
  <c r="BE3904" i="2"/>
  <c r="T3904" i="2"/>
  <c r="R3904" i="2"/>
  <c r="P3904" i="2"/>
  <c r="BI3902" i="2"/>
  <c r="BH3902" i="2"/>
  <c r="BG3902" i="2"/>
  <c r="BE3902" i="2"/>
  <c r="T3902" i="2"/>
  <c r="R3902" i="2"/>
  <c r="P3902" i="2"/>
  <c r="BI3900" i="2"/>
  <c r="BH3900" i="2"/>
  <c r="BG3900" i="2"/>
  <c r="BE3900" i="2"/>
  <c r="T3900" i="2"/>
  <c r="R3900" i="2"/>
  <c r="P3900" i="2"/>
  <c r="BI3898" i="2"/>
  <c r="BH3898" i="2"/>
  <c r="BG3898" i="2"/>
  <c r="BE3898" i="2"/>
  <c r="T3898" i="2"/>
  <c r="R3898" i="2"/>
  <c r="P3898" i="2"/>
  <c r="BI3896" i="2"/>
  <c r="BH3896" i="2"/>
  <c r="BG3896" i="2"/>
  <c r="BE3896" i="2"/>
  <c r="T3896" i="2"/>
  <c r="R3896" i="2"/>
  <c r="P3896" i="2"/>
  <c r="BI3894" i="2"/>
  <c r="BH3894" i="2"/>
  <c r="BG3894" i="2"/>
  <c r="BE3894" i="2"/>
  <c r="T3894" i="2"/>
  <c r="R3894" i="2"/>
  <c r="P3894" i="2"/>
  <c r="BI3892" i="2"/>
  <c r="BH3892" i="2"/>
  <c r="BG3892" i="2"/>
  <c r="BE3892" i="2"/>
  <c r="T3892" i="2"/>
  <c r="R3892" i="2"/>
  <c r="P3892" i="2"/>
  <c r="BI3890" i="2"/>
  <c r="BH3890" i="2"/>
  <c r="BG3890" i="2"/>
  <c r="BE3890" i="2"/>
  <c r="T3890" i="2"/>
  <c r="R3890" i="2"/>
  <c r="P3890" i="2"/>
  <c r="BI3888" i="2"/>
  <c r="BH3888" i="2"/>
  <c r="BG3888" i="2"/>
  <c r="BE3888" i="2"/>
  <c r="T3888" i="2"/>
  <c r="R3888" i="2"/>
  <c r="P3888" i="2"/>
  <c r="BI3886" i="2"/>
  <c r="BH3886" i="2"/>
  <c r="BG3886" i="2"/>
  <c r="BE3886" i="2"/>
  <c r="T3886" i="2"/>
  <c r="R3886" i="2"/>
  <c r="P3886" i="2"/>
  <c r="BI3884" i="2"/>
  <c r="BH3884" i="2"/>
  <c r="BG3884" i="2"/>
  <c r="BE3884" i="2"/>
  <c r="T3884" i="2"/>
  <c r="R3884" i="2"/>
  <c r="P3884" i="2"/>
  <c r="BI3882" i="2"/>
  <c r="BH3882" i="2"/>
  <c r="BG3882" i="2"/>
  <c r="BE3882" i="2"/>
  <c r="T3882" i="2"/>
  <c r="R3882" i="2"/>
  <c r="P3882" i="2"/>
  <c r="BI3880" i="2"/>
  <c r="BH3880" i="2"/>
  <c r="BG3880" i="2"/>
  <c r="BE3880" i="2"/>
  <c r="T3880" i="2"/>
  <c r="R3880" i="2"/>
  <c r="P3880" i="2"/>
  <c r="BI3878" i="2"/>
  <c r="BH3878" i="2"/>
  <c r="BG3878" i="2"/>
  <c r="BE3878" i="2"/>
  <c r="T3878" i="2"/>
  <c r="R3878" i="2"/>
  <c r="P3878" i="2"/>
  <c r="BI3876" i="2"/>
  <c r="BH3876" i="2"/>
  <c r="BG3876" i="2"/>
  <c r="BE3876" i="2"/>
  <c r="T3876" i="2"/>
  <c r="R3876" i="2"/>
  <c r="P3876" i="2"/>
  <c r="BI3874" i="2"/>
  <c r="BH3874" i="2"/>
  <c r="BG3874" i="2"/>
  <c r="BE3874" i="2"/>
  <c r="T3874" i="2"/>
  <c r="R3874" i="2"/>
  <c r="P3874" i="2"/>
  <c r="BI3872" i="2"/>
  <c r="BH3872" i="2"/>
  <c r="BG3872" i="2"/>
  <c r="BE3872" i="2"/>
  <c r="T3872" i="2"/>
  <c r="R3872" i="2"/>
  <c r="P3872" i="2"/>
  <c r="BI3870" i="2"/>
  <c r="BH3870" i="2"/>
  <c r="BG3870" i="2"/>
  <c r="BE3870" i="2"/>
  <c r="T3870" i="2"/>
  <c r="R3870" i="2"/>
  <c r="P3870" i="2"/>
  <c r="BI3868" i="2"/>
  <c r="BH3868" i="2"/>
  <c r="BG3868" i="2"/>
  <c r="BE3868" i="2"/>
  <c r="T3868" i="2"/>
  <c r="R3868" i="2"/>
  <c r="P3868" i="2"/>
  <c r="BI3866" i="2"/>
  <c r="BH3866" i="2"/>
  <c r="BG3866" i="2"/>
  <c r="BE3866" i="2"/>
  <c r="T3866" i="2"/>
  <c r="R3866" i="2"/>
  <c r="P3866" i="2"/>
  <c r="BI3864" i="2"/>
  <c r="BH3864" i="2"/>
  <c r="BG3864" i="2"/>
  <c r="BE3864" i="2"/>
  <c r="T3864" i="2"/>
  <c r="R3864" i="2"/>
  <c r="P3864" i="2"/>
  <c r="BI3862" i="2"/>
  <c r="BH3862" i="2"/>
  <c r="BG3862" i="2"/>
  <c r="BE3862" i="2"/>
  <c r="T3862" i="2"/>
  <c r="R3862" i="2"/>
  <c r="P3862" i="2"/>
  <c r="BI3860" i="2"/>
  <c r="BH3860" i="2"/>
  <c r="BG3860" i="2"/>
  <c r="BE3860" i="2"/>
  <c r="T3860" i="2"/>
  <c r="R3860" i="2"/>
  <c r="P3860" i="2"/>
  <c r="BI3858" i="2"/>
  <c r="BH3858" i="2"/>
  <c r="BG3858" i="2"/>
  <c r="BE3858" i="2"/>
  <c r="T3858" i="2"/>
  <c r="R3858" i="2"/>
  <c r="P3858" i="2"/>
  <c r="BI3856" i="2"/>
  <c r="BH3856" i="2"/>
  <c r="BG3856" i="2"/>
  <c r="BE3856" i="2"/>
  <c r="T3856" i="2"/>
  <c r="R3856" i="2"/>
  <c r="P3856" i="2"/>
  <c r="BI3854" i="2"/>
  <c r="BH3854" i="2"/>
  <c r="BG3854" i="2"/>
  <c r="BE3854" i="2"/>
  <c r="T3854" i="2"/>
  <c r="R3854" i="2"/>
  <c r="P3854" i="2"/>
  <c r="BI3852" i="2"/>
  <c r="BH3852" i="2"/>
  <c r="BG3852" i="2"/>
  <c r="BE3852" i="2"/>
  <c r="T3852" i="2"/>
  <c r="R3852" i="2"/>
  <c r="P3852" i="2"/>
  <c r="BI3850" i="2"/>
  <c r="BH3850" i="2"/>
  <c r="BG3850" i="2"/>
  <c r="BE3850" i="2"/>
  <c r="T3850" i="2"/>
  <c r="R3850" i="2"/>
  <c r="P3850" i="2"/>
  <c r="BI3848" i="2"/>
  <c r="BH3848" i="2"/>
  <c r="BG3848" i="2"/>
  <c r="BE3848" i="2"/>
  <c r="T3848" i="2"/>
  <c r="R3848" i="2"/>
  <c r="P3848" i="2"/>
  <c r="BI3846" i="2"/>
  <c r="BH3846" i="2"/>
  <c r="BG3846" i="2"/>
  <c r="BE3846" i="2"/>
  <c r="T3846" i="2"/>
  <c r="R3846" i="2"/>
  <c r="P3846" i="2"/>
  <c r="BI3844" i="2"/>
  <c r="BH3844" i="2"/>
  <c r="BG3844" i="2"/>
  <c r="BE3844" i="2"/>
  <c r="T3844" i="2"/>
  <c r="R3844" i="2"/>
  <c r="P3844" i="2"/>
  <c r="BI3842" i="2"/>
  <c r="BH3842" i="2"/>
  <c r="BG3842" i="2"/>
  <c r="BE3842" i="2"/>
  <c r="T3842" i="2"/>
  <c r="R3842" i="2"/>
  <c r="P3842" i="2"/>
  <c r="BI3840" i="2"/>
  <c r="BH3840" i="2"/>
  <c r="BG3840" i="2"/>
  <c r="BE3840" i="2"/>
  <c r="T3840" i="2"/>
  <c r="R3840" i="2"/>
  <c r="P3840" i="2"/>
  <c r="BI3838" i="2"/>
  <c r="BH3838" i="2"/>
  <c r="BG3838" i="2"/>
  <c r="BE3838" i="2"/>
  <c r="T3838" i="2"/>
  <c r="R3838" i="2"/>
  <c r="P3838" i="2"/>
  <c r="BI3836" i="2"/>
  <c r="BH3836" i="2"/>
  <c r="BG3836" i="2"/>
  <c r="BE3836" i="2"/>
  <c r="T3836" i="2"/>
  <c r="R3836" i="2"/>
  <c r="P3836" i="2"/>
  <c r="BI3834" i="2"/>
  <c r="BH3834" i="2"/>
  <c r="BG3834" i="2"/>
  <c r="BE3834" i="2"/>
  <c r="T3834" i="2"/>
  <c r="R3834" i="2"/>
  <c r="P3834" i="2"/>
  <c r="BI3832" i="2"/>
  <c r="BH3832" i="2"/>
  <c r="BG3832" i="2"/>
  <c r="BE3832" i="2"/>
  <c r="T3832" i="2"/>
  <c r="R3832" i="2"/>
  <c r="P3832" i="2"/>
  <c r="BI3830" i="2"/>
  <c r="BH3830" i="2"/>
  <c r="BG3830" i="2"/>
  <c r="BE3830" i="2"/>
  <c r="T3830" i="2"/>
  <c r="R3830" i="2"/>
  <c r="P3830" i="2"/>
  <c r="BI3828" i="2"/>
  <c r="BH3828" i="2"/>
  <c r="BG3828" i="2"/>
  <c r="BE3828" i="2"/>
  <c r="T3828" i="2"/>
  <c r="R3828" i="2"/>
  <c r="P3828" i="2"/>
  <c r="BI3826" i="2"/>
  <c r="BH3826" i="2"/>
  <c r="BG3826" i="2"/>
  <c r="BE3826" i="2"/>
  <c r="T3826" i="2"/>
  <c r="R3826" i="2"/>
  <c r="P3826" i="2"/>
  <c r="BI3824" i="2"/>
  <c r="BH3824" i="2"/>
  <c r="BG3824" i="2"/>
  <c r="BE3824" i="2"/>
  <c r="T3824" i="2"/>
  <c r="R3824" i="2"/>
  <c r="P3824" i="2"/>
  <c r="BI3822" i="2"/>
  <c r="BH3822" i="2"/>
  <c r="BG3822" i="2"/>
  <c r="BE3822" i="2"/>
  <c r="T3822" i="2"/>
  <c r="R3822" i="2"/>
  <c r="P3822" i="2"/>
  <c r="BI3820" i="2"/>
  <c r="BH3820" i="2"/>
  <c r="BG3820" i="2"/>
  <c r="BE3820" i="2"/>
  <c r="T3820" i="2"/>
  <c r="R3820" i="2"/>
  <c r="P3820" i="2"/>
  <c r="BI3818" i="2"/>
  <c r="BH3818" i="2"/>
  <c r="BG3818" i="2"/>
  <c r="BE3818" i="2"/>
  <c r="T3818" i="2"/>
  <c r="R3818" i="2"/>
  <c r="P3818" i="2"/>
  <c r="BI3816" i="2"/>
  <c r="BH3816" i="2"/>
  <c r="BG3816" i="2"/>
  <c r="BE3816" i="2"/>
  <c r="T3816" i="2"/>
  <c r="R3816" i="2"/>
  <c r="P3816" i="2"/>
  <c r="BI3814" i="2"/>
  <c r="BH3814" i="2"/>
  <c r="BG3814" i="2"/>
  <c r="BE3814" i="2"/>
  <c r="T3814" i="2"/>
  <c r="R3814" i="2"/>
  <c r="P3814" i="2"/>
  <c r="BI3812" i="2"/>
  <c r="BH3812" i="2"/>
  <c r="BG3812" i="2"/>
  <c r="BE3812" i="2"/>
  <c r="T3812" i="2"/>
  <c r="R3812" i="2"/>
  <c r="P3812" i="2"/>
  <c r="BI3810" i="2"/>
  <c r="BH3810" i="2"/>
  <c r="BG3810" i="2"/>
  <c r="BE3810" i="2"/>
  <c r="T3810" i="2"/>
  <c r="R3810" i="2"/>
  <c r="P3810" i="2"/>
  <c r="BI3808" i="2"/>
  <c r="BH3808" i="2"/>
  <c r="BG3808" i="2"/>
  <c r="BE3808" i="2"/>
  <c r="T3808" i="2"/>
  <c r="R3808" i="2"/>
  <c r="P3808" i="2"/>
  <c r="BI3806" i="2"/>
  <c r="BH3806" i="2"/>
  <c r="BG3806" i="2"/>
  <c r="BE3806" i="2"/>
  <c r="T3806" i="2"/>
  <c r="R3806" i="2"/>
  <c r="P3806" i="2"/>
  <c r="BI3804" i="2"/>
  <c r="BH3804" i="2"/>
  <c r="BG3804" i="2"/>
  <c r="BE3804" i="2"/>
  <c r="T3804" i="2"/>
  <c r="R3804" i="2"/>
  <c r="P3804" i="2"/>
  <c r="BI3802" i="2"/>
  <c r="BH3802" i="2"/>
  <c r="BG3802" i="2"/>
  <c r="BE3802" i="2"/>
  <c r="T3802" i="2"/>
  <c r="R3802" i="2"/>
  <c r="P3802" i="2"/>
  <c r="BI3800" i="2"/>
  <c r="BH3800" i="2"/>
  <c r="BG3800" i="2"/>
  <c r="BE3800" i="2"/>
  <c r="T3800" i="2"/>
  <c r="R3800" i="2"/>
  <c r="P3800" i="2"/>
  <c r="BI3798" i="2"/>
  <c r="BH3798" i="2"/>
  <c r="BG3798" i="2"/>
  <c r="BE3798" i="2"/>
  <c r="T3798" i="2"/>
  <c r="R3798" i="2"/>
  <c r="P3798" i="2"/>
  <c r="BI3796" i="2"/>
  <c r="BH3796" i="2"/>
  <c r="BG3796" i="2"/>
  <c r="BE3796" i="2"/>
  <c r="T3796" i="2"/>
  <c r="R3796" i="2"/>
  <c r="P3796" i="2"/>
  <c r="BI3794" i="2"/>
  <c r="BH3794" i="2"/>
  <c r="BG3794" i="2"/>
  <c r="BE3794" i="2"/>
  <c r="T3794" i="2"/>
  <c r="R3794" i="2"/>
  <c r="P3794" i="2"/>
  <c r="BI3792" i="2"/>
  <c r="BH3792" i="2"/>
  <c r="BG3792" i="2"/>
  <c r="BE3792" i="2"/>
  <c r="T3792" i="2"/>
  <c r="R3792" i="2"/>
  <c r="P3792" i="2"/>
  <c r="BI3789" i="2"/>
  <c r="BH3789" i="2"/>
  <c r="BG3789" i="2"/>
  <c r="BE3789" i="2"/>
  <c r="T3789" i="2"/>
  <c r="R3789" i="2"/>
  <c r="P3789" i="2"/>
  <c r="BI3787" i="2"/>
  <c r="BH3787" i="2"/>
  <c r="BG3787" i="2"/>
  <c r="BE3787" i="2"/>
  <c r="T3787" i="2"/>
  <c r="R3787" i="2"/>
  <c r="P3787" i="2"/>
  <c r="BI3785" i="2"/>
  <c r="BH3785" i="2"/>
  <c r="BG3785" i="2"/>
  <c r="BE3785" i="2"/>
  <c r="T3785" i="2"/>
  <c r="R3785" i="2"/>
  <c r="P3785" i="2"/>
  <c r="BI3783" i="2"/>
  <c r="BH3783" i="2"/>
  <c r="BG3783" i="2"/>
  <c r="BE3783" i="2"/>
  <c r="T3783" i="2"/>
  <c r="R3783" i="2"/>
  <c r="P3783" i="2"/>
  <c r="BI3781" i="2"/>
  <c r="BH3781" i="2"/>
  <c r="BG3781" i="2"/>
  <c r="BE3781" i="2"/>
  <c r="T3781" i="2"/>
  <c r="R3781" i="2"/>
  <c r="P3781" i="2"/>
  <c r="BI3779" i="2"/>
  <c r="BH3779" i="2"/>
  <c r="BG3779" i="2"/>
  <c r="BE3779" i="2"/>
  <c r="T3779" i="2"/>
  <c r="R3779" i="2"/>
  <c r="P3779" i="2"/>
  <c r="BI3777" i="2"/>
  <c r="BH3777" i="2"/>
  <c r="BG3777" i="2"/>
  <c r="BE3777" i="2"/>
  <c r="T3777" i="2"/>
  <c r="R3777" i="2"/>
  <c r="P3777" i="2"/>
  <c r="BI3775" i="2"/>
  <c r="BH3775" i="2"/>
  <c r="BG3775" i="2"/>
  <c r="BE3775" i="2"/>
  <c r="T3775" i="2"/>
  <c r="R3775" i="2"/>
  <c r="P3775" i="2"/>
  <c r="BI3773" i="2"/>
  <c r="BH3773" i="2"/>
  <c r="BG3773" i="2"/>
  <c r="BE3773" i="2"/>
  <c r="T3773" i="2"/>
  <c r="R3773" i="2"/>
  <c r="P3773" i="2"/>
  <c r="BI3771" i="2"/>
  <c r="BH3771" i="2"/>
  <c r="BG3771" i="2"/>
  <c r="BE3771" i="2"/>
  <c r="T3771" i="2"/>
  <c r="R3771" i="2"/>
  <c r="P3771" i="2"/>
  <c r="BI3768" i="2"/>
  <c r="BH3768" i="2"/>
  <c r="BG3768" i="2"/>
  <c r="BE3768" i="2"/>
  <c r="T3768" i="2"/>
  <c r="R3768" i="2"/>
  <c r="P3768" i="2"/>
  <c r="BI3766" i="2"/>
  <c r="BH3766" i="2"/>
  <c r="BG3766" i="2"/>
  <c r="BE3766" i="2"/>
  <c r="T3766" i="2"/>
  <c r="R3766" i="2"/>
  <c r="P3766" i="2"/>
  <c r="BI3764" i="2"/>
  <c r="BH3764" i="2"/>
  <c r="BG3764" i="2"/>
  <c r="BE3764" i="2"/>
  <c r="T3764" i="2"/>
  <c r="R3764" i="2"/>
  <c r="P3764" i="2"/>
  <c r="BI3762" i="2"/>
  <c r="BH3762" i="2"/>
  <c r="BG3762" i="2"/>
  <c r="BE3762" i="2"/>
  <c r="T3762" i="2"/>
  <c r="R3762" i="2"/>
  <c r="P3762" i="2"/>
  <c r="BI3760" i="2"/>
  <c r="BH3760" i="2"/>
  <c r="BG3760" i="2"/>
  <c r="BE3760" i="2"/>
  <c r="T3760" i="2"/>
  <c r="R3760" i="2"/>
  <c r="P3760" i="2"/>
  <c r="BI3758" i="2"/>
  <c r="BH3758" i="2"/>
  <c r="BG3758" i="2"/>
  <c r="BE3758" i="2"/>
  <c r="T3758" i="2"/>
  <c r="R3758" i="2"/>
  <c r="P3758" i="2"/>
  <c r="BI3756" i="2"/>
  <c r="BH3756" i="2"/>
  <c r="BG3756" i="2"/>
  <c r="BE3756" i="2"/>
  <c r="T3756" i="2"/>
  <c r="R3756" i="2"/>
  <c r="P3756" i="2"/>
  <c r="BI3754" i="2"/>
  <c r="BH3754" i="2"/>
  <c r="BG3754" i="2"/>
  <c r="BE3754" i="2"/>
  <c r="T3754" i="2"/>
  <c r="R3754" i="2"/>
  <c r="P3754" i="2"/>
  <c r="BI3752" i="2"/>
  <c r="BH3752" i="2"/>
  <c r="BG3752" i="2"/>
  <c r="BE3752" i="2"/>
  <c r="T3752" i="2"/>
  <c r="R3752" i="2"/>
  <c r="P3752" i="2"/>
  <c r="BI3750" i="2"/>
  <c r="BH3750" i="2"/>
  <c r="BG3750" i="2"/>
  <c r="BE3750" i="2"/>
  <c r="T3750" i="2"/>
  <c r="R3750" i="2"/>
  <c r="P3750" i="2"/>
  <c r="BI3748" i="2"/>
  <c r="BH3748" i="2"/>
  <c r="BG3748" i="2"/>
  <c r="BE3748" i="2"/>
  <c r="T3748" i="2"/>
  <c r="R3748" i="2"/>
  <c r="P3748" i="2"/>
  <c r="BI3746" i="2"/>
  <c r="BH3746" i="2"/>
  <c r="BG3746" i="2"/>
  <c r="BE3746" i="2"/>
  <c r="T3746" i="2"/>
  <c r="R3746" i="2"/>
  <c r="P3746" i="2"/>
  <c r="BI3744" i="2"/>
  <c r="BH3744" i="2"/>
  <c r="BG3744" i="2"/>
  <c r="BE3744" i="2"/>
  <c r="T3744" i="2"/>
  <c r="R3744" i="2"/>
  <c r="P3744" i="2"/>
  <c r="BI3742" i="2"/>
  <c r="BH3742" i="2"/>
  <c r="BG3742" i="2"/>
  <c r="BE3742" i="2"/>
  <c r="T3742" i="2"/>
  <c r="R3742" i="2"/>
  <c r="P3742" i="2"/>
  <c r="BI3740" i="2"/>
  <c r="BH3740" i="2"/>
  <c r="BG3740" i="2"/>
  <c r="BE3740" i="2"/>
  <c r="T3740" i="2"/>
  <c r="R3740" i="2"/>
  <c r="P3740" i="2"/>
  <c r="BI3738" i="2"/>
  <c r="BH3738" i="2"/>
  <c r="BG3738" i="2"/>
  <c r="BE3738" i="2"/>
  <c r="T3738" i="2"/>
  <c r="R3738" i="2"/>
  <c r="P3738" i="2"/>
  <c r="BI3736" i="2"/>
  <c r="BH3736" i="2"/>
  <c r="BG3736" i="2"/>
  <c r="BE3736" i="2"/>
  <c r="T3736" i="2"/>
  <c r="R3736" i="2"/>
  <c r="P3736" i="2"/>
  <c r="BI3734" i="2"/>
  <c r="BH3734" i="2"/>
  <c r="BG3734" i="2"/>
  <c r="BE3734" i="2"/>
  <c r="T3734" i="2"/>
  <c r="R3734" i="2"/>
  <c r="P3734" i="2"/>
  <c r="BI3732" i="2"/>
  <c r="BH3732" i="2"/>
  <c r="BG3732" i="2"/>
  <c r="BE3732" i="2"/>
  <c r="T3732" i="2"/>
  <c r="R3732" i="2"/>
  <c r="P3732" i="2"/>
  <c r="BI3730" i="2"/>
  <c r="BH3730" i="2"/>
  <c r="BG3730" i="2"/>
  <c r="BE3730" i="2"/>
  <c r="T3730" i="2"/>
  <c r="R3730" i="2"/>
  <c r="P3730" i="2"/>
  <c r="BI3728" i="2"/>
  <c r="BH3728" i="2"/>
  <c r="BG3728" i="2"/>
  <c r="BE3728" i="2"/>
  <c r="T3728" i="2"/>
  <c r="R3728" i="2"/>
  <c r="P3728" i="2"/>
  <c r="BI3726" i="2"/>
  <c r="BH3726" i="2"/>
  <c r="BG3726" i="2"/>
  <c r="BE3726" i="2"/>
  <c r="T3726" i="2"/>
  <c r="R3726" i="2"/>
  <c r="P3726" i="2"/>
  <c r="BI3724" i="2"/>
  <c r="BH3724" i="2"/>
  <c r="BG3724" i="2"/>
  <c r="BE3724" i="2"/>
  <c r="T3724" i="2"/>
  <c r="R3724" i="2"/>
  <c r="P3724" i="2"/>
  <c r="BI3721" i="2"/>
  <c r="BH3721" i="2"/>
  <c r="BG3721" i="2"/>
  <c r="BE3721" i="2"/>
  <c r="T3721" i="2"/>
  <c r="R3721" i="2"/>
  <c r="P3721" i="2"/>
  <c r="BI3719" i="2"/>
  <c r="BH3719" i="2"/>
  <c r="BG3719" i="2"/>
  <c r="BE3719" i="2"/>
  <c r="T3719" i="2"/>
  <c r="R3719" i="2"/>
  <c r="P3719" i="2"/>
  <c r="BI3717" i="2"/>
  <c r="BH3717" i="2"/>
  <c r="BG3717" i="2"/>
  <c r="BE3717" i="2"/>
  <c r="T3717" i="2"/>
  <c r="R3717" i="2"/>
  <c r="P3717" i="2"/>
  <c r="BI3715" i="2"/>
  <c r="BH3715" i="2"/>
  <c r="BG3715" i="2"/>
  <c r="BE3715" i="2"/>
  <c r="T3715" i="2"/>
  <c r="R3715" i="2"/>
  <c r="P3715" i="2"/>
  <c r="BI3713" i="2"/>
  <c r="BH3713" i="2"/>
  <c r="BG3713" i="2"/>
  <c r="BE3713" i="2"/>
  <c r="T3713" i="2"/>
  <c r="R3713" i="2"/>
  <c r="P3713" i="2"/>
  <c r="BI3711" i="2"/>
  <c r="BH3711" i="2"/>
  <c r="BG3711" i="2"/>
  <c r="BE3711" i="2"/>
  <c r="T3711" i="2"/>
  <c r="R3711" i="2"/>
  <c r="P3711" i="2"/>
  <c r="BI3709" i="2"/>
  <c r="BH3709" i="2"/>
  <c r="BG3709" i="2"/>
  <c r="BE3709" i="2"/>
  <c r="T3709" i="2"/>
  <c r="R3709" i="2"/>
  <c r="P3709" i="2"/>
  <c r="BI3707" i="2"/>
  <c r="BH3707" i="2"/>
  <c r="BG3707" i="2"/>
  <c r="BE3707" i="2"/>
  <c r="T3707" i="2"/>
  <c r="R3707" i="2"/>
  <c r="P3707" i="2"/>
  <c r="BI3705" i="2"/>
  <c r="BH3705" i="2"/>
  <c r="BG3705" i="2"/>
  <c r="BE3705" i="2"/>
  <c r="T3705" i="2"/>
  <c r="R3705" i="2"/>
  <c r="P3705" i="2"/>
  <c r="BI3703" i="2"/>
  <c r="BH3703" i="2"/>
  <c r="BG3703" i="2"/>
  <c r="BE3703" i="2"/>
  <c r="T3703" i="2"/>
  <c r="R3703" i="2"/>
  <c r="P3703" i="2"/>
  <c r="BI3701" i="2"/>
  <c r="BH3701" i="2"/>
  <c r="BG3701" i="2"/>
  <c r="BE3701" i="2"/>
  <c r="T3701" i="2"/>
  <c r="R3701" i="2"/>
  <c r="P3701" i="2"/>
  <c r="BI3699" i="2"/>
  <c r="BH3699" i="2"/>
  <c r="BG3699" i="2"/>
  <c r="BE3699" i="2"/>
  <c r="T3699" i="2"/>
  <c r="R3699" i="2"/>
  <c r="P3699" i="2"/>
  <c r="BI3697" i="2"/>
  <c r="BH3697" i="2"/>
  <c r="BG3697" i="2"/>
  <c r="BE3697" i="2"/>
  <c r="T3697" i="2"/>
  <c r="R3697" i="2"/>
  <c r="P3697" i="2"/>
  <c r="BI3695" i="2"/>
  <c r="BH3695" i="2"/>
  <c r="BG3695" i="2"/>
  <c r="BE3695" i="2"/>
  <c r="T3695" i="2"/>
  <c r="R3695" i="2"/>
  <c r="P3695" i="2"/>
  <c r="BI3693" i="2"/>
  <c r="BH3693" i="2"/>
  <c r="BG3693" i="2"/>
  <c r="BE3693" i="2"/>
  <c r="T3693" i="2"/>
  <c r="R3693" i="2"/>
  <c r="P3693" i="2"/>
  <c r="BI3691" i="2"/>
  <c r="BH3691" i="2"/>
  <c r="BG3691" i="2"/>
  <c r="BE3691" i="2"/>
  <c r="T3691" i="2"/>
  <c r="R3691" i="2"/>
  <c r="P3691" i="2"/>
  <c r="BI3689" i="2"/>
  <c r="BH3689" i="2"/>
  <c r="BG3689" i="2"/>
  <c r="BE3689" i="2"/>
  <c r="T3689" i="2"/>
  <c r="R3689" i="2"/>
  <c r="P3689" i="2"/>
  <c r="BI3687" i="2"/>
  <c r="BH3687" i="2"/>
  <c r="BG3687" i="2"/>
  <c r="BE3687" i="2"/>
  <c r="T3687" i="2"/>
  <c r="R3687" i="2"/>
  <c r="P3687" i="2"/>
  <c r="BI3685" i="2"/>
  <c r="BH3685" i="2"/>
  <c r="BG3685" i="2"/>
  <c r="BE3685" i="2"/>
  <c r="T3685" i="2"/>
  <c r="R3685" i="2"/>
  <c r="P3685" i="2"/>
  <c r="BI3682" i="2"/>
  <c r="BH3682" i="2"/>
  <c r="BG3682" i="2"/>
  <c r="BE3682" i="2"/>
  <c r="T3682" i="2"/>
  <c r="R3682" i="2"/>
  <c r="P3682" i="2"/>
  <c r="BI3679" i="2"/>
  <c r="BH3679" i="2"/>
  <c r="BG3679" i="2"/>
  <c r="BE3679" i="2"/>
  <c r="T3679" i="2"/>
  <c r="R3679" i="2"/>
  <c r="P3679" i="2"/>
  <c r="BI3676" i="2"/>
  <c r="BH3676" i="2"/>
  <c r="BG3676" i="2"/>
  <c r="BE3676" i="2"/>
  <c r="T3676" i="2"/>
  <c r="R3676" i="2"/>
  <c r="P3676" i="2"/>
  <c r="BI3640" i="2"/>
  <c r="BH3640" i="2"/>
  <c r="BG3640" i="2"/>
  <c r="BE3640" i="2"/>
  <c r="T3640" i="2"/>
  <c r="R3640" i="2"/>
  <c r="P3640" i="2"/>
  <c r="BI3631" i="2"/>
  <c r="BH3631" i="2"/>
  <c r="BG3631" i="2"/>
  <c r="BE3631" i="2"/>
  <c r="T3631" i="2"/>
  <c r="R3631" i="2"/>
  <c r="P3631" i="2"/>
  <c r="BI3621" i="2"/>
  <c r="BH3621" i="2"/>
  <c r="BG3621" i="2"/>
  <c r="BE3621" i="2"/>
  <c r="T3621" i="2"/>
  <c r="R3621" i="2"/>
  <c r="P3621" i="2"/>
  <c r="BI3614" i="2"/>
  <c r="BH3614" i="2"/>
  <c r="BG3614" i="2"/>
  <c r="BE3614" i="2"/>
  <c r="T3614" i="2"/>
  <c r="R3614" i="2"/>
  <c r="P3614" i="2"/>
  <c r="BI3599" i="2"/>
  <c r="BH3599" i="2"/>
  <c r="BG3599" i="2"/>
  <c r="BE3599" i="2"/>
  <c r="T3599" i="2"/>
  <c r="R3599" i="2"/>
  <c r="P3599" i="2"/>
  <c r="BI3593" i="2"/>
  <c r="BH3593" i="2"/>
  <c r="BG3593" i="2"/>
  <c r="BE3593" i="2"/>
  <c r="T3593" i="2"/>
  <c r="R3593" i="2"/>
  <c r="P3593" i="2"/>
  <c r="BI3572" i="2"/>
  <c r="BH3572" i="2"/>
  <c r="BG3572" i="2"/>
  <c r="BE3572" i="2"/>
  <c r="T3572" i="2"/>
  <c r="R3572" i="2"/>
  <c r="P3572" i="2"/>
  <c r="BI3569" i="2"/>
  <c r="BH3569" i="2"/>
  <c r="BG3569" i="2"/>
  <c r="BE3569" i="2"/>
  <c r="T3569" i="2"/>
  <c r="R3569" i="2"/>
  <c r="P3569" i="2"/>
  <c r="BI3496" i="2"/>
  <c r="BH3496" i="2"/>
  <c r="BG3496" i="2"/>
  <c r="BE3496" i="2"/>
  <c r="T3496" i="2"/>
  <c r="R3496" i="2"/>
  <c r="P3496" i="2"/>
  <c r="BI3445" i="2"/>
  <c r="BH3445" i="2"/>
  <c r="BG3445" i="2"/>
  <c r="BE3445" i="2"/>
  <c r="T3445" i="2"/>
  <c r="R3445" i="2"/>
  <c r="P3445" i="2"/>
  <c r="BI3438" i="2"/>
  <c r="BH3438" i="2"/>
  <c r="BG3438" i="2"/>
  <c r="BE3438" i="2"/>
  <c r="T3438" i="2"/>
  <c r="R3438" i="2"/>
  <c r="P3438" i="2"/>
  <c r="BI3435" i="2"/>
  <c r="BH3435" i="2"/>
  <c r="BG3435" i="2"/>
  <c r="BE3435" i="2"/>
  <c r="T3435" i="2"/>
  <c r="R3435" i="2"/>
  <c r="P3435" i="2"/>
  <c r="BI3432" i="2"/>
  <c r="BH3432" i="2"/>
  <c r="BG3432" i="2"/>
  <c r="BE3432" i="2"/>
  <c r="T3432" i="2"/>
  <c r="R3432" i="2"/>
  <c r="P3432" i="2"/>
  <c r="BI3420" i="2"/>
  <c r="BH3420" i="2"/>
  <c r="BG3420" i="2"/>
  <c r="BE3420" i="2"/>
  <c r="T3420" i="2"/>
  <c r="R3420" i="2"/>
  <c r="P3420" i="2"/>
  <c r="BI3406" i="2"/>
  <c r="BH3406" i="2"/>
  <c r="BG3406" i="2"/>
  <c r="BE3406" i="2"/>
  <c r="T3406" i="2"/>
  <c r="R3406" i="2"/>
  <c r="P3406" i="2"/>
  <c r="BI3392" i="2"/>
  <c r="BH3392" i="2"/>
  <c r="BG3392" i="2"/>
  <c r="BE3392" i="2"/>
  <c r="T3392" i="2"/>
  <c r="R3392" i="2"/>
  <c r="P3392" i="2"/>
  <c r="BI3382" i="2"/>
  <c r="BH3382" i="2"/>
  <c r="BG3382" i="2"/>
  <c r="BE3382" i="2"/>
  <c r="T3382" i="2"/>
  <c r="R3382" i="2"/>
  <c r="P3382" i="2"/>
  <c r="BI3375" i="2"/>
  <c r="BH3375" i="2"/>
  <c r="BG3375" i="2"/>
  <c r="BE3375" i="2"/>
  <c r="T3375" i="2"/>
  <c r="R3375" i="2"/>
  <c r="P3375" i="2"/>
  <c r="BI3372" i="2"/>
  <c r="BH3372" i="2"/>
  <c r="BG3372" i="2"/>
  <c r="BE3372" i="2"/>
  <c r="T3372" i="2"/>
  <c r="R3372" i="2"/>
  <c r="P3372" i="2"/>
  <c r="BI3355" i="2"/>
  <c r="BH3355" i="2"/>
  <c r="BG3355" i="2"/>
  <c r="BE3355" i="2"/>
  <c r="T3355" i="2"/>
  <c r="R3355" i="2"/>
  <c r="P3355" i="2"/>
  <c r="BI3349" i="2"/>
  <c r="BH3349" i="2"/>
  <c r="BG3349" i="2"/>
  <c r="BE3349" i="2"/>
  <c r="T3349" i="2"/>
  <c r="R3349" i="2"/>
  <c r="P3349" i="2"/>
  <c r="BI3337" i="2"/>
  <c r="BH3337" i="2"/>
  <c r="BG3337" i="2"/>
  <c r="BE3337" i="2"/>
  <c r="T3337" i="2"/>
  <c r="R3337" i="2"/>
  <c r="P3337" i="2"/>
  <c r="BI3328" i="2"/>
  <c r="BH3328" i="2"/>
  <c r="BG3328" i="2"/>
  <c r="BE3328" i="2"/>
  <c r="T3328" i="2"/>
  <c r="R3328" i="2"/>
  <c r="P3328" i="2"/>
  <c r="BI3325" i="2"/>
  <c r="BH3325" i="2"/>
  <c r="BG3325" i="2"/>
  <c r="BE3325" i="2"/>
  <c r="T3325" i="2"/>
  <c r="R3325" i="2"/>
  <c r="P3325" i="2"/>
  <c r="BI3320" i="2"/>
  <c r="BH3320" i="2"/>
  <c r="BG3320" i="2"/>
  <c r="BE3320" i="2"/>
  <c r="T3320" i="2"/>
  <c r="R3320" i="2"/>
  <c r="P3320" i="2"/>
  <c r="BI3317" i="2"/>
  <c r="BH3317" i="2"/>
  <c r="BG3317" i="2"/>
  <c r="BE3317" i="2"/>
  <c r="T3317" i="2"/>
  <c r="R3317" i="2"/>
  <c r="P3317" i="2"/>
  <c r="BI3315" i="2"/>
  <c r="BH3315" i="2"/>
  <c r="BG3315" i="2"/>
  <c r="BE3315" i="2"/>
  <c r="T3315" i="2"/>
  <c r="R3315" i="2"/>
  <c r="P3315" i="2"/>
  <c r="BI3313" i="2"/>
  <c r="BH3313" i="2"/>
  <c r="BG3313" i="2"/>
  <c r="BE3313" i="2"/>
  <c r="T3313" i="2"/>
  <c r="R3313" i="2"/>
  <c r="P3313" i="2"/>
  <c r="BI3310" i="2"/>
  <c r="BH3310" i="2"/>
  <c r="BG3310" i="2"/>
  <c r="BE3310" i="2"/>
  <c r="T3310" i="2"/>
  <c r="R3310" i="2"/>
  <c r="P3310" i="2"/>
  <c r="BI3307" i="2"/>
  <c r="BH3307" i="2"/>
  <c r="BG3307" i="2"/>
  <c r="BE3307" i="2"/>
  <c r="T3307" i="2"/>
  <c r="R3307" i="2"/>
  <c r="P3307" i="2"/>
  <c r="BI3304" i="2"/>
  <c r="BH3304" i="2"/>
  <c r="BG3304" i="2"/>
  <c r="BE3304" i="2"/>
  <c r="T3304" i="2"/>
  <c r="R3304" i="2"/>
  <c r="P3304" i="2"/>
  <c r="BI3301" i="2"/>
  <c r="BH3301" i="2"/>
  <c r="BG3301" i="2"/>
  <c r="BE3301" i="2"/>
  <c r="T3301" i="2"/>
  <c r="R3301" i="2"/>
  <c r="P3301" i="2"/>
  <c r="BI3299" i="2"/>
  <c r="BH3299" i="2"/>
  <c r="BG3299" i="2"/>
  <c r="BE3299" i="2"/>
  <c r="T3299" i="2"/>
  <c r="R3299" i="2"/>
  <c r="P3299" i="2"/>
  <c r="BI3297" i="2"/>
  <c r="BH3297" i="2"/>
  <c r="BG3297" i="2"/>
  <c r="BE3297" i="2"/>
  <c r="T3297" i="2"/>
  <c r="R3297" i="2"/>
  <c r="P3297" i="2"/>
  <c r="BI3295" i="2"/>
  <c r="BH3295" i="2"/>
  <c r="BG3295" i="2"/>
  <c r="BE3295" i="2"/>
  <c r="T3295" i="2"/>
  <c r="R3295" i="2"/>
  <c r="P3295" i="2"/>
  <c r="BI3294" i="2"/>
  <c r="BH3294" i="2"/>
  <c r="BG3294" i="2"/>
  <c r="BE3294" i="2"/>
  <c r="T3294" i="2"/>
  <c r="R3294" i="2"/>
  <c r="P3294" i="2"/>
  <c r="BI3290" i="2"/>
  <c r="BH3290" i="2"/>
  <c r="BG3290" i="2"/>
  <c r="BE3290" i="2"/>
  <c r="T3290" i="2"/>
  <c r="R3290" i="2"/>
  <c r="P3290" i="2"/>
  <c r="BI3286" i="2"/>
  <c r="BH3286" i="2"/>
  <c r="BG3286" i="2"/>
  <c r="BE3286" i="2"/>
  <c r="T3286" i="2"/>
  <c r="R3286" i="2"/>
  <c r="P3286" i="2"/>
  <c r="BI3282" i="2"/>
  <c r="BH3282" i="2"/>
  <c r="BG3282" i="2"/>
  <c r="BE3282" i="2"/>
  <c r="T3282" i="2"/>
  <c r="R3282" i="2"/>
  <c r="P3282" i="2"/>
  <c r="BI3280" i="2"/>
  <c r="BH3280" i="2"/>
  <c r="BG3280" i="2"/>
  <c r="BE3280" i="2"/>
  <c r="T3280" i="2"/>
  <c r="R3280" i="2"/>
  <c r="P3280" i="2"/>
  <c r="BI3276" i="2"/>
  <c r="BH3276" i="2"/>
  <c r="BG3276" i="2"/>
  <c r="BE3276" i="2"/>
  <c r="T3276" i="2"/>
  <c r="R3276" i="2"/>
  <c r="P3276" i="2"/>
  <c r="BI3273" i="2"/>
  <c r="BH3273" i="2"/>
  <c r="BG3273" i="2"/>
  <c r="BE3273" i="2"/>
  <c r="T3273" i="2"/>
  <c r="R3273" i="2"/>
  <c r="P3273" i="2"/>
  <c r="BI3272" i="2"/>
  <c r="BH3272" i="2"/>
  <c r="BG3272" i="2"/>
  <c r="BE3272" i="2"/>
  <c r="T3272" i="2"/>
  <c r="R3272" i="2"/>
  <c r="P3272" i="2"/>
  <c r="BI3271" i="2"/>
  <c r="BH3271" i="2"/>
  <c r="BG3271" i="2"/>
  <c r="BE3271" i="2"/>
  <c r="T3271" i="2"/>
  <c r="R3271" i="2"/>
  <c r="P3271" i="2"/>
  <c r="BI3264" i="2"/>
  <c r="BH3264" i="2"/>
  <c r="BG3264" i="2"/>
  <c r="BE3264" i="2"/>
  <c r="T3264" i="2"/>
  <c r="R3264" i="2"/>
  <c r="P3264" i="2"/>
  <c r="BI3262" i="2"/>
  <c r="BH3262" i="2"/>
  <c r="BG3262" i="2"/>
  <c r="BE3262" i="2"/>
  <c r="T3262" i="2"/>
  <c r="R3262" i="2"/>
  <c r="P3262" i="2"/>
  <c r="BI3256" i="2"/>
  <c r="BH3256" i="2"/>
  <c r="BG3256" i="2"/>
  <c r="BE3256" i="2"/>
  <c r="T3256" i="2"/>
  <c r="R3256" i="2"/>
  <c r="P3256" i="2"/>
  <c r="BI3254" i="2"/>
  <c r="BH3254" i="2"/>
  <c r="BG3254" i="2"/>
  <c r="BE3254" i="2"/>
  <c r="T3254" i="2"/>
  <c r="R3254" i="2"/>
  <c r="P3254" i="2"/>
  <c r="BI3248" i="2"/>
  <c r="BH3248" i="2"/>
  <c r="BG3248" i="2"/>
  <c r="BE3248" i="2"/>
  <c r="T3248" i="2"/>
  <c r="R3248" i="2"/>
  <c r="P3248" i="2"/>
  <c r="BI3247" i="2"/>
  <c r="BH3247" i="2"/>
  <c r="BG3247" i="2"/>
  <c r="BE3247" i="2"/>
  <c r="T3247" i="2"/>
  <c r="R3247" i="2"/>
  <c r="P3247" i="2"/>
  <c r="BI3245" i="2"/>
  <c r="BH3245" i="2"/>
  <c r="BG3245" i="2"/>
  <c r="BE3245" i="2"/>
  <c r="T3245" i="2"/>
  <c r="R3245" i="2"/>
  <c r="P3245" i="2"/>
  <c r="BI3243" i="2"/>
  <c r="BH3243" i="2"/>
  <c r="BG3243" i="2"/>
  <c r="BE3243" i="2"/>
  <c r="T3243" i="2"/>
  <c r="R3243" i="2"/>
  <c r="P3243" i="2"/>
  <c r="BI3241" i="2"/>
  <c r="BH3241" i="2"/>
  <c r="BG3241" i="2"/>
  <c r="BE3241" i="2"/>
  <c r="T3241" i="2"/>
  <c r="R3241" i="2"/>
  <c r="P3241" i="2"/>
  <c r="BI3230" i="2"/>
  <c r="BH3230" i="2"/>
  <c r="BG3230" i="2"/>
  <c r="BE3230" i="2"/>
  <c r="T3230" i="2"/>
  <c r="R3230" i="2"/>
  <c r="P3230" i="2"/>
  <c r="BI3229" i="2"/>
  <c r="BH3229" i="2"/>
  <c r="BG3229" i="2"/>
  <c r="BE3229" i="2"/>
  <c r="T3229" i="2"/>
  <c r="R3229" i="2"/>
  <c r="P3229" i="2"/>
  <c r="BI3225" i="2"/>
  <c r="BH3225" i="2"/>
  <c r="BG3225" i="2"/>
  <c r="BE3225" i="2"/>
  <c r="T3225" i="2"/>
  <c r="R3225" i="2"/>
  <c r="P3225" i="2"/>
  <c r="BI3223" i="2"/>
  <c r="BH3223" i="2"/>
  <c r="BG3223" i="2"/>
  <c r="BE3223" i="2"/>
  <c r="T3223" i="2"/>
  <c r="R3223" i="2"/>
  <c r="P3223" i="2"/>
  <c r="BI3219" i="2"/>
  <c r="BH3219" i="2"/>
  <c r="BG3219" i="2"/>
  <c r="BE3219" i="2"/>
  <c r="T3219" i="2"/>
  <c r="R3219" i="2"/>
  <c r="P3219" i="2"/>
  <c r="BI3217" i="2"/>
  <c r="BH3217" i="2"/>
  <c r="BG3217" i="2"/>
  <c r="BE3217" i="2"/>
  <c r="T3217" i="2"/>
  <c r="R3217" i="2"/>
  <c r="P3217" i="2"/>
  <c r="BI3214" i="2"/>
  <c r="BH3214" i="2"/>
  <c r="BG3214" i="2"/>
  <c r="BE3214" i="2"/>
  <c r="T3214" i="2"/>
  <c r="R3214" i="2"/>
  <c r="P3214" i="2"/>
  <c r="BI3212" i="2"/>
  <c r="BH3212" i="2"/>
  <c r="BG3212" i="2"/>
  <c r="BE3212" i="2"/>
  <c r="T3212" i="2"/>
  <c r="R3212" i="2"/>
  <c r="P3212" i="2"/>
  <c r="BI3208" i="2"/>
  <c r="BH3208" i="2"/>
  <c r="BG3208" i="2"/>
  <c r="BE3208" i="2"/>
  <c r="T3208" i="2"/>
  <c r="R3208" i="2"/>
  <c r="P3208" i="2"/>
  <c r="BI3207" i="2"/>
  <c r="BH3207" i="2"/>
  <c r="BG3207" i="2"/>
  <c r="BE3207" i="2"/>
  <c r="T3207" i="2"/>
  <c r="R3207" i="2"/>
  <c r="P3207" i="2"/>
  <c r="BI3203" i="2"/>
  <c r="BH3203" i="2"/>
  <c r="BG3203" i="2"/>
  <c r="BE3203" i="2"/>
  <c r="T3203" i="2"/>
  <c r="R3203" i="2"/>
  <c r="P3203" i="2"/>
  <c r="BI3201" i="2"/>
  <c r="BH3201" i="2"/>
  <c r="BG3201" i="2"/>
  <c r="BE3201" i="2"/>
  <c r="T3201" i="2"/>
  <c r="R3201" i="2"/>
  <c r="P3201" i="2"/>
  <c r="BI3199" i="2"/>
  <c r="BH3199" i="2"/>
  <c r="BG3199" i="2"/>
  <c r="BE3199" i="2"/>
  <c r="T3199" i="2"/>
  <c r="R3199" i="2"/>
  <c r="P3199" i="2"/>
  <c r="BI3192" i="2"/>
  <c r="BH3192" i="2"/>
  <c r="BG3192" i="2"/>
  <c r="BE3192" i="2"/>
  <c r="T3192" i="2"/>
  <c r="R3192" i="2"/>
  <c r="P3192" i="2"/>
  <c r="BI3187" i="2"/>
  <c r="BH3187" i="2"/>
  <c r="BG3187" i="2"/>
  <c r="BE3187" i="2"/>
  <c r="T3187" i="2"/>
  <c r="R3187" i="2"/>
  <c r="P3187" i="2"/>
  <c r="BI3181" i="2"/>
  <c r="BH3181" i="2"/>
  <c r="BG3181" i="2"/>
  <c r="BE3181" i="2"/>
  <c r="T3181" i="2"/>
  <c r="R3181" i="2"/>
  <c r="P3181" i="2"/>
  <c r="BI3175" i="2"/>
  <c r="BH3175" i="2"/>
  <c r="BG3175" i="2"/>
  <c r="BE3175" i="2"/>
  <c r="T3175" i="2"/>
  <c r="R3175" i="2"/>
  <c r="P3175" i="2"/>
  <c r="BI3173" i="2"/>
  <c r="BH3173" i="2"/>
  <c r="BG3173" i="2"/>
  <c r="BE3173" i="2"/>
  <c r="T3173" i="2"/>
  <c r="R3173" i="2"/>
  <c r="P3173" i="2"/>
  <c r="BI3171" i="2"/>
  <c r="BH3171" i="2"/>
  <c r="BG3171" i="2"/>
  <c r="BE3171" i="2"/>
  <c r="T3171" i="2"/>
  <c r="R3171" i="2"/>
  <c r="P3171" i="2"/>
  <c r="BI3168" i="2"/>
  <c r="BH3168" i="2"/>
  <c r="BG3168" i="2"/>
  <c r="BE3168" i="2"/>
  <c r="T3168" i="2"/>
  <c r="R3168" i="2"/>
  <c r="P3168" i="2"/>
  <c r="BI3162" i="2"/>
  <c r="BH3162" i="2"/>
  <c r="BG3162" i="2"/>
  <c r="BE3162" i="2"/>
  <c r="T3162" i="2"/>
  <c r="R3162" i="2"/>
  <c r="P3162" i="2"/>
  <c r="BI3156" i="2"/>
  <c r="BH3156" i="2"/>
  <c r="BG3156" i="2"/>
  <c r="BE3156" i="2"/>
  <c r="T3156" i="2"/>
  <c r="R3156" i="2"/>
  <c r="P3156" i="2"/>
  <c r="BI3153" i="2"/>
  <c r="BH3153" i="2"/>
  <c r="BG3153" i="2"/>
  <c r="BE3153" i="2"/>
  <c r="T3153" i="2"/>
  <c r="R3153" i="2"/>
  <c r="P3153" i="2"/>
  <c r="BI3151" i="2"/>
  <c r="BH3151" i="2"/>
  <c r="BG3151" i="2"/>
  <c r="BE3151" i="2"/>
  <c r="T3151" i="2"/>
  <c r="R3151" i="2"/>
  <c r="P3151" i="2"/>
  <c r="BI3147" i="2"/>
  <c r="BH3147" i="2"/>
  <c r="BG3147" i="2"/>
  <c r="BE3147" i="2"/>
  <c r="T3147" i="2"/>
  <c r="R3147" i="2"/>
  <c r="P3147" i="2"/>
  <c r="BI3144" i="2"/>
  <c r="BH3144" i="2"/>
  <c r="BG3144" i="2"/>
  <c r="BE3144" i="2"/>
  <c r="T3144" i="2"/>
  <c r="R3144" i="2"/>
  <c r="P3144" i="2"/>
  <c r="BI3130" i="2"/>
  <c r="BH3130" i="2"/>
  <c r="BG3130" i="2"/>
  <c r="BE3130" i="2"/>
  <c r="T3130" i="2"/>
  <c r="R3130" i="2"/>
  <c r="P3130" i="2"/>
  <c r="BI3127" i="2"/>
  <c r="BH3127" i="2"/>
  <c r="BG3127" i="2"/>
  <c r="BE3127" i="2"/>
  <c r="T3127" i="2"/>
  <c r="R3127" i="2"/>
  <c r="P3127" i="2"/>
  <c r="BI3124" i="2"/>
  <c r="BH3124" i="2"/>
  <c r="BG3124" i="2"/>
  <c r="BE3124" i="2"/>
  <c r="T3124" i="2"/>
  <c r="R3124" i="2"/>
  <c r="P3124" i="2"/>
  <c r="BI3118" i="2"/>
  <c r="BH3118" i="2"/>
  <c r="BG3118" i="2"/>
  <c r="BE3118" i="2"/>
  <c r="T3118" i="2"/>
  <c r="R3118" i="2"/>
  <c r="P3118" i="2"/>
  <c r="BI3115" i="2"/>
  <c r="BH3115" i="2"/>
  <c r="BG3115" i="2"/>
  <c r="BE3115" i="2"/>
  <c r="T3115" i="2"/>
  <c r="R3115" i="2"/>
  <c r="P3115" i="2"/>
  <c r="BI3109" i="2"/>
  <c r="BH3109" i="2"/>
  <c r="BG3109" i="2"/>
  <c r="BE3109" i="2"/>
  <c r="T3109" i="2"/>
  <c r="R3109" i="2"/>
  <c r="P3109" i="2"/>
  <c r="BI3106" i="2"/>
  <c r="BH3106" i="2"/>
  <c r="BG3106" i="2"/>
  <c r="BE3106" i="2"/>
  <c r="T3106" i="2"/>
  <c r="R3106" i="2"/>
  <c r="P3106" i="2"/>
  <c r="BI3095" i="2"/>
  <c r="BH3095" i="2"/>
  <c r="BG3095" i="2"/>
  <c r="BE3095" i="2"/>
  <c r="T3095" i="2"/>
  <c r="R3095" i="2"/>
  <c r="P3095" i="2"/>
  <c r="BI3092" i="2"/>
  <c r="BH3092" i="2"/>
  <c r="BG3092" i="2"/>
  <c r="BE3092" i="2"/>
  <c r="T3092" i="2"/>
  <c r="R3092" i="2"/>
  <c r="P3092" i="2"/>
  <c r="BI3089" i="2"/>
  <c r="BH3089" i="2"/>
  <c r="BG3089" i="2"/>
  <c r="BE3089" i="2"/>
  <c r="T3089" i="2"/>
  <c r="R3089" i="2"/>
  <c r="P3089" i="2"/>
  <c r="BI3065" i="2"/>
  <c r="BH3065" i="2"/>
  <c r="BG3065" i="2"/>
  <c r="BE3065" i="2"/>
  <c r="T3065" i="2"/>
  <c r="R3065" i="2"/>
  <c r="P3065" i="2"/>
  <c r="BI3062" i="2"/>
  <c r="BH3062" i="2"/>
  <c r="BG3062" i="2"/>
  <c r="BE3062" i="2"/>
  <c r="T3062" i="2"/>
  <c r="R3062" i="2"/>
  <c r="P3062" i="2"/>
  <c r="BI3058" i="2"/>
  <c r="BH3058" i="2"/>
  <c r="BG3058" i="2"/>
  <c r="BE3058" i="2"/>
  <c r="T3058" i="2"/>
  <c r="R3058" i="2"/>
  <c r="P3058" i="2"/>
  <c r="BI3055" i="2"/>
  <c r="BH3055" i="2"/>
  <c r="BG3055" i="2"/>
  <c r="BE3055" i="2"/>
  <c r="T3055" i="2"/>
  <c r="R3055" i="2"/>
  <c r="P3055" i="2"/>
  <c r="BI3049" i="2"/>
  <c r="BH3049" i="2"/>
  <c r="BG3049" i="2"/>
  <c r="BE3049" i="2"/>
  <c r="T3049" i="2"/>
  <c r="R3049" i="2"/>
  <c r="P3049" i="2"/>
  <c r="BI3046" i="2"/>
  <c r="BH3046" i="2"/>
  <c r="BG3046" i="2"/>
  <c r="BE3046" i="2"/>
  <c r="T3046" i="2"/>
  <c r="R3046" i="2"/>
  <c r="P3046" i="2"/>
  <c r="BI3037" i="2"/>
  <c r="BH3037" i="2"/>
  <c r="BG3037" i="2"/>
  <c r="BE3037" i="2"/>
  <c r="T3037" i="2"/>
  <c r="R3037" i="2"/>
  <c r="P3037" i="2"/>
  <c r="BI3034" i="2"/>
  <c r="BH3034" i="2"/>
  <c r="BG3034" i="2"/>
  <c r="BE3034" i="2"/>
  <c r="T3034" i="2"/>
  <c r="R3034" i="2"/>
  <c r="P3034" i="2"/>
  <c r="BI3031" i="2"/>
  <c r="BH3031" i="2"/>
  <c r="BG3031" i="2"/>
  <c r="BE3031" i="2"/>
  <c r="T3031" i="2"/>
  <c r="R3031" i="2"/>
  <c r="P3031" i="2"/>
  <c r="BI3027" i="2"/>
  <c r="BH3027" i="2"/>
  <c r="BG3027" i="2"/>
  <c r="BE3027" i="2"/>
  <c r="T3027" i="2"/>
  <c r="R3027" i="2"/>
  <c r="P3027" i="2"/>
  <c r="BI3018" i="2"/>
  <c r="BH3018" i="2"/>
  <c r="BG3018" i="2"/>
  <c r="BE3018" i="2"/>
  <c r="T3018" i="2"/>
  <c r="R3018" i="2"/>
  <c r="P3018" i="2"/>
  <c r="BI3015" i="2"/>
  <c r="BH3015" i="2"/>
  <c r="BG3015" i="2"/>
  <c r="BE3015" i="2"/>
  <c r="T3015" i="2"/>
  <c r="R3015" i="2"/>
  <c r="P3015" i="2"/>
  <c r="BI3008" i="2"/>
  <c r="BH3008" i="2"/>
  <c r="BG3008" i="2"/>
  <c r="BE3008" i="2"/>
  <c r="T3008" i="2"/>
  <c r="R3008" i="2"/>
  <c r="P3008" i="2"/>
  <c r="BI3005" i="2"/>
  <c r="BH3005" i="2"/>
  <c r="BG3005" i="2"/>
  <c r="BE3005" i="2"/>
  <c r="T3005" i="2"/>
  <c r="R3005" i="2"/>
  <c r="P3005" i="2"/>
  <c r="BI3002" i="2"/>
  <c r="BH3002" i="2"/>
  <c r="BG3002" i="2"/>
  <c r="BE3002" i="2"/>
  <c r="T3002" i="2"/>
  <c r="R3002" i="2"/>
  <c r="P3002" i="2"/>
  <c r="BI2993" i="2"/>
  <c r="BH2993" i="2"/>
  <c r="BG2993" i="2"/>
  <c r="BE2993" i="2"/>
  <c r="T2993" i="2"/>
  <c r="R2993" i="2"/>
  <c r="P2993" i="2"/>
  <c r="BI2990" i="2"/>
  <c r="BH2990" i="2"/>
  <c r="BG2990" i="2"/>
  <c r="BE2990" i="2"/>
  <c r="T2990" i="2"/>
  <c r="R2990" i="2"/>
  <c r="P2990" i="2"/>
  <c r="BI2981" i="2"/>
  <c r="BH2981" i="2"/>
  <c r="BG2981" i="2"/>
  <c r="BE2981" i="2"/>
  <c r="T2981" i="2"/>
  <c r="R2981" i="2"/>
  <c r="P2981" i="2"/>
  <c r="BI2978" i="2"/>
  <c r="BH2978" i="2"/>
  <c r="BG2978" i="2"/>
  <c r="BE2978" i="2"/>
  <c r="T2978" i="2"/>
  <c r="R2978" i="2"/>
  <c r="P2978" i="2"/>
  <c r="BI2975" i="2"/>
  <c r="BH2975" i="2"/>
  <c r="BG2975" i="2"/>
  <c r="BE2975" i="2"/>
  <c r="T2975" i="2"/>
  <c r="R2975" i="2"/>
  <c r="P2975" i="2"/>
  <c r="BI2972" i="2"/>
  <c r="BH2972" i="2"/>
  <c r="BG2972" i="2"/>
  <c r="BE2972" i="2"/>
  <c r="T2972" i="2"/>
  <c r="R2972" i="2"/>
  <c r="P2972" i="2"/>
  <c r="BI2969" i="2"/>
  <c r="BH2969" i="2"/>
  <c r="BG2969" i="2"/>
  <c r="BE2969" i="2"/>
  <c r="T2969" i="2"/>
  <c r="R2969" i="2"/>
  <c r="P2969" i="2"/>
  <c r="BI2966" i="2"/>
  <c r="BH2966" i="2"/>
  <c r="BG2966" i="2"/>
  <c r="BE2966" i="2"/>
  <c r="T2966" i="2"/>
  <c r="R2966" i="2"/>
  <c r="P2966" i="2"/>
  <c r="BI2960" i="2"/>
  <c r="BH2960" i="2"/>
  <c r="BG2960" i="2"/>
  <c r="BE2960" i="2"/>
  <c r="T2960" i="2"/>
  <c r="R2960" i="2"/>
  <c r="P2960" i="2"/>
  <c r="BI2952" i="2"/>
  <c r="BH2952" i="2"/>
  <c r="BG2952" i="2"/>
  <c r="BE2952" i="2"/>
  <c r="T2952" i="2"/>
  <c r="R2952" i="2"/>
  <c r="P2952" i="2"/>
  <c r="BI2948" i="2"/>
  <c r="BH2948" i="2"/>
  <c r="BG2948" i="2"/>
  <c r="BE2948" i="2"/>
  <c r="T2948" i="2"/>
  <c r="R2948" i="2"/>
  <c r="P2948" i="2"/>
  <c r="BI2945" i="2"/>
  <c r="BH2945" i="2"/>
  <c r="BG2945" i="2"/>
  <c r="BE2945" i="2"/>
  <c r="T2945" i="2"/>
  <c r="R2945" i="2"/>
  <c r="P2945" i="2"/>
  <c r="BI2942" i="2"/>
  <c r="BH2942" i="2"/>
  <c r="BG2942" i="2"/>
  <c r="BE2942" i="2"/>
  <c r="T2942" i="2"/>
  <c r="R2942" i="2"/>
  <c r="P2942" i="2"/>
  <c r="BI2933" i="2"/>
  <c r="BH2933" i="2"/>
  <c r="BG2933" i="2"/>
  <c r="BE2933" i="2"/>
  <c r="T2933" i="2"/>
  <c r="R2933" i="2"/>
  <c r="P2933" i="2"/>
  <c r="BI2930" i="2"/>
  <c r="BH2930" i="2"/>
  <c r="BG2930" i="2"/>
  <c r="BE2930" i="2"/>
  <c r="T2930" i="2"/>
  <c r="R2930" i="2"/>
  <c r="P2930" i="2"/>
  <c r="BI2927" i="2"/>
  <c r="BH2927" i="2"/>
  <c r="BG2927" i="2"/>
  <c r="BE2927" i="2"/>
  <c r="T2927" i="2"/>
  <c r="R2927" i="2"/>
  <c r="P2927" i="2"/>
  <c r="BI2921" i="2"/>
  <c r="BH2921" i="2"/>
  <c r="BG2921" i="2"/>
  <c r="BE2921" i="2"/>
  <c r="T2921" i="2"/>
  <c r="R2921" i="2"/>
  <c r="P2921" i="2"/>
  <c r="BI2918" i="2"/>
  <c r="BH2918" i="2"/>
  <c r="BG2918" i="2"/>
  <c r="BE2918" i="2"/>
  <c r="T2918" i="2"/>
  <c r="R2918" i="2"/>
  <c r="P2918" i="2"/>
  <c r="BI2910" i="2"/>
  <c r="BH2910" i="2"/>
  <c r="BG2910" i="2"/>
  <c r="BE2910" i="2"/>
  <c r="T2910" i="2"/>
  <c r="R2910" i="2"/>
  <c r="P2910" i="2"/>
  <c r="BI2907" i="2"/>
  <c r="BH2907" i="2"/>
  <c r="BG2907" i="2"/>
  <c r="BE2907" i="2"/>
  <c r="T2907" i="2"/>
  <c r="R2907" i="2"/>
  <c r="P2907" i="2"/>
  <c r="BI2904" i="2"/>
  <c r="BH2904" i="2"/>
  <c r="BG2904" i="2"/>
  <c r="BE2904" i="2"/>
  <c r="T2904" i="2"/>
  <c r="R2904" i="2"/>
  <c r="P2904" i="2"/>
  <c r="BI2901" i="2"/>
  <c r="BH2901" i="2"/>
  <c r="BG2901" i="2"/>
  <c r="BE2901" i="2"/>
  <c r="T2901" i="2"/>
  <c r="R2901" i="2"/>
  <c r="P2901" i="2"/>
  <c r="BI2898" i="2"/>
  <c r="BH2898" i="2"/>
  <c r="BG2898" i="2"/>
  <c r="BE2898" i="2"/>
  <c r="T2898" i="2"/>
  <c r="R2898" i="2"/>
  <c r="P2898" i="2"/>
  <c r="BI2895" i="2"/>
  <c r="BH2895" i="2"/>
  <c r="BG2895" i="2"/>
  <c r="BE2895" i="2"/>
  <c r="T2895" i="2"/>
  <c r="R2895" i="2"/>
  <c r="P2895" i="2"/>
  <c r="BI2892" i="2"/>
  <c r="BH2892" i="2"/>
  <c r="BG2892" i="2"/>
  <c r="BE2892" i="2"/>
  <c r="T2892" i="2"/>
  <c r="R2892" i="2"/>
  <c r="P2892" i="2"/>
  <c r="BI2888" i="2"/>
  <c r="BH2888" i="2"/>
  <c r="BG2888" i="2"/>
  <c r="BE2888" i="2"/>
  <c r="T2888" i="2"/>
  <c r="R2888" i="2"/>
  <c r="P2888" i="2"/>
  <c r="BI2884" i="2"/>
  <c r="BH2884" i="2"/>
  <c r="BG2884" i="2"/>
  <c r="BE2884" i="2"/>
  <c r="T2884" i="2"/>
  <c r="R2884" i="2"/>
  <c r="P2884" i="2"/>
  <c r="BI2857" i="2"/>
  <c r="BH2857" i="2"/>
  <c r="BG2857" i="2"/>
  <c r="BE2857" i="2"/>
  <c r="T2857" i="2"/>
  <c r="R2857" i="2"/>
  <c r="P2857" i="2"/>
  <c r="BI2853" i="2"/>
  <c r="BH2853" i="2"/>
  <c r="BG2853" i="2"/>
  <c r="BE2853" i="2"/>
  <c r="T2853" i="2"/>
  <c r="R2853" i="2"/>
  <c r="P2853" i="2"/>
  <c r="BI2849" i="2"/>
  <c r="BH2849" i="2"/>
  <c r="BG2849" i="2"/>
  <c r="BE2849" i="2"/>
  <c r="T2849" i="2"/>
  <c r="R2849" i="2"/>
  <c r="P2849" i="2"/>
  <c r="BI2826" i="2"/>
  <c r="BH2826" i="2"/>
  <c r="BG2826" i="2"/>
  <c r="BE2826" i="2"/>
  <c r="T2826" i="2"/>
  <c r="R2826" i="2"/>
  <c r="P2826" i="2"/>
  <c r="BI2823" i="2"/>
  <c r="BH2823" i="2"/>
  <c r="BG2823" i="2"/>
  <c r="BE2823" i="2"/>
  <c r="T2823" i="2"/>
  <c r="R2823" i="2"/>
  <c r="P2823" i="2"/>
  <c r="BI2820" i="2"/>
  <c r="BH2820" i="2"/>
  <c r="BG2820" i="2"/>
  <c r="BE2820" i="2"/>
  <c r="T2820" i="2"/>
  <c r="R2820" i="2"/>
  <c r="P2820" i="2"/>
  <c r="BI2817" i="2"/>
  <c r="BH2817" i="2"/>
  <c r="BG2817" i="2"/>
  <c r="BE2817" i="2"/>
  <c r="T2817" i="2"/>
  <c r="R2817" i="2"/>
  <c r="P2817" i="2"/>
  <c r="BI2814" i="2"/>
  <c r="BH2814" i="2"/>
  <c r="BG2814" i="2"/>
  <c r="BE2814" i="2"/>
  <c r="T2814" i="2"/>
  <c r="R2814" i="2"/>
  <c r="P2814" i="2"/>
  <c r="BI2810" i="2"/>
  <c r="BH2810" i="2"/>
  <c r="BG2810" i="2"/>
  <c r="BE2810" i="2"/>
  <c r="T2810" i="2"/>
  <c r="T2809" i="2"/>
  <c r="R2810" i="2"/>
  <c r="R2809" i="2"/>
  <c r="P2810" i="2"/>
  <c r="P2809" i="2"/>
  <c r="BI2807" i="2"/>
  <c r="BH2807" i="2"/>
  <c r="BG2807" i="2"/>
  <c r="BE2807" i="2"/>
  <c r="T2807" i="2"/>
  <c r="R2807" i="2"/>
  <c r="P2807" i="2"/>
  <c r="BI2804" i="2"/>
  <c r="BH2804" i="2"/>
  <c r="BG2804" i="2"/>
  <c r="BE2804" i="2"/>
  <c r="T2804" i="2"/>
  <c r="R2804" i="2"/>
  <c r="P2804" i="2"/>
  <c r="BI2801" i="2"/>
  <c r="BH2801" i="2"/>
  <c r="BG2801" i="2"/>
  <c r="BE2801" i="2"/>
  <c r="T2801" i="2"/>
  <c r="R2801" i="2"/>
  <c r="P2801" i="2"/>
  <c r="BI2799" i="2"/>
  <c r="BH2799" i="2"/>
  <c r="BG2799" i="2"/>
  <c r="BE2799" i="2"/>
  <c r="T2799" i="2"/>
  <c r="R2799" i="2"/>
  <c r="P2799" i="2"/>
  <c r="BI2797" i="2"/>
  <c r="BH2797" i="2"/>
  <c r="BG2797" i="2"/>
  <c r="BE2797" i="2"/>
  <c r="T2797" i="2"/>
  <c r="R2797" i="2"/>
  <c r="P2797" i="2"/>
  <c r="BI2793" i="2"/>
  <c r="BH2793" i="2"/>
  <c r="BG2793" i="2"/>
  <c r="BE2793" i="2"/>
  <c r="T2793" i="2"/>
  <c r="R2793" i="2"/>
  <c r="P2793" i="2"/>
  <c r="BI2790" i="2"/>
  <c r="BH2790" i="2"/>
  <c r="BG2790" i="2"/>
  <c r="BE2790" i="2"/>
  <c r="T2790" i="2"/>
  <c r="R2790" i="2"/>
  <c r="P2790" i="2"/>
  <c r="BI2785" i="2"/>
  <c r="BH2785" i="2"/>
  <c r="BG2785" i="2"/>
  <c r="BE2785" i="2"/>
  <c r="T2785" i="2"/>
  <c r="R2785" i="2"/>
  <c r="P2785" i="2"/>
  <c r="BI2777" i="2"/>
  <c r="BH2777" i="2"/>
  <c r="BG2777" i="2"/>
  <c r="BE2777" i="2"/>
  <c r="T2777" i="2"/>
  <c r="R2777" i="2"/>
  <c r="P2777" i="2"/>
  <c r="BI2773" i="2"/>
  <c r="BH2773" i="2"/>
  <c r="BG2773" i="2"/>
  <c r="BE2773" i="2"/>
  <c r="T2773" i="2"/>
  <c r="R2773" i="2"/>
  <c r="P2773" i="2"/>
  <c r="BI2769" i="2"/>
  <c r="BH2769" i="2"/>
  <c r="BG2769" i="2"/>
  <c r="BE2769" i="2"/>
  <c r="T2769" i="2"/>
  <c r="R2769" i="2"/>
  <c r="P2769" i="2"/>
  <c r="BI2761" i="2"/>
  <c r="BH2761" i="2"/>
  <c r="BG2761" i="2"/>
  <c r="BE2761" i="2"/>
  <c r="T2761" i="2"/>
  <c r="R2761" i="2"/>
  <c r="P2761" i="2"/>
  <c r="BI2757" i="2"/>
  <c r="BH2757" i="2"/>
  <c r="BG2757" i="2"/>
  <c r="BE2757" i="2"/>
  <c r="T2757" i="2"/>
  <c r="R2757" i="2"/>
  <c r="P2757" i="2"/>
  <c r="BI2753" i="2"/>
  <c r="BH2753" i="2"/>
  <c r="BG2753" i="2"/>
  <c r="BE2753" i="2"/>
  <c r="T2753" i="2"/>
  <c r="R2753" i="2"/>
  <c r="P2753" i="2"/>
  <c r="BI2749" i="2"/>
  <c r="BH2749" i="2"/>
  <c r="BG2749" i="2"/>
  <c r="BE2749" i="2"/>
  <c r="T2749" i="2"/>
  <c r="R2749" i="2"/>
  <c r="P2749" i="2"/>
  <c r="BI2740" i="2"/>
  <c r="BH2740" i="2"/>
  <c r="BG2740" i="2"/>
  <c r="BE2740" i="2"/>
  <c r="T2740" i="2"/>
  <c r="R2740" i="2"/>
  <c r="P2740" i="2"/>
  <c r="BI2731" i="2"/>
  <c r="BH2731" i="2"/>
  <c r="BG2731" i="2"/>
  <c r="BE2731" i="2"/>
  <c r="T2731" i="2"/>
  <c r="R2731" i="2"/>
  <c r="P2731" i="2"/>
  <c r="BI2724" i="2"/>
  <c r="BH2724" i="2"/>
  <c r="BG2724" i="2"/>
  <c r="BE2724" i="2"/>
  <c r="T2724" i="2"/>
  <c r="R2724" i="2"/>
  <c r="P2724" i="2"/>
  <c r="BI2715" i="2"/>
  <c r="BH2715" i="2"/>
  <c r="BG2715" i="2"/>
  <c r="BE2715" i="2"/>
  <c r="T2715" i="2"/>
  <c r="R2715" i="2"/>
  <c r="P2715" i="2"/>
  <c r="BI2706" i="2"/>
  <c r="BH2706" i="2"/>
  <c r="BG2706" i="2"/>
  <c r="BE2706" i="2"/>
  <c r="T2706" i="2"/>
  <c r="R2706" i="2"/>
  <c r="P2706" i="2"/>
  <c r="BI2702" i="2"/>
  <c r="BH2702" i="2"/>
  <c r="BG2702" i="2"/>
  <c r="BE2702" i="2"/>
  <c r="T2702" i="2"/>
  <c r="R2702" i="2"/>
  <c r="P2702" i="2"/>
  <c r="BI2700" i="2"/>
  <c r="BH2700" i="2"/>
  <c r="BG2700" i="2"/>
  <c r="BE2700" i="2"/>
  <c r="T2700" i="2"/>
  <c r="R2700" i="2"/>
  <c r="P2700" i="2"/>
  <c r="BI2698" i="2"/>
  <c r="BH2698" i="2"/>
  <c r="BG2698" i="2"/>
  <c r="BE2698" i="2"/>
  <c r="T2698" i="2"/>
  <c r="R2698" i="2"/>
  <c r="P2698" i="2"/>
  <c r="BI2696" i="2"/>
  <c r="BH2696" i="2"/>
  <c r="BG2696" i="2"/>
  <c r="BE2696" i="2"/>
  <c r="T2696" i="2"/>
  <c r="R2696" i="2"/>
  <c r="P2696" i="2"/>
  <c r="BI2694" i="2"/>
  <c r="BH2694" i="2"/>
  <c r="BG2694" i="2"/>
  <c r="BE2694" i="2"/>
  <c r="T2694" i="2"/>
  <c r="R2694" i="2"/>
  <c r="P2694" i="2"/>
  <c r="BI2692" i="2"/>
  <c r="BH2692" i="2"/>
  <c r="BG2692" i="2"/>
  <c r="BE2692" i="2"/>
  <c r="T2692" i="2"/>
  <c r="R2692" i="2"/>
  <c r="P2692" i="2"/>
  <c r="BI2690" i="2"/>
  <c r="BH2690" i="2"/>
  <c r="BG2690" i="2"/>
  <c r="BE2690" i="2"/>
  <c r="T2690" i="2"/>
  <c r="R2690" i="2"/>
  <c r="P2690" i="2"/>
  <c r="BI2688" i="2"/>
  <c r="BH2688" i="2"/>
  <c r="BG2688" i="2"/>
  <c r="BE2688" i="2"/>
  <c r="T2688" i="2"/>
  <c r="R2688" i="2"/>
  <c r="P2688" i="2"/>
  <c r="BI2686" i="2"/>
  <c r="BH2686" i="2"/>
  <c r="BG2686" i="2"/>
  <c r="BE2686" i="2"/>
  <c r="T2686" i="2"/>
  <c r="R2686" i="2"/>
  <c r="P2686" i="2"/>
  <c r="BI2684" i="2"/>
  <c r="BH2684" i="2"/>
  <c r="BG2684" i="2"/>
  <c r="BE2684" i="2"/>
  <c r="T2684" i="2"/>
  <c r="R2684" i="2"/>
  <c r="P2684" i="2"/>
  <c r="BI2682" i="2"/>
  <c r="BH2682" i="2"/>
  <c r="BG2682" i="2"/>
  <c r="BE2682" i="2"/>
  <c r="T2682" i="2"/>
  <c r="R2682" i="2"/>
  <c r="P2682" i="2"/>
  <c r="BI2680" i="2"/>
  <c r="BH2680" i="2"/>
  <c r="BG2680" i="2"/>
  <c r="BE2680" i="2"/>
  <c r="T2680" i="2"/>
  <c r="R2680" i="2"/>
  <c r="P2680" i="2"/>
  <c r="BI2678" i="2"/>
  <c r="BH2678" i="2"/>
  <c r="BG2678" i="2"/>
  <c r="BE2678" i="2"/>
  <c r="T2678" i="2"/>
  <c r="R2678" i="2"/>
  <c r="P2678" i="2"/>
  <c r="BI2676" i="2"/>
  <c r="BH2676" i="2"/>
  <c r="BG2676" i="2"/>
  <c r="BE2676" i="2"/>
  <c r="T2676" i="2"/>
  <c r="R2676" i="2"/>
  <c r="P2676" i="2"/>
  <c r="BI2674" i="2"/>
  <c r="BH2674" i="2"/>
  <c r="BG2674" i="2"/>
  <c r="BE2674" i="2"/>
  <c r="T2674" i="2"/>
  <c r="R2674" i="2"/>
  <c r="P2674" i="2"/>
  <c r="BI2672" i="2"/>
  <c r="BH2672" i="2"/>
  <c r="BG2672" i="2"/>
  <c r="BE2672" i="2"/>
  <c r="T2672" i="2"/>
  <c r="R2672" i="2"/>
  <c r="P2672" i="2"/>
  <c r="BI2670" i="2"/>
  <c r="BH2670" i="2"/>
  <c r="BG2670" i="2"/>
  <c r="BE2670" i="2"/>
  <c r="T2670" i="2"/>
  <c r="R2670" i="2"/>
  <c r="P2670" i="2"/>
  <c r="BI2668" i="2"/>
  <c r="BH2668" i="2"/>
  <c r="BG2668" i="2"/>
  <c r="BE2668" i="2"/>
  <c r="T2668" i="2"/>
  <c r="R2668" i="2"/>
  <c r="P2668" i="2"/>
  <c r="BI2666" i="2"/>
  <c r="BH2666" i="2"/>
  <c r="BG2666" i="2"/>
  <c r="BE2666" i="2"/>
  <c r="T2666" i="2"/>
  <c r="R2666" i="2"/>
  <c r="P2666" i="2"/>
  <c r="BI2664" i="2"/>
  <c r="BH2664" i="2"/>
  <c r="BG2664" i="2"/>
  <c r="BE2664" i="2"/>
  <c r="T2664" i="2"/>
  <c r="R2664" i="2"/>
  <c r="P2664" i="2"/>
  <c r="BI2662" i="2"/>
  <c r="BH2662" i="2"/>
  <c r="BG2662" i="2"/>
  <c r="BE2662" i="2"/>
  <c r="T2662" i="2"/>
  <c r="R2662" i="2"/>
  <c r="P2662" i="2"/>
  <c r="BI2660" i="2"/>
  <c r="BH2660" i="2"/>
  <c r="BG2660" i="2"/>
  <c r="BE2660" i="2"/>
  <c r="T2660" i="2"/>
  <c r="R2660" i="2"/>
  <c r="P2660" i="2"/>
  <c r="BI2658" i="2"/>
  <c r="BH2658" i="2"/>
  <c r="BG2658" i="2"/>
  <c r="BE2658" i="2"/>
  <c r="T2658" i="2"/>
  <c r="R2658" i="2"/>
  <c r="P2658" i="2"/>
  <c r="BI2638" i="2"/>
  <c r="BH2638" i="2"/>
  <c r="BG2638" i="2"/>
  <c r="BE2638" i="2"/>
  <c r="T2638" i="2"/>
  <c r="R2638" i="2"/>
  <c r="P2638" i="2"/>
  <c r="BI2630" i="2"/>
  <c r="BH2630" i="2"/>
  <c r="BG2630" i="2"/>
  <c r="BE2630" i="2"/>
  <c r="T2630" i="2"/>
  <c r="R2630" i="2"/>
  <c r="P2630" i="2"/>
  <c r="BI2629" i="2"/>
  <c r="BH2629" i="2"/>
  <c r="BG2629" i="2"/>
  <c r="BE2629" i="2"/>
  <c r="T2629" i="2"/>
  <c r="R2629" i="2"/>
  <c r="P2629" i="2"/>
  <c r="BI2622" i="2"/>
  <c r="BH2622" i="2"/>
  <c r="BG2622" i="2"/>
  <c r="BE2622" i="2"/>
  <c r="T2622" i="2"/>
  <c r="R2622" i="2"/>
  <c r="P2622" i="2"/>
  <c r="BI2621" i="2"/>
  <c r="BH2621" i="2"/>
  <c r="BG2621" i="2"/>
  <c r="BE2621" i="2"/>
  <c r="T2621" i="2"/>
  <c r="R2621" i="2"/>
  <c r="P2621" i="2"/>
  <c r="BI2617" i="2"/>
  <c r="BH2617" i="2"/>
  <c r="BG2617" i="2"/>
  <c r="BE2617" i="2"/>
  <c r="T2617" i="2"/>
  <c r="R2617" i="2"/>
  <c r="P2617" i="2"/>
  <c r="BI2616" i="2"/>
  <c r="BH2616" i="2"/>
  <c r="BG2616" i="2"/>
  <c r="BE2616" i="2"/>
  <c r="T2616" i="2"/>
  <c r="R2616" i="2"/>
  <c r="P2616" i="2"/>
  <c r="BI2609" i="2"/>
  <c r="BH2609" i="2"/>
  <c r="BG2609" i="2"/>
  <c r="BE2609" i="2"/>
  <c r="T2609" i="2"/>
  <c r="R2609" i="2"/>
  <c r="P2609" i="2"/>
  <c r="BI2602" i="2"/>
  <c r="BH2602" i="2"/>
  <c r="BG2602" i="2"/>
  <c r="BE2602" i="2"/>
  <c r="T2602" i="2"/>
  <c r="R2602" i="2"/>
  <c r="P2602" i="2"/>
  <c r="BI2600" i="2"/>
  <c r="BH2600" i="2"/>
  <c r="BG2600" i="2"/>
  <c r="BE2600" i="2"/>
  <c r="T2600" i="2"/>
  <c r="R2600" i="2"/>
  <c r="P2600" i="2"/>
  <c r="BI2597" i="2"/>
  <c r="BH2597" i="2"/>
  <c r="BG2597" i="2"/>
  <c r="BE2597" i="2"/>
  <c r="T2597" i="2"/>
  <c r="R2597" i="2"/>
  <c r="P2597" i="2"/>
  <c r="BI2595" i="2"/>
  <c r="BH2595" i="2"/>
  <c r="BG2595" i="2"/>
  <c r="BE2595" i="2"/>
  <c r="T2595" i="2"/>
  <c r="R2595" i="2"/>
  <c r="P2595" i="2"/>
  <c r="BI2592" i="2"/>
  <c r="BH2592" i="2"/>
  <c r="BG2592" i="2"/>
  <c r="BE2592" i="2"/>
  <c r="T2592" i="2"/>
  <c r="R2592" i="2"/>
  <c r="P2592" i="2"/>
  <c r="BI2589" i="2"/>
  <c r="BH2589" i="2"/>
  <c r="BG2589" i="2"/>
  <c r="BE2589" i="2"/>
  <c r="T2589" i="2"/>
  <c r="R2589" i="2"/>
  <c r="P2589" i="2"/>
  <c r="BI2586" i="2"/>
  <c r="BH2586" i="2"/>
  <c r="BG2586" i="2"/>
  <c r="BE2586" i="2"/>
  <c r="T2586" i="2"/>
  <c r="R2586" i="2"/>
  <c r="P2586" i="2"/>
  <c r="BI2583" i="2"/>
  <c r="BH2583" i="2"/>
  <c r="BG2583" i="2"/>
  <c r="BE2583" i="2"/>
  <c r="T2583" i="2"/>
  <c r="R2583" i="2"/>
  <c r="P2583" i="2"/>
  <c r="BI2580" i="2"/>
  <c r="BH2580" i="2"/>
  <c r="BG2580" i="2"/>
  <c r="BE2580" i="2"/>
  <c r="T2580" i="2"/>
  <c r="R2580" i="2"/>
  <c r="P2580" i="2"/>
  <c r="BI2577" i="2"/>
  <c r="BH2577" i="2"/>
  <c r="BG2577" i="2"/>
  <c r="BE2577" i="2"/>
  <c r="T2577" i="2"/>
  <c r="R2577" i="2"/>
  <c r="P2577" i="2"/>
  <c r="BI2575" i="2"/>
  <c r="BH2575" i="2"/>
  <c r="BG2575" i="2"/>
  <c r="BE2575" i="2"/>
  <c r="T2575" i="2"/>
  <c r="R2575" i="2"/>
  <c r="P2575" i="2"/>
  <c r="BI2572" i="2"/>
  <c r="BH2572" i="2"/>
  <c r="BG2572" i="2"/>
  <c r="BE2572" i="2"/>
  <c r="T2572" i="2"/>
  <c r="R2572" i="2"/>
  <c r="P2572" i="2"/>
  <c r="BI2569" i="2"/>
  <c r="BH2569" i="2"/>
  <c r="BG2569" i="2"/>
  <c r="BE2569" i="2"/>
  <c r="T2569" i="2"/>
  <c r="R2569" i="2"/>
  <c r="P2569" i="2"/>
  <c r="BI2561" i="2"/>
  <c r="BH2561" i="2"/>
  <c r="BG2561" i="2"/>
  <c r="BE2561" i="2"/>
  <c r="T2561" i="2"/>
  <c r="R2561" i="2"/>
  <c r="P2561" i="2"/>
  <c r="BI2547" i="2"/>
  <c r="BH2547" i="2"/>
  <c r="BG2547" i="2"/>
  <c r="BE2547" i="2"/>
  <c r="T2547" i="2"/>
  <c r="R2547" i="2"/>
  <c r="P2547" i="2"/>
  <c r="BI2542" i="2"/>
  <c r="BH2542" i="2"/>
  <c r="BG2542" i="2"/>
  <c r="BE2542" i="2"/>
  <c r="T2542" i="2"/>
  <c r="R2542" i="2"/>
  <c r="P2542" i="2"/>
  <c r="BI2538" i="2"/>
  <c r="BH2538" i="2"/>
  <c r="BG2538" i="2"/>
  <c r="BE2538" i="2"/>
  <c r="T2538" i="2"/>
  <c r="R2538" i="2"/>
  <c r="P2538" i="2"/>
  <c r="BI2534" i="2"/>
  <c r="BH2534" i="2"/>
  <c r="BG2534" i="2"/>
  <c r="BE2534" i="2"/>
  <c r="T2534" i="2"/>
  <c r="R2534" i="2"/>
  <c r="P2534" i="2"/>
  <c r="BI2530" i="2"/>
  <c r="BH2530" i="2"/>
  <c r="BG2530" i="2"/>
  <c r="BE2530" i="2"/>
  <c r="T2530" i="2"/>
  <c r="R2530" i="2"/>
  <c r="P2530" i="2"/>
  <c r="BI2361" i="2"/>
  <c r="BH2361" i="2"/>
  <c r="BG2361" i="2"/>
  <c r="BE2361" i="2"/>
  <c r="T2361" i="2"/>
  <c r="R2361" i="2"/>
  <c r="P2361" i="2"/>
  <c r="BI2358" i="2"/>
  <c r="BH2358" i="2"/>
  <c r="BG2358" i="2"/>
  <c r="BE2358" i="2"/>
  <c r="T2358" i="2"/>
  <c r="R2358" i="2"/>
  <c r="P2358" i="2"/>
  <c r="BI2350" i="2"/>
  <c r="BH2350" i="2"/>
  <c r="BG2350" i="2"/>
  <c r="BE2350" i="2"/>
  <c r="T2350" i="2"/>
  <c r="R2350" i="2"/>
  <c r="P2350" i="2"/>
  <c r="BI2343" i="2"/>
  <c r="BH2343" i="2"/>
  <c r="BG2343" i="2"/>
  <c r="BE2343" i="2"/>
  <c r="T2343" i="2"/>
  <c r="R2343" i="2"/>
  <c r="P2343" i="2"/>
  <c r="BI2331" i="2"/>
  <c r="BH2331" i="2"/>
  <c r="BG2331" i="2"/>
  <c r="BE2331" i="2"/>
  <c r="T2331" i="2"/>
  <c r="R2331" i="2"/>
  <c r="P2331" i="2"/>
  <c r="BI2328" i="2"/>
  <c r="BH2328" i="2"/>
  <c r="BG2328" i="2"/>
  <c r="BE2328" i="2"/>
  <c r="T2328" i="2"/>
  <c r="R2328" i="2"/>
  <c r="P2328" i="2"/>
  <c r="BI2324" i="2"/>
  <c r="BH2324" i="2"/>
  <c r="BG2324" i="2"/>
  <c r="BE2324" i="2"/>
  <c r="T2324" i="2"/>
  <c r="R2324" i="2"/>
  <c r="P2324" i="2"/>
  <c r="BI2321" i="2"/>
  <c r="BH2321" i="2"/>
  <c r="BG2321" i="2"/>
  <c r="BE2321" i="2"/>
  <c r="T2321" i="2"/>
  <c r="R2321" i="2"/>
  <c r="P2321" i="2"/>
  <c r="BI2294" i="2"/>
  <c r="BH2294" i="2"/>
  <c r="BG2294" i="2"/>
  <c r="BE2294" i="2"/>
  <c r="T2294" i="2"/>
  <c r="R2294" i="2"/>
  <c r="P2294" i="2"/>
  <c r="BI2291" i="2"/>
  <c r="BH2291" i="2"/>
  <c r="BG2291" i="2"/>
  <c r="BE2291" i="2"/>
  <c r="T2291" i="2"/>
  <c r="R2291" i="2"/>
  <c r="P2291" i="2"/>
  <c r="BI2288" i="2"/>
  <c r="BH2288" i="2"/>
  <c r="BG2288" i="2"/>
  <c r="BE2288" i="2"/>
  <c r="T2288" i="2"/>
  <c r="R2288" i="2"/>
  <c r="P2288" i="2"/>
  <c r="BI2285" i="2"/>
  <c r="BH2285" i="2"/>
  <c r="BG2285" i="2"/>
  <c r="BE2285" i="2"/>
  <c r="T2285" i="2"/>
  <c r="R2285" i="2"/>
  <c r="P2285" i="2"/>
  <c r="BI2227" i="2"/>
  <c r="BH2227" i="2"/>
  <c r="BG2227" i="2"/>
  <c r="BE2227" i="2"/>
  <c r="T2227" i="2"/>
  <c r="R2227" i="2"/>
  <c r="P2227" i="2"/>
  <c r="BI2224" i="2"/>
  <c r="BH2224" i="2"/>
  <c r="BG2224" i="2"/>
  <c r="BE2224" i="2"/>
  <c r="T2224" i="2"/>
  <c r="R2224" i="2"/>
  <c r="P2224" i="2"/>
  <c r="BI2218" i="2"/>
  <c r="BH2218" i="2"/>
  <c r="BG2218" i="2"/>
  <c r="BE2218" i="2"/>
  <c r="T2218" i="2"/>
  <c r="R2218" i="2"/>
  <c r="P2218" i="2"/>
  <c r="BI2215" i="2"/>
  <c r="BH2215" i="2"/>
  <c r="BG2215" i="2"/>
  <c r="BE2215" i="2"/>
  <c r="T2215" i="2"/>
  <c r="R2215" i="2"/>
  <c r="P2215" i="2"/>
  <c r="BI2175" i="2"/>
  <c r="BH2175" i="2"/>
  <c r="BG2175" i="2"/>
  <c r="BE2175" i="2"/>
  <c r="T2175" i="2"/>
  <c r="R2175" i="2"/>
  <c r="P2175" i="2"/>
  <c r="BI2172" i="2"/>
  <c r="BH2172" i="2"/>
  <c r="BG2172" i="2"/>
  <c r="BE2172" i="2"/>
  <c r="T2172" i="2"/>
  <c r="R2172" i="2"/>
  <c r="P2172" i="2"/>
  <c r="BI2169" i="2"/>
  <c r="BH2169" i="2"/>
  <c r="BG2169" i="2"/>
  <c r="BE2169" i="2"/>
  <c r="T2169" i="2"/>
  <c r="R2169" i="2"/>
  <c r="P2169" i="2"/>
  <c r="BI2150" i="2"/>
  <c r="BH2150" i="2"/>
  <c r="BG2150" i="2"/>
  <c r="BE2150" i="2"/>
  <c r="T2150" i="2"/>
  <c r="R2150" i="2"/>
  <c r="P2150" i="2"/>
  <c r="BI2146" i="2"/>
  <c r="BH2146" i="2"/>
  <c r="BG2146" i="2"/>
  <c r="BE2146" i="2"/>
  <c r="T2146" i="2"/>
  <c r="R2146" i="2"/>
  <c r="P2146" i="2"/>
  <c r="BI2143" i="2"/>
  <c r="BH2143" i="2"/>
  <c r="BG2143" i="2"/>
  <c r="BE2143" i="2"/>
  <c r="T2143" i="2"/>
  <c r="R2143" i="2"/>
  <c r="P2143" i="2"/>
  <c r="BI2117" i="2"/>
  <c r="BH2117" i="2"/>
  <c r="BG2117" i="2"/>
  <c r="BE2117" i="2"/>
  <c r="T2117" i="2"/>
  <c r="R2117" i="2"/>
  <c r="P2117" i="2"/>
  <c r="BI2113" i="2"/>
  <c r="BH2113" i="2"/>
  <c r="BG2113" i="2"/>
  <c r="BE2113" i="2"/>
  <c r="T2113" i="2"/>
  <c r="R2113" i="2"/>
  <c r="P2113" i="2"/>
  <c r="BI2104" i="2"/>
  <c r="BH2104" i="2"/>
  <c r="BG2104" i="2"/>
  <c r="BE2104" i="2"/>
  <c r="T2104" i="2"/>
  <c r="R2104" i="2"/>
  <c r="P2104" i="2"/>
  <c r="BI2101" i="2"/>
  <c r="BH2101" i="2"/>
  <c r="BG2101" i="2"/>
  <c r="BE2101" i="2"/>
  <c r="T2101" i="2"/>
  <c r="R2101" i="2"/>
  <c r="P2101" i="2"/>
  <c r="BI2094" i="2"/>
  <c r="BH2094" i="2"/>
  <c r="BG2094" i="2"/>
  <c r="BE2094" i="2"/>
  <c r="T2094" i="2"/>
  <c r="R2094" i="2"/>
  <c r="P2094" i="2"/>
  <c r="BI2091" i="2"/>
  <c r="BH2091" i="2"/>
  <c r="BG2091" i="2"/>
  <c r="BE2091" i="2"/>
  <c r="T2091" i="2"/>
  <c r="R2091" i="2"/>
  <c r="P2091" i="2"/>
  <c r="BI2088" i="2"/>
  <c r="BH2088" i="2"/>
  <c r="BG2088" i="2"/>
  <c r="BE2088" i="2"/>
  <c r="T2088" i="2"/>
  <c r="R2088" i="2"/>
  <c r="P2088" i="2"/>
  <c r="BI2085" i="2"/>
  <c r="BH2085" i="2"/>
  <c r="BG2085" i="2"/>
  <c r="BE2085" i="2"/>
  <c r="T2085" i="2"/>
  <c r="R2085" i="2"/>
  <c r="P2085" i="2"/>
  <c r="BI2066" i="2"/>
  <c r="BH2066" i="2"/>
  <c r="BG2066" i="2"/>
  <c r="BE2066" i="2"/>
  <c r="T2066" i="2"/>
  <c r="R2066" i="2"/>
  <c r="P2066" i="2"/>
  <c r="BI2063" i="2"/>
  <c r="BH2063" i="2"/>
  <c r="BG2063" i="2"/>
  <c r="BE2063" i="2"/>
  <c r="T2063" i="2"/>
  <c r="R2063" i="2"/>
  <c r="P2063" i="2"/>
  <c r="BI2060" i="2"/>
  <c r="BH2060" i="2"/>
  <c r="BG2060" i="2"/>
  <c r="BE2060" i="2"/>
  <c r="T2060" i="2"/>
  <c r="R2060" i="2"/>
  <c r="P2060" i="2"/>
  <c r="BI2056" i="2"/>
  <c r="BH2056" i="2"/>
  <c r="BG2056" i="2"/>
  <c r="BE2056" i="2"/>
  <c r="T2056" i="2"/>
  <c r="R2056" i="2"/>
  <c r="P2056" i="2"/>
  <c r="BI2048" i="2"/>
  <c r="BH2048" i="2"/>
  <c r="BG2048" i="2"/>
  <c r="BE2048" i="2"/>
  <c r="T2048" i="2"/>
  <c r="R2048" i="2"/>
  <c r="P2048" i="2"/>
  <c r="BI1487" i="2"/>
  <c r="BH1487" i="2"/>
  <c r="BG1487" i="2"/>
  <c r="BE1487" i="2"/>
  <c r="T1487" i="2"/>
  <c r="R1487" i="2"/>
  <c r="P1487" i="2"/>
  <c r="BI1411" i="2"/>
  <c r="BH1411" i="2"/>
  <c r="BG1411" i="2"/>
  <c r="BE1411" i="2"/>
  <c r="T1411" i="2"/>
  <c r="R1411" i="2"/>
  <c r="P1411" i="2"/>
  <c r="BI1408" i="2"/>
  <c r="BH1408" i="2"/>
  <c r="BG1408" i="2"/>
  <c r="BE1408" i="2"/>
  <c r="T1408" i="2"/>
  <c r="R1408" i="2"/>
  <c r="P1408" i="2"/>
  <c r="BI1405" i="2"/>
  <c r="BH1405" i="2"/>
  <c r="BG1405" i="2"/>
  <c r="BE1405" i="2"/>
  <c r="T1405" i="2"/>
  <c r="R1405" i="2"/>
  <c r="P1405" i="2"/>
  <c r="BI1402" i="2"/>
  <c r="BH1402" i="2"/>
  <c r="BG1402" i="2"/>
  <c r="BE1402" i="2"/>
  <c r="T1402" i="2"/>
  <c r="R1402" i="2"/>
  <c r="P1402" i="2"/>
  <c r="BI1393" i="2"/>
  <c r="BH1393" i="2"/>
  <c r="BG1393" i="2"/>
  <c r="BE1393" i="2"/>
  <c r="T1393" i="2"/>
  <c r="R1393" i="2"/>
  <c r="P1393" i="2"/>
  <c r="BI1373" i="2"/>
  <c r="BH1373" i="2"/>
  <c r="BG1373" i="2"/>
  <c r="BE1373" i="2"/>
  <c r="T1373" i="2"/>
  <c r="R1373" i="2"/>
  <c r="P1373" i="2"/>
  <c r="BI1370" i="2"/>
  <c r="BH1370" i="2"/>
  <c r="BG1370" i="2"/>
  <c r="BE1370" i="2"/>
  <c r="T1370" i="2"/>
  <c r="R1370" i="2"/>
  <c r="P1370" i="2"/>
  <c r="BI1367" i="2"/>
  <c r="BH1367" i="2"/>
  <c r="BG1367" i="2"/>
  <c r="BE1367" i="2"/>
  <c r="T1367" i="2"/>
  <c r="R1367" i="2"/>
  <c r="P1367" i="2"/>
  <c r="BI1364" i="2"/>
  <c r="BH1364" i="2"/>
  <c r="BG1364" i="2"/>
  <c r="BE1364" i="2"/>
  <c r="T1364" i="2"/>
  <c r="R1364" i="2"/>
  <c r="P1364" i="2"/>
  <c r="BI1360" i="2"/>
  <c r="BH1360" i="2"/>
  <c r="BG1360" i="2"/>
  <c r="BE1360" i="2"/>
  <c r="T1360" i="2"/>
  <c r="R1360" i="2"/>
  <c r="P1360" i="2"/>
  <c r="BI1357" i="2"/>
  <c r="BH1357" i="2"/>
  <c r="BG1357" i="2"/>
  <c r="BE1357" i="2"/>
  <c r="T1357" i="2"/>
  <c r="R1357" i="2"/>
  <c r="P1357" i="2"/>
  <c r="BI1350" i="2"/>
  <c r="BH1350" i="2"/>
  <c r="BG1350" i="2"/>
  <c r="BE1350" i="2"/>
  <c r="T1350" i="2"/>
  <c r="R1350" i="2"/>
  <c r="P1350" i="2"/>
  <c r="BI1346" i="2"/>
  <c r="BH1346" i="2"/>
  <c r="BG1346" i="2"/>
  <c r="BE1346" i="2"/>
  <c r="T1346" i="2"/>
  <c r="R1346" i="2"/>
  <c r="P1346" i="2"/>
  <c r="BI1328" i="2"/>
  <c r="BH1328" i="2"/>
  <c r="BG1328" i="2"/>
  <c r="BE1328" i="2"/>
  <c r="T1328" i="2"/>
  <c r="R1328" i="2"/>
  <c r="P1328" i="2"/>
  <c r="BI1325" i="2"/>
  <c r="BH1325" i="2"/>
  <c r="BG1325" i="2"/>
  <c r="BE1325" i="2"/>
  <c r="T1325" i="2"/>
  <c r="R1325" i="2"/>
  <c r="P1325" i="2"/>
  <c r="BI1304" i="2"/>
  <c r="BH1304" i="2"/>
  <c r="BG1304" i="2"/>
  <c r="BE1304" i="2"/>
  <c r="T1304" i="2"/>
  <c r="R1304" i="2"/>
  <c r="P1304" i="2"/>
  <c r="BI1301" i="2"/>
  <c r="BH1301" i="2"/>
  <c r="BG1301" i="2"/>
  <c r="BE1301" i="2"/>
  <c r="T1301" i="2"/>
  <c r="R1301" i="2"/>
  <c r="P1301" i="2"/>
  <c r="BI1299" i="2"/>
  <c r="BH1299" i="2"/>
  <c r="BG1299" i="2"/>
  <c r="BE1299" i="2"/>
  <c r="T1299" i="2"/>
  <c r="R1299" i="2"/>
  <c r="P1299" i="2"/>
  <c r="BI1285" i="2"/>
  <c r="BH1285" i="2"/>
  <c r="BG1285" i="2"/>
  <c r="BE1285" i="2"/>
  <c r="T1285" i="2"/>
  <c r="R1285" i="2"/>
  <c r="P1285" i="2"/>
  <c r="BI1247" i="2"/>
  <c r="BH1247" i="2"/>
  <c r="BG1247" i="2"/>
  <c r="BE1247" i="2"/>
  <c r="T1247" i="2"/>
  <c r="R1247" i="2"/>
  <c r="P1247" i="2"/>
  <c r="BI1244" i="2"/>
  <c r="BH1244" i="2"/>
  <c r="BG1244" i="2"/>
  <c r="BE1244" i="2"/>
  <c r="T1244" i="2"/>
  <c r="R1244" i="2"/>
  <c r="P1244" i="2"/>
  <c r="BI1236" i="2"/>
  <c r="BH1236" i="2"/>
  <c r="BG1236" i="2"/>
  <c r="BE1236" i="2"/>
  <c r="T1236" i="2"/>
  <c r="R1236" i="2"/>
  <c r="P1236" i="2"/>
  <c r="BI1233" i="2"/>
  <c r="BH1233" i="2"/>
  <c r="BG1233" i="2"/>
  <c r="BE1233" i="2"/>
  <c r="T1233" i="2"/>
  <c r="R1233" i="2"/>
  <c r="P1233" i="2"/>
  <c r="BI1230" i="2"/>
  <c r="BH1230" i="2"/>
  <c r="BG1230" i="2"/>
  <c r="BE1230" i="2"/>
  <c r="T1230" i="2"/>
  <c r="R1230" i="2"/>
  <c r="P1230" i="2"/>
  <c r="BI1173" i="2"/>
  <c r="BH1173" i="2"/>
  <c r="BG1173" i="2"/>
  <c r="BE1173" i="2"/>
  <c r="T1173" i="2"/>
  <c r="R1173" i="2"/>
  <c r="P1173" i="2"/>
  <c r="BI1170" i="2"/>
  <c r="BH1170" i="2"/>
  <c r="BG1170" i="2"/>
  <c r="BE1170" i="2"/>
  <c r="T1170" i="2"/>
  <c r="R1170" i="2"/>
  <c r="P1170" i="2"/>
  <c r="BI1113" i="2"/>
  <c r="BH1113" i="2"/>
  <c r="BG1113" i="2"/>
  <c r="BE1113" i="2"/>
  <c r="T1113" i="2"/>
  <c r="R1113" i="2"/>
  <c r="P1113" i="2"/>
  <c r="BI1056" i="2"/>
  <c r="BH1056" i="2"/>
  <c r="BG1056" i="2"/>
  <c r="BE1056" i="2"/>
  <c r="T1056" i="2"/>
  <c r="R1056" i="2"/>
  <c r="P1056" i="2"/>
  <c r="BI1052" i="2"/>
  <c r="BH1052" i="2"/>
  <c r="BG1052" i="2"/>
  <c r="BE1052" i="2"/>
  <c r="T1052" i="2"/>
  <c r="R1052" i="2"/>
  <c r="P1052" i="2"/>
  <c r="BI1049" i="2"/>
  <c r="BH1049" i="2"/>
  <c r="BG1049" i="2"/>
  <c r="BE1049" i="2"/>
  <c r="T1049" i="2"/>
  <c r="R1049" i="2"/>
  <c r="P1049" i="2"/>
  <c r="BI1046" i="2"/>
  <c r="BH1046" i="2"/>
  <c r="BG1046" i="2"/>
  <c r="BE1046" i="2"/>
  <c r="T1046" i="2"/>
  <c r="R1046" i="2"/>
  <c r="P1046" i="2"/>
  <c r="BI1025" i="2"/>
  <c r="BH1025" i="2"/>
  <c r="BG1025" i="2"/>
  <c r="BE1025" i="2"/>
  <c r="T1025" i="2"/>
  <c r="R1025" i="2"/>
  <c r="P1025" i="2"/>
  <c r="BI1022" i="2"/>
  <c r="BH1022" i="2"/>
  <c r="BG1022" i="2"/>
  <c r="BE1022" i="2"/>
  <c r="T1022" i="2"/>
  <c r="R1022" i="2"/>
  <c r="P1022" i="2"/>
  <c r="BI1019" i="2"/>
  <c r="BH1019" i="2"/>
  <c r="BG1019" i="2"/>
  <c r="BE1019" i="2"/>
  <c r="T1019" i="2"/>
  <c r="R1019" i="2"/>
  <c r="P1019" i="2"/>
  <c r="BI1016" i="2"/>
  <c r="BH1016" i="2"/>
  <c r="BG1016" i="2"/>
  <c r="BE1016" i="2"/>
  <c r="T1016" i="2"/>
  <c r="R1016" i="2"/>
  <c r="P1016" i="2"/>
  <c r="BI985" i="2"/>
  <c r="BH985" i="2"/>
  <c r="BG985" i="2"/>
  <c r="BE985" i="2"/>
  <c r="T985" i="2"/>
  <c r="R985" i="2"/>
  <c r="P985" i="2"/>
  <c r="BI983" i="2"/>
  <c r="BH983" i="2"/>
  <c r="BG983" i="2"/>
  <c r="BE983" i="2"/>
  <c r="T983" i="2"/>
  <c r="R983" i="2"/>
  <c r="P983" i="2"/>
  <c r="BI962" i="2"/>
  <c r="BH962" i="2"/>
  <c r="BG962" i="2"/>
  <c r="BE962" i="2"/>
  <c r="T962" i="2"/>
  <c r="R962" i="2"/>
  <c r="P962" i="2"/>
  <c r="BI929" i="2"/>
  <c r="BH929" i="2"/>
  <c r="BG929" i="2"/>
  <c r="BE929" i="2"/>
  <c r="T929" i="2"/>
  <c r="R929" i="2"/>
  <c r="P929" i="2"/>
  <c r="BI923" i="2"/>
  <c r="BH923" i="2"/>
  <c r="BG923" i="2"/>
  <c r="BE923" i="2"/>
  <c r="T923" i="2"/>
  <c r="R923" i="2"/>
  <c r="P923" i="2"/>
  <c r="BI915" i="2"/>
  <c r="BH915" i="2"/>
  <c r="BG915" i="2"/>
  <c r="BE915" i="2"/>
  <c r="T915" i="2"/>
  <c r="R915" i="2"/>
  <c r="P915" i="2"/>
  <c r="BI911" i="2"/>
  <c r="BH911" i="2"/>
  <c r="BG911" i="2"/>
  <c r="BE911" i="2"/>
  <c r="T911" i="2"/>
  <c r="R911" i="2"/>
  <c r="P911" i="2"/>
  <c r="BI905" i="2"/>
  <c r="BH905" i="2"/>
  <c r="BG905" i="2"/>
  <c r="BE905" i="2"/>
  <c r="T905" i="2"/>
  <c r="R905" i="2"/>
  <c r="P905" i="2"/>
  <c r="BI902" i="2"/>
  <c r="BH902" i="2"/>
  <c r="BG902" i="2"/>
  <c r="BE902" i="2"/>
  <c r="T902" i="2"/>
  <c r="R902" i="2"/>
  <c r="P902" i="2"/>
  <c r="BI878" i="2"/>
  <c r="BH878" i="2"/>
  <c r="BG878" i="2"/>
  <c r="BE878" i="2"/>
  <c r="T878" i="2"/>
  <c r="R878" i="2"/>
  <c r="P878" i="2"/>
  <c r="BI854" i="2"/>
  <c r="BH854" i="2"/>
  <c r="BG854" i="2"/>
  <c r="BE854" i="2"/>
  <c r="T854" i="2"/>
  <c r="R854" i="2"/>
  <c r="P854" i="2"/>
  <c r="BI851" i="2"/>
  <c r="BH851" i="2"/>
  <c r="BG851" i="2"/>
  <c r="BE851" i="2"/>
  <c r="T851" i="2"/>
  <c r="R851" i="2"/>
  <c r="P851" i="2"/>
  <c r="BI848" i="2"/>
  <c r="BH848" i="2"/>
  <c r="BG848" i="2"/>
  <c r="BE848" i="2"/>
  <c r="T848" i="2"/>
  <c r="R848" i="2"/>
  <c r="P848" i="2"/>
  <c r="BI845" i="2"/>
  <c r="BH845" i="2"/>
  <c r="BG845" i="2"/>
  <c r="BE845" i="2"/>
  <c r="T845" i="2"/>
  <c r="R845" i="2"/>
  <c r="P845" i="2"/>
  <c r="BI842" i="2"/>
  <c r="BH842" i="2"/>
  <c r="BG842" i="2"/>
  <c r="BE842" i="2"/>
  <c r="T842" i="2"/>
  <c r="R842" i="2"/>
  <c r="P842" i="2"/>
  <c r="BI832" i="2"/>
  <c r="BH832" i="2"/>
  <c r="BG832" i="2"/>
  <c r="BE832" i="2"/>
  <c r="T832" i="2"/>
  <c r="R832" i="2"/>
  <c r="P832" i="2"/>
  <c r="BI827" i="2"/>
  <c r="BH827" i="2"/>
  <c r="BG827" i="2"/>
  <c r="BE827" i="2"/>
  <c r="T827" i="2"/>
  <c r="R827" i="2"/>
  <c r="P827" i="2"/>
  <c r="BI820" i="2"/>
  <c r="BH820" i="2"/>
  <c r="BG820" i="2"/>
  <c r="BE820" i="2"/>
  <c r="T820" i="2"/>
  <c r="R820" i="2"/>
  <c r="P820" i="2"/>
  <c r="BI811" i="2"/>
  <c r="BH811" i="2"/>
  <c r="BG811" i="2"/>
  <c r="BE811" i="2"/>
  <c r="T811" i="2"/>
  <c r="R811" i="2"/>
  <c r="P811" i="2"/>
  <c r="BI804" i="2"/>
  <c r="BH804" i="2"/>
  <c r="BG804" i="2"/>
  <c r="BE804" i="2"/>
  <c r="T804" i="2"/>
  <c r="R804" i="2"/>
  <c r="P804" i="2"/>
  <c r="BI800" i="2"/>
  <c r="BH800" i="2"/>
  <c r="BG800" i="2"/>
  <c r="BE800" i="2"/>
  <c r="T800" i="2"/>
  <c r="R800" i="2"/>
  <c r="P800" i="2"/>
  <c r="BI796" i="2"/>
  <c r="BH796" i="2"/>
  <c r="BG796" i="2"/>
  <c r="BE796" i="2"/>
  <c r="T796" i="2"/>
  <c r="R796" i="2"/>
  <c r="P796" i="2"/>
  <c r="BI787" i="2"/>
  <c r="BH787" i="2"/>
  <c r="BG787" i="2"/>
  <c r="BE787" i="2"/>
  <c r="T787" i="2"/>
  <c r="R787" i="2"/>
  <c r="P787" i="2"/>
  <c r="BI780" i="2"/>
  <c r="BH780" i="2"/>
  <c r="BG780" i="2"/>
  <c r="BE780" i="2"/>
  <c r="T780" i="2"/>
  <c r="R780" i="2"/>
  <c r="P780" i="2"/>
  <c r="BI771" i="2"/>
  <c r="BH771" i="2"/>
  <c r="BG771" i="2"/>
  <c r="BE771" i="2"/>
  <c r="T771" i="2"/>
  <c r="R771" i="2"/>
  <c r="P771" i="2"/>
  <c r="BI768" i="2"/>
  <c r="BH768" i="2"/>
  <c r="BG768" i="2"/>
  <c r="BE768" i="2"/>
  <c r="T768" i="2"/>
  <c r="R768" i="2"/>
  <c r="P768" i="2"/>
  <c r="BI765" i="2"/>
  <c r="BH765" i="2"/>
  <c r="BG765" i="2"/>
  <c r="BE765" i="2"/>
  <c r="T765" i="2"/>
  <c r="R765" i="2"/>
  <c r="P765" i="2"/>
  <c r="BI759" i="2"/>
  <c r="BH759" i="2"/>
  <c r="BG759" i="2"/>
  <c r="BE759" i="2"/>
  <c r="T759" i="2"/>
  <c r="R759" i="2"/>
  <c r="P759" i="2"/>
  <c r="BI753" i="2"/>
  <c r="BH753" i="2"/>
  <c r="BG753" i="2"/>
  <c r="BE753" i="2"/>
  <c r="T753" i="2"/>
  <c r="R753" i="2"/>
  <c r="P753" i="2"/>
  <c r="BI742" i="2"/>
  <c r="BH742" i="2"/>
  <c r="BG742" i="2"/>
  <c r="BE742" i="2"/>
  <c r="T742" i="2"/>
  <c r="R742" i="2"/>
  <c r="P742" i="2"/>
  <c r="BI739" i="2"/>
  <c r="BH739" i="2"/>
  <c r="BG739" i="2"/>
  <c r="BE739" i="2"/>
  <c r="T739" i="2"/>
  <c r="R739" i="2"/>
  <c r="P739" i="2"/>
  <c r="BI723" i="2"/>
  <c r="BH723" i="2"/>
  <c r="BG723" i="2"/>
  <c r="BE723" i="2"/>
  <c r="T723" i="2"/>
  <c r="R723" i="2"/>
  <c r="P723" i="2"/>
  <c r="BI720" i="2"/>
  <c r="BH720" i="2"/>
  <c r="BG720" i="2"/>
  <c r="BE720" i="2"/>
  <c r="T720" i="2"/>
  <c r="R720" i="2"/>
  <c r="P720" i="2"/>
  <c r="BI683" i="2"/>
  <c r="BH683" i="2"/>
  <c r="BG683" i="2"/>
  <c r="BE683" i="2"/>
  <c r="T683" i="2"/>
  <c r="R683" i="2"/>
  <c r="P683" i="2"/>
  <c r="BI676" i="2"/>
  <c r="BH676" i="2"/>
  <c r="BG676" i="2"/>
  <c r="BE676" i="2"/>
  <c r="T676" i="2"/>
  <c r="R676" i="2"/>
  <c r="P676" i="2"/>
  <c r="BI641" i="2"/>
  <c r="BH641" i="2"/>
  <c r="BG641" i="2"/>
  <c r="BE641" i="2"/>
  <c r="T641" i="2"/>
  <c r="R641" i="2"/>
  <c r="P641" i="2"/>
  <c r="BI528" i="2"/>
  <c r="BH528" i="2"/>
  <c r="BG528" i="2"/>
  <c r="BE528" i="2"/>
  <c r="T528" i="2"/>
  <c r="R528" i="2"/>
  <c r="P528" i="2"/>
  <c r="BI522" i="2"/>
  <c r="BH522" i="2"/>
  <c r="BG522" i="2"/>
  <c r="BE522" i="2"/>
  <c r="T522" i="2"/>
  <c r="R522" i="2"/>
  <c r="P522" i="2"/>
  <c r="BI516" i="2"/>
  <c r="BH516" i="2"/>
  <c r="BG516" i="2"/>
  <c r="BE516" i="2"/>
  <c r="T516" i="2"/>
  <c r="R516" i="2"/>
  <c r="P516" i="2"/>
  <c r="BI512" i="2"/>
  <c r="BH512" i="2"/>
  <c r="BG512" i="2"/>
  <c r="BE512" i="2"/>
  <c r="T512" i="2"/>
  <c r="R512" i="2"/>
  <c r="P512" i="2"/>
  <c r="BI508" i="2"/>
  <c r="BH508" i="2"/>
  <c r="BG508" i="2"/>
  <c r="BE508" i="2"/>
  <c r="T508" i="2"/>
  <c r="R508" i="2"/>
  <c r="P508" i="2"/>
  <c r="BI505" i="2"/>
  <c r="BH505" i="2"/>
  <c r="BG505" i="2"/>
  <c r="BE505" i="2"/>
  <c r="T505" i="2"/>
  <c r="R505" i="2"/>
  <c r="P505" i="2"/>
  <c r="BI502" i="2"/>
  <c r="BH502" i="2"/>
  <c r="BG502" i="2"/>
  <c r="BE502" i="2"/>
  <c r="T502" i="2"/>
  <c r="R502" i="2"/>
  <c r="P502" i="2"/>
  <c r="BI499" i="2"/>
  <c r="BH499" i="2"/>
  <c r="BG499" i="2"/>
  <c r="BE499" i="2"/>
  <c r="T499" i="2"/>
  <c r="R499" i="2"/>
  <c r="P499" i="2"/>
  <c r="BI487" i="2"/>
  <c r="BH487" i="2"/>
  <c r="BG487" i="2"/>
  <c r="BE487" i="2"/>
  <c r="T487" i="2"/>
  <c r="R487" i="2"/>
  <c r="P487" i="2"/>
  <c r="BI475" i="2"/>
  <c r="BH475" i="2"/>
  <c r="BG475" i="2"/>
  <c r="BE475" i="2"/>
  <c r="T475" i="2"/>
  <c r="R475" i="2"/>
  <c r="P475" i="2"/>
  <c r="BI471" i="2"/>
  <c r="BH471" i="2"/>
  <c r="BG471" i="2"/>
  <c r="BE471" i="2"/>
  <c r="T471" i="2"/>
  <c r="R471" i="2"/>
  <c r="P471" i="2"/>
  <c r="BI467" i="2"/>
  <c r="BH467" i="2"/>
  <c r="BG467" i="2"/>
  <c r="BE467" i="2"/>
  <c r="T467" i="2"/>
  <c r="R467" i="2"/>
  <c r="P467" i="2"/>
  <c r="BI464" i="2"/>
  <c r="BH464" i="2"/>
  <c r="BG464" i="2"/>
  <c r="BE464" i="2"/>
  <c r="T464" i="2"/>
  <c r="R464" i="2"/>
  <c r="P464" i="2"/>
  <c r="BI449" i="2"/>
  <c r="BH449" i="2"/>
  <c r="BG449" i="2"/>
  <c r="BE449" i="2"/>
  <c r="T449" i="2"/>
  <c r="R449" i="2"/>
  <c r="P449" i="2"/>
  <c r="BI440" i="2"/>
  <c r="BH440" i="2"/>
  <c r="BG440" i="2"/>
  <c r="BE440" i="2"/>
  <c r="T440" i="2"/>
  <c r="R440" i="2"/>
  <c r="P440" i="2"/>
  <c r="BI410" i="2"/>
  <c r="BH410" i="2"/>
  <c r="BG410" i="2"/>
  <c r="BE410" i="2"/>
  <c r="T410" i="2"/>
  <c r="R410" i="2"/>
  <c r="P410" i="2"/>
  <c r="BI383" i="2"/>
  <c r="BH383" i="2"/>
  <c r="BG383" i="2"/>
  <c r="BE383" i="2"/>
  <c r="T383" i="2"/>
  <c r="R383" i="2"/>
  <c r="P383" i="2"/>
  <c r="BI366" i="2"/>
  <c r="BH366" i="2"/>
  <c r="BG366" i="2"/>
  <c r="BE366" i="2"/>
  <c r="T366" i="2"/>
  <c r="R366" i="2"/>
  <c r="P366" i="2"/>
  <c r="BI358" i="2"/>
  <c r="BH358" i="2"/>
  <c r="BG358" i="2"/>
  <c r="BE358" i="2"/>
  <c r="T358" i="2"/>
  <c r="R358" i="2"/>
  <c r="P358" i="2"/>
  <c r="BI356" i="2"/>
  <c r="BH356" i="2"/>
  <c r="BG356" i="2"/>
  <c r="BE356" i="2"/>
  <c r="T356" i="2"/>
  <c r="R356" i="2"/>
  <c r="P356" i="2"/>
  <c r="BI352" i="2"/>
  <c r="BH352" i="2"/>
  <c r="BG352" i="2"/>
  <c r="BE352" i="2"/>
  <c r="T352" i="2"/>
  <c r="R352" i="2"/>
  <c r="P352" i="2"/>
  <c r="BI350" i="2"/>
  <c r="BH350" i="2"/>
  <c r="BG350" i="2"/>
  <c r="BE350" i="2"/>
  <c r="T350" i="2"/>
  <c r="R350" i="2"/>
  <c r="P350" i="2"/>
  <c r="BI346" i="2"/>
  <c r="BH346" i="2"/>
  <c r="BG346" i="2"/>
  <c r="BE346" i="2"/>
  <c r="T346" i="2"/>
  <c r="R346" i="2"/>
  <c r="P346" i="2"/>
  <c r="BI337" i="2"/>
  <c r="BH337" i="2"/>
  <c r="BG337" i="2"/>
  <c r="BE337" i="2"/>
  <c r="T337" i="2"/>
  <c r="R337" i="2"/>
  <c r="P337" i="2"/>
  <c r="BI333" i="2"/>
  <c r="BH333" i="2"/>
  <c r="BG333" i="2"/>
  <c r="BE333" i="2"/>
  <c r="T333" i="2"/>
  <c r="R333" i="2"/>
  <c r="P333" i="2"/>
  <c r="BI329" i="2"/>
  <c r="BH329" i="2"/>
  <c r="BG329" i="2"/>
  <c r="BE329" i="2"/>
  <c r="T329" i="2"/>
  <c r="R329" i="2"/>
  <c r="P329" i="2"/>
  <c r="BI320" i="2"/>
  <c r="BH320" i="2"/>
  <c r="BG320" i="2"/>
  <c r="BE320" i="2"/>
  <c r="T320" i="2"/>
  <c r="R320" i="2"/>
  <c r="P320" i="2"/>
  <c r="BI316" i="2"/>
  <c r="BH316" i="2"/>
  <c r="BG316" i="2"/>
  <c r="BE316" i="2"/>
  <c r="T316" i="2"/>
  <c r="R316" i="2"/>
  <c r="P316" i="2"/>
  <c r="BI312" i="2"/>
  <c r="BH312" i="2"/>
  <c r="BG312" i="2"/>
  <c r="BE312" i="2"/>
  <c r="T312" i="2"/>
  <c r="R312" i="2"/>
  <c r="P312" i="2"/>
  <c r="BI303" i="2"/>
  <c r="BH303" i="2"/>
  <c r="BG303" i="2"/>
  <c r="BE303" i="2"/>
  <c r="T303" i="2"/>
  <c r="R303" i="2"/>
  <c r="P303" i="2"/>
  <c r="BI299" i="2"/>
  <c r="BH299" i="2"/>
  <c r="BG299" i="2"/>
  <c r="BE299" i="2"/>
  <c r="T299" i="2"/>
  <c r="R299" i="2"/>
  <c r="P299" i="2"/>
  <c r="BI295" i="2"/>
  <c r="BH295" i="2"/>
  <c r="BG295" i="2"/>
  <c r="BE295" i="2"/>
  <c r="T295" i="2"/>
  <c r="R295" i="2"/>
  <c r="P295" i="2"/>
  <c r="BI292" i="2"/>
  <c r="BH292" i="2"/>
  <c r="BG292" i="2"/>
  <c r="BE292" i="2"/>
  <c r="T292" i="2"/>
  <c r="R292" i="2"/>
  <c r="P292" i="2"/>
  <c r="BI289" i="2"/>
  <c r="BH289" i="2"/>
  <c r="BG289" i="2"/>
  <c r="BE289" i="2"/>
  <c r="T289" i="2"/>
  <c r="R289" i="2"/>
  <c r="P289" i="2"/>
  <c r="BI285" i="2"/>
  <c r="BH285" i="2"/>
  <c r="BG285" i="2"/>
  <c r="BE285" i="2"/>
  <c r="T285" i="2"/>
  <c r="R285" i="2"/>
  <c r="P285" i="2"/>
  <c r="BI282" i="2"/>
  <c r="BH282" i="2"/>
  <c r="BG282" i="2"/>
  <c r="BE282" i="2"/>
  <c r="T282" i="2"/>
  <c r="R282" i="2"/>
  <c r="P282" i="2"/>
  <c r="BI278" i="2"/>
  <c r="BH278" i="2"/>
  <c r="BG278" i="2"/>
  <c r="BE278" i="2"/>
  <c r="T278" i="2"/>
  <c r="R278" i="2"/>
  <c r="P278" i="2"/>
  <c r="BI275" i="2"/>
  <c r="BH275" i="2"/>
  <c r="BG275" i="2"/>
  <c r="BE275" i="2"/>
  <c r="T275" i="2"/>
  <c r="R275" i="2"/>
  <c r="P275" i="2"/>
  <c r="BI269" i="2"/>
  <c r="BH269" i="2"/>
  <c r="BG269" i="2"/>
  <c r="BE269" i="2"/>
  <c r="T269" i="2"/>
  <c r="R269" i="2"/>
  <c r="P269" i="2"/>
  <c r="BI267" i="2"/>
  <c r="BH267" i="2"/>
  <c r="BG267" i="2"/>
  <c r="BE267" i="2"/>
  <c r="T267" i="2"/>
  <c r="R267" i="2"/>
  <c r="P267" i="2"/>
  <c r="BI265" i="2"/>
  <c r="BH265" i="2"/>
  <c r="BG265" i="2"/>
  <c r="BE265" i="2"/>
  <c r="T265" i="2"/>
  <c r="R265" i="2"/>
  <c r="P265" i="2"/>
  <c r="BI256" i="2"/>
  <c r="BH256" i="2"/>
  <c r="BG256" i="2"/>
  <c r="BE256" i="2"/>
  <c r="T256" i="2"/>
  <c r="R256" i="2"/>
  <c r="P256" i="2"/>
  <c r="BI241" i="2"/>
  <c r="BH241" i="2"/>
  <c r="BG241" i="2"/>
  <c r="BE241" i="2"/>
  <c r="T241" i="2"/>
  <c r="R241" i="2"/>
  <c r="P241" i="2"/>
  <c r="BI231" i="2"/>
  <c r="BH231" i="2"/>
  <c r="BG231" i="2"/>
  <c r="BE231" i="2"/>
  <c r="T231" i="2"/>
  <c r="R231" i="2"/>
  <c r="P231" i="2"/>
  <c r="BI224" i="2"/>
  <c r="BH224" i="2"/>
  <c r="BG224" i="2"/>
  <c r="BE224" i="2"/>
  <c r="T224" i="2"/>
  <c r="R224" i="2"/>
  <c r="P224" i="2"/>
  <c r="BI218" i="2"/>
  <c r="BH218" i="2"/>
  <c r="BG218" i="2"/>
  <c r="BE218" i="2"/>
  <c r="T218" i="2"/>
  <c r="R218" i="2"/>
  <c r="P218" i="2"/>
  <c r="BI215" i="2"/>
  <c r="BH215" i="2"/>
  <c r="BG215" i="2"/>
  <c r="BE215" i="2"/>
  <c r="T215" i="2"/>
  <c r="R215" i="2"/>
  <c r="P215" i="2"/>
  <c r="BI211" i="2"/>
  <c r="BH211" i="2"/>
  <c r="BG211" i="2"/>
  <c r="BE211" i="2"/>
  <c r="T211" i="2"/>
  <c r="R211" i="2"/>
  <c r="P211" i="2"/>
  <c r="BI207" i="2"/>
  <c r="BH207" i="2"/>
  <c r="BG207" i="2"/>
  <c r="BE207" i="2"/>
  <c r="T207" i="2"/>
  <c r="R207" i="2"/>
  <c r="P207" i="2"/>
  <c r="BI194" i="2"/>
  <c r="BH194" i="2"/>
  <c r="BG194" i="2"/>
  <c r="BE194" i="2"/>
  <c r="T194" i="2"/>
  <c r="R194" i="2"/>
  <c r="P194" i="2"/>
  <c r="BI185" i="2"/>
  <c r="BH185" i="2"/>
  <c r="BG185" i="2"/>
  <c r="BE185" i="2"/>
  <c r="T185" i="2"/>
  <c r="R185" i="2"/>
  <c r="P185" i="2"/>
  <c r="BI181" i="2"/>
  <c r="BH181" i="2"/>
  <c r="BG181" i="2"/>
  <c r="BE181" i="2"/>
  <c r="T181" i="2"/>
  <c r="R181" i="2"/>
  <c r="P181" i="2"/>
  <c r="BI171" i="2"/>
  <c r="BH171" i="2"/>
  <c r="BG171" i="2"/>
  <c r="BE171" i="2"/>
  <c r="T171" i="2"/>
  <c r="R171" i="2"/>
  <c r="P171" i="2"/>
  <c r="BI169" i="2"/>
  <c r="BH169" i="2"/>
  <c r="BG169" i="2"/>
  <c r="BE169" i="2"/>
  <c r="T169" i="2"/>
  <c r="R169" i="2"/>
  <c r="P169" i="2"/>
  <c r="BI167" i="2"/>
  <c r="BH167" i="2"/>
  <c r="BG167" i="2"/>
  <c r="BE167" i="2"/>
  <c r="T167" i="2"/>
  <c r="R167" i="2"/>
  <c r="P167" i="2"/>
  <c r="BI165" i="2"/>
  <c r="BH165" i="2"/>
  <c r="BG165" i="2"/>
  <c r="BE165" i="2"/>
  <c r="T165" i="2"/>
  <c r="R165" i="2"/>
  <c r="P165" i="2"/>
  <c r="BI153" i="2"/>
  <c r="BH153" i="2"/>
  <c r="BG153" i="2"/>
  <c r="BE153" i="2"/>
  <c r="T153" i="2"/>
  <c r="R153" i="2"/>
  <c r="P153" i="2"/>
  <c r="BI147" i="2"/>
  <c r="BH147" i="2"/>
  <c r="BG147" i="2"/>
  <c r="BE147" i="2"/>
  <c r="T147" i="2"/>
  <c r="R147" i="2"/>
  <c r="P147" i="2"/>
  <c r="BI140" i="2"/>
  <c r="BH140" i="2"/>
  <c r="BG140" i="2"/>
  <c r="BE140" i="2"/>
  <c r="T140" i="2"/>
  <c r="R140" i="2"/>
  <c r="P140" i="2"/>
  <c r="BI128" i="2"/>
  <c r="BH128" i="2"/>
  <c r="BG128" i="2"/>
  <c r="BE128" i="2"/>
  <c r="T128" i="2"/>
  <c r="R128" i="2"/>
  <c r="P128" i="2"/>
  <c r="BI124" i="2"/>
  <c r="BH124" i="2"/>
  <c r="BG124" i="2"/>
  <c r="BE124" i="2"/>
  <c r="T124" i="2"/>
  <c r="R124" i="2"/>
  <c r="P124" i="2"/>
  <c r="BI120" i="2"/>
  <c r="BH120" i="2"/>
  <c r="BG120" i="2"/>
  <c r="BE120" i="2"/>
  <c r="T120" i="2"/>
  <c r="R120" i="2"/>
  <c r="P120" i="2"/>
  <c r="J114" i="2"/>
  <c r="J113" i="2"/>
  <c r="F113" i="2"/>
  <c r="F111" i="2"/>
  <c r="E109" i="2"/>
  <c r="J59" i="2"/>
  <c r="J58" i="2"/>
  <c r="F58" i="2"/>
  <c r="F56" i="2"/>
  <c r="E54" i="2"/>
  <c r="J20" i="2"/>
  <c r="E20" i="2"/>
  <c r="F114" i="2"/>
  <c r="J19" i="2"/>
  <c r="J14" i="2"/>
  <c r="J111" i="2" s="1"/>
  <c r="E7" i="2"/>
  <c r="E105" i="2" s="1"/>
  <c r="L50" i="1"/>
  <c r="AM50" i="1"/>
  <c r="AM49" i="1"/>
  <c r="L49" i="1"/>
  <c r="AM47" i="1"/>
  <c r="L47" i="1"/>
  <c r="L45" i="1"/>
  <c r="L44" i="1"/>
  <c r="BK5531" i="2"/>
  <c r="J4288" i="2"/>
  <c r="J3924" i="2"/>
  <c r="BK3874" i="2"/>
  <c r="J3806" i="2"/>
  <c r="J3717" i="2"/>
  <c r="J3337" i="2"/>
  <c r="BK3219" i="2"/>
  <c r="BK3005" i="2"/>
  <c r="BK2801" i="2"/>
  <c r="J2674" i="2"/>
  <c r="J2583" i="2"/>
  <c r="J2085" i="2"/>
  <c r="BK1173" i="2"/>
  <c r="BK811" i="2"/>
  <c r="J449" i="2"/>
  <c r="BK265" i="2"/>
  <c r="AS55" i="1"/>
  <c r="J3241" i="2"/>
  <c r="BK2793" i="2"/>
  <c r="J2692" i="2"/>
  <c r="J2580" i="2"/>
  <c r="J2321" i="2"/>
  <c r="BK1046" i="2"/>
  <c r="J771" i="2"/>
  <c r="BK475" i="2"/>
  <c r="J282" i="2"/>
  <c r="BK181" i="2"/>
  <c r="BK120" i="2"/>
  <c r="J5606" i="2"/>
  <c r="J5572" i="2"/>
  <c r="BK4789" i="2"/>
  <c r="J3906" i="2"/>
  <c r="J3866" i="2"/>
  <c r="BK3789" i="2"/>
  <c r="BK3728" i="2"/>
  <c r="J3697" i="2"/>
  <c r="BK3445" i="2"/>
  <c r="J3168" i="2"/>
  <c r="J3058" i="2"/>
  <c r="BK3008" i="2"/>
  <c r="BK2814" i="2"/>
  <c r="J2577" i="2"/>
  <c r="BK2146" i="2"/>
  <c r="J1299" i="2"/>
  <c r="J985" i="2"/>
  <c r="BK516" i="2"/>
  <c r="BK5441" i="2"/>
  <c r="BK4510" i="2"/>
  <c r="BK3949" i="2"/>
  <c r="J3838" i="2"/>
  <c r="BK3764" i="2"/>
  <c r="J3711" i="2"/>
  <c r="BK3392" i="2"/>
  <c r="J3223" i="2"/>
  <c r="BK3127" i="2"/>
  <c r="J3015" i="2"/>
  <c r="BK2895" i="2"/>
  <c r="J2757" i="2"/>
  <c r="BK2547" i="2"/>
  <c r="J2227" i="2"/>
  <c r="BK1405" i="2"/>
  <c r="J1113" i="2"/>
  <c r="J800" i="2"/>
  <c r="J329" i="2"/>
  <c r="J231" i="2"/>
  <c r="J228" i="3"/>
  <c r="J202" i="3"/>
  <c r="J173" i="3"/>
  <c r="BK121" i="3"/>
  <c r="J231" i="3"/>
  <c r="J209" i="3"/>
  <c r="J172" i="3"/>
  <c r="J134" i="3"/>
  <c r="BK225" i="3"/>
  <c r="J204" i="3"/>
  <c r="BK170" i="3"/>
  <c r="J142" i="3"/>
  <c r="BK108" i="3"/>
  <c r="BK168" i="3"/>
  <c r="BK139" i="3"/>
  <c r="BK112" i="3"/>
  <c r="BK285" i="4"/>
  <c r="BK232" i="4"/>
  <c r="J180" i="4"/>
  <c r="BK119" i="4"/>
  <c r="BK249" i="4"/>
  <c r="J177" i="4"/>
  <c r="BK124" i="4"/>
  <c r="J250" i="4"/>
  <c r="J225" i="4"/>
  <c r="BK178" i="4"/>
  <c r="J144" i="4"/>
  <c r="BK110" i="4"/>
  <c r="J195" i="4"/>
  <c r="J106" i="4"/>
  <c r="BK292" i="5"/>
  <c r="J265" i="5"/>
  <c r="BK221" i="5"/>
  <c r="J192" i="5"/>
  <c r="BK156" i="5"/>
  <c r="BK129" i="5"/>
  <c r="BK317" i="5"/>
  <c r="BK299" i="5"/>
  <c r="J233" i="5"/>
  <c r="BK210" i="5"/>
  <c r="BK172" i="5"/>
  <c r="J142" i="5"/>
  <c r="BK124" i="5"/>
  <c r="J97" i="5"/>
  <c r="BK270" i="5"/>
  <c r="BK235" i="5"/>
  <c r="BK196" i="5"/>
  <c r="J147" i="5"/>
  <c r="BK105" i="5"/>
  <c r="BK312" i="5"/>
  <c r="J248" i="5"/>
  <c r="BK211" i="5"/>
  <c r="BK187" i="5"/>
  <c r="J119" i="5"/>
  <c r="BK98" i="5"/>
  <c r="BK123" i="6"/>
  <c r="BK94" i="6"/>
  <c r="BK120" i="6"/>
  <c r="J140" i="6"/>
  <c r="J111" i="6"/>
  <c r="BK117" i="6"/>
  <c r="J147" i="7"/>
  <c r="J119" i="7"/>
  <c r="J139" i="7"/>
  <c r="J151" i="7"/>
  <c r="BK114" i="7"/>
  <c r="J141" i="7"/>
  <c r="BK105" i="7"/>
  <c r="J103" i="8"/>
  <c r="BK105" i="8"/>
  <c r="BK102" i="8"/>
  <c r="J99" i="8"/>
  <c r="J254" i="9"/>
  <c r="BK222" i="9"/>
  <c r="J196" i="9"/>
  <c r="BK160" i="9"/>
  <c r="J127" i="9"/>
  <c r="BK259" i="9"/>
  <c r="J211" i="9"/>
  <c r="BK192" i="9"/>
  <c r="J168" i="9"/>
  <c r="BK136" i="9"/>
  <c r="J267" i="9"/>
  <c r="BK246" i="9"/>
  <c r="BK214" i="9"/>
  <c r="J179" i="9"/>
  <c r="BK144" i="9"/>
  <c r="BK276" i="9"/>
  <c r="BK213" i="9"/>
  <c r="BK183" i="9"/>
  <c r="J148" i="9"/>
  <c r="BK118" i="9"/>
  <c r="J198" i="10"/>
  <c r="J179" i="10"/>
  <c r="BK142" i="10"/>
  <c r="BK203" i="10"/>
  <c r="BK149" i="10"/>
  <c r="BK186" i="10"/>
  <c r="J134" i="10"/>
  <c r="J203" i="10"/>
  <c r="BK179" i="10"/>
  <c r="J153" i="10"/>
  <c r="J113" i="10"/>
  <c r="BK104" i="11"/>
  <c r="J137" i="11"/>
  <c r="BK101" i="11"/>
  <c r="BK100" i="12"/>
  <c r="J826" i="13"/>
  <c r="BK622" i="13"/>
  <c r="BK427" i="13"/>
  <c r="BK289" i="13"/>
  <c r="J141" i="13"/>
  <c r="BK873" i="13"/>
  <c r="J745" i="13"/>
  <c r="BK589" i="13"/>
  <c r="J491" i="13"/>
  <c r="J330" i="13"/>
  <c r="J889" i="13"/>
  <c r="BK795" i="13"/>
  <c r="BK673" i="13"/>
  <c r="BK609" i="13"/>
  <c r="J461" i="13"/>
  <c r="BK231" i="13"/>
  <c r="J740" i="13"/>
  <c r="BK564" i="13"/>
  <c r="J484" i="13"/>
  <c r="BK378" i="13"/>
  <c r="BK259" i="13"/>
  <c r="BK130" i="13"/>
  <c r="J147" i="14"/>
  <c r="BK139" i="14"/>
  <c r="J82" i="15"/>
  <c r="BK4291" i="2"/>
  <c r="BK3892" i="2"/>
  <c r="BK3830" i="2"/>
  <c r="BK3676" i="2"/>
  <c r="J3317" i="2"/>
  <c r="BK3230" i="2"/>
  <c r="J3027" i="2"/>
  <c r="J2817" i="2"/>
  <c r="J2684" i="2"/>
  <c r="BK2580" i="2"/>
  <c r="BK2288" i="2"/>
  <c r="J1357" i="2"/>
  <c r="BK985" i="2"/>
  <c r="BK780" i="2"/>
  <c r="BK329" i="2"/>
  <c r="BK5596" i="2"/>
  <c r="J5441" i="2"/>
  <c r="J4460" i="2"/>
  <c r="BK3912" i="2"/>
  <c r="BK3850" i="2"/>
  <c r="J3773" i="2"/>
  <c r="J3707" i="2"/>
  <c r="J3392" i="2"/>
  <c r="J3247" i="2"/>
  <c r="BK2898" i="2"/>
  <c r="J2688" i="2"/>
  <c r="BK2589" i="2"/>
  <c r="BK2294" i="2"/>
  <c r="BK1364" i="2"/>
  <c r="J753" i="2"/>
  <c r="BK467" i="2"/>
  <c r="J312" i="2"/>
  <c r="J194" i="2"/>
  <c r="J5612" i="2"/>
  <c r="BK5588" i="2"/>
  <c r="J5315" i="2"/>
  <c r="J4294" i="2"/>
  <c r="J3890" i="2"/>
  <c r="J3836" i="2"/>
  <c r="BK3773" i="2"/>
  <c r="J3742" i="2"/>
  <c r="BK3691" i="2"/>
  <c r="BK3315" i="2"/>
  <c r="BK3217" i="2"/>
  <c r="BK3171" i="2"/>
  <c r="BK3092" i="2"/>
  <c r="J2978" i="2"/>
  <c r="BK2820" i="2"/>
  <c r="BK2672" i="2"/>
  <c r="J2586" i="2"/>
  <c r="J2172" i="2"/>
  <c r="BK1236" i="2"/>
  <c r="BK820" i="2"/>
  <c r="BK410" i="2"/>
  <c r="J5271" i="2"/>
  <c r="BK4288" i="2"/>
  <c r="BK3916" i="2"/>
  <c r="BK3818" i="2"/>
  <c r="J3746" i="2"/>
  <c r="BK3697" i="2"/>
  <c r="BK3438" i="2"/>
  <c r="BK3262" i="2"/>
  <c r="J3173" i="2"/>
  <c r="J3089" i="2"/>
  <c r="BK2942" i="2"/>
  <c r="BK2826" i="2"/>
  <c r="J2702" i="2"/>
  <c r="J1367" i="2"/>
  <c r="J723" i="2"/>
  <c r="J316" i="2"/>
  <c r="J128" i="2"/>
  <c r="J214" i="3"/>
  <c r="BK183" i="3"/>
  <c r="BK131" i="3"/>
  <c r="BK230" i="3"/>
  <c r="BK204" i="3"/>
  <c r="J170" i="3"/>
  <c r="BK146" i="3"/>
  <c r="J242" i="3"/>
  <c r="BK222" i="3"/>
  <c r="BK203" i="3"/>
  <c r="J162" i="3"/>
  <c r="BK133" i="3"/>
  <c r="J237" i="3"/>
  <c r="J153" i="3"/>
  <c r="BK128" i="3"/>
  <c r="BK114" i="3"/>
  <c r="J275" i="4"/>
  <c r="J235" i="4"/>
  <c r="BK207" i="4"/>
  <c r="J130" i="4"/>
  <c r="BK250" i="4"/>
  <c r="J183" i="4"/>
  <c r="J119" i="4"/>
  <c r="BK264" i="4"/>
  <c r="J242" i="4"/>
  <c r="J200" i="4"/>
  <c r="BK171" i="4"/>
  <c r="BK132" i="4"/>
  <c r="BK102" i="4"/>
  <c r="BK156" i="4"/>
  <c r="J110" i="4"/>
  <c r="J293" i="5"/>
  <c r="J268" i="5"/>
  <c r="BK247" i="5"/>
  <c r="BK206" i="5"/>
  <c r="BK184" i="5"/>
  <c r="BK144" i="5"/>
  <c r="J117" i="5"/>
  <c r="BK303" i="5"/>
  <c r="BK256" i="5"/>
  <c r="J219" i="5"/>
  <c r="BK193" i="5"/>
  <c r="BK170" i="5"/>
  <c r="BK141" i="5"/>
  <c r="BK316" i="5"/>
  <c r="J272" i="5"/>
  <c r="J238" i="5"/>
  <c r="BK203" i="5"/>
  <c r="J172" i="5"/>
  <c r="BK143" i="5"/>
  <c r="BK107" i="5"/>
  <c r="J309" i="5"/>
  <c r="BK265" i="5"/>
  <c r="BK238" i="5"/>
  <c r="BK219" i="5"/>
  <c r="J191" i="5"/>
  <c r="BK140" i="5"/>
  <c r="J103" i="5"/>
  <c r="J125" i="6"/>
  <c r="J102" i="6"/>
  <c r="J144" i="6"/>
  <c r="J103" i="6"/>
  <c r="J131" i="6"/>
  <c r="BK151" i="6"/>
  <c r="J110" i="6"/>
  <c r="J157" i="7"/>
  <c r="J113" i="7"/>
  <c r="BK140" i="7"/>
  <c r="J114" i="7"/>
  <c r="J136" i="7"/>
  <c r="J156" i="7"/>
  <c r="BK121" i="7"/>
  <c r="J109" i="8"/>
  <c r="J115" i="8"/>
  <c r="J117" i="8"/>
  <c r="J113" i="8"/>
  <c r="BK269" i="9"/>
  <c r="BK238" i="9"/>
  <c r="J188" i="9"/>
  <c r="BK139" i="9"/>
  <c r="J261" i="9"/>
  <c r="J216" i="9"/>
  <c r="J205" i="9"/>
  <c r="J181" i="9"/>
  <c r="J165" i="9"/>
  <c r="J135" i="9"/>
  <c r="J276" i="9"/>
  <c r="BK232" i="9"/>
  <c r="J204" i="9"/>
  <c r="BK173" i="9"/>
  <c r="BK134" i="9"/>
  <c r="J113" i="9"/>
  <c r="BK233" i="9"/>
  <c r="BK207" i="9"/>
  <c r="J163" i="9"/>
  <c r="J144" i="9"/>
  <c r="BK115" i="9"/>
  <c r="BK191" i="10"/>
  <c r="J159" i="10"/>
  <c r="BK129" i="10"/>
  <c r="J185" i="10"/>
  <c r="J138" i="10"/>
  <c r="BK190" i="10"/>
  <c r="J119" i="10"/>
  <c r="BK180" i="10"/>
  <c r="BK159" i="10"/>
  <c r="J124" i="10"/>
  <c r="BK128" i="11"/>
  <c r="J112" i="11"/>
  <c r="BK106" i="11"/>
  <c r="J108" i="12"/>
  <c r="J104" i="12"/>
  <c r="J813" i="13"/>
  <c r="J673" i="13"/>
  <c r="BK530" i="13"/>
  <c r="J372" i="13"/>
  <c r="BK193" i="13"/>
  <c r="J127" i="13"/>
  <c r="BK831" i="13"/>
  <c r="J758" i="13"/>
  <c r="BK697" i="13"/>
  <c r="BK500" i="13"/>
  <c r="BK393" i="13"/>
  <c r="J231" i="13"/>
  <c r="BK813" i="13"/>
  <c r="BK772" i="13"/>
  <c r="BK648" i="13"/>
  <c r="BK519" i="13"/>
  <c r="J315" i="13"/>
  <c r="J211" i="13"/>
  <c r="BK298" i="13"/>
  <c r="J167" i="13"/>
  <c r="J171" i="14"/>
  <c r="BK116" i="14"/>
  <c r="J121" i="14"/>
  <c r="J106" i="14"/>
  <c r="BK4805" i="2"/>
  <c r="J3945" i="2"/>
  <c r="BK3880" i="2"/>
  <c r="BK3810" i="2"/>
  <c r="BK3709" i="2"/>
  <c r="BK3355" i="2"/>
  <c r="J3290" i="2"/>
  <c r="BK3181" i="2"/>
  <c r="BK2993" i="2"/>
  <c r="BK2773" i="2"/>
  <c r="BK2666" i="2"/>
  <c r="J2575" i="2"/>
  <c r="BK2088" i="2"/>
  <c r="BK1346" i="2"/>
  <c r="BK905" i="2"/>
  <c r="BK765" i="2"/>
  <c r="BK282" i="2"/>
  <c r="BK5584" i="2"/>
  <c r="J5299" i="2"/>
  <c r="BK4792" i="2"/>
  <c r="BK3979" i="2"/>
  <c r="J3884" i="2"/>
  <c r="J3804" i="2"/>
  <c r="J3748" i="2"/>
  <c r="BK3599" i="2"/>
  <c r="BK3310" i="2"/>
  <c r="BK2952" i="2"/>
  <c r="BK2638" i="2"/>
  <c r="J2572" i="2"/>
  <c r="BK2101" i="2"/>
  <c r="J1350" i="2"/>
  <c r="J804" i="2"/>
  <c r="J528" i="2"/>
  <c r="J383" i="2"/>
  <c r="J285" i="2"/>
  <c r="BK207" i="2"/>
  <c r="BK5632" i="2"/>
  <c r="BK5602" i="2"/>
  <c r="J5528" i="2"/>
  <c r="J4792" i="2"/>
  <c r="BK3952" i="2"/>
  <c r="J3870" i="2"/>
  <c r="J3834" i="2"/>
  <c r="J3796" i="2"/>
  <c r="BK3736" i="2"/>
  <c r="J3687" i="2"/>
  <c r="BK3320" i="2"/>
  <c r="BK3212" i="2"/>
  <c r="BK3162" i="2"/>
  <c r="J3046" i="2"/>
  <c r="BK2930" i="2"/>
  <c r="BK2799" i="2"/>
  <c r="J2662" i="2"/>
  <c r="J2534" i="2"/>
  <c r="J2060" i="2"/>
  <c r="J1056" i="2"/>
  <c r="BK804" i="2"/>
  <c r="BK508" i="2"/>
  <c r="BK5438" i="2"/>
  <c r="BK4437" i="2"/>
  <c r="J3896" i="2"/>
  <c r="BK3816" i="2"/>
  <c r="J3752" i="2"/>
  <c r="BK3705" i="2"/>
  <c r="J3295" i="2"/>
  <c r="J3214" i="2"/>
  <c r="BK3147" i="2"/>
  <c r="BK3027" i="2"/>
  <c r="BK2892" i="2"/>
  <c r="BK2790" i="2"/>
  <c r="BK2622" i="2"/>
  <c r="BK2091" i="2"/>
  <c r="BK1247" i="2"/>
  <c r="BK915" i="2"/>
  <c r="BK522" i="2"/>
  <c r="J303" i="2"/>
  <c r="J185" i="2"/>
  <c r="BK219" i="3"/>
  <c r="BK194" i="3"/>
  <c r="J151" i="3"/>
  <c r="J120" i="3"/>
  <c r="BK232" i="3"/>
  <c r="J215" i="3"/>
  <c r="J177" i="3"/>
  <c r="BK138" i="3"/>
  <c r="BK246" i="3"/>
  <c r="BK235" i="3"/>
  <c r="BK207" i="3"/>
  <c r="BK179" i="3"/>
  <c r="J143" i="3"/>
  <c r="BK122" i="3"/>
  <c r="BK213" i="3"/>
  <c r="BK147" i="3"/>
  <c r="BK125" i="3"/>
  <c r="J259" i="4"/>
  <c r="J221" i="4"/>
  <c r="J181" i="4"/>
  <c r="J267" i="4"/>
  <c r="BK244" i="4"/>
  <c r="J162" i="4"/>
  <c r="BK109" i="4"/>
  <c r="BK282" i="4"/>
  <c r="BK235" i="4"/>
  <c r="BK204" i="4"/>
  <c r="BK175" i="4"/>
  <c r="BK147" i="4"/>
  <c r="BK114" i="4"/>
  <c r="J192" i="4"/>
  <c r="J151" i="4"/>
  <c r="J114" i="4"/>
  <c r="BK298" i="5"/>
  <c r="J281" i="5"/>
  <c r="BK262" i="5"/>
  <c r="J239" i="5"/>
  <c r="J204" i="5"/>
  <c r="J174" i="5"/>
  <c r="BK142" i="5"/>
  <c r="J114" i="5"/>
  <c r="BK307" i="5"/>
  <c r="BK271" i="5"/>
  <c r="BK236" i="5"/>
  <c r="J213" i="5"/>
  <c r="J182" i="5"/>
  <c r="J165" i="5"/>
  <c r="BK127" i="5"/>
  <c r="BK114" i="5"/>
  <c r="J300" i="5"/>
  <c r="J278" i="5"/>
  <c r="J255" i="5"/>
  <c r="J222" i="5"/>
  <c r="J178" i="5"/>
  <c r="BK146" i="5"/>
  <c r="BK103" i="5"/>
  <c r="J310" i="5"/>
  <c r="BK277" i="5"/>
  <c r="BK258" i="5"/>
  <c r="J224" i="5"/>
  <c r="BK199" i="5"/>
  <c r="BK178" i="5"/>
  <c r="J133" i="5"/>
  <c r="BK101" i="5"/>
  <c r="BK149" i="6"/>
  <c r="J117" i="6"/>
  <c r="J148" i="6"/>
  <c r="BK106" i="6"/>
  <c r="J137" i="6"/>
  <c r="BK95" i="6"/>
  <c r="J124" i="6"/>
  <c r="J159" i="7"/>
  <c r="J127" i="7"/>
  <c r="BK149" i="7"/>
  <c r="BK112" i="7"/>
  <c r="J135" i="7"/>
  <c r="J158" i="7"/>
  <c r="J140" i="7"/>
  <c r="BK103" i="7"/>
  <c r="J111" i="8"/>
  <c r="BK117" i="8"/>
  <c r="J132" i="8"/>
  <c r="J130" i="8"/>
  <c r="BK265" i="9"/>
  <c r="J241" i="9"/>
  <c r="J207" i="9"/>
  <c r="BK176" i="9"/>
  <c r="J136" i="9"/>
  <c r="BK267" i="9"/>
  <c r="J229" i="9"/>
  <c r="BK193" i="9"/>
  <c r="BK168" i="9"/>
  <c r="J157" i="9"/>
  <c r="BK108" i="9"/>
  <c r="J249" i="9"/>
  <c r="BK220" i="9"/>
  <c r="J183" i="9"/>
  <c r="J155" i="9"/>
  <c r="J119" i="9"/>
  <c r="J248" i="9"/>
  <c r="BK209" i="9"/>
  <c r="J176" i="9"/>
  <c r="J146" i="9"/>
  <c r="BK117" i="9"/>
  <c r="BK199" i="10"/>
  <c r="J180" i="10"/>
  <c r="BK157" i="10"/>
  <c r="J199" i="10"/>
  <c r="J177" i="10"/>
  <c r="J128" i="10"/>
  <c r="BK185" i="10"/>
  <c r="BK123" i="10"/>
  <c r="J189" i="10"/>
  <c r="J151" i="10"/>
  <c r="J117" i="10"/>
  <c r="BK137" i="11"/>
  <c r="BK141" i="11"/>
  <c r="BK135" i="11"/>
  <c r="BK95" i="11"/>
  <c r="BK108" i="12"/>
  <c r="BK816" i="13"/>
  <c r="J676" i="13"/>
  <c r="BK521" i="13"/>
  <c r="BK408" i="13"/>
  <c r="BK251" i="13"/>
  <c r="BK124" i="13"/>
  <c r="J822" i="13"/>
  <c r="J738" i="13"/>
  <c r="J579" i="13"/>
  <c r="J427" i="13"/>
  <c r="BK306" i="13"/>
  <c r="J876" i="13"/>
  <c r="BK781" i="13"/>
  <c r="J697" i="13"/>
  <c r="J569" i="13"/>
  <c r="J459" i="13"/>
  <c r="BK223" i="13"/>
  <c r="BK726" i="13"/>
  <c r="J560" i="13"/>
  <c r="J452" i="13"/>
  <c r="J318" i="13"/>
  <c r="J251" i="13"/>
  <c r="J116" i="13"/>
  <c r="BK135" i="14"/>
  <c r="BK108" i="14"/>
  <c r="BK84" i="15"/>
  <c r="BK5327" i="2"/>
  <c r="BK4196" i="2"/>
  <c r="J3910" i="2"/>
  <c r="J3860" i="2"/>
  <c r="BK3812" i="2"/>
  <c r="BK3719" i="2"/>
  <c r="J3572" i="2"/>
  <c r="J3304" i="2"/>
  <c r="BK3095" i="2"/>
  <c r="J2810" i="2"/>
  <c r="J2690" i="2"/>
  <c r="BK2616" i="2"/>
  <c r="J2285" i="2"/>
  <c r="J1364" i="2"/>
  <c r="BK911" i="2"/>
  <c r="J739" i="2"/>
  <c r="J333" i="2"/>
  <c r="BK215" i="2"/>
  <c r="BK5637" i="2"/>
  <c r="J5592" i="2"/>
  <c r="BK5547" i="2"/>
  <c r="BK4390" i="2"/>
  <c r="J3888" i="2"/>
  <c r="J3812" i="2"/>
  <c r="J3768" i="2"/>
  <c r="J3701" i="2"/>
  <c r="BK3317" i="2"/>
  <c r="BK3243" i="2"/>
  <c r="J2773" i="2"/>
  <c r="BK2629" i="2"/>
  <c r="J2569" i="2"/>
  <c r="J1411" i="2"/>
  <c r="BK1025" i="2"/>
  <c r="J780" i="2"/>
  <c r="BK449" i="2"/>
  <c r="J289" i="2"/>
  <c r="J153" i="2"/>
  <c r="J5614" i="2"/>
  <c r="BK5592" i="2"/>
  <c r="BK5268" i="2"/>
  <c r="J3937" i="2"/>
  <c r="J3886" i="2"/>
  <c r="J3828" i="2"/>
  <c r="BK3768" i="2"/>
  <c r="J3713" i="2"/>
  <c r="J3496" i="2"/>
  <c r="BK3290" i="2"/>
  <c r="J3208" i="2"/>
  <c r="J3127" i="2"/>
  <c r="J3018" i="2"/>
  <c r="J2884" i="2"/>
  <c r="J2678" i="2"/>
  <c r="BK2569" i="2"/>
  <c r="J2143" i="2"/>
  <c r="J1025" i="2"/>
  <c r="J832" i="2"/>
  <c r="BK440" i="2"/>
  <c r="BK4624" i="2"/>
  <c r="BK3923" i="2"/>
  <c r="BK3854" i="2"/>
  <c r="BK3783" i="2"/>
  <c r="BK3742" i="2"/>
  <c r="J3709" i="2"/>
  <c r="J3355" i="2"/>
  <c r="BK3245" i="2"/>
  <c r="J3156" i="2"/>
  <c r="BK3058" i="2"/>
  <c r="BK3002" i="2"/>
  <c r="BK2921" i="2"/>
  <c r="J2700" i="2"/>
  <c r="J2589" i="2"/>
  <c r="BK2285" i="2"/>
  <c r="J2063" i="2"/>
  <c r="J1301" i="2"/>
  <c r="BK848" i="2"/>
  <c r="J350" i="2"/>
  <c r="J218" i="2"/>
  <c r="BK240" i="3"/>
  <c r="J203" i="3"/>
  <c r="BK172" i="3"/>
  <c r="J135" i="3"/>
  <c r="BK239" i="3"/>
  <c r="BK220" i="3"/>
  <c r="BK185" i="3"/>
  <c r="BK150" i="3"/>
  <c r="J108" i="3"/>
  <c r="BK224" i="3"/>
  <c r="BK201" i="3"/>
  <c r="BK166" i="3"/>
  <c r="J123" i="3"/>
  <c r="J225" i="3"/>
  <c r="J152" i="3"/>
  <c r="J126" i="3"/>
  <c r="BK254" i="4"/>
  <c r="BK228" i="4"/>
  <c r="BK173" i="4"/>
  <c r="J279" i="4"/>
  <c r="BK219" i="4"/>
  <c r="BK154" i="4"/>
  <c r="BK286" i="4"/>
  <c r="BK251" i="4"/>
  <c r="BK231" i="4"/>
  <c r="J173" i="4"/>
  <c r="J136" i="4"/>
  <c r="BK104" i="4"/>
  <c r="BK158" i="4"/>
  <c r="BK113" i="4"/>
  <c r="J304" i="5"/>
  <c r="J277" i="5"/>
  <c r="J253" i="5"/>
  <c r="BK208" i="5"/>
  <c r="BK185" i="5"/>
  <c r="BK158" i="5"/>
  <c r="J136" i="5"/>
  <c r="J113" i="5"/>
  <c r="J295" i="5"/>
  <c r="BK257" i="5"/>
  <c r="J227" i="5"/>
  <c r="J203" i="5"/>
  <c r="BK173" i="5"/>
  <c r="BK138" i="5"/>
  <c r="BK116" i="5"/>
  <c r="BK96" i="5"/>
  <c r="J283" i="5"/>
  <c r="BK249" i="5"/>
  <c r="BK231" i="5"/>
  <c r="J184" i="5"/>
  <c r="J159" i="5"/>
  <c r="BK125" i="5"/>
  <c r="J323" i="5"/>
  <c r="BK311" i="5"/>
  <c r="BK276" i="5"/>
  <c r="BK253" i="5"/>
  <c r="BK218" i="5"/>
  <c r="J181" i="5"/>
  <c r="BK139" i="5"/>
  <c r="BK113" i="5"/>
  <c r="J145" i="6"/>
  <c r="J112" i="6"/>
  <c r="J147" i="6"/>
  <c r="BK119" i="6"/>
  <c r="J153" i="6"/>
  <c r="J129" i="6"/>
  <c r="BK147" i="6"/>
  <c r="BK107" i="6"/>
  <c r="J142" i="7"/>
  <c r="J152" i="7"/>
  <c r="BK113" i="7"/>
  <c r="BK131" i="7"/>
  <c r="J110" i="7"/>
  <c r="BK139" i="7"/>
  <c r="BK104" i="7"/>
  <c r="BK98" i="8"/>
  <c r="BK100" i="8"/>
  <c r="J134" i="8"/>
  <c r="BK263" i="9"/>
  <c r="BK240" i="9"/>
  <c r="BK216" i="9"/>
  <c r="BK185" i="9"/>
  <c r="BK157" i="9"/>
  <c r="J125" i="9"/>
  <c r="BK249" i="9"/>
  <c r="J208" i="9"/>
  <c r="BK180" i="9"/>
  <c r="BK162" i="9"/>
  <c r="J124" i="9"/>
  <c r="J266" i="9"/>
  <c r="BK228" i="9"/>
  <c r="J197" i="9"/>
  <c r="BK166" i="9"/>
  <c r="BK132" i="9"/>
  <c r="BK111" i="9"/>
  <c r="BK211" i="9"/>
  <c r="BK182" i="9"/>
  <c r="J147" i="9"/>
  <c r="J120" i="9"/>
  <c r="J186" i="10"/>
  <c r="BK155" i="10"/>
  <c r="BK125" i="10"/>
  <c r="BK204" i="10"/>
  <c r="BK153" i="10"/>
  <c r="BK207" i="10"/>
  <c r="J154" i="10"/>
  <c r="J116" i="10"/>
  <c r="BK177" i="10"/>
  <c r="BK146" i="10"/>
  <c r="BK132" i="11"/>
  <c r="J140" i="11"/>
  <c r="BK115" i="11"/>
  <c r="J110" i="12"/>
  <c r="J870" i="13"/>
  <c r="BK740" i="13"/>
  <c r="J552" i="13"/>
  <c r="J393" i="13"/>
  <c r="J263" i="13"/>
  <c r="J130" i="13"/>
  <c r="J835" i="13"/>
  <c r="J752" i="13"/>
  <c r="BK615" i="13"/>
  <c r="J497" i="13"/>
  <c r="J341" i="13"/>
  <c r="J190" i="13"/>
  <c r="J801" i="13"/>
  <c r="BK676" i="13"/>
  <c r="BK556" i="13"/>
  <c r="J235" i="13"/>
  <c r="BK752" i="13"/>
  <c r="BK629" i="13"/>
  <c r="BK491" i="13"/>
  <c r="J357" i="13"/>
  <c r="J255" i="13"/>
  <c r="J150" i="13"/>
  <c r="J155" i="14"/>
  <c r="BK91" i="14"/>
  <c r="BK121" i="14"/>
  <c r="BK5089" i="2"/>
  <c r="J4485" i="2"/>
  <c r="BK3934" i="2"/>
  <c r="BK3890" i="2"/>
  <c r="BK3832" i="2"/>
  <c r="BK3779" i="2"/>
  <c r="J3435" i="2"/>
  <c r="BK3273" i="2"/>
  <c r="J3171" i="2"/>
  <c r="J2918" i="2"/>
  <c r="J2740" i="2"/>
  <c r="J2542" i="2"/>
  <c r="J2215" i="2"/>
  <c r="BK1299" i="2"/>
  <c r="BK923" i="2"/>
  <c r="BK742" i="2"/>
  <c r="J346" i="2"/>
  <c r="J211" i="2"/>
  <c r="BK4786" i="2"/>
  <c r="J4090" i="2"/>
  <c r="BK3886" i="2"/>
  <c r="BK3842" i="2"/>
  <c r="J3781" i="2"/>
  <c r="J3738" i="2"/>
  <c r="BK3682" i="2"/>
  <c r="BK3382" i="2"/>
  <c r="J3286" i="2"/>
  <c r="BK2927" i="2"/>
  <c r="J2761" i="2"/>
  <c r="BK2630" i="2"/>
  <c r="J2547" i="2"/>
  <c r="BK2066" i="2"/>
  <c r="J923" i="2"/>
  <c r="BK512" i="2"/>
  <c r="BK333" i="2"/>
  <c r="BK224" i="2"/>
  <c r="BK5629" i="2"/>
  <c r="J5598" i="2"/>
  <c r="J5312" i="2"/>
  <c r="J3982" i="2"/>
  <c r="BK3888" i="2"/>
  <c r="J3832" i="2"/>
  <c r="J3744" i="2"/>
  <c r="J3679" i="2"/>
  <c r="BK3307" i="2"/>
  <c r="BK3247" i="2"/>
  <c r="J3203" i="2"/>
  <c r="J3124" i="2"/>
  <c r="BK3037" i="2"/>
  <c r="BK2918" i="2"/>
  <c r="J2793" i="2"/>
  <c r="BK2668" i="2"/>
  <c r="BK2169" i="2"/>
  <c r="J1360" i="2"/>
  <c r="J842" i="2"/>
  <c r="J499" i="2"/>
  <c r="BK5321" i="2"/>
  <c r="J4281" i="2"/>
  <c r="BK3904" i="2"/>
  <c r="BK3848" i="2"/>
  <c r="J3775" i="2"/>
  <c r="J3726" i="2"/>
  <c r="BK3687" i="2"/>
  <c r="BK3294" i="2"/>
  <c r="BK3201" i="2"/>
  <c r="J3106" i="2"/>
  <c r="J2990" i="2"/>
  <c r="J2853" i="2"/>
  <c r="BK2777" i="2"/>
  <c r="J2670" i="2"/>
  <c r="J2343" i="2"/>
  <c r="BK2085" i="2"/>
  <c r="J1325" i="2"/>
  <c r="BK878" i="2"/>
  <c r="J475" i="2"/>
  <c r="BK269" i="2"/>
  <c r="BK153" i="2"/>
  <c r="J212" i="3"/>
  <c r="BK188" i="3"/>
  <c r="J133" i="3"/>
  <c r="BK234" i="3"/>
  <c r="J217" i="3"/>
  <c r="J181" i="3"/>
  <c r="BK144" i="3"/>
  <c r="J107" i="3"/>
  <c r="J229" i="3"/>
  <c r="BK199" i="3"/>
  <c r="J164" i="3"/>
  <c r="BK134" i="3"/>
  <c r="J240" i="3"/>
  <c r="BK155" i="3"/>
  <c r="J131" i="3"/>
  <c r="BK117" i="3"/>
  <c r="BK263" i="4"/>
  <c r="J227" i="4"/>
  <c r="J166" i="4"/>
  <c r="J102" i="4"/>
  <c r="BK238" i="4"/>
  <c r="J167" i="4"/>
  <c r="BK111" i="4"/>
  <c r="J260" i="4"/>
  <c r="BK211" i="4"/>
  <c r="BK187" i="4"/>
  <c r="J123" i="4"/>
  <c r="J175" i="4"/>
  <c r="J116" i="4"/>
  <c r="J306" i="5"/>
  <c r="J254" i="5"/>
  <c r="J210" i="5"/>
  <c r="J197" i="5"/>
  <c r="BK161" i="5"/>
  <c r="BK135" i="5"/>
  <c r="BK100" i="5"/>
  <c r="BK281" i="5"/>
  <c r="BK251" i="5"/>
  <c r="BK223" i="5"/>
  <c r="BK200" i="5"/>
  <c r="J166" i="5"/>
  <c r="J128" i="5"/>
  <c r="J104" i="5"/>
  <c r="J290" i="5"/>
  <c r="BK240" i="5"/>
  <c r="J223" i="5"/>
  <c r="J171" i="5"/>
  <c r="BK123" i="5"/>
  <c r="BK322" i="5"/>
  <c r="BK294" i="5"/>
  <c r="J263" i="5"/>
  <c r="J235" i="5"/>
  <c r="BK194" i="5"/>
  <c r="J144" i="5"/>
  <c r="BK112" i="5"/>
  <c r="BK153" i="6"/>
  <c r="BK109" i="6"/>
  <c r="BK98" i="6"/>
  <c r="BK135" i="6"/>
  <c r="J151" i="6"/>
  <c r="J107" i="6"/>
  <c r="J133" i="6"/>
  <c r="BK155" i="7"/>
  <c r="BK130" i="7"/>
  <c r="J146" i="7"/>
  <c r="BK108" i="7"/>
  <c r="J133" i="7"/>
  <c r="BK148" i="7"/>
  <c r="J120" i="7"/>
  <c r="J108" i="8"/>
  <c r="BK113" i="8"/>
  <c r="BK129" i="8"/>
  <c r="J268" i="9"/>
  <c r="J243" i="9"/>
  <c r="J214" i="9"/>
  <c r="BK177" i="9"/>
  <c r="J141" i="9"/>
  <c r="BK272" i="9"/>
  <c r="J238" i="9"/>
  <c r="BK202" i="9"/>
  <c r="J184" i="9"/>
  <c r="BK163" i="9"/>
  <c r="J282" i="9"/>
  <c r="J224" i="9"/>
  <c r="J182" i="9"/>
  <c r="BK148" i="9"/>
  <c r="J121" i="9"/>
  <c r="BK239" i="9"/>
  <c r="BK208" i="9"/>
  <c r="J167" i="9"/>
  <c r="J140" i="9"/>
  <c r="BK114" i="9"/>
  <c r="BK192" i="10"/>
  <c r="BK162" i="10"/>
  <c r="BK128" i="10"/>
  <c r="BK189" i="10"/>
  <c r="BK131" i="10"/>
  <c r="BK198" i="10"/>
  <c r="J152" i="10"/>
  <c r="J112" i="10"/>
  <c r="BK175" i="10"/>
  <c r="J149" i="10"/>
  <c r="J121" i="10"/>
  <c r="BK112" i="11"/>
  <c r="J117" i="11"/>
  <c r="BK108" i="11"/>
  <c r="BK116" i="12"/>
  <c r="BK93" i="12"/>
  <c r="BK797" i="13"/>
  <c r="BK667" i="13"/>
  <c r="BK459" i="13"/>
  <c r="J309" i="13"/>
  <c r="J202" i="13"/>
  <c r="BK886" i="13"/>
  <c r="BK783" i="13"/>
  <c r="BK718" i="13"/>
  <c r="BK552" i="13"/>
  <c r="BK452" i="13"/>
  <c r="BK315" i="13"/>
  <c r="BK880" i="13"/>
  <c r="BK779" i="13"/>
  <c r="J642" i="13"/>
  <c r="BK516" i="13"/>
  <c r="J289" i="13"/>
  <c r="BK758" i="13"/>
  <c r="BK642" i="13"/>
  <c r="BK527" i="13"/>
  <c r="J424" i="13"/>
  <c r="BK283" i="13"/>
  <c r="J208" i="13"/>
  <c r="J185" i="14"/>
  <c r="BK190" i="14"/>
  <c r="J116" i="14"/>
  <c r="BK5315" i="2"/>
  <c r="BK3937" i="2"/>
  <c r="J3902" i="2"/>
  <c r="J3844" i="2"/>
  <c r="BK3771" i="2"/>
  <c r="J3445" i="2"/>
  <c r="J3301" i="2"/>
  <c r="J3162" i="2"/>
  <c r="BK2901" i="2"/>
  <c r="J2696" i="2"/>
  <c r="BK2617" i="2"/>
  <c r="J2113" i="2"/>
  <c r="J1304" i="2"/>
  <c r="J902" i="2"/>
  <c r="BK487" i="2"/>
  <c r="BK275" i="2"/>
  <c r="BK5582" i="2"/>
  <c r="BK5318" i="2"/>
  <c r="BK4808" i="2"/>
  <c r="BK4111" i="2"/>
  <c r="J3862" i="2"/>
  <c r="J3792" i="2"/>
  <c r="J3724" i="2"/>
  <c r="BK3496" i="2"/>
  <c r="BK3295" i="2"/>
  <c r="J2945" i="2"/>
  <c r="BK2757" i="2"/>
  <c r="J2664" i="2"/>
  <c r="BK2575" i="2"/>
  <c r="BK2063" i="2"/>
  <c r="J851" i="2"/>
  <c r="J487" i="2"/>
  <c r="J292" i="2"/>
  <c r="J171" i="2"/>
  <c r="BK5627" i="2"/>
  <c r="J5596" i="2"/>
  <c r="BK5525" i="2"/>
  <c r="BK4517" i="2"/>
  <c r="J3923" i="2"/>
  <c r="J3868" i="2"/>
  <c r="BK3804" i="2"/>
  <c r="BK3717" i="2"/>
  <c r="J3593" i="2"/>
  <c r="BK3280" i="2"/>
  <c r="BK3130" i="2"/>
  <c r="J3002" i="2"/>
  <c r="BK2853" i="2"/>
  <c r="BK2692" i="2"/>
  <c r="J2616" i="2"/>
  <c r="J2218" i="2"/>
  <c r="BK2104" i="2"/>
  <c r="BK1301" i="2"/>
  <c r="J878" i="2"/>
  <c r="J512" i="2"/>
  <c r="J5327" i="2"/>
  <c r="J3955" i="2"/>
  <c r="BK3856" i="2"/>
  <c r="BK3762" i="2"/>
  <c r="BK3713" i="2"/>
  <c r="J3297" i="2"/>
  <c r="J3217" i="2"/>
  <c r="J3130" i="2"/>
  <c r="BK3031" i="2"/>
  <c r="J2960" i="2"/>
  <c r="J2814" i="2"/>
  <c r="BK2769" i="2"/>
  <c r="BK2600" i="2"/>
  <c r="BK1019" i="2"/>
  <c r="BK238" i="3"/>
  <c r="BK214" i="3"/>
  <c r="J182" i="3"/>
  <c r="J137" i="3"/>
  <c r="J106" i="3"/>
  <c r="BK217" i="3"/>
  <c r="J194" i="3"/>
  <c r="BK154" i="3"/>
  <c r="BK126" i="3"/>
  <c r="J221" i="3"/>
  <c r="J144" i="3"/>
  <c r="BK123" i="3"/>
  <c r="J116" i="3"/>
  <c r="J286" i="4"/>
  <c r="BK242" i="4"/>
  <c r="J219" i="4"/>
  <c r="J147" i="4"/>
  <c r="BK259" i="4"/>
  <c r="J209" i="4"/>
  <c r="BK130" i="4"/>
  <c r="J105" i="4"/>
  <c r="J256" i="4"/>
  <c r="BK223" i="4"/>
  <c r="BK177" i="4"/>
  <c r="J138" i="4"/>
  <c r="BK108" i="4"/>
  <c r="J164" i="4"/>
  <c r="BK115" i="4"/>
  <c r="BK297" i="5"/>
  <c r="BK278" i="5"/>
  <c r="J261" i="5"/>
  <c r="BK225" i="5"/>
  <c r="J189" i="5"/>
  <c r="J153" i="5"/>
  <c r="J109" i="5"/>
  <c r="J297" i="5"/>
  <c r="BK230" i="5"/>
  <c r="J208" i="5"/>
  <c r="BK175" i="5"/>
  <c r="J146" i="5"/>
  <c r="BK117" i="5"/>
  <c r="J303" i="5"/>
  <c r="J279" i="5"/>
  <c r="BK243" i="5"/>
  <c r="J232" i="5"/>
  <c r="J188" i="5"/>
  <c r="BK154" i="5"/>
  <c r="J118" i="5"/>
  <c r="J314" i="5"/>
  <c r="J282" i="5"/>
  <c r="J250" i="5"/>
  <c r="BK213" i="5"/>
  <c r="BK182" i="5"/>
  <c r="J152" i="5"/>
  <c r="J118" i="6"/>
  <c r="BK113" i="6"/>
  <c r="J150" i="6"/>
  <c r="BK130" i="6"/>
  <c r="J141" i="6"/>
  <c r="BK126" i="6"/>
  <c r="J153" i="7"/>
  <c r="J105" i="7"/>
  <c r="BK118" i="7"/>
  <c r="J149" i="7"/>
  <c r="J104" i="7"/>
  <c r="BK134" i="7"/>
  <c r="BK121" i="8"/>
  <c r="J120" i="8"/>
  <c r="J98" i="8"/>
  <c r="J101" i="8"/>
  <c r="BK255" i="9"/>
  <c r="J223" i="9"/>
  <c r="BK150" i="9"/>
  <c r="BK268" i="9"/>
  <c r="BK237" i="9"/>
  <c r="BK194" i="9"/>
  <c r="J171" i="9"/>
  <c r="BK140" i="9"/>
  <c r="BK281" i="9"/>
  <c r="BK243" i="9"/>
  <c r="BK217" i="9"/>
  <c r="J180" i="9"/>
  <c r="BK145" i="9"/>
  <c r="BK120" i="9"/>
  <c r="BK245" i="9"/>
  <c r="J195" i="9"/>
  <c r="J158" i="9"/>
  <c r="J133" i="9"/>
  <c r="BK109" i="9"/>
  <c r="BK181" i="10"/>
  <c r="J146" i="10"/>
  <c r="J122" i="10"/>
  <c r="BK169" i="10"/>
  <c r="J118" i="10"/>
  <c r="J158" i="10"/>
  <c r="J129" i="10"/>
  <c r="J190" i="10"/>
  <c r="BK152" i="10"/>
  <c r="BK116" i="10"/>
  <c r="BK142" i="11"/>
  <c r="J142" i="11"/>
  <c r="J99" i="11"/>
  <c r="BK98" i="12"/>
  <c r="J786" i="13"/>
  <c r="BK511" i="13"/>
  <c r="J327" i="13"/>
  <c r="BK227" i="13"/>
  <c r="BK100" i="13"/>
  <c r="BK801" i="13"/>
  <c r="BK721" i="13"/>
  <c r="J609" i="13"/>
  <c r="BK435" i="13"/>
  <c r="BK309" i="13"/>
  <c r="J175" i="13"/>
  <c r="BK700" i="13"/>
  <c r="J581" i="13"/>
  <c r="J443" i="13"/>
  <c r="J227" i="13"/>
  <c r="J354" i="13"/>
  <c r="BK247" i="13"/>
  <c r="BK141" i="13"/>
  <c r="J143" i="14"/>
  <c r="BK171" i="14"/>
  <c r="J123" i="14"/>
  <c r="BK5528" i="2"/>
  <c r="J4390" i="2"/>
  <c r="BK3922" i="2"/>
  <c r="BK3868" i="2"/>
  <c r="J3824" i="2"/>
  <c r="J3734" i="2"/>
  <c r="J3438" i="2"/>
  <c r="J3248" i="2"/>
  <c r="J3144" i="2"/>
  <c r="J2888" i="2"/>
  <c r="BK2682" i="2"/>
  <c r="J2658" i="2"/>
  <c r="J2358" i="2"/>
  <c r="J1236" i="2"/>
  <c r="BK827" i="2"/>
  <c r="BK499" i="2"/>
  <c r="BK316" i="2"/>
  <c r="BK5590" i="2"/>
  <c r="J5372" i="2"/>
  <c r="J4517" i="2"/>
  <c r="J3904" i="2"/>
  <c r="J3846" i="2"/>
  <c r="J3779" i="2"/>
  <c r="J3705" i="2"/>
  <c r="J3372" i="2"/>
  <c r="J3254" i="2"/>
  <c r="J2921" i="2"/>
  <c r="J2731" i="2"/>
  <c r="J2621" i="2"/>
  <c r="J2538" i="2"/>
  <c r="BK902" i="2"/>
  <c r="BK505" i="2"/>
  <c r="J299" i="2"/>
  <c r="BK147" i="2"/>
  <c r="BK5606" i="2"/>
  <c r="J5576" i="2"/>
  <c r="J5089" i="2"/>
  <c r="BK3919" i="2"/>
  <c r="J3842" i="2"/>
  <c r="BK3777" i="2"/>
  <c r="BK3726" i="2"/>
  <c r="BK3621" i="2"/>
  <c r="J3294" i="2"/>
  <c r="BK3256" i="2"/>
  <c r="BK3151" i="2"/>
  <c r="J3062" i="2"/>
  <c r="J2993" i="2"/>
  <c r="BK2857" i="2"/>
  <c r="BK2694" i="2"/>
  <c r="BK2602" i="2"/>
  <c r="BK2172" i="2"/>
  <c r="BK1408" i="2"/>
  <c r="BK854" i="2"/>
  <c r="BK739" i="2"/>
  <c r="BK5570" i="2"/>
  <c r="BK5239" i="2"/>
  <c r="J3931" i="2"/>
  <c r="J3850" i="2"/>
  <c r="BK3808" i="2"/>
  <c r="BK3740" i="2"/>
  <c r="J3685" i="2"/>
  <c r="BK3325" i="2"/>
  <c r="J3225" i="2"/>
  <c r="BK3062" i="2"/>
  <c r="J3005" i="2"/>
  <c r="J2930" i="2"/>
  <c r="BK2804" i="2"/>
  <c r="BK2678" i="2"/>
  <c r="J2530" i="2"/>
  <c r="J1393" i="2"/>
  <c r="BK832" i="2"/>
  <c r="J410" i="2"/>
  <c r="BK241" i="2"/>
  <c r="J147" i="2"/>
  <c r="J213" i="3"/>
  <c r="BK181" i="3"/>
  <c r="J129" i="3"/>
  <c r="J235" i="3"/>
  <c r="BK218" i="3"/>
  <c r="J189" i="3"/>
  <c r="BK161" i="3"/>
  <c r="J114" i="3"/>
  <c r="BK221" i="3"/>
  <c r="BK195" i="3"/>
  <c r="J165" i="3"/>
  <c r="BK129" i="3"/>
  <c r="BK245" i="3"/>
  <c r="BK163" i="3"/>
  <c r="J138" i="3"/>
  <c r="BK283" i="4"/>
  <c r="J241" i="4"/>
  <c r="BK215" i="4"/>
  <c r="BK116" i="4"/>
  <c r="J228" i="4"/>
  <c r="BK180" i="4"/>
  <c r="BK131" i="4"/>
  <c r="J246" i="4"/>
  <c r="BK213" i="4"/>
  <c r="BK166" i="4"/>
  <c r="BK133" i="4"/>
  <c r="BK209" i="4"/>
  <c r="J117" i="4"/>
  <c r="BK315" i="5"/>
  <c r="J269" i="5"/>
  <c r="BK242" i="5"/>
  <c r="J196" i="5"/>
  <c r="BK168" i="5"/>
  <c r="J139" i="5"/>
  <c r="J313" i="5"/>
  <c r="BK285" i="5"/>
  <c r="BK248" i="5"/>
  <c r="J218" i="5"/>
  <c r="BK189" i="5"/>
  <c r="J156" i="5"/>
  <c r="BK119" i="5"/>
  <c r="BK314" i="5"/>
  <c r="J284" i="5"/>
  <c r="BK263" i="5"/>
  <c r="BK233" i="5"/>
  <c r="J200" i="5"/>
  <c r="BK155" i="5"/>
  <c r="J108" i="5"/>
  <c r="J322" i="5"/>
  <c r="J301" i="5"/>
  <c r="J249" i="5"/>
  <c r="J217" i="5"/>
  <c r="J185" i="5"/>
  <c r="BK148" i="5"/>
  <c r="J115" i="5"/>
  <c r="BK141" i="6"/>
  <c r="J122" i="6"/>
  <c r="BK96" i="6"/>
  <c r="J126" i="6"/>
  <c r="J94" i="6"/>
  <c r="J123" i="6"/>
  <c r="J146" i="6"/>
  <c r="BK115" i="6"/>
  <c r="BK146" i="7"/>
  <c r="J118" i="7"/>
  <c r="J134" i="7"/>
  <c r="J100" i="7"/>
  <c r="J125" i="7"/>
  <c r="BK151" i="7"/>
  <c r="J128" i="7"/>
  <c r="J129" i="8"/>
  <c r="J100" i="8"/>
  <c r="BK101" i="8"/>
  <c r="BK99" i="8"/>
  <c r="BK106" i="8"/>
  <c r="J245" i="9"/>
  <c r="J220" i="9"/>
  <c r="J193" i="9"/>
  <c r="BK143" i="9"/>
  <c r="BK123" i="9"/>
  <c r="BK248" i="9"/>
  <c r="J209" i="9"/>
  <c r="BK188" i="9"/>
  <c r="J164" i="9"/>
  <c r="BK125" i="9"/>
  <c r="J272" i="9"/>
  <c r="BK231" i="9"/>
  <c r="J213" i="9"/>
  <c r="BK167" i="9"/>
  <c r="BK128" i="9"/>
  <c r="BK258" i="9"/>
  <c r="J217" i="9"/>
  <c r="J194" i="9"/>
  <c r="J134" i="9"/>
  <c r="BK110" i="9"/>
  <c r="J187" i="10"/>
  <c r="BK168" i="10"/>
  <c r="BK139" i="10"/>
  <c r="BK112" i="10"/>
  <c r="J166" i="10"/>
  <c r="BK113" i="10"/>
  <c r="BK166" i="10"/>
  <c r="J132" i="10"/>
  <c r="BK197" i="10"/>
  <c r="J167" i="10"/>
  <c r="J143" i="10"/>
  <c r="BK140" i="11"/>
  <c r="BK146" i="11"/>
  <c r="BK139" i="11"/>
  <c r="J93" i="12"/>
  <c r="J98" i="12"/>
  <c r="J790" i="13"/>
  <c r="J648" i="13"/>
  <c r="BK495" i="13"/>
  <c r="BK344" i="13"/>
  <c r="BK235" i="13"/>
  <c r="BK889" i="13"/>
  <c r="J795" i="13"/>
  <c r="J602" i="13"/>
  <c r="J455" i="13"/>
  <c r="J321" i="13"/>
  <c r="J100" i="13"/>
  <c r="J808" i="13"/>
  <c r="J667" i="13"/>
  <c r="J542" i="13"/>
  <c r="J295" i="13"/>
  <c r="BK208" i="13"/>
  <c r="J704" i="13"/>
  <c r="J530" i="13"/>
  <c r="J478" i="13"/>
  <c r="J347" i="13"/>
  <c r="BK211" i="13"/>
  <c r="BK159" i="14"/>
  <c r="BK114" i="14"/>
  <c r="BK119" i="14"/>
  <c r="BK83" i="15"/>
  <c r="J4786" i="2"/>
  <c r="BK3976" i="2"/>
  <c r="BK3882" i="2"/>
  <c r="BK3826" i="2"/>
  <c r="BK3756" i="2"/>
  <c r="J3382" i="2"/>
  <c r="BK3208" i="2"/>
  <c r="BK2981" i="2"/>
  <c r="BK2702" i="2"/>
  <c r="BK2664" i="2"/>
  <c r="J2361" i="2"/>
  <c r="J2066" i="2"/>
  <c r="BK1113" i="2"/>
  <c r="J787" i="2"/>
  <c r="BK299" i="2"/>
  <c r="BK185" i="2"/>
  <c r="BK5614" i="2"/>
  <c r="J5588" i="2"/>
  <c r="J5321" i="2"/>
  <c r="BK4281" i="2"/>
  <c r="J3856" i="2"/>
  <c r="BK3785" i="2"/>
  <c r="BK3711" i="2"/>
  <c r="BK3572" i="2"/>
  <c r="J3271" i="2"/>
  <c r="J2904" i="2"/>
  <c r="BK2696" i="2"/>
  <c r="BK2595" i="2"/>
  <c r="BK2324" i="2"/>
  <c r="BK1360" i="2"/>
  <c r="J820" i="2"/>
  <c r="J516" i="2"/>
  <c r="BK346" i="2"/>
  <c r="J275" i="2"/>
  <c r="J5637" i="2"/>
  <c r="J5531" i="2"/>
  <c r="BK4514" i="2"/>
  <c r="J3917" i="2"/>
  <c r="J3852" i="2"/>
  <c r="J3783" i="2"/>
  <c r="BK3724" i="2"/>
  <c r="J3599" i="2"/>
  <c r="BK3301" i="2"/>
  <c r="J3219" i="2"/>
  <c r="J3153" i="2"/>
  <c r="BK3049" i="2"/>
  <c r="BK2910" i="2"/>
  <c r="BK2785" i="2"/>
  <c r="BK2658" i="2"/>
  <c r="BK2227" i="2"/>
  <c r="BK1487" i="2"/>
  <c r="BK1170" i="2"/>
  <c r="J796" i="2"/>
  <c r="BK5534" i="2"/>
  <c r="BK5196" i="2"/>
  <c r="J3934" i="2"/>
  <c r="BK3860" i="2"/>
  <c r="J3800" i="2"/>
  <c r="BK3734" i="2"/>
  <c r="J3569" i="2"/>
  <c r="BK3286" i="2"/>
  <c r="BK3203" i="2"/>
  <c r="BK3144" i="2"/>
  <c r="J3034" i="2"/>
  <c r="BK2945" i="2"/>
  <c r="BK2810" i="2"/>
  <c r="BK2684" i="2"/>
  <c r="BK2534" i="2"/>
  <c r="J2117" i="2"/>
  <c r="J1408" i="2"/>
  <c r="BK1230" i="2"/>
  <c r="J811" i="2"/>
  <c r="BK383" i="2"/>
  <c r="J267" i="2"/>
  <c r="J140" i="2"/>
  <c r="J211" i="3"/>
  <c r="J192" i="3"/>
  <c r="J147" i="3"/>
  <c r="BK105" i="3"/>
  <c r="BK229" i="3"/>
  <c r="J206" i="3"/>
  <c r="J179" i="3"/>
  <c r="J141" i="3"/>
  <c r="J246" i="3"/>
  <c r="J220" i="3"/>
  <c r="BK192" i="3"/>
  <c r="BK153" i="3"/>
  <c r="BK130" i="3"/>
  <c r="J241" i="3"/>
  <c r="J208" i="3"/>
  <c r="J146" i="3"/>
  <c r="J122" i="3"/>
  <c r="J233" i="4"/>
  <c r="BK183" i="4"/>
  <c r="BK129" i="4"/>
  <c r="BK248" i="4"/>
  <c r="BK189" i="4"/>
  <c r="J127" i="4"/>
  <c r="BK257" i="4"/>
  <c r="J215" i="4"/>
  <c r="J189" i="4"/>
  <c r="BK149" i="4"/>
  <c r="J113" i="4"/>
  <c r="BK169" i="4"/>
  <c r="BK120" i="4"/>
  <c r="BK313" i="5"/>
  <c r="BK289" i="5"/>
  <c r="J267" i="5"/>
  <c r="J240" i="5"/>
  <c r="J194" i="5"/>
  <c r="BK171" i="5"/>
  <c r="J145" i="5"/>
  <c r="J101" i="5"/>
  <c r="BK306" i="5"/>
  <c r="BK279" i="5"/>
  <c r="BK232" i="5"/>
  <c r="J209" i="5"/>
  <c r="J179" i="5"/>
  <c r="BK147" i="5"/>
  <c r="BK121" i="5"/>
  <c r="BK305" i="5"/>
  <c r="BK287" i="5"/>
  <c r="J257" i="5"/>
  <c r="J225" i="5"/>
  <c r="J201" i="5"/>
  <c r="J138" i="5"/>
  <c r="J106" i="5"/>
  <c r="J315" i="5"/>
  <c r="J289" i="5"/>
  <c r="J236" i="5"/>
  <c r="J198" i="5"/>
  <c r="BK159" i="5"/>
  <c r="BK134" i="5"/>
  <c r="J102" i="5"/>
  <c r="BK127" i="6"/>
  <c r="BK99" i="6"/>
  <c r="J142" i="6"/>
  <c r="BK111" i="6"/>
  <c r="J135" i="6"/>
  <c r="BK102" i="6"/>
  <c r="BK131" i="6"/>
  <c r="BK156" i="7"/>
  <c r="BK102" i="7"/>
  <c r="BK116" i="7"/>
  <c r="J137" i="7"/>
  <c r="BK153" i="7"/>
  <c r="BK110" i="7"/>
  <c r="BK107" i="8"/>
  <c r="J107" i="8"/>
  <c r="J105" i="8"/>
  <c r="BK108" i="8"/>
  <c r="BK252" i="9"/>
  <c r="J221" i="9"/>
  <c r="J191" i="9"/>
  <c r="J149" i="9"/>
  <c r="J110" i="9"/>
  <c r="J239" i="9"/>
  <c r="J203" i="9"/>
  <c r="J174" i="9"/>
  <c r="J154" i="9"/>
  <c r="J116" i="9"/>
  <c r="J255" i="9"/>
  <c r="BK221" i="9"/>
  <c r="BK181" i="9"/>
  <c r="BK147" i="9"/>
  <c r="J123" i="9"/>
  <c r="BK247" i="9"/>
  <c r="BK196" i="9"/>
  <c r="BK152" i="9"/>
  <c r="J131" i="9"/>
  <c r="BK107" i="9"/>
  <c r="J169" i="10"/>
  <c r="BK145" i="10"/>
  <c r="J191" i="10"/>
  <c r="J137" i="10"/>
  <c r="J192" i="10"/>
  <c r="J142" i="10"/>
  <c r="J204" i="10"/>
  <c r="BK173" i="10"/>
  <c r="BK136" i="10"/>
  <c r="J115" i="11"/>
  <c r="BK122" i="11"/>
  <c r="J141" i="11"/>
  <c r="BK124" i="11"/>
  <c r="BK113" i="12"/>
  <c r="J844" i="13"/>
  <c r="BK678" i="13"/>
  <c r="J519" i="13"/>
  <c r="BK324" i="13"/>
  <c r="BK205" i="13"/>
  <c r="J107" i="13"/>
  <c r="BK808" i="13"/>
  <c r="J734" i="13"/>
  <c r="BK598" i="13"/>
  <c r="BK433" i="13"/>
  <c r="J299" i="13"/>
  <c r="J873" i="13"/>
  <c r="J766" i="13"/>
  <c r="BK602" i="13"/>
  <c r="J435" i="13"/>
  <c r="J220" i="13"/>
  <c r="BK734" i="13"/>
  <c r="J545" i="13"/>
  <c r="J475" i="13"/>
  <c r="BK341" i="13"/>
  <c r="J243" i="13"/>
  <c r="BK107" i="13"/>
  <c r="J126" i="14"/>
  <c r="BK193" i="14"/>
  <c r="J84" i="15"/>
  <c r="J5618" i="2"/>
  <c r="J3952" i="2"/>
  <c r="J3898" i="2"/>
  <c r="J3864" i="2"/>
  <c r="J3820" i="2"/>
  <c r="BK3752" i="2"/>
  <c r="BK3614" i="2"/>
  <c r="BK3254" i="2"/>
  <c r="BK3089" i="2"/>
  <c r="J2892" i="2"/>
  <c r="BK2706" i="2"/>
  <c r="BK2662" i="2"/>
  <c r="BK2331" i="2"/>
  <c r="J1402" i="2"/>
  <c r="J1046" i="2"/>
  <c r="BK768" i="2"/>
  <c r="J320" i="2"/>
  <c r="BK140" i="2"/>
  <c r="BK4485" i="2"/>
  <c r="J3916" i="2"/>
  <c r="BK3864" i="2"/>
  <c r="J3814" i="2"/>
  <c r="J3764" i="2"/>
  <c r="J3721" i="2"/>
  <c r="BK3435" i="2"/>
  <c r="BK3304" i="2"/>
  <c r="J2966" i="2"/>
  <c r="J2749" i="2"/>
  <c r="BK2592" i="2"/>
  <c r="BK2113" i="2"/>
  <c r="J1328" i="2"/>
  <c r="BK845" i="2"/>
  <c r="BK464" i="2"/>
  <c r="J295" i="2"/>
  <c r="J167" i="2"/>
  <c r="BK5612" i="2"/>
  <c r="J5590" i="2"/>
  <c r="J5375" i="2"/>
  <c r="BK4460" i="2"/>
  <c r="BK3896" i="2"/>
  <c r="BK3844" i="2"/>
  <c r="BK3802" i="2"/>
  <c r="J3756" i="2"/>
  <c r="BK3703" i="2"/>
  <c r="BK3349" i="2"/>
  <c r="BK3282" i="2"/>
  <c r="J3181" i="2"/>
  <c r="J3147" i="2"/>
  <c r="BK2948" i="2"/>
  <c r="BK2849" i="2"/>
  <c r="BK2690" i="2"/>
  <c r="J2609" i="2"/>
  <c r="BK2215" i="2"/>
  <c r="BK2094" i="2"/>
  <c r="J1230" i="2"/>
  <c r="J911" i="2"/>
  <c r="J759" i="2"/>
  <c r="BK5574" i="2"/>
  <c r="BK5202" i="2"/>
  <c r="BK3982" i="2"/>
  <c r="J3876" i="2"/>
  <c r="BK3822" i="2"/>
  <c r="J3789" i="2"/>
  <c r="BK3738" i="2"/>
  <c r="J3693" i="2"/>
  <c r="J3315" i="2"/>
  <c r="BK3225" i="2"/>
  <c r="J3151" i="2"/>
  <c r="J3049" i="2"/>
  <c r="BK2933" i="2"/>
  <c r="J2820" i="2"/>
  <c r="J2676" i="2"/>
  <c r="BK2358" i="2"/>
  <c r="BK2175" i="2"/>
  <c r="BK1373" i="2"/>
  <c r="BK1016" i="2"/>
  <c r="J676" i="2"/>
  <c r="BK292" i="2"/>
  <c r="BK171" i="2"/>
  <c r="BK215" i="3"/>
  <c r="BK193" i="3"/>
  <c r="J161" i="3"/>
  <c r="BK109" i="3"/>
  <c r="J226" i="3"/>
  <c r="J195" i="3"/>
  <c r="J157" i="3"/>
  <c r="J112" i="3"/>
  <c r="J236" i="3"/>
  <c r="J218" i="3"/>
  <c r="BK196" i="3"/>
  <c r="BK152" i="3"/>
  <c r="BK120" i="3"/>
  <c r="J223" i="3"/>
  <c r="BK149" i="3"/>
  <c r="BK118" i="3"/>
  <c r="BK272" i="4"/>
  <c r="J238" i="4"/>
  <c r="J196" i="4"/>
  <c r="J133" i="4"/>
  <c r="J257" i="4"/>
  <c r="BK198" i="4"/>
  <c r="J134" i="4"/>
  <c r="J272" i="4"/>
  <c r="BK233" i="4"/>
  <c r="J202" i="4"/>
  <c r="BK160" i="4"/>
  <c r="BK137" i="4"/>
  <c r="J204" i="4"/>
  <c r="J131" i="4"/>
  <c r="J316" i="5"/>
  <c r="BK280" i="5"/>
  <c r="J260" i="5"/>
  <c r="J228" i="5"/>
  <c r="J177" i="5"/>
  <c r="BK151" i="5"/>
  <c r="BK118" i="5"/>
  <c r="BK309" i="5"/>
  <c r="BK290" i="5"/>
  <c r="BK260" i="5"/>
  <c r="BK229" i="5"/>
  <c r="BK180" i="5"/>
  <c r="J148" i="5"/>
  <c r="J110" i="5"/>
  <c r="J299" i="5"/>
  <c r="J280" i="5"/>
  <c r="BK245" i="5"/>
  <c r="J211" i="5"/>
  <c r="BK153" i="5"/>
  <c r="BK115" i="5"/>
  <c r="J318" i="5"/>
  <c r="J287" i="5"/>
  <c r="BK254" i="5"/>
  <c r="BK214" i="5"/>
  <c r="J180" i="5"/>
  <c r="BK136" i="5"/>
  <c r="BK104" i="5"/>
  <c r="BK132" i="6"/>
  <c r="BK103" i="6"/>
  <c r="BK146" i="6"/>
  <c r="BK104" i="6"/>
  <c r="BK133" i="6"/>
  <c r="J149" i="6"/>
  <c r="BK125" i="6"/>
  <c r="BK160" i="7"/>
  <c r="BK109" i="7"/>
  <c r="J121" i="7"/>
  <c r="J123" i="7"/>
  <c r="BK154" i="7"/>
  <c r="BK135" i="7"/>
  <c r="J123" i="8"/>
  <c r="BK136" i="8"/>
  <c r="J121" i="8"/>
  <c r="BK123" i="8"/>
  <c r="BK261" i="9"/>
  <c r="BK230" i="9"/>
  <c r="J202" i="9"/>
  <c r="BK171" i="9"/>
  <c r="BK135" i="9"/>
  <c r="BK266" i="9"/>
  <c r="J222" i="9"/>
  <c r="BK197" i="9"/>
  <c r="J178" i="9"/>
  <c r="BK141" i="9"/>
  <c r="J115" i="9"/>
  <c r="BK234" i="9"/>
  <c r="BK200" i="9"/>
  <c r="BK170" i="9"/>
  <c r="BK133" i="9"/>
  <c r="J263" i="9"/>
  <c r="J232" i="9"/>
  <c r="BK187" i="9"/>
  <c r="BK154" i="9"/>
  <c r="BK124" i="9"/>
  <c r="BK202" i="10"/>
  <c r="J170" i="10"/>
  <c r="J133" i="10"/>
  <c r="J208" i="10"/>
  <c r="J162" i="10"/>
  <c r="J110" i="10"/>
  <c r="J168" i="10"/>
  <c r="J126" i="10"/>
  <c r="BK187" i="10"/>
  <c r="J160" i="10"/>
  <c r="BK138" i="10"/>
  <c r="J139" i="11"/>
  <c r="BK143" i="11"/>
  <c r="BK99" i="11"/>
  <c r="J122" i="11"/>
  <c r="BK104" i="12"/>
  <c r="BK861" i="13"/>
  <c r="J677" i="13"/>
  <c r="BK549" i="13"/>
  <c r="J378" i="13"/>
  <c r="BK239" i="13"/>
  <c r="J155" i="13"/>
  <c r="J797" i="13"/>
  <c r="BK694" i="13"/>
  <c r="BK509" i="13"/>
  <c r="BK347" i="13"/>
  <c r="J205" i="13"/>
  <c r="J816" i="13"/>
  <c r="BK704" i="13"/>
  <c r="BK666" i="13"/>
  <c r="BK579" i="13"/>
  <c r="BK372" i="13"/>
  <c r="J217" i="13"/>
  <c r="J700" i="13"/>
  <c r="BK497" i="13"/>
  <c r="J352" i="13"/>
  <c r="J239" i="13"/>
  <c r="BK147" i="13"/>
  <c r="J139" i="14"/>
  <c r="J108" i="14"/>
  <c r="BK126" i="14"/>
  <c r="J5438" i="2"/>
  <c r="J4514" i="2"/>
  <c r="BK3926" i="2"/>
  <c r="J3878" i="2"/>
  <c r="J3816" i="2"/>
  <c r="J3740" i="2"/>
  <c r="J3406" i="2"/>
  <c r="J3187" i="2"/>
  <c r="BK2975" i="2"/>
  <c r="BK2715" i="2"/>
  <c r="BK2660" i="2"/>
  <c r="BK2530" i="2"/>
  <c r="J2091" i="2"/>
  <c r="BK1233" i="2"/>
  <c r="J845" i="2"/>
  <c r="J366" i="2"/>
  <c r="BK5604" i="2"/>
  <c r="BK5576" i="2"/>
  <c r="J5239" i="2"/>
  <c r="BK4285" i="2"/>
  <c r="BK3898" i="2"/>
  <c r="BK3820" i="2"/>
  <c r="BK3760" i="2"/>
  <c r="J3699" i="2"/>
  <c r="BK3337" i="2"/>
  <c r="BK3272" i="2"/>
  <c r="J2907" i="2"/>
  <c r="BK2698" i="2"/>
  <c r="J2600" i="2"/>
  <c r="BK2542" i="2"/>
  <c r="J2104" i="2"/>
  <c r="J983" i="2"/>
  <c r="BK641" i="2"/>
  <c r="BK366" i="2"/>
  <c r="J269" i="2"/>
  <c r="J124" i="2"/>
  <c r="BK5608" i="2"/>
  <c r="J5578" i="2"/>
  <c r="J5252" i="2"/>
  <c r="BK3902" i="2"/>
  <c r="J3848" i="2"/>
  <c r="BK3792" i="2"/>
  <c r="J3728" i="2"/>
  <c r="J3631" i="2"/>
  <c r="BK3297" i="2"/>
  <c r="J3192" i="2"/>
  <c r="J3115" i="2"/>
  <c r="BK3034" i="2"/>
  <c r="J2895" i="2"/>
  <c r="BK2753" i="2"/>
  <c r="J2630" i="2"/>
  <c r="BK2321" i="2"/>
  <c r="BK2056" i="2"/>
  <c r="J1052" i="2"/>
  <c r="BK771" i="2"/>
  <c r="J467" i="2"/>
  <c r="J5525" i="2"/>
  <c r="BK4709" i="2"/>
  <c r="J3928" i="2"/>
  <c r="BK3836" i="2"/>
  <c r="J3777" i="2"/>
  <c r="J3730" i="2"/>
  <c r="J3676" i="2"/>
  <c r="J3282" i="2"/>
  <c r="J3199" i="2"/>
  <c r="J3118" i="2"/>
  <c r="J3008" i="2"/>
  <c r="J2910" i="2"/>
  <c r="J2682" i="2"/>
  <c r="BK1285" i="2"/>
  <c r="BK851" i="2"/>
  <c r="J641" i="2"/>
  <c r="BK352" i="2"/>
  <c r="J224" i="2"/>
  <c r="J181" i="2"/>
  <c r="BK236" i="3"/>
  <c r="J207" i="3"/>
  <c r="J197" i="3"/>
  <c r="BK169" i="3"/>
  <c r="J139" i="3"/>
  <c r="J115" i="3"/>
  <c r="BK227" i="3"/>
  <c r="BK187" i="3"/>
  <c r="BK165" i="3"/>
  <c r="BK110" i="3"/>
  <c r="J234" i="3"/>
  <c r="BK208" i="3"/>
  <c r="J187" i="3"/>
  <c r="J150" i="3"/>
  <c r="BK116" i="3"/>
  <c r="BK182" i="3"/>
  <c r="BK136" i="3"/>
  <c r="J121" i="3"/>
  <c r="J110" i="3"/>
  <c r="BK262" i="4"/>
  <c r="BK225" i="4"/>
  <c r="BK185" i="4"/>
  <c r="BK105" i="4"/>
  <c r="BK240" i="4"/>
  <c r="J169" i="4"/>
  <c r="BK275" i="4"/>
  <c r="J234" i="4"/>
  <c r="BK192" i="4"/>
  <c r="J146" i="4"/>
  <c r="BK117" i="4"/>
  <c r="BK179" i="4"/>
  <c r="J128" i="4"/>
  <c r="J312" i="5"/>
  <c r="J274" i="5"/>
  <c r="BK255" i="5"/>
  <c r="J214" i="5"/>
  <c r="J193" i="5"/>
  <c r="J157" i="5"/>
  <c r="J130" i="5"/>
  <c r="BK308" i="5"/>
  <c r="BK266" i="5"/>
  <c r="BK237" i="5"/>
  <c r="J215" i="5"/>
  <c r="J187" i="5"/>
  <c r="J126" i="5"/>
  <c r="BK109" i="5"/>
  <c r="BK296" i="5"/>
  <c r="J259" i="5"/>
  <c r="BK226" i="5"/>
  <c r="BK179" i="5"/>
  <c r="BK150" i="5"/>
  <c r="J124" i="5"/>
  <c r="J319" i="5"/>
  <c r="BK274" i="5"/>
  <c r="J247" i="5"/>
  <c r="J206" i="5"/>
  <c r="J175" i="5"/>
  <c r="J132" i="5"/>
  <c r="BK110" i="5"/>
  <c r="BK150" i="6"/>
  <c r="J108" i="6"/>
  <c r="J116" i="6"/>
  <c r="J136" i="6"/>
  <c r="BK110" i="6"/>
  <c r="J120" i="6"/>
  <c r="J145" i="7"/>
  <c r="BK158" i="7"/>
  <c r="BK159" i="7"/>
  <c r="J116" i="7"/>
  <c r="BK145" i="7"/>
  <c r="BK100" i="7"/>
  <c r="J102" i="8"/>
  <c r="BK120" i="8"/>
  <c r="BK126" i="8"/>
  <c r="J244" i="9"/>
  <c r="J212" i="9"/>
  <c r="J169" i="9"/>
  <c r="BK113" i="9"/>
  <c r="BK241" i="9"/>
  <c r="J201" i="9"/>
  <c r="J177" i="9"/>
  <c r="J161" i="9"/>
  <c r="J114" i="9"/>
  <c r="BK254" i="9"/>
  <c r="BK186" i="9"/>
  <c r="BK149" i="9"/>
  <c r="J265" i="9"/>
  <c r="BK224" i="9"/>
  <c r="J185" i="9"/>
  <c r="J128" i="9"/>
  <c r="J201" i="10"/>
  <c r="BK176" i="10"/>
  <c r="BK137" i="10"/>
  <c r="BK200" i="10"/>
  <c r="BK130" i="10"/>
  <c r="BK174" i="10"/>
  <c r="J139" i="10"/>
  <c r="BK201" i="10"/>
  <c r="J171" i="10"/>
  <c r="BK135" i="10"/>
  <c r="J135" i="11"/>
  <c r="J124" i="11"/>
  <c r="BK130" i="11"/>
  <c r="BK117" i="11"/>
  <c r="BK110" i="12"/>
  <c r="J831" i="13"/>
  <c r="J694" i="13"/>
  <c r="J556" i="13"/>
  <c r="BK419" i="13"/>
  <c r="J247" i="13"/>
  <c r="J848" i="13"/>
  <c r="BK748" i="13"/>
  <c r="BK581" i="13"/>
  <c r="BK484" i="13"/>
  <c r="BK333" i="13"/>
  <c r="BK883" i="13"/>
  <c r="BK786" i="13"/>
  <c r="BK670" i="13"/>
  <c r="BK560" i="13"/>
  <c r="J361" i="13"/>
  <c r="BK366" i="13"/>
  <c r="BK275" i="13"/>
  <c r="J199" i="13"/>
  <c r="J151" i="14"/>
  <c r="J135" i="14"/>
  <c r="J5574" i="2"/>
  <c r="J4185" i="2"/>
  <c r="BK3906" i="2"/>
  <c r="BK3834" i="2"/>
  <c r="J3785" i="2"/>
  <c r="BK3685" i="2"/>
  <c r="J3212" i="2"/>
  <c r="BK2969" i="2"/>
  <c r="J2698" i="2"/>
  <c r="J2592" i="2"/>
  <c r="J2294" i="2"/>
  <c r="BK2060" i="2"/>
  <c r="BK1056" i="2"/>
  <c r="J440" i="2"/>
  <c r="BK5600" i="2"/>
  <c r="J5580" i="2"/>
  <c r="BK5252" i="2"/>
  <c r="BK4294" i="2"/>
  <c r="J3818" i="2"/>
  <c r="J3732" i="2"/>
  <c r="J3432" i="2"/>
  <c r="BK3276" i="2"/>
  <c r="J2785" i="2"/>
  <c r="BK2700" i="2"/>
  <c r="BK2597" i="2"/>
  <c r="J2331" i="2"/>
  <c r="BK2048" i="2"/>
  <c r="J1233" i="2"/>
  <c r="J768" i="2"/>
  <c r="BK471" i="2"/>
  <c r="BK320" i="2"/>
  <c r="J241" i="2"/>
  <c r="J5627" i="2"/>
  <c r="BK5594" i="2"/>
  <c r="J5325" i="2"/>
  <c r="BK4090" i="2"/>
  <c r="J3882" i="2"/>
  <c r="J3760" i="2"/>
  <c r="J3715" i="2"/>
  <c r="BK3406" i="2"/>
  <c r="J3276" i="2"/>
  <c r="J3201" i="2"/>
  <c r="J3109" i="2"/>
  <c r="BK2966" i="2"/>
  <c r="BK2823" i="2"/>
  <c r="BK2688" i="2"/>
  <c r="BK2572" i="2"/>
  <c r="J2146" i="2"/>
  <c r="BK1244" i="2"/>
  <c r="BK929" i="2"/>
  <c r="J464" i="2"/>
  <c r="J4802" i="2"/>
  <c r="J3979" i="2"/>
  <c r="BK3870" i="2"/>
  <c r="J3787" i="2"/>
  <c r="BK3732" i="2"/>
  <c r="BK3375" i="2"/>
  <c r="J3256" i="2"/>
  <c r="BK3168" i="2"/>
  <c r="J3095" i="2"/>
  <c r="J2975" i="2"/>
  <c r="J2849" i="2"/>
  <c r="BK2686" i="2"/>
  <c r="J2561" i="2"/>
  <c r="BK2218" i="2"/>
  <c r="BK1357" i="2"/>
  <c r="J1049" i="2"/>
  <c r="BK683" i="2"/>
  <c r="BK278" i="2"/>
  <c r="BK124" i="2"/>
  <c r="BK206" i="3"/>
  <c r="J191" i="3"/>
  <c r="J136" i="3"/>
  <c r="BK243" i="3"/>
  <c r="BK223" i="3"/>
  <c r="J200" i="3"/>
  <c r="J166" i="3"/>
  <c r="J109" i="3"/>
  <c r="J227" i="3"/>
  <c r="BK202" i="3"/>
  <c r="BK151" i="3"/>
  <c r="J113" i="3"/>
  <c r="BK177" i="3"/>
  <c r="BK142" i="3"/>
  <c r="BK267" i="4"/>
  <c r="BK234" i="4"/>
  <c r="J187" i="4"/>
  <c r="BK136" i="4"/>
  <c r="J263" i="4"/>
  <c r="J213" i="4"/>
  <c r="J120" i="4"/>
  <c r="BK270" i="4"/>
  <c r="J232" i="4"/>
  <c r="BK195" i="4"/>
  <c r="J140" i="4"/>
  <c r="J107" i="4"/>
  <c r="BK167" i="4"/>
  <c r="BK134" i="4"/>
  <c r="J109" i="4"/>
  <c r="J294" i="5"/>
  <c r="BK275" i="5"/>
  <c r="J252" i="5"/>
  <c r="BK209" i="5"/>
  <c r="BK191" i="5"/>
  <c r="J155" i="5"/>
  <c r="J134" i="5"/>
  <c r="J111" i="5"/>
  <c r="BK301" i="5"/>
  <c r="J262" i="5"/>
  <c r="BK224" i="5"/>
  <c r="BK201" i="5"/>
  <c r="J168" i="5"/>
  <c r="J131" i="5"/>
  <c r="J105" i="5"/>
  <c r="J288" i="5"/>
  <c r="BK239" i="5"/>
  <c r="BK212" i="5"/>
  <c r="J169" i="5"/>
  <c r="J135" i="5"/>
  <c r="BK323" i="5"/>
  <c r="J307" i="5"/>
  <c r="BK272" i="5"/>
  <c r="J234" i="5"/>
  <c r="BK192" i="5"/>
  <c r="BK163" i="5"/>
  <c r="BK137" i="5"/>
  <c r="BK108" i="5"/>
  <c r="BK129" i="6"/>
  <c r="J101" i="6"/>
  <c r="BK136" i="6"/>
  <c r="BK101" i="6"/>
  <c r="BK148" i="6"/>
  <c r="BK108" i="6"/>
  <c r="J130" i="6"/>
  <c r="J154" i="7"/>
  <c r="BK161" i="7"/>
  <c r="BK120" i="7"/>
  <c r="J148" i="7"/>
  <c r="J108" i="7"/>
  <c r="BK136" i="7"/>
  <c r="J119" i="8"/>
  <c r="BK111" i="8"/>
  <c r="BK114" i="8"/>
  <c r="J253" i="9"/>
  <c r="J225" i="9"/>
  <c r="BK199" i="9"/>
  <c r="J170" i="9"/>
  <c r="J109" i="9"/>
  <c r="J240" i="9"/>
  <c r="BK204" i="9"/>
  <c r="BK179" i="9"/>
  <c r="J151" i="9"/>
  <c r="J117" i="9"/>
  <c r="BK260" i="9"/>
  <c r="BK225" i="9"/>
  <c r="BK175" i="9"/>
  <c r="BK137" i="9"/>
  <c r="J234" i="9"/>
  <c r="BK184" i="9"/>
  <c r="BK151" i="9"/>
  <c r="BK122" i="9"/>
  <c r="J193" i="10"/>
  <c r="BK132" i="10"/>
  <c r="J207" i="10"/>
  <c r="J150" i="10"/>
  <c r="J202" i="10"/>
  <c r="J155" i="10"/>
  <c r="J205" i="10"/>
  <c r="J172" i="10"/>
  <c r="BK127" i="10"/>
  <c r="BK120" i="11"/>
  <c r="J120" i="11"/>
  <c r="J144" i="11"/>
  <c r="J110" i="11"/>
  <c r="J100" i="12"/>
  <c r="J858" i="13"/>
  <c r="BK754" i="13"/>
  <c r="BK569" i="13"/>
  <c r="J298" i="13"/>
  <c r="J147" i="13"/>
  <c r="BK844" i="13"/>
  <c r="J710" i="13"/>
  <c r="BK538" i="13"/>
  <c r="BK369" i="13"/>
  <c r="BK255" i="13"/>
  <c r="BK738" i="13"/>
  <c r="J625" i="13"/>
  <c r="J511" i="13"/>
  <c r="J369" i="13"/>
  <c r="J748" i="13"/>
  <c r="J589" i="13"/>
  <c r="J493" i="13"/>
  <c r="BK361" i="13"/>
  <c r="BK263" i="13"/>
  <c r="BK190" i="13"/>
  <c r="J114" i="14"/>
  <c r="J193" i="14"/>
  <c r="BK155" i="14"/>
  <c r="J5616" i="2"/>
  <c r="BK5271" i="2"/>
  <c r="BK3931" i="2"/>
  <c r="J3872" i="2"/>
  <c r="BK3794" i="2"/>
  <c r="BK3679" i="2"/>
  <c r="J3325" i="2"/>
  <c r="BK3241" i="2"/>
  <c r="BK3015" i="2"/>
  <c r="BK2904" i="2"/>
  <c r="BK2731" i="2"/>
  <c r="BK2577" i="2"/>
  <c r="J1405" i="2"/>
  <c r="BK1022" i="2"/>
  <c r="BK502" i="2"/>
  <c r="J278" i="2"/>
  <c r="J169" i="2"/>
  <c r="J5602" i="2"/>
  <c r="BK5578" i="2"/>
  <c r="J4624" i="2"/>
  <c r="BK3910" i="2"/>
  <c r="J3830" i="2"/>
  <c r="BK3758" i="2"/>
  <c r="J3420" i="2"/>
  <c r="BK3299" i="2"/>
  <c r="J2804" i="2"/>
  <c r="BK2676" i="2"/>
  <c r="BK2583" i="2"/>
  <c r="BK2117" i="2"/>
  <c r="J915" i="2"/>
  <c r="J502" i="2"/>
  <c r="BK303" i="2"/>
  <c r="BK231" i="2"/>
  <c r="J5629" i="2"/>
  <c r="J5600" i="2"/>
  <c r="BK5372" i="2"/>
  <c r="BK3991" i="2"/>
  <c r="J3874" i="2"/>
  <c r="J3810" i="2"/>
  <c r="BK3754" i="2"/>
  <c r="BK3640" i="2"/>
  <c r="J3272" i="2"/>
  <c r="BK3199" i="2"/>
  <c r="BK3109" i="2"/>
  <c r="BK2990" i="2"/>
  <c r="J2826" i="2"/>
  <c r="J2724" i="2"/>
  <c r="J2617" i="2"/>
  <c r="J2175" i="2"/>
  <c r="J1346" i="2"/>
  <c r="BK983" i="2"/>
  <c r="BK720" i="2"/>
  <c r="BK5618" i="2"/>
  <c r="J5255" i="2"/>
  <c r="BK3987" i="2"/>
  <c r="J3892" i="2"/>
  <c r="J3826" i="2"/>
  <c r="J3758" i="2"/>
  <c r="J3691" i="2"/>
  <c r="J3310" i="2"/>
  <c r="BK3223" i="2"/>
  <c r="BK3115" i="2"/>
  <c r="BK3018" i="2"/>
  <c r="J2823" i="2"/>
  <c r="BK2761" i="2"/>
  <c r="J2660" i="2"/>
  <c r="J2328" i="2"/>
  <c r="BK1402" i="2"/>
  <c r="BK1052" i="2"/>
  <c r="J720" i="2"/>
  <c r="BK312" i="2"/>
  <c r="BK194" i="2"/>
  <c r="J230" i="3"/>
  <c r="J186" i="3"/>
  <c r="J127" i="3"/>
  <c r="BK233" i="3"/>
  <c r="BK216" i="3"/>
  <c r="BK190" i="3"/>
  <c r="BK162" i="3"/>
  <c r="BK115" i="3"/>
  <c r="BK231" i="3"/>
  <c r="BK205" i="3"/>
  <c r="J185" i="3"/>
  <c r="J148" i="3"/>
  <c r="BK107" i="3"/>
  <c r="BK156" i="3"/>
  <c r="BK132" i="3"/>
  <c r="BK260" i="4"/>
  <c r="J223" i="4"/>
  <c r="BK144" i="4"/>
  <c r="J115" i="4"/>
  <c r="BK229" i="4"/>
  <c r="J171" i="4"/>
  <c r="J108" i="4"/>
  <c r="BK266" i="4"/>
  <c r="BK241" i="4"/>
  <c r="BK196" i="4"/>
  <c r="J158" i="4"/>
  <c r="BK128" i="4"/>
  <c r="BK181" i="4"/>
  <c r="J132" i="4"/>
  <c r="BK319" i="5"/>
  <c r="BK295" i="5"/>
  <c r="J273" i="5"/>
  <c r="BK246" i="5"/>
  <c r="BK215" i="5"/>
  <c r="BK190" i="5"/>
  <c r="J167" i="5"/>
  <c r="J141" i="5"/>
  <c r="BK126" i="5"/>
  <c r="J311" i="5"/>
  <c r="J286" i="5"/>
  <c r="BK250" i="5"/>
  <c r="BK220" i="5"/>
  <c r="J199" i="5"/>
  <c r="BK167" i="5"/>
  <c r="J129" i="5"/>
  <c r="BK106" i="5"/>
  <c r="J298" i="5"/>
  <c r="J276" i="5"/>
  <c r="J242" i="5"/>
  <c r="J216" i="5"/>
  <c r="J170" i="5"/>
  <c r="J149" i="5"/>
  <c r="BK111" i="5"/>
  <c r="J308" i="5"/>
  <c r="J270" i="5"/>
  <c r="J245" i="5"/>
  <c r="J207" i="5"/>
  <c r="BK166" i="5"/>
  <c r="BK122" i="5"/>
  <c r="BK97" i="5"/>
  <c r="J119" i="6"/>
  <c r="BK105" i="6"/>
  <c r="J127" i="6"/>
  <c r="J143" i="6"/>
  <c r="J121" i="6"/>
  <c r="BK142" i="6"/>
  <c r="J161" i="7"/>
  <c r="J112" i="7"/>
  <c r="BK128" i="7"/>
  <c r="J150" i="7"/>
  <c r="J103" i="7"/>
  <c r="J126" i="8"/>
  <c r="J128" i="8"/>
  <c r="BK119" i="8"/>
  <c r="BK115" i="8"/>
  <c r="J256" i="9"/>
  <c r="J226" i="9"/>
  <c r="BK198" i="9"/>
  <c r="BK164" i="9"/>
  <c r="BK131" i="9"/>
  <c r="J269" i="9"/>
  <c r="BK223" i="9"/>
  <c r="J198" i="9"/>
  <c r="BK169" i="9"/>
  <c r="J145" i="9"/>
  <c r="BK282" i="9"/>
  <c r="BK244" i="9"/>
  <c r="J206" i="9"/>
  <c r="BK174" i="9"/>
  <c r="J143" i="9"/>
  <c r="J252" i="9"/>
  <c r="J219" i="9"/>
  <c r="J186" i="9"/>
  <c r="J160" i="9"/>
  <c r="BK127" i="9"/>
  <c r="J200" i="10"/>
  <c r="J174" i="10"/>
  <c r="J136" i="10"/>
  <c r="BK110" i="10"/>
  <c r="BK167" i="10"/>
  <c r="BK115" i="10"/>
  <c r="BK164" i="10"/>
  <c r="J131" i="10"/>
  <c r="BK184" i="10"/>
  <c r="BK158" i="10"/>
  <c r="BK119" i="10"/>
  <c r="BK144" i="11"/>
  <c r="J95" i="11"/>
  <c r="J104" i="11"/>
  <c r="J116" i="12"/>
  <c r="J106" i="12"/>
  <c r="J783" i="13"/>
  <c r="BK664" i="13"/>
  <c r="BK475" i="13"/>
  <c r="BK357" i="13"/>
  <c r="J223" i="13"/>
  <c r="BK858" i="13"/>
  <c r="J754" i="13"/>
  <c r="J666" i="13"/>
  <c r="J564" i="13"/>
  <c r="J366" i="13"/>
  <c r="BK243" i="13"/>
  <c r="BK826" i="13"/>
  <c r="J664" i="13"/>
  <c r="J521" i="13"/>
  <c r="BK354" i="13"/>
  <c r="BK199" i="13"/>
  <c r="J715" i="13"/>
  <c r="J516" i="13"/>
  <c r="J449" i="13"/>
  <c r="J306" i="13"/>
  <c r="BK202" i="13"/>
  <c r="BK110" i="14"/>
  <c r="BK143" i="14"/>
  <c r="J83" i="15"/>
  <c r="BK5325" i="2"/>
  <c r="J3991" i="2"/>
  <c r="J3908" i="2"/>
  <c r="BK3846" i="2"/>
  <c r="BK3787" i="2"/>
  <c r="BK3689" i="2"/>
  <c r="J3307" i="2"/>
  <c r="J3207" i="2"/>
  <c r="J2972" i="2"/>
  <c r="J2686" i="2"/>
  <c r="J2638" i="2"/>
  <c r="BK2291" i="2"/>
  <c r="BK1350" i="2"/>
  <c r="J854" i="2"/>
  <c r="BK528" i="2"/>
  <c r="BK218" i="2"/>
  <c r="BK5199" i="2"/>
  <c r="J4291" i="2"/>
  <c r="BK3908" i="2"/>
  <c r="BK3852" i="2"/>
  <c r="BK3798" i="2"/>
  <c r="J3754" i="2"/>
  <c r="J3703" i="2"/>
  <c r="J3320" i="2"/>
  <c r="J3262" i="2"/>
  <c r="J2901" i="2"/>
  <c r="J2706" i="2"/>
  <c r="J2602" i="2"/>
  <c r="BK2350" i="2"/>
  <c r="J1373" i="2"/>
  <c r="BK723" i="2"/>
  <c r="BK358" i="2"/>
  <c r="J265" i="2"/>
  <c r="BK128" i="2"/>
  <c r="J5610" i="2"/>
  <c r="BK5580" i="2"/>
  <c r="J5202" i="2"/>
  <c r="BK3924" i="2"/>
  <c r="BK3876" i="2"/>
  <c r="J3822" i="2"/>
  <c r="BK3775" i="2"/>
  <c r="BK3721" i="2"/>
  <c r="J3614" i="2"/>
  <c r="J3299" i="2"/>
  <c r="BK3214" i="2"/>
  <c r="BK3106" i="2"/>
  <c r="J2981" i="2"/>
  <c r="BK2888" i="2"/>
  <c r="BK2740" i="2"/>
  <c r="J2629" i="2"/>
  <c r="BK2538" i="2"/>
  <c r="BK1411" i="2"/>
  <c r="J1022" i="2"/>
  <c r="BK800" i="2"/>
  <c r="BK5621" i="2"/>
  <c r="J4789" i="2"/>
  <c r="J3922" i="2"/>
  <c r="J3858" i="2"/>
  <c r="BK3814" i="2"/>
  <c r="J3750" i="2"/>
  <c r="J3640" i="2"/>
  <c r="J3273" i="2"/>
  <c r="BK3175" i="2"/>
  <c r="J3065" i="2"/>
  <c r="J2969" i="2"/>
  <c r="BK2807" i="2"/>
  <c r="J2694" i="2"/>
  <c r="J2597" i="2"/>
  <c r="J2288" i="2"/>
  <c r="J2048" i="2"/>
  <c r="J1244" i="2"/>
  <c r="BK842" i="2"/>
  <c r="J358" i="2"/>
  <c r="BK211" i="2"/>
  <c r="BK237" i="3"/>
  <c r="BK198" i="3"/>
  <c r="BK148" i="3"/>
  <c r="BK242" i="3"/>
  <c r="J222" i="3"/>
  <c r="J188" i="3"/>
  <c r="BK164" i="3"/>
  <c r="J117" i="3"/>
  <c r="J243" i="3"/>
  <c r="BK209" i="3"/>
  <c r="BK186" i="3"/>
  <c r="BK159" i="3"/>
  <c r="BK124" i="3"/>
  <c r="J190" i="3"/>
  <c r="BK143" i="3"/>
  <c r="BK127" i="3"/>
  <c r="BK106" i="3"/>
  <c r="BK256" i="4"/>
  <c r="J217" i="4"/>
  <c r="BK140" i="4"/>
  <c r="J264" i="4"/>
  <c r="BK217" i="4"/>
  <c r="J149" i="4"/>
  <c r="J283" i="4"/>
  <c r="J244" i="4"/>
  <c r="J194" i="4"/>
  <c r="BK151" i="4"/>
  <c r="J129" i="4"/>
  <c r="BK106" i="4"/>
  <c r="J160" i="4"/>
  <c r="J111" i="4"/>
  <c r="J296" i="5"/>
  <c r="J271" i="5"/>
  <c r="J243" i="5"/>
  <c r="BK205" i="5"/>
  <c r="BK169" i="5"/>
  <c r="J143" i="5"/>
  <c r="J112" i="5"/>
  <c r="BK304" i="5"/>
  <c r="BK268" i="5"/>
  <c r="J246" i="5"/>
  <c r="J205" i="5"/>
  <c r="BK133" i="5"/>
  <c r="BK120" i="5"/>
  <c r="BK310" i="5"/>
  <c r="J285" i="5"/>
  <c r="J256" i="5"/>
  <c r="J229" i="5"/>
  <c r="BK177" i="5"/>
  <c r="BK130" i="5"/>
  <c r="J325" i="5"/>
  <c r="J305" i="5"/>
  <c r="J275" i="5"/>
  <c r="BK241" i="5"/>
  <c r="BK204" i="5"/>
  <c r="J161" i="5"/>
  <c r="BK131" i="5"/>
  <c r="BK144" i="6"/>
  <c r="J115" i="6"/>
  <c r="BK140" i="6"/>
  <c r="J113" i="6"/>
  <c r="J98" i="6"/>
  <c r="BK124" i="6"/>
  <c r="BK145" i="6"/>
  <c r="J105" i="6"/>
  <c r="J138" i="7"/>
  <c r="J155" i="7"/>
  <c r="BK115" i="7"/>
  <c r="J143" i="7"/>
  <c r="BK106" i="7"/>
  <c r="BK138" i="7"/>
  <c r="J136" i="8"/>
  <c r="BK118" i="8"/>
  <c r="J118" i="8"/>
  <c r="BK112" i="8"/>
  <c r="J247" i="9"/>
  <c r="BK219" i="9"/>
  <c r="BK189" i="9"/>
  <c r="BK153" i="9"/>
  <c r="J112" i="9"/>
  <c r="BK242" i="9"/>
  <c r="BK206" i="9"/>
  <c r="J173" i="9"/>
  <c r="BK155" i="9"/>
  <c r="J122" i="9"/>
  <c r="J259" i="9"/>
  <c r="J230" i="9"/>
  <c r="J190" i="9"/>
  <c r="BK158" i="9"/>
  <c r="BK116" i="9"/>
  <c r="BK251" i="9"/>
  <c r="J228" i="9"/>
  <c r="J200" i="9"/>
  <c r="BK161" i="9"/>
  <c r="J130" i="9"/>
  <c r="J108" i="9"/>
  <c r="J184" i="10"/>
  <c r="BK154" i="10"/>
  <c r="J115" i="10"/>
  <c r="BK171" i="10"/>
  <c r="J125" i="10"/>
  <c r="J156" i="10"/>
  <c r="BK118" i="10"/>
  <c r="BK193" i="10"/>
  <c r="BK170" i="10"/>
  <c r="BK134" i="10"/>
  <c r="J130" i="11"/>
  <c r="J128" i="11"/>
  <c r="J146" i="11"/>
  <c r="J97" i="11"/>
  <c r="BK106" i="12"/>
  <c r="BK95" i="12"/>
  <c r="J781" i="13"/>
  <c r="J527" i="13"/>
  <c r="BK330" i="13"/>
  <c r="BK217" i="13"/>
  <c r="J121" i="13"/>
  <c r="BK839" i="13"/>
  <c r="BK766" i="13"/>
  <c r="J629" i="13"/>
  <c r="BK424" i="13"/>
  <c r="J275" i="13"/>
  <c r="BK870" i="13"/>
  <c r="J718" i="13"/>
  <c r="J538" i="13"/>
  <c r="J324" i="13"/>
  <c r="BK196" i="13"/>
  <c r="J721" i="13"/>
  <c r="J549" i="13"/>
  <c r="BK455" i="13"/>
  <c r="BK327" i="13"/>
  <c r="J193" i="13"/>
  <c r="BK185" i="14"/>
  <c r="J119" i="14"/>
  <c r="BK179" i="14"/>
  <c r="J5570" i="2"/>
  <c r="J5268" i="2"/>
  <c r="J3987" i="2"/>
  <c r="BK3917" i="2"/>
  <c r="BK3862" i="2"/>
  <c r="J3802" i="2"/>
  <c r="J3695" i="2"/>
  <c r="BK3372" i="2"/>
  <c r="J3264" i="2"/>
  <c r="J2942" i="2"/>
  <c r="J2769" i="2"/>
  <c r="BK2670" i="2"/>
  <c r="BK2328" i="2"/>
  <c r="J2056" i="2"/>
  <c r="BK1049" i="2"/>
  <c r="BK759" i="2"/>
  <c r="BK295" i="2"/>
  <c r="J5586" i="2"/>
  <c r="BK5255" i="2"/>
  <c r="J4709" i="2"/>
  <c r="BK3928" i="2"/>
  <c r="BK3878" i="2"/>
  <c r="J3808" i="2"/>
  <c r="BK3750" i="2"/>
  <c r="BK3631" i="2"/>
  <c r="BK3313" i="2"/>
  <c r="J3229" i="2"/>
  <c r="J2790" i="2"/>
  <c r="J2622" i="2"/>
  <c r="BK2343" i="2"/>
  <c r="BK1304" i="2"/>
  <c r="BK787" i="2"/>
  <c r="J508" i="2"/>
  <c r="BK350" i="2"/>
  <c r="BK256" i="2"/>
  <c r="J5632" i="2"/>
  <c r="J5604" i="2"/>
  <c r="J5547" i="2"/>
  <c r="J4808" i="2"/>
  <c r="J3976" i="2"/>
  <c r="J3880" i="2"/>
  <c r="BK3824" i="2"/>
  <c r="BK3748" i="2"/>
  <c r="BK3701" i="2"/>
  <c r="BK3432" i="2"/>
  <c r="BK3248" i="2"/>
  <c r="BK3207" i="2"/>
  <c r="BK3156" i="2"/>
  <c r="BK3055" i="2"/>
  <c r="J2927" i="2"/>
  <c r="J2797" i="2"/>
  <c r="BK2561" i="2"/>
  <c r="J2150" i="2"/>
  <c r="BK1367" i="2"/>
  <c r="BK962" i="2"/>
  <c r="BK753" i="2"/>
  <c r="BK5616" i="2"/>
  <c r="J5199" i="2"/>
  <c r="J4111" i="2"/>
  <c r="BK3884" i="2"/>
  <c r="BK3796" i="2"/>
  <c r="J3736" i="2"/>
  <c r="BK3328" i="2"/>
  <c r="BK3229" i="2"/>
  <c r="BK3153" i="2"/>
  <c r="J3055" i="2"/>
  <c r="BK2978" i="2"/>
  <c r="J2857" i="2"/>
  <c r="J2801" i="2"/>
  <c r="J2668" i="2"/>
  <c r="J1173" i="2"/>
  <c r="J827" i="2"/>
  <c r="J471" i="2"/>
  <c r="BK285" i="2"/>
  <c r="J207" i="2"/>
  <c r="J165" i="2"/>
  <c r="BK226" i="3"/>
  <c r="J201" i="3"/>
  <c r="BK189" i="3"/>
  <c r="J156" i="3"/>
  <c r="J125" i="3"/>
  <c r="J245" i="3"/>
  <c r="J219" i="3"/>
  <c r="J193" i="3"/>
  <c r="BK160" i="3"/>
  <c r="J124" i="3"/>
  <c r="J238" i="3"/>
  <c r="J198" i="3"/>
  <c r="BK173" i="3"/>
  <c r="J140" i="3"/>
  <c r="J105" i="3"/>
  <c r="J159" i="3"/>
  <c r="BK141" i="3"/>
  <c r="BK119" i="3"/>
  <c r="J270" i="4"/>
  <c r="J231" i="4"/>
  <c r="J178" i="4"/>
  <c r="J266" i="4"/>
  <c r="BK227" i="4"/>
  <c r="BK138" i="4"/>
  <c r="J285" i="4"/>
  <c r="J249" i="4"/>
  <c r="J207" i="4"/>
  <c r="J156" i="4"/>
  <c r="BK127" i="4"/>
  <c r="J198" i="4"/>
  <c r="BK135" i="4"/>
  <c r="BK320" i="5"/>
  <c r="BK283" i="5"/>
  <c r="J264" i="5"/>
  <c r="J241" i="5"/>
  <c r="BK198" i="5"/>
  <c r="BK165" i="5"/>
  <c r="J140" i="5"/>
  <c r="J321" i="5"/>
  <c r="BK288" i="5"/>
  <c r="J226" i="5"/>
  <c r="J202" i="5"/>
  <c r="BK160" i="5"/>
  <c r="J122" i="5"/>
  <c r="BK102" i="5"/>
  <c r="BK286" i="5"/>
  <c r="J251" i="5"/>
  <c r="BK217" i="5"/>
  <c r="J163" i="5"/>
  <c r="J137" i="5"/>
  <c r="BK325" i="5"/>
  <c r="BK302" i="5"/>
  <c r="BK259" i="5"/>
  <c r="J231" i="5"/>
  <c r="BK197" i="5"/>
  <c r="J160" i="5"/>
  <c r="J116" i="5"/>
  <c r="BK99" i="5"/>
  <c r="BK143" i="6"/>
  <c r="BK97" i="6"/>
  <c r="BK138" i="6"/>
  <c r="J96" i="6"/>
  <c r="BK122" i="6"/>
  <c r="J134" i="6"/>
  <c r="J97" i="6"/>
  <c r="BK123" i="7"/>
  <c r="BK127" i="7"/>
  <c r="J102" i="7"/>
  <c r="J130" i="7"/>
  <c r="BK150" i="7"/>
  <c r="BK137" i="7"/>
  <c r="BK132" i="8"/>
  <c r="BK134" i="8"/>
  <c r="BK109" i="8"/>
  <c r="J133" i="8"/>
  <c r="BK103" i="8"/>
  <c r="J251" i="9"/>
  <c r="BK203" i="9"/>
  <c r="J175" i="9"/>
  <c r="J132" i="9"/>
  <c r="J107" i="9"/>
  <c r="BK256" i="9"/>
  <c r="J210" i="9"/>
  <c r="BK190" i="9"/>
  <c r="J153" i="9"/>
  <c r="BK119" i="9"/>
  <c r="BK262" i="9"/>
  <c r="BK226" i="9"/>
  <c r="BK195" i="9"/>
  <c r="BK159" i="9"/>
  <c r="BK129" i="9"/>
  <c r="BK253" i="9"/>
  <c r="BK215" i="9"/>
  <c r="BK178" i="9"/>
  <c r="J150" i="9"/>
  <c r="BK121" i="9"/>
  <c r="J197" i="10"/>
  <c r="BK172" i="10"/>
  <c r="J135" i="10"/>
  <c r="BK208" i="10"/>
  <c r="BK156" i="10"/>
  <c r="BK205" i="10"/>
  <c r="BK150" i="10"/>
  <c r="BK206" i="10"/>
  <c r="J176" i="10"/>
  <c r="J145" i="10"/>
  <c r="J143" i="11"/>
  <c r="J102" i="11"/>
  <c r="BK97" i="11"/>
  <c r="BK126" i="11"/>
  <c r="BK102" i="12"/>
  <c r="BK848" i="13"/>
  <c r="BK745" i="13"/>
  <c r="BK625" i="13"/>
  <c r="BK449" i="13"/>
  <c r="J292" i="13"/>
  <c r="BK214" i="13"/>
  <c r="BK150" i="13"/>
  <c r="J880" i="13"/>
  <c r="J779" i="13"/>
  <c r="BK632" i="13"/>
  <c r="BK542" i="13"/>
  <c r="BK352" i="13"/>
  <c r="J279" i="13"/>
  <c r="J861" i="13"/>
  <c r="BK715" i="13"/>
  <c r="J622" i="13"/>
  <c r="J509" i="13"/>
  <c r="J283" i="13"/>
  <c r="BK127" i="13"/>
  <c r="J333" i="13"/>
  <c r="J214" i="13"/>
  <c r="BK121" i="13"/>
  <c r="BK123" i="14"/>
  <c r="BK106" i="14"/>
  <c r="J190" i="14"/>
  <c r="BK82" i="15"/>
  <c r="BK5312" i="2"/>
  <c r="BK3955" i="2"/>
  <c r="BK3894" i="2"/>
  <c r="BK3858" i="2"/>
  <c r="J3766" i="2"/>
  <c r="BK3593" i="2"/>
  <c r="J3313" i="2"/>
  <c r="BK3046" i="2"/>
  <c r="BK2907" i="2"/>
  <c r="BK2724" i="2"/>
  <c r="BK2143" i="2"/>
  <c r="BK1393" i="2"/>
  <c r="J929" i="2"/>
  <c r="BK676" i="2"/>
  <c r="BK337" i="2"/>
  <c r="J5594" i="2"/>
  <c r="BK5572" i="2"/>
  <c r="J5196" i="2"/>
  <c r="J4196" i="2"/>
  <c r="J3926" i="2"/>
  <c r="BK3866" i="2"/>
  <c r="J3794" i="2"/>
  <c r="J3762" i="2"/>
  <c r="BK3693" i="2"/>
  <c r="J3328" i="2"/>
  <c r="J3230" i="2"/>
  <c r="BK2797" i="2"/>
  <c r="J2680" i="2"/>
  <c r="BK2586" i="2"/>
  <c r="J2224" i="2"/>
  <c r="BK1370" i="2"/>
  <c r="J1016" i="2"/>
  <c r="J683" i="2"/>
  <c r="J352" i="2"/>
  <c r="BK267" i="2"/>
  <c r="BK165" i="2"/>
  <c r="BK5610" i="2"/>
  <c r="BK5586" i="2"/>
  <c r="BK5299" i="2"/>
  <c r="J4510" i="2"/>
  <c r="J3894" i="2"/>
  <c r="J3854" i="2"/>
  <c r="BK3806" i="2"/>
  <c r="BK3746" i="2"/>
  <c r="BK3699" i="2"/>
  <c r="BK3569" i="2"/>
  <c r="J3243" i="2"/>
  <c r="BK3118" i="2"/>
  <c r="J3031" i="2"/>
  <c r="J2898" i="2"/>
  <c r="J2777" i="2"/>
  <c r="BK2621" i="2"/>
  <c r="BK2224" i="2"/>
  <c r="J2169" i="2"/>
  <c r="BK1328" i="2"/>
  <c r="J1019" i="2"/>
  <c r="J765" i="2"/>
  <c r="J5621" i="2"/>
  <c r="J5318" i="2"/>
  <c r="BK4185" i="2"/>
  <c r="J3919" i="2"/>
  <c r="BK3828" i="2"/>
  <c r="BK3766" i="2"/>
  <c r="BK3715" i="2"/>
  <c r="J3621" i="2"/>
  <c r="J3280" i="2"/>
  <c r="BK3192" i="2"/>
  <c r="BK3124" i="2"/>
  <c r="J3037" i="2"/>
  <c r="J2948" i="2"/>
  <c r="BK2817" i="2"/>
  <c r="J2753" i="2"/>
  <c r="J2672" i="2"/>
  <c r="J2291" i="2"/>
  <c r="J1487" i="2"/>
  <c r="J1170" i="2"/>
  <c r="BK796" i="2"/>
  <c r="J337" i="2"/>
  <c r="J215" i="2"/>
  <c r="J232" i="3"/>
  <c r="BK200" i="3"/>
  <c r="J163" i="3"/>
  <c r="BK113" i="3"/>
  <c r="BK228" i="3"/>
  <c r="J205" i="3"/>
  <c r="J183" i="3"/>
  <c r="J149" i="3"/>
  <c r="J132" i="3"/>
  <c r="BK241" i="3"/>
  <c r="BK212" i="3"/>
  <c r="BK191" i="3"/>
  <c r="J155" i="3"/>
  <c r="BK135" i="3"/>
  <c r="J233" i="3"/>
  <c r="J154" i="3"/>
  <c r="J130" i="3"/>
  <c r="BK246" i="4"/>
  <c r="J229" i="4"/>
  <c r="BK164" i="4"/>
  <c r="BK123" i="4"/>
  <c r="J251" i="4"/>
  <c r="BK194" i="4"/>
  <c r="BK146" i="4"/>
  <c r="J104" i="4"/>
  <c r="J254" i="4"/>
  <c r="BK221" i="4"/>
  <c r="J185" i="4"/>
  <c r="J154" i="4"/>
  <c r="J124" i="4"/>
  <c r="BK200" i="4"/>
  <c r="BK162" i="4"/>
  <c r="BK318" i="5"/>
  <c r="BK284" i="5"/>
  <c r="J266" i="5"/>
  <c r="J220" i="5"/>
  <c r="J186" i="5"/>
  <c r="J150" i="5"/>
  <c r="BK128" i="5"/>
  <c r="J98" i="5"/>
  <c r="BK291" i="5"/>
  <c r="BK252" i="5"/>
  <c r="BK228" i="5"/>
  <c r="BK207" i="5"/>
  <c r="BK174" i="5"/>
  <c r="BK145" i="5"/>
  <c r="J123" i="5"/>
  <c r="J99" i="5"/>
  <c r="BK293" i="5"/>
  <c r="BK273" i="5"/>
  <c r="BK244" i="5"/>
  <c r="BK227" i="5"/>
  <c r="BK186" i="5"/>
  <c r="BK152" i="5"/>
  <c r="J120" i="5"/>
  <c r="J317" i="5"/>
  <c r="J291" i="5"/>
  <c r="BK264" i="5"/>
  <c r="J244" i="5"/>
  <c r="J212" i="5"/>
  <c r="J158" i="5"/>
  <c r="J127" i="5"/>
  <c r="J96" i="5"/>
  <c r="J106" i="6"/>
  <c r="J139" i="6"/>
  <c r="BK118" i="6"/>
  <c r="J132" i="6"/>
  <c r="BK112" i="6"/>
  <c r="BK139" i="6"/>
  <c r="J104" i="6"/>
  <c r="J131" i="7"/>
  <c r="J106" i="7"/>
  <c r="BK143" i="7"/>
  <c r="BK157" i="7"/>
  <c r="J115" i="7"/>
  <c r="BK142" i="7"/>
  <c r="J109" i="7"/>
  <c r="J106" i="8"/>
  <c r="BK130" i="8"/>
  <c r="J116" i="8"/>
  <c r="BK116" i="8"/>
  <c r="J258" i="9"/>
  <c r="J237" i="9"/>
  <c r="J215" i="9"/>
  <c r="J187" i="9"/>
  <c r="J159" i="9"/>
  <c r="BK130" i="9"/>
  <c r="J260" i="9"/>
  <c r="J199" i="9"/>
  <c r="BK172" i="9"/>
  <c r="J139" i="9"/>
  <c r="J281" i="9"/>
  <c r="J242" i="9"/>
  <c r="J192" i="9"/>
  <c r="BK146" i="9"/>
  <c r="BK112" i="9"/>
  <c r="BK229" i="9"/>
  <c r="BK201" i="9"/>
  <c r="J162" i="9"/>
  <c r="J129" i="9"/>
  <c r="J206" i="10"/>
  <c r="J173" i="10"/>
  <c r="BK151" i="10"/>
  <c r="BK124" i="10"/>
  <c r="J181" i="10"/>
  <c r="BK133" i="10"/>
  <c r="BK143" i="10"/>
  <c r="BK117" i="10"/>
  <c r="BK178" i="10"/>
  <c r="J157" i="10"/>
  <c r="BK122" i="10"/>
  <c r="BK110" i="11"/>
  <c r="J101" i="11"/>
  <c r="J126" i="11"/>
  <c r="J113" i="12"/>
  <c r="J95" i="12"/>
  <c r="BK835" i="13"/>
  <c r="J726" i="13"/>
  <c r="BK545" i="13"/>
  <c r="BK443" i="13"/>
  <c r="BK321" i="13"/>
  <c r="J196" i="13"/>
  <c r="BK876" i="13"/>
  <c r="J772" i="13"/>
  <c r="J678" i="13"/>
  <c r="BK493" i="13"/>
  <c r="J344" i="13"/>
  <c r="BK220" i="13"/>
  <c r="J839" i="13"/>
  <c r="BK706" i="13"/>
  <c r="J598" i="13"/>
  <c r="J259" i="13"/>
  <c r="J124" i="13"/>
  <c r="J670" i="13"/>
  <c r="J500" i="13"/>
  <c r="J419" i="13"/>
  <c r="BK295" i="13"/>
  <c r="BK155" i="13"/>
  <c r="J179" i="14"/>
  <c r="J159" i="14"/>
  <c r="J91" i="14"/>
  <c r="J5534" i="2"/>
  <c r="J4437" i="2"/>
  <c r="J3949" i="2"/>
  <c r="BK3900" i="2"/>
  <c r="J3840" i="2"/>
  <c r="BK3781" i="2"/>
  <c r="BK3707" i="2"/>
  <c r="BK3420" i="2"/>
  <c r="BK3271" i="2"/>
  <c r="J3175" i="2"/>
  <c r="J2952" i="2"/>
  <c r="BK2749" i="2"/>
  <c r="BK2680" i="2"/>
  <c r="J2324" i="2"/>
  <c r="J2101" i="2"/>
  <c r="J1285" i="2"/>
  <c r="J848" i="2"/>
  <c r="BK356" i="2"/>
  <c r="J256" i="2"/>
  <c r="J120" i="2"/>
  <c r="BK5598" i="2"/>
  <c r="J5584" i="2"/>
  <c r="BK4802" i="2"/>
  <c r="BK3945" i="2"/>
  <c r="BK3872" i="2"/>
  <c r="BK3800" i="2"/>
  <c r="BK3744" i="2"/>
  <c r="J3689" i="2"/>
  <c r="J3349" i="2"/>
  <c r="BK2960" i="2"/>
  <c r="J2715" i="2"/>
  <c r="BK2609" i="2"/>
  <c r="BK2361" i="2"/>
  <c r="J2088" i="2"/>
  <c r="BK1325" i="2"/>
  <c r="J742" i="2"/>
  <c r="J356" i="2"/>
  <c r="BK169" i="2"/>
  <c r="J5608" i="2"/>
  <c r="J5582" i="2"/>
  <c r="J4805" i="2"/>
  <c r="J3900" i="2"/>
  <c r="BK3838" i="2"/>
  <c r="J3798" i="2"/>
  <c r="BK3730" i="2"/>
  <c r="BK3695" i="2"/>
  <c r="J3375" i="2"/>
  <c r="J3245" i="2"/>
  <c r="BK3173" i="2"/>
  <c r="BK3065" i="2"/>
  <c r="J2933" i="2"/>
  <c r="J2807" i="2"/>
  <c r="J2666" i="2"/>
  <c r="J2595" i="2"/>
  <c r="BK2150" i="2"/>
  <c r="J1247" i="2"/>
  <c r="J905" i="2"/>
  <c r="J505" i="2"/>
  <c r="BK5375" i="2"/>
  <c r="J4285" i="2"/>
  <c r="J3912" i="2"/>
  <c r="BK3840" i="2"/>
  <c r="J3771" i="2"/>
  <c r="J3719" i="2"/>
  <c r="J3682" i="2"/>
  <c r="BK3264" i="2"/>
  <c r="BK3187" i="2"/>
  <c r="J3092" i="2"/>
  <c r="BK2972" i="2"/>
  <c r="BK2884" i="2"/>
  <c r="J2799" i="2"/>
  <c r="BK2674" i="2"/>
  <c r="J2350" i="2"/>
  <c r="J2094" i="2"/>
  <c r="J1370" i="2"/>
  <c r="J962" i="2"/>
  <c r="J522" i="2"/>
  <c r="BK289" i="2"/>
  <c r="BK167" i="2"/>
  <c r="J216" i="3"/>
  <c r="J196" i="3"/>
  <c r="BK157" i="3"/>
  <c r="J118" i="3"/>
  <c r="J224" i="3"/>
  <c r="J199" i="3"/>
  <c r="J168" i="3"/>
  <c r="J128" i="3"/>
  <c r="J239" i="3"/>
  <c r="BK211" i="3"/>
  <c r="BK197" i="3"/>
  <c r="J160" i="3"/>
  <c r="BK137" i="3"/>
  <c r="J119" i="3"/>
  <c r="J169" i="3"/>
  <c r="BK140" i="3"/>
  <c r="J282" i="4"/>
  <c r="J240" i="4"/>
  <c r="J211" i="4"/>
  <c r="J135" i="4"/>
  <c r="J262" i="4"/>
  <c r="BK202" i="4"/>
  <c r="BK142" i="4"/>
  <c r="BK279" i="4"/>
  <c r="J248" i="4"/>
  <c r="BK205" i="4"/>
  <c r="J179" i="4"/>
  <c r="J142" i="4"/>
  <c r="J205" i="4"/>
  <c r="J137" i="4"/>
  <c r="BK107" i="4"/>
  <c r="BK282" i="5"/>
  <c r="J258" i="5"/>
  <c r="BK222" i="5"/>
  <c r="BK202" i="5"/>
  <c r="BK181" i="5"/>
  <c r="J154" i="5"/>
  <c r="BK132" i="5"/>
  <c r="J320" i="5"/>
  <c r="J302" i="5"/>
  <c r="BK267" i="5"/>
  <c r="BK234" i="5"/>
  <c r="BK216" i="5"/>
  <c r="BK188" i="5"/>
  <c r="BK157" i="5"/>
  <c r="J125" i="5"/>
  <c r="J100" i="5"/>
  <c r="J292" i="5"/>
  <c r="BK269" i="5"/>
  <c r="J237" i="5"/>
  <c r="J221" i="5"/>
  <c r="J173" i="5"/>
  <c r="J151" i="5"/>
  <c r="J121" i="5"/>
  <c r="BK321" i="5"/>
  <c r="BK300" i="5"/>
  <c r="BK261" i="5"/>
  <c r="J230" i="5"/>
  <c r="J190" i="5"/>
  <c r="BK149" i="5"/>
  <c r="J107" i="5"/>
  <c r="BK134" i="6"/>
  <c r="BK116" i="6"/>
  <c r="J95" i="6"/>
  <c r="BK137" i="6"/>
  <c r="J99" i="6"/>
  <c r="J138" i="6"/>
  <c r="J109" i="6"/>
  <c r="BK121" i="6"/>
  <c r="BK152" i="7"/>
  <c r="BK125" i="7"/>
  <c r="BK141" i="7"/>
  <c r="J160" i="7"/>
  <c r="BK119" i="7"/>
  <c r="BK147" i="7"/>
  <c r="BK133" i="7"/>
  <c r="J114" i="8"/>
  <c r="J112" i="8"/>
  <c r="BK133" i="8"/>
  <c r="BK128" i="8"/>
  <c r="J279" i="9"/>
  <c r="J246" i="9"/>
  <c r="BK210" i="9"/>
  <c r="J172" i="9"/>
  <c r="BK138" i="9"/>
  <c r="J262" i="9"/>
  <c r="BK212" i="9"/>
  <c r="BK191" i="9"/>
  <c r="J166" i="9"/>
  <c r="J138" i="9"/>
  <c r="BK279" i="9"/>
  <c r="J233" i="9"/>
  <c r="J189" i="9"/>
  <c r="J152" i="9"/>
  <c r="J118" i="9"/>
  <c r="J231" i="9"/>
  <c r="BK205" i="9"/>
  <c r="BK165" i="9"/>
  <c r="J137" i="9"/>
  <c r="J111" i="9"/>
  <c r="J196" i="10"/>
  <c r="BK160" i="10"/>
  <c r="J130" i="10"/>
  <c r="J123" i="10"/>
  <c r="J178" i="10"/>
  <c r="J127" i="10"/>
  <c r="J175" i="10"/>
  <c r="BK121" i="10"/>
  <c r="BK196" i="10"/>
  <c r="J164" i="10"/>
  <c r="BK126" i="10"/>
  <c r="J106" i="11"/>
  <c r="BK102" i="11"/>
  <c r="J132" i="11"/>
  <c r="J108" i="11"/>
  <c r="J102" i="12"/>
  <c r="BK822" i="13"/>
  <c r="J615" i="13"/>
  <c r="J433" i="13"/>
  <c r="BK299" i="13"/>
  <c r="BK167" i="13"/>
  <c r="J883" i="13"/>
  <c r="BK790" i="13"/>
  <c r="J706" i="13"/>
  <c r="BK461" i="13"/>
  <c r="BK318" i="13"/>
  <c r="J886" i="13"/>
  <c r="BK710" i="13"/>
  <c r="J632" i="13"/>
  <c r="BK478" i="13"/>
  <c r="BK292" i="13"/>
  <c r="BK116" i="13"/>
  <c r="BK677" i="13"/>
  <c r="J495" i="13"/>
  <c r="J408" i="13"/>
  <c r="BK279" i="13"/>
  <c r="BK175" i="13"/>
  <c r="BK151" i="14"/>
  <c r="J110" i="14"/>
  <c r="BK147" i="14"/>
  <c r="P878" i="13" l="1"/>
  <c r="P5530" i="2"/>
  <c r="T5530" i="2"/>
  <c r="R5530" i="2"/>
  <c r="BK119" i="2"/>
  <c r="J119" i="2" s="1"/>
  <c r="J65" i="2" s="1"/>
  <c r="T119" i="2"/>
  <c r="P277" i="2"/>
  <c r="T515" i="2"/>
  <c r="BK928" i="2"/>
  <c r="J928" i="2" s="1"/>
  <c r="J68" i="2" s="1"/>
  <c r="P1349" i="2"/>
  <c r="P1363" i="2"/>
  <c r="P2546" i="2"/>
  <c r="P2796" i="2"/>
  <c r="P2813" i="2"/>
  <c r="BK2903" i="2"/>
  <c r="J2903" i="2" s="1"/>
  <c r="J76" i="2" s="1"/>
  <c r="BK3007" i="2"/>
  <c r="J3007" i="2"/>
  <c r="J77" i="2" s="1"/>
  <c r="BK3146" i="2"/>
  <c r="J3146" i="2"/>
  <c r="J78" i="2"/>
  <c r="T3155" i="2"/>
  <c r="T3303" i="2"/>
  <c r="R3327" i="2"/>
  <c r="R3681" i="2"/>
  <c r="R3770" i="2"/>
  <c r="R3723" i="2" s="1"/>
  <c r="P3791" i="2"/>
  <c r="P3930" i="2"/>
  <c r="T4287" i="2"/>
  <c r="R4807" i="2"/>
  <c r="R5569" i="2"/>
  <c r="P5620" i="2"/>
  <c r="T104" i="3"/>
  <c r="R111" i="3"/>
  <c r="P145" i="3"/>
  <c r="P158" i="3"/>
  <c r="P167" i="3"/>
  <c r="T180" i="3"/>
  <c r="T175" i="3"/>
  <c r="T184" i="3"/>
  <c r="P210" i="3"/>
  <c r="BK244" i="3"/>
  <c r="J244" i="3"/>
  <c r="J79" i="3"/>
  <c r="P101" i="4"/>
  <c r="P122" i="4"/>
  <c r="R122" i="4"/>
  <c r="T126" i="4"/>
  <c r="P153" i="4"/>
  <c r="T191" i="4"/>
  <c r="R237" i="4"/>
  <c r="R253" i="4"/>
  <c r="R269" i="4"/>
  <c r="BK281" i="4"/>
  <c r="J281" i="4"/>
  <c r="J76" i="4"/>
  <c r="BK284" i="4"/>
  <c r="J284" i="4" s="1"/>
  <c r="J77" i="4" s="1"/>
  <c r="T95" i="5"/>
  <c r="BK164" i="5"/>
  <c r="J164" i="5" s="1"/>
  <c r="J67" i="5" s="1"/>
  <c r="P176" i="5"/>
  <c r="R183" i="5"/>
  <c r="BK195" i="5"/>
  <c r="J195" i="5" s="1"/>
  <c r="J70" i="5" s="1"/>
  <c r="BK93" i="6"/>
  <c r="J93" i="6"/>
  <c r="J65" i="6" s="1"/>
  <c r="R100" i="6"/>
  <c r="BK114" i="6"/>
  <c r="J114" i="6"/>
  <c r="J67" i="6" s="1"/>
  <c r="T128" i="6"/>
  <c r="BK101" i="7"/>
  <c r="J101" i="7"/>
  <c r="J66" i="7" s="1"/>
  <c r="BK107" i="7"/>
  <c r="J107" i="7" s="1"/>
  <c r="J67" i="7" s="1"/>
  <c r="P111" i="7"/>
  <c r="R117" i="7"/>
  <c r="BK126" i="7"/>
  <c r="J126" i="7"/>
  <c r="J72" i="7" s="1"/>
  <c r="BK129" i="7"/>
  <c r="J129" i="7" s="1"/>
  <c r="J73" i="7" s="1"/>
  <c r="BK132" i="7"/>
  <c r="J132" i="7"/>
  <c r="J74" i="7" s="1"/>
  <c r="R144" i="7"/>
  <c r="BK97" i="8"/>
  <c r="J97" i="8"/>
  <c r="J65" i="8" s="1"/>
  <c r="T104" i="8"/>
  <c r="BK110" i="8"/>
  <c r="J110" i="8"/>
  <c r="J67" i="8" s="1"/>
  <c r="R127" i="8"/>
  <c r="R124" i="8" s="1"/>
  <c r="R131" i="8"/>
  <c r="T106" i="9"/>
  <c r="T126" i="9"/>
  <c r="T142" i="9"/>
  <c r="R156" i="9"/>
  <c r="R218" i="9"/>
  <c r="R227" i="9"/>
  <c r="R236" i="9"/>
  <c r="P250" i="9"/>
  <c r="P257" i="9"/>
  <c r="T264" i="9"/>
  <c r="R280" i="9"/>
  <c r="R274" i="9"/>
  <c r="R111" i="10"/>
  <c r="P114" i="10"/>
  <c r="BK120" i="10"/>
  <c r="J120" i="10"/>
  <c r="J70" i="10" s="1"/>
  <c r="T141" i="10"/>
  <c r="T144" i="10"/>
  <c r="T148" i="10"/>
  <c r="T147" i="10" s="1"/>
  <c r="T165" i="10"/>
  <c r="P183" i="10"/>
  <c r="R188" i="10"/>
  <c r="R195" i="10"/>
  <c r="R194" i="10"/>
  <c r="P92" i="12"/>
  <c r="R97" i="12"/>
  <c r="P99" i="13"/>
  <c r="P360" i="13"/>
  <c r="P442" i="13"/>
  <c r="BK499" i="13"/>
  <c r="J499" i="13" s="1"/>
  <c r="J64" i="13" s="1"/>
  <c r="R541" i="13"/>
  <c r="R663" i="13"/>
  <c r="R812" i="13"/>
  <c r="BK847" i="13"/>
  <c r="J847" i="13"/>
  <c r="J71" i="13"/>
  <c r="BK860" i="13"/>
  <c r="J860" i="13" s="1"/>
  <c r="J72" i="13" s="1"/>
  <c r="P119" i="2"/>
  <c r="T277" i="2"/>
  <c r="BK515" i="2"/>
  <c r="J515" i="2" s="1"/>
  <c r="J67" i="2" s="1"/>
  <c r="R928" i="2"/>
  <c r="R1349" i="2"/>
  <c r="R1363" i="2"/>
  <c r="R2546" i="2"/>
  <c r="R2796" i="2"/>
  <c r="R2813" i="2"/>
  <c r="P2903" i="2"/>
  <c r="T3007" i="2"/>
  <c r="T3146" i="2"/>
  <c r="BK3155" i="2"/>
  <c r="J3155" i="2"/>
  <c r="J79" i="2"/>
  <c r="BK3303" i="2"/>
  <c r="J3303" i="2" s="1"/>
  <c r="J80" i="2" s="1"/>
  <c r="BK3319" i="2"/>
  <c r="J3319" i="2" s="1"/>
  <c r="J81" i="2" s="1"/>
  <c r="P3327" i="2"/>
  <c r="P3681" i="2"/>
  <c r="T3770" i="2"/>
  <c r="T3723" i="2" s="1"/>
  <c r="BK3791" i="2"/>
  <c r="J3791" i="2" s="1"/>
  <c r="J86" i="2" s="1"/>
  <c r="T3930" i="2"/>
  <c r="BK4287" i="2"/>
  <c r="J4287" i="2" s="1"/>
  <c r="J88" i="2" s="1"/>
  <c r="BK4788" i="2"/>
  <c r="J4788" i="2"/>
  <c r="J89" i="2" s="1"/>
  <c r="T4807" i="2"/>
  <c r="BK5569" i="2"/>
  <c r="J5569" i="2"/>
  <c r="J92" i="2" s="1"/>
  <c r="BK5620" i="2"/>
  <c r="J5620" i="2" s="1"/>
  <c r="J93" i="2" s="1"/>
  <c r="BK104" i="3"/>
  <c r="J104" i="3" s="1"/>
  <c r="J66" i="3" s="1"/>
  <c r="T111" i="3"/>
  <c r="T145" i="3"/>
  <c r="T158" i="3"/>
  <c r="T167" i="3"/>
  <c r="R171" i="3"/>
  <c r="BK184" i="3"/>
  <c r="J184" i="3" s="1"/>
  <c r="J77" i="3" s="1"/>
  <c r="R210" i="3"/>
  <c r="R244" i="3"/>
  <c r="T101" i="4"/>
  <c r="T122" i="4"/>
  <c r="R126" i="4"/>
  <c r="BK153" i="4"/>
  <c r="J153" i="4" s="1"/>
  <c r="J68" i="4" s="1"/>
  <c r="BK191" i="4"/>
  <c r="J191" i="4" s="1"/>
  <c r="J69" i="4" s="1"/>
  <c r="BK237" i="4"/>
  <c r="J237" i="4"/>
  <c r="J70" i="4" s="1"/>
  <c r="BK253" i="4"/>
  <c r="J253" i="4" s="1"/>
  <c r="J71" i="4" s="1"/>
  <c r="BK269" i="4"/>
  <c r="J269" i="4" s="1"/>
  <c r="J72" i="4" s="1"/>
  <c r="T281" i="4"/>
  <c r="T277" i="4" s="1"/>
  <c r="T284" i="4"/>
  <c r="R95" i="5"/>
  <c r="T164" i="5"/>
  <c r="T176" i="5"/>
  <c r="T183" i="5"/>
  <c r="R195" i="5"/>
  <c r="P93" i="6"/>
  <c r="T100" i="6"/>
  <c r="T114" i="6"/>
  <c r="R128" i="6"/>
  <c r="P101" i="7"/>
  <c r="R107" i="7"/>
  <c r="T111" i="7"/>
  <c r="T117" i="7"/>
  <c r="R126" i="7"/>
  <c r="P129" i="7"/>
  <c r="P132" i="7"/>
  <c r="T144" i="7"/>
  <c r="P97" i="8"/>
  <c r="R104" i="8"/>
  <c r="R110" i="8"/>
  <c r="T127" i="8"/>
  <c r="BK131" i="8"/>
  <c r="J131" i="8" s="1"/>
  <c r="J72" i="8" s="1"/>
  <c r="P106" i="9"/>
  <c r="R126" i="9"/>
  <c r="R142" i="9"/>
  <c r="BK156" i="9"/>
  <c r="J156" i="9" s="1"/>
  <c r="J69" i="9" s="1"/>
  <c r="BK218" i="9"/>
  <c r="J218" i="9" s="1"/>
  <c r="J70" i="9" s="1"/>
  <c r="BK227" i="9"/>
  <c r="J227" i="9" s="1"/>
  <c r="J71" i="9" s="1"/>
  <c r="P236" i="9"/>
  <c r="BK250" i="9"/>
  <c r="J250" i="9" s="1"/>
  <c r="J74" i="9" s="1"/>
  <c r="R257" i="9"/>
  <c r="P264" i="9"/>
  <c r="BK280" i="9"/>
  <c r="J280" i="9" s="1"/>
  <c r="J81" i="9" s="1"/>
  <c r="BK111" i="10"/>
  <c r="J111" i="10" s="1"/>
  <c r="J68" i="10" s="1"/>
  <c r="BK114" i="10"/>
  <c r="J114" i="10"/>
  <c r="J69" i="10" s="1"/>
  <c r="P120" i="10"/>
  <c r="BK141" i="10"/>
  <c r="J141" i="10"/>
  <c r="J72" i="10" s="1"/>
  <c r="R144" i="10"/>
  <c r="R148" i="10"/>
  <c r="R147" i="10"/>
  <c r="R165" i="10"/>
  <c r="T183" i="10"/>
  <c r="T188" i="10"/>
  <c r="P195" i="10"/>
  <c r="P194" i="10" s="1"/>
  <c r="BK92" i="12"/>
  <c r="J92" i="12" s="1"/>
  <c r="J65" i="12" s="1"/>
  <c r="BK97" i="12"/>
  <c r="J97" i="12" s="1"/>
  <c r="J66" i="12" s="1"/>
  <c r="T99" i="13"/>
  <c r="T360" i="13"/>
  <c r="R442" i="13"/>
  <c r="P499" i="13"/>
  <c r="T541" i="13"/>
  <c r="BK663" i="13"/>
  <c r="J663" i="13" s="1"/>
  <c r="J67" i="13" s="1"/>
  <c r="P812" i="13"/>
  <c r="P847" i="13"/>
  <c r="P860" i="13"/>
  <c r="P90" i="14"/>
  <c r="R90" i="14"/>
  <c r="R107" i="14"/>
  <c r="P158" i="14"/>
  <c r="P157" i="14" s="1"/>
  <c r="R119" i="2"/>
  <c r="R277" i="2"/>
  <c r="P515" i="2"/>
  <c r="P928" i="2"/>
  <c r="BK1349" i="2"/>
  <c r="J1349" i="2" s="1"/>
  <c r="J69" i="2" s="1"/>
  <c r="T1363" i="2"/>
  <c r="T2546" i="2"/>
  <c r="T2796" i="2"/>
  <c r="BK2813" i="2"/>
  <c r="J2813" i="2"/>
  <c r="J75" i="2"/>
  <c r="T2903" i="2"/>
  <c r="R3007" i="2"/>
  <c r="R3146" i="2"/>
  <c r="P3155" i="2"/>
  <c r="P3303" i="2"/>
  <c r="P3319" i="2"/>
  <c r="R3319" i="2"/>
  <c r="T3319" i="2"/>
  <c r="BK3327" i="2"/>
  <c r="J3327" i="2" s="1"/>
  <c r="J82" i="2" s="1"/>
  <c r="BK3681" i="2"/>
  <c r="J3681" i="2" s="1"/>
  <c r="J83" i="2" s="1"/>
  <c r="BK3770" i="2"/>
  <c r="J3770" i="2"/>
  <c r="J85" i="2" s="1"/>
  <c r="R3791" i="2"/>
  <c r="R3930" i="2"/>
  <c r="P4287" i="2"/>
  <c r="P4788" i="2"/>
  <c r="R4788" i="2"/>
  <c r="T4788" i="2"/>
  <c r="BK4807" i="2"/>
  <c r="J4807" i="2" s="1"/>
  <c r="J90" i="2" s="1"/>
  <c r="T5569" i="2"/>
  <c r="T5620" i="2"/>
  <c r="P104" i="3"/>
  <c r="BK111" i="3"/>
  <c r="J111" i="3"/>
  <c r="J67" i="3"/>
  <c r="BK145" i="3"/>
  <c r="J145" i="3" s="1"/>
  <c r="J68" i="3" s="1"/>
  <c r="BK158" i="3"/>
  <c r="J158" i="3" s="1"/>
  <c r="J69" i="3" s="1"/>
  <c r="BK167" i="3"/>
  <c r="J167" i="3"/>
  <c r="J70" i="3" s="1"/>
  <c r="BK171" i="3"/>
  <c r="J171" i="3"/>
  <c r="J71" i="3"/>
  <c r="T171" i="3"/>
  <c r="P180" i="3"/>
  <c r="P175" i="3"/>
  <c r="R184" i="3"/>
  <c r="BK210" i="3"/>
  <c r="J210" i="3" s="1"/>
  <c r="J78" i="3" s="1"/>
  <c r="P244" i="3"/>
  <c r="BK101" i="4"/>
  <c r="BK122" i="4"/>
  <c r="J122" i="4"/>
  <c r="J66" i="4"/>
  <c r="BK126" i="4"/>
  <c r="J126" i="4" s="1"/>
  <c r="J67" i="4" s="1"/>
  <c r="T153" i="4"/>
  <c r="P191" i="4"/>
  <c r="T237" i="4"/>
  <c r="P253" i="4"/>
  <c r="P269" i="4"/>
  <c r="P281" i="4"/>
  <c r="P277" i="4" s="1"/>
  <c r="P284" i="4"/>
  <c r="P95" i="5"/>
  <c r="R164" i="5"/>
  <c r="R176" i="5"/>
  <c r="BK183" i="5"/>
  <c r="J183" i="5"/>
  <c r="J69" i="5" s="1"/>
  <c r="P195" i="5"/>
  <c r="T93" i="6"/>
  <c r="T92" i="6"/>
  <c r="T91" i="6" s="1"/>
  <c r="P100" i="6"/>
  <c r="R114" i="6"/>
  <c r="P128" i="6"/>
  <c r="T101" i="7"/>
  <c r="T107" i="7"/>
  <c r="R111" i="7"/>
  <c r="P117" i="7"/>
  <c r="P126" i="7"/>
  <c r="T129" i="7"/>
  <c r="T132" i="7"/>
  <c r="P144" i="7"/>
  <c r="T97" i="8"/>
  <c r="P104" i="8"/>
  <c r="T110" i="8"/>
  <c r="P127" i="8"/>
  <c r="P124" i="8" s="1"/>
  <c r="P131" i="8"/>
  <c r="R106" i="9"/>
  <c r="P126" i="9"/>
  <c r="P142" i="9"/>
  <c r="T156" i="9"/>
  <c r="T218" i="9"/>
  <c r="T227" i="9"/>
  <c r="BK236" i="9"/>
  <c r="J236" i="9" s="1"/>
  <c r="J73" i="9" s="1"/>
  <c r="R250" i="9"/>
  <c r="BK257" i="9"/>
  <c r="J257" i="9" s="1"/>
  <c r="J75" i="9" s="1"/>
  <c r="BK264" i="9"/>
  <c r="J264" i="9" s="1"/>
  <c r="J76" i="9" s="1"/>
  <c r="P280" i="9"/>
  <c r="P274" i="9"/>
  <c r="T111" i="10"/>
  <c r="R114" i="10"/>
  <c r="R120" i="10"/>
  <c r="R141" i="10"/>
  <c r="R140" i="10" s="1"/>
  <c r="P144" i="10"/>
  <c r="P148" i="10"/>
  <c r="P147" i="10"/>
  <c r="P165" i="10"/>
  <c r="R183" i="10"/>
  <c r="R182" i="10"/>
  <c r="BK188" i="10"/>
  <c r="J188" i="10" s="1"/>
  <c r="J81" i="10" s="1"/>
  <c r="T195" i="10"/>
  <c r="T194" i="10"/>
  <c r="P94" i="11"/>
  <c r="R94" i="11"/>
  <c r="BK114" i="11"/>
  <c r="J114" i="11"/>
  <c r="J66" i="11" s="1"/>
  <c r="R114" i="11"/>
  <c r="T114" i="11"/>
  <c r="P119" i="11"/>
  <c r="T119" i="11"/>
  <c r="P134" i="11"/>
  <c r="T134" i="11"/>
  <c r="P138" i="11"/>
  <c r="T138" i="11"/>
  <c r="R92" i="12"/>
  <c r="R91" i="12"/>
  <c r="R90" i="12"/>
  <c r="P97" i="12"/>
  <c r="BK99" i="13"/>
  <c r="J99" i="13"/>
  <c r="J61" i="13"/>
  <c r="BK360" i="13"/>
  <c r="J360" i="13"/>
  <c r="J62" i="13"/>
  <c r="BK442" i="13"/>
  <c r="J442" i="13" s="1"/>
  <c r="J63" i="13" s="1"/>
  <c r="R499" i="13"/>
  <c r="BK541" i="13"/>
  <c r="J541" i="13" s="1"/>
  <c r="J65" i="13" s="1"/>
  <c r="P663" i="13"/>
  <c r="T812" i="13"/>
  <c r="R847" i="13"/>
  <c r="R860" i="13"/>
  <c r="BK107" i="14"/>
  <c r="J107" i="14"/>
  <c r="J62" i="14" s="1"/>
  <c r="P107" i="14"/>
  <c r="T158" i="14"/>
  <c r="T157" i="14"/>
  <c r="P81" i="15"/>
  <c r="P80" i="15"/>
  <c r="AU69" i="1"/>
  <c r="R81" i="15"/>
  <c r="R80" i="15" s="1"/>
  <c r="BK277" i="2"/>
  <c r="J277" i="2"/>
  <c r="J66" i="2"/>
  <c r="R515" i="2"/>
  <c r="T928" i="2"/>
  <c r="T1349" i="2"/>
  <c r="BK1363" i="2"/>
  <c r="J1363" i="2" s="1"/>
  <c r="J70" i="2" s="1"/>
  <c r="BK2546" i="2"/>
  <c r="J2546" i="2"/>
  <c r="J71" i="2" s="1"/>
  <c r="BK2796" i="2"/>
  <c r="J2796" i="2"/>
  <c r="J72" i="2"/>
  <c r="T2813" i="2"/>
  <c r="R2903" i="2"/>
  <c r="P3007" i="2"/>
  <c r="P3146" i="2"/>
  <c r="R3155" i="2"/>
  <c r="R3303" i="2"/>
  <c r="T3327" i="2"/>
  <c r="T3681" i="2"/>
  <c r="P3770" i="2"/>
  <c r="P3723" i="2"/>
  <c r="T3791" i="2"/>
  <c r="BK3930" i="2"/>
  <c r="J3930" i="2" s="1"/>
  <c r="J87" i="2" s="1"/>
  <c r="R4287" i="2"/>
  <c r="P4807" i="2"/>
  <c r="P5569" i="2"/>
  <c r="R5620" i="2"/>
  <c r="R104" i="3"/>
  <c r="P111" i="3"/>
  <c r="R145" i="3"/>
  <c r="R158" i="3"/>
  <c r="R167" i="3"/>
  <c r="P171" i="3"/>
  <c r="BK180" i="3"/>
  <c r="J180" i="3"/>
  <c r="J76" i="3"/>
  <c r="R180" i="3"/>
  <c r="R175" i="3" s="1"/>
  <c r="R174" i="3" s="1"/>
  <c r="P184" i="3"/>
  <c r="T210" i="3"/>
  <c r="T244" i="3"/>
  <c r="R101" i="4"/>
  <c r="P126" i="4"/>
  <c r="R153" i="4"/>
  <c r="R191" i="4"/>
  <c r="P237" i="4"/>
  <c r="T253" i="4"/>
  <c r="T269" i="4"/>
  <c r="R281" i="4"/>
  <c r="R284" i="4"/>
  <c r="R277" i="4" s="1"/>
  <c r="BK95" i="5"/>
  <c r="J95" i="5" s="1"/>
  <c r="J65" i="5" s="1"/>
  <c r="P164" i="5"/>
  <c r="BK176" i="5"/>
  <c r="J176" i="5" s="1"/>
  <c r="J68" i="5" s="1"/>
  <c r="P183" i="5"/>
  <c r="T195" i="5"/>
  <c r="R93" i="6"/>
  <c r="R92" i="6"/>
  <c r="R91" i="6"/>
  <c r="BK100" i="6"/>
  <c r="J100" i="6" s="1"/>
  <c r="J66" i="6" s="1"/>
  <c r="P114" i="6"/>
  <c r="BK128" i="6"/>
  <c r="J128" i="6" s="1"/>
  <c r="J68" i="6" s="1"/>
  <c r="R101" i="7"/>
  <c r="P107" i="7"/>
  <c r="BK111" i="7"/>
  <c r="J111" i="7"/>
  <c r="J68" i="7"/>
  <c r="BK117" i="7"/>
  <c r="J117" i="7" s="1"/>
  <c r="J69" i="7" s="1"/>
  <c r="T126" i="7"/>
  <c r="R129" i="7"/>
  <c r="R132" i="7"/>
  <c r="BK144" i="7"/>
  <c r="J144" i="7"/>
  <c r="J75" i="7"/>
  <c r="R97" i="8"/>
  <c r="R96" i="8"/>
  <c r="BK104" i="8"/>
  <c r="J104" i="8"/>
  <c r="J66" i="8" s="1"/>
  <c r="P110" i="8"/>
  <c r="BK127" i="8"/>
  <c r="J127" i="8"/>
  <c r="J71" i="8" s="1"/>
  <c r="T131" i="8"/>
  <c r="BK106" i="9"/>
  <c r="J106" i="9"/>
  <c r="J66" i="9" s="1"/>
  <c r="BK126" i="9"/>
  <c r="J126" i="9"/>
  <c r="J67" i="9"/>
  <c r="BK142" i="9"/>
  <c r="J142" i="9"/>
  <c r="J68" i="9"/>
  <c r="P156" i="9"/>
  <c r="P105" i="9" s="1"/>
  <c r="P218" i="9"/>
  <c r="P227" i="9"/>
  <c r="T236" i="9"/>
  <c r="T250" i="9"/>
  <c r="T257" i="9"/>
  <c r="R264" i="9"/>
  <c r="T280" i="9"/>
  <c r="T274" i="9" s="1"/>
  <c r="P111" i="10"/>
  <c r="P108" i="10"/>
  <c r="T114" i="10"/>
  <c r="T120" i="10"/>
  <c r="P141" i="10"/>
  <c r="P140" i="10"/>
  <c r="BK144" i="10"/>
  <c r="J144" i="10" s="1"/>
  <c r="J73" i="10" s="1"/>
  <c r="BK148" i="10"/>
  <c r="J148" i="10"/>
  <c r="J75" i="10" s="1"/>
  <c r="BK165" i="10"/>
  <c r="J165" i="10"/>
  <c r="J78" i="10"/>
  <c r="BK183" i="10"/>
  <c r="J183" i="10"/>
  <c r="J80" i="10"/>
  <c r="P188" i="10"/>
  <c r="BK195" i="10"/>
  <c r="J195" i="10"/>
  <c r="J83" i="10"/>
  <c r="BK94" i="11"/>
  <c r="J94" i="11" s="1"/>
  <c r="J65" i="11" s="1"/>
  <c r="T94" i="11"/>
  <c r="T93" i="11"/>
  <c r="T92" i="11" s="1"/>
  <c r="P114" i="11"/>
  <c r="BK119" i="11"/>
  <c r="J119" i="11"/>
  <c r="J67" i="11" s="1"/>
  <c r="R119" i="11"/>
  <c r="BK134" i="11"/>
  <c r="J134" i="11"/>
  <c r="J68" i="11" s="1"/>
  <c r="R134" i="11"/>
  <c r="BK138" i="11"/>
  <c r="J138" i="11"/>
  <c r="J69" i="11" s="1"/>
  <c r="R138" i="11"/>
  <c r="T92" i="12"/>
  <c r="T97" i="12"/>
  <c r="R99" i="13"/>
  <c r="R360" i="13"/>
  <c r="R98" i="13" s="1"/>
  <c r="T442" i="13"/>
  <c r="T499" i="13"/>
  <c r="P541" i="13"/>
  <c r="T663" i="13"/>
  <c r="BK812" i="13"/>
  <c r="BK98" i="13" s="1"/>
  <c r="T847" i="13"/>
  <c r="T860" i="13"/>
  <c r="BK90" i="14"/>
  <c r="J90" i="14"/>
  <c r="J61" i="14"/>
  <c r="T90" i="14"/>
  <c r="T107" i="14"/>
  <c r="BK158" i="14"/>
  <c r="J158" i="14"/>
  <c r="J65" i="14"/>
  <c r="R158" i="14"/>
  <c r="R157" i="14"/>
  <c r="BK81" i="15"/>
  <c r="J81" i="15"/>
  <c r="J60" i="15" s="1"/>
  <c r="T81" i="15"/>
  <c r="T80" i="15"/>
  <c r="BK2809" i="2"/>
  <c r="J2809" i="2" s="1"/>
  <c r="J73" i="2" s="1"/>
  <c r="BK178" i="3"/>
  <c r="J178" i="3"/>
  <c r="J75" i="3" s="1"/>
  <c r="BK324" i="5"/>
  <c r="J324" i="5"/>
  <c r="J71" i="5"/>
  <c r="BK122" i="7"/>
  <c r="J122" i="7"/>
  <c r="J70" i="7"/>
  <c r="BK125" i="8"/>
  <c r="J125" i="8" s="1"/>
  <c r="J70" i="8" s="1"/>
  <c r="BK885" i="13"/>
  <c r="J885" i="13"/>
  <c r="J76" i="13" s="1"/>
  <c r="BK3723" i="2"/>
  <c r="J3723" i="2"/>
  <c r="J84" i="2"/>
  <c r="BK5530" i="2"/>
  <c r="J5530" i="2"/>
  <c r="J91" i="2"/>
  <c r="BK278" i="4"/>
  <c r="J278" i="4" s="1"/>
  <c r="J75" i="4" s="1"/>
  <c r="BK124" i="7"/>
  <c r="J124" i="7"/>
  <c r="J71" i="7" s="1"/>
  <c r="BK109" i="10"/>
  <c r="J109" i="10"/>
  <c r="J67" i="10"/>
  <c r="BK161" i="10"/>
  <c r="J161" i="10"/>
  <c r="J76" i="10"/>
  <c r="BK163" i="10"/>
  <c r="J163" i="10" s="1"/>
  <c r="J77" i="10" s="1"/>
  <c r="BK115" i="12"/>
  <c r="J115" i="12"/>
  <c r="J68" i="12" s="1"/>
  <c r="BK879" i="13"/>
  <c r="J879" i="13"/>
  <c r="J74" i="13"/>
  <c r="BK882" i="13"/>
  <c r="J882" i="13"/>
  <c r="J75" i="13"/>
  <c r="BK154" i="14"/>
  <c r="J154" i="14" s="1"/>
  <c r="J63" i="14" s="1"/>
  <c r="BK5636" i="2"/>
  <c r="J5636" i="2"/>
  <c r="J95" i="2" s="1"/>
  <c r="BK176" i="3"/>
  <c r="J176" i="3"/>
  <c r="J74" i="3"/>
  <c r="BK274" i="4"/>
  <c r="J274" i="4"/>
  <c r="J73" i="4"/>
  <c r="BK152" i="6"/>
  <c r="J152" i="6" s="1"/>
  <c r="J69" i="6" s="1"/>
  <c r="BK99" i="7"/>
  <c r="J99" i="7"/>
  <c r="J65" i="7" s="1"/>
  <c r="BK122" i="8"/>
  <c r="J122" i="8"/>
  <c r="J68" i="8"/>
  <c r="BK135" i="8"/>
  <c r="J135" i="8"/>
  <c r="J73" i="8"/>
  <c r="BK275" i="9"/>
  <c r="J275" i="9" s="1"/>
  <c r="J79" i="9" s="1"/>
  <c r="BK112" i="12"/>
  <c r="J112" i="12"/>
  <c r="J67" i="12" s="1"/>
  <c r="BK647" i="13"/>
  <c r="J647" i="13"/>
  <c r="J66" i="13"/>
  <c r="BK888" i="13"/>
  <c r="J888" i="13"/>
  <c r="J77" i="13"/>
  <c r="BK192" i="14"/>
  <c r="J192" i="14" s="1"/>
  <c r="J68" i="14" s="1"/>
  <c r="BK162" i="5"/>
  <c r="J162" i="5"/>
  <c r="J66" i="5" s="1"/>
  <c r="BK271" i="9"/>
  <c r="J271" i="9"/>
  <c r="J77" i="9"/>
  <c r="BK278" i="9"/>
  <c r="J278" i="9"/>
  <c r="J80" i="9"/>
  <c r="BK145" i="11"/>
  <c r="J145" i="11" s="1"/>
  <c r="J70" i="11" s="1"/>
  <c r="BK843" i="13"/>
  <c r="J843" i="13"/>
  <c r="J69" i="13" s="1"/>
  <c r="BK189" i="14"/>
  <c r="J189" i="14"/>
  <c r="J67" i="14"/>
  <c r="J52" i="15"/>
  <c r="BE82" i="15"/>
  <c r="BE84" i="15"/>
  <c r="BE83" i="15"/>
  <c r="E48" i="15"/>
  <c r="F55" i="15"/>
  <c r="BE108" i="14"/>
  <c r="BE110" i="14"/>
  <c r="BE135" i="14"/>
  <c r="BE139" i="14"/>
  <c r="BE151" i="14"/>
  <c r="BE159" i="14"/>
  <c r="BE91" i="14"/>
  <c r="BE114" i="14"/>
  <c r="BE119" i="14"/>
  <c r="BE121" i="14"/>
  <c r="BE123" i="14"/>
  <c r="BE126" i="14"/>
  <c r="BE143" i="14"/>
  <c r="BE179" i="14"/>
  <c r="BE185" i="14"/>
  <c r="BE193" i="14"/>
  <c r="E48" i="14"/>
  <c r="J52" i="14"/>
  <c r="F55" i="14"/>
  <c r="BE190" i="14"/>
  <c r="BE106" i="14"/>
  <c r="BE116" i="14"/>
  <c r="BE147" i="14"/>
  <c r="BE155" i="14"/>
  <c r="BE171" i="14"/>
  <c r="J52" i="13"/>
  <c r="BE223" i="13"/>
  <c r="BE231" i="13"/>
  <c r="BE289" i="13"/>
  <c r="BE309" i="13"/>
  <c r="BE324" i="13"/>
  <c r="BE327" i="13"/>
  <c r="BE369" i="13"/>
  <c r="BE433" i="13"/>
  <c r="BE459" i="13"/>
  <c r="BE461" i="13"/>
  <c r="BE509" i="13"/>
  <c r="BE564" i="13"/>
  <c r="BE569" i="13"/>
  <c r="BE598" i="13"/>
  <c r="BE602" i="13"/>
  <c r="BE615" i="13"/>
  <c r="BE664" i="13"/>
  <c r="BE670" i="13"/>
  <c r="BE678" i="13"/>
  <c r="BE694" i="13"/>
  <c r="BE706" i="13"/>
  <c r="BE738" i="13"/>
  <c r="BE754" i="13"/>
  <c r="E87" i="13"/>
  <c r="BE167" i="13"/>
  <c r="BE175" i="13"/>
  <c r="BE202" i="13"/>
  <c r="BE239" i="13"/>
  <c r="BE243" i="13"/>
  <c r="BE251" i="13"/>
  <c r="BE263" i="13"/>
  <c r="BE298" i="13"/>
  <c r="BE299" i="13"/>
  <c r="BE306" i="13"/>
  <c r="BE318" i="13"/>
  <c r="BE330" i="13"/>
  <c r="BE341" i="13"/>
  <c r="BE344" i="13"/>
  <c r="BE366" i="13"/>
  <c r="BE378" i="13"/>
  <c r="BE393" i="13"/>
  <c r="BE408" i="13"/>
  <c r="BE424" i="13"/>
  <c r="BE427" i="13"/>
  <c r="BE449" i="13"/>
  <c r="BE455" i="13"/>
  <c r="BE484" i="13"/>
  <c r="BE493" i="13"/>
  <c r="BE495" i="13"/>
  <c r="BE549" i="13"/>
  <c r="BE552" i="13"/>
  <c r="BE625" i="13"/>
  <c r="BE676" i="13"/>
  <c r="BE677" i="13"/>
  <c r="BE715" i="13"/>
  <c r="BE718" i="13"/>
  <c r="BE726" i="13"/>
  <c r="BE740" i="13"/>
  <c r="BE745" i="13"/>
  <c r="BE748" i="13"/>
  <c r="BE766" i="13"/>
  <c r="BE779" i="13"/>
  <c r="BE783" i="13"/>
  <c r="BE801" i="13"/>
  <c r="BE813" i="13"/>
  <c r="BE822" i="13"/>
  <c r="BE835" i="13"/>
  <c r="BE844" i="13"/>
  <c r="BE858" i="13"/>
  <c r="BE861" i="13"/>
  <c r="BE870" i="13"/>
  <c r="BE873" i="13"/>
  <c r="BE889" i="13"/>
  <c r="F55" i="13"/>
  <c r="BE100" i="13"/>
  <c r="BE107" i="13"/>
  <c r="BE116" i="13"/>
  <c r="BE121" i="13"/>
  <c r="BE124" i="13"/>
  <c r="BE127" i="13"/>
  <c r="BE130" i="13"/>
  <c r="BE141" i="13"/>
  <c r="BE147" i="13"/>
  <c r="BE150" i="13"/>
  <c r="BE155" i="13"/>
  <c r="BE190" i="13"/>
  <c r="BE193" i="13"/>
  <c r="BE196" i="13"/>
  <c r="BE199" i="13"/>
  <c r="BE205" i="13"/>
  <c r="BE211" i="13"/>
  <c r="BE214" i="13"/>
  <c r="BE217" i="13"/>
  <c r="BE220" i="13"/>
  <c r="BE227" i="13"/>
  <c r="BE235" i="13"/>
  <c r="BE247" i="13"/>
  <c r="BE259" i="13"/>
  <c r="BE283" i="13"/>
  <c r="BE292" i="13"/>
  <c r="BE295" i="13"/>
  <c r="BE321" i="13"/>
  <c r="BE354" i="13"/>
  <c r="BE357" i="13"/>
  <c r="BE372" i="13"/>
  <c r="BE443" i="13"/>
  <c r="BE475" i="13"/>
  <c r="BE511" i="13"/>
  <c r="BE516" i="13"/>
  <c r="BE519" i="13"/>
  <c r="BE521" i="13"/>
  <c r="BE527" i="13"/>
  <c r="BE530" i="13"/>
  <c r="BE545" i="13"/>
  <c r="BE579" i="13"/>
  <c r="BE622" i="13"/>
  <c r="BE642" i="13"/>
  <c r="BE648" i="13"/>
  <c r="BE667" i="13"/>
  <c r="BE673" i="13"/>
  <c r="BE700" i="13"/>
  <c r="BE772" i="13"/>
  <c r="BE781" i="13"/>
  <c r="BE786" i="13"/>
  <c r="BE797" i="13"/>
  <c r="BE816" i="13"/>
  <c r="BE826" i="13"/>
  <c r="BE831" i="13"/>
  <c r="BE848" i="13"/>
  <c r="BE876" i="13"/>
  <c r="BE880" i="13"/>
  <c r="BE883" i="13"/>
  <c r="BE208" i="13"/>
  <c r="BE255" i="13"/>
  <c r="BE275" i="13"/>
  <c r="BE279" i="13"/>
  <c r="BE315" i="13"/>
  <c r="BE333" i="13"/>
  <c r="BE347" i="13"/>
  <c r="BE352" i="13"/>
  <c r="BE361" i="13"/>
  <c r="BE419" i="13"/>
  <c r="BE435" i="13"/>
  <c r="BE452" i="13"/>
  <c r="BE478" i="13"/>
  <c r="BE491" i="13"/>
  <c r="BE497" i="13"/>
  <c r="BE500" i="13"/>
  <c r="BE538" i="13"/>
  <c r="BE542" i="13"/>
  <c r="BE556" i="13"/>
  <c r="BE560" i="13"/>
  <c r="BE581" i="13"/>
  <c r="BE589" i="13"/>
  <c r="BE609" i="13"/>
  <c r="BE629" i="13"/>
  <c r="BE632" i="13"/>
  <c r="BE666" i="13"/>
  <c r="BE697" i="13"/>
  <c r="BE704" i="13"/>
  <c r="BE710" i="13"/>
  <c r="BE721" i="13"/>
  <c r="BE734" i="13"/>
  <c r="BE752" i="13"/>
  <c r="BE758" i="13"/>
  <c r="BE790" i="13"/>
  <c r="BE795" i="13"/>
  <c r="BE808" i="13"/>
  <c r="BE839" i="13"/>
  <c r="BE886" i="13"/>
  <c r="BK93" i="11"/>
  <c r="J93" i="11" s="1"/>
  <c r="J64" i="11" s="1"/>
  <c r="F59" i="12"/>
  <c r="BF93" i="12"/>
  <c r="BF98" i="12"/>
  <c r="BF104" i="12"/>
  <c r="E50" i="12"/>
  <c r="J56" i="12"/>
  <c r="J87" i="12"/>
  <c r="BF100" i="12"/>
  <c r="BF113" i="12"/>
  <c r="BF95" i="12"/>
  <c r="BF110" i="12"/>
  <c r="BF102" i="12"/>
  <c r="BF106" i="12"/>
  <c r="BF108" i="12"/>
  <c r="BF116" i="12"/>
  <c r="E50" i="11"/>
  <c r="BF97" i="11"/>
  <c r="BF108" i="11"/>
  <c r="BF120" i="11"/>
  <c r="BF130" i="11"/>
  <c r="BF135" i="11"/>
  <c r="BF139" i="11"/>
  <c r="J56" i="11"/>
  <c r="F89" i="11"/>
  <c r="BF95" i="11"/>
  <c r="BF99" i="11"/>
  <c r="BF112" i="11"/>
  <c r="BF124" i="11"/>
  <c r="BF128" i="11"/>
  <c r="BF132" i="11"/>
  <c r="BF137" i="11"/>
  <c r="BF142" i="11"/>
  <c r="BF143" i="11"/>
  <c r="J89" i="11"/>
  <c r="BF101" i="11"/>
  <c r="BF102" i="11"/>
  <c r="BF115" i="11"/>
  <c r="BF122" i="11"/>
  <c r="BF126" i="11"/>
  <c r="BF140" i="11"/>
  <c r="BF141" i="11"/>
  <c r="BF144" i="11"/>
  <c r="BF146" i="11"/>
  <c r="BF104" i="11"/>
  <c r="BF106" i="11"/>
  <c r="BF110" i="11"/>
  <c r="BF117" i="11"/>
  <c r="J59" i="10"/>
  <c r="F102" i="10"/>
  <c r="BF112" i="10"/>
  <c r="BF116" i="10"/>
  <c r="BF118" i="10"/>
  <c r="BF123" i="10"/>
  <c r="BF126" i="10"/>
  <c r="BF142" i="10"/>
  <c r="BF143" i="10"/>
  <c r="BF158" i="10"/>
  <c r="BF166" i="10"/>
  <c r="BF170" i="10"/>
  <c r="BF171" i="10"/>
  <c r="BF172" i="10"/>
  <c r="BF179" i="10"/>
  <c r="BF181" i="10"/>
  <c r="BF186" i="10"/>
  <c r="BF189" i="10"/>
  <c r="BF191" i="10"/>
  <c r="BF203" i="10"/>
  <c r="BF204" i="10"/>
  <c r="J56" i="10"/>
  <c r="E93" i="10"/>
  <c r="BF110" i="10"/>
  <c r="BF115" i="10"/>
  <c r="BF119" i="10"/>
  <c r="BF125" i="10"/>
  <c r="BF130" i="10"/>
  <c r="BF133" i="10"/>
  <c r="BF136" i="10"/>
  <c r="BF138" i="10"/>
  <c r="BF139" i="10"/>
  <c r="BF151" i="10"/>
  <c r="BF152" i="10"/>
  <c r="BF153" i="10"/>
  <c r="BF155" i="10"/>
  <c r="BF157" i="10"/>
  <c r="BF159" i="10"/>
  <c r="BF162" i="10"/>
  <c r="BF164" i="10"/>
  <c r="BF167" i="10"/>
  <c r="BF175" i="10"/>
  <c r="BF184" i="10"/>
  <c r="BF201" i="10"/>
  <c r="BF202" i="10"/>
  <c r="BF206" i="10"/>
  <c r="BF122" i="10"/>
  <c r="BF124" i="10"/>
  <c r="BF127" i="10"/>
  <c r="BF137" i="10"/>
  <c r="BF145" i="10"/>
  <c r="BF149" i="10"/>
  <c r="BF154" i="10"/>
  <c r="BF156" i="10"/>
  <c r="BF160" i="10"/>
  <c r="BF176" i="10"/>
  <c r="BF177" i="10"/>
  <c r="BF180" i="10"/>
  <c r="BF198" i="10"/>
  <c r="BF207" i="10"/>
  <c r="BF208" i="10"/>
  <c r="BF113" i="10"/>
  <c r="BF117" i="10"/>
  <c r="BF121" i="10"/>
  <c r="BF128" i="10"/>
  <c r="BF129" i="10"/>
  <c r="BF131" i="10"/>
  <c r="BF132" i="10"/>
  <c r="BF134" i="10"/>
  <c r="BF135" i="10"/>
  <c r="BF146" i="10"/>
  <c r="BF150" i="10"/>
  <c r="BF168" i="10"/>
  <c r="BF169" i="10"/>
  <c r="BF173" i="10"/>
  <c r="BF174" i="10"/>
  <c r="BF178" i="10"/>
  <c r="BF185" i="10"/>
  <c r="BF187" i="10"/>
  <c r="BF190" i="10"/>
  <c r="BF192" i="10"/>
  <c r="BF193" i="10"/>
  <c r="BF196" i="10"/>
  <c r="BF197" i="10"/>
  <c r="BF199" i="10"/>
  <c r="BF200" i="10"/>
  <c r="BF205" i="10"/>
  <c r="J56" i="9"/>
  <c r="F100" i="9"/>
  <c r="BF107" i="9"/>
  <c r="BF112" i="9"/>
  <c r="BF119" i="9"/>
  <c r="BF120" i="9"/>
  <c r="BF124" i="9"/>
  <c r="BF127" i="9"/>
  <c r="BF131" i="9"/>
  <c r="BF132" i="9"/>
  <c r="BF133" i="9"/>
  <c r="BF135" i="9"/>
  <c r="BF136" i="9"/>
  <c r="BF137" i="9"/>
  <c r="BF143" i="9"/>
  <c r="BF146" i="9"/>
  <c r="BF147" i="9"/>
  <c r="BF148" i="9"/>
  <c r="BF154" i="9"/>
  <c r="BF161" i="9"/>
  <c r="BF164" i="9"/>
  <c r="BF166" i="9"/>
  <c r="BF168" i="9"/>
  <c r="BF169" i="9"/>
  <c r="BF171" i="9"/>
  <c r="BF175" i="9"/>
  <c r="BF181" i="9"/>
  <c r="BF186" i="9"/>
  <c r="BF194" i="9"/>
  <c r="BF199" i="9"/>
  <c r="BF209" i="9"/>
  <c r="BF210" i="9"/>
  <c r="BF216" i="9"/>
  <c r="BF217" i="9"/>
  <c r="BF221" i="9"/>
  <c r="BF226" i="9"/>
  <c r="BF232" i="9"/>
  <c r="BF247" i="9"/>
  <c r="BF251" i="9"/>
  <c r="BF262" i="9"/>
  <c r="J100" i="9"/>
  <c r="BF116" i="9"/>
  <c r="BF117" i="9"/>
  <c r="BF118" i="9"/>
  <c r="BF121" i="9"/>
  <c r="BF130" i="9"/>
  <c r="BF138" i="9"/>
  <c r="BF139" i="9"/>
  <c r="BF141" i="9"/>
  <c r="BF145" i="9"/>
  <c r="BF151" i="9"/>
  <c r="BF155" i="9"/>
  <c r="BF157" i="9"/>
  <c r="BF162" i="9"/>
  <c r="BF178" i="9"/>
  <c r="BF179" i="9"/>
  <c r="BF180" i="9"/>
  <c r="BF182" i="9"/>
  <c r="BF183" i="9"/>
  <c r="BF185" i="9"/>
  <c r="BF189" i="9"/>
  <c r="BF190" i="9"/>
  <c r="BF191" i="9"/>
  <c r="BF196" i="9"/>
  <c r="BF197" i="9"/>
  <c r="BF202" i="9"/>
  <c r="BF205" i="9"/>
  <c r="BF223" i="9"/>
  <c r="BF224" i="9"/>
  <c r="BF229" i="9"/>
  <c r="BF230" i="9"/>
  <c r="BF234" i="9"/>
  <c r="BF241" i="9"/>
  <c r="BF248" i="9"/>
  <c r="BF249" i="9"/>
  <c r="BF252" i="9"/>
  <c r="BF258" i="9"/>
  <c r="BF263" i="9"/>
  <c r="BF266" i="9"/>
  <c r="BF279" i="9"/>
  <c r="BF281" i="9"/>
  <c r="BF282" i="9"/>
  <c r="BF113" i="9"/>
  <c r="BF114" i="9"/>
  <c r="BF115" i="9"/>
  <c r="BF122" i="9"/>
  <c r="BF123" i="9"/>
  <c r="BF128" i="9"/>
  <c r="BF144" i="9"/>
  <c r="BF150" i="9"/>
  <c r="BF152" i="9"/>
  <c r="BF153" i="9"/>
  <c r="BF160" i="9"/>
  <c r="BF165" i="9"/>
  <c r="BF167" i="9"/>
  <c r="BF170" i="9"/>
  <c r="BF172" i="9"/>
  <c r="BF176" i="9"/>
  <c r="BF177" i="9"/>
  <c r="BF193" i="9"/>
  <c r="BF198" i="9"/>
  <c r="BF200" i="9"/>
  <c r="BF204" i="9"/>
  <c r="BF207" i="9"/>
  <c r="BF208" i="9"/>
  <c r="BF215" i="9"/>
  <c r="BF222" i="9"/>
  <c r="BF228" i="9"/>
  <c r="BF231" i="9"/>
  <c r="BF233" i="9"/>
  <c r="BF237" i="9"/>
  <c r="BF238" i="9"/>
  <c r="BF239" i="9"/>
  <c r="BF259" i="9"/>
  <c r="BF260" i="9"/>
  <c r="BF261" i="9"/>
  <c r="BF268" i="9"/>
  <c r="BF269" i="9"/>
  <c r="BF272" i="9"/>
  <c r="E50" i="9"/>
  <c r="BF108" i="9"/>
  <c r="BF109" i="9"/>
  <c r="BF110" i="9"/>
  <c r="BF111" i="9"/>
  <c r="BF125" i="9"/>
  <c r="BF129" i="9"/>
  <c r="BF134" i="9"/>
  <c r="BF140" i="9"/>
  <c r="BF149" i="9"/>
  <c r="BF158" i="9"/>
  <c r="BF159" i="9"/>
  <c r="BF163" i="9"/>
  <c r="BF173" i="9"/>
  <c r="BF174" i="9"/>
  <c r="BF184" i="9"/>
  <c r="BF187" i="9"/>
  <c r="BF188" i="9"/>
  <c r="BF192" i="9"/>
  <c r="BF195" i="9"/>
  <c r="BF201" i="9"/>
  <c r="BF203" i="9"/>
  <c r="BF206" i="9"/>
  <c r="BF211" i="9"/>
  <c r="BF212" i="9"/>
  <c r="BF213" i="9"/>
  <c r="BF214" i="9"/>
  <c r="BF219" i="9"/>
  <c r="BF220" i="9"/>
  <c r="BF225" i="9"/>
  <c r="BF240" i="9"/>
  <c r="BF242" i="9"/>
  <c r="BF243" i="9"/>
  <c r="BF244" i="9"/>
  <c r="BF245" i="9"/>
  <c r="BF246" i="9"/>
  <c r="BF253" i="9"/>
  <c r="BF254" i="9"/>
  <c r="BF255" i="9"/>
  <c r="BF256" i="9"/>
  <c r="BF265" i="9"/>
  <c r="BF267" i="9"/>
  <c r="BF276" i="9"/>
  <c r="J56" i="8"/>
  <c r="F59" i="8"/>
  <c r="BF98" i="8"/>
  <c r="BF99" i="8"/>
  <c r="BF105" i="8"/>
  <c r="BF115" i="8"/>
  <c r="BF119" i="8"/>
  <c r="E83" i="8"/>
  <c r="BF100" i="8"/>
  <c r="BF107" i="8"/>
  <c r="BF117" i="8"/>
  <c r="BF120" i="8"/>
  <c r="BF123" i="8"/>
  <c r="BF129" i="8"/>
  <c r="BF130" i="8"/>
  <c r="BF132" i="8"/>
  <c r="BF103" i="8"/>
  <c r="BF106" i="8"/>
  <c r="BF108" i="8"/>
  <c r="BF111" i="8"/>
  <c r="BF113" i="8"/>
  <c r="BF114" i="8"/>
  <c r="BF116" i="8"/>
  <c r="BF126" i="8"/>
  <c r="BF134" i="8"/>
  <c r="BF136" i="8"/>
  <c r="BF101" i="8"/>
  <c r="BF102" i="8"/>
  <c r="BF109" i="8"/>
  <c r="BF112" i="8"/>
  <c r="BF118" i="8"/>
  <c r="BF121" i="8"/>
  <c r="BF128" i="8"/>
  <c r="BF133" i="8"/>
  <c r="F59" i="7"/>
  <c r="J94" i="7"/>
  <c r="BF108" i="7"/>
  <c r="BF116" i="7"/>
  <c r="BF119" i="7"/>
  <c r="BF125" i="7"/>
  <c r="BF127" i="7"/>
  <c r="BF128" i="7"/>
  <c r="BF134" i="7"/>
  <c r="BF142" i="7"/>
  <c r="BF155" i="7"/>
  <c r="BF157" i="7"/>
  <c r="BK92" i="6"/>
  <c r="BK91" i="6" s="1"/>
  <c r="J91" i="6" s="1"/>
  <c r="J32" i="6" s="1"/>
  <c r="J56" i="7"/>
  <c r="BF102" i="7"/>
  <c r="BF109" i="7"/>
  <c r="BF123" i="7"/>
  <c r="BF130" i="7"/>
  <c r="BF136" i="7"/>
  <c r="BF139" i="7"/>
  <c r="BF146" i="7"/>
  <c r="BF149" i="7"/>
  <c r="BF150" i="7"/>
  <c r="BF159" i="7"/>
  <c r="E50" i="7"/>
  <c r="BF100" i="7"/>
  <c r="BF112" i="7"/>
  <c r="BF113" i="7"/>
  <c r="BF114" i="7"/>
  <c r="BF120" i="7"/>
  <c r="BF121" i="7"/>
  <c r="BF133" i="7"/>
  <c r="BF138" i="7"/>
  <c r="BF140" i="7"/>
  <c r="BF143" i="7"/>
  <c r="BF151" i="7"/>
  <c r="BF154" i="7"/>
  <c r="BF161" i="7"/>
  <c r="BF103" i="7"/>
  <c r="BF104" i="7"/>
  <c r="BF105" i="7"/>
  <c r="BF106" i="7"/>
  <c r="BF110" i="7"/>
  <c r="BF115" i="7"/>
  <c r="BF118" i="7"/>
  <c r="BF131" i="7"/>
  <c r="BF135" i="7"/>
  <c r="BF137" i="7"/>
  <c r="BF141" i="7"/>
  <c r="BF145" i="7"/>
  <c r="BF147" i="7"/>
  <c r="BF148" i="7"/>
  <c r="BF152" i="7"/>
  <c r="BF153" i="7"/>
  <c r="BF156" i="7"/>
  <c r="BF158" i="7"/>
  <c r="BF160" i="7"/>
  <c r="F59" i="6"/>
  <c r="BF96" i="6"/>
  <c r="BF98" i="6"/>
  <c r="BF103" i="6"/>
  <c r="BF105" i="6"/>
  <c r="BF109" i="6"/>
  <c r="BF110" i="6"/>
  <c r="BF113" i="6"/>
  <c r="BF121" i="6"/>
  <c r="BF125" i="6"/>
  <c r="BF129" i="6"/>
  <c r="BF132" i="6"/>
  <c r="BF140" i="6"/>
  <c r="BF146" i="6"/>
  <c r="BF148" i="6"/>
  <c r="BF151" i="6"/>
  <c r="J56" i="6"/>
  <c r="J59" i="6"/>
  <c r="BF104" i="6"/>
  <c r="BF107" i="6"/>
  <c r="BF122" i="6"/>
  <c r="BF127" i="6"/>
  <c r="BF130" i="6"/>
  <c r="BF131" i="6"/>
  <c r="BF134" i="6"/>
  <c r="BF135" i="6"/>
  <c r="BF137" i="6"/>
  <c r="BF139" i="6"/>
  <c r="BF142" i="6"/>
  <c r="BF147" i="6"/>
  <c r="E50" i="6"/>
  <c r="BF97" i="6"/>
  <c r="BF102" i="6"/>
  <c r="BF106" i="6"/>
  <c r="BF111" i="6"/>
  <c r="BF112" i="6"/>
  <c r="BF115" i="6"/>
  <c r="BF116" i="6"/>
  <c r="BF117" i="6"/>
  <c r="BF120" i="6"/>
  <c r="BF123" i="6"/>
  <c r="BF126" i="6"/>
  <c r="BF133" i="6"/>
  <c r="BF138" i="6"/>
  <c r="BF141" i="6"/>
  <c r="BF149" i="6"/>
  <c r="BF94" i="6"/>
  <c r="BF95" i="6"/>
  <c r="BF99" i="6"/>
  <c r="BF101" i="6"/>
  <c r="BF108" i="6"/>
  <c r="BF118" i="6"/>
  <c r="BF119" i="6"/>
  <c r="BF124" i="6"/>
  <c r="BF136" i="6"/>
  <c r="BF143" i="6"/>
  <c r="BF144" i="6"/>
  <c r="BF145" i="6"/>
  <c r="BF150" i="6"/>
  <c r="BF153" i="6"/>
  <c r="J101" i="4"/>
  <c r="J65" i="4" s="1"/>
  <c r="E50" i="5"/>
  <c r="J59" i="5"/>
  <c r="BF96" i="5"/>
  <c r="BF97" i="5"/>
  <c r="BF98" i="5"/>
  <c r="BF102" i="5"/>
  <c r="BF104" i="5"/>
  <c r="BF107" i="5"/>
  <c r="BF112" i="5"/>
  <c r="BF117" i="5"/>
  <c r="BF118" i="5"/>
  <c r="BF123" i="5"/>
  <c r="BF132" i="5"/>
  <c r="BF135" i="5"/>
  <c r="BF151" i="5"/>
  <c r="BF157" i="5"/>
  <c r="BF165" i="5"/>
  <c r="BF167" i="5"/>
  <c r="BF174" i="5"/>
  <c r="BF177" i="5"/>
  <c r="BF179" i="5"/>
  <c r="BF180" i="5"/>
  <c r="BF189" i="5"/>
  <c r="BF190" i="5"/>
  <c r="BF197" i="5"/>
  <c r="BF201" i="5"/>
  <c r="BF206" i="5"/>
  <c r="BF207" i="5"/>
  <c r="BF213" i="5"/>
  <c r="BF216" i="5"/>
  <c r="BF218" i="5"/>
  <c r="BF224" i="5"/>
  <c r="BF226" i="5"/>
  <c r="BF229" i="5"/>
  <c r="BF230" i="5"/>
  <c r="BF232" i="5"/>
  <c r="BF233" i="5"/>
  <c r="BF234" i="5"/>
  <c r="BF237" i="5"/>
  <c r="BF240" i="5"/>
  <c r="BF246" i="5"/>
  <c r="BF248" i="5"/>
  <c r="BF249" i="5"/>
  <c r="BF253" i="5"/>
  <c r="BF255" i="5"/>
  <c r="BF256" i="5"/>
  <c r="BF266" i="5"/>
  <c r="BF269" i="5"/>
  <c r="BF273" i="5"/>
  <c r="BF275" i="5"/>
  <c r="BF281" i="5"/>
  <c r="BF283" i="5"/>
  <c r="BF284" i="5"/>
  <c r="BF288" i="5"/>
  <c r="BF291" i="5"/>
  <c r="BF297" i="5"/>
  <c r="BF300" i="5"/>
  <c r="BF304" i="5"/>
  <c r="BF307" i="5"/>
  <c r="BF308" i="5"/>
  <c r="BF309" i="5"/>
  <c r="BF313" i="5"/>
  <c r="BF314" i="5"/>
  <c r="BF316" i="5"/>
  <c r="BF317" i="5"/>
  <c r="BF318" i="5"/>
  <c r="BF319" i="5"/>
  <c r="BF322" i="5"/>
  <c r="BF323" i="5"/>
  <c r="BF325" i="5"/>
  <c r="J87" i="5"/>
  <c r="BF105" i="5"/>
  <c r="BF110" i="5"/>
  <c r="BF115" i="5"/>
  <c r="BF120" i="5"/>
  <c r="BF122" i="5"/>
  <c r="BF126" i="5"/>
  <c r="BF131" i="5"/>
  <c r="BF134" i="5"/>
  <c r="BF136" i="5"/>
  <c r="BF139" i="5"/>
  <c r="BF145" i="5"/>
  <c r="BF146" i="5"/>
  <c r="BF148" i="5"/>
  <c r="BF156" i="5"/>
  <c r="BF158" i="5"/>
  <c r="BF159" i="5"/>
  <c r="BF170" i="5"/>
  <c r="BF172" i="5"/>
  <c r="BF182" i="5"/>
  <c r="BF184" i="5"/>
  <c r="BF185" i="5"/>
  <c r="BF187" i="5"/>
  <c r="BF200" i="5"/>
  <c r="BF202" i="5"/>
  <c r="BF210" i="5"/>
  <c r="BF211" i="5"/>
  <c r="BF215" i="5"/>
  <c r="BF220" i="5"/>
  <c r="BF221" i="5"/>
  <c r="BF222" i="5"/>
  <c r="BF228" i="5"/>
  <c r="BF236" i="5"/>
  <c r="BF243" i="5"/>
  <c r="BF247" i="5"/>
  <c r="BF250" i="5"/>
  <c r="BF254" i="5"/>
  <c r="BF258" i="5"/>
  <c r="BF262" i="5"/>
  <c r="BF264" i="5"/>
  <c r="BF279" i="5"/>
  <c r="BF282" i="5"/>
  <c r="BF299" i="5"/>
  <c r="BF301" i="5"/>
  <c r="BF302" i="5"/>
  <c r="BF303" i="5"/>
  <c r="BF320" i="5"/>
  <c r="BF101" i="5"/>
  <c r="BF103" i="5"/>
  <c r="BF113" i="5"/>
  <c r="BF114" i="5"/>
  <c r="BF121" i="5"/>
  <c r="BF124" i="5"/>
  <c r="BF125" i="5"/>
  <c r="BF127" i="5"/>
  <c r="BF128" i="5"/>
  <c r="BF130" i="5"/>
  <c r="BF137" i="5"/>
  <c r="BF141" i="5"/>
  <c r="BF147" i="5"/>
  <c r="BF150" i="5"/>
  <c r="BF153" i="5"/>
  <c r="BF154" i="5"/>
  <c r="BF155" i="5"/>
  <c r="BF160" i="5"/>
  <c r="BF161" i="5"/>
  <c r="BF163" i="5"/>
  <c r="BF169" i="5"/>
  <c r="BF181" i="5"/>
  <c r="BF186" i="5"/>
  <c r="BF194" i="5"/>
  <c r="BF198" i="5"/>
  <c r="BF199" i="5"/>
  <c r="BF204" i="5"/>
  <c r="BF205" i="5"/>
  <c r="BF208" i="5"/>
  <c r="BF212" i="5"/>
  <c r="BF217" i="5"/>
  <c r="BF225" i="5"/>
  <c r="BF231" i="5"/>
  <c r="BF235" i="5"/>
  <c r="BF238" i="5"/>
  <c r="BF241" i="5"/>
  <c r="BF245" i="5"/>
  <c r="BF260" i="5"/>
  <c r="BF261" i="5"/>
  <c r="BF263" i="5"/>
  <c r="BF265" i="5"/>
  <c r="BF270" i="5"/>
  <c r="BF274" i="5"/>
  <c r="BF278" i="5"/>
  <c r="BF286" i="5"/>
  <c r="BF289" i="5"/>
  <c r="BF294" i="5"/>
  <c r="BF296" i="5"/>
  <c r="BF298" i="5"/>
  <c r="BF310" i="5"/>
  <c r="BF312" i="5"/>
  <c r="BF315" i="5"/>
  <c r="BF321" i="5"/>
  <c r="F59" i="5"/>
  <c r="BF99" i="5"/>
  <c r="BF100" i="5"/>
  <c r="BF106" i="5"/>
  <c r="BF108" i="5"/>
  <c r="BF109" i="5"/>
  <c r="BF111" i="5"/>
  <c r="BF116" i="5"/>
  <c r="BF119" i="5"/>
  <c r="BF129" i="5"/>
  <c r="BF133" i="5"/>
  <c r="BF138" i="5"/>
  <c r="BF140" i="5"/>
  <c r="BF142" i="5"/>
  <c r="BF143" i="5"/>
  <c r="BF144" i="5"/>
  <c r="BF149" i="5"/>
  <c r="BF152" i="5"/>
  <c r="BF166" i="5"/>
  <c r="BF168" i="5"/>
  <c r="BF171" i="5"/>
  <c r="BF173" i="5"/>
  <c r="BF175" i="5"/>
  <c r="BF178" i="5"/>
  <c r="BF188" i="5"/>
  <c r="BF191" i="5"/>
  <c r="BF192" i="5"/>
  <c r="BF193" i="5"/>
  <c r="BF196" i="5"/>
  <c r="BF203" i="5"/>
  <c r="BF209" i="5"/>
  <c r="BF214" i="5"/>
  <c r="BF219" i="5"/>
  <c r="BF223" i="5"/>
  <c r="BF227" i="5"/>
  <c r="BF239" i="5"/>
  <c r="BF242" i="5"/>
  <c r="BF244" i="5"/>
  <c r="BF251" i="5"/>
  <c r="BF252" i="5"/>
  <c r="BF257" i="5"/>
  <c r="BF259" i="5"/>
  <c r="BF267" i="5"/>
  <c r="BF268" i="5"/>
  <c r="BF271" i="5"/>
  <c r="BF272" i="5"/>
  <c r="BF276" i="5"/>
  <c r="BF277" i="5"/>
  <c r="BF280" i="5"/>
  <c r="BF285" i="5"/>
  <c r="BF287" i="5"/>
  <c r="BF290" i="5"/>
  <c r="BF292" i="5"/>
  <c r="BF293" i="5"/>
  <c r="BF295" i="5"/>
  <c r="BF305" i="5"/>
  <c r="BF306" i="5"/>
  <c r="BF311" i="5"/>
  <c r="J56" i="4"/>
  <c r="E87" i="4"/>
  <c r="J96" i="4"/>
  <c r="BF104" i="4"/>
  <c r="BF105" i="4"/>
  <c r="BF108" i="4"/>
  <c r="BF110" i="4"/>
  <c r="BF113" i="4"/>
  <c r="BF114" i="4"/>
  <c r="BF115" i="4"/>
  <c r="BF119" i="4"/>
  <c r="BF124" i="4"/>
  <c r="BF127" i="4"/>
  <c r="BF129" i="4"/>
  <c r="BF134" i="4"/>
  <c r="BF136" i="4"/>
  <c r="BF162" i="4"/>
  <c r="BF173" i="4"/>
  <c r="BF178" i="4"/>
  <c r="BF194" i="4"/>
  <c r="BF202" i="4"/>
  <c r="BF204" i="4"/>
  <c r="BF207" i="4"/>
  <c r="F59" i="4"/>
  <c r="BF106" i="4"/>
  <c r="BF111" i="4"/>
  <c r="BF120" i="4"/>
  <c r="BF123" i="4"/>
  <c r="BF135" i="4"/>
  <c r="BF138" i="4"/>
  <c r="BF140" i="4"/>
  <c r="BF142" i="4"/>
  <c r="BF144" i="4"/>
  <c r="BF149" i="4"/>
  <c r="BF151" i="4"/>
  <c r="BF154" i="4"/>
  <c r="BF156" i="4"/>
  <c r="BF167" i="4"/>
  <c r="BF171" i="4"/>
  <c r="BF179" i="4"/>
  <c r="BF183" i="4"/>
  <c r="BF187" i="4"/>
  <c r="BF189" i="4"/>
  <c r="BF192" i="4"/>
  <c r="BF195" i="4"/>
  <c r="BF198" i="4"/>
  <c r="BF205" i="4"/>
  <c r="BF219" i="4"/>
  <c r="BF221" i="4"/>
  <c r="BF227" i="4"/>
  <c r="BF228" i="4"/>
  <c r="BF231" i="4"/>
  <c r="BF234" i="4"/>
  <c r="BF238" i="4"/>
  <c r="BF240" i="4"/>
  <c r="BF250" i="4"/>
  <c r="BF257" i="4"/>
  <c r="BF260" i="4"/>
  <c r="BF262" i="4"/>
  <c r="BF267" i="4"/>
  <c r="BF279" i="4"/>
  <c r="BF282" i="4"/>
  <c r="BF283" i="4"/>
  <c r="BF286" i="4"/>
  <c r="BF116" i="4"/>
  <c r="BF117" i="4"/>
  <c r="BF128" i="4"/>
  <c r="BF130" i="4"/>
  <c r="BF131" i="4"/>
  <c r="BF133" i="4"/>
  <c r="BF137" i="4"/>
  <c r="BF147" i="4"/>
  <c r="BF160" i="4"/>
  <c r="BF166" i="4"/>
  <c r="BF169" i="4"/>
  <c r="BF175" i="4"/>
  <c r="BF181" i="4"/>
  <c r="BF200" i="4"/>
  <c r="BF213" i="4"/>
  <c r="BF215" i="4"/>
  <c r="BF217" i="4"/>
  <c r="BF223" i="4"/>
  <c r="BF225" i="4"/>
  <c r="BF232" i="4"/>
  <c r="BF256" i="4"/>
  <c r="BF272" i="4"/>
  <c r="BF102" i="4"/>
  <c r="BF107" i="4"/>
  <c r="BF109" i="4"/>
  <c r="BF132" i="4"/>
  <c r="BF146" i="4"/>
  <c r="BF158" i="4"/>
  <c r="BF164" i="4"/>
  <c r="BF177" i="4"/>
  <c r="BF180" i="4"/>
  <c r="BF185" i="4"/>
  <c r="BF196" i="4"/>
  <c r="BF209" i="4"/>
  <c r="BF211" i="4"/>
  <c r="BF229" i="4"/>
  <c r="BF233" i="4"/>
  <c r="BF235" i="4"/>
  <c r="BF241" i="4"/>
  <c r="BF242" i="4"/>
  <c r="BF244" i="4"/>
  <c r="BF246" i="4"/>
  <c r="BF248" i="4"/>
  <c r="BF249" i="4"/>
  <c r="BF251" i="4"/>
  <c r="BF254" i="4"/>
  <c r="BF259" i="4"/>
  <c r="BF263" i="4"/>
  <c r="BF264" i="4"/>
  <c r="BF266" i="4"/>
  <c r="BF270" i="4"/>
  <c r="BF275" i="4"/>
  <c r="BF285" i="4"/>
  <c r="E89" i="3"/>
  <c r="F98" i="3"/>
  <c r="BF123" i="3"/>
  <c r="BF126" i="3"/>
  <c r="BF128" i="3"/>
  <c r="BF130" i="3"/>
  <c r="BF132" i="3"/>
  <c r="BF137" i="3"/>
  <c r="BF139" i="3"/>
  <c r="BF144" i="3"/>
  <c r="BF146" i="3"/>
  <c r="BF149" i="3"/>
  <c r="BF164" i="3"/>
  <c r="BF166" i="3"/>
  <c r="BF173" i="3"/>
  <c r="BF189" i="3"/>
  <c r="BF194" i="3"/>
  <c r="BF207" i="3"/>
  <c r="BF228" i="3"/>
  <c r="BF232" i="3"/>
  <c r="BF246" i="3"/>
  <c r="BK2812" i="2"/>
  <c r="BF112" i="3"/>
  <c r="BF118" i="3"/>
  <c r="BF120" i="3"/>
  <c r="BF122" i="3"/>
  <c r="BF124" i="3"/>
  <c r="BF125" i="3"/>
  <c r="BF129" i="3"/>
  <c r="BF133" i="3"/>
  <c r="BF134" i="3"/>
  <c r="BF135" i="3"/>
  <c r="BF141" i="3"/>
  <c r="BF147" i="3"/>
  <c r="BF148" i="3"/>
  <c r="BF150" i="3"/>
  <c r="BF154" i="3"/>
  <c r="BF155" i="3"/>
  <c r="BF159" i="3"/>
  <c r="BF160" i="3"/>
  <c r="BF165" i="3"/>
  <c r="BF169" i="3"/>
  <c r="BF177" i="3"/>
  <c r="BF179" i="3"/>
  <c r="BF182" i="3"/>
  <c r="BF191" i="3"/>
  <c r="BF195" i="3"/>
  <c r="BF200" i="3"/>
  <c r="BF204" i="3"/>
  <c r="BF212" i="3"/>
  <c r="BF214" i="3"/>
  <c r="BF215" i="3"/>
  <c r="BF216" i="3"/>
  <c r="BF226" i="3"/>
  <c r="BF229" i="3"/>
  <c r="BF230" i="3"/>
  <c r="BF233" i="3"/>
  <c r="BF238" i="3"/>
  <c r="BF241" i="3"/>
  <c r="BF242" i="3"/>
  <c r="BF243" i="3"/>
  <c r="BF245" i="3"/>
  <c r="BF105" i="3"/>
  <c r="BF106" i="3"/>
  <c r="BF107" i="3"/>
  <c r="BF108" i="3"/>
  <c r="BF109" i="3"/>
  <c r="BF113" i="3"/>
  <c r="BF116" i="3"/>
  <c r="BF121" i="3"/>
  <c r="BF127" i="3"/>
  <c r="BF131" i="3"/>
  <c r="BF136" i="3"/>
  <c r="BF140" i="3"/>
  <c r="BF143" i="3"/>
  <c r="BF156" i="3"/>
  <c r="BF157" i="3"/>
  <c r="BF161" i="3"/>
  <c r="BF162" i="3"/>
  <c r="BF163" i="3"/>
  <c r="BF168" i="3"/>
  <c r="BF170" i="3"/>
  <c r="BF181" i="3"/>
  <c r="BF183" i="3"/>
  <c r="BF186" i="3"/>
  <c r="BF187" i="3"/>
  <c r="BF188" i="3"/>
  <c r="BF192" i="3"/>
  <c r="BF193" i="3"/>
  <c r="BF196" i="3"/>
  <c r="BF198" i="3"/>
  <c r="BF206" i="3"/>
  <c r="BF209" i="3"/>
  <c r="BF217" i="3"/>
  <c r="BF219" i="3"/>
  <c r="BF220" i="3"/>
  <c r="BF221" i="3"/>
  <c r="BF227" i="3"/>
  <c r="BF231" i="3"/>
  <c r="BF236" i="3"/>
  <c r="BF237" i="3"/>
  <c r="BF240" i="3"/>
  <c r="J56" i="3"/>
  <c r="J59" i="3"/>
  <c r="BF110" i="3"/>
  <c r="BF114" i="3"/>
  <c r="BF115" i="3"/>
  <c r="BF117" i="3"/>
  <c r="BF119" i="3"/>
  <c r="BF138" i="3"/>
  <c r="BF142" i="3"/>
  <c r="BF151" i="3"/>
  <c r="BF152" i="3"/>
  <c r="BF153" i="3"/>
  <c r="BF172" i="3"/>
  <c r="BF185" i="3"/>
  <c r="BF190" i="3"/>
  <c r="BF197" i="3"/>
  <c r="BF199" i="3"/>
  <c r="BF201" i="3"/>
  <c r="BF202" i="3"/>
  <c r="BF203" i="3"/>
  <c r="BF205" i="3"/>
  <c r="BF208" i="3"/>
  <c r="BF211" i="3"/>
  <c r="BF213" i="3"/>
  <c r="BF218" i="3"/>
  <c r="BF222" i="3"/>
  <c r="BF223" i="3"/>
  <c r="BF224" i="3"/>
  <c r="BF225" i="3"/>
  <c r="BF234" i="3"/>
  <c r="BF235" i="3"/>
  <c r="BF239" i="3"/>
  <c r="J56" i="2"/>
  <c r="F59" i="2"/>
  <c r="BF241" i="2"/>
  <c r="BF256" i="2"/>
  <c r="BF275" i="2"/>
  <c r="BF278" i="2"/>
  <c r="BF295" i="2"/>
  <c r="BF316" i="2"/>
  <c r="BF329" i="2"/>
  <c r="BF333" i="2"/>
  <c r="BF337" i="2"/>
  <c r="BF366" i="2"/>
  <c r="BF449" i="2"/>
  <c r="BF505" i="2"/>
  <c r="BF516" i="2"/>
  <c r="BF720" i="2"/>
  <c r="BF742" i="2"/>
  <c r="BF759" i="2"/>
  <c r="BF771" i="2"/>
  <c r="BF800" i="2"/>
  <c r="BF804" i="2"/>
  <c r="BF811" i="2"/>
  <c r="BF820" i="2"/>
  <c r="BF832" i="2"/>
  <c r="BF905" i="2"/>
  <c r="BF923" i="2"/>
  <c r="BF929" i="2"/>
  <c r="BF962" i="2"/>
  <c r="BF1046" i="2"/>
  <c r="BF1056" i="2"/>
  <c r="BF1233" i="2"/>
  <c r="BF1304" i="2"/>
  <c r="BF1357" i="2"/>
  <c r="BF1370" i="2"/>
  <c r="BF1405" i="2"/>
  <c r="BF1487" i="2"/>
  <c r="BF2056" i="2"/>
  <c r="BF2060" i="2"/>
  <c r="BF2085" i="2"/>
  <c r="BF2104" i="2"/>
  <c r="BF2324" i="2"/>
  <c r="BF2331" i="2"/>
  <c r="BF2561" i="2"/>
  <c r="BF2569" i="2"/>
  <c r="BF2572" i="2"/>
  <c r="BF2580" i="2"/>
  <c r="BF2586" i="2"/>
  <c r="BF2592" i="2"/>
  <c r="BF2595" i="2"/>
  <c r="BF2616" i="2"/>
  <c r="BF2630" i="2"/>
  <c r="BF2658" i="2"/>
  <c r="BF2666" i="2"/>
  <c r="BF2670" i="2"/>
  <c r="BF2724" i="2"/>
  <c r="BF2731" i="2"/>
  <c r="BF2749" i="2"/>
  <c r="BF2793" i="2"/>
  <c r="BF2797" i="2"/>
  <c r="BF2804" i="2"/>
  <c r="BF2810" i="2"/>
  <c r="BF2814" i="2"/>
  <c r="BF2826" i="2"/>
  <c r="BF2857" i="2"/>
  <c r="BF2901" i="2"/>
  <c r="BF2904" i="2"/>
  <c r="BF2907" i="2"/>
  <c r="BF2921" i="2"/>
  <c r="BF2945" i="2"/>
  <c r="BF2952" i="2"/>
  <c r="BF2966" i="2"/>
  <c r="BF2969" i="2"/>
  <c r="BF2972" i="2"/>
  <c r="BF3002" i="2"/>
  <c r="BF3027" i="2"/>
  <c r="BF3058" i="2"/>
  <c r="BF3062" i="2"/>
  <c r="BF3065" i="2"/>
  <c r="BF3089" i="2"/>
  <c r="BF3106" i="2"/>
  <c r="BF3115" i="2"/>
  <c r="BF3153" i="2"/>
  <c r="BF3162" i="2"/>
  <c r="BF3171" i="2"/>
  <c r="BF3208" i="2"/>
  <c r="BF3223" i="2"/>
  <c r="BF3225" i="2"/>
  <c r="BF3241" i="2"/>
  <c r="BF3243" i="2"/>
  <c r="BF3248" i="2"/>
  <c r="BF3272" i="2"/>
  <c r="BF3276" i="2"/>
  <c r="BF3294" i="2"/>
  <c r="BF3307" i="2"/>
  <c r="BF3313" i="2"/>
  <c r="BF3337" i="2"/>
  <c r="BF3349" i="2"/>
  <c r="BF3435" i="2"/>
  <c r="BF3496" i="2"/>
  <c r="BF3599" i="2"/>
  <c r="BF3614" i="2"/>
  <c r="BF3631" i="2"/>
  <c r="BF3640" i="2"/>
  <c r="BF3676" i="2"/>
  <c r="BF3689" i="2"/>
  <c r="BF3703" i="2"/>
  <c r="BF3707" i="2"/>
  <c r="BF3724" i="2"/>
  <c r="BF3744" i="2"/>
  <c r="BF3750" i="2"/>
  <c r="BF3756" i="2"/>
  <c r="BF3760" i="2"/>
  <c r="BF3768" i="2"/>
  <c r="BF3773" i="2"/>
  <c r="BF3775" i="2"/>
  <c r="BF3785" i="2"/>
  <c r="BF3787" i="2"/>
  <c r="BF3792" i="2"/>
  <c r="BF3798" i="2"/>
  <c r="BF3806" i="2"/>
  <c r="BF3820" i="2"/>
  <c r="BF3862" i="2"/>
  <c r="BF3868" i="2"/>
  <c r="BF3874" i="2"/>
  <c r="BF3882" i="2"/>
  <c r="BF3890" i="2"/>
  <c r="BF3894" i="2"/>
  <c r="BF3908" i="2"/>
  <c r="BF3910" i="2"/>
  <c r="BF3917" i="2"/>
  <c r="BF3926" i="2"/>
  <c r="BF3928" i="2"/>
  <c r="BF3945" i="2"/>
  <c r="BF3952" i="2"/>
  <c r="BF3976" i="2"/>
  <c r="BF4111" i="2"/>
  <c r="BF4196" i="2"/>
  <c r="BF4281" i="2"/>
  <c r="BF4786" i="2"/>
  <c r="BF4792" i="2"/>
  <c r="BF4805" i="2"/>
  <c r="BF4808" i="2"/>
  <c r="BF5199" i="2"/>
  <c r="BF5252" i="2"/>
  <c r="BF5315" i="2"/>
  <c r="BF5318" i="2"/>
  <c r="BF5321" i="2"/>
  <c r="BF5325" i="2"/>
  <c r="BF5570" i="2"/>
  <c r="BF5614" i="2"/>
  <c r="BF5616" i="2"/>
  <c r="BF5618" i="2"/>
  <c r="BF487" i="2"/>
  <c r="BF502" i="2"/>
  <c r="BF528" i="2"/>
  <c r="BF641" i="2"/>
  <c r="BF683" i="2"/>
  <c r="BF768" i="2"/>
  <c r="BF780" i="2"/>
  <c r="BF827" i="2"/>
  <c r="BF842" i="2"/>
  <c r="BF854" i="2"/>
  <c r="BF983" i="2"/>
  <c r="BF1019" i="2"/>
  <c r="BF1022" i="2"/>
  <c r="BF1049" i="2"/>
  <c r="BF1170" i="2"/>
  <c r="BF1173" i="2"/>
  <c r="BF1285" i="2"/>
  <c r="BF1328" i="2"/>
  <c r="BF1346" i="2"/>
  <c r="BF1350" i="2"/>
  <c r="BF1360" i="2"/>
  <c r="BF1373" i="2"/>
  <c r="BF2063" i="2"/>
  <c r="BF2066" i="2"/>
  <c r="BF2113" i="2"/>
  <c r="BF2117" i="2"/>
  <c r="BF2143" i="2"/>
  <c r="BF2146" i="2"/>
  <c r="BF2150" i="2"/>
  <c r="BF2169" i="2"/>
  <c r="BF2218" i="2"/>
  <c r="BF2224" i="2"/>
  <c r="BF2285" i="2"/>
  <c r="BF2350" i="2"/>
  <c r="BF2358" i="2"/>
  <c r="BF2361" i="2"/>
  <c r="BF2530" i="2"/>
  <c r="BF2542" i="2"/>
  <c r="BF2547" i="2"/>
  <c r="BF2575" i="2"/>
  <c r="BF2577" i="2"/>
  <c r="BF2589" i="2"/>
  <c r="BF2597" i="2"/>
  <c r="BF2600" i="2"/>
  <c r="BF2602" i="2"/>
  <c r="BF2609" i="2"/>
  <c r="BF2622" i="2"/>
  <c r="BF2629" i="2"/>
  <c r="BF2660" i="2"/>
  <c r="BF2664" i="2"/>
  <c r="BF2674" i="2"/>
  <c r="BF2680" i="2"/>
  <c r="BF2682" i="2"/>
  <c r="BF2686" i="2"/>
  <c r="BF2698" i="2"/>
  <c r="BF2700" i="2"/>
  <c r="BF2706" i="2"/>
  <c r="BF2715" i="2"/>
  <c r="BF2761" i="2"/>
  <c r="BF2790" i="2"/>
  <c r="BF2801" i="2"/>
  <c r="BF2817" i="2"/>
  <c r="BF2892" i="2"/>
  <c r="BF2948" i="2"/>
  <c r="BF2975" i="2"/>
  <c r="BF2981" i="2"/>
  <c r="BF3005" i="2"/>
  <c r="BF3015" i="2"/>
  <c r="BF3018" i="2"/>
  <c r="BF3037" i="2"/>
  <c r="BF3092" i="2"/>
  <c r="BF3095" i="2"/>
  <c r="BF3109" i="2"/>
  <c r="BF3118" i="2"/>
  <c r="BF3124" i="2"/>
  <c r="BF3130" i="2"/>
  <c r="BF3144" i="2"/>
  <c r="BF3173" i="2"/>
  <c r="BF3175" i="2"/>
  <c r="BF3181" i="2"/>
  <c r="BF3187" i="2"/>
  <c r="BF3192" i="2"/>
  <c r="BF3207" i="2"/>
  <c r="BF3219" i="2"/>
  <c r="BF3254" i="2"/>
  <c r="BF3271" i="2"/>
  <c r="BF3273" i="2"/>
  <c r="BF3295" i="2"/>
  <c r="BF3317" i="2"/>
  <c r="BF3328" i="2"/>
  <c r="BF3372" i="2"/>
  <c r="BF3382" i="2"/>
  <c r="BF3438" i="2"/>
  <c r="BF3572" i="2"/>
  <c r="BF3685" i="2"/>
  <c r="BF3693" i="2"/>
  <c r="BF3711" i="2"/>
  <c r="BF3713" i="2"/>
  <c r="BF3734" i="2"/>
  <c r="BF3740" i="2"/>
  <c r="BF3754" i="2"/>
  <c r="BF3758" i="2"/>
  <c r="BF3779" i="2"/>
  <c r="BF3781" i="2"/>
  <c r="BF3794" i="2"/>
  <c r="BF3796" i="2"/>
  <c r="BF3808" i="2"/>
  <c r="BF3812" i="2"/>
  <c r="BF3816" i="2"/>
  <c r="BF3826" i="2"/>
  <c r="BF3832" i="2"/>
  <c r="BF3834" i="2"/>
  <c r="BF3836" i="2"/>
  <c r="BF3840" i="2"/>
  <c r="BF3846" i="2"/>
  <c r="BF3850" i="2"/>
  <c r="BF3856" i="2"/>
  <c r="BF3864" i="2"/>
  <c r="BF3866" i="2"/>
  <c r="BF3872" i="2"/>
  <c r="BF3878" i="2"/>
  <c r="BF3884" i="2"/>
  <c r="BF3886" i="2"/>
  <c r="BF3892" i="2"/>
  <c r="BF3898" i="2"/>
  <c r="BF3904" i="2"/>
  <c r="BF3912" i="2"/>
  <c r="BF3916" i="2"/>
  <c r="BF3922" i="2"/>
  <c r="BF3931" i="2"/>
  <c r="BF3934" i="2"/>
  <c r="BF3979" i="2"/>
  <c r="BF3987" i="2"/>
  <c r="BF4390" i="2"/>
  <c r="BF4485" i="2"/>
  <c r="BF4802" i="2"/>
  <c r="BF5196" i="2"/>
  <c r="BF5239" i="2"/>
  <c r="BF5271" i="2"/>
  <c r="BF5327" i="2"/>
  <c r="BF5441" i="2"/>
  <c r="BF5525" i="2"/>
  <c r="BF5528" i="2"/>
  <c r="BF5534" i="2"/>
  <c r="BF5574" i="2"/>
  <c r="BF5576" i="2"/>
  <c r="BF5580" i="2"/>
  <c r="BF5588" i="2"/>
  <c r="BF5596" i="2"/>
  <c r="BF5598" i="2"/>
  <c r="BF5602" i="2"/>
  <c r="BF5604" i="2"/>
  <c r="BF5606" i="2"/>
  <c r="BF5608" i="2"/>
  <c r="BF5610" i="2"/>
  <c r="BF5612" i="2"/>
  <c r="BF5621" i="2"/>
  <c r="BF5627" i="2"/>
  <c r="BF5629" i="2"/>
  <c r="BF5632" i="2"/>
  <c r="BF128" i="2"/>
  <c r="BF167" i="2"/>
  <c r="BF181" i="2"/>
  <c r="BF312" i="2"/>
  <c r="BF320" i="2"/>
  <c r="BF356" i="2"/>
  <c r="BF383" i="2"/>
  <c r="BF464" i="2"/>
  <c r="BF467" i="2"/>
  <c r="BF475" i="2"/>
  <c r="BF499" i="2"/>
  <c r="BF512" i="2"/>
  <c r="BF522" i="2"/>
  <c r="BF723" i="2"/>
  <c r="BF739" i="2"/>
  <c r="BF765" i="2"/>
  <c r="BF796" i="2"/>
  <c r="BF848" i="2"/>
  <c r="BF878" i="2"/>
  <c r="BF902" i="2"/>
  <c r="BF911" i="2"/>
  <c r="BF985" i="2"/>
  <c r="BF1025" i="2"/>
  <c r="BF1052" i="2"/>
  <c r="BF1113" i="2"/>
  <c r="BF1236" i="2"/>
  <c r="BF1325" i="2"/>
  <c r="BF1364" i="2"/>
  <c r="BF1393" i="2"/>
  <c r="BF1408" i="2"/>
  <c r="BF2088" i="2"/>
  <c r="BF2091" i="2"/>
  <c r="BF2101" i="2"/>
  <c r="BF2227" i="2"/>
  <c r="BF2328" i="2"/>
  <c r="BF2343" i="2"/>
  <c r="BF2534" i="2"/>
  <c r="BF2538" i="2"/>
  <c r="BF2617" i="2"/>
  <c r="BF2662" i="2"/>
  <c r="BF2740" i="2"/>
  <c r="BF2753" i="2"/>
  <c r="BF2769" i="2"/>
  <c r="BF2773" i="2"/>
  <c r="BF2785" i="2"/>
  <c r="BF2898" i="2"/>
  <c r="BF2930" i="2"/>
  <c r="BF2942" i="2"/>
  <c r="BF3230" i="2"/>
  <c r="BF3245" i="2"/>
  <c r="BF3256" i="2"/>
  <c r="BF3264" i="2"/>
  <c r="BF3282" i="2"/>
  <c r="BF3290" i="2"/>
  <c r="BF3301" i="2"/>
  <c r="BF3325" i="2"/>
  <c r="BF3355" i="2"/>
  <c r="BF3406" i="2"/>
  <c r="BF3420" i="2"/>
  <c r="BF3445" i="2"/>
  <c r="BF3593" i="2"/>
  <c r="BF3679" i="2"/>
  <c r="BF3691" i="2"/>
  <c r="BF3695" i="2"/>
  <c r="BF3697" i="2"/>
  <c r="BF3699" i="2"/>
  <c r="BF3701" i="2"/>
  <c r="BF3705" i="2"/>
  <c r="BF3709" i="2"/>
  <c r="BF3717" i="2"/>
  <c r="BF3719" i="2"/>
  <c r="BF3721" i="2"/>
  <c r="BF3728" i="2"/>
  <c r="BF3730" i="2"/>
  <c r="BF3736" i="2"/>
  <c r="BF3742" i="2"/>
  <c r="BF3746" i="2"/>
  <c r="BF3752" i="2"/>
  <c r="BF3762" i="2"/>
  <c r="BF3766" i="2"/>
  <c r="BF3771" i="2"/>
  <c r="BF3777" i="2"/>
  <c r="BF3789" i="2"/>
  <c r="BF3802" i="2"/>
  <c r="BF3810" i="2"/>
  <c r="BF3824" i="2"/>
  <c r="BF3828" i="2"/>
  <c r="BF3830" i="2"/>
  <c r="BF3844" i="2"/>
  <c r="BF3854" i="2"/>
  <c r="BF3858" i="2"/>
  <c r="BF3860" i="2"/>
  <c r="BF3870" i="2"/>
  <c r="BF3880" i="2"/>
  <c r="BF3900" i="2"/>
  <c r="BF3902" i="2"/>
  <c r="BF3906" i="2"/>
  <c r="BF3924" i="2"/>
  <c r="BF3937" i="2"/>
  <c r="BF3949" i="2"/>
  <c r="BF3955" i="2"/>
  <c r="BF3991" i="2"/>
  <c r="BF4090" i="2"/>
  <c r="BF4185" i="2"/>
  <c r="BF4288" i="2"/>
  <c r="BF4437" i="2"/>
  <c r="BF4514" i="2"/>
  <c r="BF4517" i="2"/>
  <c r="BF5089" i="2"/>
  <c r="BF5202" i="2"/>
  <c r="BF5268" i="2"/>
  <c r="BF5312" i="2"/>
  <c r="BF5438" i="2"/>
  <c r="BF5531" i="2"/>
  <c r="BF5578" i="2"/>
  <c r="BF5582" i="2"/>
  <c r="BF5584" i="2"/>
  <c r="BF5586" i="2"/>
  <c r="BF5590" i="2"/>
  <c r="BF5592" i="2"/>
  <c r="BF5594" i="2"/>
  <c r="BF5600" i="2"/>
  <c r="E50" i="2"/>
  <c r="BF120" i="2"/>
  <c r="BF124" i="2"/>
  <c r="BF140" i="2"/>
  <c r="BF147" i="2"/>
  <c r="BF153" i="2"/>
  <c r="BF165" i="2"/>
  <c r="BF169" i="2"/>
  <c r="BF171" i="2"/>
  <c r="BF185" i="2"/>
  <c r="BF194" i="2"/>
  <c r="BF207" i="2"/>
  <c r="BF211" i="2"/>
  <c r="BF215" i="2"/>
  <c r="BF218" i="2"/>
  <c r="BF224" i="2"/>
  <c r="BF231" i="2"/>
  <c r="BF265" i="2"/>
  <c r="BF267" i="2"/>
  <c r="BF269" i="2"/>
  <c r="BF282" i="2"/>
  <c r="BF285" i="2"/>
  <c r="BF289" i="2"/>
  <c r="BF292" i="2"/>
  <c r="BF299" i="2"/>
  <c r="BF303" i="2"/>
  <c r="BF346" i="2"/>
  <c r="BF350" i="2"/>
  <c r="BF352" i="2"/>
  <c r="BF358" i="2"/>
  <c r="BF410" i="2"/>
  <c r="BF440" i="2"/>
  <c r="BF471" i="2"/>
  <c r="BF508" i="2"/>
  <c r="BF676" i="2"/>
  <c r="BF753" i="2"/>
  <c r="BF787" i="2"/>
  <c r="BF845" i="2"/>
  <c r="BF851" i="2"/>
  <c r="BF915" i="2"/>
  <c r="BF1016" i="2"/>
  <c r="BF1230" i="2"/>
  <c r="BF1244" i="2"/>
  <c r="BF1247" i="2"/>
  <c r="BF1299" i="2"/>
  <c r="BF1301" i="2"/>
  <c r="BF1367" i="2"/>
  <c r="BF1402" i="2"/>
  <c r="BF1411" i="2"/>
  <c r="BF2048" i="2"/>
  <c r="BF2094" i="2"/>
  <c r="BF2172" i="2"/>
  <c r="BF2175" i="2"/>
  <c r="BF2215" i="2"/>
  <c r="BF2288" i="2"/>
  <c r="BF2291" i="2"/>
  <c r="BF2294" i="2"/>
  <c r="BF2321" i="2"/>
  <c r="BF2583" i="2"/>
  <c r="BF2621" i="2"/>
  <c r="BF2638" i="2"/>
  <c r="BF2668" i="2"/>
  <c r="BF2672" i="2"/>
  <c r="BF2676" i="2"/>
  <c r="BF2678" i="2"/>
  <c r="BF2684" i="2"/>
  <c r="BF2688" i="2"/>
  <c r="BF2690" i="2"/>
  <c r="BF2692" i="2"/>
  <c r="BF2694" i="2"/>
  <c r="BF2696" i="2"/>
  <c r="BF2702" i="2"/>
  <c r="BF2757" i="2"/>
  <c r="BF2777" i="2"/>
  <c r="BF2799" i="2"/>
  <c r="BF2807" i="2"/>
  <c r="BF2820" i="2"/>
  <c r="BF2823" i="2"/>
  <c r="BF2849" i="2"/>
  <c r="BF2853" i="2"/>
  <c r="BF2884" i="2"/>
  <c r="BF2888" i="2"/>
  <c r="BF2895" i="2"/>
  <c r="BF2910" i="2"/>
  <c r="BF2918" i="2"/>
  <c r="BF2927" i="2"/>
  <c r="BF2933" i="2"/>
  <c r="BF2960" i="2"/>
  <c r="BF2978" i="2"/>
  <c r="BF2990" i="2"/>
  <c r="BF2993" i="2"/>
  <c r="BF3008" i="2"/>
  <c r="BF3031" i="2"/>
  <c r="BF3034" i="2"/>
  <c r="BF3046" i="2"/>
  <c r="BF3049" i="2"/>
  <c r="BF3055" i="2"/>
  <c r="BF3127" i="2"/>
  <c r="BF3147" i="2"/>
  <c r="BF3151" i="2"/>
  <c r="BF3156" i="2"/>
  <c r="BF3168" i="2"/>
  <c r="BF3199" i="2"/>
  <c r="BF3201" i="2"/>
  <c r="BF3203" i="2"/>
  <c r="BF3212" i="2"/>
  <c r="BF3214" i="2"/>
  <c r="BF3217" i="2"/>
  <c r="BF3229" i="2"/>
  <c r="BF3247" i="2"/>
  <c r="BF3262" i="2"/>
  <c r="BF3280" i="2"/>
  <c r="BF3286" i="2"/>
  <c r="BF3297" i="2"/>
  <c r="BF3299" i="2"/>
  <c r="BF3304" i="2"/>
  <c r="BF3310" i="2"/>
  <c r="BF3315" i="2"/>
  <c r="BF3320" i="2"/>
  <c r="BF3375" i="2"/>
  <c r="BF3392" i="2"/>
  <c r="BF3432" i="2"/>
  <c r="BF3569" i="2"/>
  <c r="BF3621" i="2"/>
  <c r="BF3682" i="2"/>
  <c r="BF3687" i="2"/>
  <c r="BF3715" i="2"/>
  <c r="BF3726" i="2"/>
  <c r="BF3732" i="2"/>
  <c r="BF3738" i="2"/>
  <c r="BF3748" i="2"/>
  <c r="BF3764" i="2"/>
  <c r="BF3783" i="2"/>
  <c r="BF3800" i="2"/>
  <c r="BF3804" i="2"/>
  <c r="BF3814" i="2"/>
  <c r="BF3818" i="2"/>
  <c r="BF3822" i="2"/>
  <c r="BF3838" i="2"/>
  <c r="BF3842" i="2"/>
  <c r="BF3848" i="2"/>
  <c r="BF3852" i="2"/>
  <c r="BF3876" i="2"/>
  <c r="BF3888" i="2"/>
  <c r="BF3896" i="2"/>
  <c r="BF3919" i="2"/>
  <c r="BF3923" i="2"/>
  <c r="BF3982" i="2"/>
  <c r="BF4285" i="2"/>
  <c r="BF4291" i="2"/>
  <c r="BF4294" i="2"/>
  <c r="BF4460" i="2"/>
  <c r="BF4510" i="2"/>
  <c r="BF4624" i="2"/>
  <c r="BF4709" i="2"/>
  <c r="BF4789" i="2"/>
  <c r="BF5255" i="2"/>
  <c r="BF5299" i="2"/>
  <c r="BF5372" i="2"/>
  <c r="BF5375" i="2"/>
  <c r="BF5547" i="2"/>
  <c r="BF5572" i="2"/>
  <c r="BF5637" i="2"/>
  <c r="F38" i="9"/>
  <c r="BC63" i="1"/>
  <c r="F39" i="12"/>
  <c r="BD66" i="1" s="1"/>
  <c r="F37" i="13"/>
  <c r="BD67" i="1" s="1"/>
  <c r="F35" i="14"/>
  <c r="BB68" i="1" s="1"/>
  <c r="J35" i="3"/>
  <c r="AV57" i="1" s="1"/>
  <c r="J35" i="4"/>
  <c r="AV58" i="1" s="1"/>
  <c r="F35" i="5"/>
  <c r="AZ59" i="1" s="1"/>
  <c r="J35" i="5"/>
  <c r="AV59" i="1" s="1"/>
  <c r="F38" i="5"/>
  <c r="BC59" i="1" s="1"/>
  <c r="F37" i="7"/>
  <c r="BB61" i="1" s="1"/>
  <c r="J35" i="8"/>
  <c r="AV62" i="1"/>
  <c r="F35" i="8"/>
  <c r="AZ62" i="1"/>
  <c r="F37" i="8"/>
  <c r="BB62" i="1"/>
  <c r="F37" i="9"/>
  <c r="BB63" i="1"/>
  <c r="J35" i="9"/>
  <c r="AV63" i="1"/>
  <c r="F37" i="10"/>
  <c r="BB64" i="1"/>
  <c r="J34" i="13"/>
  <c r="AW67" i="1"/>
  <c r="F34" i="15"/>
  <c r="BA69" i="1"/>
  <c r="J34" i="15"/>
  <c r="AW69" i="1"/>
  <c r="F37" i="2"/>
  <c r="BB56" i="1" s="1"/>
  <c r="F39" i="10"/>
  <c r="BD64" i="1"/>
  <c r="F35" i="11"/>
  <c r="AZ65" i="1" s="1"/>
  <c r="J35" i="11"/>
  <c r="AV65" i="1"/>
  <c r="J35" i="12"/>
  <c r="AV66" i="1" s="1"/>
  <c r="F34" i="13"/>
  <c r="BA67" i="1" s="1"/>
  <c r="F37" i="15"/>
  <c r="BD69" i="1" s="1"/>
  <c r="F39" i="2"/>
  <c r="BD56" i="1" s="1"/>
  <c r="F39" i="4"/>
  <c r="BD58" i="1" s="1"/>
  <c r="J35" i="7"/>
  <c r="AV61" i="1" s="1"/>
  <c r="F38" i="8"/>
  <c r="BC62" i="1" s="1"/>
  <c r="F39" i="11"/>
  <c r="BD65" i="1" s="1"/>
  <c r="F37" i="12"/>
  <c r="BB66" i="1" s="1"/>
  <c r="F36" i="13"/>
  <c r="BC67" i="1" s="1"/>
  <c r="F37" i="4"/>
  <c r="BB58" i="1" s="1"/>
  <c r="F39" i="5"/>
  <c r="BD59" i="1" s="1"/>
  <c r="F37" i="6"/>
  <c r="BB60" i="1" s="1"/>
  <c r="J35" i="6"/>
  <c r="AV60" i="1" s="1"/>
  <c r="F39" i="6"/>
  <c r="BD60" i="1" s="1"/>
  <c r="F35" i="7"/>
  <c r="AZ61" i="1" s="1"/>
  <c r="F38" i="7"/>
  <c r="BC61" i="1" s="1"/>
  <c r="F39" i="8"/>
  <c r="BD62" i="1" s="1"/>
  <c r="F35" i="9"/>
  <c r="AZ63" i="1" s="1"/>
  <c r="J35" i="10"/>
  <c r="AV64" i="1" s="1"/>
  <c r="F38" i="11"/>
  <c r="BC65" i="1" s="1"/>
  <c r="F37" i="11"/>
  <c r="BB65" i="1" s="1"/>
  <c r="F35" i="13"/>
  <c r="BB67" i="1" s="1"/>
  <c r="F35" i="2"/>
  <c r="AZ56" i="1" s="1"/>
  <c r="F35" i="12"/>
  <c r="AZ66" i="1" s="1"/>
  <c r="F36" i="14"/>
  <c r="BC68" i="1" s="1"/>
  <c r="AS54" i="1"/>
  <c r="F39" i="3"/>
  <c r="BD57" i="1"/>
  <c r="F37" i="5"/>
  <c r="BB59" i="1"/>
  <c r="F35" i="10"/>
  <c r="AZ64" i="1"/>
  <c r="F38" i="12"/>
  <c r="BC66" i="1"/>
  <c r="F34" i="14"/>
  <c r="BA68" i="1"/>
  <c r="F38" i="2"/>
  <c r="BC56" i="1"/>
  <c r="J35" i="2"/>
  <c r="AV56" i="1"/>
  <c r="F38" i="10"/>
  <c r="BC64" i="1"/>
  <c r="F38" i="3"/>
  <c r="BC57" i="1"/>
  <c r="F35" i="4"/>
  <c r="AZ58" i="1"/>
  <c r="F35" i="6"/>
  <c r="AZ60" i="1"/>
  <c r="F38" i="6"/>
  <c r="BC60" i="1"/>
  <c r="F39" i="7"/>
  <c r="BD61" i="1"/>
  <c r="F39" i="9"/>
  <c r="BD63" i="1"/>
  <c r="F37" i="14"/>
  <c r="BD68" i="1"/>
  <c r="F37" i="3"/>
  <c r="BB57" i="1"/>
  <c r="F35" i="3"/>
  <c r="AZ57" i="1"/>
  <c r="F38" i="4"/>
  <c r="BC58" i="1" s="1"/>
  <c r="J34" i="14"/>
  <c r="AW68" i="1"/>
  <c r="F36" i="15"/>
  <c r="BC69" i="1" s="1"/>
  <c r="F35" i="15"/>
  <c r="BB69" i="1"/>
  <c r="J812" i="13" l="1"/>
  <c r="J68" i="13" s="1"/>
  <c r="P98" i="7"/>
  <c r="P97" i="7"/>
  <c r="AU61" i="1" s="1"/>
  <c r="T98" i="7"/>
  <c r="T97" i="7"/>
  <c r="T124" i="8"/>
  <c r="R108" i="10"/>
  <c r="R107" i="10" s="1"/>
  <c r="R106" i="10" s="1"/>
  <c r="R105" i="10" s="1"/>
  <c r="P107" i="10"/>
  <c r="R98" i="7"/>
  <c r="R97" i="7"/>
  <c r="T108" i="10"/>
  <c r="P174" i="3"/>
  <c r="T140" i="10"/>
  <c r="T174" i="3"/>
  <c r="BK100" i="4"/>
  <c r="J100" i="4" s="1"/>
  <c r="J64" i="4" s="1"/>
  <c r="T98" i="13"/>
  <c r="T100" i="4"/>
  <c r="T99" i="4" s="1"/>
  <c r="P98" i="13"/>
  <c r="P103" i="9"/>
  <c r="AU63" i="1"/>
  <c r="R100" i="4"/>
  <c r="R99" i="4" s="1"/>
  <c r="R846" i="13"/>
  <c r="R97" i="13"/>
  <c r="T96" i="8"/>
  <c r="T95" i="8" s="1"/>
  <c r="P94" i="5"/>
  <c r="P93" i="5"/>
  <c r="AU59" i="1" s="1"/>
  <c r="P103" i="3"/>
  <c r="P102" i="3"/>
  <c r="P101" i="3"/>
  <c r="AU57" i="1" s="1"/>
  <c r="R118" i="2"/>
  <c r="T182" i="10"/>
  <c r="R94" i="5"/>
  <c r="R93" i="5" s="1"/>
  <c r="P118" i="2"/>
  <c r="P182" i="10"/>
  <c r="P106" i="10"/>
  <c r="P105" i="10" s="1"/>
  <c r="AU64" i="1" s="1"/>
  <c r="T91" i="12"/>
  <c r="T90" i="12"/>
  <c r="R95" i="8"/>
  <c r="R103" i="3"/>
  <c r="R102" i="3" s="1"/>
  <c r="R101" i="3" s="1"/>
  <c r="R93" i="11"/>
  <c r="R92" i="11"/>
  <c r="R105" i="9"/>
  <c r="R103" i="9" s="1"/>
  <c r="R89" i="14"/>
  <c r="R88" i="14"/>
  <c r="P92" i="6"/>
  <c r="P91" i="6" s="1"/>
  <c r="AU60" i="1" s="1"/>
  <c r="P91" i="12"/>
  <c r="P90" i="12"/>
  <c r="AU66" i="1" s="1"/>
  <c r="T105" i="9"/>
  <c r="T103" i="9" s="1"/>
  <c r="T94" i="5"/>
  <c r="T93" i="5" s="1"/>
  <c r="P100" i="4"/>
  <c r="P99" i="4" s="1"/>
  <c r="AU58" i="1" s="1"/>
  <c r="T89" i="14"/>
  <c r="T88" i="14"/>
  <c r="T846" i="13"/>
  <c r="T2812" i="2"/>
  <c r="P93" i="11"/>
  <c r="P92" i="11"/>
  <c r="AU65" i="1" s="1"/>
  <c r="P89" i="14"/>
  <c r="P88" i="14" s="1"/>
  <c r="AU68" i="1" s="1"/>
  <c r="P846" i="13"/>
  <c r="P96" i="8"/>
  <c r="P95" i="8" s="1"/>
  <c r="AU62" i="1" s="1"/>
  <c r="R2812" i="2"/>
  <c r="T103" i="3"/>
  <c r="T102" i="3" s="1"/>
  <c r="T101" i="3" s="1"/>
  <c r="P2812" i="2"/>
  <c r="T118" i="2"/>
  <c r="T117" i="2" s="1"/>
  <c r="BK94" i="5"/>
  <c r="J94" i="5"/>
  <c r="J64" i="5"/>
  <c r="BK98" i="7"/>
  <c r="J98" i="7"/>
  <c r="J64" i="7"/>
  <c r="BK91" i="12"/>
  <c r="J91" i="12" s="1"/>
  <c r="J64" i="12" s="1"/>
  <c r="BK878" i="13"/>
  <c r="J878" i="13"/>
  <c r="J73" i="13" s="1"/>
  <c r="BK5635" i="2"/>
  <c r="J5635" i="2"/>
  <c r="J94" i="2"/>
  <c r="BK124" i="8"/>
  <c r="J124" i="8"/>
  <c r="J69" i="8"/>
  <c r="BK105" i="9"/>
  <c r="J105" i="9" s="1"/>
  <c r="J65" i="9" s="1"/>
  <c r="BK108" i="10"/>
  <c r="J108" i="10"/>
  <c r="J66" i="10" s="1"/>
  <c r="BK140" i="10"/>
  <c r="J140" i="10"/>
  <c r="J71" i="10"/>
  <c r="BK89" i="14"/>
  <c r="J89" i="14"/>
  <c r="J60" i="14"/>
  <c r="BK118" i="2"/>
  <c r="J118" i="2" s="1"/>
  <c r="J64" i="2" s="1"/>
  <c r="BK103" i="3"/>
  <c r="J103" i="3"/>
  <c r="J65" i="3" s="1"/>
  <c r="BK175" i="3"/>
  <c r="J175" i="3"/>
  <c r="J73" i="3"/>
  <c r="BK277" i="4"/>
  <c r="J277" i="4"/>
  <c r="J74" i="4"/>
  <c r="BK147" i="10"/>
  <c r="J147" i="10" s="1"/>
  <c r="J74" i="10" s="1"/>
  <c r="BK182" i="10"/>
  <c r="J182" i="10"/>
  <c r="J79" i="10" s="1"/>
  <c r="BK157" i="14"/>
  <c r="J157" i="14"/>
  <c r="J64" i="14"/>
  <c r="BK80" i="15"/>
  <c r="J80" i="15" s="1"/>
  <c r="J59" i="15" s="1"/>
  <c r="BK96" i="8"/>
  <c r="J96" i="8" s="1"/>
  <c r="J64" i="8" s="1"/>
  <c r="BK274" i="9"/>
  <c r="J274" i="9"/>
  <c r="J78" i="9" s="1"/>
  <c r="BK194" i="10"/>
  <c r="J194" i="10"/>
  <c r="J82" i="10"/>
  <c r="BK846" i="13"/>
  <c r="J846" i="13" s="1"/>
  <c r="J70" i="13" s="1"/>
  <c r="BK188" i="14"/>
  <c r="J188" i="14" s="1"/>
  <c r="J66" i="14" s="1"/>
  <c r="J98" i="13"/>
  <c r="J60" i="13"/>
  <c r="BK92" i="11"/>
  <c r="J92" i="11" s="1"/>
  <c r="J63" i="11" s="1"/>
  <c r="AG60" i="1"/>
  <c r="J92" i="6"/>
  <c r="J64" i="6"/>
  <c r="J63" i="6"/>
  <c r="J2812" i="2"/>
  <c r="J74" i="2" s="1"/>
  <c r="F36" i="3"/>
  <c r="BA57" i="1" s="1"/>
  <c r="F36" i="6"/>
  <c r="BA60" i="1" s="1"/>
  <c r="J36" i="8"/>
  <c r="AW62" i="1" s="1"/>
  <c r="AT62" i="1" s="1"/>
  <c r="F36" i="10"/>
  <c r="BA64" i="1"/>
  <c r="J33" i="14"/>
  <c r="AV68" i="1"/>
  <c r="AT68" i="1" s="1"/>
  <c r="F36" i="7"/>
  <c r="BA61" i="1" s="1"/>
  <c r="J36" i="10"/>
  <c r="AW64" i="1" s="1"/>
  <c r="AT64" i="1" s="1"/>
  <c r="J36" i="12"/>
  <c r="AW66" i="1"/>
  <c r="AT66" i="1" s="1"/>
  <c r="F33" i="13"/>
  <c r="AZ67" i="1" s="1"/>
  <c r="J36" i="5"/>
  <c r="AW59" i="1" s="1"/>
  <c r="AT59" i="1" s="1"/>
  <c r="F36" i="9"/>
  <c r="BA63" i="1"/>
  <c r="J36" i="4"/>
  <c r="AW58" i="1"/>
  <c r="AT58" i="1" s="1"/>
  <c r="J36" i="6"/>
  <c r="AW60" i="1" s="1"/>
  <c r="AT60" i="1" s="1"/>
  <c r="AN60" i="1" s="1"/>
  <c r="J36" i="9"/>
  <c r="AW63" i="1" s="1"/>
  <c r="AT63" i="1" s="1"/>
  <c r="BB55" i="1"/>
  <c r="AX55" i="1"/>
  <c r="F33" i="14"/>
  <c r="AZ68" i="1"/>
  <c r="J36" i="2"/>
  <c r="AW56" i="1" s="1"/>
  <c r="AT56" i="1" s="1"/>
  <c r="F36" i="12"/>
  <c r="BA66" i="1"/>
  <c r="J33" i="13"/>
  <c r="AV67" i="1" s="1"/>
  <c r="AT67" i="1" s="1"/>
  <c r="F36" i="4"/>
  <c r="BA58" i="1"/>
  <c r="J36" i="7"/>
  <c r="AW61" i="1"/>
  <c r="AT61" i="1"/>
  <c r="J36" i="11"/>
  <c r="AW65" i="1" s="1"/>
  <c r="AT65" i="1" s="1"/>
  <c r="BC55" i="1"/>
  <c r="AY55" i="1"/>
  <c r="BD55" i="1"/>
  <c r="F33" i="15"/>
  <c r="AZ69" i="1"/>
  <c r="J33" i="15"/>
  <c r="AV69" i="1" s="1"/>
  <c r="AT69" i="1" s="1"/>
  <c r="J36" i="3"/>
  <c r="AW57" i="1"/>
  <c r="AT57" i="1" s="1"/>
  <c r="F36" i="5"/>
  <c r="BA59" i="1"/>
  <c r="F36" i="8"/>
  <c r="BA62" i="1" s="1"/>
  <c r="F36" i="11"/>
  <c r="BA65" i="1"/>
  <c r="AZ55" i="1"/>
  <c r="AV55" i="1" s="1"/>
  <c r="F36" i="2"/>
  <c r="BA56" i="1" s="1"/>
  <c r="T107" i="10" l="1"/>
  <c r="T106" i="10" s="1"/>
  <c r="T105" i="10" s="1"/>
  <c r="P117" i="2"/>
  <c r="AU56" i="1" s="1"/>
  <c r="AU55" i="1" s="1"/>
  <c r="AU54" i="1" s="1"/>
  <c r="T97" i="13"/>
  <c r="R117" i="2"/>
  <c r="P97" i="13"/>
  <c r="AU67" i="1" s="1"/>
  <c r="BK117" i="2"/>
  <c r="J117" i="2"/>
  <c r="J63" i="2"/>
  <c r="BK90" i="12"/>
  <c r="J90" i="12" s="1"/>
  <c r="J63" i="12" s="1"/>
  <c r="BK107" i="10"/>
  <c r="J107" i="10" s="1"/>
  <c r="J65" i="10" s="1"/>
  <c r="BK88" i="14"/>
  <c r="J88" i="14"/>
  <c r="J59" i="14" s="1"/>
  <c r="BK97" i="7"/>
  <c r="J97" i="7"/>
  <c r="J63" i="7"/>
  <c r="BK95" i="8"/>
  <c r="J95" i="8" s="1"/>
  <c r="J63" i="8" s="1"/>
  <c r="BK99" i="4"/>
  <c r="J99" i="4" s="1"/>
  <c r="J63" i="4" s="1"/>
  <c r="BK174" i="3"/>
  <c r="J174" i="3"/>
  <c r="J72" i="3" s="1"/>
  <c r="BK93" i="5"/>
  <c r="J93" i="5"/>
  <c r="J63" i="5"/>
  <c r="BK97" i="13"/>
  <c r="J97" i="13" s="1"/>
  <c r="J59" i="13" s="1"/>
  <c r="BK103" i="9"/>
  <c r="J103" i="9" s="1"/>
  <c r="J32" i="9" s="1"/>
  <c r="AG63" i="1" s="1"/>
  <c r="J41" i="6"/>
  <c r="BD54" i="1"/>
  <c r="W33" i="1" s="1"/>
  <c r="BB54" i="1"/>
  <c r="W31" i="1"/>
  <c r="BC54" i="1"/>
  <c r="W32" i="1" s="1"/>
  <c r="J32" i="11"/>
  <c r="AG65" i="1"/>
  <c r="AZ54" i="1"/>
  <c r="W29" i="1" s="1"/>
  <c r="J30" i="15"/>
  <c r="AG69" i="1" s="1"/>
  <c r="BA55" i="1"/>
  <c r="AW55" i="1"/>
  <c r="AT55" i="1" s="1"/>
  <c r="J41" i="9" l="1"/>
  <c r="J39" i="15"/>
  <c r="BK102" i="3"/>
  <c r="J102" i="3"/>
  <c r="J64" i="3" s="1"/>
  <c r="BK106" i="10"/>
  <c r="J106" i="10" s="1"/>
  <c r="J64" i="10" s="1"/>
  <c r="J63" i="9"/>
  <c r="J41" i="11"/>
  <c r="AN65" i="1"/>
  <c r="AN69" i="1"/>
  <c r="AN63" i="1"/>
  <c r="J32" i="8"/>
  <c r="AG62" i="1"/>
  <c r="J30" i="13"/>
  <c r="AG67" i="1" s="1"/>
  <c r="AN67" i="1" s="1"/>
  <c r="AY54" i="1"/>
  <c r="J32" i="5"/>
  <c r="AG59" i="1" s="1"/>
  <c r="BA54" i="1"/>
  <c r="W30" i="1" s="1"/>
  <c r="J32" i="7"/>
  <c r="AG61" i="1" s="1"/>
  <c r="J30" i="14"/>
  <c r="AG68" i="1" s="1"/>
  <c r="AX54" i="1"/>
  <c r="J32" i="12"/>
  <c r="AG66" i="1"/>
  <c r="J32" i="2"/>
  <c r="AG56" i="1"/>
  <c r="AN56" i="1" s="1"/>
  <c r="J32" i="4"/>
  <c r="AG58" i="1" s="1"/>
  <c r="AN58" i="1" s="1"/>
  <c r="AV54" i="1"/>
  <c r="AK29" i="1"/>
  <c r="J41" i="7" l="1"/>
  <c r="J39" i="14"/>
  <c r="J39" i="13"/>
  <c r="BK101" i="3"/>
  <c r="J101" i="3" s="1"/>
  <c r="J63" i="3" s="1"/>
  <c r="J41" i="5"/>
  <c r="J41" i="2"/>
  <c r="J41" i="12"/>
  <c r="J41" i="4"/>
  <c r="J41" i="8"/>
  <c r="BK105" i="10"/>
  <c r="J105" i="10" s="1"/>
  <c r="J32" i="10" s="1"/>
  <c r="AG64" i="1" s="1"/>
  <c r="AN59" i="1"/>
  <c r="AN61" i="1"/>
  <c r="AN62" i="1"/>
  <c r="AN68" i="1"/>
  <c r="AN66" i="1"/>
  <c r="AW54" i="1"/>
  <c r="AK30" i="1"/>
  <c r="J41" i="10" l="1"/>
  <c r="J63" i="10"/>
  <c r="AN64" i="1"/>
  <c r="J32" i="3"/>
  <c r="AG57" i="1" s="1"/>
  <c r="AG55" i="1" s="1"/>
  <c r="AG54" i="1" s="1"/>
  <c r="AK26" i="1" s="1"/>
  <c r="AT54" i="1"/>
  <c r="J41" i="3" l="1"/>
  <c r="AN55" i="1"/>
  <c r="AN57" i="1"/>
  <c r="AK35" i="1"/>
  <c r="AN54" i="1"/>
</calcChain>
</file>

<file path=xl/sharedStrings.xml><?xml version="1.0" encoding="utf-8"?>
<sst xmlns="http://schemas.openxmlformats.org/spreadsheetml/2006/main" count="89935" uniqueCount="9044">
  <si>
    <t>Export Komplet</t>
  </si>
  <si>
    <t>VZ</t>
  </si>
  <si>
    <t>2.0</t>
  </si>
  <si>
    <t>ZAMOK</t>
  </si>
  <si>
    <t>False</t>
  </si>
  <si>
    <t>{ae9d8aab-9afc-4079-b33e-87f15a7b365c}</t>
  </si>
  <si>
    <t>0,01</t>
  </si>
  <si>
    <t>21</t>
  </si>
  <si>
    <t>12</t>
  </si>
  <si>
    <t>REKAPITULACE STAVBY</t>
  </si>
  <si>
    <t>v ---  níže se nacházejí doplnkové a pomocné údaje k sestavám  --- v</t>
  </si>
  <si>
    <t>Návod na vyplnění</t>
  </si>
  <si>
    <t>0,001</t>
  </si>
  <si>
    <t>Kód:</t>
  </si>
  <si>
    <t>25-01_DZR_Domazlice</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</si>
  <si>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</si>
  <si>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</si>
  <si>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Novostavba objektu Domova se zvláštním režimem, ulice Benešova, Domažlice</t>
  </si>
  <si>
    <t>KSO:</t>
  </si>
  <si>
    <t/>
  </si>
  <si>
    <t>CC-CZ:</t>
  </si>
  <si>
    <t>Místo:</t>
  </si>
  <si>
    <t>Benešova ulice, Domažlice</t>
  </si>
  <si>
    <t>Datum:</t>
  </si>
  <si>
    <t>22. 6. 2024</t>
  </si>
  <si>
    <t>Zadavatel:</t>
  </si>
  <si>
    <t>IČ:</t>
  </si>
  <si>
    <t>Město Domažlice, náměstí Míru 1, 344 20 Domažlice</t>
  </si>
  <si>
    <t>DIČ:</t>
  </si>
  <si>
    <t>Účastník:</t>
  </si>
  <si>
    <t>Vyplň údaj</t>
  </si>
  <si>
    <t>Projektant:</t>
  </si>
  <si>
    <t>MEPRO s.r.o., nám.Před bateriemi 912/6, Praha 6</t>
  </si>
  <si>
    <t>True</t>
  </si>
  <si>
    <t>Zpracovatel:</t>
  </si>
  <si>
    <t>Tomáš Vašek, Sněhurčina 710, 460 15 Liberec</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</si>
  <si>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</si>
  <si>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</si>
  <si>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</si>
  <si>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</si>
  <si>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</si>
  <si>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</si>
  <si>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</si>
  <si>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</si>
  <si>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</si>
  <si>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</si>
  <si>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</si>
  <si>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</si>
  <si>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</si>
  <si>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</si>
  <si>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</si>
  <si>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</si>
  <si>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</si>
  <si>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</si>
  <si>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</si>
  <si>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</si>
  <si>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</si>
  <si>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</si>
  <si>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</si>
  <si>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</si>
  <si>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</si>
  <si>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</si>
  <si>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</si>
  <si>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</si>
  <si>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</si>
  <si>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</si>
  <si>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</si>
  <si>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</si>
  <si>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</si>
  <si>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</si>
  <si>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</si>
  <si>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</si>
  <si>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</si>
  <si>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</si>
  <si>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</si>
  <si>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</si>
  <si>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</si>
  <si>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Novostavba objektu</t>
  </si>
  <si>
    <t>STA</t>
  </si>
  <si>
    <t>1</t>
  </si>
  <si>
    <t>{a026f059-2440-4cbb-bd3d-7f2b46a22184}</t>
  </si>
  <si>
    <t>/</t>
  </si>
  <si>
    <t>SO 01.01</t>
  </si>
  <si>
    <t>Stavební část</t>
  </si>
  <si>
    <t>Soupis</t>
  </si>
  <si>
    <t>2</t>
  </si>
  <si>
    <t>{bb14af2c-0600-4d52-b3e5-865b1b00cdb8}</t>
  </si>
  <si>
    <t>SO 01.02</t>
  </si>
  <si>
    <t>Zdravotně technické instalace</t>
  </si>
  <si>
    <t>{8ca4d2d1-4c04-477e-94eb-a7fa04ed9249}</t>
  </si>
  <si>
    <t>SO 01.03</t>
  </si>
  <si>
    <t>Vytápění a chlazení</t>
  </si>
  <si>
    <t>{835c1c4c-5c6d-4ce7-9f53-aa7eaf778e05}</t>
  </si>
  <si>
    <t>SO 01.04</t>
  </si>
  <si>
    <t>Elektroinstalace - silnoproud + hromosvod</t>
  </si>
  <si>
    <t>{6e75770c-88f9-4d1c-996e-c4a049df7bf4}</t>
  </si>
  <si>
    <t>SO 01.05</t>
  </si>
  <si>
    <t>Elektroinstalace - slaboproud</t>
  </si>
  <si>
    <t>{b9d04031-f485-4c27-9a01-784c915fb05e}</t>
  </si>
  <si>
    <t>SO 01.06</t>
  </si>
  <si>
    <t>EPS</t>
  </si>
  <si>
    <t>{2482423e-af31-4a8d-895c-5caf8d4485ed}</t>
  </si>
  <si>
    <t>SO 01.07</t>
  </si>
  <si>
    <t>Fotovoltaický systém</t>
  </si>
  <si>
    <t>{c3304d58-c938-4274-9b3a-5931bbc6fc37}</t>
  </si>
  <si>
    <t>SO 01.08</t>
  </si>
  <si>
    <t>Vzduchotechnika</t>
  </si>
  <si>
    <t>{f1e5a6d7-3956-4286-8084-b4fa7eebe5aa}</t>
  </si>
  <si>
    <t>SO 01.09</t>
  </si>
  <si>
    <t>Měření a regulace</t>
  </si>
  <si>
    <t>{aaeb2507-7b4d-42f7-978c-e40b6b8e399c}</t>
  </si>
  <si>
    <t>SO 01.10</t>
  </si>
  <si>
    <t>Technologie stravování</t>
  </si>
  <si>
    <t>{52a132d3-92e7-4b98-b0e1-c72bcd7d1d59}</t>
  </si>
  <si>
    <t>VRN</t>
  </si>
  <si>
    <t>Vedlejší a ostatní rozpočtové náklady</t>
  </si>
  <si>
    <t>{f9f14fc5-1e4a-42b2-995d-4bbc62dc21b8}</t>
  </si>
  <si>
    <t>SO 02</t>
  </si>
  <si>
    <t>Komunikace a zpevněné plochy</t>
  </si>
  <si>
    <t>{bd350d0c-d633-434d-9866-5220e6366742}</t>
  </si>
  <si>
    <t>SO 03</t>
  </si>
  <si>
    <t>Bourání objektu čp.99</t>
  </si>
  <si>
    <t>{c998a37b-a6f5-401b-a994-fbd6bbd31dbb}</t>
  </si>
  <si>
    <t>SO 06</t>
  </si>
  <si>
    <t>Plynovod</t>
  </si>
  <si>
    <t>{c6c87ed4-fce3-416f-a026-942d6f2f08ec}</t>
  </si>
  <si>
    <t>A1so</t>
  </si>
  <si>
    <t>Sokl podlahy ozn.A1</t>
  </si>
  <si>
    <t>m</t>
  </si>
  <si>
    <t>293,695</t>
  </si>
  <si>
    <t>A2so</t>
  </si>
  <si>
    <t>Sokl podlahy A2</t>
  </si>
  <si>
    <t>m2</t>
  </si>
  <si>
    <t>155,298</t>
  </si>
  <si>
    <t>KRYCÍ LIST SOUPISU PRACÍ</t>
  </si>
  <si>
    <t>A3so</t>
  </si>
  <si>
    <t>Sokl podlahoviny A3</t>
  </si>
  <si>
    <t>168,15</t>
  </si>
  <si>
    <t>A4so</t>
  </si>
  <si>
    <t>Sokl podlahoviny A4</t>
  </si>
  <si>
    <t>175,29</t>
  </si>
  <si>
    <t>AK50</t>
  </si>
  <si>
    <t>Atikový klín 50x50</t>
  </si>
  <si>
    <t>136,01</t>
  </si>
  <si>
    <t>Apu</t>
  </si>
  <si>
    <t>APU lišta</t>
  </si>
  <si>
    <t>398,8</t>
  </si>
  <si>
    <t>Objekt:</t>
  </si>
  <si>
    <t>B1so</t>
  </si>
  <si>
    <t>Dlažba B1 - sokl</t>
  </si>
  <si>
    <t>20,07</t>
  </si>
  <si>
    <t>SO 01 - Novostavba objektu</t>
  </si>
  <si>
    <t>B3so</t>
  </si>
  <si>
    <t>Sokl podlahy B3</t>
  </si>
  <si>
    <t>85,964</t>
  </si>
  <si>
    <t>Soupis:</t>
  </si>
  <si>
    <t>BAZ</t>
  </si>
  <si>
    <t>Beton atikových zdí</t>
  </si>
  <si>
    <t>m3</t>
  </si>
  <si>
    <t>0,59</t>
  </si>
  <si>
    <t>SO 01.01 - Stavební část</t>
  </si>
  <si>
    <t>BBD</t>
  </si>
  <si>
    <t>Beton balkonových desek</t>
  </si>
  <si>
    <t>39,59</t>
  </si>
  <si>
    <t>BeAZ</t>
  </si>
  <si>
    <t>Bednění atikových stěn</t>
  </si>
  <si>
    <t>4,72</t>
  </si>
  <si>
    <t>BeBD</t>
  </si>
  <si>
    <t>Bednění balkonových desek</t>
  </si>
  <si>
    <t>175,21</t>
  </si>
  <si>
    <t>BeNZ</t>
  </si>
  <si>
    <t>Bednění nosných zdí</t>
  </si>
  <si>
    <t>1008,545</t>
  </si>
  <si>
    <t>BeNZ1</t>
  </si>
  <si>
    <t>Bednění nadzákladových zdí jednostranné</t>
  </si>
  <si>
    <t>19,034</t>
  </si>
  <si>
    <t>BeOZ</t>
  </si>
  <si>
    <t>Bednění opěrných stěn</t>
  </si>
  <si>
    <t>176,484</t>
  </si>
  <si>
    <t>BePr</t>
  </si>
  <si>
    <t>Bednění průvlaků</t>
  </si>
  <si>
    <t>318,213</t>
  </si>
  <si>
    <t>BeSD</t>
  </si>
  <si>
    <t>Bednění stropních desek</t>
  </si>
  <si>
    <t>1626,237</t>
  </si>
  <si>
    <t>BeSCHr</t>
  </si>
  <si>
    <t>Bednění schodišťových ramen a podest</t>
  </si>
  <si>
    <t>71,989</t>
  </si>
  <si>
    <t>BeSl</t>
  </si>
  <si>
    <t>Bednění sloupů</t>
  </si>
  <si>
    <t>145,072</t>
  </si>
  <si>
    <t>BeSt</t>
  </si>
  <si>
    <t>Bednění schodišťových stupňů</t>
  </si>
  <si>
    <t>63,504</t>
  </si>
  <si>
    <t>BeZD</t>
  </si>
  <si>
    <t>Bednění základových desek</t>
  </si>
  <si>
    <t>103,838</t>
  </si>
  <si>
    <t>BeZZ</t>
  </si>
  <si>
    <t>Bednění základových zdí</t>
  </si>
  <si>
    <t>27,12</t>
  </si>
  <si>
    <t>BN</t>
  </si>
  <si>
    <t>Beton průvlaků</t>
  </si>
  <si>
    <t>36,219</t>
  </si>
  <si>
    <t>BNZ</t>
  </si>
  <si>
    <t>Beton nadzákladových zdí</t>
  </si>
  <si>
    <t>81,097</t>
  </si>
  <si>
    <t>BNZ1NP</t>
  </si>
  <si>
    <t>Beton nadzákladových zdí 1.NP</t>
  </si>
  <si>
    <t>9,516</t>
  </si>
  <si>
    <t>BNZ1PP</t>
  </si>
  <si>
    <t>Beton nadzákladových zdí 1.PP</t>
  </si>
  <si>
    <t>30,063</t>
  </si>
  <si>
    <t>BNZ1PPo</t>
  </si>
  <si>
    <t>34,907</t>
  </si>
  <si>
    <t>BOZ1</t>
  </si>
  <si>
    <t>Beton opěrné stěny</t>
  </si>
  <si>
    <t>14,866</t>
  </si>
  <si>
    <t>BOZ2</t>
  </si>
  <si>
    <t>19,561</t>
  </si>
  <si>
    <t>BSCH</t>
  </si>
  <si>
    <t>Beton schodišťové konstrukce</t>
  </si>
  <si>
    <t>10,088</t>
  </si>
  <si>
    <t>BSch30</t>
  </si>
  <si>
    <t>Beton schodišťovýách konstrukcí C30/37</t>
  </si>
  <si>
    <t>3,133</t>
  </si>
  <si>
    <t>BSL</t>
  </si>
  <si>
    <t>Beton sloupů</t>
  </si>
  <si>
    <t>14,24</t>
  </si>
  <si>
    <t>BSL1NP</t>
  </si>
  <si>
    <t>Beton sloupů - 1.NP</t>
  </si>
  <si>
    <t>5,836</t>
  </si>
  <si>
    <t>BST</t>
  </si>
  <si>
    <t>Beton stropních desek</t>
  </si>
  <si>
    <t>389,503</t>
  </si>
  <si>
    <t>BZD1</t>
  </si>
  <si>
    <t>Beton základových desek</t>
  </si>
  <si>
    <t>233,999</t>
  </si>
  <si>
    <t>BZD2</t>
  </si>
  <si>
    <t>0,96</t>
  </si>
  <si>
    <t>BZZ</t>
  </si>
  <si>
    <t>Beton základových zdí</t>
  </si>
  <si>
    <t>5,816</t>
  </si>
  <si>
    <t>C03</t>
  </si>
  <si>
    <t>Podhled akustický C03</t>
  </si>
  <si>
    <t>614,288</t>
  </si>
  <si>
    <t>D200</t>
  </si>
  <si>
    <t>Dilatace</t>
  </si>
  <si>
    <t>112,96</t>
  </si>
  <si>
    <t>F01</t>
  </si>
  <si>
    <t>Skladba F01</t>
  </si>
  <si>
    <t>800,467</t>
  </si>
  <si>
    <t>F01i</t>
  </si>
  <si>
    <t>Skladba F01 - izolace</t>
  </si>
  <si>
    <t>800,145</t>
  </si>
  <si>
    <t>F02</t>
  </si>
  <si>
    <t>Skladba F02</t>
  </si>
  <si>
    <t>105,646</t>
  </si>
  <si>
    <t>F02mw</t>
  </si>
  <si>
    <t>83,313</t>
  </si>
  <si>
    <t>F02xps</t>
  </si>
  <si>
    <t>40,975</t>
  </si>
  <si>
    <t>F03</t>
  </si>
  <si>
    <t>Skladba F03</t>
  </si>
  <si>
    <t>69,595</t>
  </si>
  <si>
    <t>REKAPITULACE ČLENĚNÍ SOUPISU PRACÍ</t>
  </si>
  <si>
    <t>F03i</t>
  </si>
  <si>
    <t>Skladba F03 - izolace</t>
  </si>
  <si>
    <t>70,465</t>
  </si>
  <si>
    <t>F04a</t>
  </si>
  <si>
    <t>Skladba F04a</t>
  </si>
  <si>
    <t>8,1</t>
  </si>
  <si>
    <t>F04b</t>
  </si>
  <si>
    <t>Skladba F04b</t>
  </si>
  <si>
    <t>50,96</t>
  </si>
  <si>
    <t>F04bi</t>
  </si>
  <si>
    <t>56,75</t>
  </si>
  <si>
    <t>F04c</t>
  </si>
  <si>
    <t>Skladba F04c</t>
  </si>
  <si>
    <t>1,71</t>
  </si>
  <si>
    <t>F04ci</t>
  </si>
  <si>
    <t>2,07</t>
  </si>
  <si>
    <t>F04i</t>
  </si>
  <si>
    <t>Skladba F04</t>
  </si>
  <si>
    <t>9,79</t>
  </si>
  <si>
    <t>F05</t>
  </si>
  <si>
    <t>Skladba F05</t>
  </si>
  <si>
    <t>487,848</t>
  </si>
  <si>
    <t>F05i</t>
  </si>
  <si>
    <t>Skladba F05 - izolace</t>
  </si>
  <si>
    <t>488,289</t>
  </si>
  <si>
    <t>F06</t>
  </si>
  <si>
    <t>Skladba F06</t>
  </si>
  <si>
    <t>F06i</t>
  </si>
  <si>
    <t>Skladba F06 - izolace</t>
  </si>
  <si>
    <t>3,105</t>
  </si>
  <si>
    <t>F07</t>
  </si>
  <si>
    <t>139,267</t>
  </si>
  <si>
    <t>F07w</t>
  </si>
  <si>
    <t>Skladba F07</t>
  </si>
  <si>
    <t>43,239</t>
  </si>
  <si>
    <t>FL1</t>
  </si>
  <si>
    <t>Fasádní lešení v.do 10 m</t>
  </si>
  <si>
    <t>594,29</t>
  </si>
  <si>
    <t>Kód dílu - Popis</t>
  </si>
  <si>
    <t>Cena celkem [CZK]</t>
  </si>
  <si>
    <t>FL2</t>
  </si>
  <si>
    <t>Fasádní lešení v. přes 10 m</t>
  </si>
  <si>
    <t>873,536</t>
  </si>
  <si>
    <t>FOZ</t>
  </si>
  <si>
    <t>Opěrní zeď</t>
  </si>
  <si>
    <t>67,623</t>
  </si>
  <si>
    <t>-1</t>
  </si>
  <si>
    <t>HEB260</t>
  </si>
  <si>
    <t>Zápora HEB260</t>
  </si>
  <si>
    <t>6,56</t>
  </si>
  <si>
    <t>HSV - Práce a dodávky HSV</t>
  </si>
  <si>
    <t>HEB260p1</t>
  </si>
  <si>
    <t>Převázky HEB 260</t>
  </si>
  <si>
    <t>t</t>
  </si>
  <si>
    <t>1,286</t>
  </si>
  <si>
    <t xml:space="preserve">    1 - Zemní práce</t>
  </si>
  <si>
    <t>HEB260p2</t>
  </si>
  <si>
    <t>0,998</t>
  </si>
  <si>
    <t xml:space="preserve">    2 - Zakládání</t>
  </si>
  <si>
    <t>HEB260p3</t>
  </si>
  <si>
    <t xml:space="preserve">Převázky HEB 260 </t>
  </si>
  <si>
    <t>kg</t>
  </si>
  <si>
    <t>1038,261</t>
  </si>
  <si>
    <t xml:space="preserve">    3 - Svislé a kompletní konstrukce</t>
  </si>
  <si>
    <t>HEB500</t>
  </si>
  <si>
    <t>Nosník HEB 500</t>
  </si>
  <si>
    <t>4,36</t>
  </si>
  <si>
    <t xml:space="preserve">    4 - Vodorovné konstrukce</t>
  </si>
  <si>
    <t>IPE300</t>
  </si>
  <si>
    <t>Zápoyz IPE300</t>
  </si>
  <si>
    <t>63,9</t>
  </si>
  <si>
    <t xml:space="preserve">    5 - Komunikace pozemní</t>
  </si>
  <si>
    <t>IPN360</t>
  </si>
  <si>
    <t>Zápory IPN360</t>
  </si>
  <si>
    <t>164,8</t>
  </si>
  <si>
    <t xml:space="preserve">    6 - Úpravy povrchů, podlahy a osazování výplní</t>
  </si>
  <si>
    <t>J</t>
  </si>
  <si>
    <t>Celkový objem jámy</t>
  </si>
  <si>
    <t>3184,2</t>
  </si>
  <si>
    <t xml:space="preserve">    9 - Ostatní konstrukce a práce, bourání</t>
  </si>
  <si>
    <t>JZ</t>
  </si>
  <si>
    <t>Zapažená jáma</t>
  </si>
  <si>
    <t>83,666</t>
  </si>
  <si>
    <t xml:space="preserve">    997 - Přesun sutě</t>
  </si>
  <si>
    <t>KO</t>
  </si>
  <si>
    <t>Plocha keramických obkladů</t>
  </si>
  <si>
    <t>764,167</t>
  </si>
  <si>
    <t xml:space="preserve">    998 - Přesun hmot</t>
  </si>
  <si>
    <t>KOb</t>
  </si>
  <si>
    <t>Keramický obklad na betonu</t>
  </si>
  <si>
    <t>41,868</t>
  </si>
  <si>
    <t>PSV - Práce a dodávky PSV</t>
  </si>
  <si>
    <t>KOr</t>
  </si>
  <si>
    <t>Rohové lišty keramických obkladů</t>
  </si>
  <si>
    <t>101,415</t>
  </si>
  <si>
    <t xml:space="preserve">    711 - Izolace proti vodě, vlhkosti a plynům</t>
  </si>
  <si>
    <t>KOsdk</t>
  </si>
  <si>
    <t>Keramický obklad na SDK</t>
  </si>
  <si>
    <t>490,564</t>
  </si>
  <si>
    <t xml:space="preserve">    712 - Povlakové krytiny</t>
  </si>
  <si>
    <t>KOu</t>
  </si>
  <si>
    <t>Ukončovací lišty keramických obkladů</t>
  </si>
  <si>
    <t>138,023</t>
  </si>
  <si>
    <t xml:space="preserve">    713 - Izolace tepelné</t>
  </si>
  <si>
    <t>M</t>
  </si>
  <si>
    <t>Malba</t>
  </si>
  <si>
    <t>3021,774</t>
  </si>
  <si>
    <t xml:space="preserve">    721 - Zdravotechnika - vnitřní kanalizace</t>
  </si>
  <si>
    <t>NVN</t>
  </si>
  <si>
    <t>Tryskání - třída IV;</t>
  </si>
  <si>
    <t>46,342</t>
  </si>
  <si>
    <t xml:space="preserve">    725 - Zdravotechnika - zařizovací předměty</t>
  </si>
  <si>
    <t>OB01</t>
  </si>
  <si>
    <t>Keramický obklad OB 01</t>
  </si>
  <si>
    <t>335,69</t>
  </si>
  <si>
    <t xml:space="preserve">    726 - Zdravotechnika - předstěnové instalace</t>
  </si>
  <si>
    <t>OB02</t>
  </si>
  <si>
    <t>Keramický obklad OB 02</t>
  </si>
  <si>
    <t>93,35</t>
  </si>
  <si>
    <t xml:space="preserve">    762 - Konstrukce tesařské</t>
  </si>
  <si>
    <t>OB03</t>
  </si>
  <si>
    <t>Keramický obklad OB 03</t>
  </si>
  <si>
    <t>80,19</t>
  </si>
  <si>
    <t xml:space="preserve">    763 - Konstrukce suché výstavby</t>
  </si>
  <si>
    <t>OB04</t>
  </si>
  <si>
    <t>Keramický obklad OB 04</t>
  </si>
  <si>
    <t>69,98</t>
  </si>
  <si>
    <t xml:space="preserve">    764 - Konstrukce klempířské</t>
  </si>
  <si>
    <t>OB05</t>
  </si>
  <si>
    <t>Keramický obklad OB 05</t>
  </si>
  <si>
    <t>175,73</t>
  </si>
  <si>
    <t xml:space="preserve">    766 - Konstrukce truhlářské</t>
  </si>
  <si>
    <t>OmD</t>
  </si>
  <si>
    <t>Plocha omítaných stropů</t>
  </si>
  <si>
    <t>122,51</t>
  </si>
  <si>
    <t xml:space="preserve">      766.01 - Vybavení kuchyňky</t>
  </si>
  <si>
    <t>OmPB</t>
  </si>
  <si>
    <t>Plocha sloupů - beton</t>
  </si>
  <si>
    <t>45,09</t>
  </si>
  <si>
    <t xml:space="preserve">    767 - Konstrukce zámečnické</t>
  </si>
  <si>
    <t>OmSDK</t>
  </si>
  <si>
    <t>Plocha sádrokartonových stěn</t>
  </si>
  <si>
    <t>1342,61</t>
  </si>
  <si>
    <t xml:space="preserve">    771 - Podlahy z dlaždic</t>
  </si>
  <si>
    <t>OmT</t>
  </si>
  <si>
    <t>Plocha schodišťových ramen a podest</t>
  </si>
  <si>
    <t>47,593</t>
  </si>
  <si>
    <t xml:space="preserve">    776 - Podlahy povlakové</t>
  </si>
  <si>
    <t>OmW</t>
  </si>
  <si>
    <t>Celková plocha stěn (vč.obkladů)</t>
  </si>
  <si>
    <t>3233,991</t>
  </si>
  <si>
    <t xml:space="preserve">    777 - Podlahy lité</t>
  </si>
  <si>
    <t>OmWB</t>
  </si>
  <si>
    <t>Plocha stěn - beton</t>
  </si>
  <si>
    <t>416,404</t>
  </si>
  <si>
    <t xml:space="preserve">    781 - Dokončovací práce - obklady</t>
  </si>
  <si>
    <t>OmWZ</t>
  </si>
  <si>
    <t>Povrch stěn - zdivo</t>
  </si>
  <si>
    <t>1429,887</t>
  </si>
  <si>
    <t xml:space="preserve">    784 - Dokončovací práce - malby a tapety</t>
  </si>
  <si>
    <t>ON</t>
  </si>
  <si>
    <t>Omyvatelný nátěr</t>
  </si>
  <si>
    <t>306,353</t>
  </si>
  <si>
    <t xml:space="preserve">    786 - Dokončovací práce - čalounické úpravy</t>
  </si>
  <si>
    <t>Pil45</t>
  </si>
  <si>
    <t>Objem vrtů</t>
  </si>
  <si>
    <t>9,534</t>
  </si>
  <si>
    <t xml:space="preserve">    789 - Povrchové úpravy ocelových konstrukcí a technologických zařízení</t>
  </si>
  <si>
    <t>Pil60</t>
  </si>
  <si>
    <t>Piloty D 600 mm</t>
  </si>
  <si>
    <t>105,6</t>
  </si>
  <si>
    <t>M - Práce a dodávky M</t>
  </si>
  <si>
    <t>Pil60a</t>
  </si>
  <si>
    <t>Piloty pro zápory IPE300</t>
  </si>
  <si>
    <t>40,5</t>
  </si>
  <si>
    <t xml:space="preserve">    33-M - Montáže dopr.zaříz.,sklad. zař. a váh</t>
  </si>
  <si>
    <t>Pil90</t>
  </si>
  <si>
    <t>Pilota D 900 mm</t>
  </si>
  <si>
    <t>10</t>
  </si>
  <si>
    <t>PkPr</t>
  </si>
  <si>
    <t>Podpěrná konstrukce průvlaků</t>
  </si>
  <si>
    <t>93,824</t>
  </si>
  <si>
    <t>PZ</t>
  </si>
  <si>
    <t>Podbetonování základů</t>
  </si>
  <si>
    <t>37,322</t>
  </si>
  <si>
    <t>RaO</t>
  </si>
  <si>
    <t>Odvětrávací potrubí radonu</t>
  </si>
  <si>
    <t>95,75</t>
  </si>
  <si>
    <t>S01</t>
  </si>
  <si>
    <t>Skladba S01</t>
  </si>
  <si>
    <t>295,326</t>
  </si>
  <si>
    <t>S01234i</t>
  </si>
  <si>
    <t>Skladba S01 - S04 - izolace</t>
  </si>
  <si>
    <t>694,598</t>
  </si>
  <si>
    <t>S02</t>
  </si>
  <si>
    <t>Skladba S02</t>
  </si>
  <si>
    <t>120,4</t>
  </si>
  <si>
    <t>SOUPIS PRACÍ</t>
  </si>
  <si>
    <t>S03</t>
  </si>
  <si>
    <t>Skladba S03</t>
  </si>
  <si>
    <t>22,19</t>
  </si>
  <si>
    <t>S04</t>
  </si>
  <si>
    <t>Skladba S04</t>
  </si>
  <si>
    <t>51,93</t>
  </si>
  <si>
    <t>S05</t>
  </si>
  <si>
    <t>Skladba S05</t>
  </si>
  <si>
    <t>5,253</t>
  </si>
  <si>
    <t>S05i</t>
  </si>
  <si>
    <t>Skladba S05 - izolace</t>
  </si>
  <si>
    <t>12,308</t>
  </si>
  <si>
    <t>S05s</t>
  </si>
  <si>
    <t>Skladba S05 - vytažení na stěny</t>
  </si>
  <si>
    <t>4,61</t>
  </si>
  <si>
    <t>S06</t>
  </si>
  <si>
    <t>Skladba S06</t>
  </si>
  <si>
    <t>753,078</t>
  </si>
  <si>
    <t>S07</t>
  </si>
  <si>
    <t>Skladba S07</t>
  </si>
  <si>
    <t>128,21</t>
  </si>
  <si>
    <t>S08</t>
  </si>
  <si>
    <t>Skladba S08</t>
  </si>
  <si>
    <t>11,61</t>
  </si>
  <si>
    <t>S09</t>
  </si>
  <si>
    <t>Skladba S09</t>
  </si>
  <si>
    <t>16,97</t>
  </si>
  <si>
    <t>S10</t>
  </si>
  <si>
    <t>Skladba S10</t>
  </si>
  <si>
    <t>72,7</t>
  </si>
  <si>
    <t>S11</t>
  </si>
  <si>
    <t>Slůadba S11</t>
  </si>
  <si>
    <t>11,268</t>
  </si>
  <si>
    <t>S12</t>
  </si>
  <si>
    <t>Skladba S12</t>
  </si>
  <si>
    <t>1,6</t>
  </si>
  <si>
    <t>SdkP1</t>
  </si>
  <si>
    <t>SDK příčka tl.100 mm</t>
  </si>
  <si>
    <t>27,48</t>
  </si>
  <si>
    <t>SdkP2</t>
  </si>
  <si>
    <t>SDK příčka tl.150 mm</t>
  </si>
  <si>
    <t>131,231</t>
  </si>
  <si>
    <t>PČ</t>
  </si>
  <si>
    <t>MJ</t>
  </si>
  <si>
    <t>Množství</t>
  </si>
  <si>
    <t>J.cena [CZK]</t>
  </si>
  <si>
    <t>Cenová soustava</t>
  </si>
  <si>
    <t>J. Nh [h]</t>
  </si>
  <si>
    <t>Nh celkem [h]</t>
  </si>
  <si>
    <t>J. hmotnost [t]</t>
  </si>
  <si>
    <t>Hmotnost celkem [t]</t>
  </si>
  <si>
    <t>J. suť [t]</t>
  </si>
  <si>
    <t>Suť Celkem [t]</t>
  </si>
  <si>
    <t>SdkP3</t>
  </si>
  <si>
    <t>SDK příčka tl.100 mm H2</t>
  </si>
  <si>
    <t>28,626</t>
  </si>
  <si>
    <t>Náklady soupisu celkem</t>
  </si>
  <si>
    <t>SdkP4</t>
  </si>
  <si>
    <t>SDK příčka tl.150 mm2</t>
  </si>
  <si>
    <t>445,897</t>
  </si>
  <si>
    <t>HSV</t>
  </si>
  <si>
    <t>Práce a dodávky HSV</t>
  </si>
  <si>
    <t>ROZPOCET</t>
  </si>
  <si>
    <t>SdkP5</t>
  </si>
  <si>
    <t>SDK příčka tl.250 mm</t>
  </si>
  <si>
    <t>78,6</t>
  </si>
  <si>
    <t>Zemní práce</t>
  </si>
  <si>
    <t>SdkP5a</t>
  </si>
  <si>
    <t>Příčka tl.400 mm</t>
  </si>
  <si>
    <t>11,118</t>
  </si>
  <si>
    <t>K</t>
  </si>
  <si>
    <t>121151125</t>
  </si>
  <si>
    <t>Sejmutí ornice strojně při souvislé ploše přes 500 m2, tl. vrstvy přes 250 do 300 mm</t>
  </si>
  <si>
    <t>CS ÚRS 2024 02</t>
  </si>
  <si>
    <t>4</t>
  </si>
  <si>
    <t>SdkP6</t>
  </si>
  <si>
    <t>SDK předsazená stěna</t>
  </si>
  <si>
    <t>40,431</t>
  </si>
  <si>
    <t>-402889048</t>
  </si>
  <si>
    <t>Online PSC</t>
  </si>
  <si>
    <t>https://podminky.urs.cz/item/CS_URS_2024_02/121151125</t>
  </si>
  <si>
    <t>SdkP7</t>
  </si>
  <si>
    <t>58,047</t>
  </si>
  <si>
    <t>VV</t>
  </si>
  <si>
    <t>14,10*15,40+37,25*11,75+14,70*1,40</t>
  </si>
  <si>
    <t>SdkP8</t>
  </si>
  <si>
    <t>SDK předsazená stěna (WC)</t>
  </si>
  <si>
    <t>21,637</t>
  </si>
  <si>
    <t>Or</t>
  </si>
  <si>
    <t>Součet</t>
  </si>
  <si>
    <t>SdkP9</t>
  </si>
  <si>
    <t>23,815</t>
  </si>
  <si>
    <t>131213701</t>
  </si>
  <si>
    <t>Hloubení nezapažených jam ručně s urovnáním dna do předepsaného profilu a spádu v hornině třídy těžitelnosti I skupiny 3 soudržných</t>
  </si>
  <si>
    <t>SdkPo1</t>
  </si>
  <si>
    <t>SDK podhled 2x A</t>
  </si>
  <si>
    <t>433,39</t>
  </si>
  <si>
    <t>-1101065682</t>
  </si>
  <si>
    <t>https://podminky.urs.cz/item/CS_URS_2024_02/131213701</t>
  </si>
  <si>
    <t>SdkPo2</t>
  </si>
  <si>
    <t>SDK podhled 2x H2</t>
  </si>
  <si>
    <t>230,81</t>
  </si>
  <si>
    <t>"dočištění stavební jámy (předpoklad: 1% celkového objemu)</t>
  </si>
  <si>
    <t>SchS</t>
  </si>
  <si>
    <t>Stupnice schodiště</t>
  </si>
  <si>
    <t>108,08</t>
  </si>
  <si>
    <t>J*0,01</t>
  </si>
  <si>
    <t>ST01</t>
  </si>
  <si>
    <t>Skladba ST01</t>
  </si>
  <si>
    <t>85,36</t>
  </si>
  <si>
    <t>3</t>
  </si>
  <si>
    <t>131251106</t>
  </si>
  <si>
    <t>Hloubení nezapažených jam a zářezů strojně s urovnáním dna do předepsaného profilu a spádu v hornině třídy těžitelnosti I skupiny 3 přes 1 000 do 5 000 m3</t>
  </si>
  <si>
    <t>ST02</t>
  </si>
  <si>
    <t>Skladba ST02</t>
  </si>
  <si>
    <t>232,71</t>
  </si>
  <si>
    <t>-1155910083</t>
  </si>
  <si>
    <t>https://podminky.urs.cz/item/CS_URS_2024_02/131251106</t>
  </si>
  <si>
    <t>ST02pr</t>
  </si>
  <si>
    <t>Skladba ST02 - Přířezy pod terče</t>
  </si>
  <si>
    <t>14,546</t>
  </si>
  <si>
    <t>"dle výpočtu z digitálních výkresů</t>
  </si>
  <si>
    <t>ST02ps</t>
  </si>
  <si>
    <t>40,065</t>
  </si>
  <si>
    <t>3184,20</t>
  </si>
  <si>
    <t>ST02s</t>
  </si>
  <si>
    <t>55,099</t>
  </si>
  <si>
    <t>Mezisoučet</t>
  </si>
  <si>
    <t>ST02tis</t>
  </si>
  <si>
    <t>67,048</t>
  </si>
  <si>
    <t>"odpočet zapažené části</t>
  </si>
  <si>
    <t>ST03</t>
  </si>
  <si>
    <t>Skladba ST03 - tepelná izolace</t>
  </si>
  <si>
    <t>269,833</t>
  </si>
  <si>
    <t>-JZ</t>
  </si>
  <si>
    <t>ST03K</t>
  </si>
  <si>
    <t>Skladba ST03 - fólie - krajní pole</t>
  </si>
  <si>
    <t>113,476</t>
  </si>
  <si>
    <t>ST03p</t>
  </si>
  <si>
    <t>Skladba ST03 - parozábrana</t>
  </si>
  <si>
    <t>278,589</t>
  </si>
  <si>
    <t>"odpočet ručního dočištění jámy</t>
  </si>
  <si>
    <t>ST03ps</t>
  </si>
  <si>
    <t>Skladba ST03 - parozábrana svisle</t>
  </si>
  <si>
    <t>76,565</t>
  </si>
  <si>
    <t>-J*0,01</t>
  </si>
  <si>
    <t>ST03R</t>
  </si>
  <si>
    <t>Skladba ST03 - fólie - rohové pole</t>
  </si>
  <si>
    <t>45,7</t>
  </si>
  <si>
    <t>ST03s</t>
  </si>
  <si>
    <t>Skladba ST03 - svisle a pod atiku</t>
  </si>
  <si>
    <t>99,604</t>
  </si>
  <si>
    <t>ST03tis</t>
  </si>
  <si>
    <t>Skladba ST03 - tepelná izolace svisle</t>
  </si>
  <si>
    <t>126,466</t>
  </si>
  <si>
    <t>131251206</t>
  </si>
  <si>
    <t>Hloubení zapažených jam a zářezů strojně s urovnáním dna do předepsaného profilu a spádu v hornině třídy těžitelnosti I skupiny 3 přes 1 000 do 5 000 m3</t>
  </si>
  <si>
    <t>TR193r1</t>
  </si>
  <si>
    <t>Rozpěry TR 193,7x16</t>
  </si>
  <si>
    <t>3,143</t>
  </si>
  <si>
    <t>-931237054</t>
  </si>
  <si>
    <t>https://podminky.urs.cz/item/CS_URS_2024_02/131251206</t>
  </si>
  <si>
    <t>TR193r2</t>
  </si>
  <si>
    <t>233,5</t>
  </si>
  <si>
    <t>"objem vykopávky v zapaženém prostoru</t>
  </si>
  <si>
    <t>VPV</t>
  </si>
  <si>
    <t>Odvoz výkopku</t>
  </si>
  <si>
    <t>2038,793</t>
  </si>
  <si>
    <t>22,50*2,715*1,358/2</t>
  </si>
  <si>
    <t>Z</t>
  </si>
  <si>
    <t>Zásyp</t>
  </si>
  <si>
    <t>1230,4</t>
  </si>
  <si>
    <t>12,00*3,75*1,875/2</t>
  </si>
  <si>
    <t>ZB40</t>
  </si>
  <si>
    <t>Ztracené bednění tl.400 mm</t>
  </si>
  <si>
    <t>3,375</t>
  </si>
  <si>
    <t>ZT01</t>
  </si>
  <si>
    <t>ZT 01</t>
  </si>
  <si>
    <t>kpl</t>
  </si>
  <si>
    <t>16</t>
  </si>
  <si>
    <t>ZT02</t>
  </si>
  <si>
    <t>ZT 02</t>
  </si>
  <si>
    <t>6</t>
  </si>
  <si>
    <t>5</t>
  </si>
  <si>
    <t>132211401</t>
  </si>
  <si>
    <t>Hloubená vykopávka pod základy ručně s přehozením výkopku na vzdálenost 3 m nebo s naložením na dopravní prostředek v hornině třídy těžitelnosti I skupiny 3</t>
  </si>
  <si>
    <t>ZT05</t>
  </si>
  <si>
    <t>Umyvadlo pro tělesně postižené</t>
  </si>
  <si>
    <t>kus</t>
  </si>
  <si>
    <t>-910623398</t>
  </si>
  <si>
    <t>https://podminky.urs.cz/item/CS_URS_2024_02/132211401</t>
  </si>
  <si>
    <t>ZT06</t>
  </si>
  <si>
    <t>Umyvadlo ZT 06</t>
  </si>
  <si>
    <t>"pro podbetonování stávajících základů</t>
  </si>
  <si>
    <t>ZT07</t>
  </si>
  <si>
    <t>Umyvadlo ZT 07</t>
  </si>
  <si>
    <t>20</t>
  </si>
  <si>
    <t>(1,70*2,076+0,90*3,00+1,80*3,93+4,865*0,827+1,30*1,36+4,65*(1,36+3,26)/2+3,525*3,30)*0,90</t>
  </si>
  <si>
    <t>151711121</t>
  </si>
  <si>
    <t>Osazení ocelových zápor pro pažení hloubených vykopávek do předem provedených vrtů se zabetonováním spodního konce, s případným obsypem zápory pískem délky od 0 do 14 m</t>
  </si>
  <si>
    <t>1453955070</t>
  </si>
  <si>
    <t>https://podminky.urs.cz/item/CS_URS_2024_02/151711121</t>
  </si>
  <si>
    <t>"HEB 260</t>
  </si>
  <si>
    <t>3,28*2</t>
  </si>
  <si>
    <t>"IPN 360</t>
  </si>
  <si>
    <t>10,30*16</t>
  </si>
  <si>
    <t>"IPE 300</t>
  </si>
  <si>
    <t>7,10*9</t>
  </si>
  <si>
    <t>7</t>
  </si>
  <si>
    <t>13010986</t>
  </si>
  <si>
    <t>ocel profilová jakost S235JR (11 375) průřez HEB 260</t>
  </si>
  <si>
    <t>8</t>
  </si>
  <si>
    <t>-1196964981</t>
  </si>
  <si>
    <t>HEB260*92,98*0,001*1,08</t>
  </si>
  <si>
    <t>13011021</t>
  </si>
  <si>
    <t>ocel profilová jakost S235JR (11 375) průřez I (IPN) 360</t>
  </si>
  <si>
    <t>1748030968</t>
  </si>
  <si>
    <t>IPN360*76,15*0,001*1,08</t>
  </si>
  <si>
    <t>9</t>
  </si>
  <si>
    <t>13010760</t>
  </si>
  <si>
    <t>ocel profilová jakost S235JR (11 375) průřez IPE 300</t>
  </si>
  <si>
    <t>1973008942</t>
  </si>
  <si>
    <t>IPE300*42,24*0,001*1,08</t>
  </si>
  <si>
    <t>151711131</t>
  </si>
  <si>
    <t>Vytažení ocelových zápor pro pažení délky od 0 do 8 m</t>
  </si>
  <si>
    <t>-689045821</t>
  </si>
  <si>
    <t>https://podminky.urs.cz/item/CS_URS_2024_02/151711131</t>
  </si>
  <si>
    <t>"po odříznutí zápor</t>
  </si>
  <si>
    <t>"HEB 360</t>
  </si>
  <si>
    <t>2*0,28</t>
  </si>
  <si>
    <t>16*3,79</t>
  </si>
  <si>
    <t>"IPN 300</t>
  </si>
  <si>
    <t>9*2,61</t>
  </si>
  <si>
    <t>11</t>
  </si>
  <si>
    <t>162251102</t>
  </si>
  <si>
    <t>Vodorovné přemístění výkopku nebo sypaniny po suchu na obvyklém dopravním prostředku, bez naložení výkopku, avšak se složením bez rozhrnutí z horniny třídy těžitelnosti I skupiny 1 až 3 na vzdálenost přes 20 do 50 m</t>
  </si>
  <si>
    <t>-1790000417</t>
  </si>
  <si>
    <t>https://podminky.urs.cz/item/CS_URS_2024_02/162251102</t>
  </si>
  <si>
    <t>"na deponii a zpět pro zásyp</t>
  </si>
  <si>
    <t>(Z-Pil45)*2</t>
  </si>
  <si>
    <t>162251122</t>
  </si>
  <si>
    <t>Vodorovné přemístění výkopku nebo sypaniny po suchu na obvyklém dopravním prostředku, bez naložení výkopku, avšak se složením bez rozhrnutí z horniny třídy těžitelnosti II skupiny 4 a 5 na vzdálenost přes 20 do 50 m</t>
  </si>
  <si>
    <t>-591513617</t>
  </si>
  <si>
    <t>https://podminky.urs.cz/item/CS_URS_2024_02/162251122</t>
  </si>
  <si>
    <t>(Pil60+Pil60a)*pi*0,30*0,30*0,20</t>
  </si>
  <si>
    <t>Pil90*pi*0,45*0,45*0,20</t>
  </si>
  <si>
    <t>"zpět pro zásyp</t>
  </si>
  <si>
    <t>13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</si>
  <si>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</si>
  <si>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</si>
  <si>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200170491</t>
  </si>
  <si>
    <t>https://podminky.urs.cz/item/CS_URS_2024_02/162751117</t>
  </si>
  <si>
    <t>"jáma</t>
  </si>
  <si>
    <t>"hloubení pod základy</t>
  </si>
  <si>
    <t>"vrty pro piloty</t>
  </si>
  <si>
    <t>(pil60+Pil60a)*pi*0,30*0,30</t>
  </si>
  <si>
    <t>Pil90*pi*0,45*0,45</t>
  </si>
  <si>
    <t>"odpočet zásypů</t>
  </si>
  <si>
    <t>-Z</t>
  </si>
  <si>
    <t>14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</si>
  <si>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</si>
  <si>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</si>
  <si>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1970592974</t>
  </si>
  <si>
    <t>https://podminky.urs.cz/item/CS_URS_2024_02/162751119</t>
  </si>
  <si>
    <t>2038,793*10 'Přepočtené koeficientem množství</t>
  </si>
  <si>
    <t>15</t>
  </si>
  <si>
    <t>167151111</t>
  </si>
  <si>
    <t>Nakládání, skládání a překládání neulehlého výkopku nebo sypaniny strojně nakládání, množství přes 100 m3, z hornin třídy těžitelnosti I, skupiny 1 až 3</t>
  </si>
  <si>
    <t>-764896748</t>
  </si>
  <si>
    <t>https://podminky.urs.cz/item/CS_URS_2024_02/167151111</t>
  </si>
  <si>
    <t>"z deponie pro zásypy</t>
  </si>
  <si>
    <t>171201231</t>
  </si>
  <si>
    <t>Poplatek za uložení stavebního odpadu na recyklační skládce (skládkovné) zeminy a kamení zatříděného do Katalogu odpadů pod kódem 17 05 04</t>
  </si>
  <si>
    <t>-1638226674</t>
  </si>
  <si>
    <t>https://podminky.urs.cz/item/CS_URS_2024_02/171201231</t>
  </si>
  <si>
    <t>VPV*1,700</t>
  </si>
  <si>
    <t>17</t>
  </si>
  <si>
    <t>174151101</t>
  </si>
  <si>
    <t>Zásyp sypaninou z jakékoliv horniny strojně s uložením výkopku ve vrstvách se zhutněním jam, šachet, rýh nebo kolem objektů v těchto vykopávkách</t>
  </si>
  <si>
    <t>347779654</t>
  </si>
  <si>
    <t>https://podminky.urs.cz/item/CS_URS_2024_02/174151101</t>
  </si>
  <si>
    <t>1230,40</t>
  </si>
  <si>
    <t>18</t>
  </si>
  <si>
    <t>767995116</t>
  </si>
  <si>
    <t>Montáž ostatních atypických zámečnických konstrukcí hmotnosti přes 100 do 250 kg</t>
  </si>
  <si>
    <t>2123737735</t>
  </si>
  <si>
    <t>https://podminky.urs.cz/item/CS_URS_2024_02/767995116</t>
  </si>
  <si>
    <t>"rozpěry</t>
  </si>
  <si>
    <t>"TR 193,7x16</t>
  </si>
  <si>
    <t>3,33*70,12</t>
  </si>
  <si>
    <t>19</t>
  </si>
  <si>
    <t>767995117</t>
  </si>
  <si>
    <t>Montáž ostatních atypických zámečnických konstrukcí hmotnosti přes 250 do 500 kg</t>
  </si>
  <si>
    <t>352737621</t>
  </si>
  <si>
    <t>https://podminky.urs.cz/item/CS_URS_2024_02/767995117</t>
  </si>
  <si>
    <t>"převázky</t>
  </si>
  <si>
    <t>3,28*2*92,98</t>
  </si>
  <si>
    <t>3,15*92,98</t>
  </si>
  <si>
    <t>"rezerva (dle výpisu statika)</t>
  </si>
  <si>
    <t>902,836*0,15</t>
  </si>
  <si>
    <t>953946131</t>
  </si>
  <si>
    <t>Montáž atypických ocelových konstrukcí profilů hmotnosti přes 30 kg/m, hmotnosti konstrukce přes 0,5 do 1 t</t>
  </si>
  <si>
    <t>-1013800417</t>
  </si>
  <si>
    <t>https://podminky.urs.cz/item/CS_URS_2024_02/953946131</t>
  </si>
  <si>
    <t>9,33*92,98*0,001</t>
  </si>
  <si>
    <t>"rezerva (dle výkazu statika)</t>
  </si>
  <si>
    <t>0,868*0,15</t>
  </si>
  <si>
    <t>9,745*4*70,12*0,001</t>
  </si>
  <si>
    <t>2,733*0,15</t>
  </si>
  <si>
    <t>953946132</t>
  </si>
  <si>
    <t>Montáž atypických ocelových konstrukcí profilů hmotnosti přes 30 kg/m, hmotnosti konstrukce přes 1 do 2,5 t</t>
  </si>
  <si>
    <t>-1228206017</t>
  </si>
  <si>
    <t>https://podminky.urs.cz/item/CS_URS_2024_02/953946132</t>
  </si>
  <si>
    <t>12,02*92,98*0,001</t>
  </si>
  <si>
    <t>"rezrva (dle výkazu statika)</t>
  </si>
  <si>
    <t>1,118*0,15</t>
  </si>
  <si>
    <t>22</t>
  </si>
  <si>
    <t>665072048</t>
  </si>
  <si>
    <t>(HEB260p1+HEB260p2+HEB260p3*0,001)*1,08</t>
  </si>
  <si>
    <t>23</t>
  </si>
  <si>
    <t>55284099</t>
  </si>
  <si>
    <t>trubka ocelová TR 193,7x16 S235</t>
  </si>
  <si>
    <t>-353961948</t>
  </si>
  <si>
    <t>(9,745*4+3,33)*1,15*1,08</t>
  </si>
  <si>
    <t>24</t>
  </si>
  <si>
    <t>151721111</t>
  </si>
  <si>
    <t>Pažení do ocelových zápor bez ohledu na druh pažin, s odstraněním pažení, hloubky výkopu do 4 m</t>
  </si>
  <si>
    <t>-928073769</t>
  </si>
  <si>
    <t>https://podminky.urs.cz/item/CS_URS_2024_02/151721111</t>
  </si>
  <si>
    <t>(10,50+12,00)*3,70</t>
  </si>
  <si>
    <t>1,40*(3,70+2,61)/2</t>
  </si>
  <si>
    <t>12,00*2,61</t>
  </si>
  <si>
    <t>25</t>
  </si>
  <si>
    <t>115101301</t>
  </si>
  <si>
    <t>Pohotovost záložní čerpací soupravy pro dopravní výšku do 10 m s uvažovaným průměrným přítokem do 500 l/min</t>
  </si>
  <si>
    <t>den</t>
  </si>
  <si>
    <t>1264111841</t>
  </si>
  <si>
    <t>https://podminky.urs.cz/item/CS_URS_2024_02/115101301</t>
  </si>
  <si>
    <t>Zakládání</t>
  </si>
  <si>
    <t>26</t>
  </si>
  <si>
    <t>211971121</t>
  </si>
  <si>
    <t>Zřízení opláštění výplně z geotextilie odvodňovacích žeber nebo trativodů v rýze nebo zářezu se stěnami svislými nebo šikmými o sklonu přes 1:2 při rozvinuté šířce opláštění do 2,5 m</t>
  </si>
  <si>
    <t>1092813789</t>
  </si>
  <si>
    <t>https://podminky.urs.cz/item/CS_URS_2024_02/211971121</t>
  </si>
  <si>
    <t>"odvětrávací potrubí radonu</t>
  </si>
  <si>
    <t>RaO*pi*0,15</t>
  </si>
  <si>
    <t>27</t>
  </si>
  <si>
    <t>69311059</t>
  </si>
  <si>
    <t>geotextilie netkaná separační, ochranná, filtrační, drenážní PP 150g/m2</t>
  </si>
  <si>
    <t>-1755338906</t>
  </si>
  <si>
    <t>45,121*1,15 'Přepočtené koeficientem množství</t>
  </si>
  <si>
    <t>28</t>
  </si>
  <si>
    <t>218111113</t>
  </si>
  <si>
    <t>Odvětrání radonu vodorovné kladené do štěrkového podsypu drenážní z plastových perforovaných trubek, vnitřní průměr přes 80 do 100 mm</t>
  </si>
  <si>
    <t>1624715251</t>
  </si>
  <si>
    <t>https://podminky.urs.cz/item/CS_URS_2024_02/218111113</t>
  </si>
  <si>
    <t>5,45*(5+4)+8,65+13,35*2+11,35</t>
  </si>
  <si>
    <t>29</t>
  </si>
  <si>
    <t>218111123</t>
  </si>
  <si>
    <t>Odvětrání radonu vodorovné kladené do štěrkového podsypu sběrné z plastových trubek, vnitřní průměr přes 125 do 160 mm</t>
  </si>
  <si>
    <t>-1259521114</t>
  </si>
  <si>
    <t>https://podminky.urs.cz/item/CS_URS_2024_02/218111123</t>
  </si>
  <si>
    <t>11,20+9,60+4,20+12,80+4,20</t>
  </si>
  <si>
    <t>30</t>
  </si>
  <si>
    <t>218121113</t>
  </si>
  <si>
    <t>Odvětrání radonu svislé z plastových trubek, vnitřní průměr přes 125 do 160 mm</t>
  </si>
  <si>
    <t>528459099</t>
  </si>
  <si>
    <t>https://podminky.urs.cz/item/CS_URS_2024_02/218121113</t>
  </si>
  <si>
    <t>12,10*2+11,50</t>
  </si>
  <si>
    <t>31</t>
  </si>
  <si>
    <t>226112113</t>
  </si>
  <si>
    <t>Velkoprofilové vrty náběrovým vrtáním svislé nezapažené průměru přes 550 do 650 mm, v hl od 0 do 5 m v hornině tř. III</t>
  </si>
  <si>
    <t>61898309</t>
  </si>
  <si>
    <t>https://podminky.urs.cz/item/CS_URS_2024_02/226112113</t>
  </si>
  <si>
    <t>"v hornině tř.III 80%</t>
  </si>
  <si>
    <t>Pil60a*0,80</t>
  </si>
  <si>
    <t>32</t>
  </si>
  <si>
    <t>226112114</t>
  </si>
  <si>
    <t>Velkoprofilové vrty náběrovým vrtáním svislé nezapažené průměru přes 550 do 650 mm, v hl od 0 do 5 m v hornině tř. IV</t>
  </si>
  <si>
    <t>936749407</t>
  </si>
  <si>
    <t>https://podminky.urs.cz/item/CS_URS_2024_02/226112114</t>
  </si>
  <si>
    <t>"v hornině tř.IV 10%</t>
  </si>
  <si>
    <t>Pil60a*0,10</t>
  </si>
  <si>
    <t>33</t>
  </si>
  <si>
    <t>226112115</t>
  </si>
  <si>
    <t>Velkoprofilové vrty náběrovým vrtáním svislé nezapažené průměru přes 550 do 650 mm, v hl od 0 do 5 m v hornině tř. V</t>
  </si>
  <si>
    <t>-1808766795</t>
  </si>
  <si>
    <t>https://podminky.urs.cz/item/CS_URS_2024_02/226112115</t>
  </si>
  <si>
    <t>"pro zápory IPE 300</t>
  </si>
  <si>
    <t>4,50*9</t>
  </si>
  <si>
    <t>"v hornině tř.V 10%</t>
  </si>
  <si>
    <t>-Pil60a*0,90</t>
  </si>
  <si>
    <t>34</t>
  </si>
  <si>
    <t>226112213</t>
  </si>
  <si>
    <t>Velkoprofilové vrty náběrovým vrtáním svislé nezapažené průměru přes 550 do 650 mm, v hl přes 5 m v hornině tř. III</t>
  </si>
  <si>
    <t>193945419</t>
  </si>
  <si>
    <t>https://podminky.urs.cz/item/CS_URS_2024_02/226112213</t>
  </si>
  <si>
    <t>Pil60*0,80</t>
  </si>
  <si>
    <t>35</t>
  </si>
  <si>
    <t>226112214</t>
  </si>
  <si>
    <t>Velkoprofilové vrty náběrovým vrtáním svislé nezapažené průměru přes 550 do 650 mm, v hl přes 5 m v hornině tř. IV</t>
  </si>
  <si>
    <t>316230228</t>
  </si>
  <si>
    <t>https://podminky.urs.cz/item/CS_URS_2024_02/226112214</t>
  </si>
  <si>
    <t>Pil60*0,10</t>
  </si>
  <si>
    <t>36</t>
  </si>
  <si>
    <t>226112215</t>
  </si>
  <si>
    <t>Velkoprofilové vrty náběrovým vrtáním svislé nezapažené průměru přes 550 do 650 mm, v hl přes 5 m v hornině tř. V</t>
  </si>
  <si>
    <t>-646374442</t>
  </si>
  <si>
    <t>https://podminky.urs.cz/item/CS_URS_2024_02/226112215</t>
  </si>
  <si>
    <t>"pro zápory IPN 360</t>
  </si>
  <si>
    <t>6,60*16</t>
  </si>
  <si>
    <t>-Pil60*0,90</t>
  </si>
  <si>
    <t>37</t>
  </si>
  <si>
    <t>226113113</t>
  </si>
  <si>
    <t>Velkoprofilové vrty náběrovým vrtáním svislé nezapažené průměru přes 850 do 1050 mm, v hl od 0 do 5 m v hornině tř. III</t>
  </si>
  <si>
    <t>-949149924</t>
  </si>
  <si>
    <t>https://podminky.urs.cz/item/CS_URS_2024_02/226113113</t>
  </si>
  <si>
    <t>Pil90*0,80</t>
  </si>
  <si>
    <t>38</t>
  </si>
  <si>
    <t>226113114</t>
  </si>
  <si>
    <t>Velkoprofilové vrty náběrovým vrtáním svislé nezapažené průměru přes 850 do 1050 mm, v hl od 0 do 5 m v hornině tř. IV</t>
  </si>
  <si>
    <t>385106402</t>
  </si>
  <si>
    <t>https://podminky.urs.cz/item/CS_URS_2024_02/226113114</t>
  </si>
  <si>
    <t>Pil90*0,10</t>
  </si>
  <si>
    <t>39</t>
  </si>
  <si>
    <t>226113115</t>
  </si>
  <si>
    <t>Velkoprofilové vrty náběrovým vrtáním svislé nezapažené průměru přes 850 do 1050 mm, v hl od 0 do 5 m v hornině tř. V</t>
  </si>
  <si>
    <t>-1346110480</t>
  </si>
  <si>
    <t>https://podminky.urs.cz/item/CS_URS_2024_02/226113115</t>
  </si>
  <si>
    <t>"pro zápory HEB 260</t>
  </si>
  <si>
    <t>5,00*2</t>
  </si>
  <si>
    <t>-Pil90*0,90</t>
  </si>
  <si>
    <t>40</t>
  </si>
  <si>
    <t>231111112</t>
  </si>
  <si>
    <t>Zřízení výplně pilot bez vytažení pažnic nezapažených nebo zapažených bentonitovou suspenzí svislých z betonu prostého, v hl od 0 do 30 m, při průměru piloty přes 450 do 650 mm</t>
  </si>
  <si>
    <t>-1608706787</t>
  </si>
  <si>
    <t>https://podminky.urs.cz/item/CS_URS_2024_02/231111112</t>
  </si>
  <si>
    <t>"zápory IPN 360</t>
  </si>
  <si>
    <t>Pil60+Pil60a</t>
  </si>
  <si>
    <t>41</t>
  </si>
  <si>
    <t>58931970</t>
  </si>
  <si>
    <t>beton C 8/10 kamenivo frakce 0/22</t>
  </si>
  <si>
    <t>-533491021</t>
  </si>
  <si>
    <t>(Pil60+Pil60a)*pi*0,30*0,30*1,035</t>
  </si>
  <si>
    <t>42</t>
  </si>
  <si>
    <t>231112113</t>
  </si>
  <si>
    <t>Zřízení výplně pilot bez vytažení pažnic nezapažených nebo zapažených bentonitovou suspenzí svislých z betonu železového, v hl od 0 do 10 m, při průměru piloty přes 650 do 1250 mm</t>
  </si>
  <si>
    <t>-323584085</t>
  </si>
  <si>
    <t>https://podminky.urs.cz/item/CS_URS_2024_02/231112113</t>
  </si>
  <si>
    <t>"zápory HEB 260</t>
  </si>
  <si>
    <t>43</t>
  </si>
  <si>
    <t>58932937</t>
  </si>
  <si>
    <t>beton C 25/30 X0,XC1-4,XD1-2,XA1-2,XF1 kamenivo frakce 0/22</t>
  </si>
  <si>
    <t>-868807904</t>
  </si>
  <si>
    <t>Pil90*0,45*0,45*1,035</t>
  </si>
  <si>
    <t>44</t>
  </si>
  <si>
    <t>231611117</t>
  </si>
  <si>
    <t>Výztuž pilot betonovaných do země z oceli 11 375 (EZ)</t>
  </si>
  <si>
    <t>-2014840073</t>
  </si>
  <si>
    <t>https://podminky.urs.cz/item/CS_URS_2024_02/231611117</t>
  </si>
  <si>
    <t>"piloty pro zápory HEB 260</t>
  </si>
  <si>
    <t>"22x R18</t>
  </si>
  <si>
    <t>Pil90*18*1,9976*0,001*1,08</t>
  </si>
  <si>
    <t>"třmínky R8 po 100 mm</t>
  </si>
  <si>
    <t>Pil90/0,10*pi*0,90*0,3946*0,001*1,15</t>
  </si>
  <si>
    <t>45</t>
  </si>
  <si>
    <t>271532213</t>
  </si>
  <si>
    <t>Podsyp pod základové konstrukce se zhutněním a urovnáním povrchu z kameniva hrubého, frakce 8 - 16 mm</t>
  </si>
  <si>
    <t>-238539375</t>
  </si>
  <si>
    <t>https://podminky.urs.cz/item/CS_URS_2024_02/271532213</t>
  </si>
  <si>
    <t>"skladba S01, S02, S03, S04, S12</t>
  </si>
  <si>
    <t>"SH: -4,300; HH: -4,100</t>
  </si>
  <si>
    <t>(12,052*4,715+6,65*0,41)*0,20</t>
  </si>
  <si>
    <t>(14,05*10,52+4,68*6,05-3,402*0,45)*0,20</t>
  </si>
  <si>
    <t>"SH: -0,950; HH: -0,750</t>
  </si>
  <si>
    <t>(37,316-(0,20+1,10))*(12,996-1,10*2)*0,20</t>
  </si>
  <si>
    <t>-(4,68*5,65+3,16*3,00+1,95*1,15)*0,20</t>
  </si>
  <si>
    <t>"SH: -0,950 ÷ -1,350; HH: -0,750 ÷ -1,250</t>
  </si>
  <si>
    <t>(37,314*2+(13,00-1,10*2))*(0,52+0,74)*0,10</t>
  </si>
  <si>
    <t>"skladba S05</t>
  </si>
  <si>
    <t>"SH: -5,150; -5,050</t>
  </si>
  <si>
    <t>3,84*3,40*0,10</t>
  </si>
  <si>
    <t>46</t>
  </si>
  <si>
    <t>273313611</t>
  </si>
  <si>
    <t>Základy z betonu prostého desky z betonu kamenem neprokládaného tř. C 16/20</t>
  </si>
  <si>
    <t>998963391</t>
  </si>
  <si>
    <t>https://podminky.urs.cz/item/CS_URS_2024_02/273313611</t>
  </si>
  <si>
    <t>"podkladní beton</t>
  </si>
  <si>
    <t>"SH: -0,550; HH: -0,450</t>
  </si>
  <si>
    <t>(1,75*7,797+20,74*1,65+2,10*0,40+1,65*0,513)*0,10</t>
  </si>
  <si>
    <t>"1.NP - exteriérová schodiště</t>
  </si>
  <si>
    <t>"severovýchodní</t>
  </si>
  <si>
    <t>1,40*0,60*0,10</t>
  </si>
  <si>
    <t>"jihozápadní</t>
  </si>
  <si>
    <t>1,50*0,40*0,10</t>
  </si>
  <si>
    <t>"SH: -4,100; HH: -4,000</t>
  </si>
  <si>
    <t>(12,052*4,715+6,65*0,41)*0,10</t>
  </si>
  <si>
    <t>(14,05*10,52+4,68*6,05-3,402*0,45)*0,10</t>
  </si>
  <si>
    <t>"SH: -0,750; HH: -0,650</t>
  </si>
  <si>
    <t>(37,316-(0,20+1,10))*(12,996-1,10*2)*0,10</t>
  </si>
  <si>
    <t>-(4,68*5,65+3,16*3,00+1,95*1,15)*0,10</t>
  </si>
  <si>
    <t>"SH: -0,750 ÷ -1,250; HH: -0,650 ÷ -1,150</t>
  </si>
  <si>
    <t>(37,314*2+(12,996-1,10*2))*(0,52+0,74)*0,10</t>
  </si>
  <si>
    <t>"SH: -5,050; -4,950</t>
  </si>
  <si>
    <t>47</t>
  </si>
  <si>
    <t>273322511</t>
  </si>
  <si>
    <t>Základy z betonu železového (bez výztuže) desky z betonu se zvýšenými nároky na prostředí tř. C 25/30</t>
  </si>
  <si>
    <t>-1235377521</t>
  </si>
  <si>
    <t>https://podminky.urs.cz/item/CS_URS_2024_02/273322511</t>
  </si>
  <si>
    <t>P</t>
  </si>
  <si>
    <t>Poznámka k položce:_x000D_
XC2, XA1</t>
  </si>
  <si>
    <t>"dojezd výtahu</t>
  </si>
  <si>
    <t>"SH: -5,000; HH: -4,650</t>
  </si>
  <si>
    <t>3,00*3,42*0,35</t>
  </si>
  <si>
    <t>"jímka</t>
  </si>
  <si>
    <t>1,70*1,70*0,35</t>
  </si>
  <si>
    <t>"základová deska</t>
  </si>
  <si>
    <t>"SH: -4,000; HH: -3,650</t>
  </si>
  <si>
    <t>(13,65*10,12+11,65*4,715+6,25*0,41+4,68*5,65-1,00*1,00)*0,35</t>
  </si>
  <si>
    <t>"SH: -0,650; HH: -0,300</t>
  </si>
  <si>
    <t>(37,10*8,25-(4,68*5,65+3,17*3,00+1,15*2,35))*0,35</t>
  </si>
  <si>
    <t>13,95*4,35*0,35</t>
  </si>
  <si>
    <t>" - zesílení základové desky po obvodu</t>
  </si>
  <si>
    <t>"SH: -1,150; HH: -0,650</t>
  </si>
  <si>
    <t>(37,10*8,25-(4,68*5,65+3,17*3,00+1,15*2,35))*0,50</t>
  </si>
  <si>
    <t>"- odpočet kubatury dle vzorce pro výpočet komolého jehlanu (v/3*(P1+sqrt(P1*P2)+P2)</t>
  </si>
  <si>
    <t>"P1: 36,60*7,25-(4,68*5,15+3,17*3,00+1,15*2,60)=228,748 m2</t>
  </si>
  <si>
    <t>"P2: 36,20*6,45-(4,68*4,75+3,17*3,00+1,15*2,60)=198,760 m2</t>
  </si>
  <si>
    <t>-0,50/3*(228,748+sqrt(228,748*198,760)+198,760)</t>
  </si>
  <si>
    <t>13,95*4,35*0,50</t>
  </si>
  <si>
    <t>-0,50/3*(12,95*3,60+sqrt(12,95*3,60*12,15*2,80)+12,15*2,80)</t>
  </si>
  <si>
    <t>48</t>
  </si>
  <si>
    <t>273322611</t>
  </si>
  <si>
    <t>Základy z betonu železového (bez výztuže) desky z betonu se zvýšenými nároky na prostředí tř. C 30/37</t>
  </si>
  <si>
    <t>-929766361</t>
  </si>
  <si>
    <t>https://podminky.urs.cz/item/CS_URS_2024_02/273322611</t>
  </si>
  <si>
    <t>Poznámka k položce:_x000D_
C30/37-XC4-XF3</t>
  </si>
  <si>
    <t>1,40*0,60*1,00</t>
  </si>
  <si>
    <t>1,50*0,40*0,20</t>
  </si>
  <si>
    <t>49</t>
  </si>
  <si>
    <t>273351121</t>
  </si>
  <si>
    <t>Bednění základů desek zřízení</t>
  </si>
  <si>
    <t>-1055155864</t>
  </si>
  <si>
    <t>https://podminky.urs.cz/item/CS_URS_2024_02/273351121</t>
  </si>
  <si>
    <t>(3,00+3,42)*2*0,35</t>
  </si>
  <si>
    <t>1,70*4*0,35</t>
  </si>
  <si>
    <t>(18,33+15,247+1,00)*2*0,35</t>
  </si>
  <si>
    <t>((37,10+12,60+1,15)*2-(8,25+7,85))*0,85</t>
  </si>
  <si>
    <t>50</t>
  </si>
  <si>
    <t>273351122</t>
  </si>
  <si>
    <t>Bednění základů desek odstranění</t>
  </si>
  <si>
    <t>-1548633856</t>
  </si>
  <si>
    <t>https://podminky.urs.cz/item/CS_URS_2024_02/273351122</t>
  </si>
  <si>
    <t>51</t>
  </si>
  <si>
    <t>273361821</t>
  </si>
  <si>
    <t>Výztuž základů desek z betonářské oceli 10 505 (R) nebo BSt 500</t>
  </si>
  <si>
    <t>1399666565</t>
  </si>
  <si>
    <t>https://podminky.urs.cz/item/CS_URS_2024_02/273361821</t>
  </si>
  <si>
    <t>"dle statika</t>
  </si>
  <si>
    <t>(BZD1+BZD2)*130,00*0,001</t>
  </si>
  <si>
    <t>52</t>
  </si>
  <si>
    <t>279311135</t>
  </si>
  <si>
    <t>Postupné podbetonování základového zdiva jakékoliv tloušťky, bez výkopu, bez zapažení a bednění z betonu železového bez zvláštních nároků na prostředí tř. C 20/25</t>
  </si>
  <si>
    <t>-1864940242</t>
  </si>
  <si>
    <t>https://podminky.urs.cz/item/CS_URS_2024_02/279311135</t>
  </si>
  <si>
    <t>"dle hloubení pod základy</t>
  </si>
  <si>
    <t>53</t>
  </si>
  <si>
    <t>279322511</t>
  </si>
  <si>
    <t>Základové zdi z betonu železového (bez výztuže) se zvýšenými nároky na prostředí tř. C 25/30</t>
  </si>
  <si>
    <t>1765541775</t>
  </si>
  <si>
    <t>https://podminky.urs.cz/item/CS_URS_2024_02/279322511</t>
  </si>
  <si>
    <t>"SH: -4,650; HH: -4,000</t>
  </si>
  <si>
    <t>3,00*0,40*0,65</t>
  </si>
  <si>
    <t>"SH: -4,650; HH: -3,650</t>
  </si>
  <si>
    <t>(3,02*2+2,06)*0,47*1,00</t>
  </si>
  <si>
    <t>(1,00+1,70)*2*0,35*0,65</t>
  </si>
  <si>
    <t>54</t>
  </si>
  <si>
    <t>279351121</t>
  </si>
  <si>
    <t>Bednění základových zdí rovné oboustranné za každou stranu zřízení</t>
  </si>
  <si>
    <t>-1275720432</t>
  </si>
  <si>
    <t>https://podminky.urs.cz/item/CS_URS_2024_02/279351121</t>
  </si>
  <si>
    <t>3,00*2*0,65</t>
  </si>
  <si>
    <t>(3,02*2+2,06)*2*1,00</t>
  </si>
  <si>
    <t>(1,00+1,70)*2*2*0,65</t>
  </si>
  <si>
    <t>55</t>
  </si>
  <si>
    <t>279351122</t>
  </si>
  <si>
    <t>Bednění základových zdí rovné oboustranné za každou stranu odstranění</t>
  </si>
  <si>
    <t>125352113</t>
  </si>
  <si>
    <t>https://podminky.urs.cz/item/CS_URS_2024_02/279351122</t>
  </si>
  <si>
    <t>56</t>
  </si>
  <si>
    <t>279351411</t>
  </si>
  <si>
    <t>Bednění základového zdiva při podbetonování pro plochy rovinné zřízení</t>
  </si>
  <si>
    <t>2075994513</t>
  </si>
  <si>
    <t>https://podminky.urs.cz/item/CS_URS_2024_02/279351411</t>
  </si>
  <si>
    <t>PZ/0,90</t>
  </si>
  <si>
    <t>57</t>
  </si>
  <si>
    <t>279351412</t>
  </si>
  <si>
    <t>Bednění základového zdiva při podbetonování pro plochy rovinné odstranění</t>
  </si>
  <si>
    <t>-2062073869</t>
  </si>
  <si>
    <t>https://podminky.urs.cz/item/CS_URS_2024_02/279351412</t>
  </si>
  <si>
    <t>58</t>
  </si>
  <si>
    <t>279361113</t>
  </si>
  <si>
    <t>Výztuž základového zdiva při podbetonování z oceli 10 505 (R) nebo BSt 500</t>
  </si>
  <si>
    <t>342855950</t>
  </si>
  <si>
    <t>https://podminky.urs.cz/item/CS_URS_2024_02/279361113</t>
  </si>
  <si>
    <t>PZ*100,00*0,001</t>
  </si>
  <si>
    <t>59</t>
  </si>
  <si>
    <t>279361821</t>
  </si>
  <si>
    <t>Výztuž základových zdí nosných svislých nebo odkloněných od svislice, rovinných nebo oblých, deskových nebo žebrových, včetně výztuže jejich žeber z betonářské oceli 10 505 (R) nebo BSt 500</t>
  </si>
  <si>
    <t>-1127724485</t>
  </si>
  <si>
    <t>https://podminky.urs.cz/item/CS_URS_2024_02/279361821</t>
  </si>
  <si>
    <t>BZZ*120,00*0,001</t>
  </si>
  <si>
    <t>Svislé a kompletní konstrukce</t>
  </si>
  <si>
    <t>60</t>
  </si>
  <si>
    <t>310239211</t>
  </si>
  <si>
    <t>Zazdívka otvorů ve zdivu nadzákladovém cihlami pálenými plochy přes 1 m2 do 4 m2 na maltu vápenocementovou</t>
  </si>
  <si>
    <t>CS ÚRS 2024 01</t>
  </si>
  <si>
    <t>1681175932</t>
  </si>
  <si>
    <t>https://podminky.urs.cz/item/CS_URS_2024_01/310239211</t>
  </si>
  <si>
    <t>"po vybouraných oknech</t>
  </si>
  <si>
    <t>1,00*1,50*0,30</t>
  </si>
  <si>
    <t>1,00*2,00*0,30</t>
  </si>
  <si>
    <t>61</t>
  </si>
  <si>
    <t>311113155</t>
  </si>
  <si>
    <t>Nadzákladové zdi z betonových tvárnic ztraceného bednění hladkých, včetně výplně z betonu třídy C 25/30, tloušťky zdiva přes 300 do 400 mm</t>
  </si>
  <si>
    <t>779308324</t>
  </si>
  <si>
    <t>https://podminky.urs.cz/item/CS_URS_2024_02/311113155</t>
  </si>
  <si>
    <t>"1.NP - exteriérové schodiště jihozápadní</t>
  </si>
  <si>
    <t>1,50*2,25</t>
  </si>
  <si>
    <t>62</t>
  </si>
  <si>
    <t>311235145</t>
  </si>
  <si>
    <t>Zdivo jednovrstvé z cihel děrovaných broušených na celoplošnou tenkovrstvou maltu, pevnost cihel přes P10 do P15, tl. zdiva 250 mm</t>
  </si>
  <si>
    <t>-2127008987</t>
  </si>
  <si>
    <t>https://podminky.urs.cz/item/CS_URS_2024_02/311235145</t>
  </si>
  <si>
    <t>"1.NP</t>
  </si>
  <si>
    <t>"SH: -0,150; HH +2,900 (resp. pod železobetoné žebro nebo průvlak)</t>
  </si>
  <si>
    <t>" - obvodové</t>
  </si>
  <si>
    <t>(10,12+13,15)*2,95</t>
  </si>
  <si>
    <t>-1,80*1,65*7</t>
  </si>
  <si>
    <t>(2,525+6,065+0,41+7,335)*3,05</t>
  </si>
  <si>
    <t>-1,80*2,50</t>
  </si>
  <si>
    <t>(4,465+2,00)*3,05</t>
  </si>
  <si>
    <t>-3,20*(2,60+0,30)</t>
  </si>
  <si>
    <t>"SH: -0,300; HH +2,900 (resp. pod železobetoné žebro nebo průvlak)</t>
  </si>
  <si>
    <t>(37,10-0,75+5,65+1,15+2,35+1,40)*3,13</t>
  </si>
  <si>
    <t>-1,60*(2,60+0,23)</t>
  </si>
  <si>
    <t>-2,50*(1,80+0,13)*3</t>
  </si>
  <si>
    <t>-0,75*(1,80+0,13)*4</t>
  </si>
  <si>
    <t>-2,00*(1,80+0,13)*3</t>
  </si>
  <si>
    <t>-0,75*1,00*2</t>
  </si>
  <si>
    <t>3,95*3,20</t>
  </si>
  <si>
    <t>-1,90*2,15</t>
  </si>
  <si>
    <t>(5,00+3,35+4,00+3,95)*3,20</t>
  </si>
  <si>
    <t>-2,70*(0,80+0,60)</t>
  </si>
  <si>
    <t>"SH: +1,990; HH: +2,800</t>
  </si>
  <si>
    <t>4,47*0,81</t>
  </si>
  <si>
    <t>"SH: -0,300; HH: +2,600</t>
  </si>
  <si>
    <t>(4,50+5,75*2+5,95)*2,90</t>
  </si>
  <si>
    <t>-(4,30+5,75*3)*2,60</t>
  </si>
  <si>
    <t>" - vnitřní zdivo</t>
  </si>
  <si>
    <t>"SH: -0,300; HH: +2,900</t>
  </si>
  <si>
    <t>27,90*3,20</t>
  </si>
  <si>
    <t>-1,10*2,10*5</t>
  </si>
  <si>
    <t>-0,90*2,10*3</t>
  </si>
  <si>
    <t>(4,00+3,35+4,00)*2,90</t>
  </si>
  <si>
    <t>-1,10*2,10</t>
  </si>
  <si>
    <t>"SH: -0,150; HH: +2,900</t>
  </si>
  <si>
    <t>2,45*3,05</t>
  </si>
  <si>
    <t>(7,60+11,15+4,465+6,25*2+7,80)*3,05</t>
  </si>
  <si>
    <t>-1,80*2,10</t>
  </si>
  <si>
    <t>-0,70*2,10*3</t>
  </si>
  <si>
    <t>-1,50*1,40</t>
  </si>
  <si>
    <t>"2.NP</t>
  </si>
  <si>
    <t>" - obvodové zdivo</t>
  </si>
  <si>
    <t>"SH: +3,150; HH: +6,400</t>
  </si>
  <si>
    <t>(2,275+6,065+0,41+7,585+14,335+13,650+4,47)*3,25</t>
  </si>
  <si>
    <t>-1,80*2,60</t>
  </si>
  <si>
    <t>-1,80*(2,60+0,50)*7</t>
  </si>
  <si>
    <t>(36,85+5,40+1,40+2,35+1,40+3,95)*3,25</t>
  </si>
  <si>
    <t>-0,75*1,80*4</t>
  </si>
  <si>
    <t>-2,00*1,80*3</t>
  </si>
  <si>
    <t>-2,50*(1,80+0,55)*3</t>
  </si>
  <si>
    <t>-1,65*2,60</t>
  </si>
  <si>
    <t>-1,95*2,68</t>
  </si>
  <si>
    <t>(5,00+3,35+4,00)*(3,25-2,88)</t>
  </si>
  <si>
    <t>3,95*3,25</t>
  </si>
  <si>
    <t>"SH: +3,150; HH: +5,900</t>
  </si>
  <si>
    <t>(5,965+5,75*2+4,50)*2,75</t>
  </si>
  <si>
    <t>-5,75*2,60*3</t>
  </si>
  <si>
    <t>-4,30*2,60</t>
  </si>
  <si>
    <t>7,60*3,25</t>
  </si>
  <si>
    <t>-1,85*2,15</t>
  </si>
  <si>
    <t>13,15*3,25</t>
  </si>
  <si>
    <t>-2,00*1,50</t>
  </si>
  <si>
    <t>"SH: +3,150; HH: +6,650</t>
  </si>
  <si>
    <t>2,45*3,50</t>
  </si>
  <si>
    <t>27,90*3,50</t>
  </si>
  <si>
    <t>(4,00*2+3,35)*0,15</t>
  </si>
  <si>
    <t>"pod schodištěm</t>
  </si>
  <si>
    <t>1,16*(0,884+2,27)</t>
  </si>
  <si>
    <t>"3.NP</t>
  </si>
  <si>
    <t>"SH: +6,900; HH: +10,150</t>
  </si>
  <si>
    <t>(7,85+37,10+9,70)*3,25</t>
  </si>
  <si>
    <t>-2,50*(1,80+0,40)*3</t>
  </si>
  <si>
    <t>(13,70+1,45)*3,25</t>
  </si>
  <si>
    <t>-13,30*3,10</t>
  </si>
  <si>
    <t>"SH: +6,900; HH: +9,650</t>
  </si>
  <si>
    <t>(4,50+5,75*2+5,95)*2,75</t>
  </si>
  <si>
    <t>-(4,50+5,75*3)*2,60</t>
  </si>
  <si>
    <t>29,05*3,25</t>
  </si>
  <si>
    <t>2,45*3,25</t>
  </si>
  <si>
    <t>"zábradlí teras 3.NP</t>
  </si>
  <si>
    <t>"SH: +6,650; HH: +7,580</t>
  </si>
  <si>
    <t>(4,17+13,65+14,70)*0,93</t>
  </si>
  <si>
    <t xml:space="preserve">"SH: +6,680; HH: +7,510 </t>
  </si>
  <si>
    <t>(4,50*2+13,45)*0,83</t>
  </si>
  <si>
    <t>"střecha - atika</t>
  </si>
  <si>
    <t>"SH: +10,370; HH: +11,225</t>
  </si>
  <si>
    <t>(9,24+(36,55-0,25*2))*2*0,855</t>
  </si>
  <si>
    <t>63</t>
  </si>
  <si>
    <t>311321411</t>
  </si>
  <si>
    <t>Nadzákladové zdi z betonu železového (bez výztuže) nosné bez zvláštních nároků na vliv prostředí tř. C 25/30</t>
  </si>
  <si>
    <t>7984286</t>
  </si>
  <si>
    <t>https://podminky.urs.cz/item/CS_URS_2024_02/311321411</t>
  </si>
  <si>
    <t>"1.PP</t>
  </si>
  <si>
    <t>"SH: -3,650; HH: -0,370</t>
  </si>
  <si>
    <t>(7,80+6,25*2+11,15+4,465+5,15)*0,25*3,28</t>
  </si>
  <si>
    <t>-(1,00*2,45*3+1,50*2,45*2+1,20*2,45)*0,25</t>
  </si>
  <si>
    <t>2,50*0,20*3,28</t>
  </si>
  <si>
    <t>-1,68*2,50*0,20</t>
  </si>
  <si>
    <t>3,75*0,25*3,05</t>
  </si>
  <si>
    <t>(2,70*2+2,97)*0,20*3,05</t>
  </si>
  <si>
    <t>"SH: -0,150; HH: +1,990</t>
  </si>
  <si>
    <t>4,47*0,25*2,14</t>
  </si>
  <si>
    <t>3,75*0,25*3,50</t>
  </si>
  <si>
    <t>(2,70*2+2,97)*0,20*3,50</t>
  </si>
  <si>
    <t>3,75*0,25*3,25</t>
  </si>
  <si>
    <t>(2,70*2+2,97)*0,20*3,25</t>
  </si>
  <si>
    <t>-1,68*2,35*0,20</t>
  </si>
  <si>
    <t>"výtahová šachta</t>
  </si>
  <si>
    <t>"SH: -3,650; HH: +10,270</t>
  </si>
  <si>
    <t>(2,06+2,95)*2*0,20*13,92</t>
  </si>
  <si>
    <t>-1,35*2,20*0,20*4</t>
  </si>
  <si>
    <t>64</t>
  </si>
  <si>
    <t>311322511</t>
  </si>
  <si>
    <t>Nadzákladové zdi z betonu železového (bez výztuže) nosné odolného proti agresivnímu prostředí tř. C 25/30</t>
  </si>
  <si>
    <t>-732159125</t>
  </si>
  <si>
    <t>https://podminky.urs.cz/item/CS_URS_2024_02/311322511</t>
  </si>
  <si>
    <t>"obvodové zdivo 1.PP</t>
  </si>
  <si>
    <t>"SH: -3,650; HH: -0,150</t>
  </si>
  <si>
    <t>(21,50+15,244)*0,25*3,80</t>
  </si>
  <si>
    <t>65</t>
  </si>
  <si>
    <t>311351121</t>
  </si>
  <si>
    <t>Bednění nadzákladových zdí nosných rovné oboustranné za každou stranu zřízení</t>
  </si>
  <si>
    <t>1195037091</t>
  </si>
  <si>
    <t>https://podminky.urs.cz/item/CS_URS_2024_02/311351121</t>
  </si>
  <si>
    <t>(7,80+6,25*2+11,15+4,465+5,15)*2*3,28</t>
  </si>
  <si>
    <t>-(1,00*2,45*3+1,50*2,45*2+1,20*2,45)*2</t>
  </si>
  <si>
    <t>2,50*2*3,28</t>
  </si>
  <si>
    <t>-1,68*2,50*2</t>
  </si>
  <si>
    <t>(21,50+15,244)*2*3,80</t>
  </si>
  <si>
    <t>3,75*2*3,05</t>
  </si>
  <si>
    <t>(2,70*2+2,97)*2*3,05</t>
  </si>
  <si>
    <t>4,47*2*2,14</t>
  </si>
  <si>
    <t>3,75*2*3,50</t>
  </si>
  <si>
    <t>(2,70*2+2,97)*2*3,50</t>
  </si>
  <si>
    <t>3,75*2*3,25</t>
  </si>
  <si>
    <t>(2,70*2+2,97)*2*3,25</t>
  </si>
  <si>
    <t>-1,68*2,35*2</t>
  </si>
  <si>
    <t>(2,06+2,95)*2*2*13,92</t>
  </si>
  <si>
    <t>-1,35*2,20*2*4</t>
  </si>
  <si>
    <t>66</t>
  </si>
  <si>
    <t>311351122</t>
  </si>
  <si>
    <t>Bednění nadzákladových zdí nosných rovné oboustranné za každou stranu odstranění</t>
  </si>
  <si>
    <t>1027390963</t>
  </si>
  <si>
    <t>https://podminky.urs.cz/item/CS_URS_2024_02/311351122</t>
  </si>
  <si>
    <t>67</t>
  </si>
  <si>
    <t>311351311</t>
  </si>
  <si>
    <t>Bednění nadzákladových zdí nosných rovné jednostranné zřízení</t>
  </si>
  <si>
    <t>-689878627</t>
  </si>
  <si>
    <t>https://podminky.urs.cz/item/CS_URS_2024_02/311351311</t>
  </si>
  <si>
    <t>(1,00+2,45*2)*0,25*3</t>
  </si>
  <si>
    <t>(1,50+2,45*2)*0,25*2</t>
  </si>
  <si>
    <t>(1,20+2,45*2)*0,25</t>
  </si>
  <si>
    <t>(1,68+2,50*2)*0,20</t>
  </si>
  <si>
    <t>(1,68+2,35*2)*0,20</t>
  </si>
  <si>
    <t>(1,35+2,20*2)*0,20*4</t>
  </si>
  <si>
    <t>68</t>
  </si>
  <si>
    <t>311351312</t>
  </si>
  <si>
    <t>Bednění nadzákladových zdí nosných rovné jednostranné odstranění</t>
  </si>
  <si>
    <t>115643956</t>
  </si>
  <si>
    <t>https://podminky.urs.cz/item/CS_URS_2024_02/311351312</t>
  </si>
  <si>
    <t>69</t>
  </si>
  <si>
    <t>311361821</t>
  </si>
  <si>
    <t>Výztuž nadzákladových zdí nosných svislých nebo odkloněných od svislice, rovných nebo oblých z betonářské oceli 10 505 (R) nebo BSt 500</t>
  </si>
  <si>
    <t>-537274553</t>
  </si>
  <si>
    <t>https://podminky.urs.cz/item/CS_URS_2024_02/311361821</t>
  </si>
  <si>
    <t>(BNZ1PP+BNZ1PPo)*120,00*0,001</t>
  </si>
  <si>
    <t>BNZ1NP*110,00*0,001</t>
  </si>
  <si>
    <t>(BNZ-(BNZ1PP+BNZ1NP))*95,00*0,001</t>
  </si>
  <si>
    <t>"tvarovky ztraceného bednění</t>
  </si>
  <si>
    <t>ZB40*0,40*40,00*0,001</t>
  </si>
  <si>
    <t>70</t>
  </si>
  <si>
    <t>315321411</t>
  </si>
  <si>
    <t>Nadzákladové zdi z betonu železového (bez výztuže) půdní, štítové, nadstřešní, poprsní bez zvláštních nároků na vliv prostředí tř. C 25/30</t>
  </si>
  <si>
    <t>595038259</t>
  </si>
  <si>
    <t>https://podminky.urs.cz/item/CS_URS_2024_02/315321411</t>
  </si>
  <si>
    <t>"strop nad 1.NP</t>
  </si>
  <si>
    <t>"SH: +3,150; HH: +3,650</t>
  </si>
  <si>
    <t>4,72*0,25*0,50</t>
  </si>
  <si>
    <t>71</t>
  </si>
  <si>
    <t>315351121</t>
  </si>
  <si>
    <t>Bednění nadzákladových zdí půdních, štítových rovné oboustranné za každou stranu zřízení</t>
  </si>
  <si>
    <t>-292152744</t>
  </si>
  <si>
    <t>https://podminky.urs.cz/item/CS_URS_2024_02/315351121</t>
  </si>
  <si>
    <t>4,72*2*0,50</t>
  </si>
  <si>
    <t>72</t>
  </si>
  <si>
    <t>315351122</t>
  </si>
  <si>
    <t>Bednění nadzákladových zdí půdních, štítových rovné oboustranné za každou stranu odstranění</t>
  </si>
  <si>
    <t>-1480037331</t>
  </si>
  <si>
    <t>https://podminky.urs.cz/item/CS_URS_2024_02/315351122</t>
  </si>
  <si>
    <t>73</t>
  </si>
  <si>
    <t>315361821</t>
  </si>
  <si>
    <t>Výztuž nadzákladových zdí půdních, štítových, poprsních svislých nebo odkloněných od svislice, rovných nebo oblých z betonářské oceli 10 505 (R) nebo BSt 500</t>
  </si>
  <si>
    <t>-1198455645</t>
  </si>
  <si>
    <t>https://podminky.urs.cz/item/CS_URS_2024_02/315361821</t>
  </si>
  <si>
    <t>BAZ*105,00*0,001</t>
  </si>
  <si>
    <t>74</t>
  </si>
  <si>
    <t>317168051</t>
  </si>
  <si>
    <t>Překlady keramické vysoké osazené do maltového lože, šířky překladu 70 mm výšky 238 mm, délky 1000 mm</t>
  </si>
  <si>
    <t>1335069488</t>
  </si>
  <si>
    <t>https://podminky.urs.cz/item/CS_URS_2024_02/317168051</t>
  </si>
  <si>
    <t>3*2</t>
  </si>
  <si>
    <t>3*6</t>
  </si>
  <si>
    <t>3*4</t>
  </si>
  <si>
    <t>75</t>
  </si>
  <si>
    <t>317168052</t>
  </si>
  <si>
    <t>Překlady keramické vysoké osazené do maltového lože, šířky překladu 70 mm výšky 238 mm, délky 1250 mm</t>
  </si>
  <si>
    <t>38093096</t>
  </si>
  <si>
    <t>https://podminky.urs.cz/item/CS_URS_2024_02/317168052</t>
  </si>
  <si>
    <t>3*(6+1)</t>
  </si>
  <si>
    <t>76</t>
  </si>
  <si>
    <t>317168053</t>
  </si>
  <si>
    <t>Překlady keramické vysoké osazené do maltového lože, šířky překladu 70 mm výšky 238 mm, délky 1500 mm</t>
  </si>
  <si>
    <t>1338068625</t>
  </si>
  <si>
    <t>https://podminky.urs.cz/item/CS_URS_2024_02/317168053</t>
  </si>
  <si>
    <t>3*5</t>
  </si>
  <si>
    <t>77</t>
  </si>
  <si>
    <t>317168054</t>
  </si>
  <si>
    <t>Překlady keramické vysoké osazené do maltového lože, šířky překladu 70 mm výšky 238 mm, délky 1750 mm</t>
  </si>
  <si>
    <t>1506279507</t>
  </si>
  <si>
    <t>https://podminky.urs.cz/item/CS_URS_2024_02/317168054</t>
  </si>
  <si>
    <t>3*1</t>
  </si>
  <si>
    <t>78</t>
  </si>
  <si>
    <t>317168055</t>
  </si>
  <si>
    <t>Překlady keramické vysoké osazené do maltového lože, šířky překladu 70 mm výšky 238 mm, délky 2000 mm</t>
  </si>
  <si>
    <t>-2056243738</t>
  </si>
  <si>
    <t>https://podminky.urs.cz/item/CS_URS_2024_02/317168055</t>
  </si>
  <si>
    <t>79</t>
  </si>
  <si>
    <t>317168056</t>
  </si>
  <si>
    <t>Překlady keramické vysoké osazené do maltového lože, šířky překladu 70 mm výšky 238 mm, délky 2250 mm</t>
  </si>
  <si>
    <t>626778776</t>
  </si>
  <si>
    <t>https://podminky.urs.cz/item/CS_URS_2024_02/317168056</t>
  </si>
  <si>
    <t>3*10</t>
  </si>
  <si>
    <t>3*(1+1)</t>
  </si>
  <si>
    <t>80</t>
  </si>
  <si>
    <t>317168057</t>
  </si>
  <si>
    <t>Překlady keramické vysoké osazené do maltového lože, šířky překladu 70 mm výšky 238 mm, délky 2500 mm</t>
  </si>
  <si>
    <t>-941357139</t>
  </si>
  <si>
    <t>https://podminky.urs.cz/item/CS_URS_2024_02/317168057</t>
  </si>
  <si>
    <t>3*3</t>
  </si>
  <si>
    <t>81</t>
  </si>
  <si>
    <t>327324127</t>
  </si>
  <si>
    <t>Opěrné zdi a valy z betonu železového odolný proti agresivnímu prostředí tř. C 25/30</t>
  </si>
  <si>
    <t>-2136875091</t>
  </si>
  <si>
    <t>https://podminky.urs.cz/item/CS_URS_2024_02/327324127</t>
  </si>
  <si>
    <t>Poznámka k položce:_x000D_
C25/30-XC2-XA1</t>
  </si>
  <si>
    <t>"pata opěrné stěny</t>
  </si>
  <si>
    <t>"SH: -0,450; HH: -0,150</t>
  </si>
  <si>
    <t>(1,75*7,797+20,74*1,65+2,10*0,40+1,65*0,513)*0,30</t>
  </si>
  <si>
    <t>82</t>
  </si>
  <si>
    <t>327324128</t>
  </si>
  <si>
    <t>Opěrné zdi a valy z betonu železového odolný proti agresivnímu prostředí tř. C 30/37</t>
  </si>
  <si>
    <t>-325791119</t>
  </si>
  <si>
    <t>https://podminky.urs.cz/item/CS_URS_2024_02/327324128</t>
  </si>
  <si>
    <t>"SH: -0,150; HH: +2,525</t>
  </si>
  <si>
    <t>(8,397+19,74+1,113)*0,25*2,675</t>
  </si>
  <si>
    <t>83</t>
  </si>
  <si>
    <t>327351211</t>
  </si>
  <si>
    <t>Bednění opěrných zdí a valů svislých i skloněných, výšky do 20 m zřízení</t>
  </si>
  <si>
    <t>1496872169</t>
  </si>
  <si>
    <t>https://podminky.urs.cz/item/CS_URS_2024_02/327351211</t>
  </si>
  <si>
    <t>(20,741+9,447+0,513+0,398)*2*0,30</t>
  </si>
  <si>
    <t>"opěrná stěna</t>
  </si>
  <si>
    <t>(19,74+8,647+1,113)*2*2,675</t>
  </si>
  <si>
    <t>84</t>
  </si>
  <si>
    <t>327351221</t>
  </si>
  <si>
    <t>Bednění opěrných zdí a valů svislých i skloněných, výšky do 20 m odstranění</t>
  </si>
  <si>
    <t>-1701224868</t>
  </si>
  <si>
    <t>https://podminky.urs.cz/item/CS_URS_2024_02/327351221</t>
  </si>
  <si>
    <t>85</t>
  </si>
  <si>
    <t>327359900.1</t>
  </si>
  <si>
    <t>Příplatek na zřízení drážky cca 20x20 mm v opěrné stěně pro osvětlení</t>
  </si>
  <si>
    <t>1172746654</t>
  </si>
  <si>
    <t>Poznámka k položce:_x000D_
- vložení latě do bednění_x000D_
- mezi betonem a latí separační fólie_x000D_
- pro zamezení roztržení latě vruty v předvrtaných otvorech</t>
  </si>
  <si>
    <t>19,24+8,397+1,113</t>
  </si>
  <si>
    <t>86</t>
  </si>
  <si>
    <t>327361006</t>
  </si>
  <si>
    <t>Výztuž opěrných zdí a valů průměru do 12 mm, z oceli 10 505 (R) nebo BSt 500</t>
  </si>
  <si>
    <t>1527179635</t>
  </si>
  <si>
    <t>https://podminky.urs.cz/item/CS_URS_2024_02/327361006</t>
  </si>
  <si>
    <t>(BOZ1+BOZ2)*115,00*0,001</t>
  </si>
  <si>
    <t>87</t>
  </si>
  <si>
    <t>327501111</t>
  </si>
  <si>
    <t>Výplň za opěrami a protimrazové klíny z kameniva drceného nebo těženého se zhutněním</t>
  </si>
  <si>
    <t>-541605106</t>
  </si>
  <si>
    <t>https://podminky.urs.cz/item/CS_URS_2024_02/327501111</t>
  </si>
  <si>
    <t>(8,645+19,74+1,365)*1,50*1,00/2</t>
  </si>
  <si>
    <t>88</t>
  </si>
  <si>
    <t>330321410</t>
  </si>
  <si>
    <t>Sloupy, pilíře, táhla, rámové stojky, vzpěry z betonu železového (bez výztuže) bez zvláštních nároků na vliv prostředí tř. C 25/30</t>
  </si>
  <si>
    <t>1582763521</t>
  </si>
  <si>
    <t>https://podminky.urs.cz/item/CS_URS_2024_02/330321410</t>
  </si>
  <si>
    <t>"SH: -0,300; HH: +2,700</t>
  </si>
  <si>
    <t>0,24*0,75*3,00</t>
  </si>
  <si>
    <t>0,40*0,40*2,90*7</t>
  </si>
  <si>
    <t>0,40*0,40*3,20*4</t>
  </si>
  <si>
    <t>0,40*0,40*2,75*7</t>
  </si>
  <si>
    <t>"SH: +3,150; HH: +6,180</t>
  </si>
  <si>
    <t>0,40*0,40*3,03*4</t>
  </si>
  <si>
    <t>"SH: +3,150; HH: +6,430</t>
  </si>
  <si>
    <t>0,25*0,25*3,28</t>
  </si>
  <si>
    <t>"SH: +6,650; HH: +9,650</t>
  </si>
  <si>
    <t>0,25*0,40*3,00</t>
  </si>
  <si>
    <t>0,40*0,40*3,00*6</t>
  </si>
  <si>
    <t>89</t>
  </si>
  <si>
    <t>331351111</t>
  </si>
  <si>
    <t>Bednění hranatých sloupů a pilířů včetně vzepření průřezu pravoúhlého čtyřúhelníka výšky do 4 m, průřezu do 0,04 m2 zřízení</t>
  </si>
  <si>
    <t>-154953349</t>
  </si>
  <si>
    <t>https://podminky.urs.cz/item/CS_URS_2024_02/331351111</t>
  </si>
  <si>
    <t>(0,24+0,75)*2*3,00</t>
  </si>
  <si>
    <t>0,40*4*2,90*7</t>
  </si>
  <si>
    <t>0,40*4*3,20*4</t>
  </si>
  <si>
    <t>0,40*4*2,75*7</t>
  </si>
  <si>
    <t>0,40*4*3,03*4</t>
  </si>
  <si>
    <t>0,25*4*3,28</t>
  </si>
  <si>
    <t>(0,25+0,40)*2*3,00</t>
  </si>
  <si>
    <t>0,40*4*3,00*6</t>
  </si>
  <si>
    <t>90</t>
  </si>
  <si>
    <t>331351112</t>
  </si>
  <si>
    <t>Bednění hranatých sloupů a pilířů včetně vzepření průřezu pravoúhlého čtyřúhelníka výšky do 4 m, průřezu do 0,04 m2 odstranění</t>
  </si>
  <si>
    <t>1988146475</t>
  </si>
  <si>
    <t>https://podminky.urs.cz/item/CS_URS_2024_02/331351112</t>
  </si>
  <si>
    <t>91</t>
  </si>
  <si>
    <t>331361821</t>
  </si>
  <si>
    <t>Výztuž sloupů, pilířů, rámových stojek, táhel nebo vzpěr hranatých svislých nebo šikmých (odkloněných) z betonářské oceli 10 505 (R) nebo BSt 500</t>
  </si>
  <si>
    <t>-1932796001</t>
  </si>
  <si>
    <t>https://podminky.urs.cz/item/CS_URS_2024_02/331361821</t>
  </si>
  <si>
    <t>BSL1NP*110,00*0,001</t>
  </si>
  <si>
    <t>(BSL-BSL1NP)*95,00*0,001</t>
  </si>
  <si>
    <t>92</t>
  </si>
  <si>
    <t>341941001</t>
  </si>
  <si>
    <t>Nosné nebo spojovací svary ocelových doplňkových konstrukcí kromě betonářské oceli, tloušťky svaru do 10 mm</t>
  </si>
  <si>
    <t>1519291407</t>
  </si>
  <si>
    <t>https://podminky.urs.cz/item/CS_URS_2024_02/341941001</t>
  </si>
  <si>
    <t>"stehový svar nosníků HEB 500 (dl.150 mm po 300 mm)</t>
  </si>
  <si>
    <t>0,15*3,333*10,12*2</t>
  </si>
  <si>
    <t>93</t>
  </si>
  <si>
    <t>341941002</t>
  </si>
  <si>
    <t>Nosné nebo spojovací svary ocelových doplňkových konstrukcí kromě betonářské oceli, tloušťky svaru přes 10 do 12 mm</t>
  </si>
  <si>
    <t>-586526225</t>
  </si>
  <si>
    <t>https://podminky.urs.cz/item/CS_URS_2024_02/341941002</t>
  </si>
  <si>
    <t>"převázky. rozpěry</t>
  </si>
  <si>
    <t>pi*0,1937*5*2</t>
  </si>
  <si>
    <t>0,26*2*20</t>
  </si>
  <si>
    <t>"ostatní</t>
  </si>
  <si>
    <t>1,50</t>
  </si>
  <si>
    <t>94</t>
  </si>
  <si>
    <t>342244221</t>
  </si>
  <si>
    <t>Příčky jednoduché z cihel děrovaných broušených, na tenkovrstvou maltu, pevnost cihel do P15, tl. příčky 140 mm</t>
  </si>
  <si>
    <t>-1948001478</t>
  </si>
  <si>
    <t>https://podminky.urs.cz/item/CS_URS_2024_02/342244221</t>
  </si>
  <si>
    <t>"3.18 - terasa</t>
  </si>
  <si>
    <t>(0,80*2+1,90)*3,25</t>
  </si>
  <si>
    <t>Vodorovné konstrukce</t>
  </si>
  <si>
    <t>95</t>
  </si>
  <si>
    <t>411321414</t>
  </si>
  <si>
    <t>Stropy z betonu železového (bez výztuže) stropů deskových, plochých střech, desek balkonových, desek hřibových stropů včetně hlavic hřibových sloupů tř. C 25/30</t>
  </si>
  <si>
    <t>1107360894</t>
  </si>
  <si>
    <t>https://podminky.urs.cz/item/CS_URS_2024_02/411321414</t>
  </si>
  <si>
    <t>"strop nad 1.PP</t>
  </si>
  <si>
    <t>"SH: -0,370; HH: -0,150</t>
  </si>
  <si>
    <t>(13,65*10,12+11,65*4,71+6,25*0,41)*0,22</t>
  </si>
  <si>
    <t>(4,63*1,985+1,99*0,315)*0,22</t>
  </si>
  <si>
    <t>"SH: +2,900; HH: +3,150</t>
  </si>
  <si>
    <t>(13,65*14,836+6,32*0,41+23,15*8,25+13,95*12,60-(1,15*2,35+2,97*2,50))*0,25</t>
  </si>
  <si>
    <t>-1,00*1,60*0,25</t>
  </si>
  <si>
    <t>(-4,43*5,15+1,22*1,895+1,99*2,21+1,22*1,915)*0,25</t>
  </si>
  <si>
    <t>"strop nad 2.NP</t>
  </si>
  <si>
    <t>"SH: +6,400; HH: +6,650</t>
  </si>
  <si>
    <t>(13,65*14,84+5,32*0,41)*0,25</t>
  </si>
  <si>
    <t>"SH: +6,650; HH: +6,900</t>
  </si>
  <si>
    <t>(37,10*8,25-2,97*2,50)*0,25</t>
  </si>
  <si>
    <t>(3,40+3,185)*1,20*0,25</t>
  </si>
  <si>
    <t>(-4,43*5,15+1,22*1,40+3,21*2,21)*0,25</t>
  </si>
  <si>
    <t>"SH: +6,430; HH: +6,680</t>
  </si>
  <si>
    <t>13,94*3,15*0,25</t>
  </si>
  <si>
    <t>"strop nad 3.NP</t>
  </si>
  <si>
    <t>"SH: +10,150; HH: +10,370</t>
  </si>
  <si>
    <t>(37,35*8,25+13,95*1,70-2,97*2,50)*0,22</t>
  </si>
  <si>
    <t>"SH: +10,270; HH: +10,470</t>
  </si>
  <si>
    <t>2,95*2,46*0,20</t>
  </si>
  <si>
    <t>96</t>
  </si>
  <si>
    <t>411321616</t>
  </si>
  <si>
    <t>Stropy z betonu železového (bez výztuže) stropů deskových, plochých střech, desek balkonových, desek hřibových stropů včetně hlavic hřibových sloupů tř. C 30/37</t>
  </si>
  <si>
    <t>1937129011</t>
  </si>
  <si>
    <t>https://podminky.urs.cz/item/CS_URS_2024_02/411321616</t>
  </si>
  <si>
    <t>"nad 1.NP</t>
  </si>
  <si>
    <t>"SH: +2,950</t>
  </si>
  <si>
    <t>1,62*7,58*(0,165+0,22)/2</t>
  </si>
  <si>
    <t>(1,62*7,44+1,50*0,82)*(0,165+0,22)/2</t>
  </si>
  <si>
    <t>"SH: +2,900</t>
  </si>
  <si>
    <t>9,511*2,12*(0,195+0,250)/2</t>
  </si>
  <si>
    <t>(4,70*2,12+1,52*6,62)*(0,195+0,250)/2</t>
  </si>
  <si>
    <t>(1,15*2,19+1,52*3,055)*(0,195+0,250)/2</t>
  </si>
  <si>
    <t>2,31*3,17*0,25</t>
  </si>
  <si>
    <t>"nad 2.NP</t>
  </si>
  <si>
    <t>"SH: +6,430</t>
  </si>
  <si>
    <t>9,51*2,12*0,25</t>
  </si>
  <si>
    <t>4,70*2,12*0,25+1,62*6,82*(0,215+0,250)/2</t>
  </si>
  <si>
    <t>1,62*7,967*(0,215+0,250)/2</t>
  </si>
  <si>
    <t>(1,62*5,526+4,70*(1,858+2,492)/2)*(0,20+0,25)/2</t>
  </si>
  <si>
    <t>8,337*(0,75+1,855)*(0,20+0,25)/2</t>
  </si>
  <si>
    <t>97</t>
  </si>
  <si>
    <t>411361699.1</t>
  </si>
  <si>
    <t>Příplatek k balkonovým deskám na beton se zvýšenými nároky na prostředí (XC4) a prostředí s mrazovými cykly (XF3)</t>
  </si>
  <si>
    <t>-760802981</t>
  </si>
  <si>
    <t>98</t>
  </si>
  <si>
    <t>411351011</t>
  </si>
  <si>
    <t>Bednění stropních konstrukcí - bez podpěrné konstrukce desek tloušťky stropní desky přes 5 do 25 cm zřízení</t>
  </si>
  <si>
    <t>-57796635</t>
  </si>
  <si>
    <t>https://podminky.urs.cz/item/CS_URS_2024_02/411351011</t>
  </si>
  <si>
    <t>13,65*10,12+11,65*4,71+6,25*0,41</t>
  </si>
  <si>
    <t>4,63*1,985+1,99*0,315</t>
  </si>
  <si>
    <t>13,65*14,836+6,32*0,41+23,15*8,25+13,95*12,60-(1,15*2,35+2,97*2,50)</t>
  </si>
  <si>
    <t>(-4,43*5,15+1,22*1,895+1,99*2,21+1,22*1,915)</t>
  </si>
  <si>
    <t>13,65*14,84+5,32*0,41</t>
  </si>
  <si>
    <t>37,10*8,25-2,97*2,50</t>
  </si>
  <si>
    <t>(3,40+3,185)*1,20</t>
  </si>
  <si>
    <t>(-4,43*5,15+1,22*1,40+3,21*2,21)</t>
  </si>
  <si>
    <t>13,94*3,15</t>
  </si>
  <si>
    <t>37,35*8,25+13,95*1,70-2,97*2,50</t>
  </si>
  <si>
    <t>2,95*2,46</t>
  </si>
  <si>
    <t>99</t>
  </si>
  <si>
    <t>411351012</t>
  </si>
  <si>
    <t>Bednění stropních konstrukcí - bez podpěrné konstrukce desek tloušťky stropní desky přes 5 do 25 cm odstranění</t>
  </si>
  <si>
    <t>-1794357792</t>
  </si>
  <si>
    <t>https://podminky.urs.cz/item/CS_URS_2024_02/411351012</t>
  </si>
  <si>
    <t>100</t>
  </si>
  <si>
    <t>411354313</t>
  </si>
  <si>
    <t>Podpěrná konstrukce stropů - desek, kleneb a skořepin výška podepření do 4 m tloušťka stropu přes 15 do 25 cm zřízení</t>
  </si>
  <si>
    <t>273244678</t>
  </si>
  <si>
    <t>https://podminky.urs.cz/item/CS_URS_2024_02/411354313</t>
  </si>
  <si>
    <t>101</t>
  </si>
  <si>
    <t>411354314</t>
  </si>
  <si>
    <t>Podpěrná konstrukce stropů - desek, kleneb a skořepin výška podepření do 4 m tloušťka stropu přes 15 do 25 cm odstranění</t>
  </si>
  <si>
    <t>-1057111059</t>
  </si>
  <si>
    <t>https://podminky.urs.cz/item/CS_URS_2024_02/411354314</t>
  </si>
  <si>
    <t>102</t>
  </si>
  <si>
    <t>411354711</t>
  </si>
  <si>
    <t>Bednění balkonových desek včetně podpěrné konstrukce výšky do 4 m půdorysně přímočarých zřízení</t>
  </si>
  <si>
    <t>1885800902</t>
  </si>
  <si>
    <t>https://podminky.urs.cz/item/CS_URS_2024_02/411354711</t>
  </si>
  <si>
    <t>1,62*7,58</t>
  </si>
  <si>
    <t>1,62*7,44+1,50*0,82</t>
  </si>
  <si>
    <t>9,511*2,12</t>
  </si>
  <si>
    <t>4,70*2,12+1,52*6,62</t>
  </si>
  <si>
    <t>1,15*2,19+1,52*3,055</t>
  </si>
  <si>
    <t>2,31*3,17</t>
  </si>
  <si>
    <t>9,51*2,12</t>
  </si>
  <si>
    <t>4,70*2,12+1,62*6,82</t>
  </si>
  <si>
    <t>1,62*7,967</t>
  </si>
  <si>
    <t>1,62*5,526+4,70*(1,858+2,492)/2</t>
  </si>
  <si>
    <t>8,337*(0,75+1,855)</t>
  </si>
  <si>
    <t>103</t>
  </si>
  <si>
    <t>411354712</t>
  </si>
  <si>
    <t>Bednění balkonových desek včetně podpěrné konstrukce výšky do 4 m půdorysně přímočarých odstranění</t>
  </si>
  <si>
    <t>-363107418</t>
  </si>
  <si>
    <t>https://podminky.urs.cz/item/CS_URS_2024_02/411354712</t>
  </si>
  <si>
    <t>104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</si>
  <si>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</si>
  <si>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</si>
  <si>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2085554490</t>
  </si>
  <si>
    <t>https://podminky.urs.cz/item/CS_URS_2024_02/411361821</t>
  </si>
  <si>
    <t>(BST+BBD)*105,00*0,001</t>
  </si>
  <si>
    <t>105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</si>
  <si>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</si>
  <si>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</si>
  <si>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215080598</t>
  </si>
  <si>
    <t>https://podminky.urs.cz/item/CS_URS_2024_02/411362021</t>
  </si>
  <si>
    <t>"150/8x150/8</t>
  </si>
  <si>
    <t>(BeSD+BeBD)*5,40*0,001*1,17</t>
  </si>
  <si>
    <t>106</t>
  </si>
  <si>
    <t>413321414</t>
  </si>
  <si>
    <t>Nosníky z betonu železového (bez výztuže) včetně stěnových i jeřábových drah, volných trámů, průvlaků, rámových příčlí, ztužidel, konzol, vodorovných táhel apod., tyčových konstrukcí tř. C 25/30</t>
  </si>
  <si>
    <t>1440273187</t>
  </si>
  <si>
    <t>https://podminky.urs.cz/item/CS_URS_2024_02/413321414</t>
  </si>
  <si>
    <t>"SH: +2,600; HH: +2,900</t>
  </si>
  <si>
    <t>36,35*0,40*0,30</t>
  </si>
  <si>
    <t>2,20*0,25*0,30</t>
  </si>
  <si>
    <t>4,40*0,25*0,30</t>
  </si>
  <si>
    <t>"SH: +2,830; HH: +2,900</t>
  </si>
  <si>
    <t>1,15*0,25*0,07</t>
  </si>
  <si>
    <t>1,40*0,25*0,07</t>
  </si>
  <si>
    <t>"SH: +2,300; HH: +2,900</t>
  </si>
  <si>
    <t>3,20*0,25*0,60</t>
  </si>
  <si>
    <t>"SH: +2,650; HH: +2,900</t>
  </si>
  <si>
    <t>3,70*0,25*0,25</t>
  </si>
  <si>
    <t>"SH: +2,150; HH: +2,400</t>
  </si>
  <si>
    <t>2,50*0,25*0,25</t>
  </si>
  <si>
    <t>1,45*0,25*0,25</t>
  </si>
  <si>
    <t>"SH: +2,800; HH: +2,900 (v obvodovém zdivu)</t>
  </si>
  <si>
    <t>(9,87+13,65+4,47+36,85+5,40)*0,25*0,10</t>
  </si>
  <si>
    <t>-(3,00*3+1,25*4+2,50+5,25)*0,25*0,10</t>
  </si>
  <si>
    <t>"SH: +2,700; HH: +2,900 (v obvodové stěně)</t>
  </si>
  <si>
    <t>(3,00*3+1,25*4+2,50+5,25)*0,25*0,20</t>
  </si>
  <si>
    <t>"SH: +5,900; HH: +6,650</t>
  </si>
  <si>
    <t>36,35*0,40*0,75</t>
  </si>
  <si>
    <t>4,40*0,25*0,75</t>
  </si>
  <si>
    <t>"SH: +6,180; HH: +6,430</t>
  </si>
  <si>
    <t>(13,55+3,15)*0,40*0,25</t>
  </si>
  <si>
    <t>"SH: +6,180; HH: +6,650</t>
  </si>
  <si>
    <t>1,45*0,40*0,58</t>
  </si>
  <si>
    <t>"SH: +6,430; HH: +6,650</t>
  </si>
  <si>
    <t>8,25*0,25*0,22</t>
  </si>
  <si>
    <t>"SH: +6,100; HH: +6,650</t>
  </si>
  <si>
    <t>3,00*3*0,25*0,55</t>
  </si>
  <si>
    <t>"SH: +5,900; HH: +6,400</t>
  </si>
  <si>
    <t>2,30*7*0,25*0,50</t>
  </si>
  <si>
    <t>"SH: +5,650; HH: +5,900 (pod válcované nosníky HEB 500)</t>
  </si>
  <si>
    <t>1,80*0,25*0,25</t>
  </si>
  <si>
    <t>"SH: +5,450; HH: +5,700</t>
  </si>
  <si>
    <t>"SH: +6,430; HH: +6,650 (vyrovnání rozdílné výšky stropů)</t>
  </si>
  <si>
    <t>13,55*0,25*0,22</t>
  </si>
  <si>
    <t>"SH: +6,400; HH: +6,650 (vyrovnání rozdílné výšky stropů)</t>
  </si>
  <si>
    <t>10,525*0,25*0,25</t>
  </si>
  <si>
    <t>"SH: +9,650; HH: +10,150</t>
  </si>
  <si>
    <t>37,35*0,40*0,50</t>
  </si>
  <si>
    <t>"SH: +9,200; HH: +9,450</t>
  </si>
  <si>
    <t>4,40*0,25*0,50</t>
  </si>
  <si>
    <t>"SH: +9,750; HH: +10,150</t>
  </si>
  <si>
    <t>3,00*0,25*0,40*3</t>
  </si>
  <si>
    <t>107</t>
  </si>
  <si>
    <t>413351111</t>
  </si>
  <si>
    <t>Bednění nosníků a průvlaků - bez podpěrné konstrukce výška nosníku po spodní líc stropní desky do 100 cm zřízení</t>
  </si>
  <si>
    <t>41258095</t>
  </si>
  <si>
    <t>https://podminky.urs.cz/item/CS_URS_2024_02/413351111</t>
  </si>
  <si>
    <t>36,35*(0,40+0,30*2)</t>
  </si>
  <si>
    <t>2,20*(0,25+0,30*2)</t>
  </si>
  <si>
    <t>4,40*(0,25+0,30*2)</t>
  </si>
  <si>
    <t>1,15*(0,25+0,07*2)</t>
  </si>
  <si>
    <t>1,40*(0,25+0,07*2)</t>
  </si>
  <si>
    <t>3,20*(0,25+0,60*2)</t>
  </si>
  <si>
    <t>3,70*0,25*3</t>
  </si>
  <si>
    <t>2,50*3</t>
  </si>
  <si>
    <t>1,45*3</t>
  </si>
  <si>
    <t>(9,87+13,65+4,47+36,85+5,40)*(0,25+0,10*2)</t>
  </si>
  <si>
    <t>-(3,00*3+1,25*4+2,50+5,25)*(0,25+0,10*2)</t>
  </si>
  <si>
    <t>(3,00*3+1,25*4+2,50+5,25)*(0,25+0,20*2)</t>
  </si>
  <si>
    <t>36,35*(0,40+0,75*2)</t>
  </si>
  <si>
    <t>4,40*(0,25+0,75*2)</t>
  </si>
  <si>
    <t>(13,55+3,15)*(0,40+0,25*2)</t>
  </si>
  <si>
    <t>1,45*(0,40+0,58*2)</t>
  </si>
  <si>
    <t>8,25*(0,25+0,22*2)</t>
  </si>
  <si>
    <t>3,00*3*(0,25+0,55*2)</t>
  </si>
  <si>
    <t>2,30*7*(0,25+0,50*2)</t>
  </si>
  <si>
    <t>1,80*0,25*3</t>
  </si>
  <si>
    <t>1,45*0,25*3</t>
  </si>
  <si>
    <t>13,55*(0,25+0,22*2)</t>
  </si>
  <si>
    <t>10,525*0,25*3</t>
  </si>
  <si>
    <t>37,35*(0,40+0,50*2)</t>
  </si>
  <si>
    <t>4,40*(0,25+0,50*2)</t>
  </si>
  <si>
    <t>3,00*(0,25+0,40*2)*3</t>
  </si>
  <si>
    <t>108</t>
  </si>
  <si>
    <t>413351112</t>
  </si>
  <si>
    <t>Bednění nosníků a průvlaků - bez podpěrné konstrukce výška nosníku po spodní líc stropní desky do 100 cm odstranění</t>
  </si>
  <si>
    <t>5620849</t>
  </si>
  <si>
    <t>https://podminky.urs.cz/item/CS_URS_2024_02/413351112</t>
  </si>
  <si>
    <t>109</t>
  </si>
  <si>
    <t>413352111</t>
  </si>
  <si>
    <t>Podpěrná konstrukce nosníků a průvlaků výšky podepření do 4 m výšky nosníku (po spodní hranu stropní desky) do 100 cm zřízení</t>
  </si>
  <si>
    <t>-1334281928</t>
  </si>
  <si>
    <t>https://podminky.urs.cz/item/CS_URS_2024_02/413352111</t>
  </si>
  <si>
    <t>36,35*0,40</t>
  </si>
  <si>
    <t>2,20*0,25</t>
  </si>
  <si>
    <t>4,40*0,25</t>
  </si>
  <si>
    <t>1,15*0,25</t>
  </si>
  <si>
    <t>1,40*0,25</t>
  </si>
  <si>
    <t>3,20*0,25</t>
  </si>
  <si>
    <t>3,70*0,25</t>
  </si>
  <si>
    <t>2,50*0,25</t>
  </si>
  <si>
    <t>1,45*0,25</t>
  </si>
  <si>
    <t>(9,87+13,65+4,47+36,85+5,40)*0,25</t>
  </si>
  <si>
    <t>-(3,00*3+1,25*4+2,50+5,25)*0,25</t>
  </si>
  <si>
    <t>(3,00*3+1,25*4+2,50+5,25)*0,25</t>
  </si>
  <si>
    <t>(13,55+3,15)*0,40</t>
  </si>
  <si>
    <t>1,45*0,40</t>
  </si>
  <si>
    <t>8,25*0,25</t>
  </si>
  <si>
    <t>3,00*3*0,25</t>
  </si>
  <si>
    <t>2,30*7*0,25</t>
  </si>
  <si>
    <t>1,80*0,25</t>
  </si>
  <si>
    <t>13,55*0,25</t>
  </si>
  <si>
    <t>10,525*0,25</t>
  </si>
  <si>
    <t>37,35*0,40</t>
  </si>
  <si>
    <t>3,00*0,25*3</t>
  </si>
  <si>
    <t>110</t>
  </si>
  <si>
    <t>413352112</t>
  </si>
  <si>
    <t>Podpěrná konstrukce nosníků a průvlaků výšky podepření do 4 m výšky nosníku (po spodní hranu stropní desky) do 100 cm odstranění</t>
  </si>
  <si>
    <t>1871891380</t>
  </si>
  <si>
    <t>https://podminky.urs.cz/item/CS_URS_2024_02/413352112</t>
  </si>
  <si>
    <t>111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</si>
  <si>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</si>
  <si>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</si>
  <si>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1744898620</t>
  </si>
  <si>
    <t>https://podminky.urs.cz/item/CS_URS_2024_02/413361821</t>
  </si>
  <si>
    <t>BN*105,00*0,001</t>
  </si>
  <si>
    <t>112</t>
  </si>
  <si>
    <t>413941135</t>
  </si>
  <si>
    <t>Osazování ocelových válcovaných nosníků ve stropech HE-A nebo HE-B, výšky přes 220 mm</t>
  </si>
  <si>
    <t>788802012</t>
  </si>
  <si>
    <t>https://podminky.urs.cz/item/CS_URS_2024_02/413941135</t>
  </si>
  <si>
    <t>"SH: +5,910</t>
  </si>
  <si>
    <t>"HEB 500 (dle výkresu statiky)</t>
  </si>
  <si>
    <t>10,12*2*187,33*0,001*1,15</t>
  </si>
  <si>
    <t>113</t>
  </si>
  <si>
    <t>13011013</t>
  </si>
  <si>
    <t>ocel profilová jakost S235JR (11 375) průřez HEB 500</t>
  </si>
  <si>
    <t>-1358783965</t>
  </si>
  <si>
    <t>4,36*1,08 'Přepočtené koeficientem množství</t>
  </si>
  <si>
    <t>114</t>
  </si>
  <si>
    <t>430321414</t>
  </si>
  <si>
    <t>Schodišťové konstrukce a rampy z betonu železového (bez výztuže) stupně, schodnice, ramena, podesty s nosníky tř. C 25/30</t>
  </si>
  <si>
    <t>1032074572</t>
  </si>
  <si>
    <t>https://podminky.urs.cz/item/CS_URS_2024_02/430321414</t>
  </si>
  <si>
    <t>"1.PP ÷ 1.NP</t>
  </si>
  <si>
    <t>"podesty</t>
  </si>
  <si>
    <t>1,305*1,17*0,20</t>
  </si>
  <si>
    <t>1,055*1,18*0,20</t>
  </si>
  <si>
    <t>"ramena</t>
  </si>
  <si>
    <t>(2,45+2,317+1,966)*1,18*0,16</t>
  </si>
  <si>
    <t>"stupně</t>
  </si>
  <si>
    <t>1,18*0,1595*0,29/2*(8+7+7)</t>
  </si>
  <si>
    <t>"1.NP ÷ 2.NP</t>
  </si>
  <si>
    <t>(2,60+2,309+2,286)*1,18*0,16</t>
  </si>
  <si>
    <t>1,18*0,1571*0,29/2*(8+7+7)</t>
  </si>
  <si>
    <t>"2.NP ÷ 3.NP</t>
  </si>
  <si>
    <t>1,065*1,18*0,20</t>
  </si>
  <si>
    <t>(2,60+2,329+2,59)*1,18*0,16</t>
  </si>
  <si>
    <t>1,18*0,163*0,29/2*(8+7+9)</t>
  </si>
  <si>
    <t>" - přímé schodiště do 3.NP</t>
  </si>
  <si>
    <t>"ramena, podesty</t>
  </si>
  <si>
    <t>(3,837+3,552)*1,16*0,18</t>
  </si>
  <si>
    <t>(1,03+0,344)*0,22</t>
  </si>
  <si>
    <t>1,16*0,25*0,135/2*2</t>
  </si>
  <si>
    <t>1,16*0,1563*0,29/2*24</t>
  </si>
  <si>
    <t>115</t>
  </si>
  <si>
    <t>430321616</t>
  </si>
  <si>
    <t>Schodišťové konstrukce a rampy z betonu železového (bez výztuže) stupně, schodnice, ramena, podesty s nosníky tř. C 30/37</t>
  </si>
  <si>
    <t>1080013786</t>
  </si>
  <si>
    <t>https://podminky.urs.cz/item/CS_URS_2024_02/430321616</t>
  </si>
  <si>
    <t>" - rameno</t>
  </si>
  <si>
    <t>5,45*1,40*0,25</t>
  </si>
  <si>
    <t>" - stupně</t>
  </si>
  <si>
    <t>1,40*0,1583*0,30/2*18</t>
  </si>
  <si>
    <t>1,65*1,50*0,18</t>
  </si>
  <si>
    <t>1,50*0,1667*0,29/2*5</t>
  </si>
  <si>
    <t>116</t>
  </si>
  <si>
    <t>430321699.1</t>
  </si>
  <si>
    <t>Příplatek k betonu C30/37 na zvýšené nároky na prostředí (XC4) a prostředí s mrazovými cykly (XF3)</t>
  </si>
  <si>
    <t>549482242</t>
  </si>
  <si>
    <t>117</t>
  </si>
  <si>
    <t>430361821</t>
  </si>
  <si>
    <t>Výztuž schodišťových konstrukcí a ramp stupňů, schodnic, ramen, podest s nosníky z betonářské oceli 10 505 (R) nebo BSt 500</t>
  </si>
  <si>
    <t>-192560688</t>
  </si>
  <si>
    <t>https://podminky.urs.cz/item/CS_URS_2024_02/430361821</t>
  </si>
  <si>
    <t>(BSCH+BSch30)*100,00*0,001</t>
  </si>
  <si>
    <t>118</t>
  </si>
  <si>
    <t>431351121</t>
  </si>
  <si>
    <t>Bednění podest, podstupňových desek a ramp včetně podpěrné konstrukce výšky do 4 m půdorysně přímočarých zřízení</t>
  </si>
  <si>
    <t>2000170286</t>
  </si>
  <si>
    <t>https://podminky.urs.cz/item/CS_URS_2024_02/431351121</t>
  </si>
  <si>
    <t>1.PP ÷ 1.NP</t>
  </si>
  <si>
    <t>1,305*1,17+1,055*1,18</t>
  </si>
  <si>
    <t>(2,45+2,317+1,966)*(1,18+0,30)</t>
  </si>
  <si>
    <t>(2,60+2,309+2,286)*(1,18+0,30)</t>
  </si>
  <si>
    <t>1,305*1,17+1,065*1,18</t>
  </si>
  <si>
    <t>(2,60+2,329+2,59)*(1,18+0,30)</t>
  </si>
  <si>
    <t>(3,837+3,552+1,03+0,344)*(1,16+0,35*2)</t>
  </si>
  <si>
    <t>5,45*(1,40+0,40*2)</t>
  </si>
  <si>
    <t>1,65*(1,50+0,35*2)</t>
  </si>
  <si>
    <t>119</t>
  </si>
  <si>
    <t>431351122</t>
  </si>
  <si>
    <t>Bednění podest, podstupňových desek a ramp včetně podpěrné konstrukce výšky do 4 m půdorysně přímočarých odstranění</t>
  </si>
  <si>
    <t>-2058501041</t>
  </si>
  <si>
    <t>https://podminky.urs.cz/item/CS_URS_2024_02/431351122</t>
  </si>
  <si>
    <t>120</t>
  </si>
  <si>
    <t>434351141</t>
  </si>
  <si>
    <t>Bednění stupňů betonovaných na podstupňové desce nebo na terénu půdorysně přímočarých zřízení</t>
  </si>
  <si>
    <t>-1012060790</t>
  </si>
  <si>
    <t>https://podminky.urs.cz/item/CS_URS_2024_02/434351141</t>
  </si>
  <si>
    <t>1,18*(0,1595+0,29)*(8+7+7)</t>
  </si>
  <si>
    <t>1,18*(0,1571+0,29)*(8+7+7)</t>
  </si>
  <si>
    <t>1,18*(0,163+0,29)*(8+7+9)</t>
  </si>
  <si>
    <t>1,16*(0,1563+0,29)*24</t>
  </si>
  <si>
    <t>1,40*(0,1583+0,30)*18</t>
  </si>
  <si>
    <t>1,50*(0,1667+0,29)*5</t>
  </si>
  <si>
    <t>121</t>
  </si>
  <si>
    <t>434351142</t>
  </si>
  <si>
    <t>Bednění stupňů betonovaných na podstupňové desce nebo na terénu půdorysně přímočarých odstranění</t>
  </si>
  <si>
    <t>1155895987</t>
  </si>
  <si>
    <t>https://podminky.urs.cz/item/CS_URS_2024_02/434351142</t>
  </si>
  <si>
    <t>Komunikace pozemní</t>
  </si>
  <si>
    <t>122</t>
  </si>
  <si>
    <t>564770001</t>
  </si>
  <si>
    <t>Podklad nebo kryt z kameniva hrubého drceného vel. 8-16 mm s rozprostřením a zhutněním plochy jednotlivě do 100 m2, po zhutnění tl. 250 mm</t>
  </si>
  <si>
    <t>-97202153</t>
  </si>
  <si>
    <t>https://podminky.urs.cz/item/CS_URS_2024_02/564770001</t>
  </si>
  <si>
    <t>"skladba S10</t>
  </si>
  <si>
    <t>"1.12 - dvorek</t>
  </si>
  <si>
    <t>72,70</t>
  </si>
  <si>
    <t>123</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</si>
  <si>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</si>
  <si>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</si>
  <si>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538474570</t>
  </si>
  <si>
    <t>https://podminky.urs.cz/item/CS_URS_2024_02/596211263</t>
  </si>
  <si>
    <t>124</t>
  </si>
  <si>
    <t>5924000.1</t>
  </si>
  <si>
    <t>venkovní betonová zámková dlažba tl.8cm, mrazuvzdorná, přírodní barva béžová - 4 druhy kamenů</t>
  </si>
  <si>
    <t>-1845905297</t>
  </si>
  <si>
    <t>72,7*1,02 'Přepočtené koeficientem množství</t>
  </si>
  <si>
    <t>Úpravy povrchů, podlahy a osazování výplní</t>
  </si>
  <si>
    <t>125</t>
  </si>
  <si>
    <t>611111001</t>
  </si>
  <si>
    <t>Ubroušení výstupků betonu po odbednění neomítaných vnitřních ploch ze spár bednicích desek do roviny povrchu stropů</t>
  </si>
  <si>
    <t>1398603700</t>
  </si>
  <si>
    <t>https://podminky.urs.cz/item/CS_URS_2024_02/611111001</t>
  </si>
  <si>
    <t>OmD+OmT</t>
  </si>
  <si>
    <t>126</t>
  </si>
  <si>
    <t>611131321</t>
  </si>
  <si>
    <t>Podkladní a spojovací vrstva vnitřních omítaných ploch penetrace disperzní nanášená strojně stropů</t>
  </si>
  <si>
    <t>1620668638</t>
  </si>
  <si>
    <t>https://podminky.urs.cz/item/CS_URS_2024_02/611131321</t>
  </si>
  <si>
    <t>127</t>
  </si>
  <si>
    <t>611142001</t>
  </si>
  <si>
    <t>Pletivo vnitřních ploch v ploše nebo pruzích, na plném podkladu sklovláknité vtlačené do tmelu včetně tmelu stropů</t>
  </si>
  <si>
    <t>685992321</t>
  </si>
  <si>
    <t>https://podminky.urs.cz/item/CS_URS_2024_02/611142001</t>
  </si>
  <si>
    <t>128</t>
  </si>
  <si>
    <t>611181001</t>
  </si>
  <si>
    <t>Sádrová stěrka vnitřních povrchů tloušťky do 3 mm bez penetrace, včetně následného přebroušení vodorovných konstrukcí stropů rovných</t>
  </si>
  <si>
    <t>1892923966</t>
  </si>
  <si>
    <t>https://podminky.urs.cz/item/CS_URS_2024_02/611181001</t>
  </si>
  <si>
    <t>"1.08 - sklad</t>
  </si>
  <si>
    <t>4,88</t>
  </si>
  <si>
    <t>"-1.15 - technická místnost UPS</t>
  </si>
  <si>
    <t>5,46</t>
  </si>
  <si>
    <t>"3.13 - sklad</t>
  </si>
  <si>
    <t>6,12</t>
  </si>
  <si>
    <t>"2.21 - sklad</t>
  </si>
  <si>
    <t>6,13</t>
  </si>
  <si>
    <t>"1.07 - sklad</t>
  </si>
  <si>
    <t>6,73</t>
  </si>
  <si>
    <t>"-1.02 - sklad</t>
  </si>
  <si>
    <t>22,43</t>
  </si>
  <si>
    <t>"-1.14 - technická místnost</t>
  </si>
  <si>
    <t>34,35</t>
  </si>
  <si>
    <t>"1.29 - sklad správce</t>
  </si>
  <si>
    <t>36,41</t>
  </si>
  <si>
    <t>129</t>
  </si>
  <si>
    <t>611181005</t>
  </si>
  <si>
    <t>Sádrová stěrka vnitřních povrchů tloušťky do 3 mm bez penetrace, včetně následného přebroušení schodišťových konstrukcí stropů, stěn, ramen nebo nosníků</t>
  </si>
  <si>
    <t>-178922850</t>
  </si>
  <si>
    <t>https://podminky.urs.cz/item/CS_URS_2024_02/611181005</t>
  </si>
  <si>
    <t>"hlavní schodiště - ramena a podesty</t>
  </si>
  <si>
    <t>(1,305*1,17+1,055*1,18)*3</t>
  </si>
  <si>
    <t>(2,45+2,317+1,966+2,60+2,309+2,286+2,60+2,329+2,59)*(1,18+0,30)</t>
  </si>
  <si>
    <t>"přímé schodiště z 2.NP do 3.NP</t>
  </si>
  <si>
    <t>(3,837+3,552+1,03+0,344)*(0,16+0,35*2)</t>
  </si>
  <si>
    <t>130</t>
  </si>
  <si>
    <t>612111001</t>
  </si>
  <si>
    <t>Ubroušení výstupků betonu po odbednění neomítaných vnitřních ploch ze spár bednicích desek do roviny povrchu stěn</t>
  </si>
  <si>
    <t>148722233</t>
  </si>
  <si>
    <t>https://podminky.urs.cz/item/CS_URS_2024_02/612111001</t>
  </si>
  <si>
    <t>131</t>
  </si>
  <si>
    <t>612131301</t>
  </si>
  <si>
    <t>Podkladní a spojovací vrstva vnitřních omítaných ploch cementový postřik nanášený strojně celoplošně stěn</t>
  </si>
  <si>
    <t>551819989</t>
  </si>
  <si>
    <t>https://podminky.urs.cz/item/CS_URS_2024_02/612131301</t>
  </si>
  <si>
    <t>132</t>
  </si>
  <si>
    <t>612131321</t>
  </si>
  <si>
    <t>Podkladní a spojovací vrstva vnitřních omítaných ploch penetrace disperzní nanášená strojně stěn</t>
  </si>
  <si>
    <t>-735142754</t>
  </si>
  <si>
    <t>https://podminky.urs.cz/item/CS_URS_2024_02/612131321</t>
  </si>
  <si>
    <t>133</t>
  </si>
  <si>
    <t>612142001</t>
  </si>
  <si>
    <t>Pletivo vnitřních ploch v ploše nebo pruzích, na plném podkladu sklovláknité vtlačené do tmelu včetně tmelu stěn</t>
  </si>
  <si>
    <t>655948115</t>
  </si>
  <si>
    <t>https://podminky.urs.cz/item/CS_URS_2024_02/612142001</t>
  </si>
  <si>
    <t>"-1.01 - chodba</t>
  </si>
  <si>
    <t>((8,10+1,50)*2-(2,50+5,35))*2,60</t>
  </si>
  <si>
    <t>-(0,90*3+1,20)*2,10</t>
  </si>
  <si>
    <t>(1,00+2,15*2)*0,15*2</t>
  </si>
  <si>
    <t>(1,30+2,15*2)*0,15</t>
  </si>
  <si>
    <t>(4,55*2+4,875)*2,98</t>
  </si>
  <si>
    <t>-0,90*2,10+(1,00+2,15*2)*0,15</t>
  </si>
  <si>
    <t>"-1.03 - šatna - muži</t>
  </si>
  <si>
    <t>(3,40+2,365)*2,75</t>
  </si>
  <si>
    <t>-0,90*2,10</t>
  </si>
  <si>
    <t>"-1.04 - WC muži</t>
  </si>
  <si>
    <t>2,00*2,75</t>
  </si>
  <si>
    <t>-0,20*1,20</t>
  </si>
  <si>
    <t>0,95*(2,75-1,20)</t>
  </si>
  <si>
    <t>"-1.05 - předsíňka</t>
  </si>
  <si>
    <t>1,20*(2,75-1,20)</t>
  </si>
  <si>
    <t>"-1.06 - sprcha muži</t>
  </si>
  <si>
    <t>(0,41+1,05)*2,75</t>
  </si>
  <si>
    <t>"-1.07 - šatna - ženy</t>
  </si>
  <si>
    <t>(4,80+6,25+2,80+4,465)*2*2,75</t>
  </si>
  <si>
    <t>-(0,90*2+1,50*2)*2,10</t>
  </si>
  <si>
    <t>(1,50+2,10*2)*0,25</t>
  </si>
  <si>
    <t>"-1.08 - WC</t>
  </si>
  <si>
    <t>"-1.09 - WC ženy</t>
  </si>
  <si>
    <t>"-1.10 - WC ženy</t>
  </si>
  <si>
    <t>"-1.11 - WC ženy</t>
  </si>
  <si>
    <t>(2,37+3,22)*2,75</t>
  </si>
  <si>
    <t>"-1.12 - sprcha ženy</t>
  </si>
  <si>
    <t>2,90*(2,60-1,20)</t>
  </si>
  <si>
    <t>"-1.13 - technická místnost</t>
  </si>
  <si>
    <t>4,60*2*2,75</t>
  </si>
  <si>
    <t>2,50*(2,75-1,20)</t>
  </si>
  <si>
    <t>(4,85+5,35+4,57)*2,98</t>
  </si>
  <si>
    <t>1,50*2,98</t>
  </si>
  <si>
    <t>"-1.16 - schodiště</t>
  </si>
  <si>
    <t>(4,43+2,177*2)*2,78</t>
  </si>
  <si>
    <t>-1,20*2,10</t>
  </si>
  <si>
    <t>-1,68*2,20+(1,68+2,20*2)*0,33</t>
  </si>
  <si>
    <t>(4,43+2,973*2)*3,35</t>
  </si>
  <si>
    <t>"1.02 - vstupní hala</t>
  </si>
  <si>
    <t>(0,15*2+0,40)*2,70</t>
  </si>
  <si>
    <t>"1.14 - chodba</t>
  </si>
  <si>
    <t>(3,15+0,40*2+0,15*5+0,25+0,267*5+0,25)*2,50</t>
  </si>
  <si>
    <t>"1.16 - pokoj</t>
  </si>
  <si>
    <t>2,70*2,75</t>
  </si>
  <si>
    <t>"1.28 - místnost pro zemřelé</t>
  </si>
  <si>
    <t>0,15*6*2,625</t>
  </si>
  <si>
    <t>(0,40*2+0,15*5)*2,625</t>
  </si>
  <si>
    <t>"2.10 - chodba</t>
  </si>
  <si>
    <t>(0,25+0,40+(0,30*2+0,40)*5)*2,60</t>
  </si>
  <si>
    <t>"2.24 - schodištová hala</t>
  </si>
  <si>
    <t>(0,40*8+0,15)*2,88</t>
  </si>
  <si>
    <t>0,40*2*2,60</t>
  </si>
  <si>
    <t>14,35*(3,75-2,60)</t>
  </si>
  <si>
    <t>"3.01 - schodiště</t>
  </si>
  <si>
    <t>2,45*2,90-1,68*2,02+(1,68+2,02*2)*0,40</t>
  </si>
  <si>
    <t>(4,50+2,60*2)*0,40</t>
  </si>
  <si>
    <t>"3.02 - chodba</t>
  </si>
  <si>
    <t>(3,25+0,25+0,40*5)*2,60</t>
  </si>
  <si>
    <t>(4,00+3,35+5,15+2,60*2*3)*0,40</t>
  </si>
  <si>
    <t>"3.04 - pokoj</t>
  </si>
  <si>
    <t>2,70*2,85</t>
  </si>
  <si>
    <t>"3.16 - schodišťový prostor</t>
  </si>
  <si>
    <t>13,45*3,10</t>
  </si>
  <si>
    <t>-(4,00+3,25+5,15)*2,60</t>
  </si>
  <si>
    <t>"odpočet plochy sloupů</t>
  </si>
  <si>
    <t>-OmPB</t>
  </si>
  <si>
    <t>134</t>
  </si>
  <si>
    <t>612181001</t>
  </si>
  <si>
    <t>Sádrová stěrka vnitřních povrchů tloušťky do 3 mm bez penetrace, včetně následného přebroušení svislých konstrukcí stěn v podlaží i na schodišti</t>
  </si>
  <si>
    <t>-426446107</t>
  </si>
  <si>
    <t>https://podminky.urs.cz/item/CS_URS_2024_02/612181001</t>
  </si>
  <si>
    <t>(8,10+1,50)*2*2,60</t>
  </si>
  <si>
    <t>-(0,90*5+1,20*2)*2,10</t>
  </si>
  <si>
    <t>(4,55+4,875)*2*2,98</t>
  </si>
  <si>
    <t>(3,40+2,365)*2*2,75</t>
  </si>
  <si>
    <t>-(0,90+0,70)*2,10</t>
  </si>
  <si>
    <t>(2,00+0,95)*2*2,75</t>
  </si>
  <si>
    <t>-0,20*1,20*2+0,95*0,20</t>
  </si>
  <si>
    <t>-0,70*2,10</t>
  </si>
  <si>
    <t>(2,00+1,20)*2*2,75</t>
  </si>
  <si>
    <t>-0,20*1,20*2+1,20*0,20</t>
  </si>
  <si>
    <t>(2,41+1,05)*2*2,75</t>
  </si>
  <si>
    <t>(4,45+3,12)*2*2,75</t>
  </si>
  <si>
    <t>-(0,70+0,90)*2,10</t>
  </si>
  <si>
    <t>(1,00+2,15*2)*0,15</t>
  </si>
  <si>
    <t>(2,90+2,97)*2*2,60</t>
  </si>
  <si>
    <t>-0,20*1,20*2+2,90*0,15</t>
  </si>
  <si>
    <t>(2,50+4,60)*2*2,75</t>
  </si>
  <si>
    <t>-0,15*1,20*2+2,50*0,15</t>
  </si>
  <si>
    <t>(5,35+7,967)*2*2,98</t>
  </si>
  <si>
    <t>(3,64+1,50)*2*2,98</t>
  </si>
  <si>
    <t>"1.01 - zádveří</t>
  </si>
  <si>
    <t>(4,465+2,80)*2*2,70</t>
  </si>
  <si>
    <t>-3,20*2,60*2</t>
  </si>
  <si>
    <t>-1,50*1,40+(1,50+1,40)*2*0,05</t>
  </si>
  <si>
    <t>(8,10+4,875+0,15)*2*2,70</t>
  </si>
  <si>
    <t>-3,20*2,60</t>
  </si>
  <si>
    <t>-1,80*2,10*2</t>
  </si>
  <si>
    <t>-0,70*2,10*2</t>
  </si>
  <si>
    <t>"1.03 - chodba</t>
  </si>
  <si>
    <t>(2,50+6,25)*2*2,60</t>
  </si>
  <si>
    <t>-(0,90*2+0,70)*2,10</t>
  </si>
  <si>
    <t>-0,90*2,10+(1,00+2,15*2)*0,10</t>
  </si>
  <si>
    <t>-1,80*2,10+(1,90+2,15*2)*0,10</t>
  </si>
  <si>
    <t>"1.04 - kancelář / recepce</t>
  </si>
  <si>
    <t>(4,80+6,25)*2*2,60</t>
  </si>
  <si>
    <t>-1,50*1,40+(1,50+1,40*2)*0,15</t>
  </si>
  <si>
    <t>(-1,80*1,65+(1,80+1,65*2)*0,20)*2</t>
  </si>
  <si>
    <t>"1.05 - kancelář správce</t>
  </si>
  <si>
    <t>(6,98+3,12)*2*2,60</t>
  </si>
  <si>
    <t>(-1,80*1,65+(1,80+1,65*2)*0,20)*3</t>
  </si>
  <si>
    <t>"1.06 - ordinace</t>
  </si>
  <si>
    <t>(6,02+4,57)*2</t>
  </si>
  <si>
    <t>(4,20+1,60)*2*2,90</t>
  </si>
  <si>
    <t>(3,15+1,55)*2*2,90</t>
  </si>
  <si>
    <t>-0,70*2,10+(0,80+2,15*2)*0,10</t>
  </si>
  <si>
    <t>"1.09 - úklid</t>
  </si>
  <si>
    <t>(3,15+1,50)*2*2,70</t>
  </si>
  <si>
    <t>"1.10 - předsíňka</t>
  </si>
  <si>
    <t>(1,897+2,00)*2*2,70</t>
  </si>
  <si>
    <t>-0,70*2,10*2+(0,80+2,15*2)*0,10</t>
  </si>
  <si>
    <t>"1.11 - WC</t>
  </si>
  <si>
    <t>(2,00+1,10)*2*2,70</t>
  </si>
  <si>
    <t>-0,20*1,20*2+1,10*0,20</t>
  </si>
  <si>
    <t>"1.13 - schodiště</t>
  </si>
  <si>
    <t>(4,43+2,22*2+(4,50+2,50)*2)*2,70</t>
  </si>
  <si>
    <t>(4,43+2,94*2)*3,30</t>
  </si>
  <si>
    <t>-4,15*2,60*2+(4,15+2,60*2)*0,25</t>
  </si>
  <si>
    <t>-1,85*2,15*2</t>
  </si>
  <si>
    <t>-1,68*0,40</t>
  </si>
  <si>
    <t>(-0,75*1,00+(0,75+1,00*2)*0,25)*2</t>
  </si>
  <si>
    <t>-4,30*2,60+(4,30+2,60*2)*0,40</t>
  </si>
  <si>
    <t>(31,05+2,465+0,267*2+0,15*3)*2*2,50</t>
  </si>
  <si>
    <t>-1,10*2,10*6</t>
  </si>
  <si>
    <t>-0,90*2,10*2</t>
  </si>
  <si>
    <t>-1,65*2,50</t>
  </si>
  <si>
    <t>(-5,75*2,50+(5,75+2,50*2)*0,267)*3</t>
  </si>
  <si>
    <t>"1.15 - koupelna</t>
  </si>
  <si>
    <t>(2,97+2,25)*2*2,70</t>
  </si>
  <si>
    <t>-0,75*1,80+(0,75+1,80*2)*0,25</t>
  </si>
  <si>
    <t>(2,75+5,15+1,40)*2*2,75</t>
  </si>
  <si>
    <t>-1,10*2,10+(1,20+2,15*2)*0,10</t>
  </si>
  <si>
    <t>-2,00*1,80+(2,00+1,80*2)*0,25</t>
  </si>
  <si>
    <t>"1.17 - přípravna</t>
  </si>
  <si>
    <t>(2,55+5,15)*2*2,75</t>
  </si>
  <si>
    <t>"1.18 - pokoj</t>
  </si>
  <si>
    <t>(5,15+2,75+1,40)*2*2,75</t>
  </si>
  <si>
    <t>"1.19 - koupelna</t>
  </si>
  <si>
    <t>(2,45+2,50)*2*2,70</t>
  </si>
  <si>
    <t>"1.20 - koupelna</t>
  </si>
  <si>
    <t>"1.21 - pokoj</t>
  </si>
  <si>
    <t>(4,10+5,15)*2*2,75</t>
  </si>
  <si>
    <t>-2,50*1,80+(2,50+1,80*2)*0,25</t>
  </si>
  <si>
    <t>"1.22 - koupelna</t>
  </si>
  <si>
    <t>"1.23 - čisticí místnost</t>
  </si>
  <si>
    <t>(2,45+2,50)*2*2,75</t>
  </si>
  <si>
    <t>"1.24 - pokoj</t>
  </si>
  <si>
    <t>(5,15+4,10)*2*2,75</t>
  </si>
  <si>
    <t>"1.25 - koupelna</t>
  </si>
  <si>
    <t>"1.26 - sklad</t>
  </si>
  <si>
    <t>(2,45+2,50)*2*2,90</t>
  </si>
  <si>
    <t>"1.27 - pokoj</t>
  </si>
  <si>
    <t>(4,30+4,10)*2*2,625</t>
  </si>
  <si>
    <t>-1,80*2,10+(1,90+2,15*2)*0,25</t>
  </si>
  <si>
    <t>(8,90+4,10+0,15)*2*2,90</t>
  </si>
  <si>
    <t>-1,80*2,10+(1,90+2,15*2)*0,15</t>
  </si>
  <si>
    <t>-2,70*0,80+(2,70+0,80*2)*0,25</t>
  </si>
  <si>
    <t>"2.01 - jídelna č.1</t>
  </si>
  <si>
    <t>(6,75+9,62)*2*2,60</t>
  </si>
  <si>
    <t>-5,935*2,60+(5,935+2,60*2)*0,40</t>
  </si>
  <si>
    <t>(-1,80*2,60+(1,80+2,60*2)*0,20)*5</t>
  </si>
  <si>
    <t>"2.02 - jídelna č.2</t>
  </si>
  <si>
    <t>(9,62+6,00+1,15)*2*2,60</t>
  </si>
  <si>
    <t>-5,935*2,60</t>
  </si>
  <si>
    <t>(-1,80*2,60+(1,80+2,60*2)*0,20)*2</t>
  </si>
  <si>
    <t>"2.03 - přípravna</t>
  </si>
  <si>
    <t>(6,12+4,465)*2*2,90</t>
  </si>
  <si>
    <t>-2,00*1,50+(2,00+1,50*2)*0,25</t>
  </si>
  <si>
    <t>"2.04 - vstupní hala</t>
  </si>
  <si>
    <t>(6,88+4,875+0,15)*2*2,60</t>
  </si>
  <si>
    <t>-1,10*2,10*2</t>
  </si>
  <si>
    <t>-1,85*2,10+(1,95+2,15*2)*0,10</t>
  </si>
  <si>
    <t>-1,80*2,60+(1,80+2,60*2)*0,25</t>
  </si>
  <si>
    <t>"2.05 - úklidová místnost</t>
  </si>
  <si>
    <t>(2,25+0,90)*2*3,00</t>
  </si>
  <si>
    <t>"2.06 - WC</t>
  </si>
  <si>
    <t>(0,915+2,29)*2*3,00</t>
  </si>
  <si>
    <t>"2.07 - WC</t>
  </si>
  <si>
    <t>(2,15+1,80)*2*3,00</t>
  </si>
  <si>
    <t>"2.08 - schodiště</t>
  </si>
  <si>
    <t>(1,05+4,43+2,215)*3,15</t>
  </si>
  <si>
    <t>(4,50+2,50)*2*3,15</t>
  </si>
  <si>
    <t>-4,18*2,60*2+(4,18+2,60*2)*0,25</t>
  </si>
  <si>
    <t>(4,10+4,43+2,94)*3,75</t>
  </si>
  <si>
    <t>-1,85*2,10*2</t>
  </si>
  <si>
    <t>-1,68*2,15+(1,68+2,15*2)*0,40</t>
  </si>
  <si>
    <t>(31,05+2,50+0,30*5)*2*2,60</t>
  </si>
  <si>
    <t>-(1,85+1,10*5+1,65+0,90*3)*2,10</t>
  </si>
  <si>
    <t>(-5,75*2,60+(5,75+2,60*2)*0,10)*3</t>
  </si>
  <si>
    <t>(-4,00*2,60+(4,00+2,60*2)*0,10)*2</t>
  </si>
  <si>
    <t>-3,35*2,60+(3,35+2,60*2)*0,10</t>
  </si>
  <si>
    <t>"2.11 - koupelna</t>
  </si>
  <si>
    <t>(2,97+2,25)*2*3,00</t>
  </si>
  <si>
    <t>"2.12 - pokoj</t>
  </si>
  <si>
    <t>(5,15+2,75+1,40)*2*3,00</t>
  </si>
  <si>
    <t>"2.13 - přípravna</t>
  </si>
  <si>
    <t>(5,15+2,55)*2*3,00</t>
  </si>
  <si>
    <t>"2.14 - pokoj</t>
  </si>
  <si>
    <t>"2.15 - koupelna</t>
  </si>
  <si>
    <t>(2,50+2,45)*2*3,00</t>
  </si>
  <si>
    <t>"2.16 - koupelna</t>
  </si>
  <si>
    <t>"2.17 - pokoj</t>
  </si>
  <si>
    <t>(5,15+4,10)*2*3,00</t>
  </si>
  <si>
    <t>"2.18 - čisticí místnost</t>
  </si>
  <si>
    <t>(2,45+2,50)*2*3,00</t>
  </si>
  <si>
    <t>"2.19 - koupelna</t>
  </si>
  <si>
    <t>"2.20 - pokoj</t>
  </si>
  <si>
    <t>(4,10+5,15)*2*3,00</t>
  </si>
  <si>
    <t>(2,50+2,45)*2*3,35</t>
  </si>
  <si>
    <t>"2.22 - koupelna</t>
  </si>
  <si>
    <t>"2.23 - pokoj</t>
  </si>
  <si>
    <t>(13,45+4,35+0,40*2)*2*2,93</t>
  </si>
  <si>
    <t>-(4,00*2+3,35)*2,60</t>
  </si>
  <si>
    <t>-(4,00+3,35+5,00+1,95)*2,88</t>
  </si>
  <si>
    <t>(13,45+1,20*2)*(3,75-2,93)</t>
  </si>
  <si>
    <t>(1,16+0,25)*2*(0,884+2,27)</t>
  </si>
  <si>
    <t>(4,50+5,15)*2*2,90</t>
  </si>
  <si>
    <t>(4,50+2,20)*2*2,90</t>
  </si>
  <si>
    <t>-1,68*2,02+(1,68+2,02*2)*0,40</t>
  </si>
  <si>
    <t>-1,10*2,10+(1,20+2,15*2)*0,25</t>
  </si>
  <si>
    <t>-4,50*2,60+(4,50+2,60*2)*0,40</t>
  </si>
  <si>
    <t>(32,20+2,20)*2*2,60</t>
  </si>
  <si>
    <t>-(1,85+1,10*5+0,90*3)*2,10</t>
  </si>
  <si>
    <t>(-5,75*2,60+(5,75+2,60*2)*0,40)*3</t>
  </si>
  <si>
    <t>-(4,00+3,35+5,15)*2,60</t>
  </si>
  <si>
    <t>"3.03 - koupelna</t>
  </si>
  <si>
    <t>(2,97+2,25)*2*2,85</t>
  </si>
  <si>
    <t>(2,75+5,15+1,40)*2*2,85</t>
  </si>
  <si>
    <t>"3.05 - přípravna</t>
  </si>
  <si>
    <t>(2,55+5,15)*2*2,85</t>
  </si>
  <si>
    <t>"3.06 - pokoj</t>
  </si>
  <si>
    <t>"3.08 - koupelna</t>
  </si>
  <si>
    <t>(2,50+2,45)*2*2,85</t>
  </si>
  <si>
    <t>"3.07 - koupelna</t>
  </si>
  <si>
    <t>"3.09 - pokoj</t>
  </si>
  <si>
    <t>(4,25+5,15)*2*2,85</t>
  </si>
  <si>
    <t>-0,60*2,10</t>
  </si>
  <si>
    <t>"3.10 - čisticí místnost</t>
  </si>
  <si>
    <t>"3.11 - koupelna</t>
  </si>
  <si>
    <t>"3.12 - pokoj</t>
  </si>
  <si>
    <t>(4,10+5,15)*2*2,85</t>
  </si>
  <si>
    <t>(2,50+2,45)*2*3,10</t>
  </si>
  <si>
    <t>"3.14 - koupelna</t>
  </si>
  <si>
    <t>"3.15 - pokoj</t>
  </si>
  <si>
    <t>(3,10+13,45)*2*3,10</t>
  </si>
  <si>
    <t>-13,10*3,10</t>
  </si>
  <si>
    <t>"plocha sádrokartonových konstrukcí</t>
  </si>
  <si>
    <t>(2,50+5,35)*2,60</t>
  </si>
  <si>
    <t>-(0,90*2+1,20)*2,10</t>
  </si>
  <si>
    <t>4,875*2,98</t>
  </si>
  <si>
    <t>(2,00+0,95*2)*2,75</t>
  </si>
  <si>
    <t>-0,20*1,20+0,95*0,20</t>
  </si>
  <si>
    <t>-0,95*(2,75-1,20)</t>
  </si>
  <si>
    <t>-1,20*(2,75-1,20)</t>
  </si>
  <si>
    <t>-(0,41+1,05)*2,75</t>
  </si>
  <si>
    <t>-(2,37+3,22)*2,75</t>
  </si>
  <si>
    <t>-2,90*(2,60-1,20)</t>
  </si>
  <si>
    <t>2,50*(1,20+0,15)</t>
  </si>
  <si>
    <t>2,50*2,75-0,90*2,10</t>
  </si>
  <si>
    <t>-(4,85+5,35+4,57)*2,98</t>
  </si>
  <si>
    <t>(3,64*2+1,50)*2,98</t>
  </si>
  <si>
    <t>3,12*2,60</t>
  </si>
  <si>
    <t>(3,12+5,35)*2,60</t>
  </si>
  <si>
    <t>(4,20*2+1,60)*2,90</t>
  </si>
  <si>
    <t>(3,15+1,55)*2,90</t>
  </si>
  <si>
    <t>(3,15*2+1,50)*2,70</t>
  </si>
  <si>
    <t>(1,897+2,00)*2,70</t>
  </si>
  <si>
    <t>-1,10*(2,70-1,20)</t>
  </si>
  <si>
    <t>2,20*2,70</t>
  </si>
  <si>
    <t>0,25*2*2,70</t>
  </si>
  <si>
    <t>2,20*2,50-1,85*2,15</t>
  </si>
  <si>
    <t>(2,97+2,25)*2,70</t>
  </si>
  <si>
    <t>(5,15+1,40*2+2,45)*2,75</t>
  </si>
  <si>
    <t>(5,15*2+0,25)*2,75</t>
  </si>
  <si>
    <t>(5,15+1,40)*2*2,75-0,90*2,10</t>
  </si>
  <si>
    <t>(2,45*2+2,50)*2,70</t>
  </si>
  <si>
    <t>(2,45+2,50*2+0,22)*2,70</t>
  </si>
  <si>
    <t>5,15*2*2,75</t>
  </si>
  <si>
    <t>(2,45*2+2,50)*2,75</t>
  </si>
  <si>
    <t>(2,45*2+2,50)*2,90</t>
  </si>
  <si>
    <t>5,15*2,75-0,90*2,10</t>
  </si>
  <si>
    <t>9,62*2,60</t>
  </si>
  <si>
    <t>(9,62+1,15*2+1,90)*2,60</t>
  </si>
  <si>
    <t>4,465*2,90</t>
  </si>
  <si>
    <t>(3,465+4,875)*2,60</t>
  </si>
  <si>
    <t>(2,15+1,80*2)*3,00</t>
  </si>
  <si>
    <t>(0,25*2+2,20)*3,15-1,85*2,10</t>
  </si>
  <si>
    <t>2,20*2,60-1,85*2,10</t>
  </si>
  <si>
    <t>(2,97+2,25)*3,00</t>
  </si>
  <si>
    <t>(2,45+5,15+1,40*2)*3,00</t>
  </si>
  <si>
    <t>(5,15*2+0,25)*3,00</t>
  </si>
  <si>
    <t>(5,15*2+1,40)*3,00</t>
  </si>
  <si>
    <t>((2,50+2,45)*2-2,25)*3,00</t>
  </si>
  <si>
    <t>(2,50+2,45*2)*3,00</t>
  </si>
  <si>
    <t>5,15*2*3,00-0,90*2,10</t>
  </si>
  <si>
    <t>(2,45*2+2,50)*3,00</t>
  </si>
  <si>
    <t>(2,50+2,45*2)*3,35</t>
  </si>
  <si>
    <t>5,15*3,00-0,90*2,10</t>
  </si>
  <si>
    <t>(0,25*2+2,20)*2,90-1,10*2,10</t>
  </si>
  <si>
    <t>2,20*2,60-1,10*2,10</t>
  </si>
  <si>
    <t>(2,97+2,25)*2,85</t>
  </si>
  <si>
    <t>(2,45+5,15+1,40)*2,85-0,90*2,10</t>
  </si>
  <si>
    <t>(5,15+0,25)*2*2,85</t>
  </si>
  <si>
    <t>(5,15+1,40)*2*2,85</t>
  </si>
  <si>
    <t>(2,50+2,45*2)*2,85</t>
  </si>
  <si>
    <t>(2,50+2,45*2+0,25)*2,85</t>
  </si>
  <si>
    <t>5,15*2*2,85-0,90*2,10</t>
  </si>
  <si>
    <t>(2,50+2,45*2)*3,10</t>
  </si>
  <si>
    <t>5,15*2,85-0,90*2,10</t>
  </si>
  <si>
    <t>-OmSDK*2</t>
  </si>
  <si>
    <t>"odpočet omítky sloupů</t>
  </si>
  <si>
    <t>"odpočet keramických obkladu na zdivu a betonu</t>
  </si>
  <si>
    <t>-(KO-KOsdk)</t>
  </si>
  <si>
    <t>135</t>
  </si>
  <si>
    <t>612321121</t>
  </si>
  <si>
    <t>Omítka vápenocementová vnitřních ploch nanášená ručně jednovrstvá, tloušťky do 10 mm hladká svislých konstrukcí stěn</t>
  </si>
  <si>
    <t>1412909352</t>
  </si>
  <si>
    <t>https://podminky.urs.cz/item/CS_URS_2024_02/612321121</t>
  </si>
  <si>
    <t>"celková plocha</t>
  </si>
  <si>
    <t>"odpočet plochy sádrokartonu a betonu</t>
  </si>
  <si>
    <t>-(OmSDK+OmPB+OmWB)</t>
  </si>
  <si>
    <t>136</t>
  </si>
  <si>
    <t>612325225</t>
  </si>
  <si>
    <t>Vápenocementová omítka jednotlivých malých ploch štuková na stěnách, plochy jednotlivě přes 1,0 do 4 m2</t>
  </si>
  <si>
    <t>-998100001</t>
  </si>
  <si>
    <t>https://podminky.urs.cz/item/CS_URS_2024_01/612325225</t>
  </si>
  <si>
    <t>"omítka na zazdívkách ve stávajícím objektu</t>
  </si>
  <si>
    <t>137</t>
  </si>
  <si>
    <t>613111001</t>
  </si>
  <si>
    <t>Ubroušení výstupků betonu po odbednění neomítaných vnitřních ploch ze spár bednicích desek do roviny povrchu pilířů nebo sloupů</t>
  </si>
  <si>
    <t>-937827708</t>
  </si>
  <si>
    <t>https://podminky.urs.cz/item/CS_URS_2024_02/613111001</t>
  </si>
  <si>
    <t>138</t>
  </si>
  <si>
    <t>613131321</t>
  </si>
  <si>
    <t>Podkladní a spojovací vrstva vnitřních omítaných ploch penetrace disperzní nanášená strojně pilířů nebo sloupů</t>
  </si>
  <si>
    <t>-1309607159</t>
  </si>
  <si>
    <t>https://podminky.urs.cz/item/CS_URS_2024_02/613131321</t>
  </si>
  <si>
    <t>139</t>
  </si>
  <si>
    <t>613142001</t>
  </si>
  <si>
    <t>Pletivo vnitřních ploch v ploše nebo pruzích, na plném podkladu sklovláknité vtlačené do tmelu včetně tmelu pilířů nebo sloupů</t>
  </si>
  <si>
    <t>574232667</t>
  </si>
  <si>
    <t>https://podminky.urs.cz/item/CS_URS_2024_02/613142001</t>
  </si>
  <si>
    <t>(0,40*2+0,15*5+0,25)*2,50</t>
  </si>
  <si>
    <t>(0,25+0,40*5)*2,60</t>
  </si>
  <si>
    <t>140</t>
  </si>
  <si>
    <t>613181001</t>
  </si>
  <si>
    <t>Sádrová stěrka vnitřních povrchů tloušťky do 3 mm bez penetrace, včetně následného přebroušení svislých konstrukcí pilířů nebo sloupů</t>
  </si>
  <si>
    <t>-2037043535</t>
  </si>
  <si>
    <t>https://podminky.urs.cz/item/CS_URS_2024_02/613181001</t>
  </si>
  <si>
    <t>141</t>
  </si>
  <si>
    <t>621142001</t>
  </si>
  <si>
    <t>Pletivo vnějších ploch v ploše nebo pruzích, na plném podkladu sklovláknité vtlačené do tmelu podhledů</t>
  </si>
  <si>
    <t>1252084433</t>
  </si>
  <si>
    <t>https://podminky.urs.cz/item/CS_URS_2024_02/621142001</t>
  </si>
  <si>
    <t>142</t>
  </si>
  <si>
    <t>621151011</t>
  </si>
  <si>
    <t>Penetrační nátěr vnějších pastovitých tenkovrstvých omítek silikátový podhledů</t>
  </si>
  <si>
    <t>-1335827768</t>
  </si>
  <si>
    <t>https://podminky.urs.cz/item/CS_URS_2024_02/621151011</t>
  </si>
  <si>
    <t>F07+F04a+F04b+F04c</t>
  </si>
  <si>
    <t>143</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</si>
  <si>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</si>
  <si>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</si>
  <si>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260626414</t>
  </si>
  <si>
    <t>https://podminky.urs.cz/item/CS_URS_2024_02/621221041</t>
  </si>
  <si>
    <t>"skladba F04a</t>
  </si>
  <si>
    <t>4,45*2,20</t>
  </si>
  <si>
    <t>144</t>
  </si>
  <si>
    <t>63142047</t>
  </si>
  <si>
    <t>deska tepelně izolační minerální kontaktních fasád podélné vlákno λ=0,037-0,038 tl 180mm</t>
  </si>
  <si>
    <t>-752611152</t>
  </si>
  <si>
    <t>9,79*1,05 'Přepočtené koeficientem množství</t>
  </si>
  <si>
    <t>145</t>
  </si>
  <si>
    <t>621221061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</si>
  <si>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240 mm</t>
  </si>
  <si>
    <t>475307199</t>
  </si>
  <si>
    <t>https://podminky.urs.cz/item/CS_URS_2024_02/621221061</t>
  </si>
  <si>
    <t>14,80*1,70+14,15*2,20</t>
  </si>
  <si>
    <t>2,30*0,20</t>
  </si>
  <si>
    <t>146</t>
  </si>
  <si>
    <t>63142034</t>
  </si>
  <si>
    <t>deska tepelně izolační minerální kontaktních fasád podélné vlákno λ=0,035-0,036 tl 260mm</t>
  </si>
  <si>
    <t>1268787136</t>
  </si>
  <si>
    <t>Poznámka k položce:_x000D_
MW s podélným vláknem (MW-EN 13 162-T5-DS(TH)-CS(10)40-TR15-WS-WL(P)-MU1), λd,max = 0,038 W/(m.K), tl.250 mm</t>
  </si>
  <si>
    <t>F04bi+F04ci</t>
  </si>
  <si>
    <t>58,82*1,05 'Přepočtené koeficientem množství</t>
  </si>
  <si>
    <t>147</t>
  </si>
  <si>
    <t>621541012</t>
  </si>
  <si>
    <t>Omítka tenkovrstvá silikonsilikátová vnějších ploch probarvená bez penetrace, zatíraná (škrábaná), tloušťky 1,5 mm podhledů</t>
  </si>
  <si>
    <t>-358410167</t>
  </si>
  <si>
    <t>https://podminky.urs.cz/item/CS_URS_2024_02/621541012</t>
  </si>
  <si>
    <t>"skladba F07</t>
  </si>
  <si>
    <t>1,15*1,95+(7,80+5,20)*1,40</t>
  </si>
  <si>
    <t>15,755*2,00</t>
  </si>
  <si>
    <t>16,13*1,50</t>
  </si>
  <si>
    <t>3,17*2,31</t>
  </si>
  <si>
    <t>1,62*7,967+1,62*5,526+4,70*(1,858+2,492)/2</t>
  </si>
  <si>
    <t>13,95*1,70</t>
  </si>
  <si>
    <t>4,05*2,00</t>
  </si>
  <si>
    <t>14,80*1,50+14,15*2,00</t>
  </si>
  <si>
    <t>"skladba F04c</t>
  </si>
  <si>
    <t>0,90*1,90</t>
  </si>
  <si>
    <t>148</t>
  </si>
  <si>
    <t>622131321</t>
  </si>
  <si>
    <t>Podkladní a spojovací vrstva vnějších omítaných ploch penetrace nanášená strojně stěn</t>
  </si>
  <si>
    <t>-1152395843</t>
  </si>
  <si>
    <t>https://podminky.urs.cz/item/CS_URS_2024_02/622131321</t>
  </si>
  <si>
    <t>F01+F03+F06+F02</t>
  </si>
  <si>
    <t>149</t>
  </si>
  <si>
    <t>622142001</t>
  </si>
  <si>
    <t>Pletivo vnějších ploch v ploše nebo pruzích, na plném podkladu sklovláknité vtlačené do tmelu stěn</t>
  </si>
  <si>
    <t>-1850728300</t>
  </si>
  <si>
    <t>https://podminky.urs.cz/item/CS_URS_2024_02/622142001</t>
  </si>
  <si>
    <t>Poznámka k položce:_x000D_
- sklotextilní síťovina 160 g/m2</t>
  </si>
  <si>
    <t>150</t>
  </si>
  <si>
    <t>622143004</t>
  </si>
  <si>
    <t>Montáž omítkových profilů plastových, pozinkovaných nebo dřevěných upevněných vtlačením do podkladní vrstvy nebo přibitím začišťovacích samolepících pro vytvoření dilatujícího spoje s okenním rámem</t>
  </si>
  <si>
    <t>1729872978</t>
  </si>
  <si>
    <t>https://podminky.urs.cz/item/CS_URS_2024_02/622143004</t>
  </si>
  <si>
    <t>(1,80+1,65*2)*7</t>
  </si>
  <si>
    <t>(0,75+1,00*2)*4</t>
  </si>
  <si>
    <t>(0,75+1,80*2)*12</t>
  </si>
  <si>
    <t>(2,00+1,80*2)*(6+3)</t>
  </si>
  <si>
    <t>(2,50+1,80*2)*(6+3)</t>
  </si>
  <si>
    <t>2,70+0,80*2</t>
  </si>
  <si>
    <t>(5,75+2,50*2)*3</t>
  </si>
  <si>
    <t>4,30+2,50*2</t>
  </si>
  <si>
    <t>(1,80+2,60*2)*2</t>
  </si>
  <si>
    <t>(1,80+2,60*2)*2*2</t>
  </si>
  <si>
    <t>(4,00+2,60*2)*1</t>
  </si>
  <si>
    <t>(3,35+2,60*2)*1</t>
  </si>
  <si>
    <t>(5,75+2,60*2)*6</t>
  </si>
  <si>
    <t>(4,30+2,60*2)*2</t>
  </si>
  <si>
    <t>(1,50+1,40*2)*1</t>
  </si>
  <si>
    <t>151</t>
  </si>
  <si>
    <t>59051476</t>
  </si>
  <si>
    <t>profil napojovací okenní PVC s výztužnou tkaninou 9mm</t>
  </si>
  <si>
    <t>-176238581</t>
  </si>
  <si>
    <t>398,8*1,05 'Přepočtené koeficientem množství</t>
  </si>
  <si>
    <t>152</t>
  </si>
  <si>
    <t>622151011</t>
  </si>
  <si>
    <t>Penetrační nátěr vnějších pastovitých tenkovrstvých omítek silikátový stěn</t>
  </si>
  <si>
    <t>179308205</t>
  </si>
  <si>
    <t>https://podminky.urs.cz/item/CS_URS_2024_02/622151011</t>
  </si>
  <si>
    <t>F02+F07w</t>
  </si>
  <si>
    <t>153</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</si>
  <si>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</si>
  <si>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</si>
  <si>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686997107</t>
  </si>
  <si>
    <t>https://podminky.urs.cz/item/CS_URS_2024_02/622211041</t>
  </si>
  <si>
    <t>"skladba F03</t>
  </si>
  <si>
    <t>"pohled severozápadní</t>
  </si>
  <si>
    <t>"SH: +0,400 až +1,050; HH: +1,370</t>
  </si>
  <si>
    <t>37,10*(0,97+0,32)/2</t>
  </si>
  <si>
    <t>-2,50*0,47*3</t>
  </si>
  <si>
    <t>-2,00*0,47*3</t>
  </si>
  <si>
    <t>-0,75*0,47*4</t>
  </si>
  <si>
    <t>-0,75*0,27*2</t>
  </si>
  <si>
    <t>"SH: +0,550; HH: +0,900</t>
  </si>
  <si>
    <t>14,05*0,35</t>
  </si>
  <si>
    <t>"pohled jihozápadní</t>
  </si>
  <si>
    <t>"SH: +0,550 až ±0,000; HH: +0,900</t>
  </si>
  <si>
    <t>1,025*0,35+9,00*(0,35+0,90)/2</t>
  </si>
  <si>
    <t>(5,02+2,00*2-3,20)*0,90</t>
  </si>
  <si>
    <t>"pohled jihovýchodní</t>
  </si>
  <si>
    <t>"SH: ±0,000; HH: +0,300 (atrium)</t>
  </si>
  <si>
    <t>(0,50+2,55+22,75+3,05)*0,30</t>
  </si>
  <si>
    <t>((4,30+5,75*3)*0,30+0,30*0,20*3*2)*3</t>
  </si>
  <si>
    <t>"pohled severovýchodní</t>
  </si>
  <si>
    <t>"SH: +1,050; HH: +1,370</t>
  </si>
  <si>
    <t>4,47*1,32</t>
  </si>
  <si>
    <t>"SH: ±0,000; HH: +0,300</t>
  </si>
  <si>
    <t>(13,00+1,15*2)*0,30</t>
  </si>
  <si>
    <t>-(1,65+1,90)*0,30</t>
  </si>
  <si>
    <t>"skladba F02</t>
  </si>
  <si>
    <t>36,93*0,30</t>
  </si>
  <si>
    <t>13,05*0,30</t>
  </si>
  <si>
    <t>14,735*0,30</t>
  </si>
  <si>
    <t>(37,40+1,90)*0,30</t>
  </si>
  <si>
    <t>14,455*0,30</t>
  </si>
  <si>
    <t>(9,64+3,97+4,50)*0,30</t>
  </si>
  <si>
    <t>154</t>
  </si>
  <si>
    <t>28376449</t>
  </si>
  <si>
    <t>deska XPS hrana rovná a strukturovaný povrch 300kPA λ=0,035 tl 200mm</t>
  </si>
  <si>
    <t>199446874</t>
  </si>
  <si>
    <t>F03i+F02xps</t>
  </si>
  <si>
    <t>111,44*1,05 'Přepočtené koeficientem množství</t>
  </si>
  <si>
    <t>155</t>
  </si>
  <si>
    <t>622221131</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</si>
  <si>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120 do 160 mm</t>
  </si>
  <si>
    <t>-1283359881</t>
  </si>
  <si>
    <t>https://podminky.urs.cz/item/CS_URS_2024_02/622221131</t>
  </si>
  <si>
    <t>"skladba F06</t>
  </si>
  <si>
    <t>(2,25+1,20)*0,90</t>
  </si>
  <si>
    <t>156</t>
  </si>
  <si>
    <t>63151530</t>
  </si>
  <si>
    <t>deska tepelně izolační minerální kontaktních fasád kolmé vlákno λ=0,040-0,041 tl 150mm</t>
  </si>
  <si>
    <t>-136579583</t>
  </si>
  <si>
    <t>3,105*1,05 'Přepočtené koeficientem množství</t>
  </si>
  <si>
    <t>157</t>
  </si>
  <si>
    <t>622221141</t>
  </si>
  <si>
    <t>Montáž kontaktního zateplení lepením a mechanickým kotvením z desek z minerální vlny s kolmou orientací vláken (dodávka ve specifikaci) na vnější stěny, na podklad betonový nebo z lehčeného betonu, z tvárnic keramických nebo vápenopískových, tloušťky desek přes 160 do 200 mm</t>
  </si>
  <si>
    <t>-783667965</t>
  </si>
  <si>
    <t>https://podminky.urs.cz/item/CS_URS_2024_02/622221141</t>
  </si>
  <si>
    <t>"skladba F01</t>
  </si>
  <si>
    <t>"SH: +1,370; HH: +10,570</t>
  </si>
  <si>
    <t>37,10*9,20+3,63*0,65</t>
  </si>
  <si>
    <t>-2,50*(1,80-0,47)*3</t>
  </si>
  <si>
    <t>-2,00*(1,80-0,47)*3</t>
  </si>
  <si>
    <t>-0,75*(1,80-0,47)*4</t>
  </si>
  <si>
    <t>-0,75*(1,00-0,27)*2</t>
  </si>
  <si>
    <t>"SH: +0,900; HH: +6,900</t>
  </si>
  <si>
    <t>14,05*6,00</t>
  </si>
  <si>
    <t>-13,177*0,25</t>
  </si>
  <si>
    <t>-1,80*1,65*4</t>
  </si>
  <si>
    <t>15,05*6,00</t>
  </si>
  <si>
    <t>-4,07*2,72+(2,00*2+4,07)*2,72-3,20*2,15</t>
  </si>
  <si>
    <t>-(15,25+3,15)*0,25</t>
  </si>
  <si>
    <t>"SH: +0,300; HH: +10,570 (atrium)</t>
  </si>
  <si>
    <t>(0,50+2,55+22,75+3,05)*10,27-1,35*2,95</t>
  </si>
  <si>
    <t>-(4,30+5,75*3)*2,60*3</t>
  </si>
  <si>
    <t>-1,80*2,50*2</t>
  </si>
  <si>
    <t>"SH: +0,300; HH: +6,760</t>
  </si>
  <si>
    <t>14,35*(6,46-0,25)</t>
  </si>
  <si>
    <t>-1,90*(2,15-0,30)</t>
  </si>
  <si>
    <t>-2,70*0,80</t>
  </si>
  <si>
    <t>-13,747*2,88</t>
  </si>
  <si>
    <t>"SH: +6,480; HH: +10,570</t>
  </si>
  <si>
    <t>14,90*4,09</t>
  </si>
  <si>
    <t>-13,30*2,88</t>
  </si>
  <si>
    <t>"SH: +1,370; HH: +6,900</t>
  </si>
  <si>
    <t>4,47*5,53</t>
  </si>
  <si>
    <t>"SH: +0,300; HH: +2,900</t>
  </si>
  <si>
    <t>(13,00+1,15*2)*2,60</t>
  </si>
  <si>
    <t>-(1,65+1,90)*(2,15-0,30)</t>
  </si>
  <si>
    <t>"SH: +2,900; HH: +10,570</t>
  </si>
  <si>
    <t>10,45*7,67</t>
  </si>
  <si>
    <t>-1,10*2,10+1,15*2*2,88</t>
  </si>
  <si>
    <t>-(7,55+10,45)*0,25</t>
  </si>
  <si>
    <t>"šachta</t>
  </si>
  <si>
    <t>1,20*0,90</t>
  </si>
  <si>
    <t>36,93*(0,856-0,30)</t>
  </si>
  <si>
    <t>13,05*(0,93-0,30)</t>
  </si>
  <si>
    <t>14,735*(0,93-0,30)</t>
  </si>
  <si>
    <t>(37,40+1,90)*(0,93-0,30)</t>
  </si>
  <si>
    <t>14,455*(0,93-0,30)</t>
  </si>
  <si>
    <t>(9,64+3,97+4,50)*(0,93-0,30)</t>
  </si>
  <si>
    <t>158</t>
  </si>
  <si>
    <t>63151535</t>
  </si>
  <si>
    <t>deska tepelně izolační minerální kontaktních fasád kolmé vlákno λ=0,040-0,041 tl 200mm</t>
  </si>
  <si>
    <t>322882375</t>
  </si>
  <si>
    <t>F01i+F02mw</t>
  </si>
  <si>
    <t>883,458*1,05 'Přepočtené koeficientem množství</t>
  </si>
  <si>
    <t>159</t>
  </si>
  <si>
    <t>622251231</t>
  </si>
  <si>
    <t>Montáž kontaktního zateplení lepením a mechanickým kotvením montáž každé další kotvy přes 8 ks/m2 vnějších stěn zápustné kotvení</t>
  </si>
  <si>
    <t>-2134953497</t>
  </si>
  <si>
    <t>https://podminky.urs.cz/item/CS_URS_2024_02/622251231</t>
  </si>
  <si>
    <t>(F01+F03+F06+F02mw+F02xps)*2</t>
  </si>
  <si>
    <t>160</t>
  </si>
  <si>
    <t>59051218</t>
  </si>
  <si>
    <t>hmoždinka ETA univerzální šroubovací fasádní s kovovým trnem pro montáž TI 8x60x295mm</t>
  </si>
  <si>
    <t>260386289</t>
  </si>
  <si>
    <t>1992,84*1,05 'Přepočtené koeficientem množství</t>
  </si>
  <si>
    <t>161</t>
  </si>
  <si>
    <t>622541012</t>
  </si>
  <si>
    <t>Omítka tenkovrstvá silikonsilikátová vnějších ploch probarvená bez penetrace, zatíraná (škrábaná), tloušťky 1,5 mm stěn</t>
  </si>
  <si>
    <t>924708282</t>
  </si>
  <si>
    <t>https://podminky.urs.cz/item/CS_URS_2024_02/622541012</t>
  </si>
  <si>
    <t>36,93*0,756</t>
  </si>
  <si>
    <t>13,05*0,78</t>
  </si>
  <si>
    <t>14,735*0,78</t>
  </si>
  <si>
    <t>(37,40+1,90)*0,78</t>
  </si>
  <si>
    <t>14,455*0,78</t>
  </si>
  <si>
    <t>(9,64+3,97+4,50)*0,78</t>
  </si>
  <si>
    <t>(7,80+5,20)*0,35</t>
  </si>
  <si>
    <t>15,755*0,35</t>
  </si>
  <si>
    <t>16,13*0,40</t>
  </si>
  <si>
    <t>3,17*0,35</t>
  </si>
  <si>
    <t>(1,69+5,526+1,54+12,25+0,75)*0,35</t>
  </si>
  <si>
    <t>(14,80+15,85+2,00+1,50)*0,40</t>
  </si>
  <si>
    <t>(13,95+1,70*2)*0,25</t>
  </si>
  <si>
    <t>162</t>
  </si>
  <si>
    <t>631311113</t>
  </si>
  <si>
    <t>Mazanina z betonu prostého bez zvýšených nároků na prostředí tl. přes 50 do 80 mm tř. C 12/15</t>
  </si>
  <si>
    <t>-1977000318</t>
  </si>
  <si>
    <t>https://podminky.urs.cz/item/CS_URS_2024_02/631311113</t>
  </si>
  <si>
    <t>S12*0,06</t>
  </si>
  <si>
    <t>163</t>
  </si>
  <si>
    <t>631311115</t>
  </si>
  <si>
    <t>Mazanina z betonu prostého bez zvýšených nároků na prostředí tl. přes 50 do 80 mm tř. C 20/25</t>
  </si>
  <si>
    <t>-2120422440</t>
  </si>
  <si>
    <t>https://podminky.urs.cz/item/CS_URS_2024_02/631311115</t>
  </si>
  <si>
    <t>"drátkobeton</t>
  </si>
  <si>
    <t>ST01*0,06</t>
  </si>
  <si>
    <t>164</t>
  </si>
  <si>
    <t>631319204</t>
  </si>
  <si>
    <t>Příplatek k cenám betonových mazanin za vyztužení ocelovými vlákny (drátkobeton) objemové vyztužení 30 kg/m3</t>
  </si>
  <si>
    <t>919037643</t>
  </si>
  <si>
    <t>https://podminky.urs.cz/item/CS_URS_2024_02/631319204</t>
  </si>
  <si>
    <t>165</t>
  </si>
  <si>
    <t>632451234</t>
  </si>
  <si>
    <t>Potěr cementový samonivelační litý tř. C 25, tl. přes 45 do 50 mm</t>
  </si>
  <si>
    <t>-2125911910</t>
  </si>
  <si>
    <t>https://podminky.urs.cz/item/CS_URS_2024_02/632451234</t>
  </si>
  <si>
    <t>Poznámka k položce:_x000D_
- CT-C25-F5</t>
  </si>
  <si>
    <t>"tl.68 mm nad nopy systémové desky podlahového vytápění</t>
  </si>
  <si>
    <t>S01+S06</t>
  </si>
  <si>
    <t>"tl.55 mm nad nopy systémové desky podlahového vytápění</t>
  </si>
  <si>
    <t>"tl.68 mm</t>
  </si>
  <si>
    <t>S03+S08</t>
  </si>
  <si>
    <t>"tl.55 mm</t>
  </si>
  <si>
    <t>S04+S07+S09</t>
  </si>
  <si>
    <t>166</t>
  </si>
  <si>
    <t>632451292</t>
  </si>
  <si>
    <t>Potěr cementový samonivelační litý Příplatek k cenám za každých dalších i započatých 5 mm tloušťky přes 50 mm tř. C 25</t>
  </si>
  <si>
    <t>-799713246</t>
  </si>
  <si>
    <t>https://podminky.urs.cz/item/CS_URS_2024_02/632451292</t>
  </si>
  <si>
    <t>"nad nopy EPS desky podlahového topení</t>
  </si>
  <si>
    <t>S01*4+S02*1+S03*4+S04*1+S06*4+S07*1+S08*4+S09*1</t>
  </si>
  <si>
    <t>"v desce podlahového topení (30 mm)</t>
  </si>
  <si>
    <t>(S01+S02+S06+S07)*0,5*6</t>
  </si>
  <si>
    <t>167</t>
  </si>
  <si>
    <t>632481213</t>
  </si>
  <si>
    <t>Separační vrstva k oddělení podlahových vrstev z polyetylénové fólie</t>
  </si>
  <si>
    <t>-61972735</t>
  </si>
  <si>
    <t>https://podminky.urs.cz/item/CS_URS_2024_02/632481213</t>
  </si>
  <si>
    <t>S03+S04+S08+S09</t>
  </si>
  <si>
    <t>"skladba S12 - instalační šachta</t>
  </si>
  <si>
    <t>1,00*1,60</t>
  </si>
  <si>
    <t>168</t>
  </si>
  <si>
    <t>633811111</t>
  </si>
  <si>
    <t>Povrchová úprava betonových podlah broušení nerovností do 2 mm (stržení šlemu)</t>
  </si>
  <si>
    <t>644546420</t>
  </si>
  <si>
    <t>https://podminky.urs.cz/item/CS_URS_2024_02/633811111</t>
  </si>
  <si>
    <t>169</t>
  </si>
  <si>
    <t>634112123</t>
  </si>
  <si>
    <t>Obvodová dilatace mezi stěnou a mazaninou nebo potěrem podlahovým páskem z pěnového PE s fólií tl. do 10 mm, výšky 80 mm</t>
  </si>
  <si>
    <t>-1049743581</t>
  </si>
  <si>
    <t>https://podminky.urs.cz/item/CS_URS_2024_02/634112123</t>
  </si>
  <si>
    <t>(8,10+1,50)*2</t>
  </si>
  <si>
    <t>(4,55+4,875)*2</t>
  </si>
  <si>
    <t>(3,40+2,365)*2</t>
  </si>
  <si>
    <t>(1,80+0,95)*2</t>
  </si>
  <si>
    <t>(1,80+1,20)*2</t>
  </si>
  <si>
    <t>(2,41+1,05)*2</t>
  </si>
  <si>
    <t>(4,80+6,25+2,80+4,465)*2</t>
  </si>
  <si>
    <t>(4,45+3,12)*2</t>
  </si>
  <si>
    <t>(2,90+2,82)*2</t>
  </si>
  <si>
    <t>(2,50+4,445)*2</t>
  </si>
  <si>
    <t>(5,35+7,967)*2</t>
  </si>
  <si>
    <t>(3,64+1,50)*2</t>
  </si>
  <si>
    <t>(4,435+5,145)*2</t>
  </si>
  <si>
    <t>(4,465+2,80)*2</t>
  </si>
  <si>
    <t>(8,10+4,875+0,15)*2</t>
  </si>
  <si>
    <t>(2,50+6,25)*2</t>
  </si>
  <si>
    <t>(4,80+6,25)*2</t>
  </si>
  <si>
    <t>(6,98+3,12)*2</t>
  </si>
  <si>
    <t>(4,20+1,60)*2</t>
  </si>
  <si>
    <t>(3,15+1,55)*2</t>
  </si>
  <si>
    <t>(3,15+1,50)*2</t>
  </si>
  <si>
    <t>(1,897+2,00)*2</t>
  </si>
  <si>
    <t>(1,80+1,10)*2</t>
  </si>
  <si>
    <t>4,43+2,22*2+(4,50+2,50)*2</t>
  </si>
  <si>
    <t>(31,05+2,465+0,267*2+0,15*3)*2</t>
  </si>
  <si>
    <t>(2,97+2,25)*2</t>
  </si>
  <si>
    <t>(2,75+5,15+1,40)*2</t>
  </si>
  <si>
    <t>(2,55+5,15)*2</t>
  </si>
  <si>
    <t>(5,15+2,75+1,40)*2</t>
  </si>
  <si>
    <t>(2,45+2,50)*2</t>
  </si>
  <si>
    <t>(4,10+5,15)*2</t>
  </si>
  <si>
    <t>(5,15+4,10)*2</t>
  </si>
  <si>
    <t>(4,30+4,10)*2</t>
  </si>
  <si>
    <t>(8,90+4,10+0,15)*2</t>
  </si>
  <si>
    <t>(6,75+9,62)*2</t>
  </si>
  <si>
    <t>(9,62+6,00+1,15)*2</t>
  </si>
  <si>
    <t>(6,12+4,465)*2</t>
  </si>
  <si>
    <t>(6,88+4,875+0,15)*2</t>
  </si>
  <si>
    <t>(2,25+0,90)*2</t>
  </si>
  <si>
    <t>(0,915+2,29)*2</t>
  </si>
  <si>
    <t>(2,15+1,80)*2</t>
  </si>
  <si>
    <t>1,05+4,43+2,215</t>
  </si>
  <si>
    <t>(4,50+2,50)*2-4,18*2</t>
  </si>
  <si>
    <t>(31,05+2,50+0,30*5)*2</t>
  </si>
  <si>
    <t>(5,15+2,55)*2</t>
  </si>
  <si>
    <t>(2,50+2,45)*2</t>
  </si>
  <si>
    <t>(13,45+4,35+0,40*2)*2</t>
  </si>
  <si>
    <t>1,05+2,285+4,445-4,15</t>
  </si>
  <si>
    <t>(4,50+2,20)*2-4,15</t>
  </si>
  <si>
    <t>(32,20+2,20)*2</t>
  </si>
  <si>
    <t>(4,25+5,15)*2</t>
  </si>
  <si>
    <t>(3,10+13,45)*2</t>
  </si>
  <si>
    <t>(1,16+0,25)*2*2</t>
  </si>
  <si>
    <t>170</t>
  </si>
  <si>
    <t>636311132</t>
  </si>
  <si>
    <t>Kladení dlažby z betonových dlaždic na sucho na terče z umělé hmoty o rozměru dlažby 60x60 cm, o výšce terče přes 25 do 70 mm</t>
  </si>
  <si>
    <t>-2117063622</t>
  </si>
  <si>
    <t>https://podminky.urs.cz/item/CS_URS_2024_02/636311132</t>
  </si>
  <si>
    <t>"z celkové plochy skladby ST02 cca 20%</t>
  </si>
  <si>
    <t>ST02*0,20</t>
  </si>
  <si>
    <t>171</t>
  </si>
  <si>
    <t>636311133</t>
  </si>
  <si>
    <t>Kladení dlažby z betonových dlaždic na sucho na terče z umělé hmoty o rozměru dlažby 60x60 cm, o výšce terče přes 70 do 100 mm</t>
  </si>
  <si>
    <t>1921079472</t>
  </si>
  <si>
    <t>https://podminky.urs.cz/item/CS_URS_2024_02/636311133</t>
  </si>
  <si>
    <t>"z celkové plochy skladby ST02 cca 40%</t>
  </si>
  <si>
    <t>ST02*0,40</t>
  </si>
  <si>
    <t>172</t>
  </si>
  <si>
    <t>636311134</t>
  </si>
  <si>
    <t>Kladení dlažby z betonových dlaždic na sucho na terče z umělé hmoty o rozměru dlažby 60x60 cm, o výšce terče přes 100 do 150 mm</t>
  </si>
  <si>
    <t>1809251839</t>
  </si>
  <si>
    <t>https://podminky.urs.cz/item/CS_URS_2024_02/636311134</t>
  </si>
  <si>
    <t>173</t>
  </si>
  <si>
    <t>59761140</t>
  </si>
  <si>
    <t>dlažba keramická slinutá mrazuvzdorná R11/B povrch hladký/lesklý tl přes 15 do 20mm přes 2 do 4ks/m2</t>
  </si>
  <si>
    <t>-1530614588</t>
  </si>
  <si>
    <t>Poznámka k položce:_x000D_
venkovní slinutá neglazovaná keramická dlažba 600x600mm v imitaci kamene, tl.20mm, mrazuvzdorná, rektifikovaná, vysoce odolná proti opotřebení, protiskluznost R11/B, barva slonová kost</t>
  </si>
  <si>
    <t>232,71*1,05 'Přepočtené koeficientem množství</t>
  </si>
  <si>
    <t>Ostatní konstrukce a práce, bourání</t>
  </si>
  <si>
    <t>174</t>
  </si>
  <si>
    <t>941211111</t>
  </si>
  <si>
    <t>Lešení řadové rámové lehké pracovní s podlahami s provozním zatížením tř. 3 do 200 kg/m2 šířky tř. SW06 od 0,6 do 0,9 m výšky do 10 m montáž</t>
  </si>
  <si>
    <t>-772759499</t>
  </si>
  <si>
    <t>https://podminky.urs.cz/item/CS_URS_2024_02/941211111</t>
  </si>
  <si>
    <t>16,80*7,50+12,40*3,75</t>
  </si>
  <si>
    <t>5,50*6,65</t>
  </si>
  <si>
    <t>16,40*(7,70+7,25)/2</t>
  </si>
  <si>
    <t>16,40*3,60</t>
  </si>
  <si>
    <t>16,00*(4,80+5,20)/2</t>
  </si>
  <si>
    <t>16,05*7,70</t>
  </si>
  <si>
    <t>175</t>
  </si>
  <si>
    <t>941211112</t>
  </si>
  <si>
    <t>Lešení řadové rámové lehké pracovní s podlahami s provozním zatížením tř. 3 do 200 kg/m2 šířky tř. SW06 od 0,6 do 0,9 m výšky přes 10 do 25 m montáž</t>
  </si>
  <si>
    <t>1402277111</t>
  </si>
  <si>
    <t>https://podminky.urs.cz/item/CS_URS_2024_02/941211112</t>
  </si>
  <si>
    <t>38,05*(11,10+10,65)/2+1,65*3,65</t>
  </si>
  <si>
    <t>39,80*11,40</t>
  </si>
  <si>
    <t>176</t>
  </si>
  <si>
    <t>941211211</t>
  </si>
  <si>
    <t>Lešení řadové rámové lehké pracovní s podlahami s provozním zatížením tř. 3 do 200 kg/m2 šířky tř. SW06 od 0,6 do 0,9 m výšky do 10 m příplatek za každý den použití</t>
  </si>
  <si>
    <t>1813640405</t>
  </si>
  <si>
    <t>https://podminky.urs.cz/item/CS_URS_2024_02/941211211</t>
  </si>
  <si>
    <t>FL1*30,5*8</t>
  </si>
  <si>
    <t>177</t>
  </si>
  <si>
    <t>941211212</t>
  </si>
  <si>
    <t>Lešení řadové rámové lehké pracovní s podlahami s provozním zatížením tř. 3 do 200 kg/m2 šířky tř. SW06 od 0,6 do 0,9 m výšky přes 10 do 25 m příplatek za každý den použití</t>
  </si>
  <si>
    <t>456520649</t>
  </si>
  <si>
    <t>https://podminky.urs.cz/item/CS_URS_2024_02/941211212</t>
  </si>
  <si>
    <t>FL2*30,5*8</t>
  </si>
  <si>
    <t>178</t>
  </si>
  <si>
    <t>941211322</t>
  </si>
  <si>
    <t>Odborná prohlídka lešení řadového rámového lehkého pracovního s podlahami s provozním zatížením tř. 3 do 200 kg/m2 šířky tř. SW06 od 0,6 do 0,9 m výšky do 25 m, celkové plochy přes 500 do 2 000 m2 zakrytého sítí</t>
  </si>
  <si>
    <t>465606568</t>
  </si>
  <si>
    <t>https://podminky.urs.cz/item/CS_URS_2024_02/941211322</t>
  </si>
  <si>
    <t>179</t>
  </si>
  <si>
    <t>941211811</t>
  </si>
  <si>
    <t>Lešení řadové rámové lehké pracovní s podlahami s provozním zatížením tř. 3 do 200 kg/m2 šířky tř. SW06 od 0,6 do 0,9 m výšky do 10 m demontáž</t>
  </si>
  <si>
    <t>-664021334</t>
  </si>
  <si>
    <t>https://podminky.urs.cz/item/CS_URS_2024_02/941211811</t>
  </si>
  <si>
    <t>180</t>
  </si>
  <si>
    <t>941211812</t>
  </si>
  <si>
    <t>Lešení řadové rámové lehké pracovní s podlahami s provozním zatížením tř. 3 do 200 kg/m2 šířky tř. SW06 od 0,6 do 0,9 m výšky přes 10 do 25 m demontáž</t>
  </si>
  <si>
    <t>-457153303</t>
  </si>
  <si>
    <t>https://podminky.urs.cz/item/CS_URS_2024_02/941211812</t>
  </si>
  <si>
    <t>181</t>
  </si>
  <si>
    <t>944611111</t>
  </si>
  <si>
    <t>Plachta ochranná zavěšená na konstrukci lešení z textilie z umělých vláken montáž</t>
  </si>
  <si>
    <t>-555977494</t>
  </si>
  <si>
    <t>https://podminky.urs.cz/item/CS_URS_2024_02/944611111</t>
  </si>
  <si>
    <t>FL1+FL2</t>
  </si>
  <si>
    <t>182</t>
  </si>
  <si>
    <t>944611211</t>
  </si>
  <si>
    <t>Plachta ochranná zavěšená na konstrukci lešení z textilie z umělých vláken příplatek k ceně za každý den použití</t>
  </si>
  <si>
    <t>1996648982</t>
  </si>
  <si>
    <t>https://podminky.urs.cz/item/CS_URS_2024_02/944611211</t>
  </si>
  <si>
    <t>(FL1+FL2)*30,5*8</t>
  </si>
  <si>
    <t>183</t>
  </si>
  <si>
    <t>944611811</t>
  </si>
  <si>
    <t>Plachta ochranná zavěšená na konstrukci lešení z textilie z umělých vláken demontáž</t>
  </si>
  <si>
    <t>324303215</t>
  </si>
  <si>
    <t>https://podminky.urs.cz/item/CS_URS_2024_02/944611811</t>
  </si>
  <si>
    <t>184</t>
  </si>
  <si>
    <t>949101111</t>
  </si>
  <si>
    <t>Lešení pomocné pracovní pro objekty pozemních staveb pro zatížení do 150 kg/m2, o výšce lešeňové podlahy do 1,9 m</t>
  </si>
  <si>
    <t>-1082036408</t>
  </si>
  <si>
    <t>https://podminky.urs.cz/item/CS_URS_2024_02/949101111</t>
  </si>
  <si>
    <t>SdkPo1+SdkPo2</t>
  </si>
  <si>
    <t>185</t>
  </si>
  <si>
    <t>949121121</t>
  </si>
  <si>
    <t>Lešení lehké kozové dílcové ve schodišti o výšce lešeňové podlahy do 1,5 m montáž</t>
  </si>
  <si>
    <t>sada</t>
  </si>
  <si>
    <t>869274956</t>
  </si>
  <si>
    <t>https://podminky.urs.cz/item/CS_URS_2024_02/949121121</t>
  </si>
  <si>
    <t>186</t>
  </si>
  <si>
    <t>949121221</t>
  </si>
  <si>
    <t>Lešení lehké kozové dílcové ve schodišti o výšce lešeňové podlahy do 1,5 m příplatek k ceně za každý den použití</t>
  </si>
  <si>
    <t>-185977905</t>
  </si>
  <si>
    <t>https://podminky.urs.cz/item/CS_URS_2024_02/949121221</t>
  </si>
  <si>
    <t>2*30,5*4</t>
  </si>
  <si>
    <t>187</t>
  </si>
  <si>
    <t>949121821</t>
  </si>
  <si>
    <t>Lešení lehké kozové dílcové ve schodišti o výšce lešeňové podlahy do 1,5 m demontáž</t>
  </si>
  <si>
    <t>627941045</t>
  </si>
  <si>
    <t>https://podminky.urs.cz/item/CS_URS_2024_02/949121821</t>
  </si>
  <si>
    <t>188</t>
  </si>
  <si>
    <t>952901111</t>
  </si>
  <si>
    <t>Vyčištění budov nebo objektů před předáním do užívání budov bytové nebo občanské výstavby, světlé výšky podlaží do 4 m</t>
  </si>
  <si>
    <t>442610705</t>
  </si>
  <si>
    <t>https://podminky.urs.cz/item/CS_URS_2024_02/952901111</t>
  </si>
  <si>
    <t>14,05*10,52+12,06*5,14-5,40*0,41+4,70*6,05+3,17*3,40</t>
  </si>
  <si>
    <t>(14,35*4,54+37,00*8,60+14,00*15,55-5,40*0,41)*2</t>
  </si>
  <si>
    <t>23,50*8,60+14,50*10,50</t>
  </si>
  <si>
    <t>(ST01+ST02)*1/3</t>
  </si>
  <si>
    <t>189</t>
  </si>
  <si>
    <t>953241212</t>
  </si>
  <si>
    <t>Osazení smykových trnů do dilatačních spár jednoduchých pro nižší zatížení z nerezové nebo pozinkované oceli s pouzdrem z nerezové oceli nebo plastu, průměr 22 mm</t>
  </si>
  <si>
    <t>1424753030</t>
  </si>
  <si>
    <t>https://podminky.urs.cz/item/CS_URS_2024_02/953241212</t>
  </si>
  <si>
    <t>190</t>
  </si>
  <si>
    <t>54879273</t>
  </si>
  <si>
    <t>trn pro přenos smykové síly u dilatačních spár pro nižší zatížení nerez s nerezovým kombinovaným pouzdrem D 22mm</t>
  </si>
  <si>
    <t>967886739</t>
  </si>
  <si>
    <t>191</t>
  </si>
  <si>
    <t>953241213</t>
  </si>
  <si>
    <t>Osazení smykových trnů do dilatačních spár jednoduchých pro nižší zatížení z nerezové nebo pozinkované oceli s pouzdrem z nerezové oceli nebo plastu, průměr 25 mm</t>
  </si>
  <si>
    <t>-1731178264</t>
  </si>
  <si>
    <t>https://podminky.urs.cz/item/CS_URS_2024_02/953241213</t>
  </si>
  <si>
    <t>192</t>
  </si>
  <si>
    <t>54879274</t>
  </si>
  <si>
    <t>trn pro přenos smykové síly u dilatačních spár pro nižší zatížení nerez s nerezovým kombinovaným pouzdrem D 25mm</t>
  </si>
  <si>
    <t>-1181967675</t>
  </si>
  <si>
    <t>193</t>
  </si>
  <si>
    <t>953241214</t>
  </si>
  <si>
    <t>Osazení smykových trnů do dilatačních spár jednoduchých pro nižší zatížení z nerezové nebo pozinkované oceli s pouzdrem z nerezové oceli nebo plastu, průměr 30 mm</t>
  </si>
  <si>
    <t>-93174006</t>
  </si>
  <si>
    <t>https://podminky.urs.cz/item/CS_URS_2024_02/953241214</t>
  </si>
  <si>
    <t>194</t>
  </si>
  <si>
    <t>54879275</t>
  </si>
  <si>
    <t>trn pro přenos smykové síly u dilatačních spár pro nižší zatížení nerez s nerezovým kombinovaným pouzdrem D 30mm</t>
  </si>
  <si>
    <t>-1200805017</t>
  </si>
  <si>
    <t>195</t>
  </si>
  <si>
    <t>953249900.1</t>
  </si>
  <si>
    <t>Nosný prvek k zajištění spávné polohy schodišťového ramene na desce - trn z vysoce kvalitní oceli s elastomerovým obalem včetně pouzdra</t>
  </si>
  <si>
    <t>1546008653</t>
  </si>
  <si>
    <t>196</t>
  </si>
  <si>
    <t>953312122</t>
  </si>
  <si>
    <t>Vložky svislé do dilatačních spár z polystyrenových desek extrudovaných včetně dodání a osazení, v jakémkoliv zdivu přes 10 do 20 mm</t>
  </si>
  <si>
    <t>552681610</t>
  </si>
  <si>
    <t>https://podminky.urs.cz/item/CS_URS_2024_02/953312122</t>
  </si>
  <si>
    <t>2,675*0,25*2</t>
  </si>
  <si>
    <t>"balkonové desky</t>
  </si>
  <si>
    <t>2,12*(0,195+0,25)/2</t>
  </si>
  <si>
    <t>1,52*(0,195+0,25)/2</t>
  </si>
  <si>
    <t>2,12*0,25</t>
  </si>
  <si>
    <t>1,62*(0,215+0,25)/2</t>
  </si>
  <si>
    <t>1,858*(0,20+0,25)/2</t>
  </si>
  <si>
    <t>"SH: -4,600; HH: +10,270</t>
  </si>
  <si>
    <t>(2,50+2,95)*2*14,87</t>
  </si>
  <si>
    <t>-1,35*2,20*4</t>
  </si>
  <si>
    <t>197</t>
  </si>
  <si>
    <t>953519901.1</t>
  </si>
  <si>
    <t>Nosný tepelně-izolační prvek momentový pro přerušení tepelných mostů pro betonové balkónové desky tloušťky 250 mm, napínací výztuž 4x D8, smyková 4x D10/3x D10, krytí výztuže 35 mm, délka 1,0 m</t>
  </si>
  <si>
    <t>1369332284</t>
  </si>
  <si>
    <t>Poznámka k položce:_x000D_
 - referenční typ: A-IP 10 Q10X cv35 h250 dl.1,0 m</t>
  </si>
  <si>
    <t>198</t>
  </si>
  <si>
    <t>953519902.1</t>
  </si>
  <si>
    <t>Nosný tepelně-izolační prvek momentový pro přerušení tepelných mostů pro betonové balkónové desky tloušťky 250 mm, napínací výztuž 4x D8, smyková 4x D8/3x D8, krytí výztuže 35 mm, délka 1,0 m</t>
  </si>
  <si>
    <t>-156147119</t>
  </si>
  <si>
    <t>Poznámka k položce:_x000D_
 - referenční typ: A-IP 10 Q8X cv35 h250 dl.1,0 m</t>
  </si>
  <si>
    <t>199</t>
  </si>
  <si>
    <t>953519903.1</t>
  </si>
  <si>
    <t>Nosný tepelně-izolační prvek momentový pro přerušení tepelných mostů pro betonové balkónové desky tloušťky 250 mm, napínací výztuž 4x D8, smyková 4x D8/3x D8, krytí výztuže 50 mm, délka 1,0 m</t>
  </si>
  <si>
    <t>923080926</t>
  </si>
  <si>
    <t>Poznámka k položce:_x000D_
 - referenční typ: A-IP 10 Q8X cv50 h250 dl.1,0 m</t>
  </si>
  <si>
    <t>200</t>
  </si>
  <si>
    <t>953519904.1</t>
  </si>
  <si>
    <t>Nosný tepelně-izolační prvek momentový pro přerušení tepelných mostů pro betonové balkónové desky tloušťky 250 mm, napínací výztuž 6x D8, smyková 6x D10, krytí výztuže 35 mm, délka 1,0 m</t>
  </si>
  <si>
    <t>349489914</t>
  </si>
  <si>
    <t>Poznámka k položce:_x000D_
 - referenční typ: A-IP 15 Q10 cv35 h250 dl.1,0 m</t>
  </si>
  <si>
    <t>201</t>
  </si>
  <si>
    <t>953519905.1</t>
  </si>
  <si>
    <t>Nosný tepelně-izolační prvek momentový pro přerušení tepelných mostů pro betonové balkónové desky tloušťky 250 mm, napínací výztuž 6x D8, smyková 6x D10, krytí výztuže 50 mm, délka 1,0 m</t>
  </si>
  <si>
    <t>278670527</t>
  </si>
  <si>
    <t>Poznámka k položce:_x000D_
 - referenční typ: A-IP 15 Q10 cv50 h250 dl.1,0 m</t>
  </si>
  <si>
    <t>202</t>
  </si>
  <si>
    <t>953519906.1</t>
  </si>
  <si>
    <t>Nosný tepelně-izolační prvek momentový pro přerušení tepelných mostů pro betonové balkónové desky tloušťky 250 mm, napínací výztuž 6x D8, smyková 4x D10/3x D10, krytí výztuže 35 mm, délka 1,0 m</t>
  </si>
  <si>
    <t>43746305</t>
  </si>
  <si>
    <t>Poznámka k položce:_x000D_
 - referenční typ: A-IP 15 Q10X cv35 h200 dl.1,0 m</t>
  </si>
  <si>
    <t>203</t>
  </si>
  <si>
    <t>953519907.1</t>
  </si>
  <si>
    <t>Nosný tepelně-izolační prvek momentový pro přerušení tepelných mostů pro betonové balkónové desky tloušťky 200 mm, napínací výztuž 8x D8, smyková 4x D8, krytí výztuže 35 mm, délka 1,0 m</t>
  </si>
  <si>
    <t>172083278</t>
  </si>
  <si>
    <t>Poznámka k položce:_x000D_
 - referenční typ: A-IP 20 cv35 h200 dl.1,0 m</t>
  </si>
  <si>
    <t>204</t>
  </si>
  <si>
    <t>953519908.1</t>
  </si>
  <si>
    <t>Nosný tepelně-izolační prvek momentový pro přerušení tepelných mostů pro betonové balkónové desky tloušťky 250 mm, napínací výztuž 8x D8, smyková 4x D8, krytí výztuže 35 mm, délka 1,0 m</t>
  </si>
  <si>
    <t>-476768033</t>
  </si>
  <si>
    <t>Poznámka k položce:_x000D_
 - referenční typ: A-IP 20 cv35 h250 dl.1,0 m</t>
  </si>
  <si>
    <t>205</t>
  </si>
  <si>
    <t>953519909.1</t>
  </si>
  <si>
    <t>Nosný tepelně-izolační prvek momentový pro přerušení tepelných mostů pro betonové balkónové desky tloušťky 250 mm, napínací výztuž 10x D8, smyková 4x D8, krytí výztuže 35 mm, délka 1,0 m</t>
  </si>
  <si>
    <t>1423521782</t>
  </si>
  <si>
    <t>Poznámka k položce:_x000D_
 - referenční typ: A-IP 30 cv35 h250 dl.1,0 m</t>
  </si>
  <si>
    <t>206</t>
  </si>
  <si>
    <t>953519910.1</t>
  </si>
  <si>
    <t>Nosný tepelně-izolační prvek momentový pro přerušení tepelných mostů pro betonové balkónové desky tloušťky 250 mm, napínací výztuž 10x D8, smyková 4x D8/3x D8, krytí výztuže 35 mm, délka 1,0 m</t>
  </si>
  <si>
    <t>-243023475</t>
  </si>
  <si>
    <t>Poznámka k položce:_x000D_
 - referenční typ: A-IP 30 Q8X cv35 h250 dl.1,0 m</t>
  </si>
  <si>
    <t>207</t>
  </si>
  <si>
    <t>953519911.1</t>
  </si>
  <si>
    <t>Nosný tepelně-izolační prvek momentový pro přerušení tepelných mostů pro betonové balkónové desky tloušťky 250 mm, napínací výztuž 12x D8, smyková 4x D8, krytí výztuže 35 mm, délka 1,0 m</t>
  </si>
  <si>
    <t>-401168646</t>
  </si>
  <si>
    <t>Poznámka k položce:_x000D_
 - referenční typ: A-IP 40 UZ cv35 h250 dl.1,0 m</t>
  </si>
  <si>
    <t>208</t>
  </si>
  <si>
    <t>953519912.1</t>
  </si>
  <si>
    <t>Nosný tepelně-izolační prvek momentový pro přerušení tepelných mostů pro betonové balkónové desky tloušťky 200 mm, napínací výztuž 14x D8, smyková 6x D8, krytí výztuže 35 mm, délka 1,0 m</t>
  </si>
  <si>
    <t>-1864825678</t>
  </si>
  <si>
    <t>Poznámka k položce:_x000D_
 - referenční typ: A-IP 50 cv35 h200 dl.1,0 m</t>
  </si>
  <si>
    <t>209</t>
  </si>
  <si>
    <t>953519913.1</t>
  </si>
  <si>
    <t>Nosný tepelně-izolační prvek momentový pro přerušení tepelných mostů pro betonové balkónové desky tloušťky 250 mm, napínací výztuž 10x D10, smyková 6x D8, krytí výztuže 35 mm, délka 1,0 m</t>
  </si>
  <si>
    <t>-526410562</t>
  </si>
  <si>
    <t>Poznámka k položce:_x000D_
 - referenční typ: A-IP 60 Q8 cv35 h250 dl.1,0 m</t>
  </si>
  <si>
    <t>210</t>
  </si>
  <si>
    <t>953519914.1</t>
  </si>
  <si>
    <t>Nosný tepelně-izolační prvek momentový pro přerušení tepelných mostů pro betonové balkónové desky tloušťky 250 mm, napínací výztuž 11x D10, smyková 4x D8, krytí výztuže 35 mm, délka 1,0 m</t>
  </si>
  <si>
    <t>909370543</t>
  </si>
  <si>
    <t>Poznámka k položce:_x000D_
 - referenční typ: A-IP 70 cv35 h250 dl.1,0 m</t>
  </si>
  <si>
    <t>211</t>
  </si>
  <si>
    <t>953519915.1</t>
  </si>
  <si>
    <t>Nosný tepelně-izolační prvek momentový pro přerušení tepelných mostů pro betonové balkónové desky tloušťky 200 mm, napínací výztuž 12x D10, smyková 4x D8, krytí výztuže 35 mm, délka 1,0 m</t>
  </si>
  <si>
    <t>956138796</t>
  </si>
  <si>
    <t>Poznámka k položce:_x000D_
 - referenční typ: A-IP 75 cv35 h200 dl.1,0 m</t>
  </si>
  <si>
    <t>212</t>
  </si>
  <si>
    <t>953519916.1</t>
  </si>
  <si>
    <t>Nosný tepelně-izolační prvek momentový pro přerušení tepelných mostů pro betonové balkónové desky tloušťky 250 mm, napínací výztuž 12x D12, smyková 6x D8, krytí výztuže 35 mm, délka 1,0 m</t>
  </si>
  <si>
    <t>1915337248</t>
  </si>
  <si>
    <t>Poznámka k položce:_x000D_
 - referenční typ: A-IP 90 Q8 cv35 h250 dl.1,0 m</t>
  </si>
  <si>
    <t>213</t>
  </si>
  <si>
    <t>953519917.1</t>
  </si>
  <si>
    <t>Nosný tepelně-izolační prvek smykový pro přerušení tepelných mostů pro betonové balkónové desky tloušťky 220 mm, smyková výztuž 8x D6, krytí výztuže 35 mm, délka 1,0 m</t>
  </si>
  <si>
    <t>1313014470</t>
  </si>
  <si>
    <t>Poznámka k položce:_x000D_
 - referenční typ: A-IPQ 15 cv35 h220 dl.1,0 m</t>
  </si>
  <si>
    <t>214</t>
  </si>
  <si>
    <t>953519918.1</t>
  </si>
  <si>
    <t>Nosný tepelně-izolační prvek smykový pro přerušení tepelných mostů pro betonové balkónové desky tloušťky 250 mm, smyková výztuž 2x D12, krytí výztuže 50 mm, délka 0,3 m</t>
  </si>
  <si>
    <t>1648423819</t>
  </si>
  <si>
    <t>Poznámka k položce:_x000D_
 - referenční typ: A-IPQS 45 cv50 h250 dl.0,3 m</t>
  </si>
  <si>
    <t>215</t>
  </si>
  <si>
    <t>953519919.1</t>
  </si>
  <si>
    <t>Nosný tepelně-izolační prvek smykový pro přerušení tepelných mostů pro betonové balkónové desky tloušťky 250 mm, smyková výztuž 3x D12, krytí výztuže 35 mm, délka 0,4 m</t>
  </si>
  <si>
    <t>-25883475</t>
  </si>
  <si>
    <t>Poznámka k položce:_x000D_
 - referenční typ: A-IPQS 55 cv35 h250 dl.0,4 m</t>
  </si>
  <si>
    <t>216</t>
  </si>
  <si>
    <t>953519920.1</t>
  </si>
  <si>
    <t>Nosný tepelně-izolační prvek smykový pro přerušení tepelných mostů pro betonové balkónové desky tloušťky 250 mm, smyková výztuž 3x D14, krytí výztuže 50 mm, délka 0,4 m</t>
  </si>
  <si>
    <t>1765650111</t>
  </si>
  <si>
    <t>Poznámka k položce:_x000D_
 - referenční typ: A-IPQS 80 cv50 h250 dl.0,4 m</t>
  </si>
  <si>
    <t>217</t>
  </si>
  <si>
    <t>953519921.1</t>
  </si>
  <si>
    <t>Nosný tepelně-izolační prvek smykový pro přerušení tepelných mostů pro betonové balkónové desky tloušťky 250 mm, smyková výztuž 4x D14, krytí výztuže 35 mm, délka 0,5 m</t>
  </si>
  <si>
    <t>1730846892</t>
  </si>
  <si>
    <t>Poznámka k položce:_x000D_
 - referenční typ: A-IPQS 90 cv35 h250 dl.0,5 m</t>
  </si>
  <si>
    <t>218</t>
  </si>
  <si>
    <t>953519922.1</t>
  </si>
  <si>
    <t>Nosný tepelně-izolační prvek smykový pro přerušení tepelných mostů pro betonové balkónové desky tloušťky 250 mm, smyková výztuž 4x D14, krytí výztuže 50 mm, délka 0,5 m</t>
  </si>
  <si>
    <t>-909655895</t>
  </si>
  <si>
    <t>Poznámka k položce:_x000D_
 - referenční typ: A-IPQS 90 cv50 h250 dl.0,5 m</t>
  </si>
  <si>
    <t>219</t>
  </si>
  <si>
    <t>953611124</t>
  </si>
  <si>
    <t>Schodišťový prvek pro útlum kročejového hluku nosný a zvukově izolační mezi podestou a ramenem, tl. podesty 200 mm, počet prutů výztuže 2x2x D6, dl. 1,0 m</t>
  </si>
  <si>
    <t>-1084266985</t>
  </si>
  <si>
    <t>https://podminky.urs.cz/item/CS_URS_2024_02/953611124</t>
  </si>
  <si>
    <t>220</t>
  </si>
  <si>
    <t>953611125</t>
  </si>
  <si>
    <t>Schodišťový prvek pro útlum kročejového hluku nosný a zvukově izolační mezi podestou a ramenem, tl. podesty 200 mm, počet prutů výztuže 2x4x D6, dl. 1,2 m</t>
  </si>
  <si>
    <t>-607711807</t>
  </si>
  <si>
    <t>https://podminky.urs.cz/item/CS_URS_2024_02/953611125</t>
  </si>
  <si>
    <t>221</t>
  </si>
  <si>
    <t>953611131</t>
  </si>
  <si>
    <t>Schodišťový prvek pro útlum kročejového hluku nosný a zvukově izolační mezi vřetenovým schodišťovým ramenem nebo prefabrikovanou mezipodestou a schodišťovou stěnou nerezový</t>
  </si>
  <si>
    <t>2064717141</t>
  </si>
  <si>
    <t>https://podminky.urs.cz/item/CS_URS_2024_02/953611131</t>
  </si>
  <si>
    <t>222</t>
  </si>
  <si>
    <t>953611141</t>
  </si>
  <si>
    <t>Schodišťový prvek pro útlum kročejového hluku nosný a zvukově izolační mezi prefabrikovaným ramenem a podestou délky 1,2 m</t>
  </si>
  <si>
    <t>2067907095</t>
  </si>
  <si>
    <t>https://podminky.urs.cz/item/CS_URS_2024_02/953611141</t>
  </si>
  <si>
    <t>223</t>
  </si>
  <si>
    <t>953611151</t>
  </si>
  <si>
    <t>Schodišťový prvek pro útlum kročejového hluku nosný a zvukově izolační pro podepření ramene na základové desce délky 1,2 m</t>
  </si>
  <si>
    <t>-1549282570</t>
  </si>
  <si>
    <t>https://podminky.urs.cz/item/CS_URS_2024_02/953611151</t>
  </si>
  <si>
    <t>224</t>
  </si>
  <si>
    <t>953611211</t>
  </si>
  <si>
    <t>Schodišťový prvek pro útlum kročejového hluku zvukově izolační mezi schody a stěnou - dilatační spárová deska, dl. 1 m</t>
  </si>
  <si>
    <t>1545883384</t>
  </si>
  <si>
    <t>https://podminky.urs.cz/item/CS_URS_2024_02/953611211</t>
  </si>
  <si>
    <t>2,45+1,17+1,305+2,317+1,055+1,18+1,966</t>
  </si>
  <si>
    <t>2,60+1,305+1,17+2,309+1,055+1,18+2,289</t>
  </si>
  <si>
    <t>2,60+1,17+1,305+2,329+1,065+1,18+2,59</t>
  </si>
  <si>
    <t>225</t>
  </si>
  <si>
    <t>966071131</t>
  </si>
  <si>
    <t>Demontáž ocelových konstrukcí profilů hmotnosti přes 30 kg/m, hmotnosti konstrukce do 5 t</t>
  </si>
  <si>
    <t>-636817208</t>
  </si>
  <si>
    <t>https://podminky.urs.cz/item/CS_URS_2024_02/966071131</t>
  </si>
  <si>
    <t>"převázky, rozpěry</t>
  </si>
  <si>
    <t>HEB260p1+HEB260p2+TR193r1</t>
  </si>
  <si>
    <t>226</t>
  </si>
  <si>
    <t>767996703</t>
  </si>
  <si>
    <t>Demontáž ostatních zámečnických konstrukcí řezáním o hmotnosti jednotlivých dílů přes 100 do 250 kg</t>
  </si>
  <si>
    <t>-283795790</t>
  </si>
  <si>
    <t>https://podminky.urs.cz/item/CS_URS_2024_02/767996703</t>
  </si>
  <si>
    <t>227</t>
  </si>
  <si>
    <t>767996704</t>
  </si>
  <si>
    <t>Demontáž ostatních zámečnických konstrukcí řezáním o hmotnosti jednotlivých dílů přes 250 do 500 kg</t>
  </si>
  <si>
    <t>-599698833</t>
  </si>
  <si>
    <t>https://podminky.urs.cz/item/CS_URS_2024_02/767996704</t>
  </si>
  <si>
    <t>228</t>
  </si>
  <si>
    <t>968062355</t>
  </si>
  <si>
    <t>Vybourání dřevěných rámů oken s křídly, dveřních zárubní, vrat, stěn, ostění nebo obkladů rámů oken s křídly dvojitých, plochy do 2 m2</t>
  </si>
  <si>
    <t>-930059301</t>
  </si>
  <si>
    <t>https://podminky.urs.cz/item/CS_URS_2024_01/968062355</t>
  </si>
  <si>
    <t>"okna v původním objektu</t>
  </si>
  <si>
    <t>1,00*1,50</t>
  </si>
  <si>
    <t>1,00*2,00</t>
  </si>
  <si>
    <t>229</t>
  </si>
  <si>
    <t>971033361</t>
  </si>
  <si>
    <t>Vybourání otvorů ve zdivu základovém nebo nadzákladovém z cihel, tvárnic, příčkovek z cihel pálených na maltu vápennou nebo vápenocementovou plochy do 0,09 m2, tl. do 600 mm</t>
  </si>
  <si>
    <t>1083098951</t>
  </si>
  <si>
    <t>https://podminky.urs.cz/item/CS_URS_2024_01/971033361</t>
  </si>
  <si>
    <t>"1.PP - prostup 300x200 mm</t>
  </si>
  <si>
    <t>230</t>
  </si>
  <si>
    <t>971033441</t>
  </si>
  <si>
    <t>Vybourání otvorů ve zdivu základovém nebo nadzákladovém z cihel, tvárnic, příčkovek z cihel pálených na maltu vápennou nebo vápenocementovou plochy do 0,25 m2, tl. do 300 mm</t>
  </si>
  <si>
    <t>2060760279</t>
  </si>
  <si>
    <t>https://podminky.urs.cz/item/CS_URS_2024_01/971033441</t>
  </si>
  <si>
    <t>"3.NP - prostup 500x200 mm</t>
  </si>
  <si>
    <t>231</t>
  </si>
  <si>
    <t>977271121</t>
  </si>
  <si>
    <t>Řezání ocelových profilů na staveništi úhlovou bruskou průřezu přes 5000 do 5500 mm2</t>
  </si>
  <si>
    <t>601304572</t>
  </si>
  <si>
    <t>https://podminky.urs.cz/item/CS_URS_2024_02/977271121</t>
  </si>
  <si>
    <t>"odříznutí zápor</t>
  </si>
  <si>
    <t>"IPN 360 (průřez 9 700 mm2)</t>
  </si>
  <si>
    <t>16*2</t>
  </si>
  <si>
    <t>"IPE 300 (průřez 5 380 mm2)</t>
  </si>
  <si>
    <t>232</t>
  </si>
  <si>
    <t>977271124</t>
  </si>
  <si>
    <t>Řezání ocelových profilů na staveništi úhlovou bruskou průřezu přes 6500 do 7000 mm2</t>
  </si>
  <si>
    <t>602337483</t>
  </si>
  <si>
    <t>https://podminky.urs.cz/item/CS_URS_2024_02/977271124</t>
  </si>
  <si>
    <t>"HEB 360 (průřez 18 100 mm2)</t>
  </si>
  <si>
    <t>2*3</t>
  </si>
  <si>
    <t>233</t>
  </si>
  <si>
    <t>993111111</t>
  </si>
  <si>
    <t>Dovoz a odvoz lešení včetně naložení a složení řadového, na vzdálenost do 10 km</t>
  </si>
  <si>
    <t>-762759239</t>
  </si>
  <si>
    <t>https://podminky.urs.cz/item/CS_URS_2024_02/993111111</t>
  </si>
  <si>
    <t>234</t>
  </si>
  <si>
    <t>993111119</t>
  </si>
  <si>
    <t>Dovoz a odvoz lešení včetně naložení a složení řadového, na vzdálenost Příplatek k ceně za každých dalších i započatých 10 km přes 10 km</t>
  </si>
  <si>
    <t>-980470072</t>
  </si>
  <si>
    <t>https://podminky.urs.cz/item/CS_URS_2024_02/993111119</t>
  </si>
  <si>
    <t>997</t>
  </si>
  <si>
    <t>Přesun sutě</t>
  </si>
  <si>
    <t>235</t>
  </si>
  <si>
    <t>997013153</t>
  </si>
  <si>
    <t>Vnitrostaveništní doprava suti a vybouraných hmot vodorovně do 50 m s naložením s omezením mechanizace pro budovy a haly výšky přes 9 do 12 m</t>
  </si>
  <si>
    <t>812820402</t>
  </si>
  <si>
    <t>https://podminky.urs.cz/item/CS_URS_2024_01/997013153</t>
  </si>
  <si>
    <t>236</t>
  </si>
  <si>
    <t>997013501</t>
  </si>
  <si>
    <t>Odvoz suti a vybouraných hmot na skládku nebo meziskládku se složením, na vzdálenost do 1 km</t>
  </si>
  <si>
    <t>-2118329581</t>
  </si>
  <si>
    <t>https://podminky.urs.cz/item/CS_URS_2024_01/997013501</t>
  </si>
  <si>
    <t>237</t>
  </si>
  <si>
    <t>997013509</t>
  </si>
  <si>
    <t>Odvoz suti a vybouraných hmot na skládku nebo meziskládku se složením, na vzdálenost Příplatek k ceně za každý další započatý 1 km přes 1 km</t>
  </si>
  <si>
    <t>311165222</t>
  </si>
  <si>
    <t>https://podminky.urs.cz/item/CS_URS_2024_01/997013509</t>
  </si>
  <si>
    <t>7,156*19 'Přepočtené koeficientem množství</t>
  </si>
  <si>
    <t>238</t>
  </si>
  <si>
    <t>997013609</t>
  </si>
  <si>
    <t>Poplatek za uložení stavebního odpadu na skládce (skládkovné) ze směsí nebo oddělených frakcí betonu, cihel a keramických výrobků zatříděného do Katalogu odpadů pod kódem 17 01 07</t>
  </si>
  <si>
    <t>-2084753154</t>
  </si>
  <si>
    <t>https://podminky.urs.cz/item/CS_URS_2024_01/997013609</t>
  </si>
  <si>
    <t>0,099+0,138</t>
  </si>
  <si>
    <t>239</t>
  </si>
  <si>
    <t>997013631</t>
  </si>
  <si>
    <t>Poplatek za uložení stavebního odpadu na skládce (skládkovné) směsného stavebního a demoličního zatříděného do Katalogu odpadů pod kódem 17 09 04</t>
  </si>
  <si>
    <t>-2027663651</t>
  </si>
  <si>
    <t>https://podminky.urs.cz/item/CS_URS_2024_01/997013631</t>
  </si>
  <si>
    <t>998</t>
  </si>
  <si>
    <t>Přesun hmot</t>
  </si>
  <si>
    <t>594</t>
  </si>
  <si>
    <t>998011002</t>
  </si>
  <si>
    <t>Přesun hmot pro budovy občanské výstavby, bydlení, výrobu a služby s nosnou svislou konstrukcí zděnou z cihel, tvárnic nebo kamene vodorovná dopravní vzdálenost do 100 m základní pro budovy výšky přes 6 do 12 m</t>
  </si>
  <si>
    <t>-1928181255</t>
  </si>
  <si>
    <t>https://podminky.urs.cz/item/CS_URS_2024_02/998011002</t>
  </si>
  <si>
    <t>PSV</t>
  </si>
  <si>
    <t>Práce a dodávky PSV</t>
  </si>
  <si>
    <t>711</t>
  </si>
  <si>
    <t>Izolace proti vodě, vlhkosti a plynům</t>
  </si>
  <si>
    <t>240</t>
  </si>
  <si>
    <t>711111001</t>
  </si>
  <si>
    <t>Provedení izolace proti zemní vlhkosti natěradly a tmely za studena na ploše vodorovné V nátěrem penetračním</t>
  </si>
  <si>
    <t>-1064465931</t>
  </si>
  <si>
    <t>https://podminky.urs.cz/item/CS_URS_2024_02/711111001</t>
  </si>
  <si>
    <t>S05i+S01234i</t>
  </si>
  <si>
    <t>241</t>
  </si>
  <si>
    <t>11163153</t>
  </si>
  <si>
    <t>emulze asfaltová penetrační</t>
  </si>
  <si>
    <t>litr</t>
  </si>
  <si>
    <t>-1728865865</t>
  </si>
  <si>
    <t>706,906*0,35 'Přepočtené koeficientem množství</t>
  </si>
  <si>
    <t>242</t>
  </si>
  <si>
    <t>711112001</t>
  </si>
  <si>
    <t>Provedení izolace proti zemní vlhkosti natěradly a tmely za studena na ploše svislé S nátěrem penetračním</t>
  </si>
  <si>
    <t>-967224877</t>
  </si>
  <si>
    <t>https://podminky.urs.cz/item/CS_URS_2024_02/711112001</t>
  </si>
  <si>
    <t>F03+F05</t>
  </si>
  <si>
    <t>243</t>
  </si>
  <si>
    <t>-2065422567</t>
  </si>
  <si>
    <t>557,443*0,35 'Přepočtené koeficientem množství</t>
  </si>
  <si>
    <t>244</t>
  </si>
  <si>
    <t>711141559</t>
  </si>
  <si>
    <t>Provedení izolace proti zemní vlhkosti pásy přitavením NAIP na ploše vodorovné V</t>
  </si>
  <si>
    <t>-8789547</t>
  </si>
  <si>
    <t>https://podminky.urs.cz/item/CS_URS_2024_02/711141559</t>
  </si>
  <si>
    <t>"PYE G200 S40</t>
  </si>
  <si>
    <t>"----------------</t>
  </si>
  <si>
    <t>"SH: -4,000</t>
  </si>
  <si>
    <t>12,052*4,715+6,65*0,41</t>
  </si>
  <si>
    <t>14,05*10,52+4,68*6,05-3,402*0,45</t>
  </si>
  <si>
    <t>"SH: -0,650</t>
  </si>
  <si>
    <t>(37,316-1,10)*(12,996-1,10*2)</t>
  </si>
  <si>
    <t>-(4,68*5,65+3,16*3,00+1,95*1,15)</t>
  </si>
  <si>
    <t>"SH: -0,650 ÷ -1,050</t>
  </si>
  <si>
    <t>(37,314*2+(12,996-1,10*2))*(0,52+0,74)</t>
  </si>
  <si>
    <t>"SH: -4,950</t>
  </si>
  <si>
    <t>3,62*3,40</t>
  </si>
  <si>
    <t>"PYE PV200 S40</t>
  </si>
  <si>
    <t>"-----------------</t>
  </si>
  <si>
    <t>245</t>
  </si>
  <si>
    <t>62853004</t>
  </si>
  <si>
    <t>pás asfaltový natavitelný modifikovaný SBS s vložkou ze skleněné tkaniny a spalitelnou PE fólií nebo jemnozrnným minerálním posypem na horním povrchu tl 4,0mm</t>
  </si>
  <si>
    <t>-565410354</t>
  </si>
  <si>
    <t>Poznámka k položce:_x000D_
- PYE G200 S40</t>
  </si>
  <si>
    <t>706,906*1,15 'Přepočtené koeficientem množství</t>
  </si>
  <si>
    <t>246</t>
  </si>
  <si>
    <t>62855001</t>
  </si>
  <si>
    <t>pás asfaltový natavitelný modifikovaný SBS s vložkou z polyesterové rohože a spalitelnou PE fólií nebo jemnozrnným minerálním posypem na horním povrchu tl 4,0mm</t>
  </si>
  <si>
    <t>-916063457</t>
  </si>
  <si>
    <t>Poznámka k položce:_x000D_
- PYE PV200 S40</t>
  </si>
  <si>
    <t>247</t>
  </si>
  <si>
    <t>711142559</t>
  </si>
  <si>
    <t>Provedení izolace proti zemní vlhkosti pásy přitavením NAIP na ploše svislé S</t>
  </si>
  <si>
    <t>-1153009810</t>
  </si>
  <si>
    <t>https://podminky.urs.cz/item/CS_URS_2024_02/711142559</t>
  </si>
  <si>
    <t>"skladba F05</t>
  </si>
  <si>
    <t>" SH: -4,950; HH: -4,000 (dojezd výtahu)</t>
  </si>
  <si>
    <t>(3,42+3,00)*2*0,95</t>
  </si>
  <si>
    <t>"SH: -1,150; HH: +0,400 až +1,050</t>
  </si>
  <si>
    <t>(37,10-4,68)*4,55</t>
  </si>
  <si>
    <t>"SH: -4,000; HH: +0,550</t>
  </si>
  <si>
    <t>(13,65+4,47+4,68)*4,55</t>
  </si>
  <si>
    <t>"SH: -4,000; HH: +0,550 až ±0,000</t>
  </si>
  <si>
    <t>(15,035+2,20)*(4,00+4,55)/2</t>
  </si>
  <si>
    <t>"pod deskou 1.NP</t>
  </si>
  <si>
    <t>(0,72+5,10+7,85+3,40+3,17+2,65)*3,35</t>
  </si>
  <si>
    <t>"u styku se sousedním objektem</t>
  </si>
  <si>
    <t>(13,70+0,42)*3,70</t>
  </si>
  <si>
    <t>"SH: -1,150; HH: ±0,000</t>
  </si>
  <si>
    <t>(14,35+4,60)*1,15</t>
  </si>
  <si>
    <t>"druhá vrstva</t>
  </si>
  <si>
    <t>248</t>
  </si>
  <si>
    <t>1335447710</t>
  </si>
  <si>
    <t>557,443*1,2 'Přepočtené koeficientem množství</t>
  </si>
  <si>
    <t>249</t>
  </si>
  <si>
    <t>-260254079</t>
  </si>
  <si>
    <t>250</t>
  </si>
  <si>
    <t>711161212</t>
  </si>
  <si>
    <t>Izolace proti zemní vlhkosti a beztlakové vodě nopovými fóliemi na ploše svislé S vrstva ochranná, odvětrávací a drenážní výška nopku 8,0 mm, tl. fólie do 0,6 mm</t>
  </si>
  <si>
    <t>654411723</t>
  </si>
  <si>
    <t>https://podminky.urs.cz/item/CS_URS_2024_02/711161212</t>
  </si>
  <si>
    <t>251</t>
  </si>
  <si>
    <t>711491272</t>
  </si>
  <si>
    <t>Provedení doplňků izolace proti vodě textilií na ploše svislé S vrstva ochranná</t>
  </si>
  <si>
    <t>1712410878</t>
  </si>
  <si>
    <t>https://podminky.urs.cz/item/CS_URS_2024_02/711491272</t>
  </si>
  <si>
    <t>252</t>
  </si>
  <si>
    <t>69311060</t>
  </si>
  <si>
    <t>geotextilie netkaná separační, ochranná, filtrační, drenážní PP 200g/m2</t>
  </si>
  <si>
    <t>-1625013491</t>
  </si>
  <si>
    <t>487,848*1,2 'Přepočtené koeficientem množství</t>
  </si>
  <si>
    <t>253</t>
  </si>
  <si>
    <t>998711111</t>
  </si>
  <si>
    <t>Přesun hmot pro izolace proti vodě, vlhkosti a plynům stanovený z hmotnosti přesunovaného materiálu vodorovná dopravní vzdálenost do 50 m s omezením mechanizace v objektech výšky do 6 m</t>
  </si>
  <si>
    <t>744920243</t>
  </si>
  <si>
    <t>https://podminky.urs.cz/item/CS_URS_2024_02/998711111</t>
  </si>
  <si>
    <t>712</t>
  </si>
  <si>
    <t>Povlakové krytiny</t>
  </si>
  <si>
    <t>254</t>
  </si>
  <si>
    <t>712311101</t>
  </si>
  <si>
    <t>Provedení povlakové krytiny střech plochých do 10° natěradly a tmely za studena nátěrem lakem penetračním nebo asfaltovým</t>
  </si>
  <si>
    <t>1315891528</t>
  </si>
  <si>
    <t>https://podminky.urs.cz/item/CS_URS_2024_02/712311101</t>
  </si>
  <si>
    <t>ST02+ST03p</t>
  </si>
  <si>
    <t>255</t>
  </si>
  <si>
    <t>1811077914</t>
  </si>
  <si>
    <t>511,299*0,35 'Přepočtené koeficientem množství</t>
  </si>
  <si>
    <t>256</t>
  </si>
  <si>
    <t>712341559</t>
  </si>
  <si>
    <t>Provedení povlakové krytiny střech plochých do 10° pásy přitavením NAIP v plné ploše</t>
  </si>
  <si>
    <t>348409262</t>
  </si>
  <si>
    <t>https://podminky.urs.cz/item/CS_URS_2024_02/712341559</t>
  </si>
  <si>
    <t>"skladba ST03</t>
  </si>
  <si>
    <t>8,745*13,15+7,15*22,88</t>
  </si>
  <si>
    <t>257</t>
  </si>
  <si>
    <t>1920164070</t>
  </si>
  <si>
    <t>511,299*1,15 'Přepočtené koeficientem množství</t>
  </si>
  <si>
    <t>258</t>
  </si>
  <si>
    <t>712361702</t>
  </si>
  <si>
    <t>Provedení povlakové krytiny střech plochých do 10° fólií přilepenou bodově</t>
  </si>
  <si>
    <t>-60077985</t>
  </si>
  <si>
    <t>https://podminky.urs.cz/item/CS_URS_2024_02/712361702</t>
  </si>
  <si>
    <t>"přířezy pod terče</t>
  </si>
  <si>
    <t>ST02*2,778*0,15*0,15</t>
  </si>
  <si>
    <t>259</t>
  </si>
  <si>
    <t>712361703</t>
  </si>
  <si>
    <t>Provedení povlakové krytiny střech plochých do 10° fólií přilepenou lepidlem v plné ploše</t>
  </si>
  <si>
    <t>1835192187</t>
  </si>
  <si>
    <t>https://podminky.urs.cz/item/CS_URS_2024_02/712361703</t>
  </si>
  <si>
    <t>260</t>
  </si>
  <si>
    <t>28323019</t>
  </si>
  <si>
    <t>fólie PE s rounem pro ukotvení v lepidle obkladu parotěsná tl 0,2mm</t>
  </si>
  <si>
    <t>206064668</t>
  </si>
  <si>
    <t>85,36*1,15 'Přepočtené koeficientem množství</t>
  </si>
  <si>
    <t>261</t>
  </si>
  <si>
    <t>712363001</t>
  </si>
  <si>
    <t>Provedení povlakové krytiny střech plochých do 10° fólií termoplastickou mPVC (měkčené PVC) rozvinutí a natažení fólie v ploše</t>
  </si>
  <si>
    <t>476374843</t>
  </si>
  <si>
    <t>https://podminky.urs.cz/item/CS_URS_2024_02/712363001</t>
  </si>
  <si>
    <t>"skladba ST02</t>
  </si>
  <si>
    <t>"3.17 - terasa</t>
  </si>
  <si>
    <t>54,82</t>
  </si>
  <si>
    <t>177,89</t>
  </si>
  <si>
    <t>262</t>
  </si>
  <si>
    <t>28343014</t>
  </si>
  <si>
    <t>fólie hydroizolační střešní mPVC určená ke stabilizaci přitížením a do vegetačních střech tl 1,8mm</t>
  </si>
  <si>
    <t>-1826346934</t>
  </si>
  <si>
    <t>ST02+ST02pr</t>
  </si>
  <si>
    <t>247,256*1,15 'Přepočtené koeficientem množství</t>
  </si>
  <si>
    <t>263</t>
  </si>
  <si>
    <t>712363008</t>
  </si>
  <si>
    <t>Provedení povlakové krytiny střech plochých do 10° fólií termoplastickou mPVC (měkčené PVC) pojistné opatření spoje fólií pruhem fólie horkovzdušným navařením</t>
  </si>
  <si>
    <t>-789460197</t>
  </si>
  <si>
    <t>https://podminky.urs.cz/item/CS_URS_2024_02/712363008</t>
  </si>
  <si>
    <t>ST02/1,9*1,1</t>
  </si>
  <si>
    <t>264</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</si>
  <si>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</si>
  <si>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</si>
  <si>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-220849032</t>
  </si>
  <si>
    <t>https://podminky.urs.cz/item/CS_URS_2024_02/712363604</t>
  </si>
  <si>
    <t>"Rozdělení a výpočet oblastí ploché střechy dle ČSN EN 1991-1-4, čl.7.2.3</t>
  </si>
  <si>
    <t>ST03-(ST03R+ST03K)</t>
  </si>
  <si>
    <t>265</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</si>
  <si>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</si>
  <si>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</si>
  <si>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2141810947</t>
  </si>
  <si>
    <t>https://podminky.urs.cz/item/CS_URS_2024_02/712363605</t>
  </si>
  <si>
    <t>(13,05+22,78)*2,10*2</t>
  </si>
  <si>
    <t>(8,545-2,10*2)*1,00*2</t>
  </si>
  <si>
    <t>-ST03R</t>
  </si>
  <si>
    <t>266</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</si>
  <si>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</si>
  <si>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</si>
  <si>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1217011829</t>
  </si>
  <si>
    <t>https://podminky.urs.cz/item/CS_URS_2024_02/712363606</t>
  </si>
  <si>
    <t>(5,25*2,10+0,40*1,00)*4</t>
  </si>
  <si>
    <t>267</t>
  </si>
  <si>
    <t>28322011</t>
  </si>
  <si>
    <t>fólie hydroizolační střešní mPVC mechanicky kotvená šedá tl 1,8mm</t>
  </si>
  <si>
    <t>-595771014</t>
  </si>
  <si>
    <t>269,833*1,1655 'Přepočtené koeficientem množství</t>
  </si>
  <si>
    <t>268</t>
  </si>
  <si>
    <t>712391171</t>
  </si>
  <si>
    <t>Provedení povlakové krytiny střech plochých do 10° -ostatní práce provedení vrstvy textilní podkladní</t>
  </si>
  <si>
    <t>1241135814</t>
  </si>
  <si>
    <t>https://podminky.urs.cz/item/CS_URS_2024_02/712391171</t>
  </si>
  <si>
    <t>ST02+ST03</t>
  </si>
  <si>
    <t>269</t>
  </si>
  <si>
    <t>-1208727842</t>
  </si>
  <si>
    <t>502,543*1,15 'Přepočtené koeficientem množství</t>
  </si>
  <si>
    <t>270</t>
  </si>
  <si>
    <t>712811101</t>
  </si>
  <si>
    <t>Provedení povlakové krytiny střech samostatným vytažením izolačního povlaku za studena na konstrukce převyšující úroveň střechy, nátěrem penetračním</t>
  </si>
  <si>
    <t>-2065529673</t>
  </si>
  <si>
    <t>https://podminky.urs.cz/item/CS_URS_2024_02/712811101</t>
  </si>
  <si>
    <t>ST03ps+ST02ps</t>
  </si>
  <si>
    <t>271</t>
  </si>
  <si>
    <t>-157375594</t>
  </si>
  <si>
    <t>116,63*0,35 'Přepočtené koeficientem množství</t>
  </si>
  <si>
    <t>272</t>
  </si>
  <si>
    <t>712841559</t>
  </si>
  <si>
    <t>Provedení povlakové krytiny střech samostatným vytažením izolačního povlaku pásy přitavením na konstrukce převyšující úroveň střechy, NAIP</t>
  </si>
  <si>
    <t>-1627460</t>
  </si>
  <si>
    <t>https://podminky.urs.cz/item/CS_URS_2024_02/712841559</t>
  </si>
  <si>
    <t>"skladba ST03 - vytažení na atiku</t>
  </si>
  <si>
    <t>(36,03+8,745)*2*0,855</t>
  </si>
  <si>
    <t>(13,40+3,96+11,95+13,60+3,50+0,45)*0,855</t>
  </si>
  <si>
    <t>273</t>
  </si>
  <si>
    <t>728935218</t>
  </si>
  <si>
    <t>116,63*1,2 'Přepočtené koeficientem množství</t>
  </si>
  <si>
    <t>274</t>
  </si>
  <si>
    <t>712861703</t>
  </si>
  <si>
    <t>Provedení povlakové krytiny střech samostatným vytažením izolačního povlaku fólií na konstrukce převyšující úroveň střechy, přilepenou lepidlem v plné ploše</t>
  </si>
  <si>
    <t>-402496407</t>
  </si>
  <si>
    <t>https://podminky.urs.cz/item/CS_URS_2024_02/712861703</t>
  </si>
  <si>
    <t>(35,83+6,95)*2*(0,60+0,55)+0,55*0,55*4</t>
  </si>
  <si>
    <t>(13,40+3,96+11,95+13,60+3,50+0,45)*(0,60+0,55)+0,55*0,55*4</t>
  </si>
  <si>
    <t>275</t>
  </si>
  <si>
    <t>1657543166</t>
  </si>
  <si>
    <t>ST03s+ST02s</t>
  </si>
  <si>
    <t>154,703*1,2 'Přepočtené koeficientem množství</t>
  </si>
  <si>
    <t>276</t>
  </si>
  <si>
    <t>998712112</t>
  </si>
  <si>
    <t>Přesun hmot pro povlakové krytiny stanovený z hmotnosti přesunovaného materiálu vodorovná dopravní vzdálenost do 50 m s omezením mechanizace v objektech výšky přes 6 do 12 m</t>
  </si>
  <si>
    <t>-1837440368</t>
  </si>
  <si>
    <t>https://podminky.urs.cz/item/CS_URS_2024_02/998712112</t>
  </si>
  <si>
    <t>713</t>
  </si>
  <si>
    <t>Izolace tepelné</t>
  </si>
  <si>
    <t>277</t>
  </si>
  <si>
    <t>713111128</t>
  </si>
  <si>
    <t>Montáž tepelné izolace stropů rohožemi, pásy, dílci, deskami, bloky (izolační materiál ve specifikaci) rovných spodem lepením celoplošně s mechanickým kotvením</t>
  </si>
  <si>
    <t>-1009002133</t>
  </si>
  <si>
    <t>https://podminky.urs.cz/item/CS_URS_2024_02/713111128</t>
  </si>
  <si>
    <t>0,90*2,30</t>
  </si>
  <si>
    <t>278</t>
  </si>
  <si>
    <t>63142032</t>
  </si>
  <si>
    <t>deska tepelně izolační minerální kontaktních fasád podélné vlákno λ=0,035-0,036 tl 220mm</t>
  </si>
  <si>
    <t>-1387241190</t>
  </si>
  <si>
    <t>2,07*1,05 'Přepočtené koeficientem množství</t>
  </si>
  <si>
    <t>279</t>
  </si>
  <si>
    <t>713121111</t>
  </si>
  <si>
    <t>Montáž tepelné izolace podlah rohožemi, pásy, deskami, dílci, bloky (izolační materiál ve specifikaci) kladenými volně jednovrstvá</t>
  </si>
  <si>
    <t>-1132841379</t>
  </si>
  <si>
    <t>https://podminky.urs.cz/item/CS_URS_2024_02/713121111</t>
  </si>
  <si>
    <t>"EPS 100 grafit tl.180 mm</t>
  </si>
  <si>
    <t>S01+S02+S03+S04+S12</t>
  </si>
  <si>
    <t>"EPS 150S tl.50 mm</t>
  </si>
  <si>
    <t>S03+S04+S08+S09+S12</t>
  </si>
  <si>
    <t>"kročejová izolace</t>
  </si>
  <si>
    <t>S06+S07+S08+S09</t>
  </si>
  <si>
    <t>280</t>
  </si>
  <si>
    <t>28376080</t>
  </si>
  <si>
    <t>deska EPS grafitová fasádní λ=0,030-0,031 tl 180mm</t>
  </si>
  <si>
    <t>-112808493</t>
  </si>
  <si>
    <t>Poznámka k položce:_x000D_
- EPS 100</t>
  </si>
  <si>
    <t>491,446*1,05 'Přepočtené koeficientem množství</t>
  </si>
  <si>
    <t>281</t>
  </si>
  <si>
    <t>28375909</t>
  </si>
  <si>
    <t>deska EPS 150 pro konstrukce s vysokým zatížením λ=0,035 tl 50mm</t>
  </si>
  <si>
    <t>1630094330</t>
  </si>
  <si>
    <t>104,3*1,05 'Přepočtené koeficientem množství</t>
  </si>
  <si>
    <t>282</t>
  </si>
  <si>
    <t>63141432.1</t>
  </si>
  <si>
    <t>deska kročejová a tepelně izolační ze skelné vlny MW-EN 13162-T7-MU1-SDx-CP2-AFr5, λd,max = 0,035 W/(m.K) tl.30 mm</t>
  </si>
  <si>
    <t>1564367617</t>
  </si>
  <si>
    <t>909,868*1,05 'Přepočtené koeficientem množství</t>
  </si>
  <si>
    <t>283</t>
  </si>
  <si>
    <t>713131141</t>
  </si>
  <si>
    <t>Montáž tepelné izolace stěn rohožemi, pásy, deskami, dílci, bloky (izolační materiál ve specifikaci) lepením celoplošně bez mechanického kotvení</t>
  </si>
  <si>
    <t>874411693</t>
  </si>
  <si>
    <t>https://podminky.urs.cz/item/CS_URS_2024_02/713131141</t>
  </si>
  <si>
    <t>"skladba ST03 (včetně izolace horní plochy atiky)</t>
  </si>
  <si>
    <t>(35,83+8,745)*2*(0,855+0,55)+0,55*0,55*4</t>
  </si>
  <si>
    <t>"skladba ST02 (včetně izolace horní plochy atiky)</t>
  </si>
  <si>
    <t>(13,40+3,96+11,95+13,60+3,50+0,45)*(0,855+0,55)+0,55*0,55*4</t>
  </si>
  <si>
    <t>284</t>
  </si>
  <si>
    <t>28376422</t>
  </si>
  <si>
    <t>deska XPS hrana polodrážková a hladký povrch 300kPA λ=0,035 tl 100mm</t>
  </si>
  <si>
    <t>-822633068</t>
  </si>
  <si>
    <t>ST03tis+ST02tis</t>
  </si>
  <si>
    <t>193,514*1,05 'Přepočtené koeficientem množství</t>
  </si>
  <si>
    <t>285</t>
  </si>
  <si>
    <t>713131145</t>
  </si>
  <si>
    <t>Montáž tepelné izolace stěn rohožemi, pásy, deskami, dílci, bloky (izolační materiál ve specifikaci) lepením bodově bez mechanického kotvení</t>
  </si>
  <si>
    <t>1567104051</t>
  </si>
  <si>
    <t>https://podminky.urs.cz/item/CS_URS_2024_02/713131145</t>
  </si>
  <si>
    <t>"mezi objekty</t>
  </si>
  <si>
    <t>(13,70+0,42)*8,00</t>
  </si>
  <si>
    <t>286</t>
  </si>
  <si>
    <t>343411201</t>
  </si>
  <si>
    <t>112,96*1,05 'Přepočtené koeficientem množství</t>
  </si>
  <si>
    <t>287</t>
  </si>
  <si>
    <t>713131243</t>
  </si>
  <si>
    <t>Montáž tepelné izolace stěn rohožemi, pásy, deskami, dílci, bloky (izolační materiál ve specifikaci) lepením celoplošně s mechanickým kotvením, tloušťky izolace přes 140 do 200 mm</t>
  </si>
  <si>
    <t>2043193737</t>
  </si>
  <si>
    <t>https://podminky.urs.cz/item/CS_URS_2024_01/713131243</t>
  </si>
  <si>
    <t>"doplnění fasády stávajícího objektu po vybouráání oken</t>
  </si>
  <si>
    <t>1,00*(1,50+2,00)</t>
  </si>
  <si>
    <t>288</t>
  </si>
  <si>
    <t>63152267</t>
  </si>
  <si>
    <t>deska tepelně izolační minerální kontaktních fasád podélné vlákno λ=0,034 tl 180mm</t>
  </si>
  <si>
    <t>1653106407</t>
  </si>
  <si>
    <t>3,5*1,05 'Přepočtené koeficientem množství</t>
  </si>
  <si>
    <t>289</t>
  </si>
  <si>
    <t>713141131</t>
  </si>
  <si>
    <t>Montáž tepelné izolace střech plochých rohožemi, pásy, deskami, dílci, bloky (izolační materiál ve specifikaci) přilepenými za studena jednovrstvá zplna</t>
  </si>
  <si>
    <t>-1984908755</t>
  </si>
  <si>
    <t>https://podminky.urs.cz/item/CS_URS_2024_02/713141131</t>
  </si>
  <si>
    <t>"SH: -4,000; HH: +0,400 až +1,050</t>
  </si>
  <si>
    <t>(37,30-4,68)*4,55</t>
  </si>
  <si>
    <t>(14,05+4,47+4,68)*4,55</t>
  </si>
  <si>
    <t>(0,72+5,10+7,85+3,40+3,17+2,65)*3,25</t>
  </si>
  <si>
    <t>290</t>
  </si>
  <si>
    <t>28375915.1</t>
  </si>
  <si>
    <t>deska EPS 150 grafitová λ=0,031 tl 120mm</t>
  </si>
  <si>
    <t>-1061927338</t>
  </si>
  <si>
    <t>291</t>
  </si>
  <si>
    <t>1576290495</t>
  </si>
  <si>
    <t>488,289*1,05 'Přepočtené koeficientem množství</t>
  </si>
  <si>
    <t>292</t>
  </si>
  <si>
    <t>713141135</t>
  </si>
  <si>
    <t>Montáž tepelné izolace střech plochých rohožemi, pásy, deskami, dílci, bloky (izolační materiál ve specifikaci) přilepenými za studena jednovrstvá bodově</t>
  </si>
  <si>
    <t>-1868669349</t>
  </si>
  <si>
    <t>https://podminky.urs.cz/item/CS_URS_2024_02/713141135</t>
  </si>
  <si>
    <t>"skladba ST01</t>
  </si>
  <si>
    <t>"2.09 - balkon</t>
  </si>
  <si>
    <t>7,56</t>
  </si>
  <si>
    <t>"2.25 - terasa</t>
  </si>
  <si>
    <t>52,10</t>
  </si>
  <si>
    <t>"2.26 - terasa</t>
  </si>
  <si>
    <t>25,70</t>
  </si>
  <si>
    <t>293</t>
  </si>
  <si>
    <t>28375924</t>
  </si>
  <si>
    <t>deska EPS 200 pro konstrukce s velmi vysokým zatížením λ=0,034 tl 80mm</t>
  </si>
  <si>
    <t>2098676191</t>
  </si>
  <si>
    <t>85,36*1,05 'Přepočtené koeficientem množství</t>
  </si>
  <si>
    <t>294</t>
  </si>
  <si>
    <t>713141151</t>
  </si>
  <si>
    <t>Montáž tepelné izolace střech plochých rohožemi, pásy, deskami, dílci, bloky (izolační materiál ve specifikaci) kladenými volně jednovrstvá</t>
  </si>
  <si>
    <t>961475712</t>
  </si>
  <si>
    <t>https://podminky.urs.cz/item/CS_URS_2024_02/713141151</t>
  </si>
  <si>
    <t>8,545*13,05+6,95*22,78</t>
  </si>
  <si>
    <t>295</t>
  </si>
  <si>
    <t>28372361</t>
  </si>
  <si>
    <t>deska EPS 150 pro konstrukce s vysokým zatížením λ=0,035 tl 220mm</t>
  </si>
  <si>
    <t>1285349571</t>
  </si>
  <si>
    <t>269,833*1,05 'Přepočtené koeficientem množství</t>
  </si>
  <si>
    <t>296</t>
  </si>
  <si>
    <t>713141212</t>
  </si>
  <si>
    <t>Montáž tepelné izolace střech plochých atikovými klíny přilepenými za studena nízkoexpanzní (PUR) pěnou</t>
  </si>
  <si>
    <t>956874717</t>
  </si>
  <si>
    <t>https://podminky.urs.cz/item/CS_URS_2024_02/713141212</t>
  </si>
  <si>
    <t>(35,83+8,745)*2</t>
  </si>
  <si>
    <t>13,40+3,96+11,95+13,60+3,50+0,45</t>
  </si>
  <si>
    <t>297</t>
  </si>
  <si>
    <t>63152005</t>
  </si>
  <si>
    <t>klín atikový přechodný minerální plochých střech tl 50x50mm</t>
  </si>
  <si>
    <t>1935770160</t>
  </si>
  <si>
    <t>136,01*1,05 'Přepočtené koeficientem množství</t>
  </si>
  <si>
    <t>298</t>
  </si>
  <si>
    <t>713141335</t>
  </si>
  <si>
    <t>Montáž tepelné izolace střech plochých spádovými klíny v ploše přilepenými za studena bodově</t>
  </si>
  <si>
    <t>-2036959895</t>
  </si>
  <si>
    <t>https://podminky.urs.cz/item/CS_URS_2024_02/713141335</t>
  </si>
  <si>
    <t>ST03+ST02</t>
  </si>
  <si>
    <t>299</t>
  </si>
  <si>
    <t>28376143</t>
  </si>
  <si>
    <t>klín izolační spád do 5% EPS 200</t>
  </si>
  <si>
    <t>1501092987</t>
  </si>
  <si>
    <t>Poznámka k položce:_x000D_
λd,max = 0,034 W/(m.K)</t>
  </si>
  <si>
    <t>"skladba ST 03</t>
  </si>
  <si>
    <t>8,545*13,05*(0,06+0,19)/2</t>
  </si>
  <si>
    <t>6,95*22,78*(0,06+0,17)/2</t>
  </si>
  <si>
    <t>54,82*(0,13+0,24)/2</t>
  </si>
  <si>
    <t>177,89*(0,08+0,28)/2</t>
  </si>
  <si>
    <t>74,308*1,05 'Přepočtené koeficientem množství</t>
  </si>
  <si>
    <t>300</t>
  </si>
  <si>
    <t>998713112</t>
  </si>
  <si>
    <t>Přesun hmot pro izolace tepelné stanovený z hmotnosti přesunovaného materiálu vodorovná dopravní vzdálenost do 50 m s omezením mechanizace v objektech výšky přes 6 m do 12 m</t>
  </si>
  <si>
    <t>430168255</t>
  </si>
  <si>
    <t>https://podminky.urs.cz/item/CS_URS_2024_02/998713112</t>
  </si>
  <si>
    <t>721</t>
  </si>
  <si>
    <t>Zdravotechnika - vnitřní kanalizace</t>
  </si>
  <si>
    <t>301</t>
  </si>
  <si>
    <t>721219128</t>
  </si>
  <si>
    <t>Odtokové sprchové žlaby montáž odtokových sprchových žlabů ostatních typů délky do 1050 mm</t>
  </si>
  <si>
    <t>-805569413</t>
  </si>
  <si>
    <t>https://podminky.urs.cz/item/CS_URS_2024_02/721219128</t>
  </si>
  <si>
    <t>"ZT 10</t>
  </si>
  <si>
    <t>302</t>
  </si>
  <si>
    <t>55233299.1</t>
  </si>
  <si>
    <t>sprchový žlab bez okraje s roštem pro vložení dlažby 895x195 mm</t>
  </si>
  <si>
    <t>48175097</t>
  </si>
  <si>
    <t>Poznámka k položce:_x000D_
- provedení nerez</t>
  </si>
  <si>
    <t>303</t>
  </si>
  <si>
    <t>998721112</t>
  </si>
  <si>
    <t>Přesun hmot pro vnitřní kanalizaci stanovený z hmotnosti přesunovaného materiálu vodorovná dopravní vzdálenost do 50 m s omezením mechanizace v objektech výšky přes 6 do 12 m</t>
  </si>
  <si>
    <t>-2004211407</t>
  </si>
  <si>
    <t>https://podminky.urs.cz/item/CS_URS_2024_02/998721112</t>
  </si>
  <si>
    <t>725</t>
  </si>
  <si>
    <t>Zdravotechnika - zařizovací předměty</t>
  </si>
  <si>
    <t>304</t>
  </si>
  <si>
    <t>725112022</t>
  </si>
  <si>
    <t>Zařízení záchodů klozety keramické závěsné na nosné stěny s hlubokým splachováním odpad vodorovný</t>
  </si>
  <si>
    <t>soubor</t>
  </si>
  <si>
    <t>-1640233179</t>
  </si>
  <si>
    <t>https://podminky.urs.cz/item/CS_URS_2024_02/725112022</t>
  </si>
  <si>
    <t>"ZT 02</t>
  </si>
  <si>
    <t>305</t>
  </si>
  <si>
    <t>725112023</t>
  </si>
  <si>
    <t>Zařízení záchodů klozety keramické závěsné na nosné stěny s hlubokým splachováním pro handicapované odpad vodorovný</t>
  </si>
  <si>
    <t>1914700794</t>
  </si>
  <si>
    <t>https://podminky.urs.cz/item/CS_URS_2024_02/725112023</t>
  </si>
  <si>
    <t>"ZT 01</t>
  </si>
  <si>
    <t>306</t>
  </si>
  <si>
    <t>725119131</t>
  </si>
  <si>
    <t>Zařízení záchodů montáž klozetových sedátek standardních</t>
  </si>
  <si>
    <t>-515497603</t>
  </si>
  <si>
    <t>https://podminky.urs.cz/item/CS_URS_2024_02/725119131</t>
  </si>
  <si>
    <t>ZT01+ZT02</t>
  </si>
  <si>
    <t>307</t>
  </si>
  <si>
    <t>55167390</t>
  </si>
  <si>
    <t>sedátko klozetové duroplastové pro handicapované</t>
  </si>
  <si>
    <t>-455017019</t>
  </si>
  <si>
    <t>308</t>
  </si>
  <si>
    <t>55167381</t>
  </si>
  <si>
    <t>sedátko klozetové duroplastové bílé s poklopem</t>
  </si>
  <si>
    <t>-999077130</t>
  </si>
  <si>
    <t>309</t>
  </si>
  <si>
    <t>725211604</t>
  </si>
  <si>
    <t>Umyvadla keramická bílá bez výtokových armatur připevněná na stěnu šrouby bez sloupu nebo krytu na sifon, šířka umyvadla 650 mm</t>
  </si>
  <si>
    <t>523635710</t>
  </si>
  <si>
    <t>https://podminky.urs.cz/item/CS_URS_2024_02/725211604</t>
  </si>
  <si>
    <t>"ZT 07</t>
  </si>
  <si>
    <t>310</t>
  </si>
  <si>
    <t>725211681</t>
  </si>
  <si>
    <t>Umyvadla keramická bílá bez výtokových armatur připevněná na stěnu šrouby zdravotní, šířka umyvadla 640 mm</t>
  </si>
  <si>
    <t>1128578385</t>
  </si>
  <si>
    <t>https://podminky.urs.cz/item/CS_URS_2024_02/725211681</t>
  </si>
  <si>
    <t>"ZT 05</t>
  </si>
  <si>
    <t>311</t>
  </si>
  <si>
    <t>725211703</t>
  </si>
  <si>
    <t>Umyvadla keramická bílá bez výtokových armatur připevněná na stěnu šrouby malá (umývátka) stěnová 450 mm</t>
  </si>
  <si>
    <t>937822552</t>
  </si>
  <si>
    <t>https://podminky.urs.cz/item/CS_URS_2024_01/725211703</t>
  </si>
  <si>
    <t>"ZT 06</t>
  </si>
  <si>
    <t>312</t>
  </si>
  <si>
    <t>725291652</t>
  </si>
  <si>
    <t>Montáž doplňků zařízení koupelen a záchodů dávkovače tekutého mýdla</t>
  </si>
  <si>
    <t>-2059037384</t>
  </si>
  <si>
    <t>https://podminky.urs.cz/item/CS_URS_2024_02/725291652</t>
  </si>
  <si>
    <t>"ZT 25</t>
  </si>
  <si>
    <t>"ZT 26</t>
  </si>
  <si>
    <t>313</t>
  </si>
  <si>
    <t>55431000.1</t>
  </si>
  <si>
    <t>dávkovač tekutého mýdla 600 ml, 123x296x126 mm</t>
  </si>
  <si>
    <t>370518489</t>
  </si>
  <si>
    <t>Poznámka k položce:_x000D_
- ovládání jednou rukou pomocí stahovací páky. _x000D_
- dávkování bez odkapávání. _x000D_
- náplň pro přibližně 2000 dávek mýdla (600 ml). _x000D_
- certifikát EU-EcoLabel._x000D_
- uzamykatelné</t>
  </si>
  <si>
    <t>314</t>
  </si>
  <si>
    <t>55431000.2</t>
  </si>
  <si>
    <t>dávkovač desinfekce 700 ml</t>
  </si>
  <si>
    <t>1366607042</t>
  </si>
  <si>
    <t>Poznámka k položce:_x000D_
- ovládání pomocí bezdotykového senzoru._x000D_
- dávkování bez odkapávání. _x000D_
- náplň pro přibližně 466 dávek (700 ml). _x000D_
- dávkovač napájen bateriemi. _x000D_
- splňuje všechny požadavky na hygienickou dezinfekci rukou podle normy EN 1500 a na chirurgickou dezinfekci rukou podle normy EN 12791.</t>
  </si>
  <si>
    <t>315</t>
  </si>
  <si>
    <t>725291653</t>
  </si>
  <si>
    <t>Montáž doplňků zařízení koupelen a záchodů zásobníku toaletních papírů</t>
  </si>
  <si>
    <t>-1857608084</t>
  </si>
  <si>
    <t>https://podminky.urs.cz/item/CS_URS_2024_01/725291653</t>
  </si>
  <si>
    <t>"ZT 19</t>
  </si>
  <si>
    <t>316</t>
  </si>
  <si>
    <t>55431090.1</t>
  </si>
  <si>
    <t>zásobník toaletních papírů plast 300x300x120 mm</t>
  </si>
  <si>
    <t>-1155372748</t>
  </si>
  <si>
    <t>317</t>
  </si>
  <si>
    <t>725291654</t>
  </si>
  <si>
    <t>Montáž doplňků zařízení koupelen a záchodů zásobníku papírových ručníků</t>
  </si>
  <si>
    <t>-1341173419</t>
  </si>
  <si>
    <t>https://podminky.urs.cz/item/CS_URS_2024_02/725291654</t>
  </si>
  <si>
    <t>"ZT 24</t>
  </si>
  <si>
    <t>318</t>
  </si>
  <si>
    <t>55431099.1</t>
  </si>
  <si>
    <t>zásobník papírových ručníků skládaných komaxit bílý</t>
  </si>
  <si>
    <t>-1431333160</t>
  </si>
  <si>
    <t>Poznámka k položce:_x000D_
- vhodný pro všechny typy skládaného papíru. _x000D_
- velký objem náplně s 300 papírovýmu utěrkami. _x000D_
- uzamykatelné</t>
  </si>
  <si>
    <t>319</t>
  </si>
  <si>
    <t>725291699.1</t>
  </si>
  <si>
    <t>Montáž nástěnného koše čtyřbodovým upevněním</t>
  </si>
  <si>
    <t>328107527</t>
  </si>
  <si>
    <t>"ZT 23</t>
  </si>
  <si>
    <t>320</t>
  </si>
  <si>
    <t>5543100.2</t>
  </si>
  <si>
    <t>nástěnný odpadkový koš na papírové ručníky, objem 25 l</t>
  </si>
  <si>
    <t>1541418747</t>
  </si>
  <si>
    <t>Poznámka k položce:_x000D_
- s vnitřním držákem pro upevnění sáčku na odpad. _x000D_
- včetně upevňovacího materiálu. _x000D_
- čtyřbodové upevnění pro montáž na omítku. _x000D_
- těleso z nerezové oceli s práškovým vypalovaným lakem v bílé barvě RAL 9016.</t>
  </si>
  <si>
    <t>321</t>
  </si>
  <si>
    <t>725291662</t>
  </si>
  <si>
    <t>Montáž doplňků zařízení koupelen a záchodů sedačky do sprchy</t>
  </si>
  <si>
    <t>-2135047881</t>
  </si>
  <si>
    <t>https://podminky.urs.cz/item/CS_URS_2024_02/725291662</t>
  </si>
  <si>
    <t>"ZT 08</t>
  </si>
  <si>
    <t>322</t>
  </si>
  <si>
    <t>55147099.1</t>
  </si>
  <si>
    <t>sedačka do sprchy antikorozní rozměr sedáku 370x260 mm</t>
  </si>
  <si>
    <t>1085986661</t>
  </si>
  <si>
    <t>Poznámka k položce:_x000D_
Termoplastický antibakteriální materiál. _x000D_
Sklopná se oftclose. _x000D_
Výškově nastavitelná 50 mm.</t>
  </si>
  <si>
    <t>323</t>
  </si>
  <si>
    <t>725291664</t>
  </si>
  <si>
    <t>Montáž doplňků zařízení koupelen a záchodů štětky závěsné</t>
  </si>
  <si>
    <t>-1954153137</t>
  </si>
  <si>
    <t>https://podminky.urs.cz/item/CS_URS_2024_02/725291664</t>
  </si>
  <si>
    <t>"ZT 17</t>
  </si>
  <si>
    <t>324</t>
  </si>
  <si>
    <t>55779012</t>
  </si>
  <si>
    <t>štětka na WC závěsná nebo na podlahu kartáč nylon nerezové záchytné pouzdro lesk</t>
  </si>
  <si>
    <t>-1985803448</t>
  </si>
  <si>
    <t>325</t>
  </si>
  <si>
    <t>725291665</t>
  </si>
  <si>
    <t>Montáž doplňků zařízení koupelen a záchodů police</t>
  </si>
  <si>
    <t>114494678</t>
  </si>
  <si>
    <t>https://podminky.urs.cz/item/CS_URS_2024_02/725291665</t>
  </si>
  <si>
    <t>"ZT 28</t>
  </si>
  <si>
    <t>"ZT 22</t>
  </si>
  <si>
    <t>"ZT 16a</t>
  </si>
  <si>
    <t>"ZT 16b</t>
  </si>
  <si>
    <t>326</t>
  </si>
  <si>
    <t>5577900.1</t>
  </si>
  <si>
    <t>polička do sprchy délka 350 mm, šířka 120 mm</t>
  </si>
  <si>
    <t>804792471</t>
  </si>
  <si>
    <t>Poznámka k položce:_x000D_
- chrom, chromové úchyty</t>
  </si>
  <si>
    <t>327</t>
  </si>
  <si>
    <t>5577900.2</t>
  </si>
  <si>
    <t>polička pod zrcadlo 500x120x8 mm - akrylát, mosaz</t>
  </si>
  <si>
    <t>-386168864</t>
  </si>
  <si>
    <t>328</t>
  </si>
  <si>
    <t>5577900.3</t>
  </si>
  <si>
    <t>polička pod zrcadlo 300x120x8 mm - akrylát, mosaz</t>
  </si>
  <si>
    <t>-1966046993</t>
  </si>
  <si>
    <t>329</t>
  </si>
  <si>
    <t>55441011.1</t>
  </si>
  <si>
    <t>nástěnný čtyřháček</t>
  </si>
  <si>
    <t>-935142847</t>
  </si>
  <si>
    <t>330</t>
  </si>
  <si>
    <t>725291668</t>
  </si>
  <si>
    <t>Montáž doplňků zařízení koupelen a záchodů madla invalidního rovného</t>
  </si>
  <si>
    <t>-407154179</t>
  </si>
  <si>
    <t>https://podminky.urs.cz/item/CS_URS_2024_02/725291668</t>
  </si>
  <si>
    <t>ZT01*3</t>
  </si>
  <si>
    <t>"ZT 12</t>
  </si>
  <si>
    <t>15*2</t>
  </si>
  <si>
    <t>331</t>
  </si>
  <si>
    <t>55147127</t>
  </si>
  <si>
    <t>madlo invalidní rovné nerez lesk 600mm</t>
  </si>
  <si>
    <t>182536929</t>
  </si>
  <si>
    <t>ZT01*3+15*2</t>
  </si>
  <si>
    <t>332</t>
  </si>
  <si>
    <t>725291670</t>
  </si>
  <si>
    <t>Montáž doplňků zařízení koupelen a záchodů madla invalidního krakorcového sklopného</t>
  </si>
  <si>
    <t>-701610025</t>
  </si>
  <si>
    <t>https://podminky.urs.cz/item/CS_URS_2024_02/725291670</t>
  </si>
  <si>
    <t>"ZT 12 - sada madel v koupelně</t>
  </si>
  <si>
    <t>333</t>
  </si>
  <si>
    <t>55147117</t>
  </si>
  <si>
    <t>madlo invalidní krakorcové sklopné nerez mat 813mm</t>
  </si>
  <si>
    <t>1907464319</t>
  </si>
  <si>
    <t>ZT01+15</t>
  </si>
  <si>
    <t>334</t>
  </si>
  <si>
    <t>725339111</t>
  </si>
  <si>
    <t>Výlevky montáž výlevky</t>
  </si>
  <si>
    <t>555180861</t>
  </si>
  <si>
    <t>https://podminky.urs.cz/item/CS_URS_2024_02/725339111</t>
  </si>
  <si>
    <t>"ZT 03</t>
  </si>
  <si>
    <t>"ZT 18</t>
  </si>
  <si>
    <t>335</t>
  </si>
  <si>
    <t>55231311</t>
  </si>
  <si>
    <t>výlevka nerezová na podlahu</t>
  </si>
  <si>
    <t>1036255032</t>
  </si>
  <si>
    <t>336</t>
  </si>
  <si>
    <t>55231990</t>
  </si>
  <si>
    <t>samostatně stojící nerezový pracovní dřez s mřížkou 700x700x850 mm</t>
  </si>
  <si>
    <t>326200774</t>
  </si>
  <si>
    <t>337</t>
  </si>
  <si>
    <t>725822613</t>
  </si>
  <si>
    <t>Baterie umyvadlové stojánkové pákové s výpustí</t>
  </si>
  <si>
    <t>695313629</t>
  </si>
  <si>
    <t>https://podminky.urs.cz/item/CS_URS_2024_01/725822613</t>
  </si>
  <si>
    <t>ZT05+ZT06+ZT07</t>
  </si>
  <si>
    <t>338</t>
  </si>
  <si>
    <t>725829121</t>
  </si>
  <si>
    <t>Baterie umyvadlové montáž ostatních typů nástěnných pákových nebo klasických</t>
  </si>
  <si>
    <t>775394779</t>
  </si>
  <si>
    <t>https://podminky.urs.cz/item/CS_URS_2024_02/725829121</t>
  </si>
  <si>
    <t>"ZT 04</t>
  </si>
  <si>
    <t>339</t>
  </si>
  <si>
    <t>55145615</t>
  </si>
  <si>
    <t>baterie umyvadlová nástěnná páková 150mm chrom</t>
  </si>
  <si>
    <t>-279321869</t>
  </si>
  <si>
    <t>Poznámka k položce:_x000D_
Nástěnná páková baterie s otočným raménkem 210 mm obsahuje vysoce kvalitní keramickou kartuš (Ø 35 mm), přepínače – klapka proti zpětnému nasátí znečištěné vody</t>
  </si>
  <si>
    <t>340</t>
  </si>
  <si>
    <t>55431000.3</t>
  </si>
  <si>
    <t>odpadkový koš 12 l</t>
  </si>
  <si>
    <t>-2027832285</t>
  </si>
  <si>
    <t>Poznámka k položce:_x000D_
- nerezový_x000D_
- hygienické otevírání nožním pedálem_x000D_
- vybavený vnitřní vyjímatelnou plastovou nádobou_x000D_
- dvojitá skládací rukojet vnitřní nádoby pro uchycení plastových sáčků</t>
  </si>
  <si>
    <t>"ZT 30</t>
  </si>
  <si>
    <t>341</t>
  </si>
  <si>
    <t>5543100.1</t>
  </si>
  <si>
    <t>malý koš odpadkový nášlapný na WC, objem 3 l</t>
  </si>
  <si>
    <t>-340477195</t>
  </si>
  <si>
    <t>Poznámka k položce:_x000D_
- nerezový_x000D_
- vnitřní nádoba plastová - vyjímatelná</t>
  </si>
  <si>
    <t>"ZT 29</t>
  </si>
  <si>
    <t>342</t>
  </si>
  <si>
    <t>725849411</t>
  </si>
  <si>
    <t>Baterie sprchové montáž nástěnných baterií s nastavitelnou výškou sprchy</t>
  </si>
  <si>
    <t>1753710893</t>
  </si>
  <si>
    <t>https://podminky.urs.cz/item/CS_URS_2024_01/725849411</t>
  </si>
  <si>
    <t>"ZT 11</t>
  </si>
  <si>
    <t>343</t>
  </si>
  <si>
    <t>55145500.1</t>
  </si>
  <si>
    <t>baterie sprchová nástěnná se sprchovou sadou - ruční sprcha, sprchová hadice, sprchová tyč s montáží na stěnu a držákem sprchy</t>
  </si>
  <si>
    <t>1487597931</t>
  </si>
  <si>
    <t>344</t>
  </si>
  <si>
    <t>725990010.ZT09</t>
  </si>
  <si>
    <t>Tyč sprchového závěsu 1000x1000 mm včetně sprchového závěsu a plastových kroužků - ZT 09</t>
  </si>
  <si>
    <t>-677807440</t>
  </si>
  <si>
    <t>Poznámka k položce:_x000D_
- montáž a dodávka_x000D_
- nerez</t>
  </si>
  <si>
    <t>345</t>
  </si>
  <si>
    <t>725990010.ZT13</t>
  </si>
  <si>
    <t>Držák toaletního papíru s krytem, nerez - ZT 13</t>
  </si>
  <si>
    <t>774258704</t>
  </si>
  <si>
    <t>Poznámka k položce:_x000D_
- montáž a dodávka</t>
  </si>
  <si>
    <t>346</t>
  </si>
  <si>
    <t>725990010.ZT15</t>
  </si>
  <si>
    <t>Zracadlo 60x60 cm pro tělesně postižené, nerez - ZT 15</t>
  </si>
  <si>
    <t>-500896929</t>
  </si>
  <si>
    <t>347</t>
  </si>
  <si>
    <t>998725112</t>
  </si>
  <si>
    <t>Přesun hmot pro zařizovací předměty stanovený z hmotnosti přesunovaného materiálu vodorovná dopravní vzdálenost do 50 m s omezením mechanizace v objektech výšky přes 6 do 12 m</t>
  </si>
  <si>
    <t>1427272899</t>
  </si>
  <si>
    <t>https://podminky.urs.cz/item/CS_URS_2024_02/998725112</t>
  </si>
  <si>
    <t>726</t>
  </si>
  <si>
    <t>Zdravotechnika - předstěnové instalace</t>
  </si>
  <si>
    <t>348</t>
  </si>
  <si>
    <t>726131041</t>
  </si>
  <si>
    <t>Předstěnové instalační systémy do lehkých stěn s kovovou konstrukcí pro závěsné klozety ovládání zepředu, stavební výšky 1120 mm</t>
  </si>
  <si>
    <t>-529234918</t>
  </si>
  <si>
    <t>https://podminky.urs.cz/item/CS_URS_2024_02/726131041</t>
  </si>
  <si>
    <t>349</t>
  </si>
  <si>
    <t>726131043</t>
  </si>
  <si>
    <t>Předstěnové instalační systémy do lehkých stěn s kovovou konstrukcí pro závěsné klozety ovládání zepředu, stavební výšky 1120 mm pro tělesně postižené</t>
  </si>
  <si>
    <t>-979608058</t>
  </si>
  <si>
    <t>https://podminky.urs.cz/item/CS_URS_2024_02/726131043</t>
  </si>
  <si>
    <t>350</t>
  </si>
  <si>
    <t>726191011</t>
  </si>
  <si>
    <t>Ostatní příslušenství instalačních systémů montáž ovládacích tlačítek k WC</t>
  </si>
  <si>
    <t>-342067327</t>
  </si>
  <si>
    <t>https://podminky.urs.cz/item/CS_URS_2024_02/726191011</t>
  </si>
  <si>
    <t>ZT01*2+ZT02</t>
  </si>
  <si>
    <t>351</t>
  </si>
  <si>
    <t>55281800</t>
  </si>
  <si>
    <t>tlačítko pro ovládání WC zepředu dvě vody bílé 246x164mm</t>
  </si>
  <si>
    <t>-1302109334</t>
  </si>
  <si>
    <t>352</t>
  </si>
  <si>
    <t>55281795</t>
  </si>
  <si>
    <t>tlačítko pro ovládání WC shora/zepředu plast dvě množství vody 213x142mm</t>
  </si>
  <si>
    <t>-777578846</t>
  </si>
  <si>
    <t>353</t>
  </si>
  <si>
    <t>998726112</t>
  </si>
  <si>
    <t>Přesun hmot pro instalační prefabrikáty stanovený z hmotnosti přesunovaného materiálu vodorovná dopravní vzdálenost do 50 m základní v objektech výšky přes 6 m do 12 m</t>
  </si>
  <si>
    <t>-236164226</t>
  </si>
  <si>
    <t>https://podminky.urs.cz/item/CS_URS_2024_02/998726112</t>
  </si>
  <si>
    <t>762</t>
  </si>
  <si>
    <t>Konstrukce tesařské</t>
  </si>
  <si>
    <t>354</t>
  </si>
  <si>
    <t>762361313</t>
  </si>
  <si>
    <t>Konstrukční vrstva pod klempířské prvky pro oplechování horních ploch zdí a nadezdívek (atik) z desek dřevoštěpkových šroubovaných do podkladu, tloušťky desky 25 mm</t>
  </si>
  <si>
    <t>-1721810654</t>
  </si>
  <si>
    <t>https://podminky.urs.cz/item/CS_URS_2024_02/762361313</t>
  </si>
  <si>
    <t>166,99*0,55</t>
  </si>
  <si>
    <t>23,72*0,28+16,332*0,35+24,012*0,44+65,376*0,50+4,502*0,55</t>
  </si>
  <si>
    <t>355</t>
  </si>
  <si>
    <t>998762112</t>
  </si>
  <si>
    <t>Přesun hmot pro konstrukce tesařské stanovený z hmotnosti přesunovaného materiálu vodorovná dopravní vzdálenost do 50 m s omezením mechanizace v objektech výšky přes 6 do 12 m</t>
  </si>
  <si>
    <t>1485183644</t>
  </si>
  <si>
    <t>https://podminky.urs.cz/item/CS_URS_2024_02/998762112</t>
  </si>
  <si>
    <t>763</t>
  </si>
  <si>
    <t>Konstrukce suché výstavby</t>
  </si>
  <si>
    <t>356</t>
  </si>
  <si>
    <t>763111411</t>
  </si>
  <si>
    <t>Příčka ze sádrokartonových desek s nosnou konstrukcí z jednoduchých ocelových profilů UW, CW dvojitě opláštěná deskami standardními A tl. 2 x 12,5 mm s izolací, EI 60, příčka tl. 100 mm, profil 50, Rw do 51 dB</t>
  </si>
  <si>
    <t>-1500855754</t>
  </si>
  <si>
    <t>https://podminky.urs.cz/item/CS_URS_2024_02/763111411</t>
  </si>
  <si>
    <t>1,45*3,20*2</t>
  </si>
  <si>
    <t>1,40*3,25*2</t>
  </si>
  <si>
    <t>357</t>
  </si>
  <si>
    <t>763111417</t>
  </si>
  <si>
    <t>Příčka ze sádrokartonových desek s nosnou konstrukcí z jednoduchých ocelových profilů UW, CW dvojitě opláštěná deskami standardními A tl. 2 x 12,5 mm s izolací, EI 60, příčka tl. 150 mm, profil 100, Rw do 56 dB</t>
  </si>
  <si>
    <t>-805083376</t>
  </si>
  <si>
    <t>https://podminky.urs.cz/item/CS_URS_2024_02/763111417</t>
  </si>
  <si>
    <t>(3,12+5,35)*3,05-0,70*2,10</t>
  </si>
  <si>
    <t>5,15*2*3,20</t>
  </si>
  <si>
    <t>1,875*3,25-1,10*2,10</t>
  </si>
  <si>
    <t>5,15*3,25*2</t>
  </si>
  <si>
    <t>2,20*3,25-1,85*2,15</t>
  </si>
  <si>
    <t>358</t>
  </si>
  <si>
    <t>763111431</t>
  </si>
  <si>
    <t>Příčka ze sádrokartonových desek s nosnou konstrukcí z jednoduchých ocelových profilů UW, CW dvojitě opláštěná deskami impregnovanými H2 tl. 2 x 12,5 mm EI 60, příčka tl. 100 mm, profil 50, s izolací, Rw do 51 dB</t>
  </si>
  <si>
    <t>-1259518747</t>
  </si>
  <si>
    <t>https://podminky.urs.cz/item/CS_URS_2024_02/763111431</t>
  </si>
  <si>
    <t>3,12*3,28-0,70*2,10</t>
  </si>
  <si>
    <t>(3,40+2,00*2)*3,28-0,70*2,10*3</t>
  </si>
  <si>
    <t>359</t>
  </si>
  <si>
    <t>763111437</t>
  </si>
  <si>
    <t>Příčka ze sádrokartonových desek s nosnou konstrukcí z jednoduchých ocelových profilů UW, CW dvojitě opláštěná deskami impregnovanými H2 tl. 2 x 12,5 mm EI 60, příčka tl. 150 mm, profil 100, s izolací, Rw do 56 dB</t>
  </si>
  <si>
    <t>1912084071</t>
  </si>
  <si>
    <t>https://podminky.urs.cz/item/CS_URS_2024_02/763111437</t>
  </si>
  <si>
    <t>(3,12+2,50+5,35+1,65+3,64+1,75+1,25)*3,28-(0,90*2+1,20)*2,10</t>
  </si>
  <si>
    <t>5,125*3,28</t>
  </si>
  <si>
    <t>(5,35+3,15*2+2,00)*3,05-0,70*2,10</t>
  </si>
  <si>
    <t>2,45*3,20-0,90*2,10</t>
  </si>
  <si>
    <t>5,15*6*3,20-0,90*2,10*3</t>
  </si>
  <si>
    <t>(2,60+3,36+3,00+2,25+1,05)*3,25-(0,70*2+0,90)*2,10</t>
  </si>
  <si>
    <t>2,45*3,25-0,90*2,10</t>
  </si>
  <si>
    <t>5,15*6*3,25-0,90*2,10*4</t>
  </si>
  <si>
    <t>5,15*3,25*6-0,90*2,10*4</t>
  </si>
  <si>
    <t>360</t>
  </si>
  <si>
    <t>763111717</t>
  </si>
  <si>
    <t>Příčka ze sádrokartonových desek ostatní konstrukce a práce na příčkách ze sádrokartonových desek základní penetrační nátěr (oboustranný)</t>
  </si>
  <si>
    <t>-659650275</t>
  </si>
  <si>
    <t>https://podminky.urs.cz/item/CS_URS_2024_02/763111717</t>
  </si>
  <si>
    <t>SdkP1+SdkP2+SdkP3+SdkP4+SdkP5+SdkP5a</t>
  </si>
  <si>
    <t>361</t>
  </si>
  <si>
    <t>763113319</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</si>
  <si>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255 - 750 mm, profil 100</t>
  </si>
  <si>
    <t>-1018238955</t>
  </si>
  <si>
    <t>https://podminky.urs.cz/item/CS_URS_2024_02/763113319</t>
  </si>
  <si>
    <t>"příčka tl.400 mm mezi 2.01 a 2.02</t>
  </si>
  <si>
    <t>"SH: +3,150; HH: +5,910</t>
  </si>
  <si>
    <t>9,62*2,76-5,936*2,60</t>
  </si>
  <si>
    <t>362</t>
  </si>
  <si>
    <t>763113343</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</si>
  <si>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205 - 700 mm, profil 75</t>
  </si>
  <si>
    <t>-1257700036</t>
  </si>
  <si>
    <t>https://podminky.urs.cz/item/CS_URS_2024_02/763113343</t>
  </si>
  <si>
    <t>2,50*3,20*3</t>
  </si>
  <si>
    <t>1,80*3,25</t>
  </si>
  <si>
    <t>2,50*3,25*3</t>
  </si>
  <si>
    <t>363</t>
  </si>
  <si>
    <t>763121451.1</t>
  </si>
  <si>
    <t>Stěna předsazená ze sádrokartonových desek s nosnou konstrukcí z ocelových profilů CW, UW dvojitě opláštěná deskami standardními A tl. 2 x 12,5 mm bez izolace, stěna tl. 75 mm, profil 50 (vzduchová mezera 75 mm, 125 mm nebo 200 mm)</t>
  </si>
  <si>
    <t>-70683455</t>
  </si>
  <si>
    <t>(1,20+2,08+0,15)*2,98</t>
  </si>
  <si>
    <t>0,25*2*3,05*2</t>
  </si>
  <si>
    <t>(0,25+1,40+0,15)*3,20</t>
  </si>
  <si>
    <t>0,25*2*3,20*2</t>
  </si>
  <si>
    <t>0,25*2*3,25*2</t>
  </si>
  <si>
    <t>(0,25+1,40+0,15)*3,25</t>
  </si>
  <si>
    <t>364</t>
  </si>
  <si>
    <t>763121451.2</t>
  </si>
  <si>
    <t>Stěna předsazená ze sádrokartonových desek s nosnou konstrukcí z ocelových profilů CW, UW dvojitě opláštěná deskami impregnovanými H2 tl. 2 x 12,5 mm bez izolace, stěna tl. 75 mm, profil 50 (vzduchová mezera 75 mm, 125 mm nebo 200 mm)</t>
  </si>
  <si>
    <t>-1045992338</t>
  </si>
  <si>
    <t>(1,20+2,08+0,15+2,90*2)*3,28</t>
  </si>
  <si>
    <t>3,12*(3,28-1,50)</t>
  </si>
  <si>
    <t>1,20*1,50</t>
  </si>
  <si>
    <t>1,10*(3,05-1,35)</t>
  </si>
  <si>
    <t>2,97*(3,20-1,50)</t>
  </si>
  <si>
    <t>0,915*(3,25-1,35)</t>
  </si>
  <si>
    <t>3,22*(3,25-1,35)</t>
  </si>
  <si>
    <t>2,97*(3,25-1,35)</t>
  </si>
  <si>
    <t>365</t>
  </si>
  <si>
    <t>763121590</t>
  </si>
  <si>
    <t>Stěna předsazená ze sádrokartonových desek pro osazení závěsného WC s nosnou konstrukcí z ocelových profilů CW, UW dvojitě opláštěná deskami impregnovanými H2 tl. 2x12,5 mm bez izolace, stěna tl. 150 - 250 mm, profil 50</t>
  </si>
  <si>
    <t>-385593000</t>
  </si>
  <si>
    <t>https://podminky.urs.cz/item/CS_URS_2024_02/763121590</t>
  </si>
  <si>
    <t>(3,12+0,95)*1,50</t>
  </si>
  <si>
    <t>1,10*1,35</t>
  </si>
  <si>
    <t>2,97*1,50</t>
  </si>
  <si>
    <t>(0,915+3,22)*1,35</t>
  </si>
  <si>
    <t>2,97*1,35</t>
  </si>
  <si>
    <t>366</t>
  </si>
  <si>
    <t>763121714</t>
  </si>
  <si>
    <t>Stěna předsazená ze sádrokartonových desek ostatní konstrukce a práce na předsazených stěnách ze sádrokartonových desek základní penetrační nátěr</t>
  </si>
  <si>
    <t>-487172026</t>
  </si>
  <si>
    <t>https://podminky.urs.cz/item/CS_URS_2024_02/763121714</t>
  </si>
  <si>
    <t>SdkP6+SdkP7+SdkP8+SdkP9</t>
  </si>
  <si>
    <t>367</t>
  </si>
  <si>
    <t>763121751</t>
  </si>
  <si>
    <t>Stěna předsazená ze sádrokartonových desek Příplatek k cenám za plochu do 6 m2 jednotlivě</t>
  </si>
  <si>
    <t>-1389036612</t>
  </si>
  <si>
    <t>https://podminky.urs.cz/item/CS_URS_2024_02/763121751</t>
  </si>
  <si>
    <t>368</t>
  </si>
  <si>
    <t>763122525</t>
  </si>
  <si>
    <t>Stěna šachtová ze sádrokartonových desek s nosnou konstrukcí ze zdvojených ocelových profilů UW, CW dvojitě opláštěná deskami protipožárními DF tl. 2 x 12,5 mm s izolací, EI 45, stěna tl. 125 mm, profil 100, Rw do 39 dB</t>
  </si>
  <si>
    <t>-1237323087</t>
  </si>
  <si>
    <t>https://podminky.urs.cz/item/CS_URS_2024_02/763122525</t>
  </si>
  <si>
    <t>(0,75+0,45+1,60)*3,05</t>
  </si>
  <si>
    <t>(1,40*2+1,90)*3,25</t>
  </si>
  <si>
    <t>369</t>
  </si>
  <si>
    <t>763131421</t>
  </si>
  <si>
    <t>Podhled ze sádrokartonových desek dvouvrstvá zavěšená spodní konstrukce z ocelových profilů CD, UD dvojitě opláštěná deskami standardními A, tl. 2 x 12,5 mm, bez izolace</t>
  </si>
  <si>
    <t>-40939871</t>
  </si>
  <si>
    <t>https://podminky.urs.cz/item/CS_URS_2024_02/763131421</t>
  </si>
  <si>
    <t>8,05</t>
  </si>
  <si>
    <t>12,81</t>
  </si>
  <si>
    <t>13,12</t>
  </si>
  <si>
    <t>14,00</t>
  </si>
  <si>
    <t>14,01</t>
  </si>
  <si>
    <t>14,02</t>
  </si>
  <si>
    <t>14,16</t>
  </si>
  <si>
    <t>14,18</t>
  </si>
  <si>
    <t>21,10</t>
  </si>
  <si>
    <t>21,11</t>
  </si>
  <si>
    <t>21,12</t>
  </si>
  <si>
    <t>21,76</t>
  </si>
  <si>
    <t>26,55</t>
  </si>
  <si>
    <t>27,35</t>
  </si>
  <si>
    <t>30,00</t>
  </si>
  <si>
    <t>370</t>
  </si>
  <si>
    <t>763131461</t>
  </si>
  <si>
    <t>Podhled ze sádrokartonových desek dvouvrstvá zavěšená spodní konstrukce z ocelových profilů CD, UD dvojitě opláštěná deskami impregnovanou H2, tl. 2 x 12,5 mm, bez izolace</t>
  </si>
  <si>
    <t>1515746344</t>
  </si>
  <si>
    <t>https://podminky.urs.cz/item/CS_URS_2024_02/763131461</t>
  </si>
  <si>
    <t>1,14</t>
  </si>
  <si>
    <t>1,15</t>
  </si>
  <si>
    <t>1,90</t>
  </si>
  <si>
    <t>1,98</t>
  </si>
  <si>
    <t>2,03</t>
  </si>
  <si>
    <t>2,10</t>
  </si>
  <si>
    <t>2,40</t>
  </si>
  <si>
    <t>2,53</t>
  </si>
  <si>
    <t>3,80</t>
  </si>
  <si>
    <t>3,87</t>
  </si>
  <si>
    <t>6,06</t>
  </si>
  <si>
    <t>6,68</t>
  </si>
  <si>
    <t>8,62</t>
  </si>
  <si>
    <t>10,03</t>
  </si>
  <si>
    <t>11,12</t>
  </si>
  <si>
    <t>17,58</t>
  </si>
  <si>
    <t>42,88</t>
  </si>
  <si>
    <t>371</t>
  </si>
  <si>
    <t>763131714</t>
  </si>
  <si>
    <t>Podhled ze sádrokartonových desek ostatní práce a konstrukce na podhledech ze sádrokartonových desek základní penetrační nátěr</t>
  </si>
  <si>
    <t>-1006456123</t>
  </si>
  <si>
    <t>https://podminky.urs.cz/item/CS_URS_2024_02/763131714</t>
  </si>
  <si>
    <t>372</t>
  </si>
  <si>
    <t>763131761</t>
  </si>
  <si>
    <t>Podhled ze sádrokartonových desek Příplatek k cenám za plochu do 3 m2 jednotlivě</t>
  </si>
  <si>
    <t>-1332364004</t>
  </si>
  <si>
    <t>https://podminky.urs.cz/item/CS_URS_2024_02/763131761</t>
  </si>
  <si>
    <t>373</t>
  </si>
  <si>
    <t>763164657</t>
  </si>
  <si>
    <t>Obklad konstrukcí sádrokartonovými deskami včetně ochranných úhelníků ve tvaru U rozvinuté šíře přes 1,2 m, opláštěný deskou protipožární DF, tl. 2 x 12,5 mm</t>
  </si>
  <si>
    <t>-1290209516</t>
  </si>
  <si>
    <t>https://podminky.urs.cz/item/CS_URS_2024_02/763164657</t>
  </si>
  <si>
    <t>"obklad válcovaných nosníků v 2.NP</t>
  </si>
  <si>
    <t>"skladba C4</t>
  </si>
  <si>
    <t>9,62*(0,49*2+0,60)</t>
  </si>
  <si>
    <t>374</t>
  </si>
  <si>
    <t>763181421</t>
  </si>
  <si>
    <t>Výplně otvorů konstrukcí ze sádrokartonových desek ztužující výplň otvoru pro dveře s UA a UW profilem, výšky příčky přes 2,80 do 3,25 m</t>
  </si>
  <si>
    <t>631904568</t>
  </si>
  <si>
    <t>https://podminky.urs.cz/item/CS_URS_2024_02/763181421</t>
  </si>
  <si>
    <t>" - pro závěsné WC</t>
  </si>
  <si>
    <t>375</t>
  </si>
  <si>
    <t>763181422</t>
  </si>
  <si>
    <t>Výplně otvorů konstrukcí ze sádrokartonových desek ztužující výplň otvoru pro dveře s UA a UW profilem, výšky příčky přes 3,25 do 3,75 m</t>
  </si>
  <si>
    <t>461982294</t>
  </si>
  <si>
    <t>https://podminky.urs.cz/item/CS_URS_2024_02/763181422</t>
  </si>
  <si>
    <t>"pro závěsné WC</t>
  </si>
  <si>
    <t>376</t>
  </si>
  <si>
    <t>763411116</t>
  </si>
  <si>
    <t>Sanitární příčky vhodné do mokrého prostředí dělící z kompaktních desek tl. 13 mm</t>
  </si>
  <si>
    <t>876842867</t>
  </si>
  <si>
    <t>https://podminky.urs.cz/item/CS_URS_2024_02/763411116</t>
  </si>
  <si>
    <t>Poznámka k položce:_x000D_
- desky HPL tl.12 mm</t>
  </si>
  <si>
    <t>"ZT 20 - WC</t>
  </si>
  <si>
    <t>"-1.08 až -1.11</t>
  </si>
  <si>
    <t>(3,12+1,20*2)*2,98-0,70*2,00*3</t>
  </si>
  <si>
    <t>"ZT 21 - sprchový kout</t>
  </si>
  <si>
    <t>(2,90+0,95)*2*2,98-0,70*1,80*3</t>
  </si>
  <si>
    <t>377</t>
  </si>
  <si>
    <t>763411126</t>
  </si>
  <si>
    <t>Sanitární příčky vhodné do mokrého prostředí dveře vnitřní do sanitárních příček šířky do 800 mm, výšky do 2 000 mm z kompaktních desek včetně nerezového kování tl. 13 mm</t>
  </si>
  <si>
    <t>-524389419</t>
  </si>
  <si>
    <t>https://podminky.urs.cz/item/CS_URS_2024_02/763411126</t>
  </si>
  <si>
    <t>378</t>
  </si>
  <si>
    <t>763431031</t>
  </si>
  <si>
    <t>Montáž podhledu minerálního včetně zavěšeného roštu skrytého s panely vyjímatelnými jakékoliv velikosti panelů</t>
  </si>
  <si>
    <t>193126182</t>
  </si>
  <si>
    <t>https://podminky.urs.cz/item/CS_URS_2024_02/763431031</t>
  </si>
  <si>
    <t>"podhled C03</t>
  </si>
  <si>
    <t>9,34</t>
  </si>
  <si>
    <t>12,15</t>
  </si>
  <si>
    <t>12,51</t>
  </si>
  <si>
    <t>15,57</t>
  </si>
  <si>
    <t>22,80-4,43*2,94</t>
  </si>
  <si>
    <t>23,08</t>
  </si>
  <si>
    <t>31,53</t>
  </si>
  <si>
    <t>31,78-4,43*2,94</t>
  </si>
  <si>
    <t>35,79-4,43*2,94</t>
  </si>
  <si>
    <t>38,80</t>
  </si>
  <si>
    <t>55,41</t>
  </si>
  <si>
    <t>58,51</t>
  </si>
  <si>
    <t>64,94</t>
  </si>
  <si>
    <t>76,91</t>
  </si>
  <si>
    <t>78,57</t>
  </si>
  <si>
    <t>85,67</t>
  </si>
  <si>
    <t>379</t>
  </si>
  <si>
    <t>63126311</t>
  </si>
  <si>
    <t>panel akustický povrch velice porézní skelná tkanina hrana zatřená skrytá αw=0,90 skrytý rastr bílý tl 20mm</t>
  </si>
  <si>
    <t>-1065973335</t>
  </si>
  <si>
    <t>614,288*1,05 'Přepočtené koeficientem množství</t>
  </si>
  <si>
    <t>380</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</si>
  <si>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</si>
  <si>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</si>
  <si>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936283314</t>
  </si>
  <si>
    <t>https://podminky.urs.cz/item/CS_URS_2024_02/998763322</t>
  </si>
  <si>
    <t>764</t>
  </si>
  <si>
    <t>Konstrukce klempířské</t>
  </si>
  <si>
    <t>381</t>
  </si>
  <si>
    <t>764002851</t>
  </si>
  <si>
    <t>Demontáž klempířských konstrukcí oplechování parapetů do suti</t>
  </si>
  <si>
    <t>-20910431</t>
  </si>
  <si>
    <t>https://podminky.urs.cz/item/CS_URS_2024_01/764002851</t>
  </si>
  <si>
    <t>1,05*2</t>
  </si>
  <si>
    <t>382</t>
  </si>
  <si>
    <t>764990010.K01</t>
  </si>
  <si>
    <t>Vnější oplechování okna 1800x1650 mm hliníkovým plechem r.š.283 mm - K01</t>
  </si>
  <si>
    <t>-337709628</t>
  </si>
  <si>
    <t>Poznámka k položce:_x000D_
- hliník tl.0,8 mm s práškovým lakováním_x000D_
- barva: žlutá okrová RAL 1024_x000D_
- mechanické kotvení_x000D_
- včetně přípravy podkladu_x000D_
- pod oplechováním vodovzdorná překližka tl. 24 mm</t>
  </si>
  <si>
    <t>383</t>
  </si>
  <si>
    <t>764990010.K02</t>
  </si>
  <si>
    <t>Oplechování parapetu hliníkovým plechem r.š.233 mm - K02</t>
  </si>
  <si>
    <t>2109774823</t>
  </si>
  <si>
    <t>Poznámka k položce:_x000D_
- hliník tl.0,8 mm s práškovým lakováním_x000D_
- barva: žlutá okrová RAL 1024_x000D_
- lepené_x000D_
- včetně přípravy podkladu_x000D_
- zesílená vrstva stěrky se zdvojenou tkaninou_x000D_
- těsnicí komprimasční páska_x000D_
- ocelové L 80x80x6 dl.150 mm</t>
  </si>
  <si>
    <t>384</t>
  </si>
  <si>
    <t>764990010.K03</t>
  </si>
  <si>
    <t>Vnější oplechování okna 2000x1800 mm hliníkovým plechem r.š.263 mm (na jedné straně zkosené) - K03</t>
  </si>
  <si>
    <t>-91831554</t>
  </si>
  <si>
    <t>Poznámka k položce:_x000D_
- hliník tl.0,8 mm s práškovým lakováním_x000D_
- barva: žlutá okrová RAL 1024_x000D_
- mechanické kotvení_x000D_
- včetně přípravy podkladu_x000D_
- pod oplechováním vodovzdorná překližka tl. 24 mm_x000D_
- seříznuté latě pro uchycení překližky_x000D_
- seříznutí izolace</t>
  </si>
  <si>
    <t>385</t>
  </si>
  <si>
    <t>764990010.K04</t>
  </si>
  <si>
    <t>Vnější oplechování okna 2000x1800 mm hliníkovým plechem r.š.263 mm - K04</t>
  </si>
  <si>
    <t>-14828481</t>
  </si>
  <si>
    <t>386</t>
  </si>
  <si>
    <t>764990010.K05</t>
  </si>
  <si>
    <t>Vnější oplechování okna 2500x1800 mm hliníkovým plechem r.š.263 mm (na jedné straně zkosené) - K05</t>
  </si>
  <si>
    <t>-1929380245</t>
  </si>
  <si>
    <t>Poznámka k položce:_x000D_
- hliník tl.0,8 mm s práškovým lakováním_x000D_
- barva: žlutá okrová RAL 1024_x000D_
- lepené_x000D_
- včetně přípravy podkladu_x000D_
- pod oplechováním vodovzdorná překližka tl. 24 mm_x000D_
- seříznuté latě pro uchycení překližky_x000D_
- seříznutí izolace</t>
  </si>
  <si>
    <t>387</t>
  </si>
  <si>
    <t>764990010.K06</t>
  </si>
  <si>
    <t>Vnější oplechování okna 2700x800 mm hliníkovým plechem r.š.263 mm - K06</t>
  </si>
  <si>
    <t>2139914206</t>
  </si>
  <si>
    <t>Poznámka k položce:_x000D_
- hliník tl.0,8 mm s práškovým lakováním_x000D_
- barva: žlutá okrová RAL 1024_x000D_
- lepené_x000D_
- včetně přípravy podkladu_x000D_
- pod oplechováním vodovzdorná překližka tl. 24 mm</t>
  </si>
  <si>
    <t>388</t>
  </si>
  <si>
    <t>764990010.K07</t>
  </si>
  <si>
    <t>Vnější oplechování okna 1800x2600 mm hliníkovým plechem r.š.283 mm - K07</t>
  </si>
  <si>
    <t>-976943028</t>
  </si>
  <si>
    <t>389</t>
  </si>
  <si>
    <t>764990010.K08</t>
  </si>
  <si>
    <t>Oplechování šachty hliníkovým plechem r.š.1240 mm - K08</t>
  </si>
  <si>
    <t>1370245169</t>
  </si>
  <si>
    <t>Poznámka k položce:_x000D_
- hliník tl.0,8 mm s práškovým lakováním_x000D_
- barva: betonová šedá RAL 7023_x000D_
- mechanické kotvení_x000D_
- včetně přípravy podkladu</t>
  </si>
  <si>
    <t>390</t>
  </si>
  <si>
    <t>764990010.K09</t>
  </si>
  <si>
    <t>Oplechování atiky hliníkovým plechem r.š.270 mm - K09</t>
  </si>
  <si>
    <t>-2049065319</t>
  </si>
  <si>
    <t>391</t>
  </si>
  <si>
    <t>764990010.K10</t>
  </si>
  <si>
    <t>Oplechování střechy hliníkovým plechem r.š.1500 mm - K10</t>
  </si>
  <si>
    <t>-1826248134</t>
  </si>
  <si>
    <t>392</t>
  </si>
  <si>
    <t>764990010.K11</t>
  </si>
  <si>
    <t>Oplechování střechy hliníkovým plechem r.š.1600 mm - K11</t>
  </si>
  <si>
    <t>-291665268</t>
  </si>
  <si>
    <t>393</t>
  </si>
  <si>
    <t>764990010.K12</t>
  </si>
  <si>
    <t>Oplechování atiky hliníkovým plechem r.š.620 mm - K12</t>
  </si>
  <si>
    <t>1324257397</t>
  </si>
  <si>
    <t xml:space="preserve">Poznámka k položce:_x000D_
- hliník tl.0,8 mm s práškovým lakováním_x000D_
- barva: betonová šedá RAL 7023_x000D_
- mechanické kotvení_x000D_
- včetně přípravy podkladu_x000D_
- smyčková rohož + klíny XPS tl.100 mm ve spádu 5%_x000D_
- těsnění trvale pružným tmelem </t>
  </si>
  <si>
    <t>394</t>
  </si>
  <si>
    <t>764990010.K13</t>
  </si>
  <si>
    <t>Oplechování římsy hliníkovým plechem r.š.283 mm - K13</t>
  </si>
  <si>
    <t>-1375272290</t>
  </si>
  <si>
    <t>Poznámka k položce:_x000D_
- hliník tl.0,8 mm s práškovým lakováním_x000D_
- barva: betonová šedá RAL 7023_x000D_
- mechanické kotvení_x000D_
- včetně přípravy podkladu_x000D_
- smyčková rohož + EPS 100 + dřevěné impregnované hranoly š.80 mm po 625 mm kotvené šrouby_x000D_
- těsnění trvale pružným tmelem _x000D_
- hliníkový profil L 25x25x2</t>
  </si>
  <si>
    <t>395</t>
  </si>
  <si>
    <t>764990010.K14</t>
  </si>
  <si>
    <t>Oplechování římsy hliníkovým plechem r.š.373 mm - K14</t>
  </si>
  <si>
    <t>2017208774</t>
  </si>
  <si>
    <t>396</t>
  </si>
  <si>
    <t>764990010.K15</t>
  </si>
  <si>
    <t>Oplechování římsy hliníkovým plechem r.š.453 mm - K15</t>
  </si>
  <si>
    <t>-1134740996</t>
  </si>
  <si>
    <t>397</t>
  </si>
  <si>
    <t>764990010.K16</t>
  </si>
  <si>
    <t>Oplechování římsy hliníkovým plechem r.š.533 mm - K16</t>
  </si>
  <si>
    <t>1995790525</t>
  </si>
  <si>
    <t>398</t>
  </si>
  <si>
    <t>764990010.K17</t>
  </si>
  <si>
    <t>Oplechování římsy hliníkovým plechem r.š.603 mm - K17</t>
  </si>
  <si>
    <t>-2137534549</t>
  </si>
  <si>
    <t>399</t>
  </si>
  <si>
    <t>764990010.K18</t>
  </si>
  <si>
    <t>Oplechování střechy nad terasou se schody hliníkovým plechem - K18</t>
  </si>
  <si>
    <t>-1038793723</t>
  </si>
  <si>
    <t>400</t>
  </si>
  <si>
    <t>998764112</t>
  </si>
  <si>
    <t>Přesun hmot pro konstrukce klempířské stanovený z hmotnosti přesunovaného materiálu vodorovná dopravní vzdálenost do 50 m s omezením mechanizace v objektech výšky přes 6 do 12 m</t>
  </si>
  <si>
    <t>-1272451557</t>
  </si>
  <si>
    <t>https://podminky.urs.cz/item/CS_URS_2024_02/998764112</t>
  </si>
  <si>
    <t>766</t>
  </si>
  <si>
    <t>Konstrukce truhlářské</t>
  </si>
  <si>
    <t>401</t>
  </si>
  <si>
    <t>766019900.D04</t>
  </si>
  <si>
    <t>Vnitřní dveře jenokřídlové 900x2100 mm otevíravé, hladké, plné, včetně zárubně - D04</t>
  </si>
  <si>
    <t>438756631</t>
  </si>
  <si>
    <t>Poznámka k položce:_x000D_
- montáž a dodávka_x000D_
- materiál křídla: HPL tl.0,8 mm, barva krémově bílá RAL 9001_x000D_
- zárubeň: ocelová bezfalcová, barva žlutá okrová RAL 1024_x000D_
- kování: klika / klika, typ 4_x000D_
- zámek: cylindrický</t>
  </si>
  <si>
    <t>402</t>
  </si>
  <si>
    <t>766019900.D05</t>
  </si>
  <si>
    <t>Vnitřní dveře jenokřídlové 900x2100 mm otevíravé, hladké, plné, včetně zárubně - D05</t>
  </si>
  <si>
    <t>1914394929</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</si>
  <si>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37 dB</t>
  </si>
  <si>
    <t>403</t>
  </si>
  <si>
    <t>766019900.D06</t>
  </si>
  <si>
    <t>Vnitřní dveře jenokřídlové 900x2100 mm otevíravé, hladké, plné, včetně zárubně - D06</t>
  </si>
  <si>
    <t>-1027478791</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</si>
  <si>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37 dB_x000D_
- požární odolnost: EW 30 DP3+C</t>
  </si>
  <si>
    <t>404</t>
  </si>
  <si>
    <t>766019900.D07</t>
  </si>
  <si>
    <t>Vnitřní dveře jenokřídlové 700x2100 mm otevíravé, hladké, plné, včetně zárubně - D07</t>
  </si>
  <si>
    <t>-1658412800</t>
  </si>
  <si>
    <t>Poznámka k položce:_x000D_
- montáž a dodávka_x000D_
- materiál křídla: HPL tl.0,8 mm, barva krémově bílá RAL 9001_x000D_
- zárubeň: ocelová bezfalcová, barva žlutá okrová RAL 1024_x000D_
- kování: klika / klika, typ 1_x000D_
- zámek: cylindrický</t>
  </si>
  <si>
    <t>405</t>
  </si>
  <si>
    <t>766019900.D08</t>
  </si>
  <si>
    <t>Vnitřní dveře jenokřídlové 700x2100 mm otevíravé, hladké, plné, včetně zárubně - D08</t>
  </si>
  <si>
    <t>-1071171276</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</si>
  <si>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požární odolnost: EI 30 DP3+C+S200</t>
  </si>
  <si>
    <t>406</t>
  </si>
  <si>
    <t>766019900.D09</t>
  </si>
  <si>
    <t>Vnitřní dveře jenokřídlové 700x2100 mm otevíravé, hladké, plné, včetně zárubně - D09</t>
  </si>
  <si>
    <t>93036635</t>
  </si>
  <si>
    <t>Poznámka k položce:_x000D_
- montáž a dodávka_x000D_
- materiál křídla: HPL tl.0,8 mm, barva krémově bílá RAL 9001_x000D_
- zárubeň: ocelová bezfalcová, barva žlutá okrová RAL 1024_x000D_
- kování: klika / WC zámek, typ 3_x000D_
- zámek: cylindrický</t>
  </si>
  <si>
    <t>407</t>
  </si>
  <si>
    <t>766019900.D14</t>
  </si>
  <si>
    <t>Vnitřní dveře jenokřídlové 1000x2100 mm otevíravé, hladké, plné, včetně zárubně - D14</t>
  </si>
  <si>
    <t>1068897173</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</si>
  <si>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vzduchová neprůzvučnost: RW ≥ 34 dB_x000D_
- požární odolnost EI 30 DP3+S200</t>
  </si>
  <si>
    <t>408</t>
  </si>
  <si>
    <t>766019900.D15</t>
  </si>
  <si>
    <t>Vnitřní dveře jenokřídlové 1100x2100 mm otevíravé, hladké, plné, včetně zárubně - D15</t>
  </si>
  <si>
    <t>-1435442008</t>
  </si>
  <si>
    <t>Poznámka k položce:_x000D_
- montáž a dodávka_x000D_
- materiál křídla: HPL tl.0,8 mm, barva krémově bílá RAL 9001_x000D_
- zárubeň: ocelová bezfalcová, barva žlutá okrová RAL 1024_x000D_
- kování: klika / klika, typ 1_x000D_
- zámek: elektromechanický_x000D_
- padací práh_x000D_
- požární odolnost EI 30 DP3+C3+S200</t>
  </si>
  <si>
    <t>409</t>
  </si>
  <si>
    <t>766019900.D16</t>
  </si>
  <si>
    <t>Vnitřní dveře jenokřídlové 900x2100 mm otevíravé, hladké, plné, včetně zárubně - D16</t>
  </si>
  <si>
    <t>1973445485</t>
  </si>
  <si>
    <t>Poznámka k položce:_x000D_
- montáž a dodávka_x000D_
- materiál křídla: HPL tl.0,8 mm, barva krémově bílá RAL 9001_x000D_
- zárubeň: ocelová bezfalcová, barva žlutá okrová RAL 1024_x000D_
- kování: klika / klika, typ 1_x000D_
- zámek: cylindrický_x000D_
- padací práh_x000D_
- požární odolnost EI 30 DP3+C3+S200</t>
  </si>
  <si>
    <t>410</t>
  </si>
  <si>
    <t>766019900.D18</t>
  </si>
  <si>
    <t>Vnitřní dveře jenokřídlové 900x2100 mm otevíravé, hladké, plné, včetně zárubně - D18</t>
  </si>
  <si>
    <t>916850678</t>
  </si>
  <si>
    <t>Poznámka k položce:_x000D_
- montáž a dodávka_x000D_
- materiál křídla: HPL tl.0,8 mm, barva krémově bílá RAL 9001_x000D_
- zárubeň: ocelová bezfalcová, barva žlutá okrová RAL 1024_x000D_
- kování: klika / WC zámek_x000D_
- zámek: WC zámek</t>
  </si>
  <si>
    <t>411</t>
  </si>
  <si>
    <t>766019900.D27</t>
  </si>
  <si>
    <t>Vnitřní dveře jenokřídlové 1100x2100 mm otevíravé, hladké, plné, včetně zárubně - D27</t>
  </si>
  <si>
    <t>-1305843218</t>
  </si>
  <si>
    <t>412</t>
  </si>
  <si>
    <t>766990010.VP1</t>
  </si>
  <si>
    <t>Vnitřní komůrkový parapet z vysoce kvalitního tvrdého polyvinylchloridu s tvrzeným povrchem, šířka 280 mm - VP1</t>
  </si>
  <si>
    <t>-896730779</t>
  </si>
  <si>
    <t>Poznámka k položce:_x000D_
- montáž a dodávka_x000D_
- odolný proti vlhkosti_x000D_
- včetně plastových krytek_x000D_
- včetně přípravy podkladu</t>
  </si>
  <si>
    <t>413</t>
  </si>
  <si>
    <t>766990010.VP2</t>
  </si>
  <si>
    <t>Pracovní dřevotřísková deska šířky 280 mm - VP2</t>
  </si>
  <si>
    <t>1596909414</t>
  </si>
  <si>
    <t>Poznámka k položce:_x000D_
- montáž a dodávka_x000D_
- potažená dekorativním HPL laminátem tl.38 mm s hranou pro ukončení pracovních desek v dekoru desky_x000D_
- včetně přípravy podkladu</t>
  </si>
  <si>
    <t>414</t>
  </si>
  <si>
    <t>766990020.N01</t>
  </si>
  <si>
    <t>Kuchyňská linka délky 2900 mm- N01</t>
  </si>
  <si>
    <t>-1894448235</t>
  </si>
  <si>
    <t>Poznámka k položce:_x000D_
- montáž a dodávka_x000D_
- součástí linky je uzamykatelná skříň policová na dokumenty_x000D_
- součástí linky je LED osvětlení po celé délce (zafrézováno), ovládání součástí LED pásku</t>
  </si>
  <si>
    <t>415</t>
  </si>
  <si>
    <t>766990020.N02</t>
  </si>
  <si>
    <t>Kuchyňská linka délky 3068 mm - N02</t>
  </si>
  <si>
    <t>1056569543</t>
  </si>
  <si>
    <t>Poznámka k položce:_x000D_
- montáž a dodávka_x000D_
- součástí linky je vysoká skříň s vestavnou troubou_x000D_
- součástí linky je LED osvětlení po celé délce (zafrézováno), ovládání součástí LED pásku</t>
  </si>
  <si>
    <t>416</t>
  </si>
  <si>
    <t>766990020.N03</t>
  </si>
  <si>
    <t>Kuchyňská linka délky 3150 mm - N03</t>
  </si>
  <si>
    <t>-1327637451</t>
  </si>
  <si>
    <t>417</t>
  </si>
  <si>
    <t>766990020.N04</t>
  </si>
  <si>
    <t>Kuchyňská linka délky 1850 mm - N04</t>
  </si>
  <si>
    <t>-1703807457</t>
  </si>
  <si>
    <t>Poznámka k položce:_x000D_
- montáž a dodávka_x000D_
- součástí linky je LED osvětlení po celé délce (zafrézováno), ovládání součástí LED pásku</t>
  </si>
  <si>
    <t>418</t>
  </si>
  <si>
    <t>766990020.N05</t>
  </si>
  <si>
    <t>Kuchyňská linka délky 3050 mm- N05</t>
  </si>
  <si>
    <t>1432329679</t>
  </si>
  <si>
    <t>419</t>
  </si>
  <si>
    <t>766990020.N06</t>
  </si>
  <si>
    <t>Šatní sestava délky 3650 mm- N06</t>
  </si>
  <si>
    <t>2018463477</t>
  </si>
  <si>
    <t>Poznámka k položce:_x000D_
- montáž a dodávka_x000D_
- sestava šatních skříní se zásuvkami a prostorem pro TV uprostřed</t>
  </si>
  <si>
    <t>420</t>
  </si>
  <si>
    <t>766990020.N07</t>
  </si>
  <si>
    <t>Šatní sestava délky 3700 mm - N07</t>
  </si>
  <si>
    <t>-243607772</t>
  </si>
  <si>
    <t>Poznámka k položce:_x000D_
- montáž a dodávka_x000D_
- sestava šatních skříní se zásuvkami a prostorem pro TV na straně</t>
  </si>
  <si>
    <t>421</t>
  </si>
  <si>
    <t>766990020.N08</t>
  </si>
  <si>
    <t>Šatní sestava délky 1500 mm - N08</t>
  </si>
  <si>
    <t>-240686477</t>
  </si>
  <si>
    <t>Poznámka k položce:_x000D_
- montáž a dodávka_x000D_
- sestava šatních skříní se zásuvkami a otevřenými policemi</t>
  </si>
  <si>
    <t>422</t>
  </si>
  <si>
    <t>766990020.N09</t>
  </si>
  <si>
    <t>Postelová zástěna délky 5150 mm - N09</t>
  </si>
  <si>
    <t>-1785090274</t>
  </si>
  <si>
    <t>Poznámka k položce:_x000D_
- montáž a dodávka_x000D_
- postelová zástěna s poličkami délky 5150 mm_x000D_
- součástí zástěny je LED osvětlení po celé délce (zafrézováno), ovládání součástí LED pásku</t>
  </si>
  <si>
    <t>423</t>
  </si>
  <si>
    <t>766990020.N10</t>
  </si>
  <si>
    <t>Postelová zástěna délky 3550 mm- N10</t>
  </si>
  <si>
    <t>-187526998</t>
  </si>
  <si>
    <t>Poznámka k položce:_x000D_
- montáž a dodávka_x000D_
- postelová zástěna s poličkami délky 3550 mm_x000D_
- součástí zástěny je LED osvětlení po celé délce (zafrézováno), ovládání součástí LED pásku</t>
  </si>
  <si>
    <t>766.01</t>
  </si>
  <si>
    <t>Vybavení kuchyňky</t>
  </si>
  <si>
    <t>424</t>
  </si>
  <si>
    <t>766990020.01</t>
  </si>
  <si>
    <t>Vestavná mikrovlnná trouba 560 x max.370 x max.382 mm - 01</t>
  </si>
  <si>
    <t>125164961</t>
  </si>
  <si>
    <t>Poznámka k položce:_x000D_
- montáž a dodávka _x000D_
- výkon mikrovlnné trouby: 750 W. _x000D_
- napětí: 230 V. Minimální potřebná pojistka: 10 A._x000D_
- otočný talíř o průměru 25 cm. _x000D_
- 4 stupně výkonu. _x000D_
- elektronický displej s bílými číslicemi. Nezanechává otisky prstů. _x000D_
- včetně napajecího kabelu a 1 sady na vaření v páře.</t>
  </si>
  <si>
    <t>425</t>
  </si>
  <si>
    <t>766990020.02</t>
  </si>
  <si>
    <t>Malá chladnička s mrazicí přihrádkou 595x545x820 mm - 02</t>
  </si>
  <si>
    <t>-738898930</t>
  </si>
  <si>
    <t>Poznámka k položce:_x000D_
- montáž a dodávka_x000D_
- police z tvrzeného skla nastavitelné. vestavěné led osvětlení. Nastavitelné přihrádky ve dveřích. _x000D_
- plně vestavné - přední dvířka ve stejném provedení jako zbytek kuchyně. Větrací mřížka v nerezovém_x000D_
provedení umístěna v soklu. _x000D_
- objem mrazících přihrádek: 15 l._x000D_
- objem chladících přihrádek: 92 l. _x000D_
- emise hluku šířeného vzduchem 37 dB</t>
  </si>
  <si>
    <t>426</t>
  </si>
  <si>
    <t>766990020.03</t>
  </si>
  <si>
    <t>Vestavná digestoř 600x370 mm - 03</t>
  </si>
  <si>
    <t>-486432873</t>
  </si>
  <si>
    <t>Poznámka k položce:_x000D_
- montáž a dodávka_x000D_
- plně vestavná, schovaná za dvířky kuchyňské skříňky. _x000D_
- včetně LED osvětlení. _x000D_
- cirkulační - uhlíkový filtr.</t>
  </si>
  <si>
    <t>427</t>
  </si>
  <si>
    <t>766990020.04</t>
  </si>
  <si>
    <t>Varná deska - sklokeramická dvojplotýnka (prostor pro instalaci: 270x490x38 mm) - 04</t>
  </si>
  <si>
    <t>208397409</t>
  </si>
  <si>
    <t>Poznámka k položce:_x000D_
- montáž a dodávka_x000D_
- sklokeramická, 2 plotýnky, automatické vypnutí, časovač, dětská pojistka, dotykové ovládání, využití zbytkového tepla, bez rámečku, vestavná, vzhled černé sklo, povrch sklo,_x000D_
- připojení 230 V</t>
  </si>
  <si>
    <t>428</t>
  </si>
  <si>
    <t>766990020.05</t>
  </si>
  <si>
    <t>Baterie a vestavný dřez s odkapávačem- 05</t>
  </si>
  <si>
    <t>-1018322891</t>
  </si>
  <si>
    <t>Poznámka k položce:_x000D_
- montáž a dodávka_x000D_
- dřez: nerezová ocel, hloubka 18 cm, šířka 33 cm, zpředu dozadu 40 cm . Šířka výřezu 45 cm. Délka výřezu 67 cm. zpředu dozadu 47 cm. Délka 69 cm. Hloubka 47.0 cm. Objem 18.0 l. _x000D_
- kuchyňská baterie s ruční sprchou: nerezová ocel. Max. průtok při 3 barech: 8,0 l/min. Roční spotřeba energie: 698 kWh/p.a.; doporučený pracovní tlak: 1–5 bar (0,1–0,5 MPa). Min. pracovní_x000D_
tlak: 0,5 bar (0,05 MPa). Max. statický tlak: 10 bar (1,0 MPa). Rozměr montážního otvoru: 34–37 mm. Délka spojovacích hadiček: 375 mm. Velikost připojení hadice: G 3/8" (R10). Otočná hubice: Otočný kohoutek je přednastaven na 360°, ale nastavení lze změnit na 120°. Doporučená teplota studené vody: 10–15 ˚C. Doporučená teplota horké vody:  60–65°C. Max. teplota horké vody: 80˚C.</t>
  </si>
  <si>
    <t>429</t>
  </si>
  <si>
    <t>766990020.06</t>
  </si>
  <si>
    <t>Řešení na třídění pro kuchyňskou zásuvku 600x600 mm - 06</t>
  </si>
  <si>
    <t>-1794685480</t>
  </si>
  <si>
    <t>Poznámka k položce:_x000D_
- montáž a dodávka_x000D_
- součástí jedné zásuvky řešení pro 4 koše: směsný, papír, plast/ tetrapack, kovové obaly. Součástí jsou víka. Víka jsou odnímatelná. _x000D_
- materiál: Koš s víkem - Kbelík/ Víko/ Pant/ Kroužek: Polypropylenový plast_x000D_
(min. z 20 % recyklované. _x000D_
- úchytka: Zesílený polyamidový plast (min. z 20 % recyklované. _x000D_
- podpůrný rám/koše na třídění odpadu: Trubka/ Střední část: ocel, Práškový lak. _x000D_
- stojan/ spojení/ upevnění přední části: polyamidový plast. Včetně barevného rozdělení na víku koše.</t>
  </si>
  <si>
    <t>430</t>
  </si>
  <si>
    <t>766990020.07</t>
  </si>
  <si>
    <t>Řešení na třídění pro kuchyňskou zásuvku 600x600 mm - 07</t>
  </si>
  <si>
    <t>2003846112</t>
  </si>
  <si>
    <t>Poznámka k položce:_x000D_
- montáž a dodávka_x000D_
- součástí jedné zásuvky řešení pro dva koše - celkem 4 koše: směsný, papír, plast/ tetrapack, kovové obaly. Součástí jsou víka. Víka jsou odnímatelná. _x000D_
- materiál: Koš s víkem - Kbelík/ Víko/ Pant/ Kroužek: Polypropylenový plast (min. z 20 % recyklované. - úchytka: Zesílený polyamidový plast (min. z 20 % recyklované. _x000D_
- podpůrný rám/koše na třídění odpadu: Trubka/ Střední část: ocel, Práškový lak. _x000D_
- stojan/ spojení/ upevnění přední části: polyamidový plast. Včetně barevného rozdělení na víku koše.</t>
  </si>
  <si>
    <t>431</t>
  </si>
  <si>
    <t>766990020.08</t>
  </si>
  <si>
    <t>Vestavná trouba 560x550x593 mm - 08</t>
  </si>
  <si>
    <t>547466512</t>
  </si>
  <si>
    <t>Poznámka k položce:_x000D_
- montáž a dodávka_x000D_
- objem 65 l, vybavena grilem, horním, spodním ohřevem, rozmrazováním, ventilátorem, se závěsnými rošty, příkon 2090 W, časovač, displej a studené dveře trouby, 2 plechy a 1 rošt v balení,, energetická třída A, síťový kabel se zástrčkou součástí balení</t>
  </si>
  <si>
    <t>432</t>
  </si>
  <si>
    <t>766990020.09</t>
  </si>
  <si>
    <t>Rychlovarná konvice, objem 1,7 l - 09</t>
  </si>
  <si>
    <t>-515871414</t>
  </si>
  <si>
    <t>Poznámka k položce:_x000D_
- černá barva, příkon 2200 W, filtr a otočná základna, automatické vypnutí, kontrolka provozu, ochrana proti přehřátí a chodu na prázdno, ukazatel vodní hladiny, vyjímatelný filtr, materiál plast.</t>
  </si>
  <si>
    <t>433</t>
  </si>
  <si>
    <t>998766112</t>
  </si>
  <si>
    <t>Přesun hmot pro konstrukce truhlářské stanovený z hmotnosti přesunovaného materiálu vodorovná dopravní vzdálenost do 50 m s omezením mechanizace v objektech výšky přes 6 do 12 m</t>
  </si>
  <si>
    <t>1109421188</t>
  </si>
  <si>
    <t>https://podminky.urs.cz/item/CS_URS_2024_02/998766112</t>
  </si>
  <si>
    <t>767</t>
  </si>
  <si>
    <t>Konstrukce zámečnické</t>
  </si>
  <si>
    <t>434</t>
  </si>
  <si>
    <t>767019900.D01</t>
  </si>
  <si>
    <t>Vnější dvoukřídlé dveře s bočními světlíky 3200x2100 mm - D01</t>
  </si>
  <si>
    <t>-862508302</t>
  </si>
  <si>
    <t>Poznámka k položce:_x000D_
- montáž a dodávka_x000D_
- vstupní dveře 1800x2100 mm_x000D_
- hliníkové izolační profily, zasklení izolačním trojsklem, bezpečnostní zasklení_x000D_
- barva rámu a zárubně: žlutá okrová RAL 1024_x000D_
- kování: panikový zámek - paniková hrazda TYP 2_x000D_
- zámek: elektromechanický_x000D_
- bezpečnostní třída RC2_x000D_
- padací práh_x000D_
- vzduchová neprůzvučnost: RW ≥ 34 dB_x000D_
- bezpečnostní polep skleněných výplní (šedé čtverečky) ve dvou výškových úrovních</t>
  </si>
  <si>
    <t>435</t>
  </si>
  <si>
    <t>767019900.D02</t>
  </si>
  <si>
    <t>Vnitřní dvoukřídlé dveře s bočními světlíky 3200x2100 mm - D02</t>
  </si>
  <si>
    <t>1857674687</t>
  </si>
  <si>
    <t>Poznámka k položce:_x000D_
- montáž a dodávka_x000D_
- vstupní dveře 1800x2100 mm_x000D_
- hliníkové izolační profily, zasklení jednoduchým sklem, bezpečnostní zasklení_x000D_
- barva rámu a zárubně: žlutá okrová RAL 1024_x000D_
- kování: panikový zámek - paniková hrazda TYP 2_x000D_
- zámek: elektromechanický_x000D_
- bezpečnostní třída RC2_x000D_
- bezpečnostní polep skleněných výplní (šedé čtverečky) ve dvou výškových úrovních</t>
  </si>
  <si>
    <t>436</t>
  </si>
  <si>
    <t>767019900.D03</t>
  </si>
  <si>
    <t>Vnitřní dvoukřídlé dveře 1800x2100 mm - D03</t>
  </si>
  <si>
    <t>-1347767842</t>
  </si>
  <si>
    <t>Poznámka k položce:_x000D_
- montáž a dodávka_x000D_
- vstupní dveře 1800x2100 mm_x000D_
- hliníkové izolační profily, zasklení jednoduchým sklem, bezpečnostní zasklení_x000D_
- barva rámu a zárubně: žlutá okrová RAL 1024_x000D_
- kování: panikový zámek - paniková hrazda TYP 2_x000D_
- zámek: elektromechanický_x000D_
- padací práh_x000D_
- požární odolnost EI 30 DP3+C3+S200_x000D_
- bezpečnostní polep skleněných výplní (šedé čtverečky) ve dvou výškových úrovních</t>
  </si>
  <si>
    <t>437</t>
  </si>
  <si>
    <t>767019900.D10a</t>
  </si>
  <si>
    <t>Vnější jednokřídlé dveře s nadsvětlíkem a bočním světlíkem 1800x2500 mm - D10a</t>
  </si>
  <si>
    <t>-729791898</t>
  </si>
  <si>
    <t>Poznámka k položce:_x000D_
- montáž a dodávka_x000D_
- dveře 900x2100 mm_x000D_
- hliníkové izolační profily, zasklení izolačním trojsklem, bezpečnostní zasklení_x000D_
- barva rámu a zárubně: žlutá okrová RAL 1024_x000D_
- kování: klika / klika, typ 1_x000D_
- zámek: cylindrický_x000D_
- bezpečnostní třída RC2_x000D_
- padací práh_x000D_
- vzduchová neprůzvučnost: RW ≥ 34 dB_x000D_
- bezpečnostní polep skleněných výplní (šedé čtverečky) ve dvou výškových úrovních</t>
  </si>
  <si>
    <t>438</t>
  </si>
  <si>
    <t>767019900.D10b</t>
  </si>
  <si>
    <t>Vnější jednokřídlé dveře s nadsvětlíkem a bočním světlíkem 1800x2600 mm - D10b</t>
  </si>
  <si>
    <t>25548372</t>
  </si>
  <si>
    <t>Poznámka k položce:_x000D_
- montáž a dodávka_x000D_
- dveře 900x2100 mm_x000D_
- hliníkové izolační profily, zasklení izolačním trojsklem, bezpečnostní zasklení_x000D_
- barva rámu a zárubně: žlutá okrová RAL 1024_x000D_
- kování: klika / klika, typ 1_x000D_
- zámek: cylindrický_x000D_
- bezpečnostní třída RC2_x000D_
- padací práh_x000D_
- vzduchová neprůzvučnost: RW ≥ 34 dB_x000D_
- požární odolnost: EI 30 DP1+C3 (boční světlík bez požární odolnosti)_x000D_
- bezpečnostní polep skleněných výplní (šedé čtverečky) ve dvou výškových úrovních</t>
  </si>
  <si>
    <t>439</t>
  </si>
  <si>
    <t>767019900.D11</t>
  </si>
  <si>
    <t>Vnitřní jednokřídlé dveře s bočním světlíkem 1850x2150 mm - D11</t>
  </si>
  <si>
    <t>-691017868</t>
  </si>
  <si>
    <t>Poznámka k položce:_x000D_
- montáž a dodávka_x000D_
- dveře 1100x2100 mm_x000D_
- hliníkové izolační profily, zasklení jednoduchým sklem, bezpečnostní zasklení_x000D_
- barva rámu a zárubně: žlutá okrová RAL 1024_x000D_
- kování: panikový zámek, paniková hrazda, typ 2_x000D_
- zámek: cylindrický_x000D_
- bezpečnostní polep skleněných výplní (šedé čtverečky) ve dvou výškových úrovních</t>
  </si>
  <si>
    <t>440</t>
  </si>
  <si>
    <t>767019900.D12</t>
  </si>
  <si>
    <t>Vnější jednokřídlé dveře 900x2100 mm - D12</t>
  </si>
  <si>
    <t>208267934</t>
  </si>
  <si>
    <t>441</t>
  </si>
  <si>
    <t>767019900.D13</t>
  </si>
  <si>
    <t>Vnitřní jednokřídlé dveře s bočním světlíkem 1850x2150 mm - D13</t>
  </si>
  <si>
    <t>1059700740</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</si>
  <si>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elektromechanický_x000D_
- padací práh_x000D_
- požární odolnost EI 30 DP3+C3+S200_x000D_
- odchodové tlačítko_x000D_
- bezpečnostní polep skleněných výplní (šedé čtverečky) ve dvou výškových úrovních</t>
  </si>
  <si>
    <t>442</t>
  </si>
  <si>
    <t>767019900.D14</t>
  </si>
  <si>
    <t>Vnější jednokřídlé dveře 900x2100 mm - D17</t>
  </si>
  <si>
    <t>-2110167114</t>
  </si>
  <si>
    <t>Poznámka k položce:_x000D_
- montáž a dodávka_x000D_
- dveře 900x2100 mm_x000D_
- hliníkové profily, bezpečnostní zasklení_x000D_
- barva rámu a zárubně: žlutá okrová RAL 1024_x000D_
- kování: klika / koule, typ 1_x000D_
- zámek: cylindrický_x000D_
- bezpečnostní třída RC2_x000D_
- padací práh_x000D_
- vzduchová neprůzvučnost: RW ≥ 37 dB_x000D_
- požární odolnost EI 30 DP3+C3+S200_x000D_
- bezpečnostní polep skleněných výplní (šedé čtverečky) ve dvou výškových úrovních</t>
  </si>
  <si>
    <t>443</t>
  </si>
  <si>
    <t>767019900.D19</t>
  </si>
  <si>
    <t>Vnější jednokřídlé dveře s nadsvětlíkem a bočním světlíkem 1650x2600 mm - D19</t>
  </si>
  <si>
    <t>1480896502</t>
  </si>
  <si>
    <t>Poznámka k položce:_x000D_
- montáž a dodávka_x000D_
-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požární odolnost EW 30 DP1+C3_x000D_
- bezpečnostní polep skleněných výplní (šedé čtverečky) ve dvou výškových úrovních</t>
  </si>
  <si>
    <t>444</t>
  </si>
  <si>
    <t>767019900.D20</t>
  </si>
  <si>
    <t>Vnější jednokřídlé dveře s nadsvětlíkem 1200x2600 mm - D20</t>
  </si>
  <si>
    <t>-2012107921</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</si>
  <si>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cylindrický_x000D_
- bezpečnostní třída RC2_x000D_
- padací práh_x000D_
- vzduchová neprůzvučnost: RW ≥ 34 dB_x000D_
- požární odolnost EI 30 DP1-C3_x000D_
- bezpečnostní polep skleněných výplní (šedé čtverečky) ve dvou výškových úrovních</t>
  </si>
  <si>
    <t>445</t>
  </si>
  <si>
    <t>767019900.D21</t>
  </si>
  <si>
    <t>Vnější otevíravé dvoukřídlé dveře 1800x2100 mm hladké, plné - D21</t>
  </si>
  <si>
    <t>1171670364</t>
  </si>
  <si>
    <t>Poznámka k položce:_x000D_
- montáž a dodávka_x000D_
- dveře 1800x2100 mm_x000D_
- hliníkový rám s tepelnou izolací_x000D_
- zárubeň: hliníková_x000D_
- barva dveří a zárubně: žlutá okrová RAL 1024_x000D_
- kování: klika / klika, typ 1_x000D_
- zámek: elektromechanický_x000D_
- bezpečnostní třída RC2_x000D_
- padací práh_x000D_
- vzduchová neprůzvučnost: RW ≥ 34 dB_x000D_
- požární odolnost EI 30 DP1-C3_x000D_
- koordinátor zavírání</t>
  </si>
  <si>
    <t>446</t>
  </si>
  <si>
    <t>767019900.D22</t>
  </si>
  <si>
    <t>Vnější otervíravé dvoukřídlé dveře 1200x2100 mm - D22</t>
  </si>
  <si>
    <t>-562527807</t>
  </si>
  <si>
    <t>Poznámka k položce:_x000D_
- montáž a dodávka_x000D_
- dveře 1100x2100 mm_x000D_
- hliníkové izolační profily, zasklení jednoduchým sklem, bezpečnostní zasklení_x000D_
- barva rámu a zárubně: žlutá okrová RAL 1024_x000D_
- kování: panikový zámek, paniková hrazda, typ 2_x000D_
- zámek: elektromechanický_x000D_
- padací práh_x000D_
- požární odolnost EI1 45 DP1+C3+S200_x000D_
- bezpečnostní polep skleněných výplní (šedé čtverečky) ve dvou výškových úrovních_x000D_
- koordinátor uzavírání</t>
  </si>
  <si>
    <t>447</t>
  </si>
  <si>
    <t>767019900.D23</t>
  </si>
  <si>
    <t>Vnitřní dveře jenokřídlové 900x2100 mm otevíravé, hladké, plné, včetně zárubně - D23</t>
  </si>
  <si>
    <t>185571042</t>
  </si>
  <si>
    <t>Poznámka k položce:_x000D_
- montáž a dodávka_x000D_
- materiál křídla: hliníkový rám s tepelnou izolací_x000D_
- zárubeň: hliníková, bezfalcová_x000D_
- barva rámu a zárubně: žlutá okrová RAL 1024_x000D_
- kování: klika / klika, typ 1_x000D_
- zámek: cylindrický_x000D_
- padací práh_x000D_
- požární odolnost EW 45 DP1+C</t>
  </si>
  <si>
    <t>448</t>
  </si>
  <si>
    <t>767019900.D24</t>
  </si>
  <si>
    <t>Vnitřní dveře jenokřídlové 900x2100 mm otevíravé, hladké, plné, včetně zárubně - D24</t>
  </si>
  <si>
    <t>-309797209</t>
  </si>
  <si>
    <t>Poznámka k položce:_x000D_
- montáž a dodávka_x000D_
- materiál křídla: hliníkový rám s tepelnou izolací_x000D_
- zárubeň: hliníková, bezfalcová_x000D_
- barva rámu a zárubně: žlutá okrová RAL 1024_x000D_
- kování: klika / klika, typ 1_x000D_
- zámek: cylindrický_x000D_
- padací práh_x000D_
- požární odolnost EW 90 DP1+C</t>
  </si>
  <si>
    <t>449</t>
  </si>
  <si>
    <t>767019900.D25</t>
  </si>
  <si>
    <t>Vnitřní otervíravé dveře 1100x2100 mm s bočním světlíkem, celkový rozměr 1850x2150 mm - D25</t>
  </si>
  <si>
    <t>286674050</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</si>
  <si>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elektromechanický_x000D_
- padací práh_x000D_
- požární odolnost EI1 30 DP3+C3+S200_x000D_
- bezpečnostní polep skleněných výplní (šedé čtverečky) ve dvou výškových úrovních_x000D_
- odchodové tlačítko</t>
  </si>
  <si>
    <t>450</t>
  </si>
  <si>
    <t>767019900.D26</t>
  </si>
  <si>
    <t>Vnitřní otervíravé dveře 1100x2100 m - D26</t>
  </si>
  <si>
    <t>-1857523505</t>
  </si>
  <si>
    <t>Poznámka k položce:_x000D_
- montáž a dodávka_x000D_
- dveře 1100x2100 mm_x000D_
- hliníkové izolační profily, zasklení jednoduchým sklem, bezpečnostní zasklení_x000D_
- barva rámu a zárubně: žlutá okrová RAL 1024_x000D_
- kování: klika / klika, typ 1_x000D_
- zámek: cylindrický_x000D_
- bezpečnostní polep skleněných výplní (šedé čtverečky) ve dvou výškových úrovních</t>
  </si>
  <si>
    <t>451</t>
  </si>
  <si>
    <t>767019900.D28</t>
  </si>
  <si>
    <t>Vnitřní otervíravé dveře 1100x2550 mm s bočním světlíkem, celkový rozměr 1800x2600 mm - D28</t>
  </si>
  <si>
    <t>1702452395</t>
  </si>
  <si>
    <t>Poznámka k položce:_x000D_
- montáž a dodávka_x000D_
- dveře 1100x2550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požární odolnost EW 30 DP3+C3+S200_x000D_
- bezpečnostní polep skleněných výplní (šedé čtverečky) ve dvou výškových úrovních_x000D_
- odchodové tlačítko, stínicí fólie, síť proti hmyzu</t>
  </si>
  <si>
    <t>452</t>
  </si>
  <si>
    <t>767019900.D29</t>
  </si>
  <si>
    <t>Vnitřní jednokřídlé dveře s nadsvětlíkem a bočním světlíkem 1650x2600 mm - D29</t>
  </si>
  <si>
    <t>252060314</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</si>
  <si>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požární odolnost EI 30 DP1+C3_x000D_
- bezpečnostní polep skleněných výplní (šedé čtverečky) ve dvou výškových úrovních_x000D_
- odchodové tlačítko</t>
  </si>
  <si>
    <t>453</t>
  </si>
  <si>
    <t>767019900.D30</t>
  </si>
  <si>
    <t>Vnitřní jednokřídlé dveře s nadsvětlíkem 1200x2600 mm - D30</t>
  </si>
  <si>
    <t>-369219827</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</si>
  <si>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požární odolnost EI1 30 DP1+C3_x000D_
- bezpečnostní polep skleněných výplní (šedé čtverečky) ve dvou výškových úrovních_x000D_
- odchodové tlačítko_x000D_
- koordinátor uzavírání</t>
  </si>
  <si>
    <t>454</t>
  </si>
  <si>
    <t>767019900.D31</t>
  </si>
  <si>
    <t>Vnější jednokřídlé dveře 1200x2100 mm - D31</t>
  </si>
  <si>
    <t>-1270413540</t>
  </si>
  <si>
    <t>Poznámka k položce:_x000D_
- montáž a dodávka_x000D_
- vstupní dveře 1100x2100 mm_x000D_
- hliníkové izolační profily, zasklení izolačním trojsklem, bezpečnostní zasklení_x000D_
- barva rámu a zárubně: žlutá okrová RAL 1024_x000D_
- kování: klika / klika, typ 1_x000D_
- zámek: elektromechanický_x000D_
- bezpečnostní třída RC2_x000D_
- padací práh_x000D_
- vzduchová neprůzvučnost: RW ≥ 34 dB_x000D_
- bezpečnostní polep skleněných výplní (šedé čtverečky) ve dvou výškových úrovních</t>
  </si>
  <si>
    <t>455</t>
  </si>
  <si>
    <t>767019900.D32</t>
  </si>
  <si>
    <t>Vnitřní dveře dvoukřídlové 1200x2100 mm otevíravé, hladké, plné, včetně zárubně - D32</t>
  </si>
  <si>
    <t>781026457</t>
  </si>
  <si>
    <t>Poznámka k položce:_x000D_
- montáž a dodávka_x000D_
- materiál křídla: hliníkový rám s tepelnou izolací, barva krémová bílá RAL 9001_x000D_
- zárubeň: hliníková, bezfalcová, barva žlutá okrová RAL 1024_x000D_
- kování: klika / klika, typ 1_x000D_
- zámek: cylindrický_x000D_
- padací práh_x000D_
- požární odolnost EW 45 DP1+C3</t>
  </si>
  <si>
    <t>456</t>
  </si>
  <si>
    <t>767019900.D33</t>
  </si>
  <si>
    <t>Vnitřní jednokřídlé dveře s bočními světlíky 4000x2600 mm - D33</t>
  </si>
  <si>
    <t>-222826498</t>
  </si>
  <si>
    <t>Poznámka k položce:_x000D_
- montáž a dodávka_x000D_
- vstupní dveře 1250x2550 mm_x000D_
- hliníkové izolační profily, zasklení jednoduchým jsklem, bezpečnostní zasklení_x000D_
- barva rámu a zárubně: žlutá okrová RAL 1024_x000D_
- kování: klika / klika, typ 1_x000D_
- zámek: cylindrický_x000D_
- padací práh_x000D_
- požární odolnost EI1 30 DP3+C3+S200 / EI1 30 DP1+S200_x000D_
- bezpečnostní polep skleněných výplní (šedé čtverečky) ve dvou výškových úrovních</t>
  </si>
  <si>
    <t>457</t>
  </si>
  <si>
    <t>767019900.D34</t>
  </si>
  <si>
    <t>Mobilní interiérová příčka, rozměr s pouzdry 8130x2600 mm, skládací - D34</t>
  </si>
  <si>
    <t>-665434963</t>
  </si>
  <si>
    <t>Poznámka k položce:_x000D_
- montáž a dodávka_x000D_
- průchozí rozměry: 5970x2600 mm_x000D_
- křídla: hladká, bezfalcové provedení, povrch lamino_x000D_
- hliníkovo-ocelový nosný rám s izolační vatou_x000D_
- barva: krémová bílá RAL 9001_x000D_
- kolejnice skrytá ve stropě</t>
  </si>
  <si>
    <t>458</t>
  </si>
  <si>
    <t>767019901.O01</t>
  </si>
  <si>
    <t>Okno z hliníkových profilů 1800x1650 mm dvoukřídlé - O01</t>
  </si>
  <si>
    <t>163883653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</si>
  <si>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</si>
  <si>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459</t>
  </si>
  <si>
    <t>767019901.O02</t>
  </si>
  <si>
    <t>Okno z hliníkových profilů 750x1000 mm jednokřídlové - O02</t>
  </si>
  <si>
    <t>235337465</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</si>
  <si>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</si>
  <si>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460</t>
  </si>
  <si>
    <t>767019901.O03</t>
  </si>
  <si>
    <t>Okno z hliníkových profilů 750x1800 mm dvoudílné - O03</t>
  </si>
  <si>
    <t>-2113289315</t>
  </si>
  <si>
    <t>Poznámka k položce:_x000D_
- montáž a dodávka_x000D_
- otevíravé / sklopné; sklopné okno do koupelen_x000D_
- povrch exteriér: práškové lakování žlutá okrová barva RAL 1024_x000D_
- povrch interiér: práškové lakování žlutá okrová barva RAL 1024_x000D_
- kování: hliníková okenní klika pro AL okna TYP 1_x000D_
- zasklení: tepelně izolační trojsklo_x000D_
- mléčné zasklení</t>
  </si>
  <si>
    <t>461</t>
  </si>
  <si>
    <t>767019901.O04</t>
  </si>
  <si>
    <t>Okno z hliníkových profilů 2000x1800 mm dvoukřídlé - O04</t>
  </si>
  <si>
    <t>6789733</t>
  </si>
  <si>
    <t>Poznámka k položce:_x000D_
- montáž a dodávka_x000D_
- otevíravé; otevíravé / sklopné okno do pokojů_x000D_
- povrch exteriér: práškové lakování žlutá okrová barva RAL 1024_x000D_
- povrch interiér: práškové lakování žlutá okrová barva RAL 1024_x000D_
- kování: hliníková okenní klika pro AL okna TYP 2_x000D_
- zasklení: tepelně izolační trojsklo</t>
  </si>
  <si>
    <t>462</t>
  </si>
  <si>
    <t>767019901.O05</t>
  </si>
  <si>
    <t>Okno z hliníkových profilů 2000x1800 mm dvoukřídlé - O05</t>
  </si>
  <si>
    <t>1917724666</t>
  </si>
  <si>
    <t>Poznámka k položce:_x000D_
- montáž a dodávka_x000D_
- otevíravé; otevíravé / sklopné okno do přípravny_x000D_
- povrch exteriér: práškové lakování žlutá okrová barva RAL 1024_x000D_
- povrch interiér: práškové lakování žlutá okrová barva RAL 1024_x000D_
- kování: hliníková okenní klika pro AL okna TYP 1_x000D_
- zasklení: tepelně izolační trojsklo</t>
  </si>
  <si>
    <t>463</t>
  </si>
  <si>
    <t>767019901.O06</t>
  </si>
  <si>
    <t>Okno z hliníkových profilů 2500x1800 mm dvoukřídlé - O06</t>
  </si>
  <si>
    <t>-868352683</t>
  </si>
  <si>
    <t>464</t>
  </si>
  <si>
    <t>767019901.O07</t>
  </si>
  <si>
    <t>Okno z hliníkových profilů 2500x1800 mm dvoukřídlé - O07</t>
  </si>
  <si>
    <t>2003933379</t>
  </si>
  <si>
    <t>Poznámka k položce:_x000D_
- montáž a dodávka_x000D_
- otevíravé; otevíravé / sklopné okno do pokojů_x000D_
- povrch exteriér: práškové lakování žlutá okrová barva RAL 1024_x000D_
- povrch interiér: práškové lakování žlutá okrová barva RAL 1024_x000D_
- kování: hliníková okenní klika pro AL okna TYP 1_x000D_
- zasklení: tepelně izolační trojsklo_x000D_
- požární odolnost EI 30 DP1_x000D_
- elektromotorické ovládání okna na klíč</t>
  </si>
  <si>
    <t>465</t>
  </si>
  <si>
    <t>767019901.O08</t>
  </si>
  <si>
    <t>Okno z hliníkových profilů 2700x800 mm dvoukřídlé - O08</t>
  </si>
  <si>
    <t>-1463029413</t>
  </si>
  <si>
    <t>Poznámka k položce:_x000D_
- montáž a dodávka_x000D_
- neotvíravé_x000D_
- povrch exteriér: práškové lakování žlutá okrová barva RAL 1024_x000D_
- povrch interiér: práškové lakování žlutá okrová barva RAL 1024_x000D_
- kování: hliníková okenní klika pro AL okna TYP 1_x000D_
- zasklení: tepelně izolační trojsklo_x000D_
- požární odolnost EI 30 DP1</t>
  </si>
  <si>
    <t>466</t>
  </si>
  <si>
    <t>767019901.O09</t>
  </si>
  <si>
    <t>Okno z hliníkových profilů 5750x2500 mm čtyřkřídlé - O09</t>
  </si>
  <si>
    <t>-803768393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</si>
  <si>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trojsklo_x000D_
- otevírat okna min. délky 14,3 m a min výšky 1,5 m v obvodové stěně signálem od EPS</t>
  </si>
  <si>
    <t>467</t>
  </si>
  <si>
    <t>767019901.O10</t>
  </si>
  <si>
    <t>Okno z hliníkových profilů 4300x2500 mm trojkřídlé - O10</t>
  </si>
  <si>
    <t>-581992663</t>
  </si>
  <si>
    <t>Poznámka k položce:_x000D_
- montáž a dodávka_x000D_
- otevíravé; otevíravé / sklopné_x000D_
- povrch exteriér: práškové lakování žlutá okrová barva RAL 1024_x000D_
- povrch interiér: práškové lakování žlutá okrová barva RAL 1024_x000D_
- kování: hliníková okenní klika pro AL okna TYP 1_x000D_
- zasklení: tepelně izolační trojsklo</t>
  </si>
  <si>
    <t>468</t>
  </si>
  <si>
    <t>767019901.O11</t>
  </si>
  <si>
    <t>Okno z hliníkových profilů 1800x2600 mm dvoukřídlé - O11</t>
  </si>
  <si>
    <t>483195621</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</si>
  <si>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2_x000D_
- zasklení: tepelně izolační trojsklo_x000D_
- stínicí fólie, síť proti hmyzu</t>
  </si>
  <si>
    <t>469</t>
  </si>
  <si>
    <t>767019901.O12</t>
  </si>
  <si>
    <t>Okno z hliníkových profilů 1800x2600 mm dvoukřídlé - O12</t>
  </si>
  <si>
    <t>-1212843670</t>
  </si>
  <si>
    <t>Poznámka k položce:_x000D_
- montáž a dodávka_x000D_
- neotvíravé_x000D_
- povrch exteriér: práškové lakování žlutá okrová barva RAL 1024_x000D_
- povrch interiér: práškové lakování žlutá okrová barva RAL 1024_x000D_
- kování: hliníková okenní klika pro AL okna TYP 2_x000D_
- zasklení: tepelně izolační trojsklo_x000D_
- požární odolnost EI 30 DP1_x000D_
- stínicí fólie, síť proti hmyzu</t>
  </si>
  <si>
    <t>470</t>
  </si>
  <si>
    <t>767019901.O13</t>
  </si>
  <si>
    <t>Okno z hliníkových profilů 1800x2600 mm dvoukřídlé - O13</t>
  </si>
  <si>
    <t>676285217</t>
  </si>
  <si>
    <t>Poznámka k položce:_x000D_
- montáž a dodávka_x000D_
- otevíravé / sklopné_x000D_
- povrch exteriér: práškové lakování žlutá okrová barva RAL 1024_x000D_
- povrch interiér: práškové lakování žlutá okrová barva RAL 1024_x000D_
- kování: hliníková okenní klika pro AL okna TYP 2_x000D_
- zasklení: tepelně izolační trojsklo_x000D_
- stínicí fólie, síť proti hmyzu, uzavírá EPS, požární pás</t>
  </si>
  <si>
    <t>471</t>
  </si>
  <si>
    <t>767019901.O14</t>
  </si>
  <si>
    <t>Okno z hliníkových profilů 4000x2600 mm trojkřídlé - O14</t>
  </si>
  <si>
    <t>-791601376</t>
  </si>
  <si>
    <t>Poznámka k položce:_x000D_
- montáž a dodávka_x000D_
- neotvíravé_x000D_
- povrch exteriér: práškové lakování žlutá okrová barva RAL 1024_x000D_
- povrch interiér: práškové lakování žlutá okrová barva RAL 1024_x000D_
- zasklení: jednoduché_x000D_
- požární odolnost EI 30 DP1+S200</t>
  </si>
  <si>
    <t>472</t>
  </si>
  <si>
    <t>767019901.O15</t>
  </si>
  <si>
    <t>Okno z hliníkových profilů 3350x2600 mm trojkřídlé - O15</t>
  </si>
  <si>
    <t>2097214289</t>
  </si>
  <si>
    <t>473</t>
  </si>
  <si>
    <t>767019901.O16</t>
  </si>
  <si>
    <t>Okno z hliníkových profilů 5750x2600 mm čtyřkřídlé - O16</t>
  </si>
  <si>
    <t>-434008549</t>
  </si>
  <si>
    <t>474</t>
  </si>
  <si>
    <t>767019901.O17</t>
  </si>
  <si>
    <t>Okno z hliníkových profilů 4300x2600 mm trojkřídlé - O17</t>
  </si>
  <si>
    <t>-1448024927</t>
  </si>
  <si>
    <t>475</t>
  </si>
  <si>
    <t>767019901.O18</t>
  </si>
  <si>
    <t>Okno z hliníkových profilů 1500x1400 mm jednokřídlé - O18</t>
  </si>
  <si>
    <t>-735388415</t>
  </si>
  <si>
    <t>Poznámka k položce:_x000D_
- montáž a dodávka_x000D_
- interiérové neotvíravé_x000D_
- povrch exteriér: práškové lakování žlutá okrová barva RAL 1024_x000D_
- povrch interiér: práškové lakování žlutá okrová barva RAL 1024_x000D_
- kování: hliníková okenní klika pro AL okna TYP 1_x000D_
- zasklení: jednoduché_x000D_
- požární odolnost EI 45 DP1 + S200_x000D_
- okno s komunikátorem</t>
  </si>
  <si>
    <t>476</t>
  </si>
  <si>
    <t>767019902.LOP01</t>
  </si>
  <si>
    <t>Prosklená fasáda z hliníkových profilů 13750x2880 mm + 2550x2880 mm včetně dveří - LOP 01</t>
  </si>
  <si>
    <t>-649822935</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</si>
  <si>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dveře 1100x2880 mm s elektromechanickým zámkem a odchodovým tlačítkem_x000D_
- kování: klika / klika, typ 1</t>
  </si>
  <si>
    <t>477</t>
  </si>
  <si>
    <t>767019902.LOP02</t>
  </si>
  <si>
    <t>Prosklená fasáda z hliníkových profilů 5150x2600 mm včetně dveří - LOP 02</t>
  </si>
  <si>
    <t>350794985</t>
  </si>
  <si>
    <t>Poznámka k položce:_x000D_
- montáž a dodávka_x000D_
- hliníkový rám okna tl.min.77 mm_x000D_
- jednoduché zasklení_x000D_
- povrch exteriér: práškové lakování žlutá okrová barva RAL 1024_x000D_
- povrch interiér: práškové lakování žlutá okrová barva RAL 1024_x000D_
- požární odolnost: EI 30 DP1 + S200_x000D_
- protipožární dveře 1100x2600 mm s elektromechanickým zámkem a odchodovým tlačítkem_x000D_
- kování: klika / klika, typ 1</t>
  </si>
  <si>
    <t>478</t>
  </si>
  <si>
    <t>767019902.LOP03</t>
  </si>
  <si>
    <t>Prosklená fasáda z hliníkových profilů 3350x2600 mm - LOP 03</t>
  </si>
  <si>
    <t>-1974891833</t>
  </si>
  <si>
    <t>Poznámka k položce:_x000D_
- montáž a dodávka_x000D_
- hliníkový rám okna tl.min.77 mm_x000D_
- jednoduché zasklení_x000D_
- povrch exteriér: práškové lakování žlutá okrová barva RAL 1024_x000D_
- povrch interiér: práškové lakování žlutá okrová barva RAL 1024_x000D_
- požární odolnost: EI 30 DP1 + S200</t>
  </si>
  <si>
    <t>479</t>
  </si>
  <si>
    <t>767019902.LOP04</t>
  </si>
  <si>
    <t>Prosklená fasáda z hliníkových profilů 1100x2600 mm - LOP 04</t>
  </si>
  <si>
    <t>390416972</t>
  </si>
  <si>
    <t>480</t>
  </si>
  <si>
    <t>767019902.LOP05</t>
  </si>
  <si>
    <t>Prosklená fasáda z hliníkových profilů 1460x3100 mm - LOP 05</t>
  </si>
  <si>
    <t>-1689181218</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</si>
  <si>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požární odolnost: EI 30 DP1 + S200</t>
  </si>
  <si>
    <t>481</t>
  </si>
  <si>
    <t>767019902.LOP06</t>
  </si>
  <si>
    <t>Prosklená fasáda z hliníkových profilů 13300x3100 mm včetně dveří - LOP 06</t>
  </si>
  <si>
    <t>1796767062</t>
  </si>
  <si>
    <t>Poznámka k položce:_x000D_
- montáž a dodávka_x000D_
- hliníkový rám okna tl.min.77 mm_x000D_
- tepelně izolační trojsklo_x000D_
- povrch exteriér: práškové lakování žlutá okrová barva RAL 1024_x000D_
- povrch interiér: práškové lakování žlutá okrová barva RAL 1024_x000D_
- požární odolnost: EI 30 DP1 + S200_x000D_
- 2x dveře 1100x2600 mm (1x s elektromechanickým zámkem, 1x s cylindrickým zámkem)_x000D_
- kování: klika / klika, typ 1</t>
  </si>
  <si>
    <t>482</t>
  </si>
  <si>
    <t>767019903.Z01</t>
  </si>
  <si>
    <t>Pozinkované exteriérové ocelové zábradlí na rampě v.900 mm - Z01</t>
  </si>
  <si>
    <t>-702084974</t>
  </si>
  <si>
    <t>Poznámka k položce:_x000D_
- montáž a dodávka_x000D_
- barva: antikorozní nátěr, betonová šedá RAL 7023_x000D_
- kotvení do podlahy a schodiště</t>
  </si>
  <si>
    <t>483</t>
  </si>
  <si>
    <t>767019903.Z02</t>
  </si>
  <si>
    <t>Pozinkované exteriérové ocelové zábradlí schodiště v.1100, 1400 mm - Z02</t>
  </si>
  <si>
    <t>-906256314</t>
  </si>
  <si>
    <t>Poznámka k položce:_x000D_
- montáž a dodávka_x000D_
- barva: antikorozní nátěr, betonová šedá RAL 7023_x000D_
- kotvení bočně do desky (obvodové kce) schodiště</t>
  </si>
  <si>
    <t>484</t>
  </si>
  <si>
    <t>767019903.Z03</t>
  </si>
  <si>
    <t>Pozinkované exteriérové ocelové zábradlí terasy v.1200 mm - Z03</t>
  </si>
  <si>
    <t>656937853</t>
  </si>
  <si>
    <t>Poznámka k položce:_x000D_
- montáž a dodávka_x000D_
- barva: antikorozní nátěr, betonová šedá RAL 7023_x000D_
- kotvení bočně do desky</t>
  </si>
  <si>
    <t>485</t>
  </si>
  <si>
    <t>767019903.Z04</t>
  </si>
  <si>
    <t>Nerezové interiérové ocelové zábradlí hlavního schodiště v.1100 mm - Z04</t>
  </si>
  <si>
    <t>-1594323326</t>
  </si>
  <si>
    <t>Poznámka k položce:_x000D_
- montáž a dodávka_x000D_
- nerez ocel AlSl 304_x000D_
- povrchová úprava - brus_x000D_
- kotvení bočně do desky</t>
  </si>
  <si>
    <t>486</t>
  </si>
  <si>
    <t>767019903.Z05</t>
  </si>
  <si>
    <t>Nerezové interiérové ocelové zábradlí bočního schodiště v.1000 mm - Z05</t>
  </si>
  <si>
    <t>-604149155</t>
  </si>
  <si>
    <t>Poznámka k položce:_x000D_
- montáž a dodávka_x000D_
- nerez ocel AlSl 304_x000D_
- povrchová úprava - brus_x000D_
- kotvení horně do desky</t>
  </si>
  <si>
    <t>487</t>
  </si>
  <si>
    <t>767019903.Z06</t>
  </si>
  <si>
    <t>Nerezové madlo interiérové ocelové průměru 42,4 mm - schodiště - Z06</t>
  </si>
  <si>
    <t>1506341720</t>
  </si>
  <si>
    <t>Poznámka k položce:_x000D_
- montáž a dodávka_x000D_
- nerez ocel AlSl 304_x000D_
- povrchová úprava - brus_x000D_
- kotvení pomocí konzol pro uchycení</t>
  </si>
  <si>
    <t>488</t>
  </si>
  <si>
    <t>767019903.Z07</t>
  </si>
  <si>
    <t>Nerezové madlo interiérové ocelové průměru 42,4 mm v rámu okna - Z07</t>
  </si>
  <si>
    <t>885195527</t>
  </si>
  <si>
    <t>Poznámka k položce:_x000D_
- montáž a dodávka_x000D_
- nerez ocel AlSl 304_x000D_
- povrchová úprava - brus_x000D_
- kotvení do rámu okna</t>
  </si>
  <si>
    <t>489</t>
  </si>
  <si>
    <t>767019903.Z08</t>
  </si>
  <si>
    <t>Pozinkované exteriérové ocelové zábradlí v.1400 mm - zábrana proti vypadnutí z okna - Z08</t>
  </si>
  <si>
    <t>1081145166</t>
  </si>
  <si>
    <t>Poznámka k položce:_x000D_
- montáž a dodávka_x000D_
- barva: antikorozní nátěr, betonová šedá RAL 7023_x000D_
- kotvení bočně do obvodové konstrukce</t>
  </si>
  <si>
    <t>490</t>
  </si>
  <si>
    <t>767019903.Z09</t>
  </si>
  <si>
    <t>Pozinkované exteriérové ocelové zábradlí na rampě v.800 mm + 2x pozinkované madlo - Z09</t>
  </si>
  <si>
    <t>-312508052</t>
  </si>
  <si>
    <t>Poznámka k položce:_x000D_
- montáž a dodávka_x000D_
- barva: antikorozní nátěr, betonová šedá RAL 7023_x000D_
- kotvení do zdi pomocí konzol_x000D_
- madla ve výšce 250 mm a 750 mm, průměr 42,4 mm</t>
  </si>
  <si>
    <t>491</t>
  </si>
  <si>
    <t>767019903.Z10</t>
  </si>
  <si>
    <t>2x pozinkované madlo exteriérové ocelové průměru 42,4 mm na rampě - Z10</t>
  </si>
  <si>
    <t>-395218534</t>
  </si>
  <si>
    <t>Poznámka k položce:_x000D_
- montáž a dodávka_x000D_
- barva: antikorozní nátěr, betonová šedá RAL 7023_x000D_
- kotvení do zdi pomocí konzol_x000D_
- madla ve výšce 250 mm a 900 mm, průměr 42,4 mm_x000D_
- část madla odjímatelná</t>
  </si>
  <si>
    <t>492</t>
  </si>
  <si>
    <t>767539900.OS1</t>
  </si>
  <si>
    <t>Interiérová čisticí rohož plochy 3,2 m2, výška 22 mm - OS1</t>
  </si>
  <si>
    <t>-1194136424</t>
  </si>
  <si>
    <t>Poznámka k položce:_x000D_
- montáž a dodávka _x000D_
- ocel, gumové lamely_x000D_
- včetně nerezového rámu a základového bloku_x000D_
- zapuštěna do podlahy_x000D_
- nehořlavá varianta vhodná do únikových cest</t>
  </si>
  <si>
    <t>493</t>
  </si>
  <si>
    <t>767539900.OS2</t>
  </si>
  <si>
    <t>Exteriérová čisticí rohož plochy 3,2 m2, výška 22 mm - OS2</t>
  </si>
  <si>
    <t>-843606088</t>
  </si>
  <si>
    <t>Poznámka k položce:_x000D_
- montáž a dodávka _x000D_
- ocel, gumové lamely_x000D_
- včetně nerezového rámu a základového bloku_x000D_
- zapuštěna do podlahy</t>
  </si>
  <si>
    <t>494</t>
  </si>
  <si>
    <t>767881141</t>
  </si>
  <si>
    <t>Montáž záchytného systému proti pádu bodů samostatných nebo v systému s poddajným kotvícím vedením do železobetonu mechanickými kotvami</t>
  </si>
  <si>
    <t>1906729188</t>
  </si>
  <si>
    <t>https://podminky.urs.cz/item/CS_URS_2024_02/767881141</t>
  </si>
  <si>
    <t>"OS03</t>
  </si>
  <si>
    <t>495</t>
  </si>
  <si>
    <t>70921345</t>
  </si>
  <si>
    <t>kotvicí bod pro betonové nosníky pomocí čtyř závitových tyčí dl 500mm</t>
  </si>
  <si>
    <t>1847925608</t>
  </si>
  <si>
    <t>496</t>
  </si>
  <si>
    <t>767881161</t>
  </si>
  <si>
    <t>Montáž záchytného systému proti pádu nástavců určených k upevnění na sloupky nebo body v systému poddajného kotvícího vedení montáž lana uchycení lana k nástavcům</t>
  </si>
  <si>
    <t>-1106099946</t>
  </si>
  <si>
    <t>https://podminky.urs.cz/item/CS_URS_2024_02/767881161</t>
  </si>
  <si>
    <t>497</t>
  </si>
  <si>
    <t>31452201</t>
  </si>
  <si>
    <t>nerezové lano určené pro systémy s požadavkem na permanentní kotvicí vedení tl 8mm</t>
  </si>
  <si>
    <t>-902536447</t>
  </si>
  <si>
    <t>21,00+5,00+33,95+7,00+10,60</t>
  </si>
  <si>
    <t>77,55*1,1 'Přepočtené koeficientem množství</t>
  </si>
  <si>
    <t>498</t>
  </si>
  <si>
    <t>31452203</t>
  </si>
  <si>
    <t>koncovka k nerez lanu napínací pro systémy s požadavkem na permanentní kotvicí vedení lano tl 8mm</t>
  </si>
  <si>
    <t>-814824569</t>
  </si>
  <si>
    <t>499</t>
  </si>
  <si>
    <t>31452205</t>
  </si>
  <si>
    <t>koncovka k nerez lanu pevná určená k nalisování na nerezové lano lano tl 8mm</t>
  </si>
  <si>
    <t>-635485980</t>
  </si>
  <si>
    <t>500</t>
  </si>
  <si>
    <t>767990010.M01</t>
  </si>
  <si>
    <t>Kazetová markýza 6650x677 mm - M01</t>
  </si>
  <si>
    <t>-619702153</t>
  </si>
  <si>
    <t>Poznámka k položce:_x000D_
- montáž a dodávka_x000D_
- kazetová markýza se svislým výsuvným volánem, max. výsuv 4 m_x000D_
- barva konstrukce: žlutá okrová RAL 1024_x000D_
- barva látky: světle šedá</t>
  </si>
  <si>
    <t>501</t>
  </si>
  <si>
    <t>767990010.OS04</t>
  </si>
  <si>
    <t>Ocelový žebřík výšky 10 m s plošinou k výlezu na střechu - OS04</t>
  </si>
  <si>
    <t>511705169</t>
  </si>
  <si>
    <t>Poznámka k položce:_x000D_
- montáž a dodávka_x000D_
- žárově zinkovaná ocel_x000D_
- žebřík s ochranným košem, plošinou, dvěma schody a zábradlím_x000D_
- šířka 560 mm, nosnost 150 kg_x000D_
- protiskluzná úprava příček_x000D_
- koš zdola opatřen uzamykatelnou mříží_x000D_
- součástí dodávky jsou pevné kotvy do zdi</t>
  </si>
  <si>
    <t>502</t>
  </si>
  <si>
    <t>998767112</t>
  </si>
  <si>
    <t>Přesun hmot pro zámečnické konstrukce stanovený z hmotnosti přesunovaného materiálu vodorovná dopravní vzdálenost do 50 m s omezením mechanizace v objektech výšky přes 6 do 12 m</t>
  </si>
  <si>
    <t>-1331869732</t>
  </si>
  <si>
    <t>https://podminky.urs.cz/item/CS_URS_2024_02/998767112</t>
  </si>
  <si>
    <t>771</t>
  </si>
  <si>
    <t>Podlahy z dlaždic</t>
  </si>
  <si>
    <t>503</t>
  </si>
  <si>
    <t>771121011</t>
  </si>
  <si>
    <t>Příprava podkladu před provedením dlažby nátěr penetrační na podlahu</t>
  </si>
  <si>
    <t>-827686927</t>
  </si>
  <si>
    <t>https://podminky.urs.cz/item/CS_URS_2024_02/771121011</t>
  </si>
  <si>
    <t>S02++S04+S07+S09+S11+ST01</t>
  </si>
  <si>
    <t>504</t>
  </si>
  <si>
    <t>771151011</t>
  </si>
  <si>
    <t>Příprava podkladu před provedením dlažby samonivelační stěrka min. pevnosti 20 MPa, tloušťky do 3 mm</t>
  </si>
  <si>
    <t>18998537</t>
  </si>
  <si>
    <t>https://podminky.urs.cz/item/CS_URS_2024_02/771151011</t>
  </si>
  <si>
    <t>505</t>
  </si>
  <si>
    <t>771274123</t>
  </si>
  <si>
    <t>Montáž obkladů schodišť z dlaždic keramických lepených cementovým flexibilním lepidlem stupnic reliéfních nebo z dekorů, šířky přes 250 do 300 mm</t>
  </si>
  <si>
    <t>556874474</t>
  </si>
  <si>
    <t>https://podminky.urs.cz/item/CS_URS_2024_02/771274123</t>
  </si>
  <si>
    <t>"hlavní schodiště</t>
  </si>
  <si>
    <t>1,18*(22+22+24)</t>
  </si>
  <si>
    <t>1,16*24</t>
  </si>
  <si>
    <t>506</t>
  </si>
  <si>
    <t>59761100.1</t>
  </si>
  <si>
    <t>schodovka keramická tl. do 10mm š. přes 250 do 300 mm, stupeň protuiskluznosti R10 (A+B)</t>
  </si>
  <si>
    <t>324632611</t>
  </si>
  <si>
    <t>Poznámka k položce:_x000D_
- barva seta resp.giaccio (první a poslední stupeň)</t>
  </si>
  <si>
    <t>108,08*1,1 'Přepočtené koeficientem množství</t>
  </si>
  <si>
    <t>507</t>
  </si>
  <si>
    <t>771274242</t>
  </si>
  <si>
    <t>Montáž obkladů schodišť z dlaždic keramických lepených cementovým flexibilním lepidlem podstupnic reliéfních nebo z dekorů, výšky přes 150 do 200 mm</t>
  </si>
  <si>
    <t>1311937771</t>
  </si>
  <si>
    <t>https://podminky.urs.cz/item/CS_URS_2024_02/771274242</t>
  </si>
  <si>
    <t>508</t>
  </si>
  <si>
    <t>5976100.1</t>
  </si>
  <si>
    <t>keramická dlažba 200x200mm, tl.7 mm, barva seta, stupeň protiskluznosti R10 (A+B)</t>
  </si>
  <si>
    <t>1759768049</t>
  </si>
  <si>
    <t>SchS*0,16</t>
  </si>
  <si>
    <t>17,293*1,1 'Přepočtené koeficientem množství</t>
  </si>
  <si>
    <t>509</t>
  </si>
  <si>
    <t>771474113</t>
  </si>
  <si>
    <t>Montáž soklů z dlaždic keramických lepených cementovým flexibilním lepidlem rovných, výšky přes 90 do 120 mm</t>
  </si>
  <si>
    <t>-1026595839</t>
  </si>
  <si>
    <t>https://podminky.urs.cz/item/CS_URS_2024_02/771474113</t>
  </si>
  <si>
    <t>"Dlažba ozn.B3</t>
  </si>
  <si>
    <t>(5,35+7,967)*2-1,20</t>
  </si>
  <si>
    <t>(4,465+2,80)*2-3,20*2</t>
  </si>
  <si>
    <t>(2,45+2,50)*2-0,90+0,10*2</t>
  </si>
  <si>
    <t>(8,90+4,10+0,15)*2-1,80+0,15*2</t>
  </si>
  <si>
    <t>(2,50+2,45)*2-0,90+0,10*2</t>
  </si>
  <si>
    <t>"dlažba ozn.B1</t>
  </si>
  <si>
    <t>(6,12+4,465)*2-1,10</t>
  </si>
  <si>
    <t>510</t>
  </si>
  <si>
    <t>-658450599</t>
  </si>
  <si>
    <t>B3so*0,10</t>
  </si>
  <si>
    <t>8,596*1,1 'Přepočtené koeficientem množství</t>
  </si>
  <si>
    <t>511</t>
  </si>
  <si>
    <t>5976100.2</t>
  </si>
  <si>
    <t>slinutá keramická dlažba 200x200mm,tl.7mm mrazuvzdorná, barva seta, stupeň protiskluznosti R11</t>
  </si>
  <si>
    <t>388202655</t>
  </si>
  <si>
    <t>B1so*0,10</t>
  </si>
  <si>
    <t>2,007*1,1 'Přepočtené koeficientem množství</t>
  </si>
  <si>
    <t>512</t>
  </si>
  <si>
    <t>771574433</t>
  </si>
  <si>
    <t>Montáž podlah z dlaždic keramických lepených cementovým flexibilním lepidlem reliéfních nebo z dekorů, tloušťky do 10 mm přes 2 do 4 ks/m2</t>
  </si>
  <si>
    <t>-1037125817</t>
  </si>
  <si>
    <t>https://podminky.urs.cz/item/CS_URS_2024_02/771574433</t>
  </si>
  <si>
    <t>Poznámka k položce:_x000D_
- lepidlo na obklady a dlažby třída C2TES1 podle ČSN EN 12004</t>
  </si>
  <si>
    <t>"ozn.B4</t>
  </si>
  <si>
    <t>513</t>
  </si>
  <si>
    <t>59761103</t>
  </si>
  <si>
    <t>dlažba keramická slinutá mrazuvzdorná R10/A povrch reliéfní/matný tl do 10mm přes 2 do 4ks/m2</t>
  </si>
  <si>
    <t>-1315704452</t>
  </si>
  <si>
    <t>Poznámka k položce:_x000D_
venkovní slinutá glazovaná keramická dlažba 600x600mm v betonovém designu, tl.10mm, mrazuvzdorná, rektifikovaná, vysoce odolná proti opotřebení, protiskluznost R10B, barva slonová kost</t>
  </si>
  <si>
    <t>85,36*1,1 'Přepočtené koeficientem množství</t>
  </si>
  <si>
    <t>514</t>
  </si>
  <si>
    <t>771574439</t>
  </si>
  <si>
    <t>Montáž podlah z dlaždic keramických lepených cementovým flexibilním lepidlem reliéfních nebo z dekorů, tloušťky do 10 mm přes 22 do 25 ks/m2</t>
  </si>
  <si>
    <t>467924403</t>
  </si>
  <si>
    <t>https://podminky.urs.cz/item/CS_URS_2024_02/771574439</t>
  </si>
  <si>
    <t>"skladba S02</t>
  </si>
  <si>
    <t>10,28</t>
  </si>
  <si>
    <t>"1.25 - koupel</t>
  </si>
  <si>
    <t>"skladba S04</t>
  </si>
  <si>
    <t>11,26</t>
  </si>
  <si>
    <t>34,54</t>
  </si>
  <si>
    <t>"skladba S07</t>
  </si>
  <si>
    <t>"skladba S09</t>
  </si>
  <si>
    <t>"skladba S11 - podesty schodiště</t>
  </si>
  <si>
    <t>"hlavní schodiště: -2,230; -1,120; +1,100; +2,200; +4,440; +5,580</t>
  </si>
  <si>
    <t>1,345*1,20*6</t>
  </si>
  <si>
    <t>"schodiště m.č.2.24: +5,175</t>
  </si>
  <si>
    <t>1,20*1,32</t>
  </si>
  <si>
    <t>515</t>
  </si>
  <si>
    <t>-1245077882</t>
  </si>
  <si>
    <t>"ozn.B3</t>
  </si>
  <si>
    <t>"-1.16 - schodiště; 1.13 - schodiště; 2.08 - schodiště</t>
  </si>
  <si>
    <t>113,108*1,1 'Přepočtené koeficientem množství</t>
  </si>
  <si>
    <t>516</t>
  </si>
  <si>
    <t>33536402</t>
  </si>
  <si>
    <t>"ozn.B1</t>
  </si>
  <si>
    <t>215,53*1,1 'Přepočtené koeficientem množství</t>
  </si>
  <si>
    <t>517</t>
  </si>
  <si>
    <t>771577211</t>
  </si>
  <si>
    <t>Montáž podlah z dlaždic keramických lepených cementovým flexibilním lepidlem Příplatek k cenám za plochu do 5 m2 jednotlivě</t>
  </si>
  <si>
    <t>-325463302</t>
  </si>
  <si>
    <t>https://podminky.urs.cz/item/CS_URS_2024_01/771577211</t>
  </si>
  <si>
    <t>1,90+2,40+2,53+1,14*2+1,15</t>
  </si>
  <si>
    <t>3,80+1,98+2,03+2,10+3,87</t>
  </si>
  <si>
    <t>1,345*1,20*6+1,20*1,32</t>
  </si>
  <si>
    <t>518</t>
  </si>
  <si>
    <t>771591112</t>
  </si>
  <si>
    <t>Izolace podlahy pod dlažbu nátěrem nebo stěrkou ve dvou vrstvách</t>
  </si>
  <si>
    <t>-320750278</t>
  </si>
  <si>
    <t>https://podminky.urs.cz/item/CS_URS_2024_02/771591112</t>
  </si>
  <si>
    <t>519</t>
  </si>
  <si>
    <t>771591117</t>
  </si>
  <si>
    <t>Podlahy - dokončovací práce spárování akrylem</t>
  </si>
  <si>
    <t>722012549</t>
  </si>
  <si>
    <t>https://podminky.urs.cz/item/CS_URS_2024_02/771591117</t>
  </si>
  <si>
    <t>"ukončení soklů akrylovým tmelem</t>
  </si>
  <si>
    <t>B1so+B3so</t>
  </si>
  <si>
    <t>520</t>
  </si>
  <si>
    <t>998771112</t>
  </si>
  <si>
    <t>Přesun hmot pro podlahy z dlaždic stanovený z hmotnosti přesunovaného materiálu vodorovná dopravní vzdálenost do 50 m s omezením mechanizace v objektech výšky přes 6 do 12 m</t>
  </si>
  <si>
    <t>-1433874147</t>
  </si>
  <si>
    <t>https://podminky.urs.cz/item/CS_URS_2024_02/998771112</t>
  </si>
  <si>
    <t>776</t>
  </si>
  <si>
    <t>Podlahy povlakové</t>
  </si>
  <si>
    <t>521</t>
  </si>
  <si>
    <t>776121321</t>
  </si>
  <si>
    <t>Příprava podkladu povlakových podlah a stěn penetrace neředěná podlah</t>
  </si>
  <si>
    <t>2069130822</t>
  </si>
  <si>
    <t>https://podminky.urs.cz/item/CS_URS_2024_02/776121321</t>
  </si>
  <si>
    <t>S01+S03+S06+S08</t>
  </si>
  <si>
    <t>522</t>
  </si>
  <si>
    <t>776141111</t>
  </si>
  <si>
    <t>Příprava podkladu povlakových podlah a stěn vyrovnání samonivelační stěrkou podlah min.pevnosti 20 MPa, tloušťky do 3 mm</t>
  </si>
  <si>
    <t>-1617209437</t>
  </si>
  <si>
    <t>https://podminky.urs.cz/item/CS_URS_2024_02/776141111</t>
  </si>
  <si>
    <t>523</t>
  </si>
  <si>
    <t>776251111</t>
  </si>
  <si>
    <t>Montáž podlahovin z přírodního linolea (marmolea) lepením standardním lepidlem z pásů standardních</t>
  </si>
  <si>
    <t>-719882865</t>
  </si>
  <si>
    <t>https://podminky.urs.cz/item/CS_URS_2024_02/776251111</t>
  </si>
  <si>
    <t>Poznámka k položce:_x000D_
- disperzní lepidlo vhodné pro kolečkové židle a podlahové vytápění</t>
  </si>
  <si>
    <t>"skladba S01</t>
  </si>
  <si>
    <t>22,80</t>
  </si>
  <si>
    <t>"skladba S03</t>
  </si>
  <si>
    <t>"skladba S06</t>
  </si>
  <si>
    <t>31,53-(4,43*2,94+1,40*1,16)</t>
  </si>
  <si>
    <t>"skladba S08</t>
  </si>
  <si>
    <t>524</t>
  </si>
  <si>
    <t>2849900.A1</t>
  </si>
  <si>
    <t>podlahovina přírodní linoleum tl.2,5mm, bakteriostatické a hygienické s antivirovými vlastnostmi, barva pannacotta</t>
  </si>
  <si>
    <t>-480649612</t>
  </si>
  <si>
    <t>Poznámka k položce:_x000D_
- ozn.A1</t>
  </si>
  <si>
    <t>"ozn.A1</t>
  </si>
  <si>
    <t>"vytahovaný sokl</t>
  </si>
  <si>
    <t>A1so*0,07</t>
  </si>
  <si>
    <t>480,453*1,1 'Přepočtené koeficientem množství</t>
  </si>
  <si>
    <t>525</t>
  </si>
  <si>
    <t>2849900.A2</t>
  </si>
  <si>
    <t>podlahovina přírodní linoleum tl.2,5mm, bakteriostatické a hygienické s antivirovými vlastnostmi, barva curcuma</t>
  </si>
  <si>
    <t>1485917355</t>
  </si>
  <si>
    <t>Poznámka k položce:_x000D_
- ozn.A2</t>
  </si>
  <si>
    <t>"ozn.A2</t>
  </si>
  <si>
    <t>"sokl</t>
  </si>
  <si>
    <t>A2so*0,07</t>
  </si>
  <si>
    <t>192,091*1,1 'Přepočtené koeficientem množství</t>
  </si>
  <si>
    <t>526</t>
  </si>
  <si>
    <t>2849900.A3</t>
  </si>
  <si>
    <t>podlahovina přírodní linoleum tl.2,5mm, bakteriostatické a hygienické s antivirovými vlastnostmi, barva matcha</t>
  </si>
  <si>
    <t>1836590597</t>
  </si>
  <si>
    <t>Poznámka k položce:_x000D_
- ozn.A3</t>
  </si>
  <si>
    <t>"ozn.A3</t>
  </si>
  <si>
    <t>78,58</t>
  </si>
  <si>
    <t>A3so*0,07</t>
  </si>
  <si>
    <t>253,491*1,1 'Přepočtené koeficientem množství</t>
  </si>
  <si>
    <t>527</t>
  </si>
  <si>
    <t>2849900.A4</t>
  </si>
  <si>
    <t>podlahovina přírodní linoleum tl.2,5mm, bakteriostatické a hygienické s antivirovými vlastnostmi, barva salted caramel</t>
  </si>
  <si>
    <t>1656823970</t>
  </si>
  <si>
    <t>Poznámka k položce:_x000D_
- ozn.A4</t>
  </si>
  <si>
    <t>"ozn.A4</t>
  </si>
  <si>
    <t>A4so*0,07</t>
  </si>
  <si>
    <t>211,89*1,1 'Přepočtené koeficientem množství</t>
  </si>
  <si>
    <t>528</t>
  </si>
  <si>
    <t>776251411</t>
  </si>
  <si>
    <t>Montáž podlahovin z přírodního linolea (marmolea) spoj podlah svařováním za tepla</t>
  </si>
  <si>
    <t>2139153593</t>
  </si>
  <si>
    <t>https://podminky.urs.cz/item/CS_URS_2024_02/776251411</t>
  </si>
  <si>
    <t>"šířka pásů: 2,0 m</t>
  </si>
  <si>
    <t>(S01+S03+S06+S08)/2,00*1,1</t>
  </si>
  <si>
    <t>529</t>
  </si>
  <si>
    <t>60756130</t>
  </si>
  <si>
    <t>šňůra svařovací pro podlahy z přírodního linolea</t>
  </si>
  <si>
    <t>-540107923</t>
  </si>
  <si>
    <t>595,212*1,1 'Přepočtené koeficientem množství</t>
  </si>
  <si>
    <t>530</t>
  </si>
  <si>
    <t>776411221</t>
  </si>
  <si>
    <t>Montáž soklíků tahaných (fabiony) z linolea (marmolea) obvodových, výšky do 80 mm</t>
  </si>
  <si>
    <t>739089060</t>
  </si>
  <si>
    <t>https://podminky.urs.cz/item/CS_URS_2024_02/776411221</t>
  </si>
  <si>
    <t>"podlaha ozn.A1</t>
  </si>
  <si>
    <t>(8,10+1,50)*2-(0,90*5+1,20*2)+0,15*2*3</t>
  </si>
  <si>
    <t>(4,55+4,875)*2-0,90+0,15*2</t>
  </si>
  <si>
    <t>(3,40+2,365)*2-(0,90+0,70)</t>
  </si>
  <si>
    <t>-(0,90*2+1,50*2)+0,25*2</t>
  </si>
  <si>
    <t>(3,64+1,50)*2-0,90</t>
  </si>
  <si>
    <t>-(3,20+1,80*3+0,70*2)</t>
  </si>
  <si>
    <t>-(0,90*3+0,70+1,80)+0,10*2*2</t>
  </si>
  <si>
    <t>(4,80+6,25)*2-0,90+0,10*2</t>
  </si>
  <si>
    <t>(6,98+3,12)*2-0,90</t>
  </si>
  <si>
    <t>(6,02+4,57)*2-(0,70+0,90)</t>
  </si>
  <si>
    <t>(4,20+1,60)*2-0,70</t>
  </si>
  <si>
    <t>(3,15+1,55)*2-0,80+0,10*2</t>
  </si>
  <si>
    <t>-(4,15*2+1,85*2+1,68)+0,33*2+0,25*2</t>
  </si>
  <si>
    <t>(6,75+9,62)*2-5,935+0,40*2</t>
  </si>
  <si>
    <t>(9,62+6,00+1,15)*2-(5,935+1,10)+0,10*2</t>
  </si>
  <si>
    <t>(6,88+4,875+0,15)*2-(1,10*3+0,90+1,85+0,70)+0,10*2</t>
  </si>
  <si>
    <t>-(1,85*2+1,68)+0,40*2+0,25*2+0,10*2</t>
  </si>
  <si>
    <t>1,05+2,285+4,445-4,15-1,68+0,40*2</t>
  </si>
  <si>
    <t>(4,50+2,20)*2-4,15-1,10*2+0,25*2</t>
  </si>
  <si>
    <t>"podlaha ozn.A2</t>
  </si>
  <si>
    <t>-(1,85+1,10*6+0,90*2+1,65)</t>
  </si>
  <si>
    <t>(2,75+5,15+1,40)*2-(0,90+1,10)+0,10*2</t>
  </si>
  <si>
    <t>(2,55+5,15)*2-1,10+0,10*2</t>
  </si>
  <si>
    <t>(5,15+2,75+1,40)*2-(1,10+0,90)+0,10*2</t>
  </si>
  <si>
    <t>(4,10+5,15)*2-(1,10+0,90)+0,10*2</t>
  </si>
  <si>
    <t>(5,15+4,10)*2-(0,90+1,10)+0,10*2</t>
  </si>
  <si>
    <t>(4,10+5,15)*2-(0,90+1,10)+0,10*2</t>
  </si>
  <si>
    <t>"podlaha ozn.A3</t>
  </si>
  <si>
    <t>-(1,85+1,10*5+1,65+0,90*3)</t>
  </si>
  <si>
    <t>(5,15+2,75+1,40)*2-(0,90+1,10)+0,10*2</t>
  </si>
  <si>
    <t>(5,15+2,55)*2-0,90</t>
  </si>
  <si>
    <t>-(4,00*2+3,35)</t>
  </si>
  <si>
    <t>-(4,00+3,35+5,00+1,95)</t>
  </si>
  <si>
    <t>-(1,85+1,10*5+0,90*3)</t>
  </si>
  <si>
    <t>-(4,00+3,35+5,15)+0,40*2*5</t>
  </si>
  <si>
    <t>(2,55+5,15)*2-0,90+0,10*2</t>
  </si>
  <si>
    <t>(2,75+5,15+1,40)*2-(1,10+0,90)+0,10*2</t>
  </si>
  <si>
    <t>(4,25+5,15)*2-(0,90+1,10)+0,10*2</t>
  </si>
  <si>
    <t>(4,10+5,15)*2-1,10+0,10*2</t>
  </si>
  <si>
    <t>-(4,00+3,25+5,15)-0,90</t>
  </si>
  <si>
    <t>531</t>
  </si>
  <si>
    <t>776411223</t>
  </si>
  <si>
    <t>Montáž soklíků tahaných (fabiony) z linolea (marmolea) vnitřních rohů</t>
  </si>
  <si>
    <t>1013945015</t>
  </si>
  <si>
    <t>https://podminky.urs.cz/item/CS_URS_2024_02/776411223</t>
  </si>
  <si>
    <t>532</t>
  </si>
  <si>
    <t>776411224</t>
  </si>
  <si>
    <t>Montáž soklíků tahaných (fabiony) z linolea (marmolea) vnějších rohů</t>
  </si>
  <si>
    <t>729552492</t>
  </si>
  <si>
    <t>https://podminky.urs.cz/item/CS_URS_2024_02/776411224</t>
  </si>
  <si>
    <t>533</t>
  </si>
  <si>
    <t>998776112</t>
  </si>
  <si>
    <t>Přesun hmot pro podlahy povlakové stanovený z hmotnosti přesunovaného materiálu vodorovná dopravní vzdálenost do 50 m s omezením mechanizace v objektech výšky přes 6 do 12 m</t>
  </si>
  <si>
    <t>-268541068</t>
  </si>
  <si>
    <t>https://podminky.urs.cz/item/CS_URS_2024_02/998776112</t>
  </si>
  <si>
    <t>777</t>
  </si>
  <si>
    <t>Podlahy lité</t>
  </si>
  <si>
    <t>534</t>
  </si>
  <si>
    <t>777131113</t>
  </si>
  <si>
    <t>Penetrační nátěr podlahy polyuretanový na podklad vlhký nebo s nízkou nasákavostí</t>
  </si>
  <si>
    <t>-294904594</t>
  </si>
  <si>
    <t>https://podminky.urs.cz/item/CS_URS_2024_02/777131113</t>
  </si>
  <si>
    <t>S05+S05s</t>
  </si>
  <si>
    <t>535</t>
  </si>
  <si>
    <t>777621121</t>
  </si>
  <si>
    <t>Krycí nátěr podlahy průmyslový polyuretanový</t>
  </si>
  <si>
    <t>-793779810</t>
  </si>
  <si>
    <t>https://podminky.urs.cz/item/CS_URS_2024_02/777621121</t>
  </si>
  <si>
    <t>Poznámka k položce:_x000D_
- ochranný nátěr odolný ropným produktům, cca 1 kg/m2,</t>
  </si>
  <si>
    <t>2,55*2,06</t>
  </si>
  <si>
    <t>"vytažení na stěny</t>
  </si>
  <si>
    <t>(2,55+2,06)*2*0,50</t>
  </si>
  <si>
    <t>536</t>
  </si>
  <si>
    <t>777911113</t>
  </si>
  <si>
    <t>Napojení na stěnu nebo sokl fabionem z epoxidové stěrky plněné pískem a výplňovým spárovým profilem s trvale pružným tmelem pohyblivé</t>
  </si>
  <si>
    <t>-490565604</t>
  </si>
  <si>
    <t>https://podminky.urs.cz/item/CS_URS_2024_02/777911113</t>
  </si>
  <si>
    <t>(2,55+2,06)*2</t>
  </si>
  <si>
    <t>537</t>
  </si>
  <si>
    <t>998777111</t>
  </si>
  <si>
    <t>Přesun hmot pro podlahy lité stanovený z hmotnosti přesunovaného materiálu vodorovná dopravní vzdálenost do 50 m s omezením mechanizace v objektech výšky do 6 m</t>
  </si>
  <si>
    <t>2136754315</t>
  </si>
  <si>
    <t>https://podminky.urs.cz/item/CS_URS_2024_02/998777111</t>
  </si>
  <si>
    <t>781</t>
  </si>
  <si>
    <t>Dokončovací práce - obklady</t>
  </si>
  <si>
    <t>538</t>
  </si>
  <si>
    <t>781121011</t>
  </si>
  <si>
    <t>Příprava podkladu před provedením obkladu nátěr penetrační na stěnu</t>
  </si>
  <si>
    <t>1078320982</t>
  </si>
  <si>
    <t>https://podminky.urs.cz/item/CS_URS_2024_02/781121011</t>
  </si>
  <si>
    <t>(1,20+4,45+2,92+0,15+0,95)*2,00</t>
  </si>
  <si>
    <t>(2,90+2,97)*2*2,00</t>
  </si>
  <si>
    <t>-0,70*2,00</t>
  </si>
  <si>
    <t>(2,50+4,60)*2*2,00</t>
  </si>
  <si>
    <t>-0,90*2,00</t>
  </si>
  <si>
    <t>3,00*0,60</t>
  </si>
  <si>
    <t>1,20*2,00</t>
  </si>
  <si>
    <t>1,38*2,00</t>
  </si>
  <si>
    <t>(4,40-1,38)*0,60</t>
  </si>
  <si>
    <t>(3,15+1,50)*2*2,00</t>
  </si>
  <si>
    <t>-0,70*2,00+2,00*2*0,10</t>
  </si>
  <si>
    <t>1,10*2,00</t>
  </si>
  <si>
    <t>(2,45+2,50)*2*2,00</t>
  </si>
  <si>
    <t>-0,90*2,00+2,00*2*0,10</t>
  </si>
  <si>
    <t>(4,30+4,10)*2*2,00</t>
  </si>
  <si>
    <t>-1,10*2,00</t>
  </si>
  <si>
    <t>-1,80*2,00+2,00*0,25*2</t>
  </si>
  <si>
    <t>(1,20+0,50)*2,00</t>
  </si>
  <si>
    <t>(0,80*2+0,60)*2,00</t>
  </si>
  <si>
    <t>(3,75-0,80*2)*0,60</t>
  </si>
  <si>
    <t>1,55*2,00</t>
  </si>
  <si>
    <t>(0,60*2+3,15)*0,60</t>
  </si>
  <si>
    <t>(6,12+4,465)*2*2,00</t>
  </si>
  <si>
    <t>-2,00*1,10</t>
  </si>
  <si>
    <t>(2,25+0,90)*2*2,00</t>
  </si>
  <si>
    <t>-0,70*2,00*2</t>
  </si>
  <si>
    <t>1,10*2,00+1,80*0,60</t>
  </si>
  <si>
    <t>-0,90*2,00+2,00*0,10*2</t>
  </si>
  <si>
    <t>(2,50+2,45)*2*2,00</t>
  </si>
  <si>
    <t>"plocha keramického obkladu na sádrokartonu</t>
  </si>
  <si>
    <t>(1,20+4,45+2,92+0,15+0,95-2,37)*2,00</t>
  </si>
  <si>
    <t>-2,90*(2,00-1,20)</t>
  </si>
  <si>
    <t>2,50*2,00-0,90*2,00</t>
  </si>
  <si>
    <t>(3,15*2+1,50)*2,00</t>
  </si>
  <si>
    <t>(2,45*2+2,50)*2,00</t>
  </si>
  <si>
    <t>0,60*0,60</t>
  </si>
  <si>
    <t>4,465*2,00-1,10*2,00</t>
  </si>
  <si>
    <t>(2,50+2,45*2)*2,00</t>
  </si>
  <si>
    <t>"keramický obklad na betonu</t>
  </si>
  <si>
    <t>2,37*2,00</t>
  </si>
  <si>
    <t>2,90*(2,00-1,20)</t>
  </si>
  <si>
    <t>4,60*2*2,00</t>
  </si>
  <si>
    <t>2,50*(2,00-1,20)</t>
  </si>
  <si>
    <t>0,15*6*2,00</t>
  </si>
  <si>
    <t>-(KOsdk+KOb)</t>
  </si>
  <si>
    <t>F01+F03+F06+FOZ</t>
  </si>
  <si>
    <t>539</t>
  </si>
  <si>
    <t>781131112</t>
  </si>
  <si>
    <t>Izolace stěny pod obklad izolace nátěrem nebo stěrkou ve dvou vrstvách</t>
  </si>
  <si>
    <t>1552099901</t>
  </si>
  <si>
    <t>https://podminky.urs.cz/item/CS_URS_2024_02/781131112</t>
  </si>
  <si>
    <t>"vytažení na stěny 150 mm</t>
  </si>
  <si>
    <t>((1,80+0,95)*2-0,70)*0,15</t>
  </si>
  <si>
    <t>((1,80+1,20)*2-0,70*3)*0,15</t>
  </si>
  <si>
    <t>((4,45+3,12)*2-(0,70+0,90)+0,15*2)*0,15</t>
  </si>
  <si>
    <t>((2,50+4,445)*2-0,90)*0,15</t>
  </si>
  <si>
    <t>((5,35+7,967)*2-1,20)*0,15</t>
  </si>
  <si>
    <t>((3,15+1,50)*2-0,70+0,10*2)*0,15</t>
  </si>
  <si>
    <t>((1,80+1,10)*2-0,70)*0,15</t>
  </si>
  <si>
    <t>((2,45+2,50)*2-0,90)*0,15</t>
  </si>
  <si>
    <t>((4,30+4,10)*2-1,10)*0,15</t>
  </si>
  <si>
    <t>((6,12+4,465)*2-1,10)*0,15</t>
  </si>
  <si>
    <t>((2,25+0,90)*2-0,70*2)*0,15</t>
  </si>
  <si>
    <t>((0,915+2,29)*2-0,70)*0,15</t>
  </si>
  <si>
    <t>((2,15+1,80)*2-0,90)*0,15</t>
  </si>
  <si>
    <t>((2,45+2,50)*2-0,90+0,10*2)*0,15</t>
  </si>
  <si>
    <t>((2,50+2,45)*2-0,90+0,10*2)*0,15</t>
  </si>
  <si>
    <t>540</t>
  </si>
  <si>
    <t>781131241</t>
  </si>
  <si>
    <t>Izolace stěny pod obklad izolace těsnícími izolačními pásy vnitřní kout</t>
  </si>
  <si>
    <t>1598615026</t>
  </si>
  <si>
    <t>https://podminky.urs.cz/item/CS_URS_2024_02/781131241</t>
  </si>
  <si>
    <t>4+4+4+4+5+4+4+4+4+4+4+4+4+5+4+4</t>
  </si>
  <si>
    <t>541</t>
  </si>
  <si>
    <t>781131242</t>
  </si>
  <si>
    <t>Izolace stěny pod obklad izolace těsnícími izolačními pásy vnější roh</t>
  </si>
  <si>
    <t>1089261412</t>
  </si>
  <si>
    <t>https://podminky.urs.cz/item/CS_URS_2024_02/781131242</t>
  </si>
  <si>
    <t>1+1</t>
  </si>
  <si>
    <t>542</t>
  </si>
  <si>
    <t>781131264</t>
  </si>
  <si>
    <t>Izolace stěny pod obklad izolace těsnícími izolačními pásy mezi podlahou a stěnu</t>
  </si>
  <si>
    <t>239675068</t>
  </si>
  <si>
    <t>https://podminky.urs.cz/item/CS_URS_2024_02/781131264</t>
  </si>
  <si>
    <t>(2,41+1,05)*2-0,70</t>
  </si>
  <si>
    <t>(2,90+2,82)*2-0,70</t>
  </si>
  <si>
    <t>(2,97+2,25)*2-0,90</t>
  </si>
  <si>
    <t>(2,45+2,50)*2-0,90</t>
  </si>
  <si>
    <t>(2,50+2,45)*2-0,90</t>
  </si>
  <si>
    <t>543</t>
  </si>
  <si>
    <t>781472239</t>
  </si>
  <si>
    <t>Montáž keramických obkladů stěn lepených cementovým flexibilním lepidlem reliéfních nebo z dekorů přes 22 do 25 ks/m2</t>
  </si>
  <si>
    <t>1305503381</t>
  </si>
  <si>
    <t>https://podminky.urs.cz/item/CS_URS_2024_02/781472239</t>
  </si>
  <si>
    <t>"dle výpisu projektanta</t>
  </si>
  <si>
    <t>67,35</t>
  </si>
  <si>
    <t>101,51</t>
  </si>
  <si>
    <t>95,81</t>
  </si>
  <si>
    <t>71,02</t>
  </si>
  <si>
    <t>544</t>
  </si>
  <si>
    <t>5979900.1</t>
  </si>
  <si>
    <t>keramický obklad 200x200mm, barva seta</t>
  </si>
  <si>
    <t>988160599</t>
  </si>
  <si>
    <t>335,69*1,1 'Přepočtené koeficientem množství</t>
  </si>
  <si>
    <t>545</t>
  </si>
  <si>
    <t>781472242</t>
  </si>
  <si>
    <t>Montáž keramických obkladů stěn lepených cementovým flexibilním lepidlem reliéfních nebo z dekorů přes 45 do 50 ks/m2</t>
  </si>
  <si>
    <t>147804113</t>
  </si>
  <si>
    <t>https://podminky.urs.cz/item/CS_URS_2024_02/781472242</t>
  </si>
  <si>
    <t>56,30</t>
  </si>
  <si>
    <t>35,54</t>
  </si>
  <si>
    <t>80,79</t>
  </si>
  <si>
    <t>3,10</t>
  </si>
  <si>
    <t>546</t>
  </si>
  <si>
    <t>5979900.5</t>
  </si>
  <si>
    <t>keramický obklad slinutý 100x200mm, barva ghiaccio</t>
  </si>
  <si>
    <t>-1612109544</t>
  </si>
  <si>
    <t>175,73*1,1 'Přepočtené koeficientem množství</t>
  </si>
  <si>
    <t>547</t>
  </si>
  <si>
    <t>781472291</t>
  </si>
  <si>
    <t>Montáž keramických obkladů stěn lepených cementovým flexibilním lepidlem Příplatek k cenám za plochu do 10 m2 jednotlivě</t>
  </si>
  <si>
    <t>153740443</t>
  </si>
  <si>
    <t>https://podminky.urs.cz/item/CS_URS_2024_02/781472291</t>
  </si>
  <si>
    <t>548</t>
  </si>
  <si>
    <t>781484411</t>
  </si>
  <si>
    <t>Montáž keramických obkladů stěn z mozaiky nebo dekoru lepených na síti lepené cementovým flexibilním lepidlem, základní prvek do 100 ks/m2</t>
  </si>
  <si>
    <t>138782380</t>
  </si>
  <si>
    <t>https://podminky.urs.cz/item/CS_URS_2024_02/781484411</t>
  </si>
  <si>
    <t>"1.NP (OB 02)</t>
  </si>
  <si>
    <t>"2.NP (OB 03)</t>
  </si>
  <si>
    <t>"3.NP (OB 04)</t>
  </si>
  <si>
    <t>549</t>
  </si>
  <si>
    <t>5979900.2</t>
  </si>
  <si>
    <t>dekor keramický lepený na síti 50x200mm, barva giallo</t>
  </si>
  <si>
    <t>-369496835</t>
  </si>
  <si>
    <t>93,35*1,1 'Přepočtené koeficientem množství</t>
  </si>
  <si>
    <t>550</t>
  </si>
  <si>
    <t>5979900.3</t>
  </si>
  <si>
    <t>dekor keramický lepený na síti 50x200mm, barva mastice</t>
  </si>
  <si>
    <t>-707284607</t>
  </si>
  <si>
    <t>80,19*1,1 'Přepočtené koeficientem množství</t>
  </si>
  <si>
    <t>551</t>
  </si>
  <si>
    <t>5979900.4</t>
  </si>
  <si>
    <t>dekor keramický lepený na síti 50x200mm, barva cipria</t>
  </si>
  <si>
    <t>1773262345</t>
  </si>
  <si>
    <t>69,98*1,1 'Přepočtené koeficientem množství</t>
  </si>
  <si>
    <t>552</t>
  </si>
  <si>
    <t>781491011</t>
  </si>
  <si>
    <t>Montáž zrcadel lepených silikonovým tmelem na podkladní omítku, plochy do 1 m2</t>
  </si>
  <si>
    <t>-959616100</t>
  </si>
  <si>
    <t>https://podminky.urs.cz/item/CS_URS_2024_02/781491011</t>
  </si>
  <si>
    <t>"ZT 27</t>
  </si>
  <si>
    <t>0,60*1,20*12</t>
  </si>
  <si>
    <t>553</t>
  </si>
  <si>
    <t>6346500.1</t>
  </si>
  <si>
    <t>zrcadlo 600x1200x10 mm</t>
  </si>
  <si>
    <t>363301792</t>
  </si>
  <si>
    <t>10,9090909090909*1,1 'Přepočtené koeficientem množství</t>
  </si>
  <si>
    <t>554</t>
  </si>
  <si>
    <t>781492211</t>
  </si>
  <si>
    <t>Obklad - dokončující práce montáž profilu lepeného flexibilním cementovým lepidlem rohového</t>
  </si>
  <si>
    <t>-159535942</t>
  </si>
  <si>
    <t>https://podminky.urs.cz/item/CS_URS_2024_02/781492211</t>
  </si>
  <si>
    <t>1,20+4,45+2,92+0,15+0,95</t>
  </si>
  <si>
    <t>(2,90+2,97)*2</t>
  </si>
  <si>
    <t>(2,50+4,60)*2</t>
  </si>
  <si>
    <t>1,20</t>
  </si>
  <si>
    <t>1,38</t>
  </si>
  <si>
    <t>1,10</t>
  </si>
  <si>
    <t>1,20+0,50</t>
  </si>
  <si>
    <t>0,80*2+0,60</t>
  </si>
  <si>
    <t>1,55</t>
  </si>
  <si>
    <t>"ostatníí (cca 6%)</t>
  </si>
  <si>
    <t>130,21*0,06</t>
  </si>
  <si>
    <t>555</t>
  </si>
  <si>
    <t>19416014</t>
  </si>
  <si>
    <t>lišta ukončovací nerezová 8mm</t>
  </si>
  <si>
    <t>961957317</t>
  </si>
  <si>
    <t>138,023*1,05 'Přepočtené koeficientem množství</t>
  </si>
  <si>
    <t>556</t>
  </si>
  <si>
    <t>781492251</t>
  </si>
  <si>
    <t>Obklad - dokončující práce montáž profilu lepeného flexibilním cementovým lepidlem ukončovacího</t>
  </si>
  <si>
    <t>-1703526710</t>
  </si>
  <si>
    <t>https://podminky.urs.cz/item/CS_URS_2024_02/781492251</t>
  </si>
  <si>
    <t>0,95</t>
  </si>
  <si>
    <t>2,00</t>
  </si>
  <si>
    <t>2,90</t>
  </si>
  <si>
    <t>2,50</t>
  </si>
  <si>
    <t>2,00*2</t>
  </si>
  <si>
    <t>2,15*2+0,80</t>
  </si>
  <si>
    <t>0,75+1,80*2</t>
  </si>
  <si>
    <t>2,70</t>
  </si>
  <si>
    <t>2,00*4</t>
  </si>
  <si>
    <t>0,915</t>
  </si>
  <si>
    <t>3,00</t>
  </si>
  <si>
    <t>2,85</t>
  </si>
  <si>
    <t>557</t>
  </si>
  <si>
    <t>19416099.0</t>
  </si>
  <si>
    <t>lišta rohová nerezová</t>
  </si>
  <si>
    <t>573414208</t>
  </si>
  <si>
    <t>101,415*1,05 'Přepočtené koeficientem množství</t>
  </si>
  <si>
    <t>558</t>
  </si>
  <si>
    <t>781734111</t>
  </si>
  <si>
    <t>Montáž obkladů vnějších stěn z obkladaček nebo obkladových pásků cihelných lepených flexibilním lepidlem do 50 ks/m2</t>
  </si>
  <si>
    <t>1412038937</t>
  </si>
  <si>
    <t>https://podminky.urs.cz/item/CS_URS_2024_02/781734111</t>
  </si>
  <si>
    <t>Poznámka k položce:_x000D_
- Lepidlo na obklady a dlažby třída C2TES1 podle ČSN EN 12004_x000D_
- spárování maltou CG2W podle ČSN EN 13 888-1, barva bílošedá</t>
  </si>
  <si>
    <t>"SH: +0,400 až +1,050; HH: +10,570</t>
  </si>
  <si>
    <t>-(2,50+0,40)*(1,80-0,47)*3</t>
  </si>
  <si>
    <t>-(2,00+0,40)*(1,80-0,47)*2</t>
  </si>
  <si>
    <t>-2,00*(1,80-0,47)</t>
  </si>
  <si>
    <t>15,25*6,00</t>
  </si>
  <si>
    <t>(4,30+5,75*3+2,60*4*2)*0,20*3</t>
  </si>
  <si>
    <t>(-1,80*2,50+(1,80+2,50*2)*0,20)*2</t>
  </si>
  <si>
    <t>-((4,30+5,75*3)*0,30+0,30*0,20*3*2)*3</t>
  </si>
  <si>
    <t>14,90*(4,09-0,37)</t>
  </si>
  <si>
    <t>1,20*0,60</t>
  </si>
  <si>
    <t>-(2,50+0,40)*0,47*3</t>
  </si>
  <si>
    <t>-(2,00+0,40)*0,47*2</t>
  </si>
  <si>
    <t>-2,00*0,47</t>
  </si>
  <si>
    <t>1,225*0,35+9,00*(0,35+0,90)/2</t>
  </si>
  <si>
    <t>(2,25+1,20)*0,60</t>
  </si>
  <si>
    <t>"SH: +0,550; HH: +2,525</t>
  </si>
  <si>
    <t>(8,397+19,24+1,113+0,25*2)*1,97</t>
  </si>
  <si>
    <t>" - ostatní drobné</t>
  </si>
  <si>
    <t>10,00</t>
  </si>
  <si>
    <t>559</t>
  </si>
  <si>
    <t>59623113.1</t>
  </si>
  <si>
    <t>pásek obkladový cihlový 240x71 mm, tl.12-14 mm, barva sandweiss</t>
  </si>
  <si>
    <t>447198376</t>
  </si>
  <si>
    <t>939,755*52,8 'Přepočtené koeficientem množství</t>
  </si>
  <si>
    <t>560</t>
  </si>
  <si>
    <t>998781112</t>
  </si>
  <si>
    <t>Přesun hmot pro obklady keramické stanovený z hmotnosti přesunovaného materiálu vodorovná dopravní vzdálenost do 50 m s omezením mechanizace v objektech výšky přes 6 do 12 m</t>
  </si>
  <si>
    <t>-515625886</t>
  </si>
  <si>
    <t>https://podminky.urs.cz/item/CS_URS_2024_02/998781112</t>
  </si>
  <si>
    <t>784</t>
  </si>
  <si>
    <t>Dokončovací práce - malby a tapety</t>
  </si>
  <si>
    <t>561</t>
  </si>
  <si>
    <t>784181121</t>
  </si>
  <si>
    <t>Penetrace podkladu jednonásobná hloubková akrylátová bezbarvá v místnostech výšky do 3,80 m</t>
  </si>
  <si>
    <t>151388261</t>
  </si>
  <si>
    <t>https://podminky.urs.cz/item/CS_URS_2024_02/784181121</t>
  </si>
  <si>
    <t>562</t>
  </si>
  <si>
    <t>784211101</t>
  </si>
  <si>
    <t>Malby z malířských směsí oděruvzdorných za mokra dvojnásobné, bílé za mokra oděruvzdorné výborně v místnostech výšky do 3,80 m</t>
  </si>
  <si>
    <t>704908086</t>
  </si>
  <si>
    <t>https://podminky.urs.cz/item/CS_URS_2024_02/784211101</t>
  </si>
  <si>
    <t>"stropy</t>
  </si>
  <si>
    <t>OmD+OmT+SdkPo1+SdkPo2</t>
  </si>
  <si>
    <t>"stěny</t>
  </si>
  <si>
    <t>"na nových omítkách ve stávajícím objektu</t>
  </si>
  <si>
    <t>2,00*2*3,00*2</t>
  </si>
  <si>
    <t>"odpočet keramických obkladů</t>
  </si>
  <si>
    <t>-KO</t>
  </si>
  <si>
    <t>"odpočet omyvatelného nátěru</t>
  </si>
  <si>
    <t>-ON</t>
  </si>
  <si>
    <t>563</t>
  </si>
  <si>
    <t>784660111</t>
  </si>
  <si>
    <t>Linkrustace s vrchním nátěrem syntetickým v místnostech výšky do 3,80 m</t>
  </si>
  <si>
    <t>-102765050</t>
  </si>
  <si>
    <t>https://podminky.urs.cz/item/CS_URS_2024_02/784660111</t>
  </si>
  <si>
    <t>786</t>
  </si>
  <si>
    <t>Dokončovací práce - čalounické úpravy</t>
  </si>
  <si>
    <t>564</t>
  </si>
  <si>
    <t>786019901.IR01</t>
  </si>
  <si>
    <t>Vnitřní látkové rolety 700x1800 mm - IR01</t>
  </si>
  <si>
    <t>1087937572</t>
  </si>
  <si>
    <t>Poznámka k položce:_x000D_
- montáž a dodávka_x000D_
- vnitřní látkové rolety, polopropustné_x000D_
- montované na okenní křídlo nebo dveře_x000D_
- manuální ovládání</t>
  </si>
  <si>
    <t>565</t>
  </si>
  <si>
    <t>786019901.IR02</t>
  </si>
  <si>
    <t>Vnitřní látkové rolety 1000x1800 mm - IR02</t>
  </si>
  <si>
    <t>44212428</t>
  </si>
  <si>
    <t>566</t>
  </si>
  <si>
    <t>786019901.IR03</t>
  </si>
  <si>
    <t>Vnitřní látkové rolety 1100x1800 mm - IR03</t>
  </si>
  <si>
    <t>2035466874</t>
  </si>
  <si>
    <t>567</t>
  </si>
  <si>
    <t>786019901.IR04</t>
  </si>
  <si>
    <t>Vnitřní látkové rolety 1500x1800 mm - IR04</t>
  </si>
  <si>
    <t>1790003304</t>
  </si>
  <si>
    <t>568</t>
  </si>
  <si>
    <t>786019901.IR05</t>
  </si>
  <si>
    <t>Vnitřní látkové rolety 700x2600 mm - IR05</t>
  </si>
  <si>
    <t>1738822424</t>
  </si>
  <si>
    <t>569</t>
  </si>
  <si>
    <t>786019901.IR06</t>
  </si>
  <si>
    <t>Vnitřní látkové rolety 1100x2600 mm - IR06</t>
  </si>
  <si>
    <t>-83153352</t>
  </si>
  <si>
    <t>570</t>
  </si>
  <si>
    <t>786019901.IR07</t>
  </si>
  <si>
    <t>Vnitřní látkové rolety 600x2600 mm - IR07</t>
  </si>
  <si>
    <t>-455311686</t>
  </si>
  <si>
    <t>571</t>
  </si>
  <si>
    <t>786019901.IR08</t>
  </si>
  <si>
    <t>Vnitřní látkové rolety 1200x2600 mm - IR08</t>
  </si>
  <si>
    <t>-1585141371</t>
  </si>
  <si>
    <t>572</t>
  </si>
  <si>
    <t>786019902.EZ01</t>
  </si>
  <si>
    <t>Venkovní žaluzie s podomítkovým boxem 800x2880 mm - EZ01</t>
  </si>
  <si>
    <t>-1531546818</t>
  </si>
  <si>
    <t>Poznámka k položce:_x000D_
- montáž a dodávka_x000D_
- na elektrický pohon_x000D_
- velikost boxu: 130x250mm</t>
  </si>
  <si>
    <t>573</t>
  </si>
  <si>
    <t>786019902.EZ02</t>
  </si>
  <si>
    <t>Venkovní žaluzie s podomítkovým boxem 950x2880 mm - EZ02</t>
  </si>
  <si>
    <t>-474575450</t>
  </si>
  <si>
    <t>574</t>
  </si>
  <si>
    <t>786019902.EZ03</t>
  </si>
  <si>
    <t>Venkovní žaluzie s podomítkovým boxem 1050x2880 mm - EZ03</t>
  </si>
  <si>
    <t>-2117420341</t>
  </si>
  <si>
    <t>575</t>
  </si>
  <si>
    <t>786019902.EZ04</t>
  </si>
  <si>
    <t>Venkovní žaluzie s podomítkovým boxem 1100x2880 mm - EZ04</t>
  </si>
  <si>
    <t>984633460</t>
  </si>
  <si>
    <t>576</t>
  </si>
  <si>
    <t>786019902.EZ05</t>
  </si>
  <si>
    <t>Venkovní žaluzie s podomítkovým boxem 1150x2880 mm - EZ05</t>
  </si>
  <si>
    <t>-1738095226</t>
  </si>
  <si>
    <t>577</t>
  </si>
  <si>
    <t>786019902.EZ06</t>
  </si>
  <si>
    <t>Venkovní žaluzie s podomítkovým boxem 1200x2880 mm - EZ06</t>
  </si>
  <si>
    <t>1704676465</t>
  </si>
  <si>
    <t>578</t>
  </si>
  <si>
    <t>786019902.EZ07</t>
  </si>
  <si>
    <t>Venkovní žaluzie s podomítkovým boxem 1250x2880 mm - EZ07</t>
  </si>
  <si>
    <t>-1221540667</t>
  </si>
  <si>
    <t>579</t>
  </si>
  <si>
    <t>786019902.EZ08</t>
  </si>
  <si>
    <t>Venkovní žaluzie s podomítkovým boxem 1300x2880 mm - EZ08</t>
  </si>
  <si>
    <t>1953389528</t>
  </si>
  <si>
    <t>580</t>
  </si>
  <si>
    <t>786019902.EZ09</t>
  </si>
  <si>
    <t>Venkovní žaluzie s podomítkovým boxem 650x3100 mm - EZ09</t>
  </si>
  <si>
    <t>-2000283618</t>
  </si>
  <si>
    <t>581</t>
  </si>
  <si>
    <t>786019902.EZ10</t>
  </si>
  <si>
    <t>Venkovní žaluzie s podomítkovým boxem 800x3100 mm - EZ10</t>
  </si>
  <si>
    <t>-1475022377</t>
  </si>
  <si>
    <t>582</t>
  </si>
  <si>
    <t>786019902.EZ11</t>
  </si>
  <si>
    <t>Venkovní žaluzie s podomítkovým boxem 950x3100 mm - EZ11</t>
  </si>
  <si>
    <t>-2016884575</t>
  </si>
  <si>
    <t>583</t>
  </si>
  <si>
    <t>786019902.EZ12</t>
  </si>
  <si>
    <t>Venkovní žaluzie s podomítkovým boxem 1000x3100 mm - EZ12</t>
  </si>
  <si>
    <t>1637399439</t>
  </si>
  <si>
    <t>584</t>
  </si>
  <si>
    <t>786019902.EZ13</t>
  </si>
  <si>
    <t>Venkovní žaluzie s podomítkovým boxem 1200x3100 mm - EZ13</t>
  </si>
  <si>
    <t>1632333442</t>
  </si>
  <si>
    <t>585</t>
  </si>
  <si>
    <t>786019902.EZ14</t>
  </si>
  <si>
    <t>Venkovní žaluzie s podomítkovým boxem 1250x3100 mm - EZ14</t>
  </si>
  <si>
    <t>115730018</t>
  </si>
  <si>
    <t>586</t>
  </si>
  <si>
    <t>786019902.EZ15</t>
  </si>
  <si>
    <t>1477745584</t>
  </si>
  <si>
    <t>587</t>
  </si>
  <si>
    <t>786019902.EZ16</t>
  </si>
  <si>
    <t>Venkovní žaluzie s podomítkovým boxem 1430x2600 mm - EZ16</t>
  </si>
  <si>
    <t>-164706253</t>
  </si>
  <si>
    <t>588</t>
  </si>
  <si>
    <t>998786112</t>
  </si>
  <si>
    <t>Přesun hmot pro stínění a čalounické úpravy stanovený z hmotnosti přesunovaného materiálu vodorovná dopravní vzdálenost do 50 m s omezením mechanizace v objektech výšky (hloubky) přes 6 do 12 m</t>
  </si>
  <si>
    <t>-1870204757</t>
  </si>
  <si>
    <t>https://podminky.urs.cz/item/CS_URS_2024_02/998786112</t>
  </si>
  <si>
    <t>789</t>
  </si>
  <si>
    <t>Povrchové úpravy ocelových konstrukcí a technologických zařízení</t>
  </si>
  <si>
    <t>589</t>
  </si>
  <si>
    <t>789224123</t>
  </si>
  <si>
    <t>Provedení otryskání povrchů ocelových konstrukcí suché abrazivní tryskání třídy IV stupeň zrezivění B, stupeň přípravy Sa 2</t>
  </si>
  <si>
    <t>CS ÚRS 2023 02</t>
  </si>
  <si>
    <t>-1012973621</t>
  </si>
  <si>
    <t>https://podminky.urs.cz/item/CS_URS_2023_02/789224123</t>
  </si>
  <si>
    <t>10,12*2*2,12*1,08</t>
  </si>
  <si>
    <t>590</t>
  </si>
  <si>
    <t>42118101</t>
  </si>
  <si>
    <t>materiál tryskací (ostrohranný tvrdý písek)</t>
  </si>
  <si>
    <t>1200562851</t>
  </si>
  <si>
    <t>NVN*0,010</t>
  </si>
  <si>
    <t>591</t>
  </si>
  <si>
    <t>789324110</t>
  </si>
  <si>
    <t>Zhotovení nátěru ocelových konstrukcí třídy IV základního jednosložkového, tloušťky do 40 μm</t>
  </si>
  <si>
    <t>-311084522</t>
  </si>
  <si>
    <t>https://podminky.urs.cz/item/CS_URS_2023_02/789324110</t>
  </si>
  <si>
    <t>592</t>
  </si>
  <si>
    <t>24629042</t>
  </si>
  <si>
    <t>hmota nátěrová alkydová antikorozní samozákladující na ocelové konstrukce polomatná RAL 3020</t>
  </si>
  <si>
    <t>1552286435</t>
  </si>
  <si>
    <t>46,342*0,15 'Přepočtené koeficientem množství</t>
  </si>
  <si>
    <t>Práce a dodávky M</t>
  </si>
  <si>
    <t>33-M</t>
  </si>
  <si>
    <t>Montáže dopr.zaříz.,sklad. zař. a váh</t>
  </si>
  <si>
    <t>593</t>
  </si>
  <si>
    <t>3300.1</t>
  </si>
  <si>
    <t>Osobní lanový výtah, rozměr šachty 2258x2850 mm, počet stanic: 4</t>
  </si>
  <si>
    <t>175303210</t>
  </si>
  <si>
    <t>Poznámka k položce:_x000D_
- montáž a dodávka_x000D_
- nosnost: 1800 kg_x000D_
- rozměr kabiny: 1550x2450x2200 mm_x000D_
- pohon: bezpřevodový</t>
  </si>
  <si>
    <t>SO 01.02 - Zdravotně technické instalace</t>
  </si>
  <si>
    <t>součástí rozpočtu nejsou obsahem: zařizovací předměty gastro provoz vč. baterií baterie a jejich příslušenství WC moduly s ovládáním zdravotnické zařízovací předměty dřezy a výlevky - nerez dřezy kuchyňské linky</t>
  </si>
  <si>
    <t>721 - ZDRAVOTNĚ TECHNICKÉ INSTALACE</t>
  </si>
  <si>
    <t xml:space="preserve">    721.01 - VODOVOD</t>
  </si>
  <si>
    <t xml:space="preserve">      721.01.01 - VODOMĚRNÁ ŠACHTA</t>
  </si>
  <si>
    <t xml:space="preserve">      721.01.02 - VNITŘNÍ INSTALACE</t>
  </si>
  <si>
    <t xml:space="preserve">      721.01.03 - OHŘEV TEPLÉ VODY  -1.14</t>
  </si>
  <si>
    <t xml:space="preserve">      721.01.04 - POŽÁRNÍ ZAŘÍZENÍ</t>
  </si>
  <si>
    <t xml:space="preserve">      721.01.05 - ZEMNÍ PRÁCE</t>
  </si>
  <si>
    <t xml:space="preserve">      721.01.06 - ZKOUŠKY </t>
  </si>
  <si>
    <t xml:space="preserve">    721.02 - KANALIZACE</t>
  </si>
  <si>
    <t xml:space="preserve">      721.02.01 - VNĚJŠÍ ČÁST KANALIZACE - OBJEKTY</t>
  </si>
  <si>
    <t xml:space="preserve">        721.02.01.01 - KANALIZAČNÍ ŠACHTA HLŠ1</t>
  </si>
  <si>
    <t xml:space="preserve">        721.02.01.02 - ČERPACÍ ŠACHTA</t>
  </si>
  <si>
    <t xml:space="preserve">        721.02.01.03 - VSAKOVACÍ NÁDRŽ</t>
  </si>
  <si>
    <t xml:space="preserve">      721.02.02 - VNĚJŠÍ ČÁST KANALIZACE - VNĚJŠÍ ROZVODY</t>
  </si>
  <si>
    <t xml:space="preserve">      721.02.03 - VNITŘNÍ ČÁST KANALIZACE  - VNITŘNÍ ROZVODY</t>
  </si>
  <si>
    <t xml:space="preserve">      721.02.04 - ZKOUŠKY </t>
  </si>
  <si>
    <t>ZDRAVOTNĚ TECHNICKÉ INSTALACE</t>
  </si>
  <si>
    <t>721.01</t>
  </si>
  <si>
    <t>VODOVOD</t>
  </si>
  <si>
    <t>721.01.01</t>
  </si>
  <si>
    <t>VODOMĚRNÁ ŠACHTA</t>
  </si>
  <si>
    <t>Pol185</t>
  </si>
  <si>
    <t>vodoměrná šachta ŽB min. prům 1500 mm, vstupní otvor prům 600, stupadla, 2 x vývrt DN 100, litinový poklop prům. 600 tř. D400</t>
  </si>
  <si>
    <t>ks</t>
  </si>
  <si>
    <t>Pol186</t>
  </si>
  <si>
    <t>systémový prostup DN 100/63 - vodoměrná šachta-systémové těsnění 100/63</t>
  </si>
  <si>
    <t>Pol187</t>
  </si>
  <si>
    <t>vodoměrná sestava- přechodka z PE na závit, KK2",filtr 2",převlečná matice 5/4" pro vodoměr Q 10 m3/h, fakturační vodoměr Q 10 m3/h (dodávka CHVAK), převlečná matice 5/4" pro vodoměr Q 10 m3/h, ZK 2", KK s vypoštěním 2", přechodka závit na PE</t>
  </si>
  <si>
    <t>Pol188</t>
  </si>
  <si>
    <t>potrubí PE 100 SDR 11 63x5,8</t>
  </si>
  <si>
    <t>Pol189</t>
  </si>
  <si>
    <t>kolena PE 90°- 63 mm</t>
  </si>
  <si>
    <t>Pol190</t>
  </si>
  <si>
    <t>ochranná trubka HDPE 150 L 2500 mm</t>
  </si>
  <si>
    <t>721.01.02</t>
  </si>
  <si>
    <t>VNITŘNÍ INSTALACE</t>
  </si>
  <si>
    <t>Pol191</t>
  </si>
  <si>
    <t>systémové těsnění 100/63 do 5 bar - obvodová stěna</t>
  </si>
  <si>
    <t>Pol192</t>
  </si>
  <si>
    <t>potrubí PPr S 3,2 (PN 16) - 63x8,6</t>
  </si>
  <si>
    <t>Pol193</t>
  </si>
  <si>
    <t>potrubí PPr S 3,2 (PN 16) - 50x6,9</t>
  </si>
  <si>
    <t>Pol194</t>
  </si>
  <si>
    <t>potrubí PPr S 3,2 (PN 16) - 40x5,5</t>
  </si>
  <si>
    <t>Pol195</t>
  </si>
  <si>
    <t>potrubí PPr S 3,2 (PN 16) - 32x5,5</t>
  </si>
  <si>
    <t>Pol196</t>
  </si>
  <si>
    <t>potrubí PPr S 3,2 (PN 16) - 25x3,5</t>
  </si>
  <si>
    <t>Pol197</t>
  </si>
  <si>
    <t>potrubí PPr S 3,2 (PN 16) - 20x2,8</t>
  </si>
  <si>
    <t>Pol198</t>
  </si>
  <si>
    <t>potrubí PPr S 3,2 (PN 16) - 16x2,2</t>
  </si>
  <si>
    <t>Pol199</t>
  </si>
  <si>
    <t>teplná izolace 9 mm-40 mm</t>
  </si>
  <si>
    <t>Pol200</t>
  </si>
  <si>
    <t>kovová objímka s kombi vrutem ocel/pryž 3/4"-2"</t>
  </si>
  <si>
    <t>Pol201</t>
  </si>
  <si>
    <t>plastové objímky</t>
  </si>
  <si>
    <t>Pol202</t>
  </si>
  <si>
    <t>kolínka 90°- 16x2,2 - 63x8,6 - odhadem</t>
  </si>
  <si>
    <t>Pol203</t>
  </si>
  <si>
    <t>T kus - odhadem</t>
  </si>
  <si>
    <t>Pol204</t>
  </si>
  <si>
    <t>nástěnky 1/2"</t>
  </si>
  <si>
    <t>Pol205</t>
  </si>
  <si>
    <t>RV rohový ventil 1/2/3/8"</t>
  </si>
  <si>
    <t>Pol206</t>
  </si>
  <si>
    <t>venkovní nezámrzný ventil, uzamykatelný s připojením na hadici</t>
  </si>
  <si>
    <t>Pol207</t>
  </si>
  <si>
    <t>RV rohový ventil 1/2/1/2"</t>
  </si>
  <si>
    <t>Pol208</t>
  </si>
  <si>
    <t>pancéřové hadičky 3/8" 50 mm</t>
  </si>
  <si>
    <t>Pol209</t>
  </si>
  <si>
    <t>PV pračkový ventil s filtrem 1/2/3/4"</t>
  </si>
  <si>
    <t>Pol210</t>
  </si>
  <si>
    <t>KK-kulový kohout s ovládací páčkou 2"</t>
  </si>
  <si>
    <t>Pol211</t>
  </si>
  <si>
    <t>KK-kulový kohout s ovládací páčkou 5/4"</t>
  </si>
  <si>
    <t>Pol212</t>
  </si>
  <si>
    <t>KK-kulový kohout s ovládací páčkou 1"</t>
  </si>
  <si>
    <t>Pol213</t>
  </si>
  <si>
    <t>KK-kulový kohout s ovládací páčkou 3/4"</t>
  </si>
  <si>
    <t>Pol214</t>
  </si>
  <si>
    <t>KK-kulový kohout s ovládací páčkou 3/4" - vnější závit - GASTRO</t>
  </si>
  <si>
    <t>Pol215</t>
  </si>
  <si>
    <t>KK-kulový kohout s ovládací páčkou 1/2"</t>
  </si>
  <si>
    <t>Pol216</t>
  </si>
  <si>
    <t>KK-kulový kohout s připojením na hadici s ovládací páčkou 1/2"</t>
  </si>
  <si>
    <t>Pol217</t>
  </si>
  <si>
    <t>VK-kulový kohout s vypouštěním ovládací páčkou 6/4"</t>
  </si>
  <si>
    <t>Pol218</t>
  </si>
  <si>
    <t>VK-kulový kohout s vypouštěním ovládací páčkou 5/4"</t>
  </si>
  <si>
    <t>Pol219</t>
  </si>
  <si>
    <t>TA STAD 25 s vypouštěním</t>
  </si>
  <si>
    <t>Pol220</t>
  </si>
  <si>
    <t>TA STAD 20 s vypouštěním</t>
  </si>
  <si>
    <t>Pol221</t>
  </si>
  <si>
    <t>TA STAD 25 bez vypouštění</t>
  </si>
  <si>
    <t>Pol222</t>
  </si>
  <si>
    <t>TA STAD 20 bez vypouštění</t>
  </si>
  <si>
    <t>Pol223</t>
  </si>
  <si>
    <t>TA STAD 15 bez vypouštění</t>
  </si>
  <si>
    <t>721.01.03</t>
  </si>
  <si>
    <t>OHŘEV TEPLÉ VODY  -1.14</t>
  </si>
  <si>
    <t>Pol224</t>
  </si>
  <si>
    <t>nepřímoohřevný zásobník TV 1000 l</t>
  </si>
  <si>
    <t>Pol225</t>
  </si>
  <si>
    <t>expanzní nádoba 60 l</t>
  </si>
  <si>
    <t>Pol226</t>
  </si>
  <si>
    <t>filtr 6/4"</t>
  </si>
  <si>
    <t>Pol227</t>
  </si>
  <si>
    <t>ZK zpětná klapka 6/4"</t>
  </si>
  <si>
    <t>Pol228</t>
  </si>
  <si>
    <t>PV pojistný ventil 6/4"</t>
  </si>
  <si>
    <t>Pol229</t>
  </si>
  <si>
    <t>manometr 0-6 bar</t>
  </si>
  <si>
    <t>Pol230</t>
  </si>
  <si>
    <t>KK-kulový kohout s ovládací páčkou 6/4"</t>
  </si>
  <si>
    <t>Pol231</t>
  </si>
  <si>
    <t>ZK zpětná klapka 3/4"</t>
  </si>
  <si>
    <t>Pol232</t>
  </si>
  <si>
    <t>cirkulační čerpadlo 25-60</t>
  </si>
  <si>
    <t>Pol233</t>
  </si>
  <si>
    <t>teploměr se spodní jímkou do 120°C</t>
  </si>
  <si>
    <t>721.01.04</t>
  </si>
  <si>
    <t>POŽÁRNÍ ZAŘÍZENÍ</t>
  </si>
  <si>
    <t>Pol234</t>
  </si>
  <si>
    <t>požární hydrant zapuštěný prusklená dvířka, tvarově stálá hadice 30 m, proud. Ekv 6 - barva bílá</t>
  </si>
  <si>
    <t>Pol235</t>
  </si>
  <si>
    <t>ocelové potrubí DN 50 - požární voda</t>
  </si>
  <si>
    <t>Pol236</t>
  </si>
  <si>
    <t>ocelové potrubí DN 40 - požární voda</t>
  </si>
  <si>
    <t>Pol237</t>
  </si>
  <si>
    <t>ocelové potrubí DN 32 - požární voda</t>
  </si>
  <si>
    <t>Pol238</t>
  </si>
  <si>
    <t>ocelové potrubí DN 25 - požární voda</t>
  </si>
  <si>
    <t>Pol239</t>
  </si>
  <si>
    <t>teplná izolace 9 mm</t>
  </si>
  <si>
    <t>Pol240</t>
  </si>
  <si>
    <t>požární ucpávky - protipožární páska - horizontální prostupy</t>
  </si>
  <si>
    <t>Pol241</t>
  </si>
  <si>
    <t>požární ucpávky - požární pás 50 mm - vertikální prostupy</t>
  </si>
  <si>
    <t>721.01.05</t>
  </si>
  <si>
    <t>ZEMNÍ PRÁCE</t>
  </si>
  <si>
    <t>Pol242</t>
  </si>
  <si>
    <t>Výkopové práce do hloubky s pažením do hl. 1,8 m</t>
  </si>
  <si>
    <t>Pol243</t>
  </si>
  <si>
    <t>podsyp, zásyp, obsyp - štěrkopísek</t>
  </si>
  <si>
    <t>Pol244</t>
  </si>
  <si>
    <t>přesun hmot</t>
  </si>
  <si>
    <t>721.01.06</t>
  </si>
  <si>
    <t xml:space="preserve">ZKOUŠKY </t>
  </si>
  <si>
    <t>Pol245</t>
  </si>
  <si>
    <t>tlakové žkoušky potrubí, revize</t>
  </si>
  <si>
    <t>Pol246</t>
  </si>
  <si>
    <t>likvidace materiálu</t>
  </si>
  <si>
    <t>721.02</t>
  </si>
  <si>
    <t>KANALIZACE</t>
  </si>
  <si>
    <t>721.02.01</t>
  </si>
  <si>
    <t>VNĚJŠÍ ČÁST KANALIZACE - OBJEKTY</t>
  </si>
  <si>
    <t>721.02.01.01</t>
  </si>
  <si>
    <t>KANALIZAČNÍ ŠACHTA HLŠ1</t>
  </si>
  <si>
    <t>Pol247</t>
  </si>
  <si>
    <t>kanalizační šachta ŽB DN 1000 - šachtové dno TBZ-Q.1 s čedičovou úpravou, nátok KG DN 160/odtok DN 200 (úhel dle skutečnosti), 1x TBS-Q.1 1000 mm, 2x TBS-Q.1 500 mm, konus TBR-Q.1 600 mm, 1x vyrovnávací prstenec AR-V 100 mm, poklop litina D 400, 1x vývrt se systémovou těsnící manžetou D63 - výtlak splašky, 1x vývrt se systémovou těsnící manžetou D32-výtlak deště,1x vývrt s hrdlem KG DN 110</t>
  </si>
  <si>
    <t>721.02.01.02</t>
  </si>
  <si>
    <t>ČERPACÍ ŠACHTA</t>
  </si>
  <si>
    <t>Pol248</t>
  </si>
  <si>
    <t>čerpací jímka ŽB BN 5 vnitř. prům 1600 mm výška 3994 mm, nátok KG DN 160, výtlak systémová těsněnící manžeta D63, 1xvývrt DN 100 - elektro, bez spádového dna, zákrytová deska, otvor 1x600x900, otvor prum 600 mm,1x Kompozitový poklop B 125 900x600, 1x kompozitový poklop prum. 600 mm, nerezový žebřík s výsuvným madlem 4000 mm, nerezové vodící tyče 4000 mm, PE výtlačné potrubí DN 50, 2x ZK DN 50, 2x KK DN50, spojka C proplach, 2" KK - nerez, čerpadlo s řezákem 32GF 21.0 400 V - kabel 10 m, se spouštěcím zařízením, 2x nerezový řetěz dl. 8 m, plováková sestava, RM rozvaděč s GSM modemem</t>
  </si>
  <si>
    <t>721.02.01.03</t>
  </si>
  <si>
    <t>VSAKOVACÍ NÁDRŽ</t>
  </si>
  <si>
    <t>Pol249</t>
  </si>
  <si>
    <t>systémové vsakovací bloky 1200x600x420 - objem kapacita 300l, 70 ks, geotextilie 200 g/m2 - 200 m2, zásypový materiál stěrkopísek 20 m3</t>
  </si>
  <si>
    <t>Pol250</t>
  </si>
  <si>
    <t>revizní čerpací šachta - deště - ŽB šachta DN 1000 se stupadly, výška 3900 mm, šachtové dno DN 1000, 2xTBS-Q.1 1000 mm, konus TBR-Q.1 600 mm, 3xvyrovnávací prstenec AR-V 100 mm, poklop litina B 125, nátok KG DN 160, výtllak D32 systémová těsnící manžeta D 32, kalové čerpadlo s plovákem 230 V Qč. min. 12l/min. H 7m, 1xZK d 32.</t>
  </si>
  <si>
    <t>Pol251</t>
  </si>
  <si>
    <t>filtrační šachta DN 400, N 160, filtrační koš, poklop A15</t>
  </si>
  <si>
    <t>721.02.02</t>
  </si>
  <si>
    <t>VNĚJŠÍ ČÁST KANALIZACE - VNĚJŠÍ ROZVODY</t>
  </si>
  <si>
    <t>Pol252</t>
  </si>
  <si>
    <t>kanalizační potrubí KG SN 4 - DN 160</t>
  </si>
  <si>
    <t>Pol253</t>
  </si>
  <si>
    <t>kanalizační potrubí KG SN 4 - DN 125</t>
  </si>
  <si>
    <t>Pol254</t>
  </si>
  <si>
    <t>kanalizační potrubí KG SN 4 - DN 110</t>
  </si>
  <si>
    <t>Pol255</t>
  </si>
  <si>
    <t>koleno KG DN 110 -45°</t>
  </si>
  <si>
    <t>Pol256</t>
  </si>
  <si>
    <t>koleno KG DN 125 -45°</t>
  </si>
  <si>
    <t>Pol257</t>
  </si>
  <si>
    <t>koleno KG DN 160 -45°</t>
  </si>
  <si>
    <t>Pol258</t>
  </si>
  <si>
    <t>odbočky KG 110/110 45°</t>
  </si>
  <si>
    <t>Pol259</t>
  </si>
  <si>
    <t>odbočky KG 125/110 45°</t>
  </si>
  <si>
    <t>Pol260</t>
  </si>
  <si>
    <t>odbočky KG 160/110 45°</t>
  </si>
  <si>
    <t>Pol261</t>
  </si>
  <si>
    <t>redukce 125/110</t>
  </si>
  <si>
    <t>Pol262</t>
  </si>
  <si>
    <t>redukce 160/125</t>
  </si>
  <si>
    <t>Pol263</t>
  </si>
  <si>
    <t>redukce 160/110</t>
  </si>
  <si>
    <t>Pol264</t>
  </si>
  <si>
    <t>čistící kus KGRE DN 125</t>
  </si>
  <si>
    <t>Pol265</t>
  </si>
  <si>
    <t>liniový žlaby DN 100 L=4000 mm , suchá zápachová uzávěrka, nerezová mřížka</t>
  </si>
  <si>
    <t>Pol266</t>
  </si>
  <si>
    <t>liniový žlaby DN 100 L=1300 mm , suchá zápachová uzávěrka, nerezová mřížka</t>
  </si>
  <si>
    <t>Pol267</t>
  </si>
  <si>
    <t>lapač střešních nečistot plast DN 110, vč. koše, suchá zápachová uzávěrka</t>
  </si>
  <si>
    <t>Pol268</t>
  </si>
  <si>
    <t>velkokapacitní vtok DN 110 - svislý odtok, vyhřívací sada 36W 230 V, odkalovací koš, suchá záp. uzávěrka mřížka litina</t>
  </si>
  <si>
    <t>Pol269</t>
  </si>
  <si>
    <t>revizní šachta - plast DN 425, šachtové dno přímé DN 110, korugovaná roura PP 425 1xL=1000 mm, teleskopická roura s těsněním PP 425, poklop plast A15</t>
  </si>
  <si>
    <t>Pol270</t>
  </si>
  <si>
    <t>revizní šachta - plast DN 425, šachtové dno přímé DN 160, korugovaná roura PP 425 1xL=1000 mm, teleskopická roura s těsněním PP 425, poklop plast A15</t>
  </si>
  <si>
    <t>Pol271</t>
  </si>
  <si>
    <t>revizní šachta - plast DN 600, šachtové dno 3xDN 160, korugovaná roura PP 600 1xL=1500 mm, teleskopická roura s těsněním, poklop plast A15</t>
  </si>
  <si>
    <t>Pol272</t>
  </si>
  <si>
    <t>výtlačné potrubí PE SDR 11 63x5,8 - splašky</t>
  </si>
  <si>
    <t>Pol273</t>
  </si>
  <si>
    <t>výtlačné potrubí PE SDR 11 32x3,0 - deště</t>
  </si>
  <si>
    <t>Pol274</t>
  </si>
  <si>
    <t>systémové těsnění do 5 bar 200/112</t>
  </si>
  <si>
    <t>Pol275</t>
  </si>
  <si>
    <t>systémové těsnění do 5 bar 200/130</t>
  </si>
  <si>
    <t>Pol276</t>
  </si>
  <si>
    <t>systémové těsnění do 5 bar 250/160</t>
  </si>
  <si>
    <t>721.02.03</t>
  </si>
  <si>
    <t>VNITŘNÍ ČÁST KANALIZACE  - VNITŘNÍ ROZVODY</t>
  </si>
  <si>
    <t>Pol277</t>
  </si>
  <si>
    <t>kanalizační potrubí HT - DN 160</t>
  </si>
  <si>
    <t>Pol278</t>
  </si>
  <si>
    <t>kanalizační potrubí HT - DN 125</t>
  </si>
  <si>
    <t>Pol279</t>
  </si>
  <si>
    <t>kanalizační potrubí HT - DN 110</t>
  </si>
  <si>
    <t>Pol280</t>
  </si>
  <si>
    <t>kanalizační potrubí dB - DN 110 - odhlučněné</t>
  </si>
  <si>
    <t>Pol281</t>
  </si>
  <si>
    <t>kanalizační potrubí HT - DN 75</t>
  </si>
  <si>
    <t>Pol282</t>
  </si>
  <si>
    <t>kanalizační potrubí HT - DN 50</t>
  </si>
  <si>
    <t>Pol283</t>
  </si>
  <si>
    <t>kanalizační potrubí HT - DN 32 - kondenzát</t>
  </si>
  <si>
    <t>Pol284</t>
  </si>
  <si>
    <t>koleno HT DN 125 -45°</t>
  </si>
  <si>
    <t>Pol285</t>
  </si>
  <si>
    <t>koleno HT DN 110 -45° - odhad</t>
  </si>
  <si>
    <t>Pol286</t>
  </si>
  <si>
    <t>koleno HT DN 75 -45° - odhad</t>
  </si>
  <si>
    <t>Pol287</t>
  </si>
  <si>
    <t>koleno HT DN 50 -45° - odhad</t>
  </si>
  <si>
    <t>Pol288</t>
  </si>
  <si>
    <t>koleno HT DN 32 -45° - odhad</t>
  </si>
  <si>
    <t>Pol289</t>
  </si>
  <si>
    <t>HT odbočky, redukce, napojovací kolena prům. 50-160 - odhad</t>
  </si>
  <si>
    <t>Pol290</t>
  </si>
  <si>
    <t>čistící tvarovka HT DN 110</t>
  </si>
  <si>
    <t>Pol291</t>
  </si>
  <si>
    <t>čistící tvarovka dB DN 110</t>
  </si>
  <si>
    <t>Pol292</t>
  </si>
  <si>
    <t>revizní dvířka s požární odolností dle PBŘ 150x150 - 250x250</t>
  </si>
  <si>
    <t>Pol293</t>
  </si>
  <si>
    <t>revizní dvířka 150x150 - 250x250</t>
  </si>
  <si>
    <t>Pol294</t>
  </si>
  <si>
    <t>odvětrávací hlavice DN 110 střecha/vsak, izolační manžeta - střešní odvětrání dle skladby střechy</t>
  </si>
  <si>
    <t>Pol295</t>
  </si>
  <si>
    <t>přivzdšňovací ventil podomítkový DN 50 - kryt bílá</t>
  </si>
  <si>
    <t>Pol296</t>
  </si>
  <si>
    <t>sifony pro odvod kondenzátu</t>
  </si>
  <si>
    <t>Pol297</t>
  </si>
  <si>
    <t>sifony zařizovacích předmětů DN 50 - UM,výlevky,DJ</t>
  </si>
  <si>
    <t>Pol298</t>
  </si>
  <si>
    <t>sifony zařizovacích předmětů DN 50 - S</t>
  </si>
  <si>
    <t>Pol299</t>
  </si>
  <si>
    <t>střešní vtok s el. ohřevem 10-30W 230 V DN 110, izolační svorka dle skladby střechy, nástavec, plochá záchytný koš, sucházápachová uzávěrka</t>
  </si>
  <si>
    <t>Pol300</t>
  </si>
  <si>
    <t>podlahová vpusť s izolační manžetou dle skladby podlahy DN 100 suchý zápachový sifon</t>
  </si>
  <si>
    <t>Pol301</t>
  </si>
  <si>
    <t>Pol302</t>
  </si>
  <si>
    <t>teplná izolace 9 mm DN 110</t>
  </si>
  <si>
    <t>Pol303</t>
  </si>
  <si>
    <t>závěsný systém DN 110 - 125 - odhad</t>
  </si>
  <si>
    <t>Pol304</t>
  </si>
  <si>
    <t>pračkový podomítkový set ( odpad/přípojka vody)</t>
  </si>
  <si>
    <t>Pol305</t>
  </si>
  <si>
    <t>přečerpávací stanice ČS1,3 Q max 137 l/min H 5 m</t>
  </si>
  <si>
    <t>Pol306</t>
  </si>
  <si>
    <t>přečerpávací stanice ČS2 Q max 204 l/min H 5 m</t>
  </si>
  <si>
    <t>Pol307</t>
  </si>
  <si>
    <t>výtlačné potrubí D 32</t>
  </si>
  <si>
    <t>Pol308</t>
  </si>
  <si>
    <t>výtlačné potrubí D 40</t>
  </si>
  <si>
    <t>Pol309</t>
  </si>
  <si>
    <t>ponorné čerpadlo Qmax 150l/min t 60°C</t>
  </si>
  <si>
    <t>721.02.04</t>
  </si>
  <si>
    <t>Pol310</t>
  </si>
  <si>
    <t>Pol311</t>
  </si>
  <si>
    <t>SO 01.03 - Vytápění a chlazení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</si>
  <si>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</si>
  <si>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</si>
  <si>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</si>
  <si>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</si>
  <si>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</si>
  <si>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</si>
  <si>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751 - Vzduchotechnika</t>
  </si>
  <si>
    <t xml:space="preserve">    783 - Dokončovací práce - nátěry</t>
  </si>
  <si>
    <t>HZS - Hodinové zúčtovací sazby</t>
  </si>
  <si>
    <t>VRN - Vedlejší rozpočtové náklady</t>
  </si>
  <si>
    <t xml:space="preserve">    VRN1 - Průzkumné, geodetické a projektové práce</t>
  </si>
  <si>
    <t xml:space="preserve">    VRN4 - Inženýrská činnost</t>
  </si>
  <si>
    <t xml:space="preserve">    VRN9 - Ostatní náklady</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</si>
  <si>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</si>
  <si>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</si>
  <si>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-560758523</t>
  </si>
  <si>
    <t>https://podminky.urs.cz/item/CS_URS_2024_01/713463131</t>
  </si>
  <si>
    <t>27127003</t>
  </si>
  <si>
    <t>pouzdro izolační potrubní z EPDM kaučuku 18/13mm</t>
  </si>
  <si>
    <t>-863832110</t>
  </si>
  <si>
    <t>27127009</t>
  </si>
  <si>
    <t>pouzdro izolační potrubní z EPDM kaučuku 22/19mm</t>
  </si>
  <si>
    <t>-1473703166</t>
  </si>
  <si>
    <t>27127010</t>
  </si>
  <si>
    <t>pouzdro izolační potrubní z EPDM kaučuku 28/19mm</t>
  </si>
  <si>
    <t>-350598850</t>
  </si>
  <si>
    <t>27127011</t>
  </si>
  <si>
    <t>pouzdro izolační potrubní z EPDM kaučuku 35/19mm</t>
  </si>
  <si>
    <t>-1303554266</t>
  </si>
  <si>
    <t>271R0001</t>
  </si>
  <si>
    <t>pouzdro izolační potrubní z EPDM kaučuku 42/19mm</t>
  </si>
  <si>
    <t>742437198</t>
  </si>
  <si>
    <t>271R0002</t>
  </si>
  <si>
    <t>pouzdro izolační potrubní z EPDM kaučuku 54/25mm</t>
  </si>
  <si>
    <t>-1834529367</t>
  </si>
  <si>
    <t>271R0003</t>
  </si>
  <si>
    <t>pouzdro izolační potrubní z EPDM kaučuku 76/25mm</t>
  </si>
  <si>
    <t>201808929</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</si>
  <si>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</si>
  <si>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</si>
  <si>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715024932</t>
  </si>
  <si>
    <t>https://podminky.urs.cz/item/CS_URS_2024_01/713463211</t>
  </si>
  <si>
    <t>63154570</t>
  </si>
  <si>
    <t>pouzdro izolační potrubní z minerální vlny s Al fólií max. 250/100°C 22/40mm</t>
  </si>
  <si>
    <t>-1367322327</t>
  </si>
  <si>
    <t>63154571</t>
  </si>
  <si>
    <t>pouzdro izolační potrubní z minerální vlny s Al fólií max. 250/100°C 28/40mm</t>
  </si>
  <si>
    <t>-647421118</t>
  </si>
  <si>
    <t>63154572</t>
  </si>
  <si>
    <t>pouzdro izolační potrubní z minerální vlny s Al fólií max. 250/100°C 35/40mm</t>
  </si>
  <si>
    <t>451243979</t>
  </si>
  <si>
    <t>63154573</t>
  </si>
  <si>
    <t>pouzdro izolační potrubní z minerální vlny s Al fólií max. 250/100°C 42/40mm</t>
  </si>
  <si>
    <t>338298988</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</si>
  <si>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</si>
  <si>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</si>
  <si>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1597935718</t>
  </si>
  <si>
    <t>https://podminky.urs.cz/item/CS_URS_2024_01/713463212</t>
  </si>
  <si>
    <t>63154018</t>
  </si>
  <si>
    <t>pouzdro izolační potrubní z minerální vlny s Al fólií max. 250/100°C 54/40mm</t>
  </si>
  <si>
    <t>-955838505</t>
  </si>
  <si>
    <t>998713201</t>
  </si>
  <si>
    <t>Přesun hmot pro izolace tepelné stanovený procentní sazbou (%) z ceny vodorovná dopravní vzdálenost do 50 m s užitím mechanizace v objektech výšky do 6 m</t>
  </si>
  <si>
    <t>%</t>
  </si>
  <si>
    <t>913077093</t>
  </si>
  <si>
    <t>https://podminky.urs.cz/item/CS_URS_2024_01/998713201</t>
  </si>
  <si>
    <t>731</t>
  </si>
  <si>
    <t>Ústřední vytápění - kotelny</t>
  </si>
  <si>
    <t>73125111R</t>
  </si>
  <si>
    <t>Kotle ocelové teplovodní elektrické závěsné přímotopné 12,0 kW</t>
  </si>
  <si>
    <t>-1259533409</t>
  </si>
  <si>
    <t>998731201</t>
  </si>
  <si>
    <t>Přesun hmot pro kotelny stanovený procentní sazbou (%) z ceny vodorovná dopravní vzdálenost do 50 m s užitím mechanizace v objektech výšky do 6 m</t>
  </si>
  <si>
    <t>-440934323</t>
  </si>
  <si>
    <t>https://podminky.urs.cz/item/CS_URS_2024_01/998731201</t>
  </si>
  <si>
    <t>732</t>
  </si>
  <si>
    <t>Ústřední vytápění - strojovny</t>
  </si>
  <si>
    <t>732R00100</t>
  </si>
  <si>
    <t>Tepelné čerpadlo monoblok např. WLW 276-31. Venkovní monoblok jednotka. S integrovaným trojcestným ventilem pro přepínání ohřevu TV a Topení/chlazení + oběhové čerpadlo. Včetně připojovací sady a odvodu kondenzátu a integrovaným pojistným ventilem</t>
  </si>
  <si>
    <t>897003518</t>
  </si>
  <si>
    <t>732R00101</t>
  </si>
  <si>
    <t>Regulace dodávka MaR</t>
  </si>
  <si>
    <t>1892162468</t>
  </si>
  <si>
    <t>732R00102</t>
  </si>
  <si>
    <t>Flowjet, průtočná armatura DN20</t>
  </si>
  <si>
    <t>-1345807980</t>
  </si>
  <si>
    <t>732R00103</t>
  </si>
  <si>
    <t>Expanzní a odplyňovací automat, včetně příslušenství např. Vartiomat VS 1</t>
  </si>
  <si>
    <t>330416651</t>
  </si>
  <si>
    <t>732R00104</t>
  </si>
  <si>
    <t>Systémový oddělovač soustavy např. Fillset impuls 0,8</t>
  </si>
  <si>
    <t>-588556048</t>
  </si>
  <si>
    <t>732R00105</t>
  </si>
  <si>
    <t>Filtr pevných částic</t>
  </si>
  <si>
    <t>1398289084</t>
  </si>
  <si>
    <t>732R00106</t>
  </si>
  <si>
    <t>Deminerilziační zařízení</t>
  </si>
  <si>
    <t>629179233</t>
  </si>
  <si>
    <t>732R00107</t>
  </si>
  <si>
    <t>Čerpadlo DN25 např.GRUNDFOS ALPHA2 N 25-40 F</t>
  </si>
  <si>
    <t>-1622542377</t>
  </si>
  <si>
    <t>732R00108</t>
  </si>
  <si>
    <t>Čerpadlo DN32 např.GRUNDFOS MAGNA3 32-80 F</t>
  </si>
  <si>
    <t>-69087443</t>
  </si>
  <si>
    <t>732R00109</t>
  </si>
  <si>
    <t>Čerpadlo DN40 např.GRUNDFOS MAGNA3 40-100 F</t>
  </si>
  <si>
    <t>-1104604832</t>
  </si>
  <si>
    <t>732199R01</t>
  </si>
  <si>
    <t>Popis potrubí a zařízení_x000D_
označení směrů proudění a slovní a barevné označení druhu protékající látky potrubí, lepící potisk ( min u všech odboček potrubí, napojení zařízení a prostupů stěnami ), názvy a učel zařízení DTTO</t>
  </si>
  <si>
    <t>1969592093</t>
  </si>
  <si>
    <t>732211137</t>
  </si>
  <si>
    <t>Nepřímotopné zásobníkové ohřívače TUV stacionární s jedním teplosměnným výměníkem PN 1,0 MPa/1,0 MPa, t = 95°C/110°C objem zásobníku / v.pl. m2 výměníku 1000 l / 10,0 m2</t>
  </si>
  <si>
    <t>2146798989</t>
  </si>
  <si>
    <t>https://podminky.urs.cz/item/CS_URS_2024_01/732211137</t>
  </si>
  <si>
    <t>732230109</t>
  </si>
  <si>
    <t>Akumulační nádrže bez přípravy TUV bez teplosměnného výměníku PN 0,4 MPa / t = 95°C objem nádrže 1000 l</t>
  </si>
  <si>
    <t>-855737034</t>
  </si>
  <si>
    <t>https://podminky.urs.cz/item/CS_URS_2024_01/732230109</t>
  </si>
  <si>
    <t>732294318</t>
  </si>
  <si>
    <t>Elektrické topné jednotky vestavné přírubové o výkonu 12,0 kW</t>
  </si>
  <si>
    <t>1990412924</t>
  </si>
  <si>
    <t>https://podminky.urs.cz/item/CS_URS_2024_01/732294318</t>
  </si>
  <si>
    <t>732331615</t>
  </si>
  <si>
    <t>Nádoby expanzní tlakové pro topné a chladicí soustavy s membránou bez pojistného ventilu se závitovým připojením PN 0,4 o objemu 35 l</t>
  </si>
  <si>
    <t>2029522375</t>
  </si>
  <si>
    <t>https://podminky.urs.cz/item/CS_URS_2024_01/732331615</t>
  </si>
  <si>
    <t>732331R17</t>
  </si>
  <si>
    <t>Nádoby expanzní tlakové pro topné a chladicí soustavy s membránou bez pojistného ventilu se závitovým připojením PN 0,6 o objemu 60 l</t>
  </si>
  <si>
    <t>-419455248</t>
  </si>
  <si>
    <t>732331624</t>
  </si>
  <si>
    <t>Nádoby expanzní tlakové pro topné a chladicí soustavy s membránou bez pojistného ventilu se závitovým připojením PN 0,6 o objemu 300 l</t>
  </si>
  <si>
    <t>-934488809</t>
  </si>
  <si>
    <t>https://podminky.urs.cz/item/CS_URS_2024_01/732331624</t>
  </si>
  <si>
    <t>732331778</t>
  </si>
  <si>
    <t>Nádoby expanzní tlakové pro topné a chladicí soustavy příslušenství k expanzním nádobám bezpečnostní uzávěr k měření tlaku G 1</t>
  </si>
  <si>
    <t>675473628</t>
  </si>
  <si>
    <t>https://podminky.urs.cz/item/CS_URS_2024_01/732331778</t>
  </si>
  <si>
    <t>998732201</t>
  </si>
  <si>
    <t>Přesun hmot pro strojovny stanovený procentní sazbou (%) z ceny vodorovná dopravní vzdálenost do 50 m základní v objektech výšky do 6 m</t>
  </si>
  <si>
    <t>-958212856</t>
  </si>
  <si>
    <t>https://podminky.urs.cz/item/CS_URS_2024_01/998732201</t>
  </si>
  <si>
    <t>733</t>
  </si>
  <si>
    <t>Ústřední vytápění - rozvodné potrubí</t>
  </si>
  <si>
    <t>733111108</t>
  </si>
  <si>
    <t>Potrubí z trubek ocelových závitových černých spojovaných svařováním bezešvých běžných nízkotlakých PN 16 do 115°C DN 50</t>
  </si>
  <si>
    <t>89654814</t>
  </si>
  <si>
    <t>https://podminky.urs.cz/item/CS_URS_2024_01/733111108</t>
  </si>
  <si>
    <t>733111115</t>
  </si>
  <si>
    <t>Potrubí z trubek ocelových závitových černých spojovaných svařováním bezešvých běžných nízkotlakých PN 16 do 115°C v kotelnách a strojovnách DN 25</t>
  </si>
  <si>
    <t>1524379061</t>
  </si>
  <si>
    <t>https://podminky.urs.cz/item/CS_URS_2024_01/733111115</t>
  </si>
  <si>
    <t>733111116</t>
  </si>
  <si>
    <t>Potrubí z trubek ocelových závitových černých spojovaných svařováním bezešvých běžných nízkotlakých PN 16 do 115°C v kotelnách a strojovnách DN 32</t>
  </si>
  <si>
    <t>-917671571</t>
  </si>
  <si>
    <t>https://podminky.urs.cz/item/CS_URS_2024_01/733111116</t>
  </si>
  <si>
    <t>733111118</t>
  </si>
  <si>
    <t>Potrubí z trubek ocelových závitových černých spojovaných svařováním bezešvých běžných nízkotlakých PN 16 do 115°C v kotelnách a strojovnách DN 50</t>
  </si>
  <si>
    <t>1350834652</t>
  </si>
  <si>
    <t>https://podminky.urs.cz/item/CS_URS_2024_01/733111118</t>
  </si>
  <si>
    <t>733121124</t>
  </si>
  <si>
    <t>Potrubí z trubek ocelových hladkých spojovaných svařováním černých bezešvých nízkotlakých T= do +115°C Ø 76/3,6</t>
  </si>
  <si>
    <t>688336936</t>
  </si>
  <si>
    <t>https://podminky.urs.cz/item/CS_URS_2024_01/733121124</t>
  </si>
  <si>
    <t>733121224</t>
  </si>
  <si>
    <t>Potrubí z trubek ocelových hladkých spojovaných svařováním černých bezešvých v kotelnách a strojovnách Ø 76/3,6</t>
  </si>
  <si>
    <t>-856780797</t>
  </si>
  <si>
    <t>https://podminky.urs.cz/item/CS_URS_2024_01/733121224</t>
  </si>
  <si>
    <t>733122R02</t>
  </si>
  <si>
    <t>Předizolované ocelové potrubí v chráničce PE-HD, DN 65</t>
  </si>
  <si>
    <t>-228958783</t>
  </si>
  <si>
    <t>733131133</t>
  </si>
  <si>
    <t>Kompenzátory pro ocelové potrubí pryžové PN 16 do 100°C přírubové DN 50</t>
  </si>
  <si>
    <t>1562165810</t>
  </si>
  <si>
    <t>https://podminky.urs.cz/item/CS_URS_2024_01/733131133</t>
  </si>
  <si>
    <t>733131134</t>
  </si>
  <si>
    <t>Kompenzátory pro ocelové potrubí pryžové PN 16 do 100°C přírubové DN 65</t>
  </si>
  <si>
    <t>1591308459</t>
  </si>
  <si>
    <t>https://podminky.urs.cz/item/CS_URS_2024_01/733131134</t>
  </si>
  <si>
    <t>733190107</t>
  </si>
  <si>
    <t>Zkoušky těsnosti potrubí, manžety prostupové z trubek ocelových zkoušky těsnosti potrubí (za provozu) z trubek ocelových závitových DN do 40</t>
  </si>
  <si>
    <t>-852939733</t>
  </si>
  <si>
    <t>https://podminky.urs.cz/item/CS_URS_2024_01/733190107</t>
  </si>
  <si>
    <t>733190108</t>
  </si>
  <si>
    <t>Zkoušky těsnosti potrubí, manžety prostupové z trubek ocelových zkoušky těsnosti potrubí (za provozu) z trubek ocelových závitových DN 40 do 50</t>
  </si>
  <si>
    <t>-480893331</t>
  </si>
  <si>
    <t>https://podminky.urs.cz/item/CS_URS_2024_01/733190108</t>
  </si>
  <si>
    <t>733190225</t>
  </si>
  <si>
    <t>Zkoušky těsnosti potrubí, manžety prostupové z trubek ocelových zkoušky těsnosti potrubí (za provozu) z trubek ocelových hladkých Ø přes 60,3/2,9 do 89/5,0</t>
  </si>
  <si>
    <t>-1289901587</t>
  </si>
  <si>
    <t>https://podminky.urs.cz/item/CS_URS_2024_01/733190225</t>
  </si>
  <si>
    <t>733322R01</t>
  </si>
  <si>
    <t>Potrubí z trubek plastových z vícevrstvého polyethylenu (PE-Xc/Al/PE-Xc) spojovaných lisováním PN 10 do 80°C D 18/2,0</t>
  </si>
  <si>
    <t>816997721</t>
  </si>
  <si>
    <t>733322R02</t>
  </si>
  <si>
    <t>Potrubí z trubek plastových z vícevrstvého polyethylenu (PE-Xc/Al/PE-Xc) spojovaných lisováním PN 10 do 80°C D 20/2,0</t>
  </si>
  <si>
    <t>1223408935</t>
  </si>
  <si>
    <t>733322R03</t>
  </si>
  <si>
    <t>Potrubí z trubek plastových z vícevrstvého polyethylenu (PE-Xc/Al/PE-Xc) spojovaných lisováním PN 10 do 80°C D 26/3,0</t>
  </si>
  <si>
    <t>1348110638</t>
  </si>
  <si>
    <t>733322R04</t>
  </si>
  <si>
    <t>Potrubí z trubek plastových z vícevrstvého polyethylenu (PE-Xc/Al/PE-Xc) spojovaných lisováním PN 10 do 80°C D 32/3,0</t>
  </si>
  <si>
    <t>212589064</t>
  </si>
  <si>
    <t>733322305</t>
  </si>
  <si>
    <t>Potrubí z trubek plastových z vícevrstvého polyethylenu (PE-Xc/Al/PE-Xc) spojovaných lisováním PN 10 do 80°C D 40/3,5</t>
  </si>
  <si>
    <t>1866413129</t>
  </si>
  <si>
    <t>https://podminky.urs.cz/item/CS_URS_2024_01/733322305</t>
  </si>
  <si>
    <t>733322306</t>
  </si>
  <si>
    <t>Potrubí z trubek plastových z vícevrstvého polyethylenu (PE-Xc/Al/PE-Xc) spojovaných lisováním PN 10 do 80°C D 50/4,0</t>
  </si>
  <si>
    <t>-717919418</t>
  </si>
  <si>
    <t>https://podminky.urs.cz/item/CS_URS_2024_01/733322306</t>
  </si>
  <si>
    <t>733391101</t>
  </si>
  <si>
    <t>Zkoušky těsnosti potrubí z trubek plastových Ø do 32/3,0</t>
  </si>
  <si>
    <t>1313354095</t>
  </si>
  <si>
    <t>https://podminky.urs.cz/item/CS_URS_2024_01/733391101</t>
  </si>
  <si>
    <t>733391102</t>
  </si>
  <si>
    <t>Zkoušky těsnosti potrubí z trubek plastových Ø přes 32/3,0 do 50/4,6</t>
  </si>
  <si>
    <t>1635407212</t>
  </si>
  <si>
    <t>https://podminky.urs.cz/item/CS_URS_2024_01/733391102</t>
  </si>
  <si>
    <t>998733201</t>
  </si>
  <si>
    <t>Přesun hmot pro rozvody potrubí stanovený procentní sazbou z ceny vodorovná dopravní vzdálenost do 50 m základní v objektech výšky do 6 m</t>
  </si>
  <si>
    <t>-85027497</t>
  </si>
  <si>
    <t>https://podminky.urs.cz/item/CS_URS_2024_01/998733201</t>
  </si>
  <si>
    <t>734</t>
  </si>
  <si>
    <t>Ústřední vytápění - armatury</t>
  </si>
  <si>
    <t>734211120</t>
  </si>
  <si>
    <t>Ventily odvzdušňovací závitové automatické PN 14 do 120°C G 1/2</t>
  </si>
  <si>
    <t>1377587613</t>
  </si>
  <si>
    <t>https://podminky.urs.cz/item/CS_URS_2024_01/734211120</t>
  </si>
  <si>
    <t>734220R10</t>
  </si>
  <si>
    <t xml:space="preserve">Smyčkový vyvažovací a uzavírací ventil, úsekový/ stoupačkový, s vypouštěním, včetně měřících koncovek, G 1/2 PN 16_x000D_
</t>
  </si>
  <si>
    <t>493983843</t>
  </si>
  <si>
    <t>734220R11</t>
  </si>
  <si>
    <t xml:space="preserve">Smyčkový vyvažovací a uzavírací ventil, úsekový/ stoupačkový, s vypouštěním, včetně měřících koncovek, G 3/4 PN 16_x000D_
</t>
  </si>
  <si>
    <t>-1615843808</t>
  </si>
  <si>
    <t>734242415</t>
  </si>
  <si>
    <t>Ventily zpětné závitové PN 16 do 110°C přímé G 5/4</t>
  </si>
  <si>
    <t>414572250</t>
  </si>
  <si>
    <t>https://podminky.urs.cz/item/CS_URS_2024_01/734242415</t>
  </si>
  <si>
    <t>734242417</t>
  </si>
  <si>
    <t>Ventily zpětné závitové PN 16 do 110°C přímé G 2</t>
  </si>
  <si>
    <t>-80875261</t>
  </si>
  <si>
    <t>https://podminky.urs.cz/item/CS_URS_2024_01/734242417</t>
  </si>
  <si>
    <t>734242418</t>
  </si>
  <si>
    <t>Ventily zpětné závitové PN 16 do 110°C přímé G 2 1/2</t>
  </si>
  <si>
    <t>1580003776</t>
  </si>
  <si>
    <t>https://podminky.urs.cz/item/CS_URS_2024_01/734242418</t>
  </si>
  <si>
    <t>734251212</t>
  </si>
  <si>
    <t>Ventily pojistné závitové a čepové rohové provozní tlak od 2,5 do 6 bar G 3/4</t>
  </si>
  <si>
    <t>1780983845</t>
  </si>
  <si>
    <t>https://podminky.urs.cz/item/CS_URS_2024_01/734251212</t>
  </si>
  <si>
    <t>734261R01</t>
  </si>
  <si>
    <t>Armatura připojovací rohová (typu HM) G 1/2 pro spodní středové připojení koupelnových těles, vč. termostatické hlavice</t>
  </si>
  <si>
    <t>1283502312</t>
  </si>
  <si>
    <t>734291123</t>
  </si>
  <si>
    <t>Ostatní armatury kohouty plnicí a vypouštěcí PN 10 do 90°C G 1/2</t>
  </si>
  <si>
    <t>-1693095600</t>
  </si>
  <si>
    <t>https://podminky.urs.cz/item/CS_URS_2024_01/734291123</t>
  </si>
  <si>
    <t>734291264</t>
  </si>
  <si>
    <t>Ostatní armatury filtry závitové pro topné a chladicí systémy PN 30 do 110°C přímé s vnitřními závity G 1</t>
  </si>
  <si>
    <t>2052603321</t>
  </si>
  <si>
    <t>https://podminky.urs.cz/item/CS_URS_2024_01/734291264</t>
  </si>
  <si>
    <t>734291265</t>
  </si>
  <si>
    <t>Ostatní armatury filtry závitové pro topné a chladicí systémy PN 30 do 110°C přímé s vnitřními závity G 1 1/4</t>
  </si>
  <si>
    <t>267466277</t>
  </si>
  <si>
    <t>https://podminky.urs.cz/item/CS_URS_2024_01/734291265</t>
  </si>
  <si>
    <t>734291267</t>
  </si>
  <si>
    <t>Ostatní armatury filtry závitové pro topné a chladicí systémy PN 30 do 110°C přímé s vnitřními závity G 2</t>
  </si>
  <si>
    <t>-1633733254</t>
  </si>
  <si>
    <t>https://podminky.urs.cz/item/CS_URS_2024_01/734291267</t>
  </si>
  <si>
    <t>734292713</t>
  </si>
  <si>
    <t>Ostatní armatury kulové kohouty PN 42 do 185°C přímé vnitřní závit G 1/2</t>
  </si>
  <si>
    <t>711954303</t>
  </si>
  <si>
    <t>https://podminky.urs.cz/item/CS_URS_2024_01/734292713</t>
  </si>
  <si>
    <t>734292714</t>
  </si>
  <si>
    <t>Ostatní armatury kulové kohouty PN 42 do 185°C přímé vnitřní závit G 3/4</t>
  </si>
  <si>
    <t>-1133910493</t>
  </si>
  <si>
    <t>https://podminky.urs.cz/item/CS_URS_2024_01/734292714</t>
  </si>
  <si>
    <t>734292715</t>
  </si>
  <si>
    <t>Ostatní armatury kulové kohouty PN 42 do 185°C přímé vnitřní závit G 1</t>
  </si>
  <si>
    <t>-59942527</t>
  </si>
  <si>
    <t>https://podminky.urs.cz/item/CS_URS_2024_01/734292715</t>
  </si>
  <si>
    <t>734292716</t>
  </si>
  <si>
    <t>Ostatní armatury kulové kohouty PN 42 do 185°C přímé vnitřní závit G 1 1/4</t>
  </si>
  <si>
    <t>243289442</t>
  </si>
  <si>
    <t>https://podminky.urs.cz/item/CS_URS_2024_01/734292716</t>
  </si>
  <si>
    <t>734292718</t>
  </si>
  <si>
    <t>Ostatní armatury kulové kohouty PN 42 do 185°C přímé vnitřní závit G 2</t>
  </si>
  <si>
    <t>1529054234</t>
  </si>
  <si>
    <t>https://podminky.urs.cz/item/CS_URS_2024_01/734292718</t>
  </si>
  <si>
    <t>734292719</t>
  </si>
  <si>
    <t>Ostatní armatury kulové kohouty PN 42 do 185°C přímé vnitřní závit G 2 1/2</t>
  </si>
  <si>
    <t>817557113</t>
  </si>
  <si>
    <t>https://podminky.urs.cz/item/CS_URS_2024_01/734292719</t>
  </si>
  <si>
    <t>734411127</t>
  </si>
  <si>
    <t>Teploměry technické s pevným stonkem a jímkou zadní připojení (axiální) průměr 100 mm délka stonku 100 mm</t>
  </si>
  <si>
    <t>1898014329</t>
  </si>
  <si>
    <t>https://podminky.urs.cz/item/CS_URS_2024_01/734411127</t>
  </si>
  <si>
    <t>734421R02</t>
  </si>
  <si>
    <t>Tlakoměry s pevným stonkem a zkušebním kohoutem zadní připojení (axiální) tlaku 0–6 bar průměru 63 mm</t>
  </si>
  <si>
    <t>-169019519</t>
  </si>
  <si>
    <t>734421R03</t>
  </si>
  <si>
    <t>Tlakoměry s pevným stonkem a zkušebním kohoutem zadní připojení (axiální) tlaku 0–10 bar průměru 63 mm</t>
  </si>
  <si>
    <t>-559085902</t>
  </si>
  <si>
    <t>734424101</t>
  </si>
  <si>
    <t>Tlakoměry kondenzační smyčky k přivaření, PN 250 do 300°C zahnuté</t>
  </si>
  <si>
    <t>-1700909448</t>
  </si>
  <si>
    <t>https://podminky.urs.cz/item/CS_URS_2024_01/734424101</t>
  </si>
  <si>
    <t>734R00100</t>
  </si>
  <si>
    <t>Trojcestný přepínací ventil DN65</t>
  </si>
  <si>
    <t>808907247</t>
  </si>
  <si>
    <t>734R00101</t>
  </si>
  <si>
    <t>Magnetický filtr, DN50</t>
  </si>
  <si>
    <t>-1152352900</t>
  </si>
  <si>
    <t>734R00102</t>
  </si>
  <si>
    <t>Magnetický filtr, DN65</t>
  </si>
  <si>
    <t>152559575</t>
  </si>
  <si>
    <t>734R00103</t>
  </si>
  <si>
    <t>Automatický regulační ventil např. HS Optima compact, DN 15</t>
  </si>
  <si>
    <t>-217705826</t>
  </si>
  <si>
    <t>998734201</t>
  </si>
  <si>
    <t>Přesun hmot pro armatury stanovený procentní sazbou (%) z ceny vodorovná dopravní vzdálenost do 50 m základní v objektech výšky do 6 m</t>
  </si>
  <si>
    <t>-2060368381</t>
  </si>
  <si>
    <t>https://podminky.urs.cz/item/CS_URS_2024_01/998734201</t>
  </si>
  <si>
    <t>735</t>
  </si>
  <si>
    <t>Ústřední vytápění - otopná tělesa</t>
  </si>
  <si>
    <t>735160144</t>
  </si>
  <si>
    <t>Otopná tělesa trubková teplovodní na stěnu výšky tělesa 1 820 mm, délky 750 mm</t>
  </si>
  <si>
    <t>2008025759</t>
  </si>
  <si>
    <t>https://podminky.urs.cz/item/CS_URS_2024_01/735160144</t>
  </si>
  <si>
    <t>735164R55</t>
  </si>
  <si>
    <t>Elektrické topné těleso s integrovaným regulátorem teploty, 700 W</t>
  </si>
  <si>
    <t>-2001968413</t>
  </si>
  <si>
    <t>735511R07</t>
  </si>
  <si>
    <t>Trubkové teplovodní podlahové vytápění rozvod v systémové desce potrubí polyethylen PE-Xa rozvodné potrubí 16x2 mm, rozteč 100 mm</t>
  </si>
  <si>
    <t>-1218904382</t>
  </si>
  <si>
    <t>-1424386985</t>
  </si>
  <si>
    <t>723150365</t>
  </si>
  <si>
    <t>Potrubí z ocelových trubek hladkých černých spojovaných chráničky Ø 38/2,6</t>
  </si>
  <si>
    <t>769996545</t>
  </si>
  <si>
    <t>https://podminky.urs.cz/item/CS_URS_2024_01/723150365</t>
  </si>
  <si>
    <t>735511026</t>
  </si>
  <si>
    <t>Trubkové teplovodní podlahové vytápění rozvod v systémové desce systémová deska s tepelnou izolací, výšky 31 mm</t>
  </si>
  <si>
    <t>1274583998</t>
  </si>
  <si>
    <t>https://podminky.urs.cz/item/CS_URS_2024_01/735511026</t>
  </si>
  <si>
    <t>735511R10</t>
  </si>
  <si>
    <t>Rozdělovač/sběrač s ventily a průtokoměry např. IVAR.CS 553 VPD</t>
  </si>
  <si>
    <t>-314855834</t>
  </si>
  <si>
    <t>735511R12</t>
  </si>
  <si>
    <t>Trubkové teplovodní podlahové vytápění skříně rozdělovače pod omítku</t>
  </si>
  <si>
    <t>-1227525455</t>
  </si>
  <si>
    <t>735511R11</t>
  </si>
  <si>
    <t>Trubkové teplovodní podlahové vytápění skříně rozdělovače na omítku</t>
  </si>
  <si>
    <t>1610415612</t>
  </si>
  <si>
    <t>998735201</t>
  </si>
  <si>
    <t>Přesun hmot pro otopná tělesa stanovený procentní sazbou (%) z ceny vodorovná dopravní vzdálenost do 50 m základní v objektech výšky do 6 m</t>
  </si>
  <si>
    <t>-746393316</t>
  </si>
  <si>
    <t>https://podminky.urs.cz/item/CS_URS_2024_01/998735201</t>
  </si>
  <si>
    <t>751</t>
  </si>
  <si>
    <t>751711113</t>
  </si>
  <si>
    <t>Montáž klimatizační jednotky vnitřní nástěnné o výkonu (pro objem místnosti) přes 5 do 6,5 kW (přes 50 do 65 m3)</t>
  </si>
  <si>
    <t>-959315828</t>
  </si>
  <si>
    <t>https://podminky.urs.cz/item/CS_URS_2024_01/751711113</t>
  </si>
  <si>
    <t>429R0002</t>
  </si>
  <si>
    <t>Vnitřní jednotka chlazení např. LG DC18RQ.NSK včetně ovladače</t>
  </si>
  <si>
    <t>986187370</t>
  </si>
  <si>
    <t>751721111</t>
  </si>
  <si>
    <t>Montáž klimatizační jednotky venkovní jednofázové napájení do 2 vnitřních jednotek</t>
  </si>
  <si>
    <t>-1660713501</t>
  </si>
  <si>
    <t>https://podminky.urs.cz/item/CS_URS_2024_01/751721111</t>
  </si>
  <si>
    <t>429R0001</t>
  </si>
  <si>
    <t>Venkovní jednotka chlazení např. LG DC18RQ.UL2</t>
  </si>
  <si>
    <t>-1503416126</t>
  </si>
  <si>
    <t>751731131</t>
  </si>
  <si>
    <t>Montáž fan-coilu nástěnného dvoutrubního</t>
  </si>
  <si>
    <t>865932302</t>
  </si>
  <si>
    <t>https://podminky.urs.cz/item/CS_URS_2024_01/751731131</t>
  </si>
  <si>
    <t>429R0003</t>
  </si>
  <si>
    <t>Nástěnný fancoil např. HS Carisma FLY CVP1</t>
  </si>
  <si>
    <t>267408411</t>
  </si>
  <si>
    <t>429R0004</t>
  </si>
  <si>
    <t>Kazetový fancoil např. HS Skystar SK02</t>
  </si>
  <si>
    <t>-288380647</t>
  </si>
  <si>
    <t>751791122</t>
  </si>
  <si>
    <t>Montáž napojovacího potrubí měděného předizolované dvojice, D mm (") 6-12 (1/4"-1/2")</t>
  </si>
  <si>
    <t>-283875854</t>
  </si>
  <si>
    <t>https://podminky.urs.cz/item/CS_URS_2024_01/751791122</t>
  </si>
  <si>
    <t>42981914</t>
  </si>
  <si>
    <t>trubka dvojitě předizolovaná Cu 1/4" -1/2" (6-12 mm), stěna tl 0,8/0,8mm, izolace 9 mm</t>
  </si>
  <si>
    <t>-943180427</t>
  </si>
  <si>
    <t>998751201</t>
  </si>
  <si>
    <t>Přesun hmot pro vzduchotechniku stanovený procentní sazbou (%) z ceny vodorovná dopravní vzdálenost do 50 m základní v objektech výšky do 12 m</t>
  </si>
  <si>
    <t>405648150</t>
  </si>
  <si>
    <t>https://podminky.urs.cz/item/CS_URS_2024_01/998751201</t>
  </si>
  <si>
    <t>783</t>
  </si>
  <si>
    <t>Dokončovací práce - nátěry</t>
  </si>
  <si>
    <t>783614551</t>
  </si>
  <si>
    <t>Základní nátěr armatur a kovových potrubí jednonásobný potrubí do DN 50 mm syntetický</t>
  </si>
  <si>
    <t>994802828</t>
  </si>
  <si>
    <t>https://podminky.urs.cz/item/CS_URS_2024_01/783614551</t>
  </si>
  <si>
    <t>783614561</t>
  </si>
  <si>
    <t>Základní nátěr armatur a kovových potrubí jednonásobný potrubí přes DN 50 do DN 100 mm syntetický</t>
  </si>
  <si>
    <t>-24947469</t>
  </si>
  <si>
    <t>https://podminky.urs.cz/item/CS_URS_2024_01/783614561</t>
  </si>
  <si>
    <t>HZS</t>
  </si>
  <si>
    <t>Hodinové zúčtovací sazby</t>
  </si>
  <si>
    <t>HZS2491</t>
  </si>
  <si>
    <t>Hodinové zúčtovací sazby profesí PSV zednické výpomoci a pomocné práce PSV dělník zednických výpomocí</t>
  </si>
  <si>
    <t>hod</t>
  </si>
  <si>
    <t>-305433280</t>
  </si>
  <si>
    <t>https://podminky.urs.cz/item/CS_URS_2024_01/HZS2491</t>
  </si>
  <si>
    <t>Vedlejší rozpočtové náklady</t>
  </si>
  <si>
    <t>VRN1</t>
  </si>
  <si>
    <t>Průzkumné, geodetické a projektové práce</t>
  </si>
  <si>
    <t>013254000</t>
  </si>
  <si>
    <t>Dokumentace skutečného provedení stavby</t>
  </si>
  <si>
    <t>1024</t>
  </si>
  <si>
    <t>-3773240</t>
  </si>
  <si>
    <t>https://podminky.urs.cz/item/CS_URS_2024_01/013254000</t>
  </si>
  <si>
    <t>VRN4</t>
  </si>
  <si>
    <t>Inženýrská činnost</t>
  </si>
  <si>
    <t>043114R03</t>
  </si>
  <si>
    <t>Zkoušky topné, zaregulování, uvedení do provozu, zaškolení obsluhy, vypuštění, napuštění soustavy, revizní zprávy</t>
  </si>
  <si>
    <t>-237043238</t>
  </si>
  <si>
    <t>043114R05</t>
  </si>
  <si>
    <t>Zkoušky zatěžovací, komplexní a provozní, zaregulování, uvedení do provozu, zaškolení obsluhy</t>
  </si>
  <si>
    <t>94160411</t>
  </si>
  <si>
    <t>VRN9</t>
  </si>
  <si>
    <t>Ostatní náklady</t>
  </si>
  <si>
    <t>091003R01</t>
  </si>
  <si>
    <t>Požární ucpávky</t>
  </si>
  <si>
    <t>-428565951</t>
  </si>
  <si>
    <t>091104R01</t>
  </si>
  <si>
    <t>Stroje a zařízení nevyžadující montáž - lešení a manipulační technika</t>
  </si>
  <si>
    <t>1769136804</t>
  </si>
  <si>
    <t>SO 01.04 - Elektroinstalace - silnoproud + hromosvod</t>
  </si>
  <si>
    <t>741 - Elektroinstalace - silnoproud</t>
  </si>
  <si>
    <t xml:space="preserve">    01 - C21M - Elektromontáže</t>
  </si>
  <si>
    <t xml:space="preserve">    01.1 - Podíl přidružených výkon</t>
  </si>
  <si>
    <t xml:space="preserve">    02 - Hromosvod</t>
  </si>
  <si>
    <t xml:space="preserve">    03 - Stavební přípomoce</t>
  </si>
  <si>
    <t xml:space="preserve">    04 - Revize, DSPS, zkoušky</t>
  </si>
  <si>
    <t xml:space="preserve">    05 - Materiály</t>
  </si>
  <si>
    <t xml:space="preserve">    06 - Podružný materiál</t>
  </si>
  <si>
    <t>741</t>
  </si>
  <si>
    <t>Elektroinstalace - silnoproud</t>
  </si>
  <si>
    <t>01</t>
  </si>
  <si>
    <t>C21M - Elektromontáže</t>
  </si>
  <si>
    <t>210010002</t>
  </si>
  <si>
    <t>trubka plastová ohebná instalační průměr 16mm (VU)</t>
  </si>
  <si>
    <t>210010003</t>
  </si>
  <si>
    <t>trubka plastová ohebná instalační průměr 23mm (VU)</t>
  </si>
  <si>
    <t>210010006</t>
  </si>
  <si>
    <t>trubka plastová ohebná instalační průměr 40mm (VU)</t>
  </si>
  <si>
    <t>210010006.1</t>
  </si>
  <si>
    <t>trubka plastová ohebná instalační průměr 63mm (VU)</t>
  </si>
  <si>
    <t>210010301</t>
  </si>
  <si>
    <t>krabice přístrojová (1901, KU 68/1, KP 67, KP 68; KZ 3) bez zapojení</t>
  </si>
  <si>
    <t>210010311</t>
  </si>
  <si>
    <t>krabice odbočná s víčkem (1902, KO 68, KU 68) kruhová bez zapojení</t>
  </si>
  <si>
    <t>210010321</t>
  </si>
  <si>
    <t>krabice odbočná s víčkem a svork. (1903, KR 68) kruhová vč. zapojení</t>
  </si>
  <si>
    <t>210010321.1</t>
  </si>
  <si>
    <t>krabice KT250</t>
  </si>
  <si>
    <t>210100001</t>
  </si>
  <si>
    <t>ukončení vodiče v rozvaděči vč. zapojení a koncovky do 2.5mm2</t>
  </si>
  <si>
    <t>210100002</t>
  </si>
  <si>
    <t>ukončení vodiče v rozvaděči vč. zapojení a koncovky do 6mm2</t>
  </si>
  <si>
    <t>210100002.1</t>
  </si>
  <si>
    <t>ukončení vodiče v rozvaděči vč. zapojení a koncovky do 16mm2</t>
  </si>
  <si>
    <t>210100002.2</t>
  </si>
  <si>
    <t>ukončení vodiče v rozvaděči vč. zapojení a koncovky do 50mm2</t>
  </si>
  <si>
    <t>210100002.3</t>
  </si>
  <si>
    <t>ukončení vodiče v rozvaděči vč. zapojení a koncovky do 150mm2</t>
  </si>
  <si>
    <t>210100002.4</t>
  </si>
  <si>
    <t>ukončení vodiče v rozvaděči vč. zapojení a koncovky do 185mm2</t>
  </si>
  <si>
    <t>210100002.5</t>
  </si>
  <si>
    <t>ukončení vodiče v rozvaděči vč. zapojení a koncovky do 240mm2</t>
  </si>
  <si>
    <t>210110001</t>
  </si>
  <si>
    <t>spínač nástěnný prostředí obyčejné 1-pólový řazení 1</t>
  </si>
  <si>
    <t>210110002</t>
  </si>
  <si>
    <t>spínač nástěnný prostředí vlhké 1-pólový řazení 1</t>
  </si>
  <si>
    <t>210110003</t>
  </si>
  <si>
    <t>sériový přepínač nástěnný prostředí obyčejné řazení 5</t>
  </si>
  <si>
    <t>210110004</t>
  </si>
  <si>
    <t>střídavý přepínač nástěnný prostředí obyčejné řazení 6</t>
  </si>
  <si>
    <t>210110004.1</t>
  </si>
  <si>
    <t>střídavý přepínač nástěnný prostředí do vlhka řazení 6</t>
  </si>
  <si>
    <t>210110004.2</t>
  </si>
  <si>
    <t>křižový přepínač nástěnný prostředí obyčejné řazení 7</t>
  </si>
  <si>
    <t>210110005</t>
  </si>
  <si>
    <t>tlačítkový ovladač I/0 / stmívače</t>
  </si>
  <si>
    <t>210111021</t>
  </si>
  <si>
    <t>zásuvka v krabici prostředí obyčejné 10/16A 250V 2P+Z</t>
  </si>
  <si>
    <t>210111021.1</t>
  </si>
  <si>
    <t>zásuvka v krabici prostředí vlhké 10/16A 250V 2P+Z</t>
  </si>
  <si>
    <t>210111025</t>
  </si>
  <si>
    <t>zásuvka v krabici prostředí vlhké 16A 400V</t>
  </si>
  <si>
    <t>210111021.2</t>
  </si>
  <si>
    <t>montáž podl krabice</t>
  </si>
  <si>
    <t>210190000</t>
  </si>
  <si>
    <t>montáž MEB</t>
  </si>
  <si>
    <t>210190000.1</t>
  </si>
  <si>
    <t>montáž pohyb. čidla / přítomnosti</t>
  </si>
  <si>
    <t>210190000.2</t>
  </si>
  <si>
    <t>montáž prostorového termostatu</t>
  </si>
  <si>
    <t>210190002</t>
  </si>
  <si>
    <t>montáž a zapojení oceloplech. rozvodnic do 50kg</t>
  </si>
  <si>
    <t>210190002.1</t>
  </si>
  <si>
    <t>montáž a zapojení oceloplech. rozvodnic do 100kg</t>
  </si>
  <si>
    <t>210190002.2</t>
  </si>
  <si>
    <t>montáž a zapojení oceloplech. rozvodnic nad 250kg</t>
  </si>
  <si>
    <t>210190002.3</t>
  </si>
  <si>
    <t>montáž UPS</t>
  </si>
  <si>
    <t>210200008</t>
  </si>
  <si>
    <t>montáž nouzového svítidla (pikrogram/inverter)</t>
  </si>
  <si>
    <t>210200091</t>
  </si>
  <si>
    <t>montáž svítidla</t>
  </si>
  <si>
    <t>210200091.1</t>
  </si>
  <si>
    <t>montáž LED pásku</t>
  </si>
  <si>
    <t>210800101</t>
  </si>
  <si>
    <t>CXKH-R-O 2Ax1.5mm2</t>
  </si>
  <si>
    <t>210800101.1</t>
  </si>
  <si>
    <t>CXKH-R-O 2Ax4mm2</t>
  </si>
  <si>
    <t>210800105</t>
  </si>
  <si>
    <t>CXKH-R-J 3Bx1.5mm2</t>
  </si>
  <si>
    <t>210800106</t>
  </si>
  <si>
    <t>CXKH-R-J 3Cx2.5mm2</t>
  </si>
  <si>
    <t>210800115</t>
  </si>
  <si>
    <t>CXKH-R-J 5Cx1.5mm2</t>
  </si>
  <si>
    <t>210800115.1</t>
  </si>
  <si>
    <t>CYKY-J 5Cx1.5mm2</t>
  </si>
  <si>
    <t>210800106.1</t>
  </si>
  <si>
    <t>CXKH-R-J 5Cx2,5mm2</t>
  </si>
  <si>
    <t>210800106.2</t>
  </si>
  <si>
    <t>CYSY 5Cx2,5mm2</t>
  </si>
  <si>
    <t>210800106.3</t>
  </si>
  <si>
    <t>CYKY-J 3Cx6mm2</t>
  </si>
  <si>
    <t>210800106.4</t>
  </si>
  <si>
    <t>CXKH-R-J 5Cx6mm2</t>
  </si>
  <si>
    <t>210800121</t>
  </si>
  <si>
    <t>CXKH-R-J 5x10mm2</t>
  </si>
  <si>
    <t>210800121.1</t>
  </si>
  <si>
    <t>CYKY-J 4x35mm2</t>
  </si>
  <si>
    <t>210800121.2</t>
  </si>
  <si>
    <t>CYKY-J 4x50mm2</t>
  </si>
  <si>
    <t>210800121.3</t>
  </si>
  <si>
    <t>CYKY-J 4x70</t>
  </si>
  <si>
    <t>210800106.5</t>
  </si>
  <si>
    <t>JYTY 4x1</t>
  </si>
  <si>
    <t>210800121.4</t>
  </si>
  <si>
    <t>1-CXKH-V-J P60-R 3x1,5mm2</t>
  </si>
  <si>
    <t>210800121.5</t>
  </si>
  <si>
    <t>1-CXKH-V-J P60-R 3x2,5mm2</t>
  </si>
  <si>
    <t>210800121.6</t>
  </si>
  <si>
    <t>1-CXKH-V-J P60-R 5x4mm2</t>
  </si>
  <si>
    <t>210800121.7</t>
  </si>
  <si>
    <t>1-CXKH-V-J P60-R 5x2,5mm2</t>
  </si>
  <si>
    <t>210800121.8</t>
  </si>
  <si>
    <t>1-CXKH-V-J P60-R 5x10mm2</t>
  </si>
  <si>
    <t>210800525</t>
  </si>
  <si>
    <t>CY 2.5mm2 (H07V-U) zelenožlutý</t>
  </si>
  <si>
    <t>210800526</t>
  </si>
  <si>
    <t>CY 4mm2 (H07V-U) zelenožlutý</t>
  </si>
  <si>
    <t>210800526.1</t>
  </si>
  <si>
    <t>CY 6mm2 (H07V-U) zelenožlutý</t>
  </si>
  <si>
    <t>210800545</t>
  </si>
  <si>
    <t>CY 16mm2 (H07V-U) zelenožlutý</t>
  </si>
  <si>
    <t>210800570</t>
  </si>
  <si>
    <t>CYA 25mm2 (H07V-U) zelenožlutý</t>
  </si>
  <si>
    <t>210800570.1</t>
  </si>
  <si>
    <t>CYA 50mm2 (H07V-U) zelenožlutý</t>
  </si>
  <si>
    <t>215112211</t>
  </si>
  <si>
    <t>TOTAL/CENTRAL STOP</t>
  </si>
  <si>
    <t>220730001</t>
  </si>
  <si>
    <t>montáž zdroj 24 V</t>
  </si>
  <si>
    <t>220730001.1</t>
  </si>
  <si>
    <t>montáž kab. žlabu + žebřík</t>
  </si>
  <si>
    <t>220730001.2</t>
  </si>
  <si>
    <t>požární ucpávky vč. štítku</t>
  </si>
  <si>
    <t>01.1</t>
  </si>
  <si>
    <t>Podíl přidružených výkon</t>
  </si>
  <si>
    <t>22099000</t>
  </si>
  <si>
    <t>Podíl přidružených výkonů 4,80% z C21M a navázaného materiálu</t>
  </si>
  <si>
    <t>2087527980</t>
  </si>
  <si>
    <t>02</t>
  </si>
  <si>
    <t>Hromosvod</t>
  </si>
  <si>
    <t>210220022</t>
  </si>
  <si>
    <t>uzemění v zemi FeZn průměru 8-10mm a FeZn 30/4 vč. svorek, propojení a izolace spojů</t>
  </si>
  <si>
    <t>210220201</t>
  </si>
  <si>
    <t>jímací tyč nad 1,5m délky vč. upevnění (podpůrná tr. vč. trojnožky)</t>
  </si>
  <si>
    <t>210220301</t>
  </si>
  <si>
    <t>svorky hromosvodové do 2 šroubu (SS, SR 03)</t>
  </si>
  <si>
    <t>210220302</t>
  </si>
  <si>
    <t>svorky hromosvodové nad 2 šrouby (ST, SJ, SK, SZ, SR01, 02)</t>
  </si>
  <si>
    <t>210220302.1</t>
  </si>
  <si>
    <t>montáž podpůrné trubky</t>
  </si>
  <si>
    <t>210220401</t>
  </si>
  <si>
    <t>označení svodu štítky smalt/umělá hmota</t>
  </si>
  <si>
    <t>210220401.1</t>
  </si>
  <si>
    <t>zatlučení zemnící tyče do 2,0 m</t>
  </si>
  <si>
    <t>210220431</t>
  </si>
  <si>
    <t>tvarováni mont. dílu - jímače, ochranné trubky, úhelníky</t>
  </si>
  <si>
    <t>216220003</t>
  </si>
  <si>
    <t>montáž vodiče HVI vč. podpěr</t>
  </si>
  <si>
    <t>216220003.1</t>
  </si>
  <si>
    <t>zemní práce</t>
  </si>
  <si>
    <t>216220003.2</t>
  </si>
  <si>
    <t>montáž uzemňovacího drátu AlMgSi průměr 8mm vč. podpěr</t>
  </si>
  <si>
    <t>03</t>
  </si>
  <si>
    <t>Stavební přípomoce</t>
  </si>
  <si>
    <t>0000000001</t>
  </si>
  <si>
    <t>Drážkování</t>
  </si>
  <si>
    <t>0000000001.1</t>
  </si>
  <si>
    <t>Krabice (KP, KO, KR, KT)</t>
  </si>
  <si>
    <t>460600061</t>
  </si>
  <si>
    <t>Odvoz vybouraného mat. do 1km</t>
  </si>
  <si>
    <t>460600061.1</t>
  </si>
  <si>
    <t>Poplatky skládka</t>
  </si>
  <si>
    <t>0000000001.2</t>
  </si>
  <si>
    <t>Provrtání do vel. 20</t>
  </si>
  <si>
    <t>0000000001.3</t>
  </si>
  <si>
    <t>Provrtání do vel. 40</t>
  </si>
  <si>
    <t>04</t>
  </si>
  <si>
    <t>Revize, DSPS, zkoušky</t>
  </si>
  <si>
    <t>320410001</t>
  </si>
  <si>
    <t>Celk.prohl.el.zaříz.a vyhot.rev.zp.do 500.tis.mont.</t>
  </si>
  <si>
    <t>320410001.1</t>
  </si>
  <si>
    <t>Celk.prohl.el.zaříz.a vyhot.rev.zp.do 250.tis.mont. - hromosvod</t>
  </si>
  <si>
    <t>320410002</t>
  </si>
  <si>
    <t>Recyklační poplatky</t>
  </si>
  <si>
    <t>320410002.1</t>
  </si>
  <si>
    <t>Doprava materiálu</t>
  </si>
  <si>
    <t>320410002.2</t>
  </si>
  <si>
    <t>Vynesení materiálu do výšky 15 m</t>
  </si>
  <si>
    <t>320410002.3</t>
  </si>
  <si>
    <t>Vypracování dílenské dokumentace</t>
  </si>
  <si>
    <t>320410002.4</t>
  </si>
  <si>
    <t>Koordinace na stavbě</t>
  </si>
  <si>
    <t>320410002.5</t>
  </si>
  <si>
    <t>Kompletace koncových prvků</t>
  </si>
  <si>
    <t>h</t>
  </si>
  <si>
    <t>320410002.6</t>
  </si>
  <si>
    <t>Zanešení tras vodičů do PD</t>
  </si>
  <si>
    <t>320410002.7</t>
  </si>
  <si>
    <t>Vypracování dílenské skutečného provedení</t>
  </si>
  <si>
    <t>320410018</t>
  </si>
  <si>
    <t>Měření zemního odporu pro 1 zemnič</t>
  </si>
  <si>
    <t>zemnič</t>
  </si>
  <si>
    <t>05</t>
  </si>
  <si>
    <t>Materiály</t>
  </si>
  <si>
    <t>Pol57</t>
  </si>
  <si>
    <t>Elektroměrový rozvaděč pro 3 elektroměry 2x nepžímé měření 1x přímé</t>
  </si>
  <si>
    <t>Pol58</t>
  </si>
  <si>
    <t>R-ELM vč. vybavení</t>
  </si>
  <si>
    <t>Pol59</t>
  </si>
  <si>
    <t>Rozvaděč RPO, vč. vybavení, pož. odolnost EI60-DP1</t>
  </si>
  <si>
    <t>Pol60</t>
  </si>
  <si>
    <t>UPS, off-line 20 kVA, baterie LiFePO, 60 minut</t>
  </si>
  <si>
    <t>Pol61</t>
  </si>
  <si>
    <t>Rozváděč RH vč. vybavení 300x800x1800</t>
  </si>
  <si>
    <t>Pol62</t>
  </si>
  <si>
    <t>Rozváděč R-Gastro vč. vybavení, 72 M, EI30-DP1, SS200</t>
  </si>
  <si>
    <t>Pol63</t>
  </si>
  <si>
    <t>Rozváděč R-MS1 vč. vybavení, 96 M, EI30-DP1, SS200</t>
  </si>
  <si>
    <t>Pol64</t>
  </si>
  <si>
    <t>Rozváděč R-MS2 vč. vybavení, 96 M</t>
  </si>
  <si>
    <t>Pol65</t>
  </si>
  <si>
    <t>Rozváděč R-MS3 vč. vybavení, 120 M</t>
  </si>
  <si>
    <t>Pol66</t>
  </si>
  <si>
    <t>Rozváděč R-MS4 vč. vybavení, 96 M</t>
  </si>
  <si>
    <t>Pol67</t>
  </si>
  <si>
    <t>doběhové relé</t>
  </si>
  <si>
    <t>Pol68</t>
  </si>
  <si>
    <t>MEB</t>
  </si>
  <si>
    <t>Pol69</t>
  </si>
  <si>
    <t>tlačítko TOTAL STOP</t>
  </si>
  <si>
    <t>Pol70</t>
  </si>
  <si>
    <t>tlačítko CENTRAL STOP</t>
  </si>
  <si>
    <t>Pol71</t>
  </si>
  <si>
    <t>pohybové čidlo 360°</t>
  </si>
  <si>
    <t>Pol72</t>
  </si>
  <si>
    <t>trubka ohebná instal. PVC 2316 průměr 16mm</t>
  </si>
  <si>
    <t>Pol73</t>
  </si>
  <si>
    <t>trubka ohebná instal. PVC 2323 průměr 23</t>
  </si>
  <si>
    <t>Pol74</t>
  </si>
  <si>
    <t>trubka ohebná instal. 40</t>
  </si>
  <si>
    <t>Pol75</t>
  </si>
  <si>
    <t>trubka ohebná instal. 63</t>
  </si>
  <si>
    <t>Pol76</t>
  </si>
  <si>
    <t>krabice KO 68</t>
  </si>
  <si>
    <t>Pol77</t>
  </si>
  <si>
    <t>krabice KR 68</t>
  </si>
  <si>
    <t>Pol78</t>
  </si>
  <si>
    <t>krabice KU 68/1</t>
  </si>
  <si>
    <t>Pol79</t>
  </si>
  <si>
    <t>krabice KT 250</t>
  </si>
  <si>
    <t>Pol80</t>
  </si>
  <si>
    <t>spínač kolébkový č. 1</t>
  </si>
  <si>
    <t>Pol81</t>
  </si>
  <si>
    <t>spínač kolébkový č. 1; IP 45</t>
  </si>
  <si>
    <t>Pol82</t>
  </si>
  <si>
    <t>spínač kolébkový č. 5</t>
  </si>
  <si>
    <t>Pol83</t>
  </si>
  <si>
    <t>spínač kolébkový č. 6</t>
  </si>
  <si>
    <t>Pol84</t>
  </si>
  <si>
    <t>spínač kolébkový č. 6, IP 45</t>
  </si>
  <si>
    <t>Pol85</t>
  </si>
  <si>
    <t>spínač kolébkový č. 7</t>
  </si>
  <si>
    <t>Pol86</t>
  </si>
  <si>
    <t>tlačítko ovl. osvětlení se stmíváním DALI, kolečkové ovládání</t>
  </si>
  <si>
    <t>Pol87</t>
  </si>
  <si>
    <t>tlačítko ovl. osvětlení I/0</t>
  </si>
  <si>
    <t>Pol88</t>
  </si>
  <si>
    <t>zásuvka 16A, 230 V IP44</t>
  </si>
  <si>
    <t>Pol89</t>
  </si>
  <si>
    <t>zásuvka v krabici prost.obyč.10/16A 250V 2P+Z</t>
  </si>
  <si>
    <t>Pol90</t>
  </si>
  <si>
    <t>zásuvka v krabici prost.obyč.10/16A 250V 2P+Z s př. ochranou</t>
  </si>
  <si>
    <t>Pol91</t>
  </si>
  <si>
    <t>zásuvka 400 V ; 16 A</t>
  </si>
  <si>
    <t>Pol92</t>
  </si>
  <si>
    <t>podlahová krabice hlavní hala, 3x230 V + 2x RJ45</t>
  </si>
  <si>
    <t>Pol93</t>
  </si>
  <si>
    <t>sada pro nouzovou signalizaci invalidé</t>
  </si>
  <si>
    <t>Pol94</t>
  </si>
  <si>
    <t>Svítidlo index B - 1 x LED, 19W, 1950lm, Ra80, 4000K</t>
  </si>
  <si>
    <t>Pol95</t>
  </si>
  <si>
    <t>Svítidlo index F - 1 x LED, 10W, 1160lm, Ra80, 4000K</t>
  </si>
  <si>
    <t>Pol96</t>
  </si>
  <si>
    <t>Svítidlo index H - 1 x LED, 15W, 1660lm, Ra80, 4000K</t>
  </si>
  <si>
    <t>Pol97</t>
  </si>
  <si>
    <t>Svítidlo index I - 1 x LED, 15W, 1590lm, Ra80, 4000K</t>
  </si>
  <si>
    <t>Pol98</t>
  </si>
  <si>
    <t>Svítidlo index J - 1 x LED, 19W, 2090lm, Ra80, 4000K</t>
  </si>
  <si>
    <t>Pol99</t>
  </si>
  <si>
    <t>Svítidlo index K - 1 x LED, 26W, 2800lm, Ra80, 4000K</t>
  </si>
  <si>
    <t>Pol100</t>
  </si>
  <si>
    <t>Svítidlo index L - 1 x LED, 30,3W, 4080lm, Ra80, 4000K</t>
  </si>
  <si>
    <t>Pol101</t>
  </si>
  <si>
    <t>Svítidlo index P - 1 x LED, 57W, 5400lm, Ra90, 4000K</t>
  </si>
  <si>
    <t>Pol102</t>
  </si>
  <si>
    <t>Svítidlo index Q - 1 x LED, 13W, 1350lm, Ra80, 4000K</t>
  </si>
  <si>
    <t>Pol103</t>
  </si>
  <si>
    <t>Svítidlo index R - 1 x LED, 9W, 1050lm, Ra80, 4000K</t>
  </si>
  <si>
    <t>Pol104</t>
  </si>
  <si>
    <t>Svítidlo index S - 1 x LED, 26W, 3300lm, Ra80, 4000K</t>
  </si>
  <si>
    <t>Pol105</t>
  </si>
  <si>
    <t>Svítidlo index V - 1 x LED, 10W, 1160lm, Ra80, 4000K</t>
  </si>
  <si>
    <t>Pol106</t>
  </si>
  <si>
    <t>Svítidlo index N</t>
  </si>
  <si>
    <t>Pol107</t>
  </si>
  <si>
    <t>Svítidlo index O</t>
  </si>
  <si>
    <t>Pol108</t>
  </si>
  <si>
    <t>Svítidlo index M</t>
  </si>
  <si>
    <t>Pol109</t>
  </si>
  <si>
    <t>Svítidlo index G</t>
  </si>
  <si>
    <t>Pol110</t>
  </si>
  <si>
    <t>Svítidlo index D</t>
  </si>
  <si>
    <t>Pol111</t>
  </si>
  <si>
    <t>Svítidlo index Eext</t>
  </si>
  <si>
    <t>Pol112</t>
  </si>
  <si>
    <t>Chladič + Slb kryt</t>
  </si>
  <si>
    <t>Pol113</t>
  </si>
  <si>
    <t>Napaječ LED 100W, 24V</t>
  </si>
  <si>
    <t>Pol114</t>
  </si>
  <si>
    <t>Svítidlo index A</t>
  </si>
  <si>
    <t>Pol115</t>
  </si>
  <si>
    <t>Svítidlo index C</t>
  </si>
  <si>
    <t>Pol116</t>
  </si>
  <si>
    <t>LED pásek index E</t>
  </si>
  <si>
    <t>Pol117</t>
  </si>
  <si>
    <t>Pol118</t>
  </si>
  <si>
    <t>LED pásek, 4000K; 12 V</t>
  </si>
  <si>
    <t>Pol119</t>
  </si>
  <si>
    <t>Nouzové svítidlo, 3 W ; 120 minut</t>
  </si>
  <si>
    <t>Pol120</t>
  </si>
  <si>
    <t>Piktogram, 120 minut</t>
  </si>
  <si>
    <t>Pol121</t>
  </si>
  <si>
    <t>Zdroj 24 V</t>
  </si>
  <si>
    <t>Pol122</t>
  </si>
  <si>
    <t>drát AlMgSi 8</t>
  </si>
  <si>
    <t>Pol123</t>
  </si>
  <si>
    <t>FeZn průměr 10mm</t>
  </si>
  <si>
    <t>Pol124</t>
  </si>
  <si>
    <t>vodič HVI-long, D23mm, šedý č. produktu 819 132</t>
  </si>
  <si>
    <t>Pol125</t>
  </si>
  <si>
    <t>svorka připojovací SP01</t>
  </si>
  <si>
    <t>Pol126</t>
  </si>
  <si>
    <t>svorka UNI, 200 kVA</t>
  </si>
  <si>
    <t>Pol127</t>
  </si>
  <si>
    <t>plastová podložka</t>
  </si>
  <si>
    <t>Pol128</t>
  </si>
  <si>
    <t>zemnící tyč 1,5 m</t>
  </si>
  <si>
    <t>Pol129</t>
  </si>
  <si>
    <t>zavádění tyč 16/1000</t>
  </si>
  <si>
    <t>Pol130</t>
  </si>
  <si>
    <t>držák zaváděcí tyče</t>
  </si>
  <si>
    <t>Pol131</t>
  </si>
  <si>
    <t>gumoasfalt</t>
  </si>
  <si>
    <t>Pol132</t>
  </si>
  <si>
    <t>označovací štítek</t>
  </si>
  <si>
    <t>Pol133</t>
  </si>
  <si>
    <t>podpěra vedení PV 01</t>
  </si>
  <si>
    <t>Pol134</t>
  </si>
  <si>
    <t>podpěra vedení PV 21</t>
  </si>
  <si>
    <t>Pol135</t>
  </si>
  <si>
    <t>betonový podstavec</t>
  </si>
  <si>
    <t>Pol136</t>
  </si>
  <si>
    <t>gumová podložka pod betonový podstavec</t>
  </si>
  <si>
    <t>Pol137</t>
  </si>
  <si>
    <t>podpůrná trubka D 50mm L 4500mm</t>
  </si>
  <si>
    <t>Pol138</t>
  </si>
  <si>
    <t>tříramenný stativ sklopný</t>
  </si>
  <si>
    <t>Pol139</t>
  </si>
  <si>
    <t>upevňovací objímka s páskem</t>
  </si>
  <si>
    <t>Pol140</t>
  </si>
  <si>
    <t>podpěra vedení pro vodiče HVI, na ploché plochy</t>
  </si>
  <si>
    <t>Pol141</t>
  </si>
  <si>
    <t>adaptér pro uložení vodiče HVI</t>
  </si>
  <si>
    <t>Pol142</t>
  </si>
  <si>
    <t>podpěra vedení pro vodiče HVI, na kolmé plochy</t>
  </si>
  <si>
    <t>Pol143</t>
  </si>
  <si>
    <t>sada závitových tyčí 3x M16x340mm č. produktu 105 396</t>
  </si>
  <si>
    <t>Pol144</t>
  </si>
  <si>
    <t>připojovací člen + montážní materiál, vodič HVI, vně trubky</t>
  </si>
  <si>
    <t>Pol145</t>
  </si>
  <si>
    <t>připojovací člen + montážní materiál, vodič HVI, uvnitř trubky</t>
  </si>
  <si>
    <t>Pol146</t>
  </si>
  <si>
    <t>připojovací člen + montážní materiál, vodič HVI, na uzem. Soustavu</t>
  </si>
  <si>
    <t>Pol147</t>
  </si>
  <si>
    <t>sada pro připojení vodičů HVI pro 4 vodiče</t>
  </si>
  <si>
    <t>Pol148</t>
  </si>
  <si>
    <t>PA svorka</t>
  </si>
  <si>
    <t>Pol149</t>
  </si>
  <si>
    <t>svorka pro zemnící tyčtyč SJ 02</t>
  </si>
  <si>
    <t>Pol150</t>
  </si>
  <si>
    <t>Kabelový žlab 50x100, včetně kotvícího materiálu s EI30 odolností</t>
  </si>
  <si>
    <t>Pol151</t>
  </si>
  <si>
    <t>Kabelový žebžík 300x60, včetně kotvícího materiálu</t>
  </si>
  <si>
    <t>Pol152</t>
  </si>
  <si>
    <t>Pol153</t>
  </si>
  <si>
    <t>Pol154</t>
  </si>
  <si>
    <t>Pol155</t>
  </si>
  <si>
    <t>Pol156</t>
  </si>
  <si>
    <t>Pol157</t>
  </si>
  <si>
    <t>Pol158</t>
  </si>
  <si>
    <t>Pol159</t>
  </si>
  <si>
    <t>Pol160</t>
  </si>
  <si>
    <t>Pol161</t>
  </si>
  <si>
    <t>Pol162</t>
  </si>
  <si>
    <t>Pol163</t>
  </si>
  <si>
    <t>CXKH-R-J 5Cx2.5mm2</t>
  </si>
  <si>
    <t>Pol164</t>
  </si>
  <si>
    <t>CYSY 5x2.5mm2</t>
  </si>
  <si>
    <t>Pol165</t>
  </si>
  <si>
    <t>Pol166</t>
  </si>
  <si>
    <t>Pol167</t>
  </si>
  <si>
    <t>CXKH-R-J 5Cx10mm2</t>
  </si>
  <si>
    <t>Pol168</t>
  </si>
  <si>
    <t>CYKY-J 4Cx35mm2</t>
  </si>
  <si>
    <t>Pol169</t>
  </si>
  <si>
    <t>CYKY-J 4Cx50mm2</t>
  </si>
  <si>
    <t>Pol170</t>
  </si>
  <si>
    <t>CYKY-J 4Cx70mm2</t>
  </si>
  <si>
    <t>Pol171</t>
  </si>
  <si>
    <t>Pol172</t>
  </si>
  <si>
    <t>1-CXKH-V-J P60-R 5x1,5mm2</t>
  </si>
  <si>
    <t>Pol173</t>
  </si>
  <si>
    <t>Pol174</t>
  </si>
  <si>
    <t>Pol175</t>
  </si>
  <si>
    <t>1-CXKH-V-O P60-R 3x2,5mm2</t>
  </si>
  <si>
    <t>Pol176</t>
  </si>
  <si>
    <t>Pol177</t>
  </si>
  <si>
    <t>Požární ucpávka na kabely vč. štítku</t>
  </si>
  <si>
    <t>Pol178</t>
  </si>
  <si>
    <t>termostat pro střešní vpusť</t>
  </si>
  <si>
    <t>Pol179</t>
  </si>
  <si>
    <t>dvourámeček</t>
  </si>
  <si>
    <t>Pol180</t>
  </si>
  <si>
    <t>třírámeček</t>
  </si>
  <si>
    <t>Pol181</t>
  </si>
  <si>
    <t>čtyřrámeček</t>
  </si>
  <si>
    <t>Pol182</t>
  </si>
  <si>
    <t>Bílá sádra</t>
  </si>
  <si>
    <t>Pol183</t>
  </si>
  <si>
    <t>Prořez</t>
  </si>
  <si>
    <t>-182269184</t>
  </si>
  <si>
    <t>06</t>
  </si>
  <si>
    <t>Podružný materiál</t>
  </si>
  <si>
    <t>Pol184</t>
  </si>
  <si>
    <t>Podružný materiál celkem</t>
  </si>
  <si>
    <t>-1808859698</t>
  </si>
  <si>
    <t>SO 01.05 - Elektroinstalace - slaboproud</t>
  </si>
  <si>
    <t>742 - Elektroinstalace - slaboproud</t>
  </si>
  <si>
    <t xml:space="preserve">    742.01 - Bourací práce</t>
  </si>
  <si>
    <t xml:space="preserve">    742.02 - C21M - Elektromontáže</t>
  </si>
  <si>
    <t xml:space="preserve">    742.03 - Revize, DSPS, zkoušky</t>
  </si>
  <si>
    <t xml:space="preserve">    742.04 - Materiály</t>
  </si>
  <si>
    <t xml:space="preserve">    742.05 - Podružný materiál</t>
  </si>
  <si>
    <t>742</t>
  </si>
  <si>
    <t>742.01</t>
  </si>
  <si>
    <t>Bourací práce</t>
  </si>
  <si>
    <t>Drážkování vč. vyspravení</t>
  </si>
  <si>
    <t>0000000001.4</t>
  </si>
  <si>
    <t>0000000001.5</t>
  </si>
  <si>
    <t>742.02</t>
  </si>
  <si>
    <t>trubka plastová ohebná instalační průměr 16mm (PO)</t>
  </si>
  <si>
    <t>trubka plastová ohebná instalační průměr 23mm (PO)</t>
  </si>
  <si>
    <t>210010005</t>
  </si>
  <si>
    <t>trubka plastová ohebná instalační průměr 36mm (PO)</t>
  </si>
  <si>
    <t>montáž nouzová sada pro invalidy</t>
  </si>
  <si>
    <t>210010301.1</t>
  </si>
  <si>
    <t>montáž vč. osazení RACK rozvaděče</t>
  </si>
  <si>
    <t>210010301.2</t>
  </si>
  <si>
    <t>210020302</t>
  </si>
  <si>
    <t>kabelový žlab bez víka vč. podpěrek</t>
  </si>
  <si>
    <t>210200027</t>
  </si>
  <si>
    <t>montáž prvků EZS, CCTV, DT, AP</t>
  </si>
  <si>
    <t>220280511.1</t>
  </si>
  <si>
    <t>vodič SYKFY 5x2x0,5</t>
  </si>
  <si>
    <t>220280511.1.1</t>
  </si>
  <si>
    <t>vodič UTP/FTP</t>
  </si>
  <si>
    <t>datová zásuvka RJ 45, STA zás</t>
  </si>
  <si>
    <t>220730231</t>
  </si>
  <si>
    <t>vodič KOAX</t>
  </si>
  <si>
    <t>742.03</t>
  </si>
  <si>
    <t>932043816</t>
  </si>
  <si>
    <t>183025696</t>
  </si>
  <si>
    <t>320410003</t>
  </si>
  <si>
    <t>787177863</t>
  </si>
  <si>
    <t>320410004</t>
  </si>
  <si>
    <t>-35764319</t>
  </si>
  <si>
    <t>320410005</t>
  </si>
  <si>
    <t>Odzkoučení a zprovoznění nouz. systému</t>
  </si>
  <si>
    <t>723629687</t>
  </si>
  <si>
    <t>320410006</t>
  </si>
  <si>
    <t>Odzkoučení a zprovoznění ACS systému</t>
  </si>
  <si>
    <t>-276668781</t>
  </si>
  <si>
    <t>320410007</t>
  </si>
  <si>
    <t>Revizní zkoušky a měření vodičů UTP</t>
  </si>
  <si>
    <t>-712333013</t>
  </si>
  <si>
    <t>320410008</t>
  </si>
  <si>
    <t>884326690</t>
  </si>
  <si>
    <t>320410009</t>
  </si>
  <si>
    <t>349224366</t>
  </si>
  <si>
    <t>320410010</t>
  </si>
  <si>
    <t>-1263961781</t>
  </si>
  <si>
    <t>320410011</t>
  </si>
  <si>
    <t>Vypracování dokumentace skutečného provedení</t>
  </si>
  <si>
    <t>775004124</t>
  </si>
  <si>
    <t>320410012</t>
  </si>
  <si>
    <t>238097114</t>
  </si>
  <si>
    <t>320410013</t>
  </si>
  <si>
    <t>1081775254</t>
  </si>
  <si>
    <t>742.04</t>
  </si>
  <si>
    <t>00201</t>
  </si>
  <si>
    <t>00202</t>
  </si>
  <si>
    <t>00204</t>
  </si>
  <si>
    <t>trubka ohebná instal. PVC 2336 průměr 36mm</t>
  </si>
  <si>
    <t>00303</t>
  </si>
  <si>
    <t>00313</t>
  </si>
  <si>
    <t>00401</t>
  </si>
  <si>
    <t>kabel.žlab 60x200x0,8 mm</t>
  </si>
  <si>
    <t>00401.1</t>
  </si>
  <si>
    <t>kabel.žebřík 60x300x0,8 mm</t>
  </si>
  <si>
    <t>00415</t>
  </si>
  <si>
    <t>nosník žlabu</t>
  </si>
  <si>
    <t>00775</t>
  </si>
  <si>
    <t>RACK 800x800x42U</t>
  </si>
  <si>
    <t>01488</t>
  </si>
  <si>
    <t>zvonkové tablo vč. čtečky a kamery</t>
  </si>
  <si>
    <t>01488.1</t>
  </si>
  <si>
    <t>tahový spínač pro nouz. signalizaci</t>
  </si>
  <si>
    <t>01488.2</t>
  </si>
  <si>
    <t>výstražný světlo signalizace</t>
  </si>
  <si>
    <t>01488.3</t>
  </si>
  <si>
    <t>kamera CCTV, IP směrová</t>
  </si>
  <si>
    <t>01488.4</t>
  </si>
  <si>
    <t>WiFi AP</t>
  </si>
  <si>
    <t>01488.5</t>
  </si>
  <si>
    <t>čtečka karet, ACS systém</t>
  </si>
  <si>
    <t>01488.6</t>
  </si>
  <si>
    <t>elektromechanický zámek ACS systém</t>
  </si>
  <si>
    <t>10052</t>
  </si>
  <si>
    <t>vodič UTP Cat.6a, oheň retardující (oranžový)</t>
  </si>
  <si>
    <t>10052.1</t>
  </si>
  <si>
    <t>vodič SYKFY 5x2x0,5, oheň retardující (oranžový)</t>
  </si>
  <si>
    <t>11000</t>
  </si>
  <si>
    <t>datová zásuvka RJ 45</t>
  </si>
  <si>
    <t>11000.1</t>
  </si>
  <si>
    <t>zásuvka STA</t>
  </si>
  <si>
    <t>11005</t>
  </si>
  <si>
    <t>vodič KOAX venkovní</t>
  </si>
  <si>
    <t>11005.1</t>
  </si>
  <si>
    <t>vodič KOAX, oheň retardující (oranžový)</t>
  </si>
  <si>
    <t>11006</t>
  </si>
  <si>
    <t>180846722</t>
  </si>
  <si>
    <t>742.05</t>
  </si>
  <si>
    <t>7420501</t>
  </si>
  <si>
    <t>-1508925302</t>
  </si>
  <si>
    <t>SO 01.06 - EPS</t>
  </si>
  <si>
    <t>D1 - EPS</t>
  </si>
  <si>
    <t xml:space="preserve">    D2 - Modulární požární ústředna</t>
  </si>
  <si>
    <t xml:space="preserve">    D3 - Kryt</t>
  </si>
  <si>
    <t xml:space="preserve">    D4 - Napájení</t>
  </si>
  <si>
    <t xml:space="preserve">    D5 - Modul ústředny</t>
  </si>
  <si>
    <t xml:space="preserve">    D6 - Bodový požární hlásič, Adresovatelný</t>
  </si>
  <si>
    <t xml:space="preserve">    D7 - Ruční tlačítkový hlásič požáru, Adresovatelný</t>
  </si>
  <si>
    <t xml:space="preserve">    D8 - Signalizační zařízení, Běžný, Zvuková signalizace</t>
  </si>
  <si>
    <t xml:space="preserve">    D9 - Modul rozhraní</t>
  </si>
  <si>
    <t xml:space="preserve">    D10 - Hasicí vybavení</t>
  </si>
  <si>
    <t xml:space="preserve">    D11 - Kabely a elektroinstalační materiál</t>
  </si>
  <si>
    <t xml:space="preserve">    D12 - Ostatní</t>
  </si>
  <si>
    <t>D1</t>
  </si>
  <si>
    <t>D2</t>
  </si>
  <si>
    <t>Modulární požární ústředna</t>
  </si>
  <si>
    <t>Ovládání ústředny, Prémiový</t>
  </si>
  <si>
    <t>D3</t>
  </si>
  <si>
    <t>Kryt</t>
  </si>
  <si>
    <t>Skříň pro 10 modulů, Nástěnný</t>
  </si>
  <si>
    <t>Lišta ústředny, Malá</t>
  </si>
  <si>
    <t>Lišta ústředny, Velká</t>
  </si>
  <si>
    <t>Zaslepovací kryt</t>
  </si>
  <si>
    <t>nástěnná rozvodnice s požární odolností 30min</t>
  </si>
  <si>
    <t>D4</t>
  </si>
  <si>
    <t>Napájení</t>
  </si>
  <si>
    <t>Napájecí zdroj, 24V</t>
  </si>
  <si>
    <t>Držák napájecího zdroje, Kompaktní skříň</t>
  </si>
  <si>
    <t>Baterie (12 V), každá 24 Ah</t>
  </si>
  <si>
    <t>D5</t>
  </si>
  <si>
    <t>Modul ústředny</t>
  </si>
  <si>
    <t>Bateriový modul</t>
  </si>
  <si>
    <t>Sběrnice, Standardní výkon (300 mA)</t>
  </si>
  <si>
    <t>Pro konvenční signalizační zařízení, 2 sledované linkové výstupy</t>
  </si>
  <si>
    <t>Vstupy a výstupy, 8 monitorovaných vstupů a 8 výstupů s otevřeným kolektorem</t>
  </si>
  <si>
    <t>Komunikace, Proudový okruh 20 mA a porty RS232</t>
  </si>
  <si>
    <t>D6</t>
  </si>
  <si>
    <t>Bodový požární hlásič, Adresovatelný</t>
  </si>
  <si>
    <t>Optický</t>
  </si>
  <si>
    <t>Optický/tepelný</t>
  </si>
  <si>
    <t>Patice, Bez loga</t>
  </si>
  <si>
    <t>Příslušenství, Etikety pro označení až do výšky 4m</t>
  </si>
  <si>
    <t>D7</t>
  </si>
  <si>
    <t>Ruční tlačítkový hlásič požáru, Adresovatelný</t>
  </si>
  <si>
    <t>Velká skříň, Jednočinný, Krycí sklo, Vnitřní, Červená</t>
  </si>
  <si>
    <t>D8</t>
  </si>
  <si>
    <t>Signalizační zařízení, Běžný, Zvuková signalizace</t>
  </si>
  <si>
    <t>Siréna, Strop/stěna, Povrchová montáž (hluboká patice), Červená</t>
  </si>
  <si>
    <t>D9</t>
  </si>
  <si>
    <t>Modul rozhraní</t>
  </si>
  <si>
    <t>Vstupy a výstupy, 8 monitorovaných vstupů a 1 reléový výstup, Povrchová montáž</t>
  </si>
  <si>
    <t>Vstupy a výstupy, 8 reléových výstupů, Povrchová montáž</t>
  </si>
  <si>
    <t>D10</t>
  </si>
  <si>
    <t>Hasicí vybavení</t>
  </si>
  <si>
    <t>Adresovatelný, Klávesnice pro hasiče</t>
  </si>
  <si>
    <t>Běžný, Schránka na klíče pro hasiče odolná proti dešti</t>
  </si>
  <si>
    <t>D11</t>
  </si>
  <si>
    <t>Kabely a elektroinstalační materiál</t>
  </si>
  <si>
    <t>CXKH-V (J) P60-R 2x1,5</t>
  </si>
  <si>
    <t>Kabel J-Y(St)Y 2x2x0,8 rudá</t>
  </si>
  <si>
    <t>Hnědý stíněný kabel 5x2x0,8 PH60-R B2ca s1d1a1</t>
  </si>
  <si>
    <t>Hnědý stíněný kabel 2x2x0,8 PH60-R B2ca s1d1a1</t>
  </si>
  <si>
    <t>Příchytka ohniodolná</t>
  </si>
  <si>
    <t>Bezhalogenová instalační trubka průměr 25mm pevná včetně uchycení ke stěně nebo stropu</t>
  </si>
  <si>
    <t>Protipožární ucpávka s odolností do EI 60 otvor do D40,tloušťka zdi do 300 mm</t>
  </si>
  <si>
    <t>vyvrtání otvoru do R=50mm</t>
  </si>
  <si>
    <t>vyvrtání otvoru do R=30mm</t>
  </si>
  <si>
    <t>Drážkování do 20mm</t>
  </si>
  <si>
    <t>D12</t>
  </si>
  <si>
    <t>Ostatní</t>
  </si>
  <si>
    <t>ZDP -(vč. dodavatelské dokumentace, měření, instalace, připojení)</t>
  </si>
  <si>
    <t>Poplatek za podporu při uvedení do provozu</t>
  </si>
  <si>
    <t>Provozní kniha EPS</t>
  </si>
  <si>
    <t>podružný materiál</t>
  </si>
  <si>
    <t>materiálová rezerva (5%)</t>
  </si>
  <si>
    <t>Oživení a naprogramování systému EPS</t>
  </si>
  <si>
    <t>Revize systému EPS</t>
  </si>
  <si>
    <t xml:space="preserve">Kompletace </t>
  </si>
  <si>
    <t xml:space="preserve">Značení trasy vedení </t>
  </si>
  <si>
    <t xml:space="preserve">Stavební přípomoci </t>
  </si>
  <si>
    <t xml:space="preserve">Spolupráce s ostatními profesemi stavby </t>
  </si>
  <si>
    <t>Ekologická likvidace odpadu</t>
  </si>
  <si>
    <t xml:space="preserve">Zaškolení uživetele </t>
  </si>
  <si>
    <t>vedlejší náklady - cestovné + dopravné</t>
  </si>
  <si>
    <t xml:space="preserve">inženýrská činnost, projekt skutečného provedení </t>
  </si>
  <si>
    <t>Sledování zařízení EPS ve 14ti denním zkušebním provozu</t>
  </si>
  <si>
    <t>SO 01.07 - Fotovoltaický systém</t>
  </si>
  <si>
    <t>Karel SOmmer</t>
  </si>
  <si>
    <t>01 - Fotovoltaický systém</t>
  </si>
  <si>
    <t xml:space="preserve">    01.01 - C21M - Elektromontáže</t>
  </si>
  <si>
    <t xml:space="preserve">    01.02 - Revize, DSPS, zkoušky</t>
  </si>
  <si>
    <t xml:space="preserve">    01.03 - Materiály</t>
  </si>
  <si>
    <t xml:space="preserve">    01.04 - Podružný materiál</t>
  </si>
  <si>
    <t>02 - Elektroinstalace</t>
  </si>
  <si>
    <t xml:space="preserve">    02.01 - C21M - Elektromontáže</t>
  </si>
  <si>
    <t xml:space="preserve">    02.02 - Revize, DSPS, zkoušky</t>
  </si>
  <si>
    <t xml:space="preserve">    02.03 - Materiály</t>
  </si>
  <si>
    <t xml:space="preserve">    02.04 - Podružný materiál</t>
  </si>
  <si>
    <t>01.01</t>
  </si>
  <si>
    <t>montáž panelu FVE</t>
  </si>
  <si>
    <t>893756917</t>
  </si>
  <si>
    <t>montáž a zapojení střídače</t>
  </si>
  <si>
    <t>-853188539</t>
  </si>
  <si>
    <t>vodič Solar 6mm2</t>
  </si>
  <si>
    <t>-933721568</t>
  </si>
  <si>
    <t>210020303</t>
  </si>
  <si>
    <t>průrazy, vrtání, následné vyspravení</t>
  </si>
  <si>
    <t>1937133360</t>
  </si>
  <si>
    <t>210020304</t>
  </si>
  <si>
    <t>vodič CY16 už</t>
  </si>
  <si>
    <t>-418422275</t>
  </si>
  <si>
    <t>210020305</t>
  </si>
  <si>
    <t>montáž konstrukce pro FVE panel</t>
  </si>
  <si>
    <t>1781875363</t>
  </si>
  <si>
    <t>01.02</t>
  </si>
  <si>
    <t>-797657561</t>
  </si>
  <si>
    <t>320410020</t>
  </si>
  <si>
    <t>Zaškolení investora</t>
  </si>
  <si>
    <t>1303879662</t>
  </si>
  <si>
    <t>320410030</t>
  </si>
  <si>
    <t>Revizní zpráva</t>
  </si>
  <si>
    <t>-276074944</t>
  </si>
  <si>
    <t>320410040</t>
  </si>
  <si>
    <t>Zprovoznění FV systému</t>
  </si>
  <si>
    <t>-1693723424</t>
  </si>
  <si>
    <t>320410050</t>
  </si>
  <si>
    <t>821062089</t>
  </si>
  <si>
    <t>01.03</t>
  </si>
  <si>
    <t>42040001</t>
  </si>
  <si>
    <t>Střídač 12kw</t>
  </si>
  <si>
    <t>-1748144559</t>
  </si>
  <si>
    <t>42040002</t>
  </si>
  <si>
    <t>Přepěťové ochrany</t>
  </si>
  <si>
    <t>1476312991</t>
  </si>
  <si>
    <t>42040003</t>
  </si>
  <si>
    <t>Kanál SK 40x33 stínící, délka 2m</t>
  </si>
  <si>
    <t>657904934</t>
  </si>
  <si>
    <t>42040004</t>
  </si>
  <si>
    <t xml:space="preserve">Optimizér s RSS funkcí </t>
  </si>
  <si>
    <t>1592502161</t>
  </si>
  <si>
    <t>42040005</t>
  </si>
  <si>
    <t>FV panel 450 Wp</t>
  </si>
  <si>
    <t>-692795408</t>
  </si>
  <si>
    <t>42040006</t>
  </si>
  <si>
    <t>1027819155</t>
  </si>
  <si>
    <t>42040007</t>
  </si>
  <si>
    <t>-1175274518</t>
  </si>
  <si>
    <t>42040008</t>
  </si>
  <si>
    <t xml:space="preserve">AC/DC rozvaděč pro 2 stringy </t>
  </si>
  <si>
    <t>-652895952</t>
  </si>
  <si>
    <t>42040009</t>
  </si>
  <si>
    <t>Konstrukce pro FV panel vč. kotvení</t>
  </si>
  <si>
    <t>240203948</t>
  </si>
  <si>
    <t>42040010</t>
  </si>
  <si>
    <t>Komunikátor pro RSS optimizéry</t>
  </si>
  <si>
    <t>-737625696</t>
  </si>
  <si>
    <t>42040011</t>
  </si>
  <si>
    <t>-1365880650</t>
  </si>
  <si>
    <t>01.04</t>
  </si>
  <si>
    <t>440000010</t>
  </si>
  <si>
    <t>-1518665000</t>
  </si>
  <si>
    <t>Elektroinstalace</t>
  </si>
  <si>
    <t>02.01</t>
  </si>
  <si>
    <t>21020010</t>
  </si>
  <si>
    <t>vodič CYKY-J 5x6</t>
  </si>
  <si>
    <t>187737882</t>
  </si>
  <si>
    <t>02.02</t>
  </si>
  <si>
    <t>32020010</t>
  </si>
  <si>
    <t>-381032470</t>
  </si>
  <si>
    <t>32020020</t>
  </si>
  <si>
    <t>937357992</t>
  </si>
  <si>
    <t>32020030</t>
  </si>
  <si>
    <t>-1568857528</t>
  </si>
  <si>
    <t>02.03</t>
  </si>
  <si>
    <t>42020010</t>
  </si>
  <si>
    <t>1126667166</t>
  </si>
  <si>
    <t>42020020</t>
  </si>
  <si>
    <t xml:space="preserve">Vybavení rozvaděče RH </t>
  </si>
  <si>
    <t>1849654969</t>
  </si>
  <si>
    <t>42020030</t>
  </si>
  <si>
    <t>1252644419</t>
  </si>
  <si>
    <t>02.04</t>
  </si>
  <si>
    <t>440020010</t>
  </si>
  <si>
    <t>-1318525148</t>
  </si>
  <si>
    <t>SO 01.08 - Vzduchotechnika</t>
  </si>
  <si>
    <t>751-99 - Doplňující položky</t>
  </si>
  <si>
    <t xml:space="preserve">    751-01 - Zařízení č. 1 - Větrání šaten</t>
  </si>
  <si>
    <t xml:space="preserve">    751-02 - Zařízení č. 2 - Větrání kanceláří a ordinace</t>
  </si>
  <si>
    <t xml:space="preserve">    751-03 - Zařízení č. 3 - Větrání jídelny</t>
  </si>
  <si>
    <t xml:space="preserve">    751-04 - Zařízení č. 4 - Větrání pokojů</t>
  </si>
  <si>
    <t xml:space="preserve">    751-05 - Zařízení č. 5 - Větrání místnosti pro zemřelé</t>
  </si>
  <si>
    <t xml:space="preserve">    751-06 - Zařízení č. 6 - Větrání UPS</t>
  </si>
  <si>
    <t xml:space="preserve">    751-07 - Zařízení č. 7 - Větrání CHÚC a evakuačního výtahu</t>
  </si>
  <si>
    <t xml:space="preserve">    751-07a - Centrální schodiště s výtahem (CHÚC B)</t>
  </si>
  <si>
    <t xml:space="preserve">    751-07b - Schodišťová hala 2.21 (CHÚC B)</t>
  </si>
  <si>
    <t xml:space="preserve">    751-07c - Schodiště stávajícího objektu (CHÚC A)</t>
  </si>
  <si>
    <t>751-99</t>
  </si>
  <si>
    <t>Doplňující položky</t>
  </si>
  <si>
    <t>751-01</t>
  </si>
  <si>
    <t>Zařízení č. 1 - Větrání šaten</t>
  </si>
  <si>
    <t>751R00100</t>
  </si>
  <si>
    <t>Kompaktní vzduchotechnická jednotka ve vnitřním podstopním provedení; Qp:430m³ deskový rekuperátor, elektrický ohřev 2kW, vč.uzavíracích klapek a kouřového čidla</t>
  </si>
  <si>
    <t>-894367000</t>
  </si>
  <si>
    <t>751R00101</t>
  </si>
  <si>
    <t>Tlumič hluku kruhový DN200/900</t>
  </si>
  <si>
    <t>1915042870</t>
  </si>
  <si>
    <t>751R00102</t>
  </si>
  <si>
    <t>Protipožární klapka, kouřotěsná DN 200, servopohon, provedení na spiro</t>
  </si>
  <si>
    <t>1091892645</t>
  </si>
  <si>
    <t>751R00103</t>
  </si>
  <si>
    <t>931315649</t>
  </si>
  <si>
    <t>751R00104</t>
  </si>
  <si>
    <t>1009625343</t>
  </si>
  <si>
    <t>751R00105</t>
  </si>
  <si>
    <t>Protipožární klapka, kouřotěsná DN 125, servopohon, provedení na spiro</t>
  </si>
  <si>
    <t>-1016599579</t>
  </si>
  <si>
    <t>751R00106</t>
  </si>
  <si>
    <t>Zpětná klapka DN 200</t>
  </si>
  <si>
    <t>-1957940327</t>
  </si>
  <si>
    <t>751R00107</t>
  </si>
  <si>
    <t>Regulační klapka DN 125, ruční</t>
  </si>
  <si>
    <t>-1613283365</t>
  </si>
  <si>
    <t>751R00108</t>
  </si>
  <si>
    <t>Talířový ventil pro přívod vzduchu DN 125</t>
  </si>
  <si>
    <t>1787752902</t>
  </si>
  <si>
    <t>751R00109</t>
  </si>
  <si>
    <t>Talířový ventil pro odvod vzduchu DN 125</t>
  </si>
  <si>
    <t>-1622336812</t>
  </si>
  <si>
    <t>751R00110</t>
  </si>
  <si>
    <t>Ohebná hlukově izolovaná hadice DN 125</t>
  </si>
  <si>
    <t>1038187181</t>
  </si>
  <si>
    <t>751R00111</t>
  </si>
  <si>
    <t>Sací / výfukový oblouk DN 315, 135°, pozink se sešikmením, včetně pletiva - velikost ok 10x10mm</t>
  </si>
  <si>
    <t>-2074043477</t>
  </si>
  <si>
    <t>751R00112</t>
  </si>
  <si>
    <t>Potrubí pozink - SPIRO DN125</t>
  </si>
  <si>
    <t>-1151423638</t>
  </si>
  <si>
    <t>751R00113</t>
  </si>
  <si>
    <t>Potrubí pozink - SPIRO DN160</t>
  </si>
  <si>
    <t>324476220</t>
  </si>
  <si>
    <t>751R00114</t>
  </si>
  <si>
    <t>Potrubí pozink - SPIRO DN200</t>
  </si>
  <si>
    <t>1108446191</t>
  </si>
  <si>
    <t>751R00115</t>
  </si>
  <si>
    <t>Potrubí pozink - SPIRO DN250</t>
  </si>
  <si>
    <t>-473633754</t>
  </si>
  <si>
    <t>751R00116</t>
  </si>
  <si>
    <t>Potrubí pozink - SPIRO DN315</t>
  </si>
  <si>
    <t>-1030845551</t>
  </si>
  <si>
    <t>751R00117</t>
  </si>
  <si>
    <t>Tepelná a hluková izolace + AL polep</t>
  </si>
  <si>
    <t>106512056</t>
  </si>
  <si>
    <t>751R00118</t>
  </si>
  <si>
    <t>Požární izolace</t>
  </si>
  <si>
    <t>-636416293</t>
  </si>
  <si>
    <t>751-02</t>
  </si>
  <si>
    <t>Zařízení č. 2 - Větrání kanceláří a ordinace</t>
  </si>
  <si>
    <t>751R00200</t>
  </si>
  <si>
    <t>Kompaktní vzduchotechnická jednotka ve vnitřním podstopním provedení; Qp:255m³ deskový rekuperátor, elektrický předehřev 1,3kW, a kouřové čidlo</t>
  </si>
  <si>
    <t>505259355</t>
  </si>
  <si>
    <t>751R00201</t>
  </si>
  <si>
    <t>Elektrický ohřívač do potrubí DN 160/1,2kW, vč. kanálového čidla teploty</t>
  </si>
  <si>
    <t>-202204394</t>
  </si>
  <si>
    <t>751R00202</t>
  </si>
  <si>
    <t>-2031969664</t>
  </si>
  <si>
    <t>751R00203</t>
  </si>
  <si>
    <t>-789220094</t>
  </si>
  <si>
    <t>751R00204</t>
  </si>
  <si>
    <t>Protipožární klapka, kouřotěsná DN 160, servopohon, provedení na spiro</t>
  </si>
  <si>
    <t>-781230073</t>
  </si>
  <si>
    <t>751R00205</t>
  </si>
  <si>
    <t>434440183</t>
  </si>
  <si>
    <t>751R00206</t>
  </si>
  <si>
    <t>Tlumič hluku kruhový DN160/900</t>
  </si>
  <si>
    <t>-2107044102</t>
  </si>
  <si>
    <t>751R00207</t>
  </si>
  <si>
    <t>Zpětná klapka DN 160</t>
  </si>
  <si>
    <t>-456613768</t>
  </si>
  <si>
    <t>751R00208</t>
  </si>
  <si>
    <t>Rozdělovací box, vstup 1x DN 160, výstup 4x DN 125</t>
  </si>
  <si>
    <t>-645352160</t>
  </si>
  <si>
    <t>751R00209</t>
  </si>
  <si>
    <t>1682036994</t>
  </si>
  <si>
    <t>751R00210</t>
  </si>
  <si>
    <t>558123427</t>
  </si>
  <si>
    <t>751R00211</t>
  </si>
  <si>
    <t>527006599</t>
  </si>
  <si>
    <t>751R00212</t>
  </si>
  <si>
    <t>-725890301</t>
  </si>
  <si>
    <t>751R00213</t>
  </si>
  <si>
    <t>1167893592</t>
  </si>
  <si>
    <t>751R00214</t>
  </si>
  <si>
    <t>1498485512</t>
  </si>
  <si>
    <t>751-03</t>
  </si>
  <si>
    <t>Zařízení č. 3 - Větrání jídelny</t>
  </si>
  <si>
    <t>751R00300</t>
  </si>
  <si>
    <t>Kompaktní vzduchotechnická jednotka ve vnitřním podstopním provedení; Qp:450m³ deskový rekuperátor, elektrický ohřev 2kW, vč.uzavíracích klapek a kouřového čidla</t>
  </si>
  <si>
    <t>-875946482</t>
  </si>
  <si>
    <t>751R00301</t>
  </si>
  <si>
    <t>-1415888219</t>
  </si>
  <si>
    <t>751R00302</t>
  </si>
  <si>
    <t>1040466683</t>
  </si>
  <si>
    <t>751R00303</t>
  </si>
  <si>
    <t>1347464813</t>
  </si>
  <si>
    <t>751R00304</t>
  </si>
  <si>
    <t>-2039166437</t>
  </si>
  <si>
    <t>751R00305</t>
  </si>
  <si>
    <t>1865698021</t>
  </si>
  <si>
    <t>751R00306</t>
  </si>
  <si>
    <t>-283511330</t>
  </si>
  <si>
    <t>751R00307</t>
  </si>
  <si>
    <t>Stěnová mřížka hliníková, vč. rámečku, rozteč lamel 20, 400x200</t>
  </si>
  <si>
    <t>1508020868</t>
  </si>
  <si>
    <t>751R00308</t>
  </si>
  <si>
    <t>Digestoř nerezová, cirkulační režim s uhlíkovým filtrem, rozměry 800x600</t>
  </si>
  <si>
    <t>-2034643214</t>
  </si>
  <si>
    <t>751R00309</t>
  </si>
  <si>
    <t>Potrubí plast - plastový program, nízkoprofilový rozměr 220x90, vč, tvarovek</t>
  </si>
  <si>
    <t>-812023760</t>
  </si>
  <si>
    <t>751R00310</t>
  </si>
  <si>
    <t>1558425335</t>
  </si>
  <si>
    <t>751R00311</t>
  </si>
  <si>
    <t>-964990670</t>
  </si>
  <si>
    <t>751R00312</t>
  </si>
  <si>
    <t>-50928915</t>
  </si>
  <si>
    <t>751-04</t>
  </si>
  <si>
    <t>Zařízení č. 4 - Větrání pokojů</t>
  </si>
  <si>
    <t>751R00400</t>
  </si>
  <si>
    <t>Kompaktní vzduchotechnická jednotka ve vnitřním podstopním provedení; Qp:1200m³ deskový rekuperátor, elektrický ohřev 3,6kW, vč.uzavíracích klapek a kouřového čidla</t>
  </si>
  <si>
    <t>1419826824</t>
  </si>
  <si>
    <t>751R00401</t>
  </si>
  <si>
    <t>-946461009</t>
  </si>
  <si>
    <t>751R00402</t>
  </si>
  <si>
    <t>1061443121</t>
  </si>
  <si>
    <t>751R00403</t>
  </si>
  <si>
    <t>-1597239766</t>
  </si>
  <si>
    <t>751R00404</t>
  </si>
  <si>
    <t>-1950078615</t>
  </si>
  <si>
    <t>751R00405</t>
  </si>
  <si>
    <t>-1962572316</t>
  </si>
  <si>
    <t>751R00406</t>
  </si>
  <si>
    <t>1665722455</t>
  </si>
  <si>
    <t>751R00407</t>
  </si>
  <si>
    <t>-1532905420</t>
  </si>
  <si>
    <t>751R00408</t>
  </si>
  <si>
    <t>589926367</t>
  </si>
  <si>
    <t>751R00409</t>
  </si>
  <si>
    <t>-235962855</t>
  </si>
  <si>
    <t>751R00410</t>
  </si>
  <si>
    <t>-911091752</t>
  </si>
  <si>
    <t>751R00411</t>
  </si>
  <si>
    <t>1657346493</t>
  </si>
  <si>
    <t>751R00412</t>
  </si>
  <si>
    <t>1529462015</t>
  </si>
  <si>
    <t>751R00413</t>
  </si>
  <si>
    <t>-1711842634</t>
  </si>
  <si>
    <t>751R00414</t>
  </si>
  <si>
    <t>1854622302</t>
  </si>
  <si>
    <t>751R00415</t>
  </si>
  <si>
    <t>-767718367</t>
  </si>
  <si>
    <t>751R00416</t>
  </si>
  <si>
    <t>115852061</t>
  </si>
  <si>
    <t>751R00417</t>
  </si>
  <si>
    <t>315638527</t>
  </si>
  <si>
    <t>751R00418</t>
  </si>
  <si>
    <t>-1519744306</t>
  </si>
  <si>
    <t>751R00419</t>
  </si>
  <si>
    <t>1857488752</t>
  </si>
  <si>
    <t>751R00420</t>
  </si>
  <si>
    <t>-1595271026</t>
  </si>
  <si>
    <t>751R00421</t>
  </si>
  <si>
    <t>-1252886796</t>
  </si>
  <si>
    <t>751R00422</t>
  </si>
  <si>
    <t>-1143408997</t>
  </si>
  <si>
    <t>751R00423</t>
  </si>
  <si>
    <t>-1988384098</t>
  </si>
  <si>
    <t>751R00424</t>
  </si>
  <si>
    <t>-860043112</t>
  </si>
  <si>
    <t>751R00425</t>
  </si>
  <si>
    <t>-400140076</t>
  </si>
  <si>
    <t>751R00426</t>
  </si>
  <si>
    <t>768330644</t>
  </si>
  <si>
    <t>751R00427</t>
  </si>
  <si>
    <t>1826650858</t>
  </si>
  <si>
    <t>751R00428</t>
  </si>
  <si>
    <t>1057517983</t>
  </si>
  <si>
    <t>751R00429</t>
  </si>
  <si>
    <t>1885114789</t>
  </si>
  <si>
    <t>751R00430</t>
  </si>
  <si>
    <t>1077270291</t>
  </si>
  <si>
    <t>751R00431</t>
  </si>
  <si>
    <t>1701051611</t>
  </si>
  <si>
    <t>751R00432</t>
  </si>
  <si>
    <t>-257310424</t>
  </si>
  <si>
    <t>751R00433</t>
  </si>
  <si>
    <t>-96266142</t>
  </si>
  <si>
    <t>751R00434</t>
  </si>
  <si>
    <t>-1107220000</t>
  </si>
  <si>
    <t>751R00435</t>
  </si>
  <si>
    <t>-1803322699</t>
  </si>
  <si>
    <t>751R00436</t>
  </si>
  <si>
    <t>-109314197</t>
  </si>
  <si>
    <t>751R00437</t>
  </si>
  <si>
    <t>1992209144</t>
  </si>
  <si>
    <t>751R00438</t>
  </si>
  <si>
    <t>2116088940</t>
  </si>
  <si>
    <t>751R00439</t>
  </si>
  <si>
    <t>-2094574628</t>
  </si>
  <si>
    <t>751R00440</t>
  </si>
  <si>
    <t>2013932328</t>
  </si>
  <si>
    <t>751R00441</t>
  </si>
  <si>
    <t>2122926220</t>
  </si>
  <si>
    <t>751R00442</t>
  </si>
  <si>
    <t>707031375</t>
  </si>
  <si>
    <t>751R00443</t>
  </si>
  <si>
    <t>1348001910</t>
  </si>
  <si>
    <t>751R00444</t>
  </si>
  <si>
    <t>265896184</t>
  </si>
  <si>
    <t>751R00445</t>
  </si>
  <si>
    <t>1603124561</t>
  </si>
  <si>
    <t>751R00446</t>
  </si>
  <si>
    <t>-740970597</t>
  </si>
  <si>
    <t>751R00447</t>
  </si>
  <si>
    <t>-1237573127</t>
  </si>
  <si>
    <t>751R00448</t>
  </si>
  <si>
    <t>1082467846</t>
  </si>
  <si>
    <t>751R00449</t>
  </si>
  <si>
    <t>-189314946</t>
  </si>
  <si>
    <t>751R00450</t>
  </si>
  <si>
    <t>1450623362</t>
  </si>
  <si>
    <t>751R00451</t>
  </si>
  <si>
    <t>341105265</t>
  </si>
  <si>
    <t>751R00452</t>
  </si>
  <si>
    <t>1646307759</t>
  </si>
  <si>
    <t>751R00453</t>
  </si>
  <si>
    <t>Sací / výfukový oblouk DN 315, 45°, pozink se sešikmením, včetně pletiva - velikost ok 10x10mm</t>
  </si>
  <si>
    <t>1005605778</t>
  </si>
  <si>
    <t>751R00454</t>
  </si>
  <si>
    <t>-1782645113</t>
  </si>
  <si>
    <t>751R00455</t>
  </si>
  <si>
    <t>-358809815</t>
  </si>
  <si>
    <t>751R00456</t>
  </si>
  <si>
    <t>-1640902211</t>
  </si>
  <si>
    <t>751R00457</t>
  </si>
  <si>
    <t>2085606050</t>
  </si>
  <si>
    <t>751R00458</t>
  </si>
  <si>
    <t>-1534940976</t>
  </si>
  <si>
    <t>751R00459</t>
  </si>
  <si>
    <t>Tepelná a hluková izolace + oplechování</t>
  </si>
  <si>
    <t>1232104069</t>
  </si>
  <si>
    <t>751R00460</t>
  </si>
  <si>
    <t>513066253</t>
  </si>
  <si>
    <t>751-05</t>
  </si>
  <si>
    <t>Zařízení č. 5 - Větrání místnosti pro zemřelé</t>
  </si>
  <si>
    <t>751R00500</t>
  </si>
  <si>
    <t>Kompaktní vzduchotechnická jednotka ve vnitřním podstopním provedení; Qp:300m³ deskový rekuperátor, elektrický předehřev 1,3kW, a kouřové čidlo</t>
  </si>
  <si>
    <t>294629707</t>
  </si>
  <si>
    <t>751R00501</t>
  </si>
  <si>
    <t>1085565470</t>
  </si>
  <si>
    <t>751R00502</t>
  </si>
  <si>
    <t>Vířivá vyúsť 600x600/16 s pevnými lamelami</t>
  </si>
  <si>
    <t>1736592949</t>
  </si>
  <si>
    <t>751R00503</t>
  </si>
  <si>
    <t>Ohebná hlukově izolovaná hadice DN 160</t>
  </si>
  <si>
    <t>-349317957</t>
  </si>
  <si>
    <t>751R00504</t>
  </si>
  <si>
    <t>Sací / výfukový oblouk DN 160, 45°, pozink se sešikmením, včetně pletiva - velikost ok 10x10mm</t>
  </si>
  <si>
    <t>250159567</t>
  </si>
  <si>
    <t>751R00505</t>
  </si>
  <si>
    <t>-630039290</t>
  </si>
  <si>
    <t>751R00506</t>
  </si>
  <si>
    <t>Tepelná izolace + oplechování</t>
  </si>
  <si>
    <t>-2094090922</t>
  </si>
  <si>
    <t>751R00507</t>
  </si>
  <si>
    <t>218180905</t>
  </si>
  <si>
    <t>751-06</t>
  </si>
  <si>
    <t>Zařízení č. 6 - Větrání UPS</t>
  </si>
  <si>
    <t>751R00600</t>
  </si>
  <si>
    <t>Potrubní ventilátor DN 125; Qv=50 m3/h; vč. spojovacích manžet DN 125</t>
  </si>
  <si>
    <t>1201548084</t>
  </si>
  <si>
    <t>751R00601</t>
  </si>
  <si>
    <t>Požární stěnový uzávěr 200x200, servopohon</t>
  </si>
  <si>
    <t>-1965158865</t>
  </si>
  <si>
    <t>751R00602</t>
  </si>
  <si>
    <t>Přetlaková klapka do potrubí DN 125</t>
  </si>
  <si>
    <t>-402553363</t>
  </si>
  <si>
    <t>751R00603</t>
  </si>
  <si>
    <t>Krycí mřížka DN125</t>
  </si>
  <si>
    <t>-1371997708</t>
  </si>
  <si>
    <t>751R00604</t>
  </si>
  <si>
    <t>Výfuková střešní stříška DN 125 pozink</t>
  </si>
  <si>
    <t>-544813330</t>
  </si>
  <si>
    <t>751R00605</t>
  </si>
  <si>
    <t>467754048</t>
  </si>
  <si>
    <t>751R00606</t>
  </si>
  <si>
    <t>-631888709</t>
  </si>
  <si>
    <t>751-07</t>
  </si>
  <si>
    <t>Zařízení č. 7 - Větrání CHÚC a evakuačního výtahu</t>
  </si>
  <si>
    <t>751-07a</t>
  </si>
  <si>
    <t>Centrální schodiště s výtahem (CHÚC B)</t>
  </si>
  <si>
    <t>751R00700</t>
  </si>
  <si>
    <t>Axiální ventilátor DN630, Qv=15280 m3/h; vč. spojovacích manžet</t>
  </si>
  <si>
    <t>1664359188</t>
  </si>
  <si>
    <t>751R00701</t>
  </si>
  <si>
    <t>Uzavírací klapka 800x500, servopohon</t>
  </si>
  <si>
    <t>994458900</t>
  </si>
  <si>
    <t>751R00702</t>
  </si>
  <si>
    <t>Krycí mřížka 630x400, s rámečkem, velikost ok 10x10mm</t>
  </si>
  <si>
    <t>-777361846</t>
  </si>
  <si>
    <t>751R00703</t>
  </si>
  <si>
    <t>Krycí mřížka 500x200, s rámečkem, velikost ok 10x10mm</t>
  </si>
  <si>
    <t>-1399291094</t>
  </si>
  <si>
    <t>751R00704</t>
  </si>
  <si>
    <t>Krycí mřížka 500x250, s rámečkem, velikost ok 10x10mm</t>
  </si>
  <si>
    <t>1865819368</t>
  </si>
  <si>
    <t>751R00705</t>
  </si>
  <si>
    <t>Krycí mřížka 1000x250, s rámečkem, velikost ok 10x10mm</t>
  </si>
  <si>
    <t>497915089</t>
  </si>
  <si>
    <t>751R00706</t>
  </si>
  <si>
    <t>Přetlaková klapka 1000x250 mechanická, nastavitelný přetlak 20-1000Pa</t>
  </si>
  <si>
    <t>673862925</t>
  </si>
  <si>
    <t>751R00707</t>
  </si>
  <si>
    <t>Prozidešťová žaluzie 1000x500, RAL dle fasády</t>
  </si>
  <si>
    <t>-426630028</t>
  </si>
  <si>
    <t>751R00708</t>
  </si>
  <si>
    <t>Krycí mřížka 1000x315, s rámečkem, velikost ok 10x10mm</t>
  </si>
  <si>
    <t>1410724213</t>
  </si>
  <si>
    <t>751R00709</t>
  </si>
  <si>
    <t>939084917</t>
  </si>
  <si>
    <t>751R00710</t>
  </si>
  <si>
    <t>Potrubí pozink sk.I</t>
  </si>
  <si>
    <t>2119520167</t>
  </si>
  <si>
    <t>751R00711</t>
  </si>
  <si>
    <t>ALP, předizolované potrubí (vedení ve stavebním kanálu)</t>
  </si>
  <si>
    <t>-1232533478</t>
  </si>
  <si>
    <t>751R00712</t>
  </si>
  <si>
    <t>2001037536</t>
  </si>
  <si>
    <t>751-07b</t>
  </si>
  <si>
    <t>Schodišťová hala 2.21 (CHÚC B)</t>
  </si>
  <si>
    <t>751R00750</t>
  </si>
  <si>
    <t>Axiální ventilátor DN500, Qv=6400 m3/h; vč. spojovacích manžet</t>
  </si>
  <si>
    <t>-1867794582</t>
  </si>
  <si>
    <t>751R00751</t>
  </si>
  <si>
    <t>Uzavírací klapka 630x250, servopohon</t>
  </si>
  <si>
    <t>-86578307</t>
  </si>
  <si>
    <t>751R00752</t>
  </si>
  <si>
    <t>Krycí mřížka 630x150, s rámečkem, velikost ok 10x10mm</t>
  </si>
  <si>
    <t>1415570971</t>
  </si>
  <si>
    <t>751R00753</t>
  </si>
  <si>
    <t>Krycí mřížka 630x315, s rámečkem, velikost ok 10x10mm</t>
  </si>
  <si>
    <t>-836248383</t>
  </si>
  <si>
    <t>751R00754</t>
  </si>
  <si>
    <t>845500310</t>
  </si>
  <si>
    <t>751R00755</t>
  </si>
  <si>
    <t>1993658000</t>
  </si>
  <si>
    <t>751-07c</t>
  </si>
  <si>
    <t>Schodiště stávajícího objektu (CHÚC A)</t>
  </si>
  <si>
    <t>751R00780</t>
  </si>
  <si>
    <t>Radiální ventilátor do 4-hr. potrubí 500x300, Qv=2200 m3/h; vč. spojovacích manžet</t>
  </si>
  <si>
    <t>435548551</t>
  </si>
  <si>
    <t>751R00781</t>
  </si>
  <si>
    <t>Uzavírací klapka 500x300, servopohon</t>
  </si>
  <si>
    <t>-1512566649</t>
  </si>
  <si>
    <t>751R00782</t>
  </si>
  <si>
    <t>Krycí mřížka 400x100, s rámečkem, velikost ok 10x10mm</t>
  </si>
  <si>
    <t>-1298318792</t>
  </si>
  <si>
    <t>751R00783</t>
  </si>
  <si>
    <t>Krycí mřížka 200x100, s rámečkem, velikost ok 10x10mm</t>
  </si>
  <si>
    <t>-1207132739</t>
  </si>
  <si>
    <t>751R00784</t>
  </si>
  <si>
    <t>-690961563</t>
  </si>
  <si>
    <t>751R00785</t>
  </si>
  <si>
    <t>-148169770</t>
  </si>
  <si>
    <t>751R00900</t>
  </si>
  <si>
    <t>Spojovací a těsnící materiál pro hranaté a kruhové potrubí</t>
  </si>
  <si>
    <t>-1049663905</t>
  </si>
  <si>
    <t>751R00901</t>
  </si>
  <si>
    <t>Ocel pro pomocné konstrukce, závěsy</t>
  </si>
  <si>
    <t>-227101228</t>
  </si>
  <si>
    <t>751R00902</t>
  </si>
  <si>
    <t>Nátěry pozinkovaného potrubí, výfukových hlavic, výfukových šikmých kusů</t>
  </si>
  <si>
    <t>-1887405261</t>
  </si>
  <si>
    <t>751R00903</t>
  </si>
  <si>
    <t>Revizní otvory 500x500 umožňující přístup k ventilátorům a klapkám</t>
  </si>
  <si>
    <t>-1427181815</t>
  </si>
  <si>
    <t>525757787</t>
  </si>
  <si>
    <t>-56957997</t>
  </si>
  <si>
    <t>-218829932</t>
  </si>
  <si>
    <t>-965834976</t>
  </si>
  <si>
    <t>226834426</t>
  </si>
  <si>
    <t>519746712</t>
  </si>
  <si>
    <t>SO 01.09 - Měření a regulace</t>
  </si>
  <si>
    <t>D1 - Regulační a automatizační technika</t>
  </si>
  <si>
    <t xml:space="preserve">    D2 - Automatizační systémy</t>
  </si>
  <si>
    <t xml:space="preserve">      D3 - Přístroje - dodávka a montáž</t>
  </si>
  <si>
    <t xml:space="preserve">        D4 - Přístroje pro VZT (5x VZT jednotka s vlastní regulací)</t>
  </si>
  <si>
    <t xml:space="preserve">        D5 - Prostorové snímače teploty (chodby, schodiště, šatny, sprchy)</t>
  </si>
  <si>
    <t xml:space="preserve">        D6 - Individuální řízení místností (pokoje, sesterny, ordinace, jídelny)</t>
  </si>
  <si>
    <t xml:space="preserve">        D7 - Přístroje pro ZDROJ TEPLA A CHLADU</t>
  </si>
  <si>
    <t xml:space="preserve">      D8 - Rozváděč - dodávka a montáž</t>
  </si>
  <si>
    <t xml:space="preserve">        D9 - Rozvaděč MaR pro ZDROJ TEPLA A CHLADU</t>
  </si>
  <si>
    <t xml:space="preserve">        D10 - Rozvaděč MaR pro IRC regulaci</t>
  </si>
  <si>
    <t xml:space="preserve">      D11 - Řídící systém - dodávka a montáž</t>
  </si>
  <si>
    <t xml:space="preserve">        D12 - Řídicí sytém pro ZDROJ TEPLA A CHLADU</t>
  </si>
  <si>
    <t xml:space="preserve">        D13 - Řídicí systém MaR pro IRC regulaci</t>
  </si>
  <si>
    <t xml:space="preserve">        D14 - Měření spotřeb</t>
  </si>
  <si>
    <t xml:space="preserve">      D15 - Montážní práce a materiál - dodávka a montáž</t>
  </si>
  <si>
    <t xml:space="preserve">    D16 - Centrální vybavení</t>
  </si>
  <si>
    <t xml:space="preserve">      D17 - SW pro řídicí jednotky Honeywell</t>
  </si>
  <si>
    <t xml:space="preserve">      D18 - SW pro nadřazený systém - dispečink</t>
  </si>
  <si>
    <t xml:space="preserve">    D19 - Ostatní</t>
  </si>
  <si>
    <t xml:space="preserve">      D20 - Zkoužky, revize, oživení, dokumentace </t>
  </si>
  <si>
    <t>Regulační a automatizační technika</t>
  </si>
  <si>
    <t>Automatizační systémy</t>
  </si>
  <si>
    <t>Přístroje - dodávka a montáž</t>
  </si>
  <si>
    <t>Přístroje pro VZT (5x VZT jednotka s vlastní regulací)</t>
  </si>
  <si>
    <t>VZT</t>
  </si>
  <si>
    <t>VZT jednotka s vlastní regulací, dodávka VZT, napájení ELEKTRO, nadřazené ovládání a monitorování vč. komunikace MaR</t>
  </si>
  <si>
    <t>Prostorové snímače teploty (chodby, schodiště, šatny, sprchy)</t>
  </si>
  <si>
    <t>Txyy</t>
  </si>
  <si>
    <t>Prostorový snímač teploty, NTC20k, rozsah 10..35°C, IP30, montáž na zeď, komunikace Modbus</t>
  </si>
  <si>
    <t>Vxyy</t>
  </si>
  <si>
    <t>Servopohon regulačního ventilu podlahového topení, připjení a zdvih dle ventilu (dodávky VYT), napájení 230V, ovládání O/Z, dodávka a zapojení MaR</t>
  </si>
  <si>
    <t>Individuální řízení místností (pokoje, sesterny, ordinace, jídelny)</t>
  </si>
  <si>
    <t>Txyy.1</t>
  </si>
  <si>
    <t>Nástěnný modul s displejem a tlačítky, komunikace+napájení Sylk-bus, vestavěný snímač teploty a CO2, zákaznicky nastavitelný vzhled a ovládání</t>
  </si>
  <si>
    <t>Txyy.2</t>
  </si>
  <si>
    <t>Nástěnný modul s displejem a tlačítky, komunikace+napájení Sylk-bus, vestavěný snímač teploty, zákaznicky nastavitelný vzhled a ovládání</t>
  </si>
  <si>
    <t>Vxyy.1</t>
  </si>
  <si>
    <t>Servopohon regulačního ventilu FCU chlazení, připjení a zdvih dle ventilu (dodávky VYT), napájení 230V, ovládání O/Z, dodávka a zapojení MaR</t>
  </si>
  <si>
    <t>Mxyy</t>
  </si>
  <si>
    <t>Chladicí jednotka FANCOIL, dodávka CHL, zapojení ovládání a napájení MaR</t>
  </si>
  <si>
    <t>Přístroje pro ZDROJ TEPLA A CHLADU</t>
  </si>
  <si>
    <t>T01</t>
  </si>
  <si>
    <t>Snímač teploty venkovní, NTC20k, IP65</t>
  </si>
  <si>
    <t>T02</t>
  </si>
  <si>
    <t>Prostorový snímač teploty, NTC20k, rozsah 10..35°C, IP30, montáž na zeď</t>
  </si>
  <si>
    <t>T10, T11, T20, T21</t>
  </si>
  <si>
    <t>Jímkový snímač teploty, ponor 150mm, NTC20k, -40..150°C, IP54</t>
  </si>
  <si>
    <t>Pol1</t>
  </si>
  <si>
    <t>Mosazná jímka ponor 150 mm, R 1/2", PN10</t>
  </si>
  <si>
    <t>T12, T13, T15, T16,</t>
  </si>
  <si>
    <t>Jímkový snímač teploty, ponor 300mm, NTC20k, -40..150°C, IP54</t>
  </si>
  <si>
    <t>Pol2</t>
  </si>
  <si>
    <t>Mosazná jímka ponor 300 mm, R 1/2", PN10</t>
  </si>
  <si>
    <t>T14, T17</t>
  </si>
  <si>
    <t>Příložný snímač teploty, NTC20k, -40..110°C, IP54</t>
  </si>
  <si>
    <t>P18</t>
  </si>
  <si>
    <t>Snímač tlaku, 0..10bar, výstup 0..10V (3-vodiče)</t>
  </si>
  <si>
    <t>LS01</t>
  </si>
  <si>
    <t>Snímač zaplavení, vodivostní sonda, výstup kontakt, 24VAC</t>
  </si>
  <si>
    <t>SB02</t>
  </si>
  <si>
    <t>Havatijní STOP tlačítko s aretací, montáž na zeď, rozpínací kontakt</t>
  </si>
  <si>
    <t>Y10, Y11</t>
  </si>
  <si>
    <t>Servopohon regulačního ventilu, otočný 90°, napájení 24VAC, řízení O/Z</t>
  </si>
  <si>
    <t>Pol3</t>
  </si>
  <si>
    <t>Regulační ventil otočný, dodávka VYT</t>
  </si>
  <si>
    <t>TC1</t>
  </si>
  <si>
    <t>Tepelné čerpadlo voda/voda s vlastní regulací, dodávka VYT, napájení ELEKTRO, ovládání z nadřazeného systému a monitorování provozních a poruchových stavů vč. komunikace MaR</t>
  </si>
  <si>
    <t>EK1</t>
  </si>
  <si>
    <t>Elektrokotel s vlastní regulací, dodávka VYT, napájení ELEKTRO, ovládání z nadřazeného systému a monitorování provozních a poruchových stavů vč. komunikace MaR</t>
  </si>
  <si>
    <t>EO2</t>
  </si>
  <si>
    <t>Elektrická topná patrona zásobníku TV, dodávka VYT, napájení a ovládání MaR</t>
  </si>
  <si>
    <t>M11, M12, M21</t>
  </si>
  <si>
    <t>Oběhové čerpadlo 230V, dodávka VYT/CHL, napájení a ovládání MaR</t>
  </si>
  <si>
    <t>QV11, QV21</t>
  </si>
  <si>
    <t>Vodoměr, měření spotřeby SV, výstup IMPULZ, dodávka VYT/ZTI, zapojení MaR</t>
  </si>
  <si>
    <t>QT11, QCH12, QT21</t>
  </si>
  <si>
    <t>Ultrazvukový měřič tepla/chladu, dodávka VYT/CHL, zapojení MaR</t>
  </si>
  <si>
    <t>DOP</t>
  </si>
  <si>
    <t>Jednotka doplňování, dodávka VYT/CHL, napájení ELEKTRO, zapojení MaR</t>
  </si>
  <si>
    <t>Rozváděč - dodávka a montáž</t>
  </si>
  <si>
    <t>Rozvaděč MaR pro ZDROJ TEPLA A CHLADU</t>
  </si>
  <si>
    <t>MaR</t>
  </si>
  <si>
    <t>Skříňový rozvaděč 800x2000x300 (š/v/h),1 pole, oceloplechový, montážní deska, vývody vrchem, sokl 100mm, klika se sklopnou rukojetí, vnitřní provedení, IP54/20</t>
  </si>
  <si>
    <t>Pol4</t>
  </si>
  <si>
    <t>Výzbroj rozvaděče - svodič přepětí, jističe, pojistky, svorky, relé, signalizační a ovládací prvky, zdroj 24VAC, (mimo řídící systém) zapojení dle výkresové dokumentace</t>
  </si>
  <si>
    <t>Rozvaděč MaR pro IRC regulaci</t>
  </si>
  <si>
    <t>Pol5</t>
  </si>
  <si>
    <t>Plastová skříňka 400x300x200 (š/v/h) pro IRC regulátor, vývody vrchem, vnitřní provedení, IP40/20</t>
  </si>
  <si>
    <t>Pol6</t>
  </si>
  <si>
    <t>Výzbroj rozvaděče - jističe, pojistky, svorky, relé, napájení 230V, (mimo řídící systém) zapojení dle výkresové dokumentace</t>
  </si>
  <si>
    <t>Řídící systém - dodávka a montáž</t>
  </si>
  <si>
    <t>Řídicí sytém pro ZDROJ TEPLA A CHLADU</t>
  </si>
  <si>
    <t>PLC</t>
  </si>
  <si>
    <t>Regulátor EagleHawk NX - ND (HW bez licence, pouze pro výměnu) - integrované 10UI, 4AO, 4DI, 8DO, podpora BACnet IP, BACnet MS/TP, Panel-Bus, Meter-Bus, ModBus RTU, Modbus TCP, LonWorks, webserwer - výstup pro displej</t>
  </si>
  <si>
    <t>Pol7</t>
  </si>
  <si>
    <t>EHNX Základní Licence (100 DB bodů pro integraci, 255 bodů pro Panel-Bus + I/O, SMA)</t>
  </si>
  <si>
    <t>Pol8</t>
  </si>
  <si>
    <t>Externí displej pro regulátory PLC, montáž do dveří rozvaděče, připojení RJ45</t>
  </si>
  <si>
    <t>Pol9</t>
  </si>
  <si>
    <t>Vstupní analogový modul, 8AI, Panel Bus</t>
  </si>
  <si>
    <t>Pol10</t>
  </si>
  <si>
    <t>Svorkovnice na DIN lištu pro AI modul</t>
  </si>
  <si>
    <t>Pol11</t>
  </si>
  <si>
    <t>Výstupní analogový modul, 8AO, Panel Bus</t>
  </si>
  <si>
    <t>Pol12</t>
  </si>
  <si>
    <t>Svorkovnice na DIN lištu pro AO modul</t>
  </si>
  <si>
    <t>Pol13</t>
  </si>
  <si>
    <t>Vstupní binární modul, 12DI, Panel Bus</t>
  </si>
  <si>
    <t>Pol14</t>
  </si>
  <si>
    <t>Svorkovnice na DIN lištu pro DI modul</t>
  </si>
  <si>
    <t>Pol15</t>
  </si>
  <si>
    <t>Výstupní binární modul, 6xDO relé, Panel Bus</t>
  </si>
  <si>
    <t>Pol16</t>
  </si>
  <si>
    <t>Svorkovnice na DIN lištu pro DO modul</t>
  </si>
  <si>
    <t>Pol17</t>
  </si>
  <si>
    <t>Modulová propojka (součást balení modulové svorkovnice)</t>
  </si>
  <si>
    <t>D13</t>
  </si>
  <si>
    <t>Řídicí systém MaR pro IRC regulaci</t>
  </si>
  <si>
    <t>IRCxxx</t>
  </si>
  <si>
    <t>Kompaktní regulátor CL Merlin s BACnet MSTP komunikací, volně programovatelný, 4 UI, 4 AO, 4x relé, 2x triac, SYLK, napájení 230VAC, krátká verze</t>
  </si>
  <si>
    <t>D14</t>
  </si>
  <si>
    <t>Měření spotřeb</t>
  </si>
  <si>
    <t>Pol18</t>
  </si>
  <si>
    <t>Koncentrátor a napájecí zdroj sběrnice M-BUS, 24VAC, 3x M-BUS zařízení, výstup RS232, do rozvaděče na DIN</t>
  </si>
  <si>
    <t>D15</t>
  </si>
  <si>
    <t>Montážní práce a materiál - dodávka a montáž</t>
  </si>
  <si>
    <t>Pol19</t>
  </si>
  <si>
    <t>Kabel CYKY-J 5x2,5</t>
  </si>
  <si>
    <t>Pol20</t>
  </si>
  <si>
    <t>Kabel CYKY-J 3x2,5</t>
  </si>
  <si>
    <t>Pol21</t>
  </si>
  <si>
    <t>Kabel CYKY-J 3x1,5</t>
  </si>
  <si>
    <t>Pol22</t>
  </si>
  <si>
    <t>Kabel CYKY-J 7x1,5</t>
  </si>
  <si>
    <t>Pol23</t>
  </si>
  <si>
    <t>Kabel JYTY-O 2x1</t>
  </si>
  <si>
    <t>Pol24</t>
  </si>
  <si>
    <t>Kabel JYTY-O 4x1</t>
  </si>
  <si>
    <t>Pol25</t>
  </si>
  <si>
    <t>Kabel JYTY-O 7x1</t>
  </si>
  <si>
    <t>Pol26</t>
  </si>
  <si>
    <t>Kabel J-Y/St/Y 1x2x0,8</t>
  </si>
  <si>
    <t>Pol27</t>
  </si>
  <si>
    <t>Kabel J-Y/St/Y 2x2x0,8</t>
  </si>
  <si>
    <t>Pol28</t>
  </si>
  <si>
    <t>Kabel UTP Cat5E</t>
  </si>
  <si>
    <t>Pol29</t>
  </si>
  <si>
    <t>Vodič zelený-žlutý 6mm2 pro uzemění</t>
  </si>
  <si>
    <t>Pol30</t>
  </si>
  <si>
    <t>Kabelový žlab 62x50mm, včetně podružného materiálu</t>
  </si>
  <si>
    <t>Pol31</t>
  </si>
  <si>
    <t>Kabelový žlab 125x50mm, včetně podružného materiálu</t>
  </si>
  <si>
    <t>Pol32</t>
  </si>
  <si>
    <t>Ochranná trubka plastová prům.32, + uchycení</t>
  </si>
  <si>
    <t>Pol33</t>
  </si>
  <si>
    <t>Drobný montážní materiál (svorky, hmoždinky,...)</t>
  </si>
  <si>
    <t>Pol34</t>
  </si>
  <si>
    <t>Protipožární ucpávka otvoru do 10cm2</t>
  </si>
  <si>
    <t>D16</t>
  </si>
  <si>
    <t>Centrální vybavení</t>
  </si>
  <si>
    <t>D17</t>
  </si>
  <si>
    <t>SW pro řídicí jednotky Honeywell</t>
  </si>
  <si>
    <t>Pol35</t>
  </si>
  <si>
    <t>Programové vybavení řídicích PLC pro řízení vytápění a chlazení. Podkladem pro vypracování programového vybavení je tento realizační projekt a požadavky investora.</t>
  </si>
  <si>
    <t>IO body</t>
  </si>
  <si>
    <t>Pol36</t>
  </si>
  <si>
    <t>Programové vybavení pro komunikaci BACnet IP pro ŘS</t>
  </si>
  <si>
    <t>Pol37</t>
  </si>
  <si>
    <t>Programové vybavení řídicích IRC regulátorů pro řízení jednotlivých místností. Podkladem pro vypracování programového vybavení je tento realizační projekt a požadavky investora.</t>
  </si>
  <si>
    <t>Pol38</t>
  </si>
  <si>
    <t>Programové vybavení pro komunikaci BACnet SM/TP pro IRC regulátory</t>
  </si>
  <si>
    <t>D18</t>
  </si>
  <si>
    <t>SW pro nadřazený systém - dispečink</t>
  </si>
  <si>
    <t>Pol39</t>
  </si>
  <si>
    <t>Vypracovat programové vybavení nadřazeného systému dispečinku pro řízení vytápění, chlazení. Podkladem pro vypracování programového vybavení je tento realizační projekt a požadavky investora.</t>
  </si>
  <si>
    <t>Pol40</t>
  </si>
  <si>
    <t>Vypracovat programové vybavení nadřazeného systému dispečinku pro řízení IRC regulátorů. Podkladem pro vypracování programového vybavení je tento realizační projekt a požadavky investora.</t>
  </si>
  <si>
    <t>Pol41</t>
  </si>
  <si>
    <t>PC stanice pro vizualizci, dva LCD monitory 24", vč. licence na operační systém a běžný SW, přesná specifikace dle požadavklů investora</t>
  </si>
  <si>
    <t>Pol42</t>
  </si>
  <si>
    <t>Arena NX - grafická centrála, licence pro 250 DB</t>
  </si>
  <si>
    <t>Pol43</t>
  </si>
  <si>
    <t>Arena NX - udržovací balíček na 5 let pro grafickou centrálu se základní licencí Open Points</t>
  </si>
  <si>
    <t>D19</t>
  </si>
  <si>
    <t>D20</t>
  </si>
  <si>
    <t xml:space="preserve">Zkoužky, revize, oživení, dokumentace </t>
  </si>
  <si>
    <t>Pol44</t>
  </si>
  <si>
    <t>Kompletní oživení ŘS včetně SW dokumentace</t>
  </si>
  <si>
    <t>Pol45</t>
  </si>
  <si>
    <t>Uvedení do trvalého provozu</t>
  </si>
  <si>
    <t>Pol46</t>
  </si>
  <si>
    <t>Zaškolení obsluhy, písemný doklad</t>
  </si>
  <si>
    <t>Pol47</t>
  </si>
  <si>
    <t>Nepředvídatelné práce</t>
  </si>
  <si>
    <t>Pol48</t>
  </si>
  <si>
    <t>Zápis o předání díla</t>
  </si>
  <si>
    <t>Pol49</t>
  </si>
  <si>
    <t>Prohlášení o jakosti a kompletnosti montáže</t>
  </si>
  <si>
    <t>Pol50</t>
  </si>
  <si>
    <t>Výchozí revizní zpráva</t>
  </si>
  <si>
    <t>Pol51</t>
  </si>
  <si>
    <t>Spolupráce s revizním technikem</t>
  </si>
  <si>
    <t>Pol52</t>
  </si>
  <si>
    <t>Zkoušky obvodů</t>
  </si>
  <si>
    <t>Pol53</t>
  </si>
  <si>
    <t>Vypracování výrobní dokuemntace rozcaděčů</t>
  </si>
  <si>
    <t>Pol54</t>
  </si>
  <si>
    <t>Zkreslení skutečného stavu v dwg i pdf + 3xCD ( 4paré)</t>
  </si>
  <si>
    <t>Pol55</t>
  </si>
  <si>
    <t>Doklad firmy o způsobilosti firmy k provádění prací</t>
  </si>
  <si>
    <t>Pol56</t>
  </si>
  <si>
    <t>SO 01.10 - Technologie stravování</t>
  </si>
  <si>
    <t>Požadovaná kvalita materiálu nerezového nábytku ve specifikaci zařízení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</si>
  <si>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poz. - Technologie stravování</t>
  </si>
  <si>
    <t xml:space="preserve">    A - Příprava va výdej </t>
  </si>
  <si>
    <t xml:space="preserve">    B - Výdej jídel </t>
  </si>
  <si>
    <t xml:space="preserve">    C - Mytí stolního nádobí </t>
  </si>
  <si>
    <t xml:space="preserve">    D - Mytí provozního nádobí </t>
  </si>
  <si>
    <t xml:space="preserve">    E - Tabletový systém</t>
  </si>
  <si>
    <t xml:space="preserve">    F - Ostatní</t>
  </si>
  <si>
    <t>poz.</t>
  </si>
  <si>
    <t>A</t>
  </si>
  <si>
    <t xml:space="preserve">Příprava va výdej </t>
  </si>
  <si>
    <t>A1</t>
  </si>
  <si>
    <t>Profesionální chladnička, objem 340 lt, bílá, 1x plné dveře, ventilované chlazení zajišťující rychlejší dosažení požadované vnitřní teploty po otevření dveří, digitální termostat, automatické odtávání, integrovaný zámek dveří, teplotní rozsah -2°C až +8°C,</t>
  </si>
  <si>
    <t>Poznámka k položce:_x000D_
600x600x1855_x000D_
0,15kW/230V</t>
  </si>
  <si>
    <t>A2</t>
  </si>
  <si>
    <t>Tabletový vozík, dvouplášťové provedení, kapacita 3x10 tabletů, nerezové provedení, 4 kolečka prům. 160 mm, z toho 2 pevná + 2 otočná s brzdou Lisované vsuny s roztečí 115 mm Svislá madla Spodní nárazník obvodový Horní nárazníky rohové Dvoubodový uzávěr dveří se zámkem Zajištění otevřených dveří o 270° Bez těsnění dveří</t>
  </si>
  <si>
    <t>Poznámka k položce:_x000D_
1530×750×1575</t>
  </si>
  <si>
    <t>A3</t>
  </si>
  <si>
    <t>Mycí stůl se spodní policí, 1x vevařený lisovaný dřez o rozměru 300x240x200 mm, zadní a pravý lem, otvor pro baterie, nerezové provedení</t>
  </si>
  <si>
    <t>Poznámka k položce:_x000D_
1400x700x900 Dměrek</t>
  </si>
  <si>
    <t>A4</t>
  </si>
  <si>
    <t>Stojánková vodovodní baterie,</t>
  </si>
  <si>
    <t>A5</t>
  </si>
  <si>
    <t>Pracovní stůl se dvěma zásuvkami a spodní policí, zadní lem, 2x zásuvka pod pracovní deskou s kapacitou GN 1/1- 150 mm, nerezovém provedení</t>
  </si>
  <si>
    <t>Poznámka k položce:_x000D_
950x700x900 Doměrek</t>
  </si>
  <si>
    <t>A6</t>
  </si>
  <si>
    <t>Sklokeramický sporák, 4x plotna , plotna o velikosti 750x750 mm, 4x zóna o výkonu 2,5kW , 7x regulovatelná zóna, vč. podestavby</t>
  </si>
  <si>
    <t>Poznámka k položce:_x000D_
800x705x900 _x000D_
10kW/400V</t>
  </si>
  <si>
    <t>A7</t>
  </si>
  <si>
    <t>Pracovní stůlse spodní částečnou policí, zadní a pravý lem, prostor pro zabudování podstolové chladničky, nerezové provedení</t>
  </si>
  <si>
    <t>Poznámka k položce:_x000D_
1950x700x900</t>
  </si>
  <si>
    <t>A8</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</si>
  <si>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+8°C,</t>
  </si>
  <si>
    <t>Poznámka k položce:_x000D_
600x600x845 _x000D_
0,15kW/230V</t>
  </si>
  <si>
    <t>A9</t>
  </si>
  <si>
    <t>Mikrovlná trouba, odsah komory 26 litrů, vnitřní prostor vhodný pro GN 1/2, 1x magnetron, ovládání mechanické, 4 stupňů mikrovlného výkou, úrovně výkonu - vysoký 1100W, střední 770W, nízký 550W, rozmražování 1 - 330W, rozměr komory 336x349x225 mm, digitální displej, časovač, nerezové vnitřní a vnější provedení, klimatezace ukončení procesu, rychlé tlačítkopřidání času ohřevu +30 sec.</t>
  </si>
  <si>
    <t>Poznámka k položce:_x000D_
517x412x297 _x000D_
1,6kW/230V</t>
  </si>
  <si>
    <t>A10</t>
  </si>
  <si>
    <t>Chlazený nerezový transportní vozík dvouplášťový izolovaný. Chlazení aktivní s ventilátorem. Z chromniklové oceli 18/10. Přívodní kabel 2 m s vidlicí. Jednokřídlé uzamykatelné dveře s těsněním, otevíratelné do 270° Lisované/ bodované bočnice. Trubkové madlo. Aktivní chlazení s ventilátorem. Odkládací zásuvka. Elektronický termostat pro nastavení teploty. Napájení vozíky je 230V~50 Hz. Chlazení od +3 °C do +10 °C.Jednokřídlé uzamykatelné dveře s těsněním, otevíratelné do 270°. Kolečka prům. 160 mm - 2× otočná s brzdou, 2× pevná</t>
  </si>
  <si>
    <t>Poznámka k položce:_x000D_
775×927×1789 _x000D_
0,4kW/230V</t>
  </si>
  <si>
    <t>B</t>
  </si>
  <si>
    <t xml:space="preserve">Výdej jídel </t>
  </si>
  <si>
    <t>B1</t>
  </si>
  <si>
    <t>Pracovní stůl se spodní a vnitřní policí,bez lemů, 2x vevařená police, nerezové provedení</t>
  </si>
  <si>
    <t>Poznámka k položce:_x000D_
2300x500x900 Doměrek</t>
  </si>
  <si>
    <t>B2</t>
  </si>
  <si>
    <t>Pracovní, parapetní deska plně podlepená, nerezové provedení</t>
  </si>
  <si>
    <t>Poznámka k položce:_x000D_
2000x300x40</t>
  </si>
  <si>
    <t>C</t>
  </si>
  <si>
    <t xml:space="preserve">Mytí stolního nádobí </t>
  </si>
  <si>
    <t>C1</t>
  </si>
  <si>
    <t>Mycí stůl na trnoži, 1x vevařený lisovaný dřez o rozměru 400x400x250 mm, zadní lem zvýšený 150 mm, otvor pro sprchu, prolamovaná pracovní deska, nerezové provedení</t>
  </si>
  <si>
    <t>Poznámka k položce:_x000D_
1200x650x900</t>
  </si>
  <si>
    <t>C2</t>
  </si>
  <si>
    <t>Sprcha s baterií ze stolu a s ramínkem, nerezová tlaková hadice, vyrovnávací pružina, tlaková sprcha s pákovým ovladačem</t>
  </si>
  <si>
    <t>Poznámka k položce:_x000D_
150x200x1200</t>
  </si>
  <si>
    <t>C3</t>
  </si>
  <si>
    <t>Změkčovač vody pro myčku nádobí, konvektomat, kávovar, provedení automatické s objemovým řízením, teplota vody max. 43°C, kapacita zásobníku 10 kg, objem pryskyřice 5 lt</t>
  </si>
  <si>
    <t>Poznámka k položce:_x000D_
225x400x530 _x000D_
0,05kW/230V</t>
  </si>
  <si>
    <t>C4</t>
  </si>
  <si>
    <t>Myčka nádobí podstolová, rozměr koše 500x500mm, zásuvná výška 345 mm, spotřeba vody na cyklus 2,75 l, délka programu 3 minuty, objem nádrže 14,5 litrů, nerezové provedení</t>
  </si>
  <si>
    <t>Poznámka k položce:_x000D_
550x602x825 _x000D_
6,58kW/400V</t>
  </si>
  <si>
    <t>C5</t>
  </si>
  <si>
    <t>Podstavec pod myčku nádobí na pozici C4, spodní police, nerezové provedení</t>
  </si>
  <si>
    <t>Poznámka k položce:_x000D_
Dle myčky</t>
  </si>
  <si>
    <t>C6</t>
  </si>
  <si>
    <t>Skladový regál s plnými policemi, 4x police s podélnými výztuhami, nosná konstrukce z jeklů 40/40 mm, svařované nerezové provedení</t>
  </si>
  <si>
    <t>Poznámka k položce:_x000D_
700x600x1800</t>
  </si>
  <si>
    <t>C7</t>
  </si>
  <si>
    <t>Celonerezové nástěnné umyvadlo s kolením ovládáním, sifonem a baterii,</t>
  </si>
  <si>
    <t>Poznámka k položce:_x000D_
400x400x230</t>
  </si>
  <si>
    <t xml:space="preserve">Mytí provozního nádobí </t>
  </si>
  <si>
    <t>Mycí stůl s lisovanými dřezy, 2x vevařený lisovaný dřez o rozměru 600x500x300 mm, zadní lem, prolamovaná pracovní deska, nerezové provedení</t>
  </si>
  <si>
    <t>Poznámka k položce:_x000D_
1400x700x900</t>
  </si>
  <si>
    <t>Nástěnná vovodní baterie - dodávka stavby (neoceňovat)</t>
  </si>
  <si>
    <t>E</t>
  </si>
  <si>
    <t>Tabletový systém</t>
  </si>
  <si>
    <t>E1</t>
  </si>
  <si>
    <t>KRYT IZOLAČNÍ, PLAST, THERMOSET, 2-DÍLNÝ ŠEDÝ</t>
  </si>
  <si>
    <t>E2</t>
  </si>
  <si>
    <t>MISKA NA POLÉVKU S VÍČKEM PLAST, BÍLÁ</t>
  </si>
  <si>
    <t>E3</t>
  </si>
  <si>
    <t>MISKA 120 SALÁTOVÁ HLUBOKÁ, PORCELÁN</t>
  </si>
  <si>
    <t>E4</t>
  </si>
  <si>
    <t>VÍČKO MISKY SALÁTOVÉ POLYPROPYLEN</t>
  </si>
  <si>
    <t>E5</t>
  </si>
  <si>
    <t>TALÍŘ DVOUDÍLNÝ PORCELÁN</t>
  </si>
  <si>
    <t>E6</t>
  </si>
  <si>
    <t>PODNOS 530X325 PLOCHÉ HRANY GRANITE ČERVENO/MODRÁ</t>
  </si>
  <si>
    <t>F</t>
  </si>
  <si>
    <t>F1</t>
  </si>
  <si>
    <t xml:space="preserve"> Cena za dopravu, montáž, montážní materiál a zaškolení</t>
  </si>
  <si>
    <t>1755077784</t>
  </si>
  <si>
    <t>VRN - Vedlejší a ostatní rozpočtové náklady</t>
  </si>
  <si>
    <t xml:space="preserve">    VRN3 - Zařízení staveniště</t>
  </si>
  <si>
    <t xml:space="preserve">    VRN7 - Provozní vlivy</t>
  </si>
  <si>
    <t>011103000</t>
  </si>
  <si>
    <t>Geotechnický průzkum</t>
  </si>
  <si>
    <t>227817208</t>
  </si>
  <si>
    <t>https://podminky.urs.cz/item/CS_URS_2024_02/011103000</t>
  </si>
  <si>
    <t>-977712441</t>
  </si>
  <si>
    <t>https://podminky.urs.cz/item/CS_URS_2024_02/013254000</t>
  </si>
  <si>
    <t>VRN3</t>
  </si>
  <si>
    <t>Zařízení staveniště</t>
  </si>
  <si>
    <t>030001000</t>
  </si>
  <si>
    <t>804660095</t>
  </si>
  <si>
    <t>https://podminky.urs.cz/item/CS_URS_2024_02/030001000</t>
  </si>
  <si>
    <t>034002000</t>
  </si>
  <si>
    <t>Zabezpečení staveniště</t>
  </si>
  <si>
    <t>-1008240922</t>
  </si>
  <si>
    <t>https://podminky.urs.cz/item/CS_URS_2024_02/034002000</t>
  </si>
  <si>
    <t>034103000</t>
  </si>
  <si>
    <t>Oplocení staveniště</t>
  </si>
  <si>
    <t>-1065432813</t>
  </si>
  <si>
    <t>https://podminky.urs.cz/item/CS_URS_2024_02/034103000</t>
  </si>
  <si>
    <t>034303000</t>
  </si>
  <si>
    <t>Dopravní značení na staveništi</t>
  </si>
  <si>
    <t>-2026907711</t>
  </si>
  <si>
    <t>https://podminky.urs.cz/item/CS_URS_2024_02/034303000</t>
  </si>
  <si>
    <t>034503000</t>
  </si>
  <si>
    <t>Informační tabule na staveništi</t>
  </si>
  <si>
    <t>-221061391</t>
  </si>
  <si>
    <t>https://podminky.urs.cz/item/CS_URS_2024_02/034503000</t>
  </si>
  <si>
    <t>039103000</t>
  </si>
  <si>
    <t>Rozebrání, bourání a odvoz zařízení staveniště</t>
  </si>
  <si>
    <t>-161647948</t>
  </si>
  <si>
    <t>https://podminky.urs.cz/item/CS_URS_2024_02/039103000</t>
  </si>
  <si>
    <t>039203000</t>
  </si>
  <si>
    <t>Úprava terénu po zrušení zařízení staveniště</t>
  </si>
  <si>
    <t>-1652662526</t>
  </si>
  <si>
    <t>https://podminky.urs.cz/item/CS_URS_2024_02/039203000</t>
  </si>
  <si>
    <t>045002000</t>
  </si>
  <si>
    <t>Kompletační a koordinační činnost</t>
  </si>
  <si>
    <t>921987073</t>
  </si>
  <si>
    <t>https://podminky.urs.cz/item/CS_URS_2024_02/045002000</t>
  </si>
  <si>
    <t>VRN7</t>
  </si>
  <si>
    <t>Provozní vlivy</t>
  </si>
  <si>
    <t>070001000</t>
  </si>
  <si>
    <t>-980301298</t>
  </si>
  <si>
    <t>https://podminky.urs.cz/item/CS_URS_2024_02/070001000</t>
  </si>
  <si>
    <t>Ra</t>
  </si>
  <si>
    <t>Rampa</t>
  </si>
  <si>
    <t>49,307</t>
  </si>
  <si>
    <t>Ob10</t>
  </si>
  <si>
    <t>Obrubník 1000x250x100 mm</t>
  </si>
  <si>
    <t>55,996</t>
  </si>
  <si>
    <t>EPS20</t>
  </si>
  <si>
    <t>Vložka EPS tl.20 mm</t>
  </si>
  <si>
    <t>3,264</t>
  </si>
  <si>
    <t>Ch1</t>
  </si>
  <si>
    <t>Chodník u hlavního vstupu</t>
  </si>
  <si>
    <t>39,058</t>
  </si>
  <si>
    <t>Zl</t>
  </si>
  <si>
    <t>Žlab 210/280</t>
  </si>
  <si>
    <t>Ob8</t>
  </si>
  <si>
    <t>Obrubník 1000x250x80 mm</t>
  </si>
  <si>
    <t>72,25</t>
  </si>
  <si>
    <t>Ch2</t>
  </si>
  <si>
    <t>Chodník kolem objektu</t>
  </si>
  <si>
    <t>206,236</t>
  </si>
  <si>
    <t>SO 02 - Komunikace a zpevněné plochy</t>
  </si>
  <si>
    <t>Ch3</t>
  </si>
  <si>
    <t>Odpadové hospodářstvé</t>
  </si>
  <si>
    <t>14,184</t>
  </si>
  <si>
    <t>BeZP</t>
  </si>
  <si>
    <t>Bednění základových pasů</t>
  </si>
  <si>
    <t>20,64</t>
  </si>
  <si>
    <t>XPS20</t>
  </si>
  <si>
    <t>Přizdívka podél vnějšího plotu</t>
  </si>
  <si>
    <t>22,23</t>
  </si>
  <si>
    <t>ZZB25</t>
  </si>
  <si>
    <t>Základová zeď tl.250 mm</t>
  </si>
  <si>
    <t>14,228</t>
  </si>
  <si>
    <t>PS1</t>
  </si>
  <si>
    <t>Parkovací stání podél oplocení</t>
  </si>
  <si>
    <t>61,594</t>
  </si>
  <si>
    <t>PS2</t>
  </si>
  <si>
    <t>Parkovací stání u objektu</t>
  </si>
  <si>
    <t>100,853</t>
  </si>
  <si>
    <t>K1</t>
  </si>
  <si>
    <t>Manipulační plocha (ve dvoře)</t>
  </si>
  <si>
    <t>176,785</t>
  </si>
  <si>
    <t>Dr</t>
  </si>
  <si>
    <t>Drenáž DN110</t>
  </si>
  <si>
    <t>53,4</t>
  </si>
  <si>
    <t>ODr</t>
  </si>
  <si>
    <t>Obsyp drenáže</t>
  </si>
  <si>
    <t>12,843</t>
  </si>
  <si>
    <t>GDr</t>
  </si>
  <si>
    <t>Geotextilie drenáže</t>
  </si>
  <si>
    <t>80,1</t>
  </si>
  <si>
    <t>BSch</t>
  </si>
  <si>
    <t>Beton schodiště</t>
  </si>
  <si>
    <t>2,313</t>
  </si>
  <si>
    <t>16,884</t>
  </si>
  <si>
    <t>PP</t>
  </si>
  <si>
    <t>Protiskluzný pásek</t>
  </si>
  <si>
    <t>41,4</t>
  </si>
  <si>
    <t>KS500</t>
  </si>
  <si>
    <t>Kácení stromů průměru do 500 mm</t>
  </si>
  <si>
    <t>KS300</t>
  </si>
  <si>
    <t>Kácení stromů průměru do 300 mm</t>
  </si>
  <si>
    <t>KS900</t>
  </si>
  <si>
    <t>Kácení stromů průměru do 900 mm</t>
  </si>
  <si>
    <t>K2</t>
  </si>
  <si>
    <t>Plocha předláždění</t>
  </si>
  <si>
    <t>162,232</t>
  </si>
  <si>
    <t>Bml</t>
  </si>
  <si>
    <t>Bourání mlatové cesty</t>
  </si>
  <si>
    <t>64,207</t>
  </si>
  <si>
    <t>Or1</t>
  </si>
  <si>
    <t>Sejmutí ornice</t>
  </si>
  <si>
    <t>352,538</t>
  </si>
  <si>
    <t>Or2</t>
  </si>
  <si>
    <t>Plocha k ul. Vrchlického</t>
  </si>
  <si>
    <t>520,273</t>
  </si>
  <si>
    <t>872,811</t>
  </si>
  <si>
    <t>TrS</t>
  </si>
  <si>
    <t>Trávník ve svahu</t>
  </si>
  <si>
    <t>87,001</t>
  </si>
  <si>
    <t>N</t>
  </si>
  <si>
    <t>Násypy</t>
  </si>
  <si>
    <t>37,507</t>
  </si>
  <si>
    <t>O</t>
  </si>
  <si>
    <t>Odkop</t>
  </si>
  <si>
    <t>69,706</t>
  </si>
  <si>
    <t>TrR</t>
  </si>
  <si>
    <t>Založení trávníku v rovině</t>
  </si>
  <si>
    <t>95,408</t>
  </si>
  <si>
    <t>Bourání dlažby</t>
  </si>
  <si>
    <t>460,276</t>
  </si>
  <si>
    <t>R</t>
  </si>
  <si>
    <t>Hloubení rýh</t>
  </si>
  <si>
    <t>39,737</t>
  </si>
  <si>
    <t>Vodorovné přemístění výkopku</t>
  </si>
  <si>
    <t>242,618</t>
  </si>
  <si>
    <t>S1</t>
  </si>
  <si>
    <t>105,409</t>
  </si>
  <si>
    <t>S2</t>
  </si>
  <si>
    <t>3,485</t>
  </si>
  <si>
    <t>S3</t>
  </si>
  <si>
    <t>0,762</t>
  </si>
  <si>
    <t>S4</t>
  </si>
  <si>
    <t>5,444</t>
  </si>
  <si>
    <t>S</t>
  </si>
  <si>
    <t>125,308</t>
  </si>
  <si>
    <t>JB</t>
  </si>
  <si>
    <t>Javor babyka</t>
  </si>
  <si>
    <t>Z14</t>
  </si>
  <si>
    <t>Oplocení Z14</t>
  </si>
  <si>
    <t>187,96</t>
  </si>
  <si>
    <t>Z13</t>
  </si>
  <si>
    <t>Oplocení Z13</t>
  </si>
  <si>
    <t>6,607</t>
  </si>
  <si>
    <t>Z15</t>
  </si>
  <si>
    <t>Oplocení Z15</t>
  </si>
  <si>
    <t>5,081</t>
  </si>
  <si>
    <t>112101101</t>
  </si>
  <si>
    <t>Odstranění stromů s odřezáním kmene a s odvětvením listnatých, průměru kmene přes 100 do 300 mm</t>
  </si>
  <si>
    <t>-413319460</t>
  </si>
  <si>
    <t>https://podminky.urs.cz/item/CS_URS_2024_02/112101101</t>
  </si>
  <si>
    <t>"jabloň průměr 200- 250 mm</t>
  </si>
  <si>
    <t>"švestka průměr 200-250 mm</t>
  </si>
  <si>
    <t>2+3</t>
  </si>
  <si>
    <t>112101102</t>
  </si>
  <si>
    <t>Odstranění stromů s odřezáním kmene a s odvětvením listnatých, průměru kmene přes 300 do 500 mm</t>
  </si>
  <si>
    <t>-492493990</t>
  </si>
  <si>
    <t>https://podminky.urs.cz/item/CS_URS_2024_02/112101102</t>
  </si>
  <si>
    <t>"třešeň průměr 500 mm</t>
  </si>
  <si>
    <t>"bříza průměr 250-400 mm</t>
  </si>
  <si>
    <t>"jabloň průměr 400 mm</t>
  </si>
  <si>
    <t>112101104</t>
  </si>
  <si>
    <t>Odstranění stromů s odřezáním kmene a s odvětvením listnatých, průměru kmene přes 700 do 900 mm</t>
  </si>
  <si>
    <t>42912565</t>
  </si>
  <si>
    <t>https://podminky.urs.cz/item/CS_URS_2024_02/112101104</t>
  </si>
  <si>
    <t>"ořech průměr 750 mm</t>
  </si>
  <si>
    <t>112251101</t>
  </si>
  <si>
    <t>Odstranění pařezů strojně s jejich vykopáním nebo vytrháním průměru přes 100 do 300 mm</t>
  </si>
  <si>
    <t>-1750425594</t>
  </si>
  <si>
    <t>https://podminky.urs.cz/item/CS_URS_2024_02/112251101</t>
  </si>
  <si>
    <t>112251102</t>
  </si>
  <si>
    <t>Odstranění pařezů strojně s jejich vykopáním nebo vytrháním průměru přes 300 do 500 mm</t>
  </si>
  <si>
    <t>223184044</t>
  </si>
  <si>
    <t>https://podminky.urs.cz/item/CS_URS_2024_02/112251102</t>
  </si>
  <si>
    <t>112251104</t>
  </si>
  <si>
    <t>Odstranění pařezů strojně s jejich vykopáním nebo vytrháním průměru přes 700 do 900 mm</t>
  </si>
  <si>
    <t>1814505458</t>
  </si>
  <si>
    <t>https://podminky.urs.cz/item/CS_URS_2024_02/112251104</t>
  </si>
  <si>
    <t>113106171</t>
  </si>
  <si>
    <t>Rozebrání dlažeb vozovek a ploch s přemístěním hmot na skládku na vzdálenost do 3 m nebo s naložením na dopravní prostředek, s jakoukoliv výplní spár ručně ze zámkové dlažby s ložem z kameniva</t>
  </si>
  <si>
    <t>899304204</t>
  </si>
  <si>
    <t>https://podminky.urs.cz/item/CS_URS_2024_02/113106171</t>
  </si>
  <si>
    <t>12,50*(12,83+13,46)/2</t>
  </si>
  <si>
    <t>(7,453+6,546)/2*24,12</t>
  </si>
  <si>
    <t>(7,33+7,39)/2*5,638</t>
  </si>
  <si>
    <t>(5,02+4,80)/2*13,90</t>
  </si>
  <si>
    <t>"u objektu SO 03</t>
  </si>
  <si>
    <t>15,70*0,85+1,80*1,00+(1,40+1,00)/2*1,60+0,50*0,65</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</si>
  <si>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</si>
  <si>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</si>
  <si>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2097073352</t>
  </si>
  <si>
    <t>https://podminky.urs.cz/item/CS_URS_2024_02/113107163</t>
  </si>
  <si>
    <t>"mlatová cesta</t>
  </si>
  <si>
    <t>1,50*12,90+2,00*0,80*6+pi*3,35*3,35</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</si>
  <si>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</si>
  <si>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</si>
  <si>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-728823230</t>
  </si>
  <si>
    <t>https://podminky.urs.cz/item/CS_URS_2024_02/113107165</t>
  </si>
  <si>
    <t>113202111</t>
  </si>
  <si>
    <t>Vytrhání obrub s vybouráním lože, s přemístěním hmot na skládku na vzdálenost do 3 m nebo s naložením na dopravní prostředek z krajníků nebo obrubníků stojatých</t>
  </si>
  <si>
    <t>-1325217510</t>
  </si>
  <si>
    <t>https://podminky.urs.cz/item/CS_URS_2024_02/113202111</t>
  </si>
  <si>
    <t>1,55+12,85*2+0,80*2*6+pi*6,80-2,05*3+2,10*3-1,53</t>
  </si>
  <si>
    <t>12,45+13,55</t>
  </si>
  <si>
    <t>588158984</t>
  </si>
  <si>
    <t>"dle odměření z digitálních výkresů</t>
  </si>
  <si>
    <t>1092,153</t>
  </si>
  <si>
    <t>"odpočet mlatu</t>
  </si>
  <si>
    <t>-Bml</t>
  </si>
  <si>
    <t>"odpočet plochy v SO 01</t>
  </si>
  <si>
    <t>-675,408</t>
  </si>
  <si>
    <t>122251103</t>
  </si>
  <si>
    <t>Odkopávky a prokopávky nezapažené strojně v hornině třídy těžitelnosti I skupiny 3 přes 50 do 100 m3</t>
  </si>
  <si>
    <t>-207176421</t>
  </si>
  <si>
    <t>https://podminky.urs.cz/item/CS_URS_2024_02/122251103</t>
  </si>
  <si>
    <t>"úprava aktivní zóny ve dvoře - výměna zeminy podlaží</t>
  </si>
  <si>
    <t>K1*0,30</t>
  </si>
  <si>
    <t>"drobné odkopávky po sejmutí ornice (na 20% plochy)</t>
  </si>
  <si>
    <t>(Or1+Bml)*0,20*0,40/2</t>
  </si>
  <si>
    <t>132251101</t>
  </si>
  <si>
    <t>Hloubení nezapažených rýh šířky do 800 mm strojně s urovnáním dna do předepsaného profilu a spádu v hornině třídy těžitelnosti I skupiny 3 do 20 m3</t>
  </si>
  <si>
    <t>1944319757</t>
  </si>
  <si>
    <t>https://podminky.urs.cz/item/CS_URS_2024_02/132251101</t>
  </si>
  <si>
    <t>"pro oplocení Z14</t>
  </si>
  <si>
    <t>Z14/2,00*0,20*0,95+41*0,95*0,20</t>
  </si>
  <si>
    <t>"oplocení Z13 (Benešova)</t>
  </si>
  <si>
    <t>(3,40*3+1,40)*1,05*0,45</t>
  </si>
  <si>
    <t>0,90*1,35*0,45</t>
  </si>
  <si>
    <t>0,45*0,45*1,35*5</t>
  </si>
  <si>
    <t>"oplocení Z15 (Vrchlického)</t>
  </si>
  <si>
    <t>(17,00-3,60-0,45*6)*0,45*1,05</t>
  </si>
  <si>
    <t>0,45*0,45*1,35*6</t>
  </si>
  <si>
    <t>155131311</t>
  </si>
  <si>
    <t>Zřízení protierozního zpevnění svahů geomříží nebo georohoží včetně plošného kotvení ocelovými skobami, ve sklonu do 1:2</t>
  </si>
  <si>
    <t>-691844673</t>
  </si>
  <si>
    <t>https://podminky.urs.cz/item/CS_URS_2024_02/155131311</t>
  </si>
  <si>
    <t>69321023</t>
  </si>
  <si>
    <t>geomříž jednoosá tuhá HDPE s tahovou pevností 90kN/m</t>
  </si>
  <si>
    <t>848171072</t>
  </si>
  <si>
    <t>87,001*1,1845 'Přepočtené koeficientem množství</t>
  </si>
  <si>
    <t>162201401</t>
  </si>
  <si>
    <t>Vodorovné přemístění větví, kmenů nebo pařezů s naložením, složením a dopravou do 1000 m větví stromů listnatých, průměru kmene přes 100 do 300 mm</t>
  </si>
  <si>
    <t>-780533786</t>
  </si>
  <si>
    <t>https://podminky.urs.cz/item/CS_URS_2024_02/162201401</t>
  </si>
  <si>
    <t>162201402</t>
  </si>
  <si>
    <t>Vodorovné přemístění větví, kmenů nebo pařezů s naložením, složením a dopravou do 1000 m větví stromů listnatých, průměru kmene přes 300 do 500 mm</t>
  </si>
  <si>
    <t>-947295401</t>
  </si>
  <si>
    <t>https://podminky.urs.cz/item/CS_URS_2024_02/162201402</t>
  </si>
  <si>
    <t>162201404</t>
  </si>
  <si>
    <t>Vodorovné přemístění větví, kmenů nebo pařezů s naložením, složením a dopravou do 1000 m větví stromů listnatých, průměru kmene přes 700 do 900 mm</t>
  </si>
  <si>
    <t>613855848</t>
  </si>
  <si>
    <t>https://podminky.urs.cz/item/CS_URS_2024_02/162201404</t>
  </si>
  <si>
    <t>162201411</t>
  </si>
  <si>
    <t>Vodorovné přemístění větví, kmenů nebo pařezů s naložením, složením a dopravou do 1000 m kmenů stromů listnatých, průměru přes 100 do 300 mm</t>
  </si>
  <si>
    <t>-254944032</t>
  </si>
  <si>
    <t>https://podminky.urs.cz/item/CS_URS_2024_02/162201411</t>
  </si>
  <si>
    <t>162201412</t>
  </si>
  <si>
    <t>Vodorovné přemístění větví, kmenů nebo pařezů s naložením, složením a dopravou do 1000 m kmenů stromů listnatých, průměru přes 300 do 500 mm</t>
  </si>
  <si>
    <t>2032488166</t>
  </si>
  <si>
    <t>https://podminky.urs.cz/item/CS_URS_2024_02/162201412</t>
  </si>
  <si>
    <t>162201414</t>
  </si>
  <si>
    <t>Vodorovné přemístění větví, kmenů nebo pařezů s naložením, složením a dopravou do 1000 m kmenů stromů listnatých, průměru přes 700 do 900 mm</t>
  </si>
  <si>
    <t>999885949</t>
  </si>
  <si>
    <t>https://podminky.urs.cz/item/CS_URS_2024_02/162201414</t>
  </si>
  <si>
    <t>162201421</t>
  </si>
  <si>
    <t>Vodorovné přemístění větví, kmenů nebo pařezů s naložením, složením a dopravou do 1000 m pařezů kmenů, průměru přes 100 do 300 mm</t>
  </si>
  <si>
    <t>-1233606898</t>
  </si>
  <si>
    <t>https://podminky.urs.cz/item/CS_URS_2024_02/162201421</t>
  </si>
  <si>
    <t>162201422</t>
  </si>
  <si>
    <t>Vodorovné přemístění větví, kmenů nebo pařezů s naložením, složením a dopravou do 1000 m pařezů kmenů, průměru přes 300 do 500 mm</t>
  </si>
  <si>
    <t>-1181770820</t>
  </si>
  <si>
    <t>https://podminky.urs.cz/item/CS_URS_2024_02/162201422</t>
  </si>
  <si>
    <t>162201424</t>
  </si>
  <si>
    <t>Vodorovné přemístění větví, kmenů nebo pařezů s naložením, složením a dopravou do 1000 m pařezů kmenů, průměru přes 700 do 900 mm</t>
  </si>
  <si>
    <t>-648951248</t>
  </si>
  <si>
    <t>https://podminky.urs.cz/item/CS_URS_2024_02/162201424</t>
  </si>
  <si>
    <t>1446117713</t>
  </si>
  <si>
    <t>"ornice na deponii a zpět pro rozhrutí</t>
  </si>
  <si>
    <t>(TrR+OR2+TrS)*0,15*2</t>
  </si>
  <si>
    <t>162301931</t>
  </si>
  <si>
    <t>Vodorovné přemístění větví, kmenů nebo pařezů s naložením, složením a dopravou Příplatek k cenám za každých dalších i započatých 1000 m přes 1000 m větví stromů listnatých, průměru kmene přes 100 do 300 mm</t>
  </si>
  <si>
    <t>1120503966</t>
  </si>
  <si>
    <t>https://podminky.urs.cz/item/CS_URS_2024_02/162301931</t>
  </si>
  <si>
    <t>7*19 'Přepočtené koeficientem množství</t>
  </si>
  <si>
    <t>162301932</t>
  </si>
  <si>
    <t>Vodorovné přemístění větví, kmenů nebo pařezů s naložením, složením a dopravou Příplatek k cenám za každých dalších i započatých 1000 m přes 1000 m větví stromů listnatých, průměru kmene přes 300 do 500 mm</t>
  </si>
  <si>
    <t>-204298170</t>
  </si>
  <si>
    <t>https://podminky.urs.cz/item/CS_URS_2024_02/162301932</t>
  </si>
  <si>
    <t>8*19 'Přepočtené koeficientem množství</t>
  </si>
  <si>
    <t>162301934</t>
  </si>
  <si>
    <t>Vodorovné přemístění větví, kmenů nebo pařezů s naložením, složením a dopravou Příplatek k cenám za každých dalších i započatých 1000 m přes 1000 m větví stromů listnatých, průměru kmene přes 700 do 900 mm</t>
  </si>
  <si>
    <t>-992673565</t>
  </si>
  <si>
    <t>https://podminky.urs.cz/item/CS_URS_2024_02/162301934</t>
  </si>
  <si>
    <t>1*19 'Přepočtené koeficientem množství</t>
  </si>
  <si>
    <t>162301951</t>
  </si>
  <si>
    <t>Vodorovné přemístění větví, kmenů nebo pařezů s naložením, složením a dopravou Příplatek k cenám za každých dalších i započatých 1000 m přes 1000 m kmenů stromů listnatých, o průměru přes 100 do 300 mm</t>
  </si>
  <si>
    <t>-273205373</t>
  </si>
  <si>
    <t>https://podminky.urs.cz/item/CS_URS_2024_02/162301951</t>
  </si>
  <si>
    <t>162301952</t>
  </si>
  <si>
    <t>Vodorovné přemístění větví, kmenů nebo pařezů s naložením, složením a dopravou Příplatek k cenám za každých dalších i započatých 1000 m přes 1000 m kmenů stromů listnatých, o průměru přes 300 do 500 mm</t>
  </si>
  <si>
    <t>1134812921</t>
  </si>
  <si>
    <t>https://podminky.urs.cz/item/CS_URS_2024_02/162301952</t>
  </si>
  <si>
    <t>162301954</t>
  </si>
  <si>
    <t>Vodorovné přemístění větví, kmenů nebo pařezů s naložením, složením a dopravou Příplatek k cenám za každých dalších i započatých 1000 m přes 1000 m kmenů stromů listnatých, o průměru přes 700 do 900 mm</t>
  </si>
  <si>
    <t>-1948105092</t>
  </si>
  <si>
    <t>https://podminky.urs.cz/item/CS_URS_2024_02/162301954</t>
  </si>
  <si>
    <t>162301971</t>
  </si>
  <si>
    <t>Vodorovné přemístění větví, kmenů nebo pařezů s naložením, složením a dopravou Příplatek k cenám za každých dalších i započatých 1000 m přes 1000 m pařezů kmenů, průměru přes 100 do 300 mm</t>
  </si>
  <si>
    <t>1073291626</t>
  </si>
  <si>
    <t>https://podminky.urs.cz/item/CS_URS_2024_02/162301971</t>
  </si>
  <si>
    <t>162301972</t>
  </si>
  <si>
    <t>Vodorovné přemístění větví, kmenů nebo pařezů s naložením, složením a dopravou Příplatek k cenám za každých dalších i započatých 1000 m přes 1000 m pařezů kmenů, průměru přes 300 do 500 mm</t>
  </si>
  <si>
    <t>-1371946373</t>
  </si>
  <si>
    <t>https://podminky.urs.cz/item/CS_URS_2024_02/162301972</t>
  </si>
  <si>
    <t>162301974</t>
  </si>
  <si>
    <t>Vodorovné přemístění větví, kmenů nebo pařezů s naložením, složením a dopravou Příplatek k cenám za každých dalších i započatých 1000 m přes 1000 m pařezů kmenů, průměru přes 700 do 900 mm</t>
  </si>
  <si>
    <t>1096340613</t>
  </si>
  <si>
    <t>https://podminky.urs.cz/item/CS_URS_2024_02/162301974</t>
  </si>
  <si>
    <t>152814575</t>
  </si>
  <si>
    <t>"ornice</t>
  </si>
  <si>
    <t>Or*0,15</t>
  </si>
  <si>
    <t>-(TrR+OR2+TrS)*0,15</t>
  </si>
  <si>
    <t>"odkopy, hloubení</t>
  </si>
  <si>
    <t>O+R</t>
  </si>
  <si>
    <t>"podklady komunikací, mlat</t>
  </si>
  <si>
    <t>Bml*0,30</t>
  </si>
  <si>
    <t>K1*0,50</t>
  </si>
  <si>
    <t>820953324</t>
  </si>
  <si>
    <t>242,618*10 'Přepočtené koeficientem množství</t>
  </si>
  <si>
    <t>167151101</t>
  </si>
  <si>
    <t>Nakládání, skládání a překládání neulehlého výkopku nebo sypaniny strojně nakládání, množství do 100 m3, z horniny třídy těžitelnosti I, skupiny 1 až 3</t>
  </si>
  <si>
    <t>159849103</t>
  </si>
  <si>
    <t>https://podminky.urs.cz/item/CS_URS_2024_02/167151101</t>
  </si>
  <si>
    <t>"ornice z deponie k rozhrnutí</t>
  </si>
  <si>
    <t>(TrR+OR2+TrS)*0,15</t>
  </si>
  <si>
    <t>171151103</t>
  </si>
  <si>
    <t>Uložení sypanin do násypů strojně s rozprostřením sypaniny ve vrstvách a s hrubým urovnáním zhutněných z hornin soudržných jakékoliv třídy těžitelnosti</t>
  </si>
  <si>
    <t>1099159671</t>
  </si>
  <si>
    <t>https://podminky.urs.cz/item/CS_URS_2024_02/171151103</t>
  </si>
  <si>
    <t>"násypy na 30% celkové plochy</t>
  </si>
  <si>
    <t>(Or1+Bml)*0,30*0,60/2</t>
  </si>
  <si>
    <t>10364100</t>
  </si>
  <si>
    <t>zemina pro terénní úpravy - tříděná</t>
  </si>
  <si>
    <t>127313002</t>
  </si>
  <si>
    <t>37,507*1,55 'Přepočtené koeficientem množství</t>
  </si>
  <si>
    <t>171152501</t>
  </si>
  <si>
    <t>Zhutnění podloží pod násypy z rostlé horniny třídy těžitelnosti I a II, skupiny 1 až 4 z hornin soudružných a nesoudržných</t>
  </si>
  <si>
    <t>2108454896</t>
  </si>
  <si>
    <t>https://podminky.urs.cz/item/CS_URS_2024_02/171152501</t>
  </si>
  <si>
    <t>Or+Bml+BBD</t>
  </si>
  <si>
    <t>-724960161</t>
  </si>
  <si>
    <t>171209900.1</t>
  </si>
  <si>
    <t>Likvidace pokácených stromů</t>
  </si>
  <si>
    <t>-1063074484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</si>
  <si>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</si>
  <si>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</si>
  <si>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736707861</t>
  </si>
  <si>
    <t>https://podminky.urs.cz/item/CS_URS_2024_02/175151101</t>
  </si>
  <si>
    <t>"pro drenáž</t>
  </si>
  <si>
    <t>Dr*(0,35-0,10)</t>
  </si>
  <si>
    <t>-Dr*pi*0,055*0,055</t>
  </si>
  <si>
    <t>58343872</t>
  </si>
  <si>
    <t>kamenivo drcené hrubé frakce 8/16</t>
  </si>
  <si>
    <t>-1093595952</t>
  </si>
  <si>
    <t>12,843*1,4 'Přepočtené koeficientem množství</t>
  </si>
  <si>
    <t>181351003</t>
  </si>
  <si>
    <t>Rozprostření a urovnání ornice v rovině nebo ve svahu sklonu do 1:5 strojně při souvislé ploše do 100 m2, tl. vrstvy do 200 mm</t>
  </si>
  <si>
    <t>1952276267</t>
  </si>
  <si>
    <t>https://podminky.urs.cz/item/CS_URS_2024_02/181351003</t>
  </si>
  <si>
    <t>20,905+74,503</t>
  </si>
  <si>
    <t>181351113</t>
  </si>
  <si>
    <t>Rozprostření a urovnání ornice v rovině nebo ve svahu sklonu do 1:5 strojně při souvislé ploše přes 500 m2, tl. vrstvy do 200 mm</t>
  </si>
  <si>
    <t>1232548863</t>
  </si>
  <si>
    <t>https://podminky.urs.cz/item/CS_URS_2024_02/181351113</t>
  </si>
  <si>
    <t>181411131</t>
  </si>
  <si>
    <t>Založení trávníku na půdě předem připravené plochy do 1000 m2 výsevem včetně utažení parkového v rovině nebo na svahu do 1:5</t>
  </si>
  <si>
    <t>-1960257475</t>
  </si>
  <si>
    <t>https://podminky.urs.cz/item/CS_URS_2024_02/181411131</t>
  </si>
  <si>
    <t>TrR+Or2</t>
  </si>
  <si>
    <t>181411132</t>
  </si>
  <si>
    <t>Založení trávníku na půdě předem připravené plochy do 1000 m2 výsevem včetně utažení parkového na svahu přes 1:5 do 1:2</t>
  </si>
  <si>
    <t>79315250</t>
  </si>
  <si>
    <t>https://podminky.urs.cz/item/CS_URS_2024_02/181411132</t>
  </si>
  <si>
    <t>00572410</t>
  </si>
  <si>
    <t>osivo směs travní parková</t>
  </si>
  <si>
    <t>2127741001</t>
  </si>
  <si>
    <t>TrS+TrR+Or2</t>
  </si>
  <si>
    <t>702,682*0,02 'Přepočtené koeficientem množství</t>
  </si>
  <si>
    <t>181951112</t>
  </si>
  <si>
    <t>Úprava pláně vyrovnáním výškových rozdílů strojně v hornině třídy těžitelnosti I, skupiny 1 až 3 se zhutněním</t>
  </si>
  <si>
    <t>-1746191849</t>
  </si>
  <si>
    <t>https://podminky.urs.cz/item/CS_URS_2024_02/181951112</t>
  </si>
  <si>
    <t>Or1+Or2+Bml+BBD</t>
  </si>
  <si>
    <t>182151111</t>
  </si>
  <si>
    <t>Svahování trvalých svahů do projektovaných profilů strojně s potřebným přemístěním výkopku při svahování v zářezech v hornině třídy těžitelnosti I, skupiny 1 až 3</t>
  </si>
  <si>
    <t>468104007</t>
  </si>
  <si>
    <t>https://podminky.urs.cz/item/CS_URS_2024_02/182151111</t>
  </si>
  <si>
    <t>182351023</t>
  </si>
  <si>
    <t>Rozprostření a urovnání ornice ve svahu sklonu přes 1:5 strojně při souvislé ploše do 100 m2, tl. vrstvy do 200 mm</t>
  </si>
  <si>
    <t>1049885150</t>
  </si>
  <si>
    <t>https://podminky.urs.cz/item/CS_URS_2024_02/182351023</t>
  </si>
  <si>
    <t>"u rampy</t>
  </si>
  <si>
    <t>9,85*2,20</t>
  </si>
  <si>
    <t>"ve spodní části (dle odměření z digitálních výkresů)</t>
  </si>
  <si>
    <t>65,331</t>
  </si>
  <si>
    <t>183101314</t>
  </si>
  <si>
    <t>Hloubení jamek pro vysazování rostlin v zemině skupiny 1 až 4 s výměnou půdy z 100% v rovině nebo na svahu do 1:5, objemu přes 0,05 do 0,125 m3</t>
  </si>
  <si>
    <t>-1509968051</t>
  </si>
  <si>
    <t>https://podminky.urs.cz/item/CS_URS_2024_02/183101314</t>
  </si>
  <si>
    <t>10321100</t>
  </si>
  <si>
    <t>zahradní substrát pro výsadbu VL</t>
  </si>
  <si>
    <t>-1126779206</t>
  </si>
  <si>
    <t>4*0,08 'Přepočtené koeficientem množství</t>
  </si>
  <si>
    <t>184102115</t>
  </si>
  <si>
    <t>Výsadba dřeviny s balem do předem vyhloubené jamky se zalitím v rovině nebo na svahu do 1:5, při průměru balu přes 500 do 600 mm</t>
  </si>
  <si>
    <t>929172247</t>
  </si>
  <si>
    <t>https://podminky.urs.cz/item/CS_URS_2024_02/184102115</t>
  </si>
  <si>
    <t>02640990.1</t>
  </si>
  <si>
    <t>javor babyka ok 10/12</t>
  </si>
  <si>
    <t>994420804</t>
  </si>
  <si>
    <t>184215132</t>
  </si>
  <si>
    <t>Ukotvení dřeviny kůly v rovině nebo na svahu do 1:5 třemi kůly, délky přes 1 do 2 m</t>
  </si>
  <si>
    <t>-906502312</t>
  </si>
  <si>
    <t>https://podminky.urs.cz/item/CS_URS_2024_02/184215132</t>
  </si>
  <si>
    <t>60591251</t>
  </si>
  <si>
    <t>kůl vyvazovací dřevěný impregnovaný D 8cm dl 1,5m</t>
  </si>
  <si>
    <t>471232743</t>
  </si>
  <si>
    <t>4*3 'Přepočtené koeficientem množství</t>
  </si>
  <si>
    <t>-1534440345</t>
  </si>
  <si>
    <t>Dr*(0,30+0,35+0,10)*2</t>
  </si>
  <si>
    <t>69311068</t>
  </si>
  <si>
    <t>geotextilie netkaná separační, ochranná, filtrační, drenážní PP 300g/m2</t>
  </si>
  <si>
    <t>227974745</t>
  </si>
  <si>
    <t>80,1*1,15 'Přepočtené koeficientem množství</t>
  </si>
  <si>
    <t>212532111</t>
  </si>
  <si>
    <t>Lože pro trativody z kameniva hrubého drceného</t>
  </si>
  <si>
    <t>-1816497167</t>
  </si>
  <si>
    <t>https://podminky.urs.cz/item/CS_URS_2024_02/212532111</t>
  </si>
  <si>
    <t>Dr*0,35*0,10</t>
  </si>
  <si>
    <t>212755215</t>
  </si>
  <si>
    <t>Trativody bez lože z drenážních trubek plastových flexibilních D 125 mm</t>
  </si>
  <si>
    <t>-54785412</t>
  </si>
  <si>
    <t>https://podminky.urs.cz/item/CS_URS_2024_02/212755215</t>
  </si>
  <si>
    <t>"drenážní trubka DN 110</t>
  </si>
  <si>
    <t>6,40+10,95+25,00+8,30+2,75</t>
  </si>
  <si>
    <t>-1974327374</t>
  </si>
  <si>
    <t>https://podminky.urs.cz/item/CS_URS_2024_01/271532213</t>
  </si>
  <si>
    <t>"základy oplocení Z14</t>
  </si>
  <si>
    <t>Z14/2,00*0,20*0,15+41*0,20*0,15</t>
  </si>
  <si>
    <t>(3,40*3+1,40)*0,15*0,45</t>
  </si>
  <si>
    <t>0,90*0,15*0,45</t>
  </si>
  <si>
    <t>0,45*0,45*0,15*5</t>
  </si>
  <si>
    <t>(17,00-3,60-0,45*6)*0,45*0,15</t>
  </si>
  <si>
    <t>0,45*0,45*0,15*6</t>
  </si>
  <si>
    <t>274313611</t>
  </si>
  <si>
    <t>Základy z betonu prostého pasy betonu kamenem neprokládaného tř. C 16/20</t>
  </si>
  <si>
    <t>1360210797</t>
  </si>
  <si>
    <t>https://podminky.urs.cz/item/CS_URS_2024_01/274313611</t>
  </si>
  <si>
    <t>(Z14/2,00*0,20*0,80+41*0,20*0,80)*1,035</t>
  </si>
  <si>
    <t>(3,40*3+1,40)*0,80*0,45*1,035</t>
  </si>
  <si>
    <t>0,90*1,20*0,45*1,035</t>
  </si>
  <si>
    <t>0,45*0,45*1,20*5*1,035</t>
  </si>
  <si>
    <t>(17,00-3,60-0,45*6)*0,45*0,80*1,035</t>
  </si>
  <si>
    <t>0,45*0,45*1,20*6*1,035</t>
  </si>
  <si>
    <t>274316231</t>
  </si>
  <si>
    <t>Základy z betonu prostého pasy z betonu pro prostředí s mrazovými cykly tř. C 25/30</t>
  </si>
  <si>
    <t>1959950778</t>
  </si>
  <si>
    <t>https://podminky.urs.cz/item/CS_URS_2024_02/274316231</t>
  </si>
  <si>
    <t>Poznámka k položce:_x000D_
C25/30-XF4, XC2</t>
  </si>
  <si>
    <t>"přizdívka podél vnějšího obvodového plotu</t>
  </si>
  <si>
    <t>(2,00+7,00+8,245+6,75+0,25*1,05*3)*0,45*0,80</t>
  </si>
  <si>
    <t>4,80*0,25*(0,52+0,36)/2</t>
  </si>
  <si>
    <t>4,80*0,25*(0,59+0,50)/2</t>
  </si>
  <si>
    <t>274351121</t>
  </si>
  <si>
    <t>Bednění základů pasů rovné zřízení</t>
  </si>
  <si>
    <t>-2079649484</t>
  </si>
  <si>
    <t>https://podminky.urs.cz/item/CS_URS_2024_02/274351121</t>
  </si>
  <si>
    <t>(9,20+15,70+0,45*2)*0,80</t>
  </si>
  <si>
    <t>274351122</t>
  </si>
  <si>
    <t>Bednění základů pasů rovné odstranění</t>
  </si>
  <si>
    <t>1785758368</t>
  </si>
  <si>
    <t>https://podminky.urs.cz/item/CS_URS_2024_02/274351122</t>
  </si>
  <si>
    <t>279113153</t>
  </si>
  <si>
    <t>Základové zdi z tvárnic ztraceného bednění včetně výplně z betonu bez zvláštních nároků na vliv prostředí třídy C 25/30, tloušťky zdiva přes 200 do 250 mm</t>
  </si>
  <si>
    <t>1806265353</t>
  </si>
  <si>
    <t>https://podminky.urs.cz/item/CS_URS_2024_02/279113153</t>
  </si>
  <si>
    <t>2,25*0,50+7,25*(0,75+0,50)/2+8,245*(0,75+0,65)/2+7,00*0,40</t>
  </si>
  <si>
    <t>279113199.1</t>
  </si>
  <si>
    <t>Příplatek na beton pro prostředí s mrazuvzdornými cykly (XF4)</t>
  </si>
  <si>
    <t>-1048805058</t>
  </si>
  <si>
    <t>-1520608940</t>
  </si>
  <si>
    <t>"R12 vodorovně</t>
  </si>
  <si>
    <t>(24,80*4+15,50*2)*0,8878*0,001*1,08</t>
  </si>
  <si>
    <t>"2x R12 + R16 svisle</t>
  </si>
  <si>
    <t>101*1,10*(2*0,8878+1,5783)*0,001*1,08</t>
  </si>
  <si>
    <t>348272223</t>
  </si>
  <si>
    <t>Ploty z tvárnic betonových plotová zeď na maltu cementovou včetně spárování současně při zdění z tvarovek oboustranně štípaných, dutých barevných, tloušťka zdiva 195 mm</t>
  </si>
  <si>
    <t>-1379838052</t>
  </si>
  <si>
    <t>https://podminky.urs.cz/item/CS_URS_2024_02/348272223</t>
  </si>
  <si>
    <t>"oplocení Z14</t>
  </si>
  <si>
    <t>93,98*2,00</t>
  </si>
  <si>
    <t>348272295</t>
  </si>
  <si>
    <t>Ploty z tvárnic betonových plotová zeď Příplatek k cenám plotového zdiva za ztužení sloupku šířky 400 mm, osové vzdálenosti do 3200 mm vylitím betonu C 16/20, včetně výztuže 2x BSt 500 Ø 10 mm, tloušťka zdiva 295 mm</t>
  </si>
  <si>
    <t>62505212</t>
  </si>
  <si>
    <t>https://podminky.urs.cz/item/CS_URS_2024_02/348272295</t>
  </si>
  <si>
    <t>348272523</t>
  </si>
  <si>
    <t>Ploty z tvárnic betonových plotová stříška lepená mrazuvzdorným lepidlem z tvarovek hladkých nebo štípaných, sedlového tvaru barevných, tloušťka zdiva 195 mm</t>
  </si>
  <si>
    <t>405676514</t>
  </si>
  <si>
    <t>https://podminky.urs.cz/item/CS_URS_2024_02/348272523</t>
  </si>
  <si>
    <t>Z14/2,00-41*0,20</t>
  </si>
  <si>
    <t>348273532</t>
  </si>
  <si>
    <t>Ploty z tvárnic betonových sloupová hlavice lepená mrazuvzdorným lepidlem, včetně spárování z tvarovek hladkých nebo štípaných, sedlového tvaru, rozměru sloupku 400 x 200 mm barevná</t>
  </si>
  <si>
    <t>-1588845291</t>
  </si>
  <si>
    <t>https://podminky.urs.cz/item/CS_URS_2024_02/348273532</t>
  </si>
  <si>
    <t>"pro Z14</t>
  </si>
  <si>
    <t>348273944</t>
  </si>
  <si>
    <t>Ploty z tvárnic betonových doplňky k plotovému zdivu vkládané do ložných spár současně při zdění revizní nerezová dvířka pro plynová nebo elektro měřidla, o rozměru 605 x 1205 mm</t>
  </si>
  <si>
    <t>222988216</t>
  </si>
  <si>
    <t>https://podminky.urs.cz/item/CS_URS_2024_02/348273944</t>
  </si>
  <si>
    <t>348921121</t>
  </si>
  <si>
    <t>Zdění plotových zídek nebo zídek pro popelnice a kontejnery z betonových tvárnic na cementovou maltu, bez spárování z ozdobných dutinových tvárnic (cementářských výrobků) jakýchkoliv rozměrů</t>
  </si>
  <si>
    <t>-1033913665</t>
  </si>
  <si>
    <t>https://podminky.urs.cz/item/CS_URS_2024_02/348921121</t>
  </si>
  <si>
    <t>3,40*3*0,50*0,45</t>
  </si>
  <si>
    <t>(0,90+0,45)*2,11*0,45</t>
  </si>
  <si>
    <t>0,45*0,45*2,17*2</t>
  </si>
  <si>
    <t>0,45*0,45*2,20*2</t>
  </si>
  <si>
    <t>1,40*2,00*0,45</t>
  </si>
  <si>
    <t>(17,00-3,60)*0,45*0,50</t>
  </si>
  <si>
    <t>0,45*0,45*(2,20-0,50)*6</t>
  </si>
  <si>
    <t>59513549</t>
  </si>
  <si>
    <t>tvarovka betonová hladká plná bílá 140x65x290mm</t>
  </si>
  <si>
    <t>-893736718</t>
  </si>
  <si>
    <t>(Z13+Z15)*333</t>
  </si>
  <si>
    <t>3892,104*1,03 'Přepočtené koeficientem množství</t>
  </si>
  <si>
    <t>348272599.1</t>
  </si>
  <si>
    <t>Plotová stříška (průběžná i sloupková) betonová šedá š.500 mm lepená mrazuvzdorným lepidlem</t>
  </si>
  <si>
    <t>-130297283</t>
  </si>
  <si>
    <t>3,40*3+1,00+0,50*5+1,40</t>
  </si>
  <si>
    <t>3,40*4+0,50*6</t>
  </si>
  <si>
    <t>348941199.1</t>
  </si>
  <si>
    <t>Plotové pole s výplní drátěným pletivem osazené mezi zděné sloupky vzdálené cca 3,4 m včetně nosné konstrukce a sloupku</t>
  </si>
  <si>
    <t>788857052</t>
  </si>
  <si>
    <t>"Z13</t>
  </si>
  <si>
    <t>"Z15</t>
  </si>
  <si>
    <t>348990010.Z11</t>
  </si>
  <si>
    <t>Vstupní branka s bočními plotovými dílci 2x1300 mm + 1x 740 mm, výplň čtyřhranné pletivo s oky, včetně sloupků a nátěru antikorozní barvou - Z11</t>
  </si>
  <si>
    <t>-1628154899</t>
  </si>
  <si>
    <t>Poznámka k položce:_x000D_
- montáž a dodávka_x000D_
- včetně zabetonování sloupků a hloubení jamek</t>
  </si>
  <si>
    <t>348990010.Z12</t>
  </si>
  <si>
    <t>Vstupní branka, výplň čtyřhranné pletivo s oky, včetně sloupků a nátěru antikorozní barvou - Z12, Z13</t>
  </si>
  <si>
    <t>-354726891</t>
  </si>
  <si>
    <t>348990010.Z13</t>
  </si>
  <si>
    <t>Hiníková vjezdová vrata š.3370 mm s vchodovou brankou š.1230 mm, sloupků a včetně nátěru RAL 7036 - Z13</t>
  </si>
  <si>
    <t>2126659247</t>
  </si>
  <si>
    <t>348990010.Z15</t>
  </si>
  <si>
    <t>Vjezdová vrata vel.3600 mm, výplň čtyřhranné pletivo s oky, včetně sloupků a nátěru antikorozní barvou - Z15</t>
  </si>
  <si>
    <t>2111362687</t>
  </si>
  <si>
    <t>1715865952</t>
  </si>
  <si>
    <t>" - podstupňová deska</t>
  </si>
  <si>
    <t>4,80*2,46*0,13</t>
  </si>
  <si>
    <t>4,80*0,36*0,15/2</t>
  </si>
  <si>
    <t>4,80*0,30*0,15/2*6</t>
  </si>
  <si>
    <t>430321699.2</t>
  </si>
  <si>
    <t>Příplatek k betonu C25/30 na prostředí s mrazovými cykly (XF4)</t>
  </si>
  <si>
    <t>216535577</t>
  </si>
  <si>
    <t>430362021</t>
  </si>
  <si>
    <t>Výztuž schodišťových konstrukcí a ramp stupňů, schodnic, ramen, podest s nosníky ze svařovaných sítí z drátů typu KARI</t>
  </si>
  <si>
    <t>-80578836</t>
  </si>
  <si>
    <t>https://podminky.urs.cz/item/CS_URS_2024_02/430362021</t>
  </si>
  <si>
    <t>"6/100/100</t>
  </si>
  <si>
    <t>4,80*2,46*4,44*0,001*1,17</t>
  </si>
  <si>
    <t>434121426</t>
  </si>
  <si>
    <t>Osazování schodišťových stupňů železobetonových s vyspárováním styčných spár, s provizorním dřevěným zábradlím a dočasným zakrytím stupnic prkny na desku, stupňů drsných</t>
  </si>
  <si>
    <t>272541041</t>
  </si>
  <si>
    <t>https://podminky.urs.cz/item/CS_URS_2024_02/434121426</t>
  </si>
  <si>
    <t>4,80*7</t>
  </si>
  <si>
    <t>5937990.1</t>
  </si>
  <si>
    <t>stupeň schodišťový betonový 1200x350x150 mm, povrch tryskaný</t>
  </si>
  <si>
    <t>2093821269</t>
  </si>
  <si>
    <t>7*4</t>
  </si>
  <si>
    <t>-1549448778</t>
  </si>
  <si>
    <t>4,80*(0,36+0,15)</t>
  </si>
  <si>
    <t>4,80*(0,30+0,15)*6</t>
  </si>
  <si>
    <t>2,46*0,30*2</t>
  </si>
  <si>
    <t>-1377635001</t>
  </si>
  <si>
    <t>773993001</t>
  </si>
  <si>
    <t>Ostatní práce lepení (materiál ve specifikaci) protiskluzných samolepících pásků</t>
  </si>
  <si>
    <t>-122605336</t>
  </si>
  <si>
    <t>https://podminky.urs.cz/item/CS_URS_2024_02/773993001</t>
  </si>
  <si>
    <t>"stupeň u parkovacího stání</t>
  </si>
  <si>
    <t>1,20*4+1,50*2</t>
  </si>
  <si>
    <t>"stupně hlavního schodiště</t>
  </si>
  <si>
    <t>69752181</t>
  </si>
  <si>
    <t>protiskluzná páska</t>
  </si>
  <si>
    <t>-1137336463</t>
  </si>
  <si>
    <t>41,4*1,1 'Přepočtené koeficientem množství</t>
  </si>
  <si>
    <t>564861011</t>
  </si>
  <si>
    <t>Podklad ze štěrkodrti ŠD s rozprostřením a zhutněním plochy jednotlivě do 100 m2, po zhutnění tl. 200 mm</t>
  </si>
  <si>
    <t>1490820268</t>
  </si>
  <si>
    <t>https://podminky.urs.cz/item/CS_URS_2024_02/564861011</t>
  </si>
  <si>
    <t>Ra+Ch1+Ch3</t>
  </si>
  <si>
    <t>564861012</t>
  </si>
  <si>
    <t>Podklad ze štěrkodrti ŠD s rozprostřením a zhutněním plochy jednotlivě do 100 m2, po zhutnění tl. 210 mm</t>
  </si>
  <si>
    <t>1604376108</t>
  </si>
  <si>
    <t>https://podminky.urs.cz/item/CS_URS_2024_02/564861012</t>
  </si>
  <si>
    <t>Poznámka k položce:_x000D_
- frakce 0-32</t>
  </si>
  <si>
    <t>564861111</t>
  </si>
  <si>
    <t>Podklad ze štěrkodrti ŠD s rozprostřením a zhutněním plochy přes 100 m2, po zhutnění tl. 200 mm</t>
  </si>
  <si>
    <t>704692654</t>
  </si>
  <si>
    <t>https://podminky.urs.cz/item/CS_URS_2024_02/564861111</t>
  </si>
  <si>
    <t>564861112</t>
  </si>
  <si>
    <t>Podklad ze štěrkodrti ŠD s rozprostřením a zhutněním plochy přes 100 m2, po zhutnění tl. 210 mm</t>
  </si>
  <si>
    <t>382675468</t>
  </si>
  <si>
    <t>https://podminky.urs.cz/item/CS_URS_2024_02/564861112</t>
  </si>
  <si>
    <t>PS2+K1</t>
  </si>
  <si>
    <t>564871011</t>
  </si>
  <si>
    <t>Podklad ze štěrkodrti ŠD s rozprostřením a zhutněním plochy jednotlivě do 100 m2, po zhutnění tl. 250 mm</t>
  </si>
  <si>
    <t>311210814</t>
  </si>
  <si>
    <t>https://podminky.urs.cz/item/CS_URS_2024_02/564871011</t>
  </si>
  <si>
    <t>Poznámka k položce:_x000D_
- frakce 0-63</t>
  </si>
  <si>
    <t>564871111</t>
  </si>
  <si>
    <t>Podklad ze štěrkodrti ŠD s rozprostřením a zhutněním plochy přes 100 m2, po zhutnění tl. 250 mm</t>
  </si>
  <si>
    <t>-890758812</t>
  </si>
  <si>
    <t>https://podminky.urs.cz/item/CS_URS_2024_02/564871111</t>
  </si>
  <si>
    <t>564951313</t>
  </si>
  <si>
    <t>Podklad nebo podsyp z betonového recyklátu s rozprostřením a zhutněním plochy přes 100 m2, po zhutnění tl. 150 mm</t>
  </si>
  <si>
    <t>155081364</t>
  </si>
  <si>
    <t>https://podminky.urs.cz/item/CS_URS_2024_02/564951313</t>
  </si>
  <si>
    <t>"úprava aktivní zóny pod komunikaci ve dvoře</t>
  </si>
  <si>
    <t>"celková tl.300 mm</t>
  </si>
  <si>
    <t>K1*2</t>
  </si>
  <si>
    <t>581121304</t>
  </si>
  <si>
    <t>Kryt cementobetonový silničních komunikací skupiny CB III tl. 140 mm</t>
  </si>
  <si>
    <t>1367150018</t>
  </si>
  <si>
    <t>https://podminky.urs.cz/item/CS_URS_2024_02/581121304</t>
  </si>
  <si>
    <t>Poznámka k položce:_x000D_
C35/45, XD3/XD2, XF3</t>
  </si>
  <si>
    <t>"rampa</t>
  </si>
  <si>
    <t>"(podélný řez v ose rampy, řez 5)</t>
  </si>
  <si>
    <t>(6,809+1,20+2,29+1,933+9,017)*1,60</t>
  </si>
  <si>
    <t>"podél objektu (za madlem rampy)</t>
  </si>
  <si>
    <t>13,755*1,113</t>
  </si>
  <si>
    <t>581129900.1</t>
  </si>
  <si>
    <t>Úprava povrchu cementobetonového krytu jemnou striáží</t>
  </si>
  <si>
    <t>-1507689678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</si>
  <si>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</si>
  <si>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</si>
  <si>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-903777025</t>
  </si>
  <si>
    <t>https://podminky.urs.cz/item/CS_URS_2024_02/596211110</t>
  </si>
  <si>
    <t>"hlavní vstup</t>
  </si>
  <si>
    <t>"(řez 4)</t>
  </si>
  <si>
    <t>8,038*(2,63+2,866)/2-0,15*0,15+(0,545+0,508)/2*4,557</t>
  </si>
  <si>
    <t>4,05*4,065-3,20*1,00+0,65*2,039+0,085*0,05</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</si>
  <si>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</si>
  <si>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</si>
  <si>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1906976657</t>
  </si>
  <si>
    <t>https://podminky.urs.cz/item/CS_URS_2024_02/596211112</t>
  </si>
  <si>
    <t>"podél objektu</t>
  </si>
  <si>
    <t>"řez 6, řez 7, řez 8</t>
  </si>
  <si>
    <t>58,00*2,00+1,50*(0,50+0,343)/2+3,02*(14,72+15,122)/2+1,95*1,15-1,453*0,20/2</t>
  </si>
  <si>
    <t>"řez 1</t>
  </si>
  <si>
    <t>2,50*(10,479+10,581)/2+7,676*2,10</t>
  </si>
  <si>
    <t>59245021</t>
  </si>
  <si>
    <t>dlažba skladebná betonová 200x200mm tl 60mm přírodní</t>
  </si>
  <si>
    <t>-737115643</t>
  </si>
  <si>
    <t>Poznámka k položce:_x000D_
- barva dlažby šedá, bez fazet, povrch standard</t>
  </si>
  <si>
    <t>Ch1+Ch2</t>
  </si>
  <si>
    <t>245,294*1,02 'Přepočtené koeficientem množství</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</si>
  <si>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</si>
  <si>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</si>
  <si>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-535008984</t>
  </si>
  <si>
    <t>https://podminky.urs.cz/item/CS_URS_2024_02/596211210</t>
  </si>
  <si>
    <t>"chodník - odpadové hospodářství</t>
  </si>
  <si>
    <t>"řez 2</t>
  </si>
  <si>
    <t>(2,34+1,648)/2*0,745+5,20*(2,34+2,544)/2</t>
  </si>
  <si>
    <t>596211211</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</si>
  <si>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</si>
  <si>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1579336137</t>
  </si>
  <si>
    <t>https://podminky.urs.cz/item/CS_URS_2024_02/596211211</t>
  </si>
  <si>
    <t>"parkovací stání podél obvodového oplocení</t>
  </si>
  <si>
    <t>(5,70+5,25)/2*11,25</t>
  </si>
  <si>
    <t>596211212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</si>
  <si>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100 do 300 m2</t>
  </si>
  <si>
    <t>-685276447</t>
  </si>
  <si>
    <t>https://podminky.urs.cz/item/CS_URS_2024_02/596211212</t>
  </si>
  <si>
    <t>"parkovací stání u objektu</t>
  </si>
  <si>
    <t>"řez 1, řez 3</t>
  </si>
  <si>
    <t>8,25*5,25+23,975*2,40</t>
  </si>
  <si>
    <t>59245030</t>
  </si>
  <si>
    <t>dlažba skladebná betonová 200x200mm tl 80mm přírodní</t>
  </si>
  <si>
    <t>-2065595752</t>
  </si>
  <si>
    <t>14,184*1,03 'Přepočtené koeficientem množství</t>
  </si>
  <si>
    <t>59245004</t>
  </si>
  <si>
    <t>dlažba skladebná betonová 200x200mm tl 80mm barevná</t>
  </si>
  <si>
    <t>-1101531873</t>
  </si>
  <si>
    <t>Poznámka k položce:_x000D_
- antracit, bílá (linka dlažby k oddělení parkovacích stání)</t>
  </si>
  <si>
    <t>PS1+PS2</t>
  </si>
  <si>
    <t>162,447*1,03 'Přepočtené koeficientem množství</t>
  </si>
  <si>
    <t>596211214</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</si>
  <si>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Příplatek k cenám za dlažbu z prvků dvou barev</t>
  </si>
  <si>
    <t>1095357839</t>
  </si>
  <si>
    <t>https://podminky.urs.cz/item/CS_URS_2024_02/596211214</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</si>
  <si>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</si>
  <si>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</si>
  <si>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618880199</t>
  </si>
  <si>
    <t>https://podminky.urs.cz/item/CS_URS_2024_02/596811311</t>
  </si>
  <si>
    <t>"manipulační plocha (ve dvoře)</t>
  </si>
  <si>
    <t>"řez 1, řez 2, řez 3</t>
  </si>
  <si>
    <t>(5,11+4,406)/2*16,75+(13,343+13,626)/2*7,20</t>
  </si>
  <si>
    <t>"oprava dlažby (předláždění s výměnou lože)</t>
  </si>
  <si>
    <t>12,50*(4,54+4,13)/2+(7,38+7,24)/2*5,47+(5,07+4,57)/2*14,12</t>
  </si>
  <si>
    <t>59246099.1</t>
  </si>
  <si>
    <t>dlažba velkoformátová betonová 400x600 mm tl.80 mm, barva šedá</t>
  </si>
  <si>
    <t>-875345631</t>
  </si>
  <si>
    <t>Poznámka k položce:_x000D_
- stejný typ jeko stávající dlažba</t>
  </si>
  <si>
    <t>"předpoklad: použití 50% původní dlažby</t>
  </si>
  <si>
    <t>(K1+K2)*0,50</t>
  </si>
  <si>
    <t>169,509*1,03 'Přepočtené koeficientem množství</t>
  </si>
  <si>
    <t>628631232</t>
  </si>
  <si>
    <t>Spárování zdiva opěrných zdí a valů cementovou maltou hloubky spárování do 30 mm, zdiva cihelného lícového</t>
  </si>
  <si>
    <t>319261949</t>
  </si>
  <si>
    <t>https://podminky.urs.cz/item/CS_URS_2024_02/628631232</t>
  </si>
  <si>
    <t>3,40*3*0,50*2</t>
  </si>
  <si>
    <t>(0,90+0,45+0,45*4)*2,11-0,45*0,30</t>
  </si>
  <si>
    <t>0,45*4*(2,17-(0,50+0,25)/2)*2</t>
  </si>
  <si>
    <t>1,40*2,00*2</t>
  </si>
  <si>
    <t>0,45*(2,20*2+1,70+0,20)</t>
  </si>
  <si>
    <t>0,45*(2,20*3+0,20)</t>
  </si>
  <si>
    <t>(17,00-3,60)*2*0,50</t>
  </si>
  <si>
    <t>0,45*4*(2,20-0,50)*6</t>
  </si>
  <si>
    <t>914111111</t>
  </si>
  <si>
    <t>Montáž svislé dopravní značky základní velikosti do 1 m2 objímkami na sloupky nebo konzoly</t>
  </si>
  <si>
    <t>-744548926</t>
  </si>
  <si>
    <t>https://podminky.urs.cz/item/CS_URS_2024_02/914111111</t>
  </si>
  <si>
    <t>40445625</t>
  </si>
  <si>
    <t>informativní značky provozní IP8, IP9, IP11-IP13 500x700mm</t>
  </si>
  <si>
    <t>1704095432</t>
  </si>
  <si>
    <t>915231116</t>
  </si>
  <si>
    <t>Vodorovné dopravní značení stříkaným plastem přechody pro chodce, šipky, symboly nápisy žluté retroreflexní</t>
  </si>
  <si>
    <t>-370893549</t>
  </si>
  <si>
    <t>https://podminky.urs.cz/item/CS_URS_2024_02/915231116</t>
  </si>
  <si>
    <t>1,30*1,30</t>
  </si>
  <si>
    <t>915621111</t>
  </si>
  <si>
    <t>Předznačení pro vodorovné značení stříkané barvou nebo prováděné z nátěrových hmot plošné šipky, symboly, nápisy</t>
  </si>
  <si>
    <t>1931610214</t>
  </si>
  <si>
    <t>https://podminky.urs.cz/item/CS_URS_2024_02/915621111</t>
  </si>
  <si>
    <t>916131113</t>
  </si>
  <si>
    <t>Osazení silničního obrubníku betonového se zřízením lože, s vyplněním a zatřením spár cementovou maltou ležatého s boční opěrou z betonu prostého, do lože z betonu prostého</t>
  </si>
  <si>
    <t>1190555690</t>
  </si>
  <si>
    <t>https://podminky.urs.cz/item/CS_URS_2024_02/916131113</t>
  </si>
  <si>
    <t>1,20*3+1,50*2+1,07</t>
  </si>
  <si>
    <t>-35284581</t>
  </si>
  <si>
    <t>5937990.2</t>
  </si>
  <si>
    <t>stupeň schodišťový betonový 1500x350x150 mm, povrch tryskaný</t>
  </si>
  <si>
    <t>-417091139</t>
  </si>
  <si>
    <t>916231213</t>
  </si>
  <si>
    <t>Osazení chodníkového obrubníku betonového se zřízením lože, s vyplněním a zatřením spár cementovou maltou stojatého s boční opěrou z betonu prostého, do lože z betonu prostého</t>
  </si>
  <si>
    <t>2146714154</t>
  </si>
  <si>
    <t>https://podminky.urs.cz/item/CS_URS_2024_02/916231213</t>
  </si>
  <si>
    <t>"kolem rampy</t>
  </si>
  <si>
    <t>9,933+2,085+10,033</t>
  </si>
  <si>
    <t>"schodiště, hlavní vstup</t>
  </si>
  <si>
    <t>2,42*2+2,605+0,35</t>
  </si>
  <si>
    <t>"chodník u objektu (řez 1)</t>
  </si>
  <si>
    <t>18,20</t>
  </si>
  <si>
    <t>"plocha odpadového hospodářství</t>
  </si>
  <si>
    <t>5,25+1,00+1,70</t>
  </si>
  <si>
    <t>"chodník kolem objektu (řez 6, řez 7)</t>
  </si>
  <si>
    <t>4,90+0,35+0,25+12,70+37,55</t>
  </si>
  <si>
    <t>14,85+0,95+0,70</t>
  </si>
  <si>
    <t>59217017</t>
  </si>
  <si>
    <t>obrubník betonový chodníkový 1000x100x250mm</t>
  </si>
  <si>
    <t>1907715422</t>
  </si>
  <si>
    <t>55,996*1,02 'Přepočtené koeficientem množství</t>
  </si>
  <si>
    <t>59217016</t>
  </si>
  <si>
    <t>obrubník betonový chodníkový 1000x80x250mm</t>
  </si>
  <si>
    <t>-753678013</t>
  </si>
  <si>
    <t>72,25*1,02 'Přepočtené koeficientem množství</t>
  </si>
  <si>
    <t>919121131</t>
  </si>
  <si>
    <t>Utěsnění dilatačních spár zálivkou za studena v cementobetonovém nebo živičném krytu včetně adhezního nátěru s těsnicím profilem pod zálivkou, pro komůrky šířky 20 mm, hloubky 30 mm</t>
  </si>
  <si>
    <t>298711329</t>
  </si>
  <si>
    <t>https://podminky.urs.cz/item/CS_URS_2024_02/919121131</t>
  </si>
  <si>
    <t>"rampa - po obou stranách žlabu</t>
  </si>
  <si>
    <t>1,60*3*2</t>
  </si>
  <si>
    <t>919122131</t>
  </si>
  <si>
    <t>Utěsnění dilatačních spár zálivkou za tepla v cementobetonovém nebo živičném krytu včetně adhezního nátěru s těsnicím profilem pod zálivkou, pro komůrky šířky 20 mm, hloubky 30 mm</t>
  </si>
  <si>
    <t>-1856459966</t>
  </si>
  <si>
    <t>https://podminky.urs.cz/item/CS_URS_2024_02/919122131</t>
  </si>
  <si>
    <t>919726122</t>
  </si>
  <si>
    <t>Geotextilie netkaná pro ochranu, separaci nebo filtraci měrná hmotnost přes 200 do 300 g/m2</t>
  </si>
  <si>
    <t>-1923345889</t>
  </si>
  <si>
    <t>https://podminky.urs.cz/item/CS_URS_2024_02/919726122</t>
  </si>
  <si>
    <t>"v aktivní zóně - dvůr</t>
  </si>
  <si>
    <t>935112111</t>
  </si>
  <si>
    <t>Osazení betonového příkopového žlabu s vyplněním a zatřením spár cementovou maltou s ložem tl. 100 mm z betonu prostého z betonových příkopových tvárnic šířky do 500 mm</t>
  </si>
  <si>
    <t>55889159</t>
  </si>
  <si>
    <t>https://podminky.urs.cz/item/CS_URS_2024_02/935112111</t>
  </si>
  <si>
    <t>26,00+19,00</t>
  </si>
  <si>
    <t>59227724</t>
  </si>
  <si>
    <t>žlab dvouvrstvý vibrolisovaný pro povrchové odvodnění betonový 70/100x280x210mm</t>
  </si>
  <si>
    <t>-452931820</t>
  </si>
  <si>
    <t>Zl/0,28</t>
  </si>
  <si>
    <t>160,714*1,05 'Přepočtené koeficientem množství</t>
  </si>
  <si>
    <t>935923299.1</t>
  </si>
  <si>
    <t>Odtoková vpust odvodňovacího žlabu včetně napojení na systém odvodu dešťových vod</t>
  </si>
  <si>
    <t>712401793</t>
  </si>
  <si>
    <t>"chodník podél objektu</t>
  </si>
  <si>
    <t>935932415</t>
  </si>
  <si>
    <t>Odvodňovací plastový žlab pro třídu zatížení D 400 vnitřní šířky 100 mm s krycím roštem můstkovým z litiny</t>
  </si>
  <si>
    <t>1111017559</t>
  </si>
  <si>
    <t>https://podminky.urs.cz/item/CS_URS_2024_02/935932415</t>
  </si>
  <si>
    <t>Poznámka k položce:_x000D_
obetonování betonem C30/37-XD1</t>
  </si>
  <si>
    <t>"chodník u hlavního vstupu</t>
  </si>
  <si>
    <t>4,60+1,30*3</t>
  </si>
  <si>
    <t>935932418</t>
  </si>
  <si>
    <t>Odvodňovací plastový žlab pro třídu zatížení D 400 vnitřní šířky 150 mm s krycím roštem můstkovým z litiny</t>
  </si>
  <si>
    <t>-1475003778</t>
  </si>
  <si>
    <t>https://podminky.urs.cz/item/CS_URS_2024_02/935932418</t>
  </si>
  <si>
    <t>1,60*3</t>
  </si>
  <si>
    <t>4,065+4,90+0,565</t>
  </si>
  <si>
    <t>939591040</t>
  </si>
  <si>
    <t>Výztuž konstrukcí pozemních komunikací ze sítí svařovaných</t>
  </si>
  <si>
    <t>946619485</t>
  </si>
  <si>
    <t>https://podminky.urs.cz/item/CS_URS_2024_02/939591040</t>
  </si>
  <si>
    <t>"rampa - 6/100/100</t>
  </si>
  <si>
    <t>Ra*4,44*0,001*1,17</t>
  </si>
  <si>
    <t>939990010.1</t>
  </si>
  <si>
    <t>Výšková rektifikace uliční vpusti</t>
  </si>
  <si>
    <t>-384825176</t>
  </si>
  <si>
    <t>Poznámka k položce:_x000D_
- manipulační plocha (ve dvoře)</t>
  </si>
  <si>
    <t>953961212</t>
  </si>
  <si>
    <t>Kotva chemická s vyvrtáním otvoru do betonu, železobetonu nebo tvrdého kamene chemická patrona, velikost M 10, hloubka 90 mm</t>
  </si>
  <si>
    <t>1541362300</t>
  </si>
  <si>
    <t>https://podminky.urs.cz/item/CS_URS_2024_02/953961212</t>
  </si>
  <si>
    <t>"kotvení schodišťových stupňů 4x 1200 mm a 2x 1500 mm</t>
  </si>
  <si>
    <t>4*2+2*3</t>
  </si>
  <si>
    <t>953965115</t>
  </si>
  <si>
    <t>Kotva chemická s vyvrtáním otvoru kotevní šrouby pro chemické kotvy, velikost M 10, délka 130 mm</t>
  </si>
  <si>
    <t>724669381</t>
  </si>
  <si>
    <t>https://podminky.urs.cz/item/CS_URS_2024_02/953965115</t>
  </si>
  <si>
    <t>Poznámka k položce:_x000D_
- ocelový zinkovaný čep tl.10 mm, dl.100 mm</t>
  </si>
  <si>
    <t>961055111</t>
  </si>
  <si>
    <t>Bourání základů z betonu železového</t>
  </si>
  <si>
    <t>-679666163</t>
  </si>
  <si>
    <t>https://podminky.urs.cz/item/CS_URS_2024_02/961055111</t>
  </si>
  <si>
    <t>"podesta vstupu</t>
  </si>
  <si>
    <t>3,30*2,20*0,20</t>
  </si>
  <si>
    <t>966001211</t>
  </si>
  <si>
    <t>Odstranění lavičky parkové stabilní zabetonované</t>
  </si>
  <si>
    <t>-1639484515</t>
  </si>
  <si>
    <t>https://podminky.urs.cz/item/CS_URS_2024_02/966001211</t>
  </si>
  <si>
    <t>966051111</t>
  </si>
  <si>
    <t>Bourání palisád betonových osazených v řadě</t>
  </si>
  <si>
    <t>-750963761</t>
  </si>
  <si>
    <t>https://podminky.urs.cz/item/CS_URS_2024_02/966051111</t>
  </si>
  <si>
    <t>"zadní vstup do stávajícího objektu</t>
  </si>
  <si>
    <t>(3,23+2,00)*0,15*1,30</t>
  </si>
  <si>
    <t>966071711</t>
  </si>
  <si>
    <t>Bourání plotových sloupků a vzpěr ocelových trubkových nebo profilovaných výšky do 2,50 m zabetonovaných</t>
  </si>
  <si>
    <t>2025447197</t>
  </si>
  <si>
    <t>https://podminky.urs.cz/item/CS_URS_2024_02/966071711</t>
  </si>
  <si>
    <t>"Z14/2/2,5=37,592</t>
  </si>
  <si>
    <t>40+4</t>
  </si>
  <si>
    <t>966071822</t>
  </si>
  <si>
    <t>Rozebrání oplocení z pletiva drátěného se čtvercovými oky, výšky přes 1,6 do 2,0 m</t>
  </si>
  <si>
    <t>1700756351</t>
  </si>
  <si>
    <t>https://podminky.urs.cz/item/CS_URS_2024_02/966071822</t>
  </si>
  <si>
    <t>13,10-1,00+14,00</t>
  </si>
  <si>
    <t>Z14/2,00</t>
  </si>
  <si>
    <t>16,00+42,00</t>
  </si>
  <si>
    <t>966072811</t>
  </si>
  <si>
    <t>Rozebrání oplocení z dílců rámových na ocelové sloupky, výšky přes 1 do 2 m</t>
  </si>
  <si>
    <t>1779648093</t>
  </si>
  <si>
    <t>https://podminky.urs.cz/item/CS_URS_2024_02/966072811</t>
  </si>
  <si>
    <t>"pro Z15</t>
  </si>
  <si>
    <t>16,90</t>
  </si>
  <si>
    <t>"Benešova</t>
  </si>
  <si>
    <t>19,70</t>
  </si>
  <si>
    <t>966073810</t>
  </si>
  <si>
    <t>Rozebrání vrat a vrátek k oplocení plochy jednotlivě do 2 m2</t>
  </si>
  <si>
    <t>-58707426</t>
  </si>
  <si>
    <t>https://podminky.urs.cz/item/CS_URS_2024_02/966073810</t>
  </si>
  <si>
    <t>966073811</t>
  </si>
  <si>
    <t>Rozebrání vrat a vrátek k oplocení plochy jednotlivě přes 2 do 6 m2</t>
  </si>
  <si>
    <t>1569480466</t>
  </si>
  <si>
    <t>https://podminky.urs.cz/item/CS_URS_2024_02/966073811</t>
  </si>
  <si>
    <t>977131112</t>
  </si>
  <si>
    <t>Vrty příklepovými vrtáky do cihelného zdiva nebo prostého betonu průměru 10 mm</t>
  </si>
  <si>
    <t>-1260672867</t>
  </si>
  <si>
    <t>https://podminky.urs.cz/item/CS_URS_2024_02/977131112</t>
  </si>
  <si>
    <t>14*0,05</t>
  </si>
  <si>
    <t>977211111</t>
  </si>
  <si>
    <t>Řezání konstrukcí stěnovou pilou betonových nebo železobetonových průměru řezané výztuže do 16 mm hloubka řezu do 200 mm</t>
  </si>
  <si>
    <t>1722681135</t>
  </si>
  <si>
    <t>https://podminky.urs.cz/item/CS_URS_2024_01/977211111</t>
  </si>
  <si>
    <t>"zkrácení schodišťového stupně</t>
  </si>
  <si>
    <t>0,35</t>
  </si>
  <si>
    <t>977211112</t>
  </si>
  <si>
    <t>Řezání konstrukcí stěnovou pilou betonových nebo železobetonových průměru řezané výztuže do 16 mm hloubka řezu přes 200 do 350 mm</t>
  </si>
  <si>
    <t>1259166785</t>
  </si>
  <si>
    <t>https://podminky.urs.cz/item/CS_URS_2024_02/977211112</t>
  </si>
  <si>
    <t>"seříznutí horní hrany tvarovky</t>
  </si>
  <si>
    <t>18,85+8,75</t>
  </si>
  <si>
    <t>977311112</t>
  </si>
  <si>
    <t>Řezání stávajících betonových mazanin bez vyztužení hloubky přes 50 do 100 mm</t>
  </si>
  <si>
    <t>-52422651</t>
  </si>
  <si>
    <t>https://podminky.urs.cz/item/CS_URS_2024_02/977311112</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</si>
  <si>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</si>
  <si>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</si>
  <si>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-1199102933</t>
  </si>
  <si>
    <t>https://podminky.urs.cz/item/CS_URS_2024_02/979054441</t>
  </si>
  <si>
    <t>"přepodklad: 50% původních dlaždic</t>
  </si>
  <si>
    <t>736990000.1</t>
  </si>
  <si>
    <t>Topná rohož pro venkovní plochy, výkon 350 W/m2</t>
  </si>
  <si>
    <t>1478017593</t>
  </si>
  <si>
    <t>Poznámka k položce:_x000D_
- montáž a dodávka_x000D_
- včetně souvisejících prvků, kabelů a napojení na el.síť</t>
  </si>
  <si>
    <t>8,00*0,40*2</t>
  </si>
  <si>
    <t>6,00*0,40*2</t>
  </si>
  <si>
    <t>10,00*0,40*2</t>
  </si>
  <si>
    <t>981011111</t>
  </si>
  <si>
    <t>Demolice budov postupným rozebíráním dřevěných lehkých, jednostranně obitých</t>
  </si>
  <si>
    <t>-693916553</t>
  </si>
  <si>
    <t>https://podminky.urs.cz/item/CS_URS_2024_02/981011111</t>
  </si>
  <si>
    <t>"kolna</t>
  </si>
  <si>
    <t>4,23*2,20*2,10</t>
  </si>
  <si>
    <t>997013151</t>
  </si>
  <si>
    <t>Vnitrostaveništní doprava suti a vybouraných hmot vodorovně do 50 m s naložením s omezením mechanizace pro budovy a haly výšky do 6 m</t>
  </si>
  <si>
    <t>-785069761</t>
  </si>
  <si>
    <t>https://podminky.urs.cz/item/CS_URS_2024_02/997013151</t>
  </si>
  <si>
    <t>-1326786954</t>
  </si>
  <si>
    <t>https://podminky.urs.cz/item/CS_URS_2024_02/997013501</t>
  </si>
  <si>
    <t>S1+S2+S3+S4</t>
  </si>
  <si>
    <t>"železo</t>
  </si>
  <si>
    <t>(11,385+0,442+0,339+0,384+0,21)*0,8</t>
  </si>
  <si>
    <t>407020402</t>
  </si>
  <si>
    <t>https://podminky.urs.cz/item/CS_URS_2024_02/997013509</t>
  </si>
  <si>
    <t>125,308*19 'Přepočtené koeficientem množství</t>
  </si>
  <si>
    <t>997013601</t>
  </si>
  <si>
    <t>Poplatek za uložení stavebního odpadu na skládce (skládkovné) z prostého betonu zatříděného do Katalogu odpadů pod kódem 17 01 01</t>
  </si>
  <si>
    <t>1578390371</t>
  </si>
  <si>
    <t>https://podminky.urs.cz/item/CS_URS_2024_02/997013601</t>
  </si>
  <si>
    <t>16,981+2,652</t>
  </si>
  <si>
    <t>(BBD-(K1+K2)*0,5)*0,295</t>
  </si>
  <si>
    <t>997013602</t>
  </si>
  <si>
    <t>Poplatek za uložení stavebního odpadu na skládce (skládkovné) z armovaného betonu zatříděného do Katalogu odpadů pod kódem 17 01 01</t>
  </si>
  <si>
    <t>530203838</t>
  </si>
  <si>
    <t>https://podminky.urs.cz/item/CS_URS_2024_02/997013602</t>
  </si>
  <si>
    <t>-2097168973</t>
  </si>
  <si>
    <t>https://podminky.urs.cz/item/CS_URS_2024_02/997013631</t>
  </si>
  <si>
    <t>(11,385+0,442+0,339+0,384+0,21)*0,2+2,892</t>
  </si>
  <si>
    <t>997013811</t>
  </si>
  <si>
    <t>Poplatek za uložení stavebního odpadu na skládce (skládkovné) dřevěného zatříděného do Katalogu odpadů pod kódem 17 02 01</t>
  </si>
  <si>
    <t>-632505865</t>
  </si>
  <si>
    <t>https://podminky.urs.cz/item/CS_URS_2024_02/997013811</t>
  </si>
  <si>
    <t>998223011</t>
  </si>
  <si>
    <t>Přesun hmot pro pozemní komunikace s krytem dlážděným dopravní vzdálenost do 200 m jakékoliv délky objektu</t>
  </si>
  <si>
    <t>407532797</t>
  </si>
  <si>
    <t>https://podminky.urs.cz/item/CS_URS_2024_02/998223011</t>
  </si>
  <si>
    <t>-468838221</t>
  </si>
  <si>
    <t>"chodník kolem objektu</t>
  </si>
  <si>
    <t>(19,05+30,75)*(0,35+0,20)</t>
  </si>
  <si>
    <t>(9,20+15,70+20,30)*(0,40+0,30)</t>
  </si>
  <si>
    <t>"styk dlažby a objektu</t>
  </si>
  <si>
    <t>(13,10+1,15*2+14,30+8,30+24,15+1,00+2,90+0,25+2,60+0,20*2+2,25+13,96)*(0,40+0,30)</t>
  </si>
  <si>
    <t>10,50*(0,40+0,30)</t>
  </si>
  <si>
    <t>40861665</t>
  </si>
  <si>
    <t>713131151</t>
  </si>
  <si>
    <t>Montáž tepelné izolace stěn rohožemi, pásy, deskami, dílci, bloky (izolační materiál ve specifikaci) vložením jednovrstvě</t>
  </si>
  <si>
    <t>1395469558</t>
  </si>
  <si>
    <t>https://podminky.urs.cz/item/CS_URS_2024_02/713131151</t>
  </si>
  <si>
    <t>1,60*0,34*2*3</t>
  </si>
  <si>
    <t>24,70*0,90</t>
  </si>
  <si>
    <t>28375813</t>
  </si>
  <si>
    <t>deska EPS S pro aplikace bez zatížení λ=0,042-0,043 tl 20mm</t>
  </si>
  <si>
    <t>-1212222073</t>
  </si>
  <si>
    <t>3,264*1,05 'Přepočtené koeficientem množství</t>
  </si>
  <si>
    <t>28376414</t>
  </si>
  <si>
    <t>deska XPS hrana polodrážková a hladký povrch 300kPA λ=0,035 tl 20mm</t>
  </si>
  <si>
    <t>-710931864</t>
  </si>
  <si>
    <t>22,23*1,05 'Přepočtené koeficientem množství</t>
  </si>
  <si>
    <t>998713111</t>
  </si>
  <si>
    <t>Přesun hmot pro izolace tepelné stanovený z hmotnosti přesunovaného materiálu vodorovná dopravní vzdálenost do 50 m s omezením mechanizace v objektech výšky do 6 m</t>
  </si>
  <si>
    <t>-2009633245</t>
  </si>
  <si>
    <t>https://podminky.urs.cz/item/CS_URS_2024_02/998713111</t>
  </si>
  <si>
    <t>1283768248</t>
  </si>
  <si>
    <t>50554302</t>
  </si>
  <si>
    <t>1792089595</t>
  </si>
  <si>
    <t>-1340936836</t>
  </si>
  <si>
    <t>Azb</t>
  </si>
  <si>
    <t>Azbestocementová krytina</t>
  </si>
  <si>
    <t>200,698</t>
  </si>
  <si>
    <t>Nazb</t>
  </si>
  <si>
    <t>Nároží a hřebeny z azbestocementu</t>
  </si>
  <si>
    <t>Suť - azbest</t>
  </si>
  <si>
    <t>3,76</t>
  </si>
  <si>
    <t>108,057</t>
  </si>
  <si>
    <t>Suť celkem</t>
  </si>
  <si>
    <t>652,553</t>
  </si>
  <si>
    <t>SO 03 - Bourání objektu čp.99</t>
  </si>
  <si>
    <t xml:space="preserve">    765 - Krytina skládaná</t>
  </si>
  <si>
    <t>981011316</t>
  </si>
  <si>
    <t>Demolice budov postupným rozebíráním z cihel, kamene, smíšeného nebo hrázděného zdiva, tvárnic na maltu vápennou nebo vápenocementovou s podílem konstrukcí přes 30 do 35 %</t>
  </si>
  <si>
    <t>1994753599</t>
  </si>
  <si>
    <t>https://podminky.urs.cz/item/CS_URS_2024_02/981011316</t>
  </si>
  <si>
    <t>"základové pasy</t>
  </si>
  <si>
    <t>(5,50*2+4,40*4+4,35+2,00)*0,70*0,50</t>
  </si>
  <si>
    <t>(5,50*8,25+1,94*3,00+2,45*2,00)*2,25</t>
  </si>
  <si>
    <t>-2,00*(3,395+1,575)/2*1,60</t>
  </si>
  <si>
    <t>"1.NP (na +5,460)</t>
  </si>
  <si>
    <t>(9,80*13,00+4,25*1,80)*3,48</t>
  </si>
  <si>
    <t>9,80*13,00*(0,635+5,415)/2</t>
  </si>
  <si>
    <t>-5,203*2,50/2*2,50/2*2</t>
  </si>
  <si>
    <t>5,07*3,60/2*3,75/2</t>
  </si>
  <si>
    <t>4,25*1,80*(1,324+1,935)/2+4,25*2,677*0,836/2</t>
  </si>
  <si>
    <t>985990010.1</t>
  </si>
  <si>
    <t>Odpojení objektu od inženýrských sítí</t>
  </si>
  <si>
    <t>-1142342388</t>
  </si>
  <si>
    <t>997006002</t>
  </si>
  <si>
    <t>Úprava stavebního odpadu třídění strojové</t>
  </si>
  <si>
    <t>-1886330011</t>
  </si>
  <si>
    <t>https://podminky.urs.cz/item/CS_URS_2024_02/997006002</t>
  </si>
  <si>
    <t>997006004</t>
  </si>
  <si>
    <t>Úprava stavebního odpadu pytlování nebezpečného odpadu s obsahem azbestu ze šablon</t>
  </si>
  <si>
    <t>402000007</t>
  </si>
  <si>
    <t>https://podminky.urs.cz/item/CS_URS_2024_02/997006004</t>
  </si>
  <si>
    <t>Azb*0,01778+Nazb*0,00463</t>
  </si>
  <si>
    <t>997006512</t>
  </si>
  <si>
    <t>Vodorovná doprava suti na skládku s naložením na dopravní prostředek a složením přes 100 m do 1 km</t>
  </si>
  <si>
    <t>1011424165</t>
  </si>
  <si>
    <t>https://podminky.urs.cz/item/CS_URS_2024_02/997006512</t>
  </si>
  <si>
    <t>997006519</t>
  </si>
  <si>
    <t>Vodorovná doprava suti na skládku Příplatek k ceně -6512 za každý další i započatý 1 km</t>
  </si>
  <si>
    <t>-883352967</t>
  </si>
  <si>
    <t>https://podminky.urs.cz/item/CS_URS_2024_02/997006519</t>
  </si>
  <si>
    <t>656,313*19 'Přepočtené koeficientem množství</t>
  </si>
  <si>
    <t>997013152</t>
  </si>
  <si>
    <t>Vnitrostaveništní doprava suti a vybouraných hmot vodorovně do 50 m s naložením s omezením mechanizace pro budovy a haly výšky přes 6 do 9 m</t>
  </si>
  <si>
    <t>1034958090</t>
  </si>
  <si>
    <t>https://podminky.urs.cz/item/CS_URS_2024_02/997013152</t>
  </si>
  <si>
    <t>2049864560</t>
  </si>
  <si>
    <t>1657622783</t>
  </si>
  <si>
    <t>632379462</t>
  </si>
  <si>
    <t>"celková hmotnost suti:</t>
  </si>
  <si>
    <t>"podíl železobetonu: 28%</t>
  </si>
  <si>
    <t>-S*0,72</t>
  </si>
  <si>
    <t>-1099965110</t>
  </si>
  <si>
    <t>https://podminky.urs.cz/item/CS_URS_2024_02/997013609</t>
  </si>
  <si>
    <t>"podíl z celkoového objemu: 42%</t>
  </si>
  <si>
    <t>S*0,42</t>
  </si>
  <si>
    <t>-62154811</t>
  </si>
  <si>
    <t>"podíl z celkového objemu: 24,5%</t>
  </si>
  <si>
    <t>S*0,245</t>
  </si>
  <si>
    <t>1983954331</t>
  </si>
  <si>
    <t>"podíl z celkového objemu: 5%</t>
  </si>
  <si>
    <t>S*0,05</t>
  </si>
  <si>
    <t>997013814</t>
  </si>
  <si>
    <t>Poplatek za uložení stavebního odpadu na skládce (skládkovné) z izolačních materiálů zatříděného do Katalogu odpadů pod kódem 17 06 04</t>
  </si>
  <si>
    <t>618452285</t>
  </si>
  <si>
    <t>https://podminky.urs.cz/item/CS_URS_2024_02/997013814</t>
  </si>
  <si>
    <t>"podíl z celkového objemu: 0,5%</t>
  </si>
  <si>
    <t>S*0,005</t>
  </si>
  <si>
    <t>997013821</t>
  </si>
  <si>
    <t>Poplatek za uložení stavebního odpadu na skládce (skládkovné) ze stavebních materiálů obsahujících azbest zatříděných do Katalogu odpadů pod kódem 17 06 05</t>
  </si>
  <si>
    <t>-816416831</t>
  </si>
  <si>
    <t>https://podminky.urs.cz/item/CS_URS_2024_02/997013821</t>
  </si>
  <si>
    <t>998001123</t>
  </si>
  <si>
    <t>Přesun hmot pro demolice objektů výšky do 21 m</t>
  </si>
  <si>
    <t>550018223</t>
  </si>
  <si>
    <t>https://podminky.urs.cz/item/CS_URS_2024_02/998001123</t>
  </si>
  <si>
    <t>765</t>
  </si>
  <si>
    <t>Krytina skládaná</t>
  </si>
  <si>
    <t>765131803</t>
  </si>
  <si>
    <t>Demontáž azbestocementové krytiny skládané sklonu do 30° do suti</t>
  </si>
  <si>
    <t>-574692850</t>
  </si>
  <si>
    <t>https://podminky.urs.cz/item/CS_URS_2024_02/765131803</t>
  </si>
  <si>
    <t>"sklon 18°</t>
  </si>
  <si>
    <t>4,25*3,956</t>
  </si>
  <si>
    <t>"sklon 43°</t>
  </si>
  <si>
    <t>13,00*6,90*2</t>
  </si>
  <si>
    <t>-2,55*3,50/2*4</t>
  </si>
  <si>
    <t>-4,90*5,175/2</t>
  </si>
  <si>
    <t>5,15*3,53/2*2</t>
  </si>
  <si>
    <t>3,80*4,43/2*2</t>
  </si>
  <si>
    <t>765131823</t>
  </si>
  <si>
    <t>Demontáž azbestocementové krytiny skládané sklonu do 30° hřebene nebo nároží z hřebenáčů do suti</t>
  </si>
  <si>
    <t>-2093708812</t>
  </si>
  <si>
    <t>https://podminky.urs.cz/item/CS_URS_2024_02/765131823</t>
  </si>
  <si>
    <t>8,10+3,90</t>
  </si>
  <si>
    <t>"nároží sklonu 34,5°</t>
  </si>
  <si>
    <t>4,40*4</t>
  </si>
  <si>
    <t>"úžlabí sklonu 38°</t>
  </si>
  <si>
    <t>5,90*2</t>
  </si>
  <si>
    <t>765131843</t>
  </si>
  <si>
    <t>Demontáž azbestocementové krytiny skládané Příplatek k cenám za sklon přes 30° demontáže krytiny</t>
  </si>
  <si>
    <t>-1655040637</t>
  </si>
  <si>
    <t>https://podminky.urs.cz/item/CS_URS_2024_02/765131843</t>
  </si>
  <si>
    <t>-4,25*3,956</t>
  </si>
  <si>
    <t>765131853</t>
  </si>
  <si>
    <t>Demontáž azbestocementové krytiny skládané Příplatek k cenám za sklon přes 30° demontáže hřebene nebo nároží</t>
  </si>
  <si>
    <t>-942855755</t>
  </si>
  <si>
    <t>https://podminky.urs.cz/item/CS_URS_2024_02/765131853</t>
  </si>
  <si>
    <t>4,40*4+5,90*2</t>
  </si>
  <si>
    <t>922588701</t>
  </si>
  <si>
    <t>-336258122</t>
  </si>
  <si>
    <t>SO 06 - Plynovod</t>
  </si>
  <si>
    <t>01 - Plynovod</t>
  </si>
  <si>
    <t>Demontáž stávající trasy plynovodu, zaslepení</t>
  </si>
  <si>
    <t>1356332936</t>
  </si>
  <si>
    <t>napojení na stávající potrubí DN 50, ochranná trupka DN 110 L 6 m, kulový uzávěr KK 2", revizní perfotrovaná dvířka s označením HUP umístěna do plotu popřípadě na fasádě dle podmínek ZP.</t>
  </si>
  <si>
    <t>279264207</t>
  </si>
  <si>
    <t>-759116086</t>
  </si>
  <si>
    <t>SEZNAM FIGUR</t>
  </si>
  <si>
    <t>Výměra</t>
  </si>
  <si>
    <t>SO 01/ SO 01.01</t>
  </si>
  <si>
    <t>Použití figury:</t>
  </si>
  <si>
    <t>Montáž tahaných obvodových soklíků z linolea (marmolea) výšky do 80 mm</t>
  </si>
  <si>
    <t>Montáž izolace tepelné střech plochých lepené nízkoexpanzní (PUR) pěnou atikový klín</t>
  </si>
  <si>
    <t>Montáž omítkových samolepících začišťovacích profilů pro spojení s okenním rámem</t>
  </si>
  <si>
    <t>Montáž soklů z dlaždic keramických rovných lepených cementovým flexibilním lepidlem v přes 90 do 120 mm</t>
  </si>
  <si>
    <t>Podlahy spárování akrylem</t>
  </si>
  <si>
    <t>Půdní zeď ze ŽB tř. C 25/30 bez výztuže</t>
  </si>
  <si>
    <t>Výztuž půdních zdí betonářskou ocelí 10 505</t>
  </si>
  <si>
    <t>Stropy deskové ze ŽB tř. C 30/37</t>
  </si>
  <si>
    <t>Příplatek k balkonovým deskám na beton se zvýšenými nároky na prostředí (XC4] a prostředí s mrazovými cykly (XF3)</t>
  </si>
  <si>
    <t>Výztuž stropů betonářskou ocelí 10 505</t>
  </si>
  <si>
    <t>Zřízení oboustranného bednění půdních nebo štítových nadzákladových zdí</t>
  </si>
  <si>
    <t>Odstranění oboustranného bednění půdních nebo štítových nadzákladových zdí</t>
  </si>
  <si>
    <t>Zřízení bednění balkonových desek přímočarých včetně podpěrné konstrukce v do 4 m</t>
  </si>
  <si>
    <t>Odstranění bednění balkonových desek přímočarých včetně podpěrné konstrukce v do 4 m</t>
  </si>
  <si>
    <t>Výztuž stropů svařovanými sítěmi Kari</t>
  </si>
  <si>
    <t>Zřízení oboustranného bednění nosných nadzákladových zdí</t>
  </si>
  <si>
    <t>Odstranění oboustranného bednění nosných nadzákladových zdí</t>
  </si>
  <si>
    <t>Zřízení jednostranného bednění nosných nadzákladových zdí</t>
  </si>
  <si>
    <t>Odstranění jednostranného bednění nosných nadzákladových zdí</t>
  </si>
  <si>
    <t>Bednění opěrných zdí a valů svislých i skloněných zřízení</t>
  </si>
  <si>
    <t>Bednění opěrných zdí a valů svislých i skloněných odstranění</t>
  </si>
  <si>
    <t>Zřízení bednění nosníků a průvlaků bez podpěrné kce výšky do 100 cm</t>
  </si>
  <si>
    <t>Odstranění bednění nosníků a průvlaků bez podpěrné kce výšky do 100 cm</t>
  </si>
  <si>
    <t>Zřízení bednění stropů deskových tl přes 5 do 25 cm bez podpěrné kce</t>
  </si>
  <si>
    <t>Odstranění bednění stropů deskových tl přes 5 do 25 cm bez podpěrné kce</t>
  </si>
  <si>
    <t>Zřízení podpěrné konstrukce stropů výšky do 4 m tl přes 15 do 25 cm</t>
  </si>
  <si>
    <t>Odstranění podpěrné konstrukce stropů výšky do 4 m tl přes 15 do 25 cm</t>
  </si>
  <si>
    <t>Zřízení bednění podest schodišť a ramp přímočarých v do 4 m</t>
  </si>
  <si>
    <t>Odstranění bednění podest schodišť a ramp přímočarých v do 4 m</t>
  </si>
  <si>
    <t>Zřízení bednění čtyřúhelníkových sloupů v do 4 m průřezu do 0,04 m2</t>
  </si>
  <si>
    <t>Odstranění bednění čtyřúhelníkových sloupů v do 4 m průřezu do 0,04 m2</t>
  </si>
  <si>
    <t>Zřízení bednění stupňů přímočarých schodišť</t>
  </si>
  <si>
    <t>Odstranění bednění stupňů přímočarých schodišť</t>
  </si>
  <si>
    <t>Zřízení bednění základových desek</t>
  </si>
  <si>
    <t>Odstranění bednění základových desek</t>
  </si>
  <si>
    <t>Zřízení oboustranného bednění základových zdí</t>
  </si>
  <si>
    <t>Odstranění oboustranného bednění základových zdí</t>
  </si>
  <si>
    <t>Nosníky ze ŽB tř. C 25/30</t>
  </si>
  <si>
    <t>Výztuž nosníků, volných trámů nebo průvlaků volných trámů betonářskou ocelí 10 505</t>
  </si>
  <si>
    <t>Nosná zeď ze ŽB tř. C 25/30 bez výztuže</t>
  </si>
  <si>
    <t>Výztuž nosných zdí betonářskou ocelí 10 505</t>
  </si>
  <si>
    <t>Nosná zeď ze ŽB odolného proti agresivnímu prostředí tř. C 25/30 bez výztuže</t>
  </si>
  <si>
    <t>Opěrné zdi a valy ze ŽB odolného proti agresivnímu prostředí tř. C 25/30</t>
  </si>
  <si>
    <t>Výztuž opěrných zdí a valů D 12 mm z betonářské oceli 10 505</t>
  </si>
  <si>
    <t>Opěrné zdi a valy ze ŽB odolného proti agresivnímu prostředí tř. C 30/37</t>
  </si>
  <si>
    <t>Schodišťová konstrukce a rampa ze ŽB tř. C 25/30</t>
  </si>
  <si>
    <t>Výztuž schodišťové konstrukce a rampy betonářskou ocelí 10 505</t>
  </si>
  <si>
    <t>Schodišťová konstrukce a rampa ze ŽB tř. C 30/37</t>
  </si>
  <si>
    <t>Příplatek k betonu C30/37 na zvýšené nároky na prostředí (XC4] a prostředí s mrazovými cykly (XF3)</t>
  </si>
  <si>
    <t>Sloupy nebo pilíře ze ŽB tř. C 25/30 bez výztuže</t>
  </si>
  <si>
    <t>Výztuž sloupů hranatých betonářskou ocelí 10 505</t>
  </si>
  <si>
    <t>Stropy deskové ze ŽB tř. C 25/30</t>
  </si>
  <si>
    <t>Základové desky ze ŽB se zvýšenými nároky na prostředí tř. C 25/30</t>
  </si>
  <si>
    <t>Výztuž základových desek betonářskou ocelí 10 505 (R)</t>
  </si>
  <si>
    <t>Základové desky ze ŽB se zvýšenými nároky na prostředí tř. C 30/37</t>
  </si>
  <si>
    <t>Základová zeď ze ŽB se zvýšenými nároky na prostředí tř. C 25/30 bez výztuže</t>
  </si>
  <si>
    <t>Výztuž základových zdí nosných betonářskou ocelí 10 505</t>
  </si>
  <si>
    <t>Montáž minerálního podhledu s vyjímatelnými panely na zavěšený skrytý rošt</t>
  </si>
  <si>
    <t>Montáž izolace tepelné stěn lepením bodově rohoží, pásů, dílců, desek</t>
  </si>
  <si>
    <t>Montáž obkladů vnějších z obkladaček nebo obkladových pásků cihelných do 50 ks/m2 lepené flexibilním lepidlem</t>
  </si>
  <si>
    <t>Penetrační nátěr vnějších stěn nanášený strojně</t>
  </si>
  <si>
    <t>Montáž každé další kotvy přes 8 ks/m2 zápustné kotvení kontaktního zateplení vnějších stěn</t>
  </si>
  <si>
    <t>Nátěr penetrační na stěnu</t>
  </si>
  <si>
    <t>pásek obkladový cihlový 240x71x12-14 mm, barva sandweiss</t>
  </si>
  <si>
    <t>Montáž kontaktního zateplení vnějších stěn lepením a mechanickým kotvením desek z minerální vlny s kolmou orientací do zdiva a betonu tl přes 160 do 200 mm</t>
  </si>
  <si>
    <t>Tenkovrstvá silikonsilikátová zatíraná omítka zrnitost 1,5 mm vnějších stěn</t>
  </si>
  <si>
    <t>Penetrační silikátový nátěr vnějších pastovitých tenkovrstvých omítek stěn</t>
  </si>
  <si>
    <t>Montáž kontaktního zateplení vnějších stěn lepením a mechanickým kotvením polystyrénových desek do betonu a zdiva tl přes 160 do 200 mm</t>
  </si>
  <si>
    <t>Provedení izolace proti zemní vlhkosti svislé za studena nátěrem penetračním</t>
  </si>
  <si>
    <t>Provedení izolace proti zemní vlhkosti pásy přitavením svislé NAIP</t>
  </si>
  <si>
    <t>Tenkovrstvá silikonsilikátová zatíraná omítka zrnitost 1,5 mm vnějších podhledů</t>
  </si>
  <si>
    <t>Penetrační silikátový nátěr vnějších pastovitých tenkovrstvých omítek podhledů</t>
  </si>
  <si>
    <t>Montáž kontaktního zateplení vnějších podhledů lepením a mechanickým kotvením TI z minerální vlny s podélnou orientací do betonu a zdiva tl přes 240 mm</t>
  </si>
  <si>
    <t>Montáž izolace tepelné spodem stropů lepením celoplošně s mechanickým kotvením rohoží, pásů, dílců, desek</t>
  </si>
  <si>
    <t>Montáž kontaktního zateplení vnějších podhledů lepením a mechanickým kotvením TI z minerální vlny s podélnou orientací do betonu a zdiva tl přes 160 do 200 mm</t>
  </si>
  <si>
    <t>Izolace proti zemní vlhkosti nopovou fólií svislá, nopek v 8,0 mm, tl do 0,6 mm</t>
  </si>
  <si>
    <t>Provedení doplňků izolace proti vodě na ploše svislé z textilií vrstva ochranná</t>
  </si>
  <si>
    <t>Montáž izolace tepelné střech plochých lepené za studena plně 1 vrstva rohoží, pásů, dílců, desek</t>
  </si>
  <si>
    <t>Montáž kontaktního zateplení vnějších stěn lepením a mechanickým kotvením desek z minerální vlny s kolmou orientací do zdiva a betonu tl přes 120 do 160 mm</t>
  </si>
  <si>
    <t>Sklovláknité pletivo vnějších podhledů vtlačené do tmelu</t>
  </si>
  <si>
    <t>Sklovláknité pletivo vnějších stěn vtlačené do tmelu</t>
  </si>
  <si>
    <t>Montáž lešení řadového rámového lehkého zatížení do 200 kg/m2 š od 0,6 do 0,9 m v do 10 m</t>
  </si>
  <si>
    <t>Příplatek k lešení řadovému rámovému lehkému do 200 kg/m2 š od 0,6 do 0,9 m v do 10 m za každý den použití</t>
  </si>
  <si>
    <t>Demontáž lešení řadového rámového lehkého zatížení do 200 kg/m2 š od 0,6 do 0,9 m v do 10 m</t>
  </si>
  <si>
    <t>Montáž ochranné plachty z textilie z umělých vláken</t>
  </si>
  <si>
    <t>Příplatek k ochranné plachtě za každý den použití</t>
  </si>
  <si>
    <t>Demontáž ochranné plachty z textilie z umělých vláken</t>
  </si>
  <si>
    <t>Dovoz a odvoz lešení řadového do 10 km včetně naložení a složení</t>
  </si>
  <si>
    <t>Příplatek k ceně dovozu a odvozu lešení řadového ZKD 10 km přes 10 km</t>
  </si>
  <si>
    <t>Montáž lešení řadového rámového lehkého zatížení do 200 kg/m2 š od 0,6 do 0,9 m v přes 10 do 25 m</t>
  </si>
  <si>
    <t>Příplatek k lešení řadovému rámovému lehkému do 200 kg/m2 š od 0,6 do 0,9 m v přes 10 do 25 m za každý den použití</t>
  </si>
  <si>
    <t>Demontáž lešení řadového rámového lehkého zatížení do 200 kg/m2 š od 0,6 do 0,9 m v přes 10 do 25 m</t>
  </si>
  <si>
    <t>HEB180</t>
  </si>
  <si>
    <t>HEB 180 - stropní nosníky</t>
  </si>
  <si>
    <t>Osazení zápor ocelových dl do 14 m</t>
  </si>
  <si>
    <t>Montáž atypických ocelových kcí hmotnosti přes 1 do 2,5 t z profilů hmotnosti přes 30 kg/m</t>
  </si>
  <si>
    <t>Demontáž ocelových kcí hmotnosti do 5 t z profilů hmotnosti přes 30 kg/m</t>
  </si>
  <si>
    <t>Montáž atypických ocelových kcí hmotnosti přes 0,5 do 1 t z profilů hmotnosti přes 30 kg/m</t>
  </si>
  <si>
    <t>Montáž atypických zámečnických konstrukcí hmotnosti přes 250 do 500 kg</t>
  </si>
  <si>
    <t>Demontáž atypických zámečnických konstrukcí řezáním hm jednotlivých dílů přes 250 do 500 kg</t>
  </si>
  <si>
    <t>Osazování ocelových válcovaných nosníků stropů HEA nebo HEB výšky přes 220 mm</t>
  </si>
  <si>
    <t>IPE180</t>
  </si>
  <si>
    <t>IPE 180 - stropní nosníky</t>
  </si>
  <si>
    <t>Hloubení jam nezapažených v hornině třídy těžitelnosti I skupiny 3 objem do 5000 m3 strojně</t>
  </si>
  <si>
    <t>Hloubení nezapažených jam v soudržných horninách třídy těžitelnosti I skupiny 3 ručně</t>
  </si>
  <si>
    <t>Vodorovné přemístění přes 9 000 do 10000 m výkopku/sypaniny z horniny třídy těžitelnosti I skupiny 1 až 3</t>
  </si>
  <si>
    <t>Hloubení jam zapažených v hornině třídy těžitelnosti I skupiny 3 objem do 5000 m3 strojně</t>
  </si>
  <si>
    <t>Sádrová stěrka tl.do 3 mm vnitřních stěn</t>
  </si>
  <si>
    <t>Dvojnásobné bílé malby ze směsí za mokra výborně oděruvzdorných v místnostech v do 3,80 m</t>
  </si>
  <si>
    <t>Montáž profilů ukončovacích lepených flexibilním cementovým lepidlem</t>
  </si>
  <si>
    <t>lišta ukončovací nerezová 10mm</t>
  </si>
  <si>
    <t>Montáž profilů rohových lepených flexibilním cementovým lepidlem</t>
  </si>
  <si>
    <t>Hloubková jednonásobná bezbarvá penetrace podkladu v místnostech v do 3,80 m</t>
  </si>
  <si>
    <t>Provedení otryskání ocelových konstrukcí třídy IV stupeň zarezavění B stupeň přípravy Sa 2</t>
  </si>
  <si>
    <t>Zhotovení nátěru ocelových konstrukcí třídy IV jednosložkového základního tl do 40 µm</t>
  </si>
  <si>
    <t>Montáž obkladů keramických reliéfních nebo z dekorů lepených cementovým flexibilním lepidlem přes 22 do 25 ks/m2</t>
  </si>
  <si>
    <t>Montáž obkladů stěn z keramické mozaiky nebo dekoru na síti lepených cementovým flexibilním lepidlem základní prvek do 100 ks/m2</t>
  </si>
  <si>
    <t>Montáž obkladů keramických reliéfních nebo z dekorů lepených cementovým flexibilním lepidlem přes 45 do 50 ks/m2</t>
  </si>
  <si>
    <t>Sádrová stěrka tl.do 3 mm vnitřních rovných stropů</t>
  </si>
  <si>
    <t>Ubroušení výstupků betonu vnitřních neomítaných stropů po odbednění</t>
  </si>
  <si>
    <t>Penetrační disperzní nátěr vnitřních stropů nanášený strojně</t>
  </si>
  <si>
    <t>Pletivo sklovláknité vnitřních stropů vtlačené do tmelu</t>
  </si>
  <si>
    <t>Pletivo sklovláknité vnitřních pilířů nebo sloupů vtlačené do tmelu</t>
  </si>
  <si>
    <t>Pletivo sklovláknité vnitřních stěn vtlačené do tmelu</t>
  </si>
  <si>
    <t>Vápenocementová omítka hladká jednovrstvá vnitřních stěn nanášená ručně</t>
  </si>
  <si>
    <t>Ubroušení výstupků betonu vnitřních neomítaných pilířů nebo sloupů po odbednění</t>
  </si>
  <si>
    <t>Penetrační disperzní nátěr vnitřních pilířů nebo sloupů nanášený strojně</t>
  </si>
  <si>
    <t>Sádrová stěrka tl.do 3 mm vnitřních pilířů nebo sloupů</t>
  </si>
  <si>
    <t>Sádrová stěrka tl.do 3 mm vnitřních schodišťových konstrukcí</t>
  </si>
  <si>
    <t>Ubroušení výstupků betonu vnitřních neomítaných stěn po odbednění</t>
  </si>
  <si>
    <t>Penetrační disperzní nátěr vnitřních stěn nanášený strojně</t>
  </si>
  <si>
    <t>Cementový postřik vnitřních stěn nanášený celoplošně strojně</t>
  </si>
  <si>
    <t>Linkrustace s vrchním nátěrem syntetickým v místnosti v do 3,80 m</t>
  </si>
  <si>
    <t>Vodorovné přemístění přes 20 do 50 m výkopku/sypaniny z horniny třídy těžitelnosti II skupiny 4 a 5</t>
  </si>
  <si>
    <t>Vodorovné přemístění přes 20 do 50 m výkopku/sypaniny z horniny třídy těžitelnosti I skupiny 1 až 3</t>
  </si>
  <si>
    <t>Vrty velkoprofilové svislé nezapažené D od 550 do 650 mm hl přes 5 m hornina V</t>
  </si>
  <si>
    <t>Vrty velkoprofilové svislé nezapažené D od 550 do 650 mm hl přes 5 m hornina III</t>
  </si>
  <si>
    <t>Vrty velkoprofilové svislé nezapažené D od 550 do 650 mm hl přes 5 m hornina IV</t>
  </si>
  <si>
    <t>Zřízení pilot svislých D přes 450 do 650 mm hl od 0 do 30 m bez vytažení pažnic z betonu prostého</t>
  </si>
  <si>
    <t>Vrty velkoprofilové svislé nezapažené D přes 550 do 650 mm hl od 0 do 5 m hornina V</t>
  </si>
  <si>
    <t>Vrty velkoprofilové svislé nezapažené D přes 550 do 650 mm hl od 0 do 5 m hornina III</t>
  </si>
  <si>
    <t>Vrty velkoprofilové svislé nezapažené D přes 550 do 650 mm hl od 0 do 5 m hornina IV</t>
  </si>
  <si>
    <t>Vrty velkoprofilové svislé nezapažené D přes 850 do 1050 mm hl od 0 do 5 m hornina V</t>
  </si>
  <si>
    <t>Vrty velkoprofilové svislé nezapažené D přes 850 do 1050 mm hl od 0 do 5 m hornina III</t>
  </si>
  <si>
    <t>Vrty velkoprofilové svislé nezapažené D přes 850 do 1050 mm hl od 0 do 5 m hornina IV</t>
  </si>
  <si>
    <t>Zřízení pilot svislých D přes 650 do 1250 mm hl od 0 do 10 m bez vytažení pažnic z betonu železového</t>
  </si>
  <si>
    <t>Výztuž pilot betonovaných do země ocel z betonářské oceli 11 375</t>
  </si>
  <si>
    <t>Zřízení podpěrné konstrukce nosníků výšky podepření do 4 m pro nosník výšky do 100 cm</t>
  </si>
  <si>
    <t>Odstranění podpěrné konstrukce nosníků výšky podepření do 4 m pro nosník výšky do 100 cm</t>
  </si>
  <si>
    <t>Hloubená vykopávka pod základy v hornině třídy těžitelnosti I skupiny 3 ručně</t>
  </si>
  <si>
    <t>Postupné podbetonování základového zdiva železovým betonem bez zvláštních nároků na prostředí tř. C 20/25</t>
  </si>
  <si>
    <t>Bednění základového zdiva při podbetonování ploch rovinných zřízení</t>
  </si>
  <si>
    <t>Bednění základového zdiva při podbetonování ploch rovinných odstranění</t>
  </si>
  <si>
    <t>Výztuž základového zdiva při podbetonování z betonářské oceli 10 505</t>
  </si>
  <si>
    <t>Odvětrání radonu vodorovné drenážní kladené do štěrkového podsypu z plastových perforovaných trubek DN přes 80 do 100 mm</t>
  </si>
  <si>
    <t>Zřízení opláštění žeber nebo trativodů geotextilií v rýze nebo zářezu sklonu přes 1:2 š do 2,5 m</t>
  </si>
  <si>
    <t>Lepení pásů z přírodního linolea (marmolea) standardním lepidlem</t>
  </si>
  <si>
    <t>Potěr cementový samonivelační litý C25 tl přes 45 do 50 mm</t>
  </si>
  <si>
    <t>Příplatek k cementovému samonivelačnímu litému potěru C25 ZKD 5 mm tl přes 50 mm</t>
  </si>
  <si>
    <t>Montáž izolace tepelné podlah volně kladenými rohožemi, pásy, dílci, deskami 1 vrstva</t>
  </si>
  <si>
    <t>Neředěná penetrace savého podkladu povlakových podlah</t>
  </si>
  <si>
    <t>Stěrka podlahová nivelační pro vyrovnání podkladu povlakových podlah pevnosti 20 MPa tl do 3 mm</t>
  </si>
  <si>
    <t>Spoj podlah z přírodního linolea (marmolea) svařováním za tepla</t>
  </si>
  <si>
    <t>Provedení izolace proti zemní vlhkosti pásy přitavením vodorovné NAIP</t>
  </si>
  <si>
    <t>Provedení izolace proti zemní vlhkosti vodorovné za studena nátěrem penetračním</t>
  </si>
  <si>
    <t>Montáž podlah keramických reliéfních nebo z dekorů lepených cementovým flexibilním lepidlem přes 22 do 25 ks/m2</t>
  </si>
  <si>
    <t>Nátěr penetrační na podlahu</t>
  </si>
  <si>
    <t>Samonivelační stěrka podlah pevnosti 20 MPa tl 3 mm</t>
  </si>
  <si>
    <t>Separační vrstva z PE fólie</t>
  </si>
  <si>
    <t>Krycí polyuretanový průmyslový nátěr podlahy</t>
  </si>
  <si>
    <t>Penetrační polyuretanový nátěr podlahy na vlhký nebo nenasákavý podklad</t>
  </si>
  <si>
    <t>Podklad z kameniva hrubého drceného vel. 8-16 mm plochy do 100 m2 tl 250 mm</t>
  </si>
  <si>
    <t>Kladení zámkové dlažby komunikací pro pěší strojně tl 80 mm pl do 300 m2</t>
  </si>
  <si>
    <t>Mazanina tl přes 50 do 80 mm z betonu prostého bez zvýšených nároků na prostředí tř. C 12/15</t>
  </si>
  <si>
    <t>SDK příčka tl 100 mm profil CW+UW 50 desky 2xA 12,5 s izolací EI 60 Rw do 51 dB</t>
  </si>
  <si>
    <t>SDK příčka základní penetrační nátěr (oboustranně)</t>
  </si>
  <si>
    <t>SDK příčka tl 150 mm profil CW+UW 100 desky 2xA 12,5 s izolací EI 60 Rw do 56 dB</t>
  </si>
  <si>
    <t>SDK příčka tl 100 mm profil CW+UW 50 desky 2xH2 12,5 s izolací EI 60 Rw do 51 dB</t>
  </si>
  <si>
    <t>SDK příčka tl 150 mm profil CW+UW 100 desky 2xH2 12,5 s izolací EI 60 Rw do 56 dB</t>
  </si>
  <si>
    <t>SDK příčka instalační tl 205 - 700 mm zdvojený profil CW+UW 75 desky 2xH2 12,5 s izolací EI 60 Rw do 54 dB</t>
  </si>
  <si>
    <t>SDK příčka instalační tl 255 - 750 mm zdvojený profil CW+UW 100 desky 2xA 12,5 s izolací EI 60 Rw do 54 dB</t>
  </si>
  <si>
    <t>Stěna předsazená ze sádrokartonových desek s nosnou konstrukcí z ocelových profilů CW, UW dvojitě opláštěná deskami standardními A tl. 2 x 12,5 mm bez izolace, EI 30, stěna tl. 75 mm, profil 50 (vzduchová mezera 75 mm nebo 125 mm)</t>
  </si>
  <si>
    <t>SDK stěna předsazená základní penetrační nátěr</t>
  </si>
  <si>
    <t>Příplatek k SDK stěně předsazené za plochu do 6 m2 jednotlivě</t>
  </si>
  <si>
    <t>SDK stěna předsazená pro osazení závěsného WC tl 150 - 250 mm profil CW+UW 50 desky 2xH2 12,5 bez TI</t>
  </si>
  <si>
    <t>SDK stěna šachtová tl 125 mm profil UW+2xCW 100 desky 2xDF 12,5 s izolací EI 45 Rw do 39 dB</t>
  </si>
  <si>
    <t>SDK podhled desky 2xA 12,5 bez izolace dvouvrstvá spodní kce profil CD+UD</t>
  </si>
  <si>
    <t>SDK podhled základní penetrační nátěr</t>
  </si>
  <si>
    <t>Lešení pomocné pro objekty pozemních staveb s lešeňovou podlahou v do 1,9 m zatížení do 150 kg/m2</t>
  </si>
  <si>
    <t>SDK podhled desky 2xH2 12,5 bez izolace dvouvrstvá spodní kce profil CD+UD</t>
  </si>
  <si>
    <t>Montáž obkladů stupnic z dlaždic keramických reliéfních nebo z dekorů lepených cementovým flexibilním lepidlem š přes 250 do 300 mm</t>
  </si>
  <si>
    <t>Montáž obkladů podstupnic z dlaždic keramických reliéfních nebo z dekorů lepených cementovým flexibilním lepidlem v přes 150 do 200 mm</t>
  </si>
  <si>
    <t>schodovka keramická mrazuvzdorná R10/A povrch reliéfní/matný tl do 10mm š přes 250 do 300mm dl přes 400 do 600mm</t>
  </si>
  <si>
    <t>SO</t>
  </si>
  <si>
    <t>Montáž izolace tepelné střech plochých lepené za studena bodově 1 vrstva rohoží, pásů, dílců, desek</t>
  </si>
  <si>
    <t>Mazanina tl přes 50 do 80 mm z betonu prostého bez zvýšených nároků na prostředí tř. C 20/25</t>
  </si>
  <si>
    <t>Příplatek k mazaninám za přidání ocelových vláken (drátkobeton) pro objemové vyztužení 30 kg/m3</t>
  </si>
  <si>
    <t>Broušení nerovností betonových podlah do 2 mm - stržení šlemu</t>
  </si>
  <si>
    <t>Provedení povlakové krytiny střech do 10° fólií přilepenou v plné ploše</t>
  </si>
  <si>
    <t>Montáž podlah keramických reliéfních nebo z dekorů lepených cementovým flexibilním lepidlem přes 2 do 4 ks/m2</t>
  </si>
  <si>
    <t>Vyčištění budov bytové a občanské výstavby při výšce podlaží do 4 m</t>
  </si>
  <si>
    <t>Provedení povlakové krytiny střech do 10° termoplastickou fólií PVC rozvinutím a natažením v ploše</t>
  </si>
  <si>
    <t>Kladení dlažby z betonových dlaždic 60x60 cm na sucho na terče z umělé hmoty do výšky přes 25 do 70 mm</t>
  </si>
  <si>
    <t>Kladení dlažby z betonových dlaždic 60x60 cm na sucho na terče z umělé hmoty do výšky přes 70 do 100 mm</t>
  </si>
  <si>
    <t>Kladení dlažby z betonových dlaždic 60x60 cm na sucho na terče z umělé hmoty do výšky přes 100 do 150 mm</t>
  </si>
  <si>
    <t>Provedení povlakové krytiny střech do 10° za studena lakem penetračním nebo asfaltovým</t>
  </si>
  <si>
    <t>Provedení povlakové krytiny střech do 10° pásy NAIP přitavením v plné ploše</t>
  </si>
  <si>
    <t>Provedení povlakové krytiny střech do 10° fólií přilepenou bodově</t>
  </si>
  <si>
    <t>Provedení krytiny střech do 10° pojištění spoje nalepením pruhu fólie horkým vzduchem</t>
  </si>
  <si>
    <t>Provedení povlakové krytiny střech do 10° podkladní textilní vrstvy</t>
  </si>
  <si>
    <t>Montáž izolace tepelné střech plochých lepené za studena bodově, spádová vrstva</t>
  </si>
  <si>
    <t>deska EPS 150 pro konstrukce s vysokým zatížením λ=0,035 tl 120mm</t>
  </si>
  <si>
    <t>Provedení povlakové krytiny vytažením na konstrukce pásy přitavením NAIP</t>
  </si>
  <si>
    <t>Provedení povlakové krytiny vytažením na konstrukce za studena nátěrem penetračním</t>
  </si>
  <si>
    <t>Provedení povlakové krytiny vytažením na konstrukce fólií přilepenou v plné ploše</t>
  </si>
  <si>
    <t>Montáž izolace tepelné stěn lepením celoplošně rohoží, pásů, dílců, desek</t>
  </si>
  <si>
    <t>Montáž izolace tepelné střech plochých kladené volně 1 vrstva rohoží, pásů, dílců, desek</t>
  </si>
  <si>
    <t>Provedení povlak krytiny mechanicky kotvenou do betonu TI tl přes 240 mm vnitřní pole, budova v do 18 m</t>
  </si>
  <si>
    <t>Provedení povlak krytiny mechanicky kotvenou do betonu TI tl přes 240 mm krajní pole, budova v do 18 m</t>
  </si>
  <si>
    <t>Provedení povlak krytiny mechanicky kotvenou do betonu TI tl přes 240 mm rohové pole, budova v do 18 m</t>
  </si>
  <si>
    <t>Montáž atypických zámečnických konstrukcí hmotnosti přes 100 do 250 kg</t>
  </si>
  <si>
    <t>Demontáž atypických zámečnických konstrukcí řezáním hm jednotlivých dílů přes 100 do 250 kg</t>
  </si>
  <si>
    <t>Příplatek k vodorovnému přemístění výkopku/sypaniny z horniny třídy těžitelnosti I skupiny 1 až 3 ZKD 1000 m přes 10000 m</t>
  </si>
  <si>
    <t>Poplatek za uložení zeminy a kamení na recyklační skládce (skládkovné) kód odpadu 17 05 04</t>
  </si>
  <si>
    <t>Zásyp jam, šachet rýh nebo kolem objektů sypaninou se zhutněním</t>
  </si>
  <si>
    <t>Nakládání výkopku z hornin třídy těžitelnosti I skupiny 1 až 3 přes 100 m3</t>
  </si>
  <si>
    <t>Nadzákladová zeď tl přes 300 do 400 mm z hladkých tvárnic ztraceného bednění včetně výplně z betonu tř. C 25/30</t>
  </si>
  <si>
    <t>Klozet keramický závěsný na nosné stěny pro handicapované odpad vodorovný</t>
  </si>
  <si>
    <t>Montáž klozetových sedátek standardních</t>
  </si>
  <si>
    <t>Montáž madla invalidního rovného</t>
  </si>
  <si>
    <t>Montáž madla invalidního krakorcového sklopného</t>
  </si>
  <si>
    <t>Instalační předstěna pro klozet závěsný v 1120 mm s ovládáním zepředu pro postižené do stěn s kov kcí</t>
  </si>
  <si>
    <t>Ovládací tlačítko WC pro montáž do předstěnových konstrukcí</t>
  </si>
  <si>
    <t>Klozet keramický závěsný na nosné stěny odpad vodorovný</t>
  </si>
  <si>
    <t>Instalační předstěna pro klozet závěsný v 1120 mm s ovládáním zepředu do lehkých stěn s kovovou kcí</t>
  </si>
  <si>
    <t>Umyvadlo keramické bílé zdravotní šířky 640 mm připevněné na stěnu šrouby</t>
  </si>
  <si>
    <t>Baterie umyvadlová stojánková páková s výpustí</t>
  </si>
  <si>
    <t>Umývátko keramické bílé stěnové šířky 450 mm připevněné na stěnu šrouby</t>
  </si>
  <si>
    <t>Umyvadlo keramické bílé šířky 650 mm bez krytu na sifon připevněné na stěnu šrouby</t>
  </si>
  <si>
    <t>SO 01/ SO 01.03</t>
  </si>
  <si>
    <t>f60</t>
  </si>
  <si>
    <t>AZa</t>
  </si>
  <si>
    <t>Asfaltová zálivka</t>
  </si>
  <si>
    <t>Rozebrání dlažeb vozovek ze zámkové dlažby s ložem z kameniva ručně</t>
  </si>
  <si>
    <t>Zhutnění podloží z hornin soudržných nebo nesoudržných pod násypy</t>
  </si>
  <si>
    <t>Úprava pláně v hornině třídy těžitelnosti I skupiny 1 až 3 se zhutněním strojně</t>
  </si>
  <si>
    <t>Poplatek za uložení na skládce (skládkovné) stavebního odpadu betonového kód odpadu 17 01 01</t>
  </si>
  <si>
    <t>Zřízení bednění základových pasů rovného</t>
  </si>
  <si>
    <t>Odstranění bednění základových pasů rovného</t>
  </si>
  <si>
    <t>Odstranění podkladu z kameniva drceného tl přes 200 do 300 mm strojně pl přes 50 do 200 m2</t>
  </si>
  <si>
    <t>Sejmutí ornice plochy přes 500 m2 tl vrstvy přes 250 do 300 mm strojně</t>
  </si>
  <si>
    <t>Odkopávky a prokopávky nezapažené v hornině třídy těžitelnosti I skupiny 3 objem do 100 m3 strojně</t>
  </si>
  <si>
    <t>Uložení sypaniny z hornin soudržných do násypů zhutněných strojně</t>
  </si>
  <si>
    <t>Trativody z drenážních trubek plastových flexibilních D 125 mm bez lože</t>
  </si>
  <si>
    <t>Obsypání potrubí strojně sypaninou bez prohození, uloženou do 3 m</t>
  </si>
  <si>
    <t>Montáž izolace tepelné stěn volně vloženými rohožemi, pásy, dílci, deskami 1 vrstva</t>
  </si>
  <si>
    <t>Kladení zámkové dlažby komunikací pro pěší ručně tl 60 mm skupiny A pl do 50 m2</t>
  </si>
  <si>
    <t>Podklad ze štěrkodrtě ŠD plochy do 100 m2 tl 200 mm</t>
  </si>
  <si>
    <t>Kladení zámkové dlažby komunikací pro pěší ručně tl 60 mm skupiny A pl přes 100 do 300 m2</t>
  </si>
  <si>
    <t>Podklad ze štěrkodrtě ŠD plochy přes 100 m2 tl 200 mm</t>
  </si>
  <si>
    <t>Kladení zámkové dlažby komunikací pro pěší ručně tl 80 mm skupiny A pl do 50 m2</t>
  </si>
  <si>
    <t>Výsadba dřeviny s balem D přes 0,5 do 0,6 m do jamky se zalitím v rovině a svahu do 1:5</t>
  </si>
  <si>
    <t>Jamky pro výsadbu s výměnou 100 % půdy zeminy skupiny 1 až 4 obj přes 0,05 do 0,125 m3 v rovině a svahu do 1:5</t>
  </si>
  <si>
    <t>Ukotvení kmene dřevin v rovině nebo na svahu do 1:5 třemi kůly D do 0,1 m dl přes 1 do 2 m</t>
  </si>
  <si>
    <t>Kladení velkoformátové betonové dlažby tl do 100 mm velikosti do 0,5 m2 pl do 300 m2</t>
  </si>
  <si>
    <t>Odstranění podkladu z kameniva drceného tl přes 400 do 500 mm strojně pl přes 50 do 200 m2</t>
  </si>
  <si>
    <t>Podklad ze štěrkodrtě ŠD plochy přes 100 m2 tl 210 mm</t>
  </si>
  <si>
    <t>Podklad ze štěrkodrtě ŠD plochy přes 100 m2 tl 250 mm</t>
  </si>
  <si>
    <t>Podklad z betonového recyklátu plochy přes 100 m2 tl 150 mm</t>
  </si>
  <si>
    <t>Geotextilie pro ochranu, separaci a filtraci netkaná měrná hm přes 200 do 300 g/m2</t>
  </si>
  <si>
    <t>Očištění vybouraných z desek nebo dlaždic s původním spárováním z kameniva těženého</t>
  </si>
  <si>
    <t>dlažba velkoformátová betonová 400X600 mm tl.80 mm, barva šedá (totožný typ se stávající demontovanou dlažbou)</t>
  </si>
  <si>
    <t>Odstranění stromů listnatých průměru kmene přes 100 do 300 mm</t>
  </si>
  <si>
    <t>Odstranění pařezů průměru přes 100 do 300 mm</t>
  </si>
  <si>
    <t>Vodorovné přemístění větví stromů listnatých do 1 km D kmene přes 100 do 300 mm</t>
  </si>
  <si>
    <t>Vodorovné přemístění kmenů stromů listnatých do 1 km D kmene přes 100 do 300 mm</t>
  </si>
  <si>
    <t>Vodorovné přemístění pařezů do 1 km D přes 100 do 300 mm</t>
  </si>
  <si>
    <t>Příplatek k vodorovnému přemístění větví stromů listnatých D kmene přes 100 do 300 mm ZKD 1 km</t>
  </si>
  <si>
    <t>Příplatek k vodorovnému přemístění kmenů stromů listnatých D kmene přes 100 do 300 mm ZKD 1 km</t>
  </si>
  <si>
    <t>Příplatek k vodorovnému přemístění pařezů D přes 100 do 300 mm ZKD 1 km</t>
  </si>
  <si>
    <t>Odstranění stromů listnatých průměru kmene přes 300 do 500 mm</t>
  </si>
  <si>
    <t>Odstranění pařezů průměru přes 300 do 500 mm</t>
  </si>
  <si>
    <t>Vodorovné přemístění větví stromů listnatých do 1 km D kmene přes 300 do 500 mm</t>
  </si>
  <si>
    <t>Vodorovné přemístění kmenů stromů listnatých do 1 km D kmene přes 300 do 500 mm</t>
  </si>
  <si>
    <t>Vodorovné přemístění pařezů do 1 km D přes 300 do 500 mm</t>
  </si>
  <si>
    <t>Příplatek k vodorovnému přemístění větví stromů listnatých D kmene přes 300 do 500 mm ZKD 1 km</t>
  </si>
  <si>
    <t>Příplatek k vodorovnému přemístění kmenů stromů listnatých D kmene přes 300 do 500 mm ZKD 1 km</t>
  </si>
  <si>
    <t>Příplatek k vodorovnému přemístění pařezů D přes 300 do 500 mm ZKD 1 km</t>
  </si>
  <si>
    <t>Odstranění stromů listnatých průměru kmene přes 700 do 900 mm</t>
  </si>
  <si>
    <t>Odstranění pařezů průměru přes 700 do 900 mm</t>
  </si>
  <si>
    <t>Vodorovné přemístění větví stromů listnatých do 1 km D kmene přes 700 do 900 mm</t>
  </si>
  <si>
    <t>Vodorovné přemístění kmenů stromů listnatých do 1 km D kmene přes 700 do 900 mm</t>
  </si>
  <si>
    <t>Vodorovné přemístění pařezů do 1 km D přes 700 do 900 mm</t>
  </si>
  <si>
    <t>Příplatek k vodorovnému přemístění větví stromů listnatých D kmene přes 700 do 900 mm ZKD 1 km</t>
  </si>
  <si>
    <t>Příplatek k vodorovnému přemístění kmenů stromů listnatých D kmene přes 700 do 900 mm ZKD 1 km</t>
  </si>
  <si>
    <t>Příplatek k vodorovnému přemístění pařezů D přes 700 do 900 mm ZKD 1 km</t>
  </si>
  <si>
    <t>Osazení chodníkového obrubníku betonového stojatého s boční opěrou do lože z betonu prostého</t>
  </si>
  <si>
    <t>Nakládání výkopku z hornin třídy těžitelnosti I skupiny 1 až 3 do 100 m3</t>
  </si>
  <si>
    <t>Rozprostření ornice tl vrstvy do 200 mm pl přes 500 m2 v rovině nebo ve svahu do 1:5 strojně</t>
  </si>
  <si>
    <t>Založení parkového trávníku výsevem pl do 1000 m2 v rovině a ve svahu do 1:5</t>
  </si>
  <si>
    <t>Lepení samolepicích protiskluzných pásků na povrch z litého teraca</t>
  </si>
  <si>
    <t>Kladení zámkové dlažby komunikací pro pěší ručně tl 80 mm skupiny A pl přes 50 do 100 m2</t>
  </si>
  <si>
    <t>Podklad ze štěrkodrtě ŠD plochy do 100 m2 tl 210 mm</t>
  </si>
  <si>
    <t>Podklad ze štěrkodrtě ŠD plochy do 100 m2 tl 250 mm</t>
  </si>
  <si>
    <t>Příplatek za kombinaci dvou barev u kladení betonových dlažeb komunikací pro pěší ručně tl 80 mm skupiny A</t>
  </si>
  <si>
    <t>Kladení zámkové dlažby komunikací pro pěší ručně tl 80 mm skupiny A pl přes 100 do 300 m2</t>
  </si>
  <si>
    <t>Hloubení rýh nezapažených š do 800 mm v hornině třídy těžitelnosti I skupiny 3 objem do 20 m3 strojně</t>
  </si>
  <si>
    <t>Kryt cementobetonový vozovek skupiny CB III tl 140 mm</t>
  </si>
  <si>
    <t>Výztuž konstrukcí pozemních komunikací ze svařovaných sítí</t>
  </si>
  <si>
    <t>Odvoz suti a vybouraných hmot na skládku nebo meziskládku do 1 km se složením</t>
  </si>
  <si>
    <t>Vnitrostaveništní doprava suti a vybouraných hmot pro budovy v do 6 m s omezením mechanizace</t>
  </si>
  <si>
    <t>Příplatek k odvozu suti a vybouraných hmot na skládku ZKD 1 km přes 1 km</t>
  </si>
  <si>
    <t>Poplatek za uložení na skládce (skládkovné) stavebního odpadu železobetonového kód odpadu 17 01 01</t>
  </si>
  <si>
    <t>Poplatek za uložení na skládce (skládkovné) stavebního odpadu dřevěného kód odpadu 17 02 01</t>
  </si>
  <si>
    <t>Poplatek za uložení na skládce (skládkovné) stavebního odpadu směsného kód odpadu 17 09 04</t>
  </si>
  <si>
    <t>Rozprostření ornice tl vrstvy do 200 mm pl do 100 m2 v rovině nebo ve svahu do 1:5 strojně</t>
  </si>
  <si>
    <t>Rozprostření ornice pl do 100 m2 ve svahu přes 1:5 tl vrstvy do 200 mm strojně</t>
  </si>
  <si>
    <t>Zřízení protierozního zpevnění svahů geomříží, georohoží sklonu do 1:2 včetně kotvení</t>
  </si>
  <si>
    <t>Založení parkového trávníku výsevem pl do 1000 m2 ve svahu přes 1:5 do 1:2</t>
  </si>
  <si>
    <t>Svahování v zářezech v hornině třídy těžitelnosti I skupiny 1 až 3 strojně</t>
  </si>
  <si>
    <t>Zdění plotových zídek z betonových tvárnic</t>
  </si>
  <si>
    <t>Plotová zeď tl 195 mm z betonových tvarovek oboustranně štípaných barevných na MC včetně spárování</t>
  </si>
  <si>
    <t>Podsyp pod základové konstrukce se zhutněním z hrubého kameniva frakce 8 až 16 mm</t>
  </si>
  <si>
    <t>Základové pásy z betonu tř. C 16/20</t>
  </si>
  <si>
    <t>Příplatek k plotové zdi tl 295 mm z betonových tvarovek za vylití ztužujícího sloupku betonem C16/20</t>
  </si>
  <si>
    <t>Plotová stříška pro zeď tl 195 mm z tvarovek hladkých nebo štípaných barevných</t>
  </si>
  <si>
    <t>Rozebrání oplocení z drátěného pletiva se čtvercovými oky v přes 1,6 do 2,0 m</t>
  </si>
  <si>
    <t>Osazení příkopového žlabu do betonu tl 100 mm z betonových tvárnic š 500 mm</t>
  </si>
  <si>
    <t>Základová zeď tl přes 200 do 250 mm z tvárnic ztraceného bednění včetně výplně z betonu tř. C 25/30</t>
  </si>
  <si>
    <t>Demontáž azbestocementové skládané krytiny sklonu do 30° do suti</t>
  </si>
  <si>
    <t>Příplatek k cenám demontáže skládané azbestocementové krytiny za sklon přes 30°</t>
  </si>
  <si>
    <t>Pytlování nebezpečného odpadu ze střešních šablon s obsahem azbestu</t>
  </si>
  <si>
    <t>Demontáž hřebene nebo nároží z hřebenáčů azbestocementové skládané krytiny sklonu do 30° do suti</t>
  </si>
  <si>
    <t>Poplatek za uložení na skládce (skládkovné) stavebního odpadu ze směsí nebo oddělených frakcí betonu, cihel a keramických výrobků kód odpadu 17 01 07</t>
  </si>
  <si>
    <t>Poplatek za uložení na skládce (skládkovné) stavebního odpadu izolací kód odpadu 17 06 04</t>
  </si>
  <si>
    <t>Poplatek za uložení na skládce (skládkovné) stavebního odpadu s obsahem azbestu kód odpadu 17 06 05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</si>
  <si>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</si>
  <si>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</si>
  <si>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</si>
  <si>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</si>
  <si>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</si>
  <si>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</si>
  <si>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</si>
  <si>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</si>
  <si>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</si>
  <si>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</si>
  <si>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</si>
  <si>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</si>
  <si>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</si>
  <si>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</si>
  <si>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</si>
  <si>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</si>
  <si>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</si>
  <si>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</si>
  <si>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</si>
  <si>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</si>
  <si>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</si>
  <si>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</si>
  <si>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</si>
  <si>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</si>
  <si>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</si>
  <si>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</si>
  <si>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</si>
  <si>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</si>
  <si>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</si>
  <si>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</si>
  <si>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</si>
  <si>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</si>
  <si>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</si>
  <si>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</si>
  <si>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</si>
  <si>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</si>
  <si>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</si>
  <si>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</si>
  <si>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</si>
  <si>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</si>
  <si>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</si>
  <si>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</si>
  <si>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</si>
  <si>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</si>
  <si>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</si>
  <si>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</si>
  <si>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</si>
  <si>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</si>
  <si>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</si>
  <si>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</si>
  <si>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</si>
  <si>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</si>
  <si>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</si>
  <si>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</si>
  <si>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</si>
  <si>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</si>
  <si>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</si>
  <si>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</si>
  <si>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</si>
  <si>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</si>
  <si>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</si>
  <si>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</si>
  <si>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</si>
  <si>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</si>
  <si>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</si>
  <si>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</si>
  <si>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</si>
  <si>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</si>
  <si>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</si>
  <si>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</si>
  <si>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</si>
  <si>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</si>
  <si>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</si>
  <si>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</si>
  <si>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</si>
  <si>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</si>
  <si>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</si>
  <si>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</si>
  <si>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</si>
  <si>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</si>
  <si>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</si>
  <si>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</si>
  <si>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</si>
  <si>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</si>
  <si>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</si>
  <si>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</si>
  <si>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</si>
  <si>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</si>
  <si>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</si>
  <si>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</si>
  <si>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</si>
  <si>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</si>
  <si>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</si>
  <si>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</si>
  <si>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</si>
  <si>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</si>
  <si>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</si>
  <si>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</si>
  <si>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</si>
  <si>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</si>
  <si>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</si>
  <si>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</si>
  <si>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</si>
  <si>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</si>
  <si>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</si>
  <si>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</si>
  <si>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</si>
  <si>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</si>
  <si>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</si>
  <si>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</si>
  <si>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</si>
  <si>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</si>
  <si>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</si>
  <si>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</si>
  <si>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</si>
  <si>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</si>
  <si>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</si>
  <si>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</si>
  <si>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</si>
  <si>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</si>
  <si>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</si>
  <si>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</si>
  <si>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</si>
  <si>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</si>
  <si>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</si>
  <si>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</si>
  <si>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</si>
  <si>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</si>
  <si>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</si>
  <si>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</si>
  <si>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</si>
  <si>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</si>
  <si>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</si>
  <si>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</si>
  <si>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</si>
  <si>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</si>
  <si>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</si>
  <si>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</si>
  <si>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</si>
  <si>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</si>
  <si>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</si>
  <si>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</si>
  <si>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</si>
  <si>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</si>
  <si>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</si>
  <si>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</si>
  <si>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</si>
  <si>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</si>
  <si>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</si>
  <si>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</si>
  <si>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</si>
  <si>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</si>
  <si>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</si>
  <si>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</si>
  <si>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</si>
  <si>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</si>
  <si>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</si>
  <si>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</si>
  <si>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</si>
  <si>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</si>
  <si>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</si>
  <si>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</si>
  <si>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</si>
  <si>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</si>
  <si>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</si>
  <si>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</si>
  <si>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</si>
  <si>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</si>
  <si>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</si>
  <si>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</si>
  <si>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</si>
  <si>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</si>
  <si>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</si>
  <si>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</si>
  <si>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</si>
  <si>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</si>
  <si>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</si>
  <si>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</si>
  <si>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</si>
  <si>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</si>
  <si>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</si>
  <si>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</si>
  <si>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</si>
  <si>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Průvodně technická dokumentace, vč. certifikátů, dokumentace skutečného provedení stavby, inženýrská činnost nutná pro získání kolaudace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</si>
</sst>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7" fillId="0" borderId="0" applyNumberFormat="0" applyFill="0" applyBorder="0" applyAlignment="0" applyProtection="0"/>
  </cellStyleXfs>
  <cellXfs count="4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2" fillId="0" borderId="0" xfId="0" applyFont="1" applyAlignment="1">
      <alignment horizontal="lef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5"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6" fillId="0" borderId="0" xfId="0" applyFont="1" applyAlignment="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7" fillId="0" borderId="13" xfId="0" applyNumberFormat="1" applyFont="1" applyBorder="1" applyAlignment="1" applyProtection="1"/>
    <xf numFmtId="166" fontId="37" fillId="0" borderId="14" xfId="0" applyNumberFormat="1" applyFont="1" applyBorder="1" applyAlignment="1" applyProtection="1"/>
    <xf numFmtId="4" fontId="38"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44"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8"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55" fillId="0" borderId="27" xfId="0" applyFont="1" applyBorder="1" applyAlignment="1" applyProtection="1">
      <alignment horizontal="left" vertical="center"/>
    </xf>
    <xf numFmtId="0" fontId="56" fillId="0" borderId="1" xfId="0" applyFont="1" applyBorder="1" applyAlignment="1" applyProtection="1">
      <alignment vertical="top"/>
    </xf>
    <xf numFmtId="0" fontId="56" fillId="0" borderId="1" xfId="0" applyFont="1" applyBorder="1" applyAlignment="1" applyProtection="1">
      <alignment horizontal="left" vertical="center"/>
    </xf>
    <xf numFmtId="0" fontId="56" fillId="0" borderId="1" xfId="0" applyFont="1" applyBorder="1" applyAlignment="1" applyProtection="1">
      <alignment horizontal="center" vertical="center"/>
    </xf>
    <xf numFmtId="49" fontId="56" fillId="0" borderId="1" xfId="0" applyNumberFormat="1" applyFont="1" applyBorder="1" applyAlignment="1" applyProtection="1">
      <alignment horizontal="left" vertical="center"/>
    </xf>
    <xf numFmtId="0" fontId="55" fillId="0" borderId="28" xfId="0" applyFont="1" applyBorder="1" applyAlignment="1" applyProtection="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applyAlignment="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8"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8" fillId="0" borderId="0" xfId="0" applyNumberFormat="1"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9" fillId="0" borderId="1" xfId="0" applyFont="1" applyBorder="1" applyAlignment="1">
      <alignment horizontal="left" vertical="center" wrapText="1"/>
    </xf>
    <xf numFmtId="0" fontId="48" fillId="0" borderId="29" xfId="0" applyFont="1" applyBorder="1" applyAlignment="1">
      <alignment horizontal="left" wrapText="1"/>
    </xf>
    <xf numFmtId="0" fontId="47" fillId="0" borderId="1" xfId="0" applyFont="1" applyBorder="1" applyAlignment="1">
      <alignment horizontal="center" vertical="center" wrapText="1"/>
    </xf>
    <xf numFmtId="49" fontId="49" fillId="0" borderId="1" xfId="0" applyNumberFormat="1" applyFont="1" applyBorder="1" applyAlignment="1">
      <alignment horizontal="left" vertical="center" wrapText="1"/>
    </xf>
    <xf numFmtId="0" fontId="47" fillId="0" borderId="1" xfId="0" applyFont="1" applyBorder="1" applyAlignment="1">
      <alignment horizontal="center" vertical="center"/>
    </xf>
    <xf numFmtId="0" fontId="48" fillId="0" borderId="29" xfId="0" applyFont="1" applyBorder="1" applyAlignment="1">
      <alignment horizontal="left"/>
    </xf>
    <xf numFmtId="0" fontId="49" fillId="0" borderId="1" xfId="0" applyFont="1" applyBorder="1" applyAlignment="1">
      <alignment horizontal="left" vertical="center"/>
    </xf>
    <xf numFmtId="0" fontId="49"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612111001" TargetMode="External"/><Relationship Id="rId299" Type="http://schemas.openxmlformats.org/officeDocument/2006/relationships/hyperlink" Target="https://podminky.urs.cz/item/CS_URS_2024_02/998776112" TargetMode="External"/><Relationship Id="rId21" Type="http://schemas.openxmlformats.org/officeDocument/2006/relationships/hyperlink" Target="https://podminky.urs.cz/item/CS_URS_2024_02/211971121" TargetMode="External"/><Relationship Id="rId63" Type="http://schemas.openxmlformats.org/officeDocument/2006/relationships/hyperlink" Target="https://podminky.urs.cz/item/CS_URS_2024_02/315351121" TargetMode="External"/><Relationship Id="rId159" Type="http://schemas.openxmlformats.org/officeDocument/2006/relationships/hyperlink" Target="https://podminky.urs.cz/item/CS_URS_2024_02/941211812" TargetMode="External"/><Relationship Id="rId324" Type="http://schemas.openxmlformats.org/officeDocument/2006/relationships/drawing" Target="../drawings/drawing2.xml"/><Relationship Id="rId170" Type="http://schemas.openxmlformats.org/officeDocument/2006/relationships/hyperlink" Target="https://podminky.urs.cz/item/CS_URS_2024_02/953241214" TargetMode="External"/><Relationship Id="rId226" Type="http://schemas.openxmlformats.org/officeDocument/2006/relationships/hyperlink" Target="https://podminky.urs.cz/item/CS_URS_2024_02/721219128" TargetMode="External"/><Relationship Id="rId268" Type="http://schemas.openxmlformats.org/officeDocument/2006/relationships/hyperlink" Target="https://podminky.urs.cz/item/CS_URS_2024_02/763164657" TargetMode="External"/><Relationship Id="rId32" Type="http://schemas.openxmlformats.org/officeDocument/2006/relationships/hyperlink" Target="https://podminky.urs.cz/item/CS_URS_2024_02/226113114" TargetMode="External"/><Relationship Id="rId74" Type="http://schemas.openxmlformats.org/officeDocument/2006/relationships/hyperlink" Target="https://podminky.urs.cz/item/CS_URS_2024_02/327324128" TargetMode="External"/><Relationship Id="rId128" Type="http://schemas.openxmlformats.org/officeDocument/2006/relationships/hyperlink" Target="https://podminky.urs.cz/item/CS_URS_2024_02/621142001" TargetMode="External"/><Relationship Id="rId5" Type="http://schemas.openxmlformats.org/officeDocument/2006/relationships/hyperlink" Target="https://podminky.urs.cz/item/CS_URS_2024_02/132211401" TargetMode="External"/><Relationship Id="rId181" Type="http://schemas.openxmlformats.org/officeDocument/2006/relationships/hyperlink" Target="https://podminky.urs.cz/item/CS_URS_2024_01/968062355" TargetMode="External"/><Relationship Id="rId237" Type="http://schemas.openxmlformats.org/officeDocument/2006/relationships/hyperlink" Target="https://podminky.urs.cz/item/CS_URS_2024_02/725291662" TargetMode="External"/><Relationship Id="rId279" Type="http://schemas.openxmlformats.org/officeDocument/2006/relationships/hyperlink" Target="https://podminky.urs.cz/item/CS_URS_2024_02/767881161" TargetMode="External"/><Relationship Id="rId43" Type="http://schemas.openxmlformats.org/officeDocument/2006/relationships/hyperlink" Target="https://podminky.urs.cz/item/CS_URS_2024_02/273361821" TargetMode="External"/><Relationship Id="rId139" Type="http://schemas.openxmlformats.org/officeDocument/2006/relationships/hyperlink" Target="https://podminky.urs.cz/item/CS_URS_2024_02/622221141" TargetMode="External"/><Relationship Id="rId290" Type="http://schemas.openxmlformats.org/officeDocument/2006/relationships/hyperlink" Target="https://podminky.urs.cz/item/CS_URS_2024_02/771591117" TargetMode="External"/><Relationship Id="rId304" Type="http://schemas.openxmlformats.org/officeDocument/2006/relationships/hyperlink" Target="https://podminky.urs.cz/item/CS_URS_2024_02/781121011" TargetMode="External"/><Relationship Id="rId85" Type="http://schemas.openxmlformats.org/officeDocument/2006/relationships/hyperlink" Target="https://podminky.urs.cz/item/CS_URS_2024_02/342244221" TargetMode="External"/><Relationship Id="rId150" Type="http://schemas.openxmlformats.org/officeDocument/2006/relationships/hyperlink" Target="https://podminky.urs.cz/item/CS_URS_2024_02/636311132" TargetMode="External"/><Relationship Id="rId192" Type="http://schemas.openxmlformats.org/officeDocument/2006/relationships/hyperlink" Target="https://podminky.urs.cz/item/CS_URS_2024_01/997013631" TargetMode="External"/><Relationship Id="rId206" Type="http://schemas.openxmlformats.org/officeDocument/2006/relationships/hyperlink" Target="https://podminky.urs.cz/item/CS_URS_2024_02/712363008" TargetMode="External"/><Relationship Id="rId248" Type="http://schemas.openxmlformats.org/officeDocument/2006/relationships/hyperlink" Target="https://podminky.urs.cz/item/CS_URS_2024_02/726131043" TargetMode="External"/><Relationship Id="rId12" Type="http://schemas.openxmlformats.org/officeDocument/2006/relationships/hyperlink" Target="https://podminky.urs.cz/item/CS_URS_2024_02/167151111" TargetMode="External"/><Relationship Id="rId108" Type="http://schemas.openxmlformats.org/officeDocument/2006/relationships/hyperlink" Target="https://podminky.urs.cz/item/CS_URS_2024_02/434351141" TargetMode="External"/><Relationship Id="rId315" Type="http://schemas.openxmlformats.org/officeDocument/2006/relationships/hyperlink" Target="https://podminky.urs.cz/item/CS_URS_2024_02/781492251" TargetMode="External"/><Relationship Id="rId54" Type="http://schemas.openxmlformats.org/officeDocument/2006/relationships/hyperlink" Target="https://podminky.urs.cz/item/CS_URS_2024_02/311235145" TargetMode="External"/><Relationship Id="rId96" Type="http://schemas.openxmlformats.org/officeDocument/2006/relationships/hyperlink" Target="https://podminky.urs.cz/item/CS_URS_2024_02/413321414" TargetMode="External"/><Relationship Id="rId161" Type="http://schemas.openxmlformats.org/officeDocument/2006/relationships/hyperlink" Target="https://podminky.urs.cz/item/CS_URS_2024_02/944611211" TargetMode="External"/><Relationship Id="rId217" Type="http://schemas.openxmlformats.org/officeDocument/2006/relationships/hyperlink" Target="https://podminky.urs.cz/item/CS_URS_2024_02/713131141" TargetMode="External"/><Relationship Id="rId259" Type="http://schemas.openxmlformats.org/officeDocument/2006/relationships/hyperlink" Target="https://podminky.urs.cz/item/CS_URS_2024_02/763113343" TargetMode="External"/><Relationship Id="rId23" Type="http://schemas.openxmlformats.org/officeDocument/2006/relationships/hyperlink" Target="https://podminky.urs.cz/item/CS_URS_2024_02/218111123" TargetMode="External"/><Relationship Id="rId119" Type="http://schemas.openxmlformats.org/officeDocument/2006/relationships/hyperlink" Target="https://podminky.urs.cz/item/CS_URS_2024_02/612131321" TargetMode="External"/><Relationship Id="rId270" Type="http://schemas.openxmlformats.org/officeDocument/2006/relationships/hyperlink" Target="https://podminky.urs.cz/item/CS_URS_2024_02/763181422" TargetMode="External"/><Relationship Id="rId65" Type="http://schemas.openxmlformats.org/officeDocument/2006/relationships/hyperlink" Target="https://podminky.urs.cz/item/CS_URS_2024_02/315361821" TargetMode="External"/><Relationship Id="rId130" Type="http://schemas.openxmlformats.org/officeDocument/2006/relationships/hyperlink" Target="https://podminky.urs.cz/item/CS_URS_2024_02/621221041" TargetMode="External"/><Relationship Id="rId172" Type="http://schemas.openxmlformats.org/officeDocument/2006/relationships/hyperlink" Target="https://podminky.urs.cz/item/CS_URS_2024_02/953611124" TargetMode="External"/><Relationship Id="rId228" Type="http://schemas.openxmlformats.org/officeDocument/2006/relationships/hyperlink" Target="https://podminky.urs.cz/item/CS_URS_2024_02/725112022" TargetMode="External"/><Relationship Id="rId281" Type="http://schemas.openxmlformats.org/officeDocument/2006/relationships/hyperlink" Target="https://podminky.urs.cz/item/CS_URS_2024_02/771121011" TargetMode="External"/><Relationship Id="rId34" Type="http://schemas.openxmlformats.org/officeDocument/2006/relationships/hyperlink" Target="https://podminky.urs.cz/item/CS_URS_2024_02/231111112" TargetMode="External"/><Relationship Id="rId55" Type="http://schemas.openxmlformats.org/officeDocument/2006/relationships/hyperlink" Target="https://podminky.urs.cz/item/CS_URS_2024_02/311321411" TargetMode="External"/><Relationship Id="rId76" Type="http://schemas.openxmlformats.org/officeDocument/2006/relationships/hyperlink" Target="https://podminky.urs.cz/item/CS_URS_2024_02/327351221" TargetMode="External"/><Relationship Id="rId97" Type="http://schemas.openxmlformats.org/officeDocument/2006/relationships/hyperlink" Target="https://podminky.urs.cz/item/CS_URS_2024_02/413351111" TargetMode="External"/><Relationship Id="rId120" Type="http://schemas.openxmlformats.org/officeDocument/2006/relationships/hyperlink" Target="https://podminky.urs.cz/item/CS_URS_2024_02/612142001" TargetMode="External"/><Relationship Id="rId141" Type="http://schemas.openxmlformats.org/officeDocument/2006/relationships/hyperlink" Target="https://podminky.urs.cz/item/CS_URS_2024_02/622541012" TargetMode="External"/><Relationship Id="rId7" Type="http://schemas.openxmlformats.org/officeDocument/2006/relationships/hyperlink" Target="https://podminky.urs.cz/item/CS_URS_2024_02/151711131" TargetMode="External"/><Relationship Id="rId162" Type="http://schemas.openxmlformats.org/officeDocument/2006/relationships/hyperlink" Target="https://podminky.urs.cz/item/CS_URS_2024_02/944611811" TargetMode="External"/><Relationship Id="rId183" Type="http://schemas.openxmlformats.org/officeDocument/2006/relationships/hyperlink" Target="https://podminky.urs.cz/item/CS_URS_2024_01/971033441" TargetMode="External"/><Relationship Id="rId218" Type="http://schemas.openxmlformats.org/officeDocument/2006/relationships/hyperlink" Target="https://podminky.urs.cz/item/CS_URS_2024_02/713131145" TargetMode="External"/><Relationship Id="rId239" Type="http://schemas.openxmlformats.org/officeDocument/2006/relationships/hyperlink" Target="https://podminky.urs.cz/item/CS_URS_2024_02/725291665" TargetMode="External"/><Relationship Id="rId250" Type="http://schemas.openxmlformats.org/officeDocument/2006/relationships/hyperlink" Target="https://podminky.urs.cz/item/CS_URS_2024_02/998726112" TargetMode="External"/><Relationship Id="rId271" Type="http://schemas.openxmlformats.org/officeDocument/2006/relationships/hyperlink" Target="https://podminky.urs.cz/item/CS_URS_2024_02/763411116" TargetMode="External"/><Relationship Id="rId292" Type="http://schemas.openxmlformats.org/officeDocument/2006/relationships/hyperlink" Target="https://podminky.urs.cz/item/CS_URS_2024_02/776121321" TargetMode="External"/><Relationship Id="rId306" Type="http://schemas.openxmlformats.org/officeDocument/2006/relationships/hyperlink" Target="https://podminky.urs.cz/item/CS_URS_2024_02/781131241" TargetMode="External"/><Relationship Id="rId24" Type="http://schemas.openxmlformats.org/officeDocument/2006/relationships/hyperlink" Target="https://podminky.urs.cz/item/CS_URS_2024_02/218121113" TargetMode="External"/><Relationship Id="rId45" Type="http://schemas.openxmlformats.org/officeDocument/2006/relationships/hyperlink" Target="https://podminky.urs.cz/item/CS_URS_2024_02/279322511" TargetMode="External"/><Relationship Id="rId66" Type="http://schemas.openxmlformats.org/officeDocument/2006/relationships/hyperlink" Target="https://podminky.urs.cz/item/CS_URS_2024_02/317168051" TargetMode="External"/><Relationship Id="rId87" Type="http://schemas.openxmlformats.org/officeDocument/2006/relationships/hyperlink" Target="https://podminky.urs.cz/item/CS_URS_2024_02/411321616" TargetMode="External"/><Relationship Id="rId110" Type="http://schemas.openxmlformats.org/officeDocument/2006/relationships/hyperlink" Target="https://podminky.urs.cz/item/CS_URS_2024_02/564770001" TargetMode="External"/><Relationship Id="rId131" Type="http://schemas.openxmlformats.org/officeDocument/2006/relationships/hyperlink" Target="https://podminky.urs.cz/item/CS_URS_2024_02/621221061" TargetMode="External"/><Relationship Id="rId152" Type="http://schemas.openxmlformats.org/officeDocument/2006/relationships/hyperlink" Target="https://podminky.urs.cz/item/CS_URS_2024_02/636311134" TargetMode="External"/><Relationship Id="rId173" Type="http://schemas.openxmlformats.org/officeDocument/2006/relationships/hyperlink" Target="https://podminky.urs.cz/item/CS_URS_2024_02/953611125" TargetMode="External"/><Relationship Id="rId194" Type="http://schemas.openxmlformats.org/officeDocument/2006/relationships/hyperlink" Target="https://podminky.urs.cz/item/CS_URS_2024_02/711111001" TargetMode="External"/><Relationship Id="rId208" Type="http://schemas.openxmlformats.org/officeDocument/2006/relationships/hyperlink" Target="https://podminky.urs.cz/item/CS_URS_2024_02/712363605" TargetMode="External"/><Relationship Id="rId229" Type="http://schemas.openxmlformats.org/officeDocument/2006/relationships/hyperlink" Target="https://podminky.urs.cz/item/CS_URS_2024_02/725112023" TargetMode="External"/><Relationship Id="rId240" Type="http://schemas.openxmlformats.org/officeDocument/2006/relationships/hyperlink" Target="https://podminky.urs.cz/item/CS_URS_2024_02/725291668" TargetMode="External"/><Relationship Id="rId261" Type="http://schemas.openxmlformats.org/officeDocument/2006/relationships/hyperlink" Target="https://podminky.urs.cz/item/CS_URS_2024_02/763121714" TargetMode="External"/><Relationship Id="rId14" Type="http://schemas.openxmlformats.org/officeDocument/2006/relationships/hyperlink" Target="https://podminky.urs.cz/item/CS_URS_2024_02/174151101" TargetMode="External"/><Relationship Id="rId35" Type="http://schemas.openxmlformats.org/officeDocument/2006/relationships/hyperlink" Target="https://podminky.urs.cz/item/CS_URS_2024_02/231112113" TargetMode="External"/><Relationship Id="rId56" Type="http://schemas.openxmlformats.org/officeDocument/2006/relationships/hyperlink" Target="https://podminky.urs.cz/item/CS_URS_2024_02/311322511" TargetMode="External"/><Relationship Id="rId77" Type="http://schemas.openxmlformats.org/officeDocument/2006/relationships/hyperlink" Target="https://podminky.urs.cz/item/CS_URS_2024_02/327361006" TargetMode="External"/><Relationship Id="rId100" Type="http://schemas.openxmlformats.org/officeDocument/2006/relationships/hyperlink" Target="https://podminky.urs.cz/item/CS_URS_2024_02/413352112" TargetMode="External"/><Relationship Id="rId282" Type="http://schemas.openxmlformats.org/officeDocument/2006/relationships/hyperlink" Target="https://podminky.urs.cz/item/CS_URS_2024_02/771151011" TargetMode="External"/><Relationship Id="rId317" Type="http://schemas.openxmlformats.org/officeDocument/2006/relationships/hyperlink" Target="https://podminky.urs.cz/item/CS_URS_2024_02/998781112" TargetMode="External"/><Relationship Id="rId8" Type="http://schemas.openxmlformats.org/officeDocument/2006/relationships/hyperlink" Target="https://podminky.urs.cz/item/CS_URS_2024_02/162251102" TargetMode="External"/><Relationship Id="rId98" Type="http://schemas.openxmlformats.org/officeDocument/2006/relationships/hyperlink" Target="https://podminky.urs.cz/item/CS_URS_2024_02/413351112" TargetMode="External"/><Relationship Id="rId121" Type="http://schemas.openxmlformats.org/officeDocument/2006/relationships/hyperlink" Target="https://podminky.urs.cz/item/CS_URS_2024_02/612181001" TargetMode="External"/><Relationship Id="rId142" Type="http://schemas.openxmlformats.org/officeDocument/2006/relationships/hyperlink" Target="https://podminky.urs.cz/item/CS_URS_2024_02/631311113" TargetMode="External"/><Relationship Id="rId163" Type="http://schemas.openxmlformats.org/officeDocument/2006/relationships/hyperlink" Target="https://podminky.urs.cz/item/CS_URS_2024_02/949101111" TargetMode="External"/><Relationship Id="rId184" Type="http://schemas.openxmlformats.org/officeDocument/2006/relationships/hyperlink" Target="https://podminky.urs.cz/item/CS_URS_2024_02/977271121" TargetMode="External"/><Relationship Id="rId219" Type="http://schemas.openxmlformats.org/officeDocument/2006/relationships/hyperlink" Target="https://podminky.urs.cz/item/CS_URS_2024_01/713131243" TargetMode="External"/><Relationship Id="rId230" Type="http://schemas.openxmlformats.org/officeDocument/2006/relationships/hyperlink" Target="https://podminky.urs.cz/item/CS_URS_2024_02/725119131" TargetMode="External"/><Relationship Id="rId251" Type="http://schemas.openxmlformats.org/officeDocument/2006/relationships/hyperlink" Target="https://podminky.urs.cz/item/CS_URS_2024_02/762361313" TargetMode="External"/><Relationship Id="rId25" Type="http://schemas.openxmlformats.org/officeDocument/2006/relationships/hyperlink" Target="https://podminky.urs.cz/item/CS_URS_2024_02/226112113" TargetMode="External"/><Relationship Id="rId46" Type="http://schemas.openxmlformats.org/officeDocument/2006/relationships/hyperlink" Target="https://podminky.urs.cz/item/CS_URS_2024_02/279351121" TargetMode="External"/><Relationship Id="rId67" Type="http://schemas.openxmlformats.org/officeDocument/2006/relationships/hyperlink" Target="https://podminky.urs.cz/item/CS_URS_2024_02/317168052" TargetMode="External"/><Relationship Id="rId272" Type="http://schemas.openxmlformats.org/officeDocument/2006/relationships/hyperlink" Target="https://podminky.urs.cz/item/CS_URS_2024_02/763411126" TargetMode="External"/><Relationship Id="rId293" Type="http://schemas.openxmlformats.org/officeDocument/2006/relationships/hyperlink" Target="https://podminky.urs.cz/item/CS_URS_2024_02/776141111" TargetMode="External"/><Relationship Id="rId307" Type="http://schemas.openxmlformats.org/officeDocument/2006/relationships/hyperlink" Target="https://podminky.urs.cz/item/CS_URS_2024_02/781131242" TargetMode="External"/><Relationship Id="rId88" Type="http://schemas.openxmlformats.org/officeDocument/2006/relationships/hyperlink" Target="https://podminky.urs.cz/item/CS_URS_2024_02/411351011" TargetMode="External"/><Relationship Id="rId111" Type="http://schemas.openxmlformats.org/officeDocument/2006/relationships/hyperlink" Target="https://podminky.urs.cz/item/CS_URS_2024_02/596211263" TargetMode="External"/><Relationship Id="rId132" Type="http://schemas.openxmlformats.org/officeDocument/2006/relationships/hyperlink" Target="https://podminky.urs.cz/item/CS_URS_2024_02/621541012" TargetMode="External"/><Relationship Id="rId153" Type="http://schemas.openxmlformats.org/officeDocument/2006/relationships/hyperlink" Target="https://podminky.urs.cz/item/CS_URS_2024_02/941211111" TargetMode="External"/><Relationship Id="rId174" Type="http://schemas.openxmlformats.org/officeDocument/2006/relationships/hyperlink" Target="https://podminky.urs.cz/item/CS_URS_2024_02/953611131" TargetMode="External"/><Relationship Id="rId195" Type="http://schemas.openxmlformats.org/officeDocument/2006/relationships/hyperlink" Target="https://podminky.urs.cz/item/CS_URS_2024_02/711112001" TargetMode="External"/><Relationship Id="rId209" Type="http://schemas.openxmlformats.org/officeDocument/2006/relationships/hyperlink" Target="https://podminky.urs.cz/item/CS_URS_2024_02/712363606" TargetMode="External"/><Relationship Id="rId220" Type="http://schemas.openxmlformats.org/officeDocument/2006/relationships/hyperlink" Target="https://podminky.urs.cz/item/CS_URS_2024_02/713141131" TargetMode="External"/><Relationship Id="rId241" Type="http://schemas.openxmlformats.org/officeDocument/2006/relationships/hyperlink" Target="https://podminky.urs.cz/item/CS_URS_2024_02/725291670" TargetMode="External"/><Relationship Id="rId15" Type="http://schemas.openxmlformats.org/officeDocument/2006/relationships/hyperlink" Target="https://podminky.urs.cz/item/CS_URS_2024_02/767995116" TargetMode="External"/><Relationship Id="rId36" Type="http://schemas.openxmlformats.org/officeDocument/2006/relationships/hyperlink" Target="https://podminky.urs.cz/item/CS_URS_2024_02/231611117" TargetMode="External"/><Relationship Id="rId57" Type="http://schemas.openxmlformats.org/officeDocument/2006/relationships/hyperlink" Target="https://podminky.urs.cz/item/CS_URS_2024_02/311351121" TargetMode="External"/><Relationship Id="rId262" Type="http://schemas.openxmlformats.org/officeDocument/2006/relationships/hyperlink" Target="https://podminky.urs.cz/item/CS_URS_2024_02/763121751" TargetMode="External"/><Relationship Id="rId283" Type="http://schemas.openxmlformats.org/officeDocument/2006/relationships/hyperlink" Target="https://podminky.urs.cz/item/CS_URS_2024_02/771274123" TargetMode="External"/><Relationship Id="rId318" Type="http://schemas.openxmlformats.org/officeDocument/2006/relationships/hyperlink" Target="https://podminky.urs.cz/item/CS_URS_2024_02/784181121" TargetMode="External"/><Relationship Id="rId78" Type="http://schemas.openxmlformats.org/officeDocument/2006/relationships/hyperlink" Target="https://podminky.urs.cz/item/CS_URS_2024_02/327501111" TargetMode="External"/><Relationship Id="rId99" Type="http://schemas.openxmlformats.org/officeDocument/2006/relationships/hyperlink" Target="https://podminky.urs.cz/item/CS_URS_2024_02/413352111" TargetMode="External"/><Relationship Id="rId101" Type="http://schemas.openxmlformats.org/officeDocument/2006/relationships/hyperlink" Target="https://podminky.urs.cz/item/CS_URS_2024_02/413361821" TargetMode="External"/><Relationship Id="rId122" Type="http://schemas.openxmlformats.org/officeDocument/2006/relationships/hyperlink" Target="https://podminky.urs.cz/item/CS_URS_2024_02/612321121" TargetMode="External"/><Relationship Id="rId143" Type="http://schemas.openxmlformats.org/officeDocument/2006/relationships/hyperlink" Target="https://podminky.urs.cz/item/CS_URS_2024_02/631311115" TargetMode="External"/><Relationship Id="rId164" Type="http://schemas.openxmlformats.org/officeDocument/2006/relationships/hyperlink" Target="https://podminky.urs.cz/item/CS_URS_2024_02/949121121" TargetMode="External"/><Relationship Id="rId185" Type="http://schemas.openxmlformats.org/officeDocument/2006/relationships/hyperlink" Target="https://podminky.urs.cz/item/CS_URS_2024_02/977271124" TargetMode="External"/><Relationship Id="rId9" Type="http://schemas.openxmlformats.org/officeDocument/2006/relationships/hyperlink" Target="https://podminky.urs.cz/item/CS_URS_2024_02/162251122" TargetMode="External"/><Relationship Id="rId210" Type="http://schemas.openxmlformats.org/officeDocument/2006/relationships/hyperlink" Target="https://podminky.urs.cz/item/CS_URS_2024_02/712391171" TargetMode="External"/><Relationship Id="rId26" Type="http://schemas.openxmlformats.org/officeDocument/2006/relationships/hyperlink" Target="https://podminky.urs.cz/item/CS_URS_2024_02/226112114" TargetMode="External"/><Relationship Id="rId231" Type="http://schemas.openxmlformats.org/officeDocument/2006/relationships/hyperlink" Target="https://podminky.urs.cz/item/CS_URS_2024_02/725211604" TargetMode="External"/><Relationship Id="rId252" Type="http://schemas.openxmlformats.org/officeDocument/2006/relationships/hyperlink" Target="https://podminky.urs.cz/item/CS_URS_2024_02/998762112" TargetMode="External"/><Relationship Id="rId273" Type="http://schemas.openxmlformats.org/officeDocument/2006/relationships/hyperlink" Target="https://podminky.urs.cz/item/CS_URS_2024_02/763431031" TargetMode="External"/><Relationship Id="rId294" Type="http://schemas.openxmlformats.org/officeDocument/2006/relationships/hyperlink" Target="https://podminky.urs.cz/item/CS_URS_2024_02/776251111" TargetMode="External"/><Relationship Id="rId308" Type="http://schemas.openxmlformats.org/officeDocument/2006/relationships/hyperlink" Target="https://podminky.urs.cz/item/CS_URS_2024_02/781131264" TargetMode="External"/><Relationship Id="rId47" Type="http://schemas.openxmlformats.org/officeDocument/2006/relationships/hyperlink" Target="https://podminky.urs.cz/item/CS_URS_2024_02/279351122" TargetMode="External"/><Relationship Id="rId68" Type="http://schemas.openxmlformats.org/officeDocument/2006/relationships/hyperlink" Target="https://podminky.urs.cz/item/CS_URS_2024_02/317168053" TargetMode="External"/><Relationship Id="rId89" Type="http://schemas.openxmlformats.org/officeDocument/2006/relationships/hyperlink" Target="https://podminky.urs.cz/item/CS_URS_2024_02/411351012" TargetMode="External"/><Relationship Id="rId112" Type="http://schemas.openxmlformats.org/officeDocument/2006/relationships/hyperlink" Target="https://podminky.urs.cz/item/CS_URS_2024_02/611111001" TargetMode="External"/><Relationship Id="rId133" Type="http://schemas.openxmlformats.org/officeDocument/2006/relationships/hyperlink" Target="https://podminky.urs.cz/item/CS_URS_2024_02/622131321" TargetMode="External"/><Relationship Id="rId154" Type="http://schemas.openxmlformats.org/officeDocument/2006/relationships/hyperlink" Target="https://podminky.urs.cz/item/CS_URS_2024_02/941211112" TargetMode="External"/><Relationship Id="rId175" Type="http://schemas.openxmlformats.org/officeDocument/2006/relationships/hyperlink" Target="https://podminky.urs.cz/item/CS_URS_2024_02/953611141" TargetMode="External"/><Relationship Id="rId196" Type="http://schemas.openxmlformats.org/officeDocument/2006/relationships/hyperlink" Target="https://podminky.urs.cz/item/CS_URS_2024_02/711141559" TargetMode="External"/><Relationship Id="rId200" Type="http://schemas.openxmlformats.org/officeDocument/2006/relationships/hyperlink" Target="https://podminky.urs.cz/item/CS_URS_2024_02/998711111" TargetMode="External"/><Relationship Id="rId16" Type="http://schemas.openxmlformats.org/officeDocument/2006/relationships/hyperlink" Target="https://podminky.urs.cz/item/CS_URS_2024_02/767995117" TargetMode="External"/><Relationship Id="rId221" Type="http://schemas.openxmlformats.org/officeDocument/2006/relationships/hyperlink" Target="https://podminky.urs.cz/item/CS_URS_2024_02/713141135" TargetMode="External"/><Relationship Id="rId242" Type="http://schemas.openxmlformats.org/officeDocument/2006/relationships/hyperlink" Target="https://podminky.urs.cz/item/CS_URS_2024_02/725339111" TargetMode="External"/><Relationship Id="rId263" Type="http://schemas.openxmlformats.org/officeDocument/2006/relationships/hyperlink" Target="https://podminky.urs.cz/item/CS_URS_2024_02/763122525" TargetMode="External"/><Relationship Id="rId284" Type="http://schemas.openxmlformats.org/officeDocument/2006/relationships/hyperlink" Target="https://podminky.urs.cz/item/CS_URS_2024_02/771274242" TargetMode="External"/><Relationship Id="rId319" Type="http://schemas.openxmlformats.org/officeDocument/2006/relationships/hyperlink" Target="https://podminky.urs.cz/item/CS_URS_2024_02/784211101" TargetMode="External"/><Relationship Id="rId37" Type="http://schemas.openxmlformats.org/officeDocument/2006/relationships/hyperlink" Target="https://podminky.urs.cz/item/CS_URS_2024_02/271532213" TargetMode="External"/><Relationship Id="rId58" Type="http://schemas.openxmlformats.org/officeDocument/2006/relationships/hyperlink" Target="https://podminky.urs.cz/item/CS_URS_2024_02/311351122" TargetMode="External"/><Relationship Id="rId79" Type="http://schemas.openxmlformats.org/officeDocument/2006/relationships/hyperlink" Target="https://podminky.urs.cz/item/CS_URS_2024_02/330321410" TargetMode="External"/><Relationship Id="rId102" Type="http://schemas.openxmlformats.org/officeDocument/2006/relationships/hyperlink" Target="https://podminky.urs.cz/item/CS_URS_2024_02/413941135" TargetMode="External"/><Relationship Id="rId123" Type="http://schemas.openxmlformats.org/officeDocument/2006/relationships/hyperlink" Target="https://podminky.urs.cz/item/CS_URS_2024_01/612325225" TargetMode="External"/><Relationship Id="rId144" Type="http://schemas.openxmlformats.org/officeDocument/2006/relationships/hyperlink" Target="https://podminky.urs.cz/item/CS_URS_2024_02/631319204" TargetMode="External"/><Relationship Id="rId90" Type="http://schemas.openxmlformats.org/officeDocument/2006/relationships/hyperlink" Target="https://podminky.urs.cz/item/CS_URS_2024_02/411354313" TargetMode="External"/><Relationship Id="rId165" Type="http://schemas.openxmlformats.org/officeDocument/2006/relationships/hyperlink" Target="https://podminky.urs.cz/item/CS_URS_2024_02/949121221" TargetMode="External"/><Relationship Id="rId186" Type="http://schemas.openxmlformats.org/officeDocument/2006/relationships/hyperlink" Target="https://podminky.urs.cz/item/CS_URS_2024_02/993111111" TargetMode="External"/><Relationship Id="rId211" Type="http://schemas.openxmlformats.org/officeDocument/2006/relationships/hyperlink" Target="https://podminky.urs.cz/item/CS_URS_2024_02/712811101" TargetMode="External"/><Relationship Id="rId232" Type="http://schemas.openxmlformats.org/officeDocument/2006/relationships/hyperlink" Target="https://podminky.urs.cz/item/CS_URS_2024_02/725211681" TargetMode="External"/><Relationship Id="rId253" Type="http://schemas.openxmlformats.org/officeDocument/2006/relationships/hyperlink" Target="https://podminky.urs.cz/item/CS_URS_2024_02/763111411" TargetMode="External"/><Relationship Id="rId274" Type="http://schemas.openxmlformats.org/officeDocument/2006/relationships/hyperlink" Target="https://podminky.urs.cz/item/CS_URS_2024_02/998763322" TargetMode="External"/><Relationship Id="rId295" Type="http://schemas.openxmlformats.org/officeDocument/2006/relationships/hyperlink" Target="https://podminky.urs.cz/item/CS_URS_2024_02/776251411" TargetMode="External"/><Relationship Id="rId309" Type="http://schemas.openxmlformats.org/officeDocument/2006/relationships/hyperlink" Target="https://podminky.urs.cz/item/CS_URS_2024_02/781472239" TargetMode="External"/><Relationship Id="rId27" Type="http://schemas.openxmlformats.org/officeDocument/2006/relationships/hyperlink" Target="https://podminky.urs.cz/item/CS_URS_2024_02/226112115" TargetMode="External"/><Relationship Id="rId48" Type="http://schemas.openxmlformats.org/officeDocument/2006/relationships/hyperlink" Target="https://podminky.urs.cz/item/CS_URS_2024_02/279351411" TargetMode="External"/><Relationship Id="rId69" Type="http://schemas.openxmlformats.org/officeDocument/2006/relationships/hyperlink" Target="https://podminky.urs.cz/item/CS_URS_2024_02/317168054" TargetMode="External"/><Relationship Id="rId113" Type="http://schemas.openxmlformats.org/officeDocument/2006/relationships/hyperlink" Target="https://podminky.urs.cz/item/CS_URS_2024_02/611131321" TargetMode="External"/><Relationship Id="rId134" Type="http://schemas.openxmlformats.org/officeDocument/2006/relationships/hyperlink" Target="https://podminky.urs.cz/item/CS_URS_2024_02/622142001" TargetMode="External"/><Relationship Id="rId320" Type="http://schemas.openxmlformats.org/officeDocument/2006/relationships/hyperlink" Target="https://podminky.urs.cz/item/CS_URS_2024_02/784660111" TargetMode="External"/><Relationship Id="rId80" Type="http://schemas.openxmlformats.org/officeDocument/2006/relationships/hyperlink" Target="https://podminky.urs.cz/item/CS_URS_2024_02/331351111" TargetMode="External"/><Relationship Id="rId155" Type="http://schemas.openxmlformats.org/officeDocument/2006/relationships/hyperlink" Target="https://podminky.urs.cz/item/CS_URS_2024_02/941211211" TargetMode="External"/><Relationship Id="rId176" Type="http://schemas.openxmlformats.org/officeDocument/2006/relationships/hyperlink" Target="https://podminky.urs.cz/item/CS_URS_2024_02/953611151" TargetMode="External"/><Relationship Id="rId197" Type="http://schemas.openxmlformats.org/officeDocument/2006/relationships/hyperlink" Target="https://podminky.urs.cz/item/CS_URS_2024_02/711142559" TargetMode="External"/><Relationship Id="rId201" Type="http://schemas.openxmlformats.org/officeDocument/2006/relationships/hyperlink" Target="https://podminky.urs.cz/item/CS_URS_2024_02/712311101" TargetMode="External"/><Relationship Id="rId222" Type="http://schemas.openxmlformats.org/officeDocument/2006/relationships/hyperlink" Target="https://podminky.urs.cz/item/CS_URS_2024_02/713141151" TargetMode="External"/><Relationship Id="rId243" Type="http://schemas.openxmlformats.org/officeDocument/2006/relationships/hyperlink" Target="https://podminky.urs.cz/item/CS_URS_2024_01/725822613" TargetMode="External"/><Relationship Id="rId264" Type="http://schemas.openxmlformats.org/officeDocument/2006/relationships/hyperlink" Target="https://podminky.urs.cz/item/CS_URS_2024_02/763131421" TargetMode="External"/><Relationship Id="rId285" Type="http://schemas.openxmlformats.org/officeDocument/2006/relationships/hyperlink" Target="https://podminky.urs.cz/item/CS_URS_2024_02/771474113" TargetMode="External"/><Relationship Id="rId17" Type="http://schemas.openxmlformats.org/officeDocument/2006/relationships/hyperlink" Target="https://podminky.urs.cz/item/CS_URS_2024_02/953946131" TargetMode="External"/><Relationship Id="rId38" Type="http://schemas.openxmlformats.org/officeDocument/2006/relationships/hyperlink" Target="https://podminky.urs.cz/item/CS_URS_2024_02/273313611" TargetMode="External"/><Relationship Id="rId59" Type="http://schemas.openxmlformats.org/officeDocument/2006/relationships/hyperlink" Target="https://podminky.urs.cz/item/CS_URS_2024_02/311351311" TargetMode="External"/><Relationship Id="rId103" Type="http://schemas.openxmlformats.org/officeDocument/2006/relationships/hyperlink" Target="https://podminky.urs.cz/item/CS_URS_2024_02/430321414" TargetMode="External"/><Relationship Id="rId124" Type="http://schemas.openxmlformats.org/officeDocument/2006/relationships/hyperlink" Target="https://podminky.urs.cz/item/CS_URS_2024_02/613111001" TargetMode="External"/><Relationship Id="rId310" Type="http://schemas.openxmlformats.org/officeDocument/2006/relationships/hyperlink" Target="https://podminky.urs.cz/item/CS_URS_2024_02/781472242" TargetMode="External"/><Relationship Id="rId70" Type="http://schemas.openxmlformats.org/officeDocument/2006/relationships/hyperlink" Target="https://podminky.urs.cz/item/CS_URS_2024_02/317168055" TargetMode="External"/><Relationship Id="rId91" Type="http://schemas.openxmlformats.org/officeDocument/2006/relationships/hyperlink" Target="https://podminky.urs.cz/item/CS_URS_2024_02/411354314" TargetMode="External"/><Relationship Id="rId145" Type="http://schemas.openxmlformats.org/officeDocument/2006/relationships/hyperlink" Target="https://podminky.urs.cz/item/CS_URS_2024_02/632451234" TargetMode="External"/><Relationship Id="rId166" Type="http://schemas.openxmlformats.org/officeDocument/2006/relationships/hyperlink" Target="https://podminky.urs.cz/item/CS_URS_2024_02/949121821" TargetMode="External"/><Relationship Id="rId187" Type="http://schemas.openxmlformats.org/officeDocument/2006/relationships/hyperlink" Target="https://podminky.urs.cz/item/CS_URS_2024_02/993111119" TargetMode="External"/><Relationship Id="rId1" Type="http://schemas.openxmlformats.org/officeDocument/2006/relationships/hyperlink" Target="https://podminky.urs.cz/item/CS_URS_2024_02/121151125" TargetMode="External"/><Relationship Id="rId212" Type="http://schemas.openxmlformats.org/officeDocument/2006/relationships/hyperlink" Target="https://podminky.urs.cz/item/CS_URS_2024_02/712841559" TargetMode="External"/><Relationship Id="rId233" Type="http://schemas.openxmlformats.org/officeDocument/2006/relationships/hyperlink" Target="https://podminky.urs.cz/item/CS_URS_2024_01/725211703" TargetMode="External"/><Relationship Id="rId254" Type="http://schemas.openxmlformats.org/officeDocument/2006/relationships/hyperlink" Target="https://podminky.urs.cz/item/CS_URS_2024_02/763111417" TargetMode="External"/><Relationship Id="rId28" Type="http://schemas.openxmlformats.org/officeDocument/2006/relationships/hyperlink" Target="https://podminky.urs.cz/item/CS_URS_2024_02/226112213" TargetMode="External"/><Relationship Id="rId49" Type="http://schemas.openxmlformats.org/officeDocument/2006/relationships/hyperlink" Target="https://podminky.urs.cz/item/CS_URS_2024_02/279351412" TargetMode="External"/><Relationship Id="rId114" Type="http://schemas.openxmlformats.org/officeDocument/2006/relationships/hyperlink" Target="https://podminky.urs.cz/item/CS_URS_2024_02/611142001" TargetMode="External"/><Relationship Id="rId275" Type="http://schemas.openxmlformats.org/officeDocument/2006/relationships/hyperlink" Target="https://podminky.urs.cz/item/CS_URS_2024_01/764002851" TargetMode="External"/><Relationship Id="rId296" Type="http://schemas.openxmlformats.org/officeDocument/2006/relationships/hyperlink" Target="https://podminky.urs.cz/item/CS_URS_2024_02/776411221" TargetMode="External"/><Relationship Id="rId300" Type="http://schemas.openxmlformats.org/officeDocument/2006/relationships/hyperlink" Target="https://podminky.urs.cz/item/CS_URS_2024_02/777131113" TargetMode="External"/><Relationship Id="rId60" Type="http://schemas.openxmlformats.org/officeDocument/2006/relationships/hyperlink" Target="https://podminky.urs.cz/item/CS_URS_2024_02/311351312" TargetMode="External"/><Relationship Id="rId81" Type="http://schemas.openxmlformats.org/officeDocument/2006/relationships/hyperlink" Target="https://podminky.urs.cz/item/CS_URS_2024_02/331351112" TargetMode="External"/><Relationship Id="rId135" Type="http://schemas.openxmlformats.org/officeDocument/2006/relationships/hyperlink" Target="https://podminky.urs.cz/item/CS_URS_2024_02/622143004" TargetMode="External"/><Relationship Id="rId156" Type="http://schemas.openxmlformats.org/officeDocument/2006/relationships/hyperlink" Target="https://podminky.urs.cz/item/CS_URS_2024_02/941211212" TargetMode="External"/><Relationship Id="rId177" Type="http://schemas.openxmlformats.org/officeDocument/2006/relationships/hyperlink" Target="https://podminky.urs.cz/item/CS_URS_2024_02/953611211" TargetMode="External"/><Relationship Id="rId198" Type="http://schemas.openxmlformats.org/officeDocument/2006/relationships/hyperlink" Target="https://podminky.urs.cz/item/CS_URS_2024_02/711161212" TargetMode="External"/><Relationship Id="rId321" Type="http://schemas.openxmlformats.org/officeDocument/2006/relationships/hyperlink" Target="https://podminky.urs.cz/item/CS_URS_2024_02/998786112" TargetMode="External"/><Relationship Id="rId202" Type="http://schemas.openxmlformats.org/officeDocument/2006/relationships/hyperlink" Target="https://podminky.urs.cz/item/CS_URS_2024_02/712341559" TargetMode="External"/><Relationship Id="rId223" Type="http://schemas.openxmlformats.org/officeDocument/2006/relationships/hyperlink" Target="https://podminky.urs.cz/item/CS_URS_2024_02/713141212" TargetMode="External"/><Relationship Id="rId244" Type="http://schemas.openxmlformats.org/officeDocument/2006/relationships/hyperlink" Target="https://podminky.urs.cz/item/CS_URS_2024_02/725829121" TargetMode="External"/><Relationship Id="rId18" Type="http://schemas.openxmlformats.org/officeDocument/2006/relationships/hyperlink" Target="https://podminky.urs.cz/item/CS_URS_2024_02/953946132" TargetMode="External"/><Relationship Id="rId39" Type="http://schemas.openxmlformats.org/officeDocument/2006/relationships/hyperlink" Target="https://podminky.urs.cz/item/CS_URS_2024_02/273322511" TargetMode="External"/><Relationship Id="rId265" Type="http://schemas.openxmlformats.org/officeDocument/2006/relationships/hyperlink" Target="https://podminky.urs.cz/item/CS_URS_2024_02/763131461" TargetMode="External"/><Relationship Id="rId286" Type="http://schemas.openxmlformats.org/officeDocument/2006/relationships/hyperlink" Target="https://podminky.urs.cz/item/CS_URS_2024_02/771574433" TargetMode="External"/><Relationship Id="rId50" Type="http://schemas.openxmlformats.org/officeDocument/2006/relationships/hyperlink" Target="https://podminky.urs.cz/item/CS_URS_2024_02/279361113" TargetMode="External"/><Relationship Id="rId104" Type="http://schemas.openxmlformats.org/officeDocument/2006/relationships/hyperlink" Target="https://podminky.urs.cz/item/CS_URS_2024_02/430321616" TargetMode="External"/><Relationship Id="rId125" Type="http://schemas.openxmlformats.org/officeDocument/2006/relationships/hyperlink" Target="https://podminky.urs.cz/item/CS_URS_2024_02/613131321" TargetMode="External"/><Relationship Id="rId146" Type="http://schemas.openxmlformats.org/officeDocument/2006/relationships/hyperlink" Target="https://podminky.urs.cz/item/CS_URS_2024_02/632451292" TargetMode="External"/><Relationship Id="rId167" Type="http://schemas.openxmlformats.org/officeDocument/2006/relationships/hyperlink" Target="https://podminky.urs.cz/item/CS_URS_2024_02/952901111" TargetMode="External"/><Relationship Id="rId188" Type="http://schemas.openxmlformats.org/officeDocument/2006/relationships/hyperlink" Target="https://podminky.urs.cz/item/CS_URS_2024_01/997013153" TargetMode="External"/><Relationship Id="rId311" Type="http://schemas.openxmlformats.org/officeDocument/2006/relationships/hyperlink" Target="https://podminky.urs.cz/item/CS_URS_2024_02/781472291" TargetMode="External"/><Relationship Id="rId71" Type="http://schemas.openxmlformats.org/officeDocument/2006/relationships/hyperlink" Target="https://podminky.urs.cz/item/CS_URS_2024_02/317168056" TargetMode="External"/><Relationship Id="rId92" Type="http://schemas.openxmlformats.org/officeDocument/2006/relationships/hyperlink" Target="https://podminky.urs.cz/item/CS_URS_2024_02/411354711" TargetMode="External"/><Relationship Id="rId213" Type="http://schemas.openxmlformats.org/officeDocument/2006/relationships/hyperlink" Target="https://podminky.urs.cz/item/CS_URS_2024_02/712861703" TargetMode="External"/><Relationship Id="rId234" Type="http://schemas.openxmlformats.org/officeDocument/2006/relationships/hyperlink" Target="https://podminky.urs.cz/item/CS_URS_2024_02/725291652" TargetMode="External"/><Relationship Id="rId2" Type="http://schemas.openxmlformats.org/officeDocument/2006/relationships/hyperlink" Target="https://podminky.urs.cz/item/CS_URS_2024_02/131213701" TargetMode="External"/><Relationship Id="rId29" Type="http://schemas.openxmlformats.org/officeDocument/2006/relationships/hyperlink" Target="https://podminky.urs.cz/item/CS_URS_2024_02/226112214" TargetMode="External"/><Relationship Id="rId255" Type="http://schemas.openxmlformats.org/officeDocument/2006/relationships/hyperlink" Target="https://podminky.urs.cz/item/CS_URS_2024_02/763111431" TargetMode="External"/><Relationship Id="rId276" Type="http://schemas.openxmlformats.org/officeDocument/2006/relationships/hyperlink" Target="https://podminky.urs.cz/item/CS_URS_2024_02/998764112" TargetMode="External"/><Relationship Id="rId297" Type="http://schemas.openxmlformats.org/officeDocument/2006/relationships/hyperlink" Target="https://podminky.urs.cz/item/CS_URS_2024_02/776411223" TargetMode="External"/><Relationship Id="rId40" Type="http://schemas.openxmlformats.org/officeDocument/2006/relationships/hyperlink" Target="https://podminky.urs.cz/item/CS_URS_2024_02/273322611" TargetMode="External"/><Relationship Id="rId115" Type="http://schemas.openxmlformats.org/officeDocument/2006/relationships/hyperlink" Target="https://podminky.urs.cz/item/CS_URS_2024_02/611181001" TargetMode="External"/><Relationship Id="rId136" Type="http://schemas.openxmlformats.org/officeDocument/2006/relationships/hyperlink" Target="https://podminky.urs.cz/item/CS_URS_2024_02/622151011" TargetMode="External"/><Relationship Id="rId157" Type="http://schemas.openxmlformats.org/officeDocument/2006/relationships/hyperlink" Target="https://podminky.urs.cz/item/CS_URS_2024_02/941211322" TargetMode="External"/><Relationship Id="rId178" Type="http://schemas.openxmlformats.org/officeDocument/2006/relationships/hyperlink" Target="https://podminky.urs.cz/item/CS_URS_2024_02/966071131" TargetMode="External"/><Relationship Id="rId301" Type="http://schemas.openxmlformats.org/officeDocument/2006/relationships/hyperlink" Target="https://podminky.urs.cz/item/CS_URS_2024_02/777621121" TargetMode="External"/><Relationship Id="rId322" Type="http://schemas.openxmlformats.org/officeDocument/2006/relationships/hyperlink" Target="https://podminky.urs.cz/item/CS_URS_2023_02/789224123" TargetMode="External"/><Relationship Id="rId61" Type="http://schemas.openxmlformats.org/officeDocument/2006/relationships/hyperlink" Target="https://podminky.urs.cz/item/CS_URS_2024_02/311361821" TargetMode="External"/><Relationship Id="rId82" Type="http://schemas.openxmlformats.org/officeDocument/2006/relationships/hyperlink" Target="https://podminky.urs.cz/item/CS_URS_2024_02/331361821" TargetMode="External"/><Relationship Id="rId199" Type="http://schemas.openxmlformats.org/officeDocument/2006/relationships/hyperlink" Target="https://podminky.urs.cz/item/CS_URS_2024_02/711491272" TargetMode="External"/><Relationship Id="rId203" Type="http://schemas.openxmlformats.org/officeDocument/2006/relationships/hyperlink" Target="https://podminky.urs.cz/item/CS_URS_2024_02/712361702" TargetMode="External"/><Relationship Id="rId19" Type="http://schemas.openxmlformats.org/officeDocument/2006/relationships/hyperlink" Target="https://podminky.urs.cz/item/CS_URS_2024_02/151721111" TargetMode="External"/><Relationship Id="rId224" Type="http://schemas.openxmlformats.org/officeDocument/2006/relationships/hyperlink" Target="https://podminky.urs.cz/item/CS_URS_2024_02/713141335" TargetMode="External"/><Relationship Id="rId245" Type="http://schemas.openxmlformats.org/officeDocument/2006/relationships/hyperlink" Target="https://podminky.urs.cz/item/CS_URS_2024_01/725849411" TargetMode="External"/><Relationship Id="rId266" Type="http://schemas.openxmlformats.org/officeDocument/2006/relationships/hyperlink" Target="https://podminky.urs.cz/item/CS_URS_2024_02/763131714" TargetMode="External"/><Relationship Id="rId287" Type="http://schemas.openxmlformats.org/officeDocument/2006/relationships/hyperlink" Target="https://podminky.urs.cz/item/CS_URS_2024_02/771574439" TargetMode="External"/><Relationship Id="rId30" Type="http://schemas.openxmlformats.org/officeDocument/2006/relationships/hyperlink" Target="https://podminky.urs.cz/item/CS_URS_2024_02/226112215" TargetMode="External"/><Relationship Id="rId105" Type="http://schemas.openxmlformats.org/officeDocument/2006/relationships/hyperlink" Target="https://podminky.urs.cz/item/CS_URS_2024_02/430361821" TargetMode="External"/><Relationship Id="rId126" Type="http://schemas.openxmlformats.org/officeDocument/2006/relationships/hyperlink" Target="https://podminky.urs.cz/item/CS_URS_2024_02/613142001" TargetMode="External"/><Relationship Id="rId147" Type="http://schemas.openxmlformats.org/officeDocument/2006/relationships/hyperlink" Target="https://podminky.urs.cz/item/CS_URS_2024_02/632481213" TargetMode="External"/><Relationship Id="rId168" Type="http://schemas.openxmlformats.org/officeDocument/2006/relationships/hyperlink" Target="https://podminky.urs.cz/item/CS_URS_2024_02/953241212" TargetMode="External"/><Relationship Id="rId312" Type="http://schemas.openxmlformats.org/officeDocument/2006/relationships/hyperlink" Target="https://podminky.urs.cz/item/CS_URS_2024_02/781484411" TargetMode="External"/><Relationship Id="rId51" Type="http://schemas.openxmlformats.org/officeDocument/2006/relationships/hyperlink" Target="https://podminky.urs.cz/item/CS_URS_2024_02/279361821" TargetMode="External"/><Relationship Id="rId72" Type="http://schemas.openxmlformats.org/officeDocument/2006/relationships/hyperlink" Target="https://podminky.urs.cz/item/CS_URS_2024_02/317168057" TargetMode="External"/><Relationship Id="rId93" Type="http://schemas.openxmlformats.org/officeDocument/2006/relationships/hyperlink" Target="https://podminky.urs.cz/item/CS_URS_2024_02/411354712" TargetMode="External"/><Relationship Id="rId189" Type="http://schemas.openxmlformats.org/officeDocument/2006/relationships/hyperlink" Target="https://podminky.urs.cz/item/CS_URS_2024_01/997013501" TargetMode="External"/><Relationship Id="rId3" Type="http://schemas.openxmlformats.org/officeDocument/2006/relationships/hyperlink" Target="https://podminky.urs.cz/item/CS_URS_2024_02/131251106" TargetMode="External"/><Relationship Id="rId214" Type="http://schemas.openxmlformats.org/officeDocument/2006/relationships/hyperlink" Target="https://podminky.urs.cz/item/CS_URS_2024_02/998712112" TargetMode="External"/><Relationship Id="rId235" Type="http://schemas.openxmlformats.org/officeDocument/2006/relationships/hyperlink" Target="https://podminky.urs.cz/item/CS_URS_2024_01/725291653" TargetMode="External"/><Relationship Id="rId256" Type="http://schemas.openxmlformats.org/officeDocument/2006/relationships/hyperlink" Target="https://podminky.urs.cz/item/CS_URS_2024_02/763111437" TargetMode="External"/><Relationship Id="rId277" Type="http://schemas.openxmlformats.org/officeDocument/2006/relationships/hyperlink" Target="https://podminky.urs.cz/item/CS_URS_2024_02/998766112" TargetMode="External"/><Relationship Id="rId298" Type="http://schemas.openxmlformats.org/officeDocument/2006/relationships/hyperlink" Target="https://podminky.urs.cz/item/CS_URS_2024_02/776411224" TargetMode="External"/><Relationship Id="rId116" Type="http://schemas.openxmlformats.org/officeDocument/2006/relationships/hyperlink" Target="https://podminky.urs.cz/item/CS_URS_2024_02/611181005" TargetMode="External"/><Relationship Id="rId137" Type="http://schemas.openxmlformats.org/officeDocument/2006/relationships/hyperlink" Target="https://podminky.urs.cz/item/CS_URS_2024_02/622211041" TargetMode="External"/><Relationship Id="rId158" Type="http://schemas.openxmlformats.org/officeDocument/2006/relationships/hyperlink" Target="https://podminky.urs.cz/item/CS_URS_2024_02/941211811" TargetMode="External"/><Relationship Id="rId302" Type="http://schemas.openxmlformats.org/officeDocument/2006/relationships/hyperlink" Target="https://podminky.urs.cz/item/CS_URS_2024_02/777911113" TargetMode="External"/><Relationship Id="rId323" Type="http://schemas.openxmlformats.org/officeDocument/2006/relationships/hyperlink" Target="https://podminky.urs.cz/item/CS_URS_2023_02/789324110" TargetMode="External"/><Relationship Id="rId20" Type="http://schemas.openxmlformats.org/officeDocument/2006/relationships/hyperlink" Target="https://podminky.urs.cz/item/CS_URS_2024_02/115101301" TargetMode="External"/><Relationship Id="rId41" Type="http://schemas.openxmlformats.org/officeDocument/2006/relationships/hyperlink" Target="https://podminky.urs.cz/item/CS_URS_2024_02/273351121" TargetMode="External"/><Relationship Id="rId62" Type="http://schemas.openxmlformats.org/officeDocument/2006/relationships/hyperlink" Target="https://podminky.urs.cz/item/CS_URS_2024_02/315321411" TargetMode="External"/><Relationship Id="rId83" Type="http://schemas.openxmlformats.org/officeDocument/2006/relationships/hyperlink" Target="https://podminky.urs.cz/item/CS_URS_2024_02/341941001" TargetMode="External"/><Relationship Id="rId179" Type="http://schemas.openxmlformats.org/officeDocument/2006/relationships/hyperlink" Target="https://podminky.urs.cz/item/CS_URS_2024_02/767996703" TargetMode="External"/><Relationship Id="rId190" Type="http://schemas.openxmlformats.org/officeDocument/2006/relationships/hyperlink" Target="https://podminky.urs.cz/item/CS_URS_2024_01/997013509" TargetMode="External"/><Relationship Id="rId204" Type="http://schemas.openxmlformats.org/officeDocument/2006/relationships/hyperlink" Target="https://podminky.urs.cz/item/CS_URS_2024_02/712361703" TargetMode="External"/><Relationship Id="rId225" Type="http://schemas.openxmlformats.org/officeDocument/2006/relationships/hyperlink" Target="https://podminky.urs.cz/item/CS_URS_2024_02/998713112" TargetMode="External"/><Relationship Id="rId246" Type="http://schemas.openxmlformats.org/officeDocument/2006/relationships/hyperlink" Target="https://podminky.urs.cz/item/CS_URS_2024_02/998725112" TargetMode="External"/><Relationship Id="rId267" Type="http://schemas.openxmlformats.org/officeDocument/2006/relationships/hyperlink" Target="https://podminky.urs.cz/item/CS_URS_2024_02/763131761" TargetMode="External"/><Relationship Id="rId288" Type="http://schemas.openxmlformats.org/officeDocument/2006/relationships/hyperlink" Target="https://podminky.urs.cz/item/CS_URS_2024_01/771577211" TargetMode="External"/><Relationship Id="rId106" Type="http://schemas.openxmlformats.org/officeDocument/2006/relationships/hyperlink" Target="https://podminky.urs.cz/item/CS_URS_2024_02/431351121" TargetMode="External"/><Relationship Id="rId127" Type="http://schemas.openxmlformats.org/officeDocument/2006/relationships/hyperlink" Target="https://podminky.urs.cz/item/CS_URS_2024_02/613181001" TargetMode="External"/><Relationship Id="rId313" Type="http://schemas.openxmlformats.org/officeDocument/2006/relationships/hyperlink" Target="https://podminky.urs.cz/item/CS_URS_2024_02/781491011" TargetMode="External"/><Relationship Id="rId10" Type="http://schemas.openxmlformats.org/officeDocument/2006/relationships/hyperlink" Target="https://podminky.urs.cz/item/CS_URS_2024_02/162751117" TargetMode="External"/><Relationship Id="rId31" Type="http://schemas.openxmlformats.org/officeDocument/2006/relationships/hyperlink" Target="https://podminky.urs.cz/item/CS_URS_2024_02/226113113" TargetMode="External"/><Relationship Id="rId52" Type="http://schemas.openxmlformats.org/officeDocument/2006/relationships/hyperlink" Target="https://podminky.urs.cz/item/CS_URS_2024_01/310239211" TargetMode="External"/><Relationship Id="rId73" Type="http://schemas.openxmlformats.org/officeDocument/2006/relationships/hyperlink" Target="https://podminky.urs.cz/item/CS_URS_2024_02/327324127" TargetMode="External"/><Relationship Id="rId94" Type="http://schemas.openxmlformats.org/officeDocument/2006/relationships/hyperlink" Target="https://podminky.urs.cz/item/CS_URS_2024_02/411361821" TargetMode="External"/><Relationship Id="rId148" Type="http://schemas.openxmlformats.org/officeDocument/2006/relationships/hyperlink" Target="https://podminky.urs.cz/item/CS_URS_2024_02/633811111" TargetMode="External"/><Relationship Id="rId169" Type="http://schemas.openxmlformats.org/officeDocument/2006/relationships/hyperlink" Target="https://podminky.urs.cz/item/CS_URS_2024_02/953241213" TargetMode="External"/><Relationship Id="rId4" Type="http://schemas.openxmlformats.org/officeDocument/2006/relationships/hyperlink" Target="https://podminky.urs.cz/item/CS_URS_2024_02/131251206" TargetMode="External"/><Relationship Id="rId180" Type="http://schemas.openxmlformats.org/officeDocument/2006/relationships/hyperlink" Target="https://podminky.urs.cz/item/CS_URS_2024_02/767996704" TargetMode="External"/><Relationship Id="rId215" Type="http://schemas.openxmlformats.org/officeDocument/2006/relationships/hyperlink" Target="https://podminky.urs.cz/item/CS_URS_2024_02/713111128" TargetMode="External"/><Relationship Id="rId236" Type="http://schemas.openxmlformats.org/officeDocument/2006/relationships/hyperlink" Target="https://podminky.urs.cz/item/CS_URS_2024_02/725291654" TargetMode="External"/><Relationship Id="rId257" Type="http://schemas.openxmlformats.org/officeDocument/2006/relationships/hyperlink" Target="https://podminky.urs.cz/item/CS_URS_2024_02/763111717" TargetMode="External"/><Relationship Id="rId278" Type="http://schemas.openxmlformats.org/officeDocument/2006/relationships/hyperlink" Target="https://podminky.urs.cz/item/CS_URS_2024_02/767881141" TargetMode="External"/><Relationship Id="rId303" Type="http://schemas.openxmlformats.org/officeDocument/2006/relationships/hyperlink" Target="https://podminky.urs.cz/item/CS_URS_2024_02/998777111" TargetMode="External"/><Relationship Id="rId42" Type="http://schemas.openxmlformats.org/officeDocument/2006/relationships/hyperlink" Target="https://podminky.urs.cz/item/CS_URS_2024_02/273351122" TargetMode="External"/><Relationship Id="rId84" Type="http://schemas.openxmlformats.org/officeDocument/2006/relationships/hyperlink" Target="https://podminky.urs.cz/item/CS_URS_2024_02/341941002" TargetMode="External"/><Relationship Id="rId138" Type="http://schemas.openxmlformats.org/officeDocument/2006/relationships/hyperlink" Target="https://podminky.urs.cz/item/CS_URS_2024_02/622221131" TargetMode="External"/><Relationship Id="rId191" Type="http://schemas.openxmlformats.org/officeDocument/2006/relationships/hyperlink" Target="https://podminky.urs.cz/item/CS_URS_2024_01/997013609" TargetMode="External"/><Relationship Id="rId205" Type="http://schemas.openxmlformats.org/officeDocument/2006/relationships/hyperlink" Target="https://podminky.urs.cz/item/CS_URS_2024_02/712363001" TargetMode="External"/><Relationship Id="rId247" Type="http://schemas.openxmlformats.org/officeDocument/2006/relationships/hyperlink" Target="https://podminky.urs.cz/item/CS_URS_2024_02/726131041" TargetMode="External"/><Relationship Id="rId107" Type="http://schemas.openxmlformats.org/officeDocument/2006/relationships/hyperlink" Target="https://podminky.urs.cz/item/CS_URS_2024_02/431351122" TargetMode="External"/><Relationship Id="rId289" Type="http://schemas.openxmlformats.org/officeDocument/2006/relationships/hyperlink" Target="https://podminky.urs.cz/item/CS_URS_2024_02/771591112" TargetMode="External"/><Relationship Id="rId11" Type="http://schemas.openxmlformats.org/officeDocument/2006/relationships/hyperlink" Target="https://podminky.urs.cz/item/CS_URS_2024_02/162751119" TargetMode="External"/><Relationship Id="rId53" Type="http://schemas.openxmlformats.org/officeDocument/2006/relationships/hyperlink" Target="https://podminky.urs.cz/item/CS_URS_2024_02/311113155" TargetMode="External"/><Relationship Id="rId149" Type="http://schemas.openxmlformats.org/officeDocument/2006/relationships/hyperlink" Target="https://podminky.urs.cz/item/CS_URS_2024_02/634112123" TargetMode="External"/><Relationship Id="rId314" Type="http://schemas.openxmlformats.org/officeDocument/2006/relationships/hyperlink" Target="https://podminky.urs.cz/item/CS_URS_2024_02/781492211" TargetMode="External"/><Relationship Id="rId95" Type="http://schemas.openxmlformats.org/officeDocument/2006/relationships/hyperlink" Target="https://podminky.urs.cz/item/CS_URS_2024_02/411362021" TargetMode="External"/><Relationship Id="rId160" Type="http://schemas.openxmlformats.org/officeDocument/2006/relationships/hyperlink" Target="https://podminky.urs.cz/item/CS_URS_2024_02/944611111" TargetMode="External"/><Relationship Id="rId216" Type="http://schemas.openxmlformats.org/officeDocument/2006/relationships/hyperlink" Target="https://podminky.urs.cz/item/CS_URS_2024_02/713121111" TargetMode="External"/><Relationship Id="rId258" Type="http://schemas.openxmlformats.org/officeDocument/2006/relationships/hyperlink" Target="https://podminky.urs.cz/item/CS_URS_2024_02/763113319" TargetMode="External"/><Relationship Id="rId22" Type="http://schemas.openxmlformats.org/officeDocument/2006/relationships/hyperlink" Target="https://podminky.urs.cz/item/CS_URS_2024_02/218111113" TargetMode="External"/><Relationship Id="rId64" Type="http://schemas.openxmlformats.org/officeDocument/2006/relationships/hyperlink" Target="https://podminky.urs.cz/item/CS_URS_2024_02/315351122" TargetMode="External"/><Relationship Id="rId118" Type="http://schemas.openxmlformats.org/officeDocument/2006/relationships/hyperlink" Target="https://podminky.urs.cz/item/CS_URS_2024_02/612131301" TargetMode="External"/><Relationship Id="rId171" Type="http://schemas.openxmlformats.org/officeDocument/2006/relationships/hyperlink" Target="https://podminky.urs.cz/item/CS_URS_2024_02/953312122" TargetMode="External"/><Relationship Id="rId227" Type="http://schemas.openxmlformats.org/officeDocument/2006/relationships/hyperlink" Target="https://podminky.urs.cz/item/CS_URS_2024_02/998721112" TargetMode="External"/><Relationship Id="rId269" Type="http://schemas.openxmlformats.org/officeDocument/2006/relationships/hyperlink" Target="https://podminky.urs.cz/item/CS_URS_2024_02/763181421" TargetMode="External"/><Relationship Id="rId33" Type="http://schemas.openxmlformats.org/officeDocument/2006/relationships/hyperlink" Target="https://podminky.urs.cz/item/CS_URS_2024_02/226113115" TargetMode="External"/><Relationship Id="rId129" Type="http://schemas.openxmlformats.org/officeDocument/2006/relationships/hyperlink" Target="https://podminky.urs.cz/item/CS_URS_2024_02/621151011" TargetMode="External"/><Relationship Id="rId280" Type="http://schemas.openxmlformats.org/officeDocument/2006/relationships/hyperlink" Target="https://podminky.urs.cz/item/CS_URS_2024_02/998767112" TargetMode="External"/><Relationship Id="rId75" Type="http://schemas.openxmlformats.org/officeDocument/2006/relationships/hyperlink" Target="https://podminky.urs.cz/item/CS_URS_2024_02/327351211" TargetMode="External"/><Relationship Id="rId140" Type="http://schemas.openxmlformats.org/officeDocument/2006/relationships/hyperlink" Target="https://podminky.urs.cz/item/CS_URS_2024_02/622251231" TargetMode="External"/><Relationship Id="rId182" Type="http://schemas.openxmlformats.org/officeDocument/2006/relationships/hyperlink" Target="https://podminky.urs.cz/item/CS_URS_2024_01/971033361" TargetMode="External"/><Relationship Id="rId6" Type="http://schemas.openxmlformats.org/officeDocument/2006/relationships/hyperlink" Target="https://podminky.urs.cz/item/CS_URS_2024_02/151711121" TargetMode="External"/><Relationship Id="rId238" Type="http://schemas.openxmlformats.org/officeDocument/2006/relationships/hyperlink" Target="https://podminky.urs.cz/item/CS_URS_2024_02/725291664" TargetMode="External"/><Relationship Id="rId291" Type="http://schemas.openxmlformats.org/officeDocument/2006/relationships/hyperlink" Target="https://podminky.urs.cz/item/CS_URS_2024_02/998771112" TargetMode="External"/><Relationship Id="rId305" Type="http://schemas.openxmlformats.org/officeDocument/2006/relationships/hyperlink" Target="https://podminky.urs.cz/item/CS_URS_2024_02/781131112" TargetMode="External"/><Relationship Id="rId44" Type="http://schemas.openxmlformats.org/officeDocument/2006/relationships/hyperlink" Target="https://podminky.urs.cz/item/CS_URS_2024_02/279311135" TargetMode="External"/><Relationship Id="rId86" Type="http://schemas.openxmlformats.org/officeDocument/2006/relationships/hyperlink" Target="https://podminky.urs.cz/item/CS_URS_2024_02/411321414" TargetMode="External"/><Relationship Id="rId151" Type="http://schemas.openxmlformats.org/officeDocument/2006/relationships/hyperlink" Target="https://podminky.urs.cz/item/CS_URS_2024_02/636311133" TargetMode="External"/><Relationship Id="rId193" Type="http://schemas.openxmlformats.org/officeDocument/2006/relationships/hyperlink" Target="https://podminky.urs.cz/item/CS_URS_2024_02/998011002" TargetMode="External"/><Relationship Id="rId207" Type="http://schemas.openxmlformats.org/officeDocument/2006/relationships/hyperlink" Target="https://podminky.urs.cz/item/CS_URS_2024_02/712363604" TargetMode="External"/><Relationship Id="rId249" Type="http://schemas.openxmlformats.org/officeDocument/2006/relationships/hyperlink" Target="https://podminky.urs.cz/item/CS_URS_2024_02/726191011" TargetMode="External"/><Relationship Id="rId13" Type="http://schemas.openxmlformats.org/officeDocument/2006/relationships/hyperlink" Target="https://podminky.urs.cz/item/CS_URS_2024_02/171201231" TargetMode="External"/><Relationship Id="rId109" Type="http://schemas.openxmlformats.org/officeDocument/2006/relationships/hyperlink" Target="https://podminky.urs.cz/item/CS_URS_2024_02/434351142" TargetMode="External"/><Relationship Id="rId260" Type="http://schemas.openxmlformats.org/officeDocument/2006/relationships/hyperlink" Target="https://podminky.urs.cz/item/CS_URS_2024_02/763121590" TargetMode="External"/><Relationship Id="rId316" Type="http://schemas.openxmlformats.org/officeDocument/2006/relationships/hyperlink" Target="https://podminky.urs.cz/item/CS_URS_2024_02/7817341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4_01/733111108" TargetMode="External"/><Relationship Id="rId18" Type="http://schemas.openxmlformats.org/officeDocument/2006/relationships/hyperlink" Target="https://podminky.urs.cz/item/CS_URS_2024_01/733121224" TargetMode="External"/><Relationship Id="rId26" Type="http://schemas.openxmlformats.org/officeDocument/2006/relationships/hyperlink" Target="https://podminky.urs.cz/item/CS_URS_2024_01/733391101" TargetMode="External"/><Relationship Id="rId39" Type="http://schemas.openxmlformats.org/officeDocument/2006/relationships/hyperlink" Target="https://podminky.urs.cz/item/CS_URS_2024_01/734292714" TargetMode="External"/><Relationship Id="rId21" Type="http://schemas.openxmlformats.org/officeDocument/2006/relationships/hyperlink" Target="https://podminky.urs.cz/item/CS_URS_2024_01/733190107" TargetMode="External"/><Relationship Id="rId34" Type="http://schemas.openxmlformats.org/officeDocument/2006/relationships/hyperlink" Target="https://podminky.urs.cz/item/CS_URS_2024_01/734291123" TargetMode="External"/><Relationship Id="rId42" Type="http://schemas.openxmlformats.org/officeDocument/2006/relationships/hyperlink" Target="https://podminky.urs.cz/item/CS_URS_2024_01/734292718" TargetMode="External"/><Relationship Id="rId47" Type="http://schemas.openxmlformats.org/officeDocument/2006/relationships/hyperlink" Target="https://podminky.urs.cz/item/CS_URS_2024_01/735160144" TargetMode="External"/><Relationship Id="rId50" Type="http://schemas.openxmlformats.org/officeDocument/2006/relationships/hyperlink" Target="https://podminky.urs.cz/item/CS_URS_2024_01/735511026" TargetMode="External"/><Relationship Id="rId55" Type="http://schemas.openxmlformats.org/officeDocument/2006/relationships/hyperlink" Target="https://podminky.urs.cz/item/CS_URS_2024_01/751791122" TargetMode="External"/><Relationship Id="rId7" Type="http://schemas.openxmlformats.org/officeDocument/2006/relationships/hyperlink" Target="https://podminky.urs.cz/item/CS_URS_2024_01/732230109" TargetMode="External"/><Relationship Id="rId2" Type="http://schemas.openxmlformats.org/officeDocument/2006/relationships/hyperlink" Target="https://podminky.urs.cz/item/CS_URS_2024_01/713463211" TargetMode="External"/><Relationship Id="rId16" Type="http://schemas.openxmlformats.org/officeDocument/2006/relationships/hyperlink" Target="https://podminky.urs.cz/item/CS_URS_2024_01/733111118" TargetMode="External"/><Relationship Id="rId29" Type="http://schemas.openxmlformats.org/officeDocument/2006/relationships/hyperlink" Target="https://podminky.urs.cz/item/CS_URS_2024_01/734211120" TargetMode="External"/><Relationship Id="rId11" Type="http://schemas.openxmlformats.org/officeDocument/2006/relationships/hyperlink" Target="https://podminky.urs.cz/item/CS_URS_2024_01/732331778" TargetMode="External"/><Relationship Id="rId24" Type="http://schemas.openxmlformats.org/officeDocument/2006/relationships/hyperlink" Target="https://podminky.urs.cz/item/CS_URS_2024_01/733322305" TargetMode="External"/><Relationship Id="rId32" Type="http://schemas.openxmlformats.org/officeDocument/2006/relationships/hyperlink" Target="https://podminky.urs.cz/item/CS_URS_2024_01/734242418" TargetMode="External"/><Relationship Id="rId37" Type="http://schemas.openxmlformats.org/officeDocument/2006/relationships/hyperlink" Target="https://podminky.urs.cz/item/CS_URS_2024_01/734291267" TargetMode="External"/><Relationship Id="rId40" Type="http://schemas.openxmlformats.org/officeDocument/2006/relationships/hyperlink" Target="https://podminky.urs.cz/item/CS_URS_2024_01/734292715" TargetMode="External"/><Relationship Id="rId45" Type="http://schemas.openxmlformats.org/officeDocument/2006/relationships/hyperlink" Target="https://podminky.urs.cz/item/CS_URS_2024_01/734424101" TargetMode="External"/><Relationship Id="rId53" Type="http://schemas.openxmlformats.org/officeDocument/2006/relationships/hyperlink" Target="https://podminky.urs.cz/item/CS_URS_2024_01/751721111" TargetMode="External"/><Relationship Id="rId58" Type="http://schemas.openxmlformats.org/officeDocument/2006/relationships/hyperlink" Target="https://podminky.urs.cz/item/CS_URS_2024_01/783614561" TargetMode="External"/><Relationship Id="rId5" Type="http://schemas.openxmlformats.org/officeDocument/2006/relationships/hyperlink" Target="https://podminky.urs.cz/item/CS_URS_2024_01/998731201" TargetMode="External"/><Relationship Id="rId61" Type="http://schemas.openxmlformats.org/officeDocument/2006/relationships/drawing" Target="../drawings/drawing4.xml"/><Relationship Id="rId19" Type="http://schemas.openxmlformats.org/officeDocument/2006/relationships/hyperlink" Target="https://podminky.urs.cz/item/CS_URS_2024_01/733131133" TargetMode="External"/><Relationship Id="rId14" Type="http://schemas.openxmlformats.org/officeDocument/2006/relationships/hyperlink" Target="https://podminky.urs.cz/item/CS_URS_2024_01/733111115" TargetMode="External"/><Relationship Id="rId22" Type="http://schemas.openxmlformats.org/officeDocument/2006/relationships/hyperlink" Target="https://podminky.urs.cz/item/CS_URS_2024_01/733190108" TargetMode="External"/><Relationship Id="rId27" Type="http://schemas.openxmlformats.org/officeDocument/2006/relationships/hyperlink" Target="https://podminky.urs.cz/item/CS_URS_2024_01/733391102" TargetMode="External"/><Relationship Id="rId30" Type="http://schemas.openxmlformats.org/officeDocument/2006/relationships/hyperlink" Target="https://podminky.urs.cz/item/CS_URS_2024_01/734242415" TargetMode="External"/><Relationship Id="rId35" Type="http://schemas.openxmlformats.org/officeDocument/2006/relationships/hyperlink" Target="https://podminky.urs.cz/item/CS_URS_2024_01/734291264" TargetMode="External"/><Relationship Id="rId43" Type="http://schemas.openxmlformats.org/officeDocument/2006/relationships/hyperlink" Target="https://podminky.urs.cz/item/CS_URS_2024_01/734292719" TargetMode="External"/><Relationship Id="rId48" Type="http://schemas.openxmlformats.org/officeDocument/2006/relationships/hyperlink" Target="https://podminky.urs.cz/item/CS_URS_2024_01/733391101" TargetMode="External"/><Relationship Id="rId56" Type="http://schemas.openxmlformats.org/officeDocument/2006/relationships/hyperlink" Target="https://podminky.urs.cz/item/CS_URS_2024_01/998751201" TargetMode="External"/><Relationship Id="rId8" Type="http://schemas.openxmlformats.org/officeDocument/2006/relationships/hyperlink" Target="https://podminky.urs.cz/item/CS_URS_2024_01/732294318" TargetMode="External"/><Relationship Id="rId51" Type="http://schemas.openxmlformats.org/officeDocument/2006/relationships/hyperlink" Target="https://podminky.urs.cz/item/CS_URS_2024_01/998735201" TargetMode="External"/><Relationship Id="rId3" Type="http://schemas.openxmlformats.org/officeDocument/2006/relationships/hyperlink" Target="https://podminky.urs.cz/item/CS_URS_2024_01/713463212" TargetMode="External"/><Relationship Id="rId12" Type="http://schemas.openxmlformats.org/officeDocument/2006/relationships/hyperlink" Target="https://podminky.urs.cz/item/CS_URS_2024_01/998732201" TargetMode="External"/><Relationship Id="rId17" Type="http://schemas.openxmlformats.org/officeDocument/2006/relationships/hyperlink" Target="https://podminky.urs.cz/item/CS_URS_2024_01/733121124" TargetMode="External"/><Relationship Id="rId25" Type="http://schemas.openxmlformats.org/officeDocument/2006/relationships/hyperlink" Target="https://podminky.urs.cz/item/CS_URS_2024_01/733322306" TargetMode="External"/><Relationship Id="rId33" Type="http://schemas.openxmlformats.org/officeDocument/2006/relationships/hyperlink" Target="https://podminky.urs.cz/item/CS_URS_2024_01/734251212" TargetMode="External"/><Relationship Id="rId38" Type="http://schemas.openxmlformats.org/officeDocument/2006/relationships/hyperlink" Target="https://podminky.urs.cz/item/CS_URS_2024_01/734292713" TargetMode="External"/><Relationship Id="rId46" Type="http://schemas.openxmlformats.org/officeDocument/2006/relationships/hyperlink" Target="https://podminky.urs.cz/item/CS_URS_2024_01/998734201" TargetMode="External"/><Relationship Id="rId59" Type="http://schemas.openxmlformats.org/officeDocument/2006/relationships/hyperlink" Target="https://podminky.urs.cz/item/CS_URS_2024_01/HZS2491" TargetMode="External"/><Relationship Id="rId20" Type="http://schemas.openxmlformats.org/officeDocument/2006/relationships/hyperlink" Target="https://podminky.urs.cz/item/CS_URS_2024_01/733131134" TargetMode="External"/><Relationship Id="rId41" Type="http://schemas.openxmlformats.org/officeDocument/2006/relationships/hyperlink" Target="https://podminky.urs.cz/item/CS_URS_2024_01/734292716" TargetMode="External"/><Relationship Id="rId54" Type="http://schemas.openxmlformats.org/officeDocument/2006/relationships/hyperlink" Target="https://podminky.urs.cz/item/CS_URS_2024_01/751731131" TargetMode="External"/><Relationship Id="rId1" Type="http://schemas.openxmlformats.org/officeDocument/2006/relationships/hyperlink" Target="https://podminky.urs.cz/item/CS_URS_2024_01/713463131" TargetMode="External"/><Relationship Id="rId6" Type="http://schemas.openxmlformats.org/officeDocument/2006/relationships/hyperlink" Target="https://podminky.urs.cz/item/CS_URS_2024_01/732211137" TargetMode="External"/><Relationship Id="rId15" Type="http://schemas.openxmlformats.org/officeDocument/2006/relationships/hyperlink" Target="https://podminky.urs.cz/item/CS_URS_2024_01/733111116" TargetMode="External"/><Relationship Id="rId23" Type="http://schemas.openxmlformats.org/officeDocument/2006/relationships/hyperlink" Target="https://podminky.urs.cz/item/CS_URS_2024_01/733190225" TargetMode="External"/><Relationship Id="rId28" Type="http://schemas.openxmlformats.org/officeDocument/2006/relationships/hyperlink" Target="https://podminky.urs.cz/item/CS_URS_2024_01/998733201" TargetMode="External"/><Relationship Id="rId36" Type="http://schemas.openxmlformats.org/officeDocument/2006/relationships/hyperlink" Target="https://podminky.urs.cz/item/CS_URS_2024_01/734291265" TargetMode="External"/><Relationship Id="rId49" Type="http://schemas.openxmlformats.org/officeDocument/2006/relationships/hyperlink" Target="https://podminky.urs.cz/item/CS_URS_2024_01/723150365" TargetMode="External"/><Relationship Id="rId57" Type="http://schemas.openxmlformats.org/officeDocument/2006/relationships/hyperlink" Target="https://podminky.urs.cz/item/CS_URS_2024_01/783614551" TargetMode="External"/><Relationship Id="rId10" Type="http://schemas.openxmlformats.org/officeDocument/2006/relationships/hyperlink" Target="https://podminky.urs.cz/item/CS_URS_2024_01/732331624" TargetMode="External"/><Relationship Id="rId31" Type="http://schemas.openxmlformats.org/officeDocument/2006/relationships/hyperlink" Target="https://podminky.urs.cz/item/CS_URS_2024_01/734242417" TargetMode="External"/><Relationship Id="rId44" Type="http://schemas.openxmlformats.org/officeDocument/2006/relationships/hyperlink" Target="https://podminky.urs.cz/item/CS_URS_2024_01/734411127" TargetMode="External"/><Relationship Id="rId52" Type="http://schemas.openxmlformats.org/officeDocument/2006/relationships/hyperlink" Target="https://podminky.urs.cz/item/CS_URS_2024_01/751711113" TargetMode="External"/><Relationship Id="rId60" Type="http://schemas.openxmlformats.org/officeDocument/2006/relationships/hyperlink" Target="https://podminky.urs.cz/item/CS_URS_2024_01/013254000" TargetMode="External"/><Relationship Id="rId4" Type="http://schemas.openxmlformats.org/officeDocument/2006/relationships/hyperlink" Target="https://podminky.urs.cz/item/CS_URS_2024_01/998713201" TargetMode="External"/><Relationship Id="rId9" Type="http://schemas.openxmlformats.org/officeDocument/2006/relationships/hyperlink" Target="https://podminky.urs.cz/item/CS_URS_2024_01/732331615"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4_01/013254000" TargetMode="External"/><Relationship Id="rId2" Type="http://schemas.openxmlformats.org/officeDocument/2006/relationships/hyperlink" Target="https://podminky.urs.cz/item/CS_URS_2024_01/HZS2491" TargetMode="External"/><Relationship Id="rId1" Type="http://schemas.openxmlformats.org/officeDocument/2006/relationships/hyperlink" Target="https://podminky.urs.cz/item/CS_URS_2024_01/998751201"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4_02/039103000" TargetMode="External"/><Relationship Id="rId3" Type="http://schemas.openxmlformats.org/officeDocument/2006/relationships/hyperlink" Target="https://podminky.urs.cz/item/CS_URS_2024_02/030001000" TargetMode="External"/><Relationship Id="rId7" Type="http://schemas.openxmlformats.org/officeDocument/2006/relationships/hyperlink" Target="https://podminky.urs.cz/item/CS_URS_2024_02/034503000" TargetMode="External"/><Relationship Id="rId12" Type="http://schemas.openxmlformats.org/officeDocument/2006/relationships/drawing" Target="../drawings/drawing12.xml"/><Relationship Id="rId2" Type="http://schemas.openxmlformats.org/officeDocument/2006/relationships/hyperlink" Target="https://podminky.urs.cz/item/CS_URS_2024_02/013254000" TargetMode="External"/><Relationship Id="rId1" Type="http://schemas.openxmlformats.org/officeDocument/2006/relationships/hyperlink" Target="https://podminky.urs.cz/item/CS_URS_2024_02/011103000" TargetMode="External"/><Relationship Id="rId6" Type="http://schemas.openxmlformats.org/officeDocument/2006/relationships/hyperlink" Target="https://podminky.urs.cz/item/CS_URS_2024_02/034303000" TargetMode="External"/><Relationship Id="rId11" Type="http://schemas.openxmlformats.org/officeDocument/2006/relationships/hyperlink" Target="https://podminky.urs.cz/item/CS_URS_2024_02/070001000" TargetMode="External"/><Relationship Id="rId5" Type="http://schemas.openxmlformats.org/officeDocument/2006/relationships/hyperlink" Target="https://podminky.urs.cz/item/CS_URS_2024_02/034103000" TargetMode="External"/><Relationship Id="rId10" Type="http://schemas.openxmlformats.org/officeDocument/2006/relationships/hyperlink" Target="https://podminky.urs.cz/item/CS_URS_2024_02/045002000" TargetMode="External"/><Relationship Id="rId4" Type="http://schemas.openxmlformats.org/officeDocument/2006/relationships/hyperlink" Target="https://podminky.urs.cz/item/CS_URS_2024_02/034002000" TargetMode="External"/><Relationship Id="rId9" Type="http://schemas.openxmlformats.org/officeDocument/2006/relationships/hyperlink" Target="https://podminky.urs.cz/item/CS_URS_2024_02/039203000"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4_02/997013151" TargetMode="External"/><Relationship Id="rId21" Type="http://schemas.openxmlformats.org/officeDocument/2006/relationships/hyperlink" Target="https://podminky.urs.cz/item/CS_URS_2024_02/162201421" TargetMode="External"/><Relationship Id="rId42" Type="http://schemas.openxmlformats.org/officeDocument/2006/relationships/hyperlink" Target="https://podminky.urs.cz/item/CS_URS_2024_02/181351113" TargetMode="External"/><Relationship Id="rId63" Type="http://schemas.openxmlformats.org/officeDocument/2006/relationships/hyperlink" Target="https://podminky.urs.cz/item/CS_URS_2024_02/348272523" TargetMode="External"/><Relationship Id="rId84" Type="http://schemas.openxmlformats.org/officeDocument/2006/relationships/hyperlink" Target="https://podminky.urs.cz/item/CS_URS_2024_02/596211211" TargetMode="External"/><Relationship Id="rId16" Type="http://schemas.openxmlformats.org/officeDocument/2006/relationships/hyperlink" Target="https://podminky.urs.cz/item/CS_URS_2024_02/162201402" TargetMode="External"/><Relationship Id="rId107" Type="http://schemas.openxmlformats.org/officeDocument/2006/relationships/hyperlink" Target="https://podminky.urs.cz/item/CS_URS_2024_02/966071822" TargetMode="External"/><Relationship Id="rId11" Type="http://schemas.openxmlformats.org/officeDocument/2006/relationships/hyperlink" Target="https://podminky.urs.cz/item/CS_URS_2024_02/121151125" TargetMode="External"/><Relationship Id="rId32" Type="http://schemas.openxmlformats.org/officeDocument/2006/relationships/hyperlink" Target="https://podminky.urs.cz/item/CS_URS_2024_02/162301972" TargetMode="External"/><Relationship Id="rId37" Type="http://schemas.openxmlformats.org/officeDocument/2006/relationships/hyperlink" Target="https://podminky.urs.cz/item/CS_URS_2024_02/171151103" TargetMode="External"/><Relationship Id="rId53" Type="http://schemas.openxmlformats.org/officeDocument/2006/relationships/hyperlink" Target="https://podminky.urs.cz/item/CS_URS_2024_02/212755215" TargetMode="External"/><Relationship Id="rId58" Type="http://schemas.openxmlformats.org/officeDocument/2006/relationships/hyperlink" Target="https://podminky.urs.cz/item/CS_URS_2024_02/274351122" TargetMode="External"/><Relationship Id="rId74" Type="http://schemas.openxmlformats.org/officeDocument/2006/relationships/hyperlink" Target="https://podminky.urs.cz/item/CS_URS_2024_02/564861012" TargetMode="External"/><Relationship Id="rId79" Type="http://schemas.openxmlformats.org/officeDocument/2006/relationships/hyperlink" Target="https://podminky.urs.cz/item/CS_URS_2024_02/564951313" TargetMode="External"/><Relationship Id="rId102" Type="http://schemas.openxmlformats.org/officeDocument/2006/relationships/hyperlink" Target="https://podminky.urs.cz/item/CS_URS_2024_02/953965115" TargetMode="External"/><Relationship Id="rId123" Type="http://schemas.openxmlformats.org/officeDocument/2006/relationships/hyperlink" Target="https://podminky.urs.cz/item/CS_URS_2024_02/997013811" TargetMode="External"/><Relationship Id="rId128" Type="http://schemas.openxmlformats.org/officeDocument/2006/relationships/hyperlink" Target="https://podminky.urs.cz/item/CS_URS_2024_02/998713111" TargetMode="External"/><Relationship Id="rId5" Type="http://schemas.openxmlformats.org/officeDocument/2006/relationships/hyperlink" Target="https://podminky.urs.cz/item/CS_URS_2024_02/112251102" TargetMode="External"/><Relationship Id="rId90" Type="http://schemas.openxmlformats.org/officeDocument/2006/relationships/hyperlink" Target="https://podminky.urs.cz/item/CS_URS_2024_02/915231116" TargetMode="External"/><Relationship Id="rId95" Type="http://schemas.openxmlformats.org/officeDocument/2006/relationships/hyperlink" Target="https://podminky.urs.cz/item/CS_URS_2024_02/919122131"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4" TargetMode="External"/><Relationship Id="rId43" Type="http://schemas.openxmlformats.org/officeDocument/2006/relationships/hyperlink" Target="https://podminky.urs.cz/item/CS_URS_2024_02/181411131" TargetMode="External"/><Relationship Id="rId48" Type="http://schemas.openxmlformats.org/officeDocument/2006/relationships/hyperlink" Target="https://podminky.urs.cz/item/CS_URS_2024_02/183101314" TargetMode="External"/><Relationship Id="rId64" Type="http://schemas.openxmlformats.org/officeDocument/2006/relationships/hyperlink" Target="https://podminky.urs.cz/item/CS_URS_2024_02/348273532" TargetMode="External"/><Relationship Id="rId69" Type="http://schemas.openxmlformats.org/officeDocument/2006/relationships/hyperlink" Target="https://podminky.urs.cz/item/CS_URS_2024_02/434121426" TargetMode="External"/><Relationship Id="rId113" Type="http://schemas.openxmlformats.org/officeDocument/2006/relationships/hyperlink" Target="https://podminky.urs.cz/item/CS_URS_2024_02/977211112" TargetMode="External"/><Relationship Id="rId118" Type="http://schemas.openxmlformats.org/officeDocument/2006/relationships/hyperlink" Target="https://podminky.urs.cz/item/CS_URS_2024_02/997013501" TargetMode="External"/><Relationship Id="rId80" Type="http://schemas.openxmlformats.org/officeDocument/2006/relationships/hyperlink" Target="https://podminky.urs.cz/item/CS_URS_2024_02/581121304" TargetMode="External"/><Relationship Id="rId85" Type="http://schemas.openxmlformats.org/officeDocument/2006/relationships/hyperlink" Target="https://podminky.urs.cz/item/CS_URS_2024_02/596211212" TargetMode="External"/><Relationship Id="rId12" Type="http://schemas.openxmlformats.org/officeDocument/2006/relationships/hyperlink" Target="https://podminky.urs.cz/item/CS_URS_2024_02/122251103" TargetMode="External"/><Relationship Id="rId17" Type="http://schemas.openxmlformats.org/officeDocument/2006/relationships/hyperlink" Target="https://podminky.urs.cz/item/CS_URS_2024_02/162201404" TargetMode="External"/><Relationship Id="rId33" Type="http://schemas.openxmlformats.org/officeDocument/2006/relationships/hyperlink" Target="https://podminky.urs.cz/item/CS_URS_2024_02/162301974" TargetMode="External"/><Relationship Id="rId38" Type="http://schemas.openxmlformats.org/officeDocument/2006/relationships/hyperlink" Target="https://podminky.urs.cz/item/CS_URS_2024_02/171152501" TargetMode="External"/><Relationship Id="rId59" Type="http://schemas.openxmlformats.org/officeDocument/2006/relationships/hyperlink" Target="https://podminky.urs.cz/item/CS_URS_2024_02/279113153" TargetMode="External"/><Relationship Id="rId103" Type="http://schemas.openxmlformats.org/officeDocument/2006/relationships/hyperlink" Target="https://podminky.urs.cz/item/CS_URS_2024_02/961055111" TargetMode="External"/><Relationship Id="rId108" Type="http://schemas.openxmlformats.org/officeDocument/2006/relationships/hyperlink" Target="https://podminky.urs.cz/item/CS_URS_2024_02/966072811" TargetMode="External"/><Relationship Id="rId124" Type="http://schemas.openxmlformats.org/officeDocument/2006/relationships/hyperlink" Target="https://podminky.urs.cz/item/CS_URS_2024_02/998223011" TargetMode="External"/><Relationship Id="rId129" Type="http://schemas.openxmlformats.org/officeDocument/2006/relationships/hyperlink" Target="https://podminky.urs.cz/item/CS_URS_2024_02/013254000" TargetMode="External"/><Relationship Id="rId54" Type="http://schemas.openxmlformats.org/officeDocument/2006/relationships/hyperlink" Target="https://podminky.urs.cz/item/CS_URS_2024_01/271532213" TargetMode="External"/><Relationship Id="rId70" Type="http://schemas.openxmlformats.org/officeDocument/2006/relationships/hyperlink" Target="https://podminky.urs.cz/item/CS_URS_2024_02/434351141" TargetMode="External"/><Relationship Id="rId75" Type="http://schemas.openxmlformats.org/officeDocument/2006/relationships/hyperlink" Target="https://podminky.urs.cz/item/CS_URS_2024_02/564861111" TargetMode="External"/><Relationship Id="rId91" Type="http://schemas.openxmlformats.org/officeDocument/2006/relationships/hyperlink" Target="https://podminky.urs.cz/item/CS_URS_2024_02/915621111" TargetMode="External"/><Relationship Id="rId96" Type="http://schemas.openxmlformats.org/officeDocument/2006/relationships/hyperlink" Target="https://podminky.urs.cz/item/CS_URS_2024_02/919726122" TargetMode="External"/><Relationship Id="rId1" Type="http://schemas.openxmlformats.org/officeDocument/2006/relationships/hyperlink" Target="https://podminky.urs.cz/item/CS_URS_2024_02/112101101" TargetMode="External"/><Relationship Id="rId6" Type="http://schemas.openxmlformats.org/officeDocument/2006/relationships/hyperlink" Target="https://podminky.urs.cz/item/CS_URS_2024_02/112251104" TargetMode="External"/><Relationship Id="rId23" Type="http://schemas.openxmlformats.org/officeDocument/2006/relationships/hyperlink" Target="https://podminky.urs.cz/item/CS_URS_2024_02/162201424" TargetMode="External"/><Relationship Id="rId28" Type="http://schemas.openxmlformats.org/officeDocument/2006/relationships/hyperlink" Target="https://podminky.urs.cz/item/CS_URS_2024_02/162301951" TargetMode="External"/><Relationship Id="rId49" Type="http://schemas.openxmlformats.org/officeDocument/2006/relationships/hyperlink" Target="https://podminky.urs.cz/item/CS_URS_2024_02/184102115" TargetMode="External"/><Relationship Id="rId114" Type="http://schemas.openxmlformats.org/officeDocument/2006/relationships/hyperlink" Target="https://podminky.urs.cz/item/CS_URS_2024_02/977311112" TargetMode="External"/><Relationship Id="rId119" Type="http://schemas.openxmlformats.org/officeDocument/2006/relationships/hyperlink" Target="https://podminky.urs.cz/item/CS_URS_2024_02/997013509" TargetMode="External"/><Relationship Id="rId44" Type="http://schemas.openxmlformats.org/officeDocument/2006/relationships/hyperlink" Target="https://podminky.urs.cz/item/CS_URS_2024_02/181411132" TargetMode="External"/><Relationship Id="rId60" Type="http://schemas.openxmlformats.org/officeDocument/2006/relationships/hyperlink" Target="https://podminky.urs.cz/item/CS_URS_2024_02/279361821" TargetMode="External"/><Relationship Id="rId65" Type="http://schemas.openxmlformats.org/officeDocument/2006/relationships/hyperlink" Target="https://podminky.urs.cz/item/CS_URS_2024_02/348273944" TargetMode="External"/><Relationship Id="rId81" Type="http://schemas.openxmlformats.org/officeDocument/2006/relationships/hyperlink" Target="https://podminky.urs.cz/item/CS_URS_2024_02/596211110" TargetMode="External"/><Relationship Id="rId86" Type="http://schemas.openxmlformats.org/officeDocument/2006/relationships/hyperlink" Target="https://podminky.urs.cz/item/CS_URS_2024_02/596211214" TargetMode="External"/><Relationship Id="rId130" Type="http://schemas.openxmlformats.org/officeDocument/2006/relationships/hyperlink" Target="https://podminky.urs.cz/item/CS_URS_2024_02/030001000" TargetMode="External"/><Relationship Id="rId13" Type="http://schemas.openxmlformats.org/officeDocument/2006/relationships/hyperlink" Target="https://podminky.urs.cz/item/CS_URS_2024_02/132251101" TargetMode="External"/><Relationship Id="rId18" Type="http://schemas.openxmlformats.org/officeDocument/2006/relationships/hyperlink" Target="https://podminky.urs.cz/item/CS_URS_2024_02/162201411" TargetMode="External"/><Relationship Id="rId39" Type="http://schemas.openxmlformats.org/officeDocument/2006/relationships/hyperlink" Target="https://podminky.urs.cz/item/CS_URS_2024_02/171201231" TargetMode="External"/><Relationship Id="rId109" Type="http://schemas.openxmlformats.org/officeDocument/2006/relationships/hyperlink" Target="https://podminky.urs.cz/item/CS_URS_2024_02/966073810" TargetMode="External"/><Relationship Id="rId34" Type="http://schemas.openxmlformats.org/officeDocument/2006/relationships/hyperlink" Target="https://podminky.urs.cz/item/CS_URS_2024_02/162751117" TargetMode="External"/><Relationship Id="rId50" Type="http://schemas.openxmlformats.org/officeDocument/2006/relationships/hyperlink" Target="https://podminky.urs.cz/item/CS_URS_2024_02/184215132" TargetMode="External"/><Relationship Id="rId55" Type="http://schemas.openxmlformats.org/officeDocument/2006/relationships/hyperlink" Target="https://podminky.urs.cz/item/CS_URS_2024_01/274313611" TargetMode="External"/><Relationship Id="rId76" Type="http://schemas.openxmlformats.org/officeDocument/2006/relationships/hyperlink" Target="https://podminky.urs.cz/item/CS_URS_2024_02/564861112" TargetMode="External"/><Relationship Id="rId97" Type="http://schemas.openxmlformats.org/officeDocument/2006/relationships/hyperlink" Target="https://podminky.urs.cz/item/CS_URS_2024_02/935112111" TargetMode="External"/><Relationship Id="rId104" Type="http://schemas.openxmlformats.org/officeDocument/2006/relationships/hyperlink" Target="https://podminky.urs.cz/item/CS_URS_2024_02/966001211" TargetMode="External"/><Relationship Id="rId120" Type="http://schemas.openxmlformats.org/officeDocument/2006/relationships/hyperlink" Target="https://podminky.urs.cz/item/CS_URS_2024_02/997013601" TargetMode="External"/><Relationship Id="rId125" Type="http://schemas.openxmlformats.org/officeDocument/2006/relationships/hyperlink" Target="https://podminky.urs.cz/item/CS_URS_2024_02/711161212" TargetMode="External"/><Relationship Id="rId7" Type="http://schemas.openxmlformats.org/officeDocument/2006/relationships/hyperlink" Target="https://podminky.urs.cz/item/CS_URS_2024_02/113106171" TargetMode="External"/><Relationship Id="rId71" Type="http://schemas.openxmlformats.org/officeDocument/2006/relationships/hyperlink" Target="https://podminky.urs.cz/item/CS_URS_2024_02/434351142" TargetMode="External"/><Relationship Id="rId92" Type="http://schemas.openxmlformats.org/officeDocument/2006/relationships/hyperlink" Target="https://podminky.urs.cz/item/CS_URS_2024_02/916131113" TargetMode="External"/><Relationship Id="rId2" Type="http://schemas.openxmlformats.org/officeDocument/2006/relationships/hyperlink" Target="https://podminky.urs.cz/item/CS_URS_2024_02/112101102" TargetMode="External"/><Relationship Id="rId29" Type="http://schemas.openxmlformats.org/officeDocument/2006/relationships/hyperlink" Target="https://podminky.urs.cz/item/CS_URS_2024_02/162301952" TargetMode="External"/><Relationship Id="rId24" Type="http://schemas.openxmlformats.org/officeDocument/2006/relationships/hyperlink" Target="https://podminky.urs.cz/item/CS_URS_2024_02/162251102" TargetMode="External"/><Relationship Id="rId40" Type="http://schemas.openxmlformats.org/officeDocument/2006/relationships/hyperlink" Target="https://podminky.urs.cz/item/CS_URS_2024_02/175151101" TargetMode="External"/><Relationship Id="rId45" Type="http://schemas.openxmlformats.org/officeDocument/2006/relationships/hyperlink" Target="https://podminky.urs.cz/item/CS_URS_2024_02/181951112" TargetMode="External"/><Relationship Id="rId66" Type="http://schemas.openxmlformats.org/officeDocument/2006/relationships/hyperlink" Target="https://podminky.urs.cz/item/CS_URS_2024_02/348921121" TargetMode="External"/><Relationship Id="rId87" Type="http://schemas.openxmlformats.org/officeDocument/2006/relationships/hyperlink" Target="https://podminky.urs.cz/item/CS_URS_2024_02/596811311" TargetMode="External"/><Relationship Id="rId110" Type="http://schemas.openxmlformats.org/officeDocument/2006/relationships/hyperlink" Target="https://podminky.urs.cz/item/CS_URS_2024_02/966073811" TargetMode="External"/><Relationship Id="rId115" Type="http://schemas.openxmlformats.org/officeDocument/2006/relationships/hyperlink" Target="https://podminky.urs.cz/item/CS_URS_2024_02/979054441" TargetMode="External"/><Relationship Id="rId131" Type="http://schemas.openxmlformats.org/officeDocument/2006/relationships/hyperlink" Target="https://podminky.urs.cz/item/CS_URS_2024_02/045002000" TargetMode="External"/><Relationship Id="rId61" Type="http://schemas.openxmlformats.org/officeDocument/2006/relationships/hyperlink" Target="https://podminky.urs.cz/item/CS_URS_2024_02/348272223" TargetMode="External"/><Relationship Id="rId82" Type="http://schemas.openxmlformats.org/officeDocument/2006/relationships/hyperlink" Target="https://podminky.urs.cz/item/CS_URS_2024_02/596211112" TargetMode="External"/><Relationship Id="rId19" Type="http://schemas.openxmlformats.org/officeDocument/2006/relationships/hyperlink" Target="https://podminky.urs.cz/item/CS_URS_2024_02/162201412" TargetMode="External"/><Relationship Id="rId14" Type="http://schemas.openxmlformats.org/officeDocument/2006/relationships/hyperlink" Target="https://podminky.urs.cz/item/CS_URS_2024_02/155131311" TargetMode="External"/><Relationship Id="rId30" Type="http://schemas.openxmlformats.org/officeDocument/2006/relationships/hyperlink" Target="https://podminky.urs.cz/item/CS_URS_2024_02/162301954" TargetMode="External"/><Relationship Id="rId35" Type="http://schemas.openxmlformats.org/officeDocument/2006/relationships/hyperlink" Target="https://podminky.urs.cz/item/CS_URS_2024_02/162751119" TargetMode="External"/><Relationship Id="rId56" Type="http://schemas.openxmlformats.org/officeDocument/2006/relationships/hyperlink" Target="https://podminky.urs.cz/item/CS_URS_2024_02/274316231" TargetMode="External"/><Relationship Id="rId77" Type="http://schemas.openxmlformats.org/officeDocument/2006/relationships/hyperlink" Target="https://podminky.urs.cz/item/CS_URS_2024_02/564871011" TargetMode="External"/><Relationship Id="rId100" Type="http://schemas.openxmlformats.org/officeDocument/2006/relationships/hyperlink" Target="https://podminky.urs.cz/item/CS_URS_2024_02/939591040" TargetMode="External"/><Relationship Id="rId105" Type="http://schemas.openxmlformats.org/officeDocument/2006/relationships/hyperlink" Target="https://podminky.urs.cz/item/CS_URS_2024_02/966051111" TargetMode="External"/><Relationship Id="rId126" Type="http://schemas.openxmlformats.org/officeDocument/2006/relationships/hyperlink" Target="https://podminky.urs.cz/item/CS_URS_2024_02/998711111" TargetMode="External"/><Relationship Id="rId8" Type="http://schemas.openxmlformats.org/officeDocument/2006/relationships/hyperlink" Target="https://podminky.urs.cz/item/CS_URS_2024_02/113107163" TargetMode="External"/><Relationship Id="rId51" Type="http://schemas.openxmlformats.org/officeDocument/2006/relationships/hyperlink" Target="https://podminky.urs.cz/item/CS_URS_2024_02/211971121" TargetMode="External"/><Relationship Id="rId72" Type="http://schemas.openxmlformats.org/officeDocument/2006/relationships/hyperlink" Target="https://podminky.urs.cz/item/CS_URS_2024_02/773993001" TargetMode="External"/><Relationship Id="rId93" Type="http://schemas.openxmlformats.org/officeDocument/2006/relationships/hyperlink" Target="https://podminky.urs.cz/item/CS_URS_2024_02/916231213" TargetMode="External"/><Relationship Id="rId98" Type="http://schemas.openxmlformats.org/officeDocument/2006/relationships/hyperlink" Target="https://podminky.urs.cz/item/CS_URS_2024_02/935932415" TargetMode="External"/><Relationship Id="rId121" Type="http://schemas.openxmlformats.org/officeDocument/2006/relationships/hyperlink" Target="https://podminky.urs.cz/item/CS_URS_2024_02/997013602" TargetMode="External"/><Relationship Id="rId3" Type="http://schemas.openxmlformats.org/officeDocument/2006/relationships/hyperlink" Target="https://podminky.urs.cz/item/CS_URS_2024_02/112101104" TargetMode="External"/><Relationship Id="rId25" Type="http://schemas.openxmlformats.org/officeDocument/2006/relationships/hyperlink" Target="https://podminky.urs.cz/item/CS_URS_2024_02/162301931" TargetMode="External"/><Relationship Id="rId46" Type="http://schemas.openxmlformats.org/officeDocument/2006/relationships/hyperlink" Target="https://podminky.urs.cz/item/CS_URS_2024_02/182151111" TargetMode="External"/><Relationship Id="rId67" Type="http://schemas.openxmlformats.org/officeDocument/2006/relationships/hyperlink" Target="https://podminky.urs.cz/item/CS_URS_2024_02/430321414" TargetMode="External"/><Relationship Id="rId116" Type="http://schemas.openxmlformats.org/officeDocument/2006/relationships/hyperlink" Target="https://podminky.urs.cz/item/CS_URS_2024_02/98101111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81351003" TargetMode="External"/><Relationship Id="rId62" Type="http://schemas.openxmlformats.org/officeDocument/2006/relationships/hyperlink" Target="https://podminky.urs.cz/item/CS_URS_2024_02/348272295" TargetMode="External"/><Relationship Id="rId83" Type="http://schemas.openxmlformats.org/officeDocument/2006/relationships/hyperlink" Target="https://podminky.urs.cz/item/CS_URS_2024_02/596211210" TargetMode="External"/><Relationship Id="rId88" Type="http://schemas.openxmlformats.org/officeDocument/2006/relationships/hyperlink" Target="https://podminky.urs.cz/item/CS_URS_2024_02/628631232" TargetMode="External"/><Relationship Id="rId111" Type="http://schemas.openxmlformats.org/officeDocument/2006/relationships/hyperlink" Target="https://podminky.urs.cz/item/CS_URS_2024_02/977131112" TargetMode="External"/><Relationship Id="rId132" Type="http://schemas.openxmlformats.org/officeDocument/2006/relationships/hyperlink" Target="https://podminky.urs.cz/item/CS_URS_2024_02/070001000" TargetMode="External"/><Relationship Id="rId15" Type="http://schemas.openxmlformats.org/officeDocument/2006/relationships/hyperlink" Target="https://podminky.urs.cz/item/CS_URS_2024_02/162201401" TargetMode="External"/><Relationship Id="rId36" Type="http://schemas.openxmlformats.org/officeDocument/2006/relationships/hyperlink" Target="https://podminky.urs.cz/item/CS_URS_2024_02/167151101" TargetMode="External"/><Relationship Id="rId57" Type="http://schemas.openxmlformats.org/officeDocument/2006/relationships/hyperlink" Target="https://podminky.urs.cz/item/CS_URS_2024_02/274351121" TargetMode="External"/><Relationship Id="rId106" Type="http://schemas.openxmlformats.org/officeDocument/2006/relationships/hyperlink" Target="https://podminky.urs.cz/item/CS_URS_2024_02/966071711" TargetMode="External"/><Relationship Id="rId127" Type="http://schemas.openxmlformats.org/officeDocument/2006/relationships/hyperlink" Target="https://podminky.urs.cz/item/CS_URS_2024_02/713131151" TargetMode="External"/><Relationship Id="rId10" Type="http://schemas.openxmlformats.org/officeDocument/2006/relationships/hyperlink" Target="https://podminky.urs.cz/item/CS_URS_2024_02/113202111" TargetMode="External"/><Relationship Id="rId31" Type="http://schemas.openxmlformats.org/officeDocument/2006/relationships/hyperlink" Target="https://podminky.urs.cz/item/CS_URS_2024_02/162301971" TargetMode="External"/><Relationship Id="rId52" Type="http://schemas.openxmlformats.org/officeDocument/2006/relationships/hyperlink" Target="https://podminky.urs.cz/item/CS_URS_2024_02/212532111" TargetMode="External"/><Relationship Id="rId73" Type="http://schemas.openxmlformats.org/officeDocument/2006/relationships/hyperlink" Target="https://podminky.urs.cz/item/CS_URS_2024_02/564861011" TargetMode="External"/><Relationship Id="rId78" Type="http://schemas.openxmlformats.org/officeDocument/2006/relationships/hyperlink" Target="https://podminky.urs.cz/item/CS_URS_2024_02/564871111" TargetMode="External"/><Relationship Id="rId94" Type="http://schemas.openxmlformats.org/officeDocument/2006/relationships/hyperlink" Target="https://podminky.urs.cz/item/CS_URS_2024_02/919121131" TargetMode="External"/><Relationship Id="rId99" Type="http://schemas.openxmlformats.org/officeDocument/2006/relationships/hyperlink" Target="https://podminky.urs.cz/item/CS_URS_2024_02/935932418" TargetMode="External"/><Relationship Id="rId101" Type="http://schemas.openxmlformats.org/officeDocument/2006/relationships/hyperlink" Target="https://podminky.urs.cz/item/CS_URS_2024_02/953961212" TargetMode="External"/><Relationship Id="rId122" Type="http://schemas.openxmlformats.org/officeDocument/2006/relationships/hyperlink" Target="https://podminky.urs.cz/item/CS_URS_2024_02/997013631" TargetMode="External"/><Relationship Id="rId4" Type="http://schemas.openxmlformats.org/officeDocument/2006/relationships/hyperlink" Target="https://podminky.urs.cz/item/CS_URS_2024_02/112251101" TargetMode="External"/><Relationship Id="rId9" Type="http://schemas.openxmlformats.org/officeDocument/2006/relationships/hyperlink" Target="https://podminky.urs.cz/item/CS_URS_2024_02/113107165" TargetMode="External"/><Relationship Id="rId26" Type="http://schemas.openxmlformats.org/officeDocument/2006/relationships/hyperlink" Target="https://podminky.urs.cz/item/CS_URS_2024_02/162301932" TargetMode="External"/><Relationship Id="rId47" Type="http://schemas.openxmlformats.org/officeDocument/2006/relationships/hyperlink" Target="https://podminky.urs.cz/item/CS_URS_2024_02/182351023" TargetMode="External"/><Relationship Id="rId68" Type="http://schemas.openxmlformats.org/officeDocument/2006/relationships/hyperlink" Target="https://podminky.urs.cz/item/CS_URS_2024_02/430362021" TargetMode="External"/><Relationship Id="rId89" Type="http://schemas.openxmlformats.org/officeDocument/2006/relationships/hyperlink" Target="https://podminky.urs.cz/item/CS_URS_2024_02/914111111" TargetMode="External"/><Relationship Id="rId112" Type="http://schemas.openxmlformats.org/officeDocument/2006/relationships/hyperlink" Target="https://podminky.urs.cz/item/CS_URS_2024_01/977211111" TargetMode="External"/><Relationship Id="rId13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2/997013509" TargetMode="External"/><Relationship Id="rId13" Type="http://schemas.openxmlformats.org/officeDocument/2006/relationships/hyperlink" Target="https://podminky.urs.cz/item/CS_URS_2024_02/997013814" TargetMode="External"/><Relationship Id="rId18" Type="http://schemas.openxmlformats.org/officeDocument/2006/relationships/hyperlink" Target="https://podminky.urs.cz/item/CS_URS_2024_02/765131843" TargetMode="External"/><Relationship Id="rId3" Type="http://schemas.openxmlformats.org/officeDocument/2006/relationships/hyperlink" Target="https://podminky.urs.cz/item/CS_URS_2024_02/997006004" TargetMode="External"/><Relationship Id="rId21" Type="http://schemas.openxmlformats.org/officeDocument/2006/relationships/hyperlink" Target="https://podminky.urs.cz/item/CS_URS_2024_02/070001000" TargetMode="External"/><Relationship Id="rId7" Type="http://schemas.openxmlformats.org/officeDocument/2006/relationships/hyperlink" Target="https://podminky.urs.cz/item/CS_URS_2024_02/997013501" TargetMode="External"/><Relationship Id="rId12" Type="http://schemas.openxmlformats.org/officeDocument/2006/relationships/hyperlink" Target="https://podminky.urs.cz/item/CS_URS_2024_02/997013811" TargetMode="External"/><Relationship Id="rId17" Type="http://schemas.openxmlformats.org/officeDocument/2006/relationships/hyperlink" Target="https://podminky.urs.cz/item/CS_URS_2024_02/765131823" TargetMode="External"/><Relationship Id="rId2" Type="http://schemas.openxmlformats.org/officeDocument/2006/relationships/hyperlink" Target="https://podminky.urs.cz/item/CS_URS_2024_02/997006002" TargetMode="External"/><Relationship Id="rId16" Type="http://schemas.openxmlformats.org/officeDocument/2006/relationships/hyperlink" Target="https://podminky.urs.cz/item/CS_URS_2024_02/765131803" TargetMode="External"/><Relationship Id="rId20" Type="http://schemas.openxmlformats.org/officeDocument/2006/relationships/hyperlink" Target="https://podminky.urs.cz/item/CS_URS_2024_02/030001000" TargetMode="External"/><Relationship Id="rId1" Type="http://schemas.openxmlformats.org/officeDocument/2006/relationships/hyperlink" Target="https://podminky.urs.cz/item/CS_URS_2024_02/981011316" TargetMode="External"/><Relationship Id="rId6" Type="http://schemas.openxmlformats.org/officeDocument/2006/relationships/hyperlink" Target="https://podminky.urs.cz/item/CS_URS_2024_02/997013152" TargetMode="External"/><Relationship Id="rId11" Type="http://schemas.openxmlformats.org/officeDocument/2006/relationships/hyperlink" Target="https://podminky.urs.cz/item/CS_URS_2024_02/997013631" TargetMode="External"/><Relationship Id="rId5" Type="http://schemas.openxmlformats.org/officeDocument/2006/relationships/hyperlink" Target="https://podminky.urs.cz/item/CS_URS_2024_02/997006519" TargetMode="External"/><Relationship Id="rId15" Type="http://schemas.openxmlformats.org/officeDocument/2006/relationships/hyperlink" Target="https://podminky.urs.cz/item/CS_URS_2024_02/998001123" TargetMode="External"/><Relationship Id="rId10" Type="http://schemas.openxmlformats.org/officeDocument/2006/relationships/hyperlink" Target="https://podminky.urs.cz/item/CS_URS_2024_02/997013609" TargetMode="External"/><Relationship Id="rId19" Type="http://schemas.openxmlformats.org/officeDocument/2006/relationships/hyperlink" Target="https://podminky.urs.cz/item/CS_URS_2024_02/765131853" TargetMode="External"/><Relationship Id="rId4" Type="http://schemas.openxmlformats.org/officeDocument/2006/relationships/hyperlink" Target="https://podminky.urs.cz/item/CS_URS_2024_02/997006512" TargetMode="External"/><Relationship Id="rId9" Type="http://schemas.openxmlformats.org/officeDocument/2006/relationships/hyperlink" Target="https://podminky.urs.cz/item/CS_URS_2024_02/997013602" TargetMode="External"/><Relationship Id="rId14" Type="http://schemas.openxmlformats.org/officeDocument/2006/relationships/hyperlink" Target="https://podminky.urs.cz/item/CS_URS_2024_02/99701382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1"/>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20" t="s">
        <v>0</v>
      </c>
      <c r="AZ1" s="20" t="s">
        <v>1</v>
      </c>
      <c r="BA1" s="20" t="s">
        <v>2</v>
      </c>
      <c r="BB1" s="20" t="s">
        <v>3</v>
      </c>
      <c r="BT1" s="20" t="s">
        <v>4</v>
      </c>
      <c r="BU1" s="20" t="s">
        <v>4</v>
      </c>
      <c r="BV1" s="20" t="s">
        <v>5</v>
      </c>
    </row>
    <row r="2" spans="1:74" s="1" customFormat="1" ht="36.950000000000003" customHeight="1">
      <c r="AR2" s="409"/>
      <c r="AS2" s="409"/>
      <c r="AT2" s="409"/>
      <c r="AU2" s="409"/>
      <c r="AV2" s="409"/>
      <c r="AW2" s="409"/>
      <c r="AX2" s="409"/>
      <c r="AY2" s="409"/>
      <c r="AZ2" s="409"/>
      <c r="BA2" s="409"/>
      <c r="BB2" s="409"/>
      <c r="BC2" s="409"/>
      <c r="BD2" s="409"/>
      <c r="BE2" s="409"/>
      <c r="BS2" s="21" t="s">
        <v>6</v>
      </c>
      <c r="BT2" s="21" t="s">
        <v>7</v>
      </c>
    </row>
    <row r="3" spans="1:74" s="1" customFormat="1"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pans="1:74" s="1" customFormat="1" ht="24.95"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pans="1:74" s="1" customFormat="1" ht="12" customHeight="1">
      <c r="B5" s="25"/>
      <c r="C5" s="26"/>
      <c r="D5" s="30" t="s">
        <v>13</v>
      </c>
      <c r="E5" s="26"/>
      <c r="F5" s="26"/>
      <c r="G5" s="26"/>
      <c r="H5" s="26"/>
      <c r="I5" s="26"/>
      <c r="J5" s="26"/>
      <c r="K5" s="393" t="s">
        <v>14</v>
      </c>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26"/>
      <c r="AQ5" s="26"/>
      <c r="AR5" s="24"/>
      <c r="BE5" s="390" t="s">
        <v>15</v>
      </c>
      <c r="BS5" s="21" t="s">
        <v>6</v>
      </c>
    </row>
    <row r="6" spans="1:74" s="1" customFormat="1" ht="36.950000000000003" customHeight="1">
      <c r="B6" s="25"/>
      <c r="C6" s="26"/>
      <c r="D6" s="32" t="s">
        <v>16</v>
      </c>
      <c r="E6" s="26"/>
      <c r="F6" s="26"/>
      <c r="G6" s="26"/>
      <c r="H6" s="26"/>
      <c r="I6" s="26"/>
      <c r="J6" s="26"/>
      <c r="K6" s="395" t="s">
        <v>17</v>
      </c>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26"/>
      <c r="AQ6" s="26"/>
      <c r="AR6" s="24"/>
      <c r="BE6" s="391"/>
      <c r="BS6" s="21" t="s">
        <v>6</v>
      </c>
    </row>
    <row r="7" spans="1:74" s="1" customFormat="1" ht="12" customHeight="1">
      <c r="B7" s="25"/>
      <c r="C7" s="26"/>
      <c r="D7" s="33"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3" t="s">
        <v>20</v>
      </c>
      <c r="AL7" s="26"/>
      <c r="AM7" s="26"/>
      <c r="AN7" s="31" t="s">
        <v>19</v>
      </c>
      <c r="AO7" s="26"/>
      <c r="AP7" s="26"/>
      <c r="AQ7" s="26"/>
      <c r="AR7" s="24"/>
      <c r="BE7" s="391"/>
      <c r="BS7" s="21" t="s">
        <v>6</v>
      </c>
    </row>
    <row r="8" spans="1:74" s="1" customFormat="1" ht="12" customHeight="1">
      <c r="B8" s="25"/>
      <c r="C8" s="26"/>
      <c r="D8" s="33"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3" t="s">
        <v>23</v>
      </c>
      <c r="AL8" s="26"/>
      <c r="AM8" s="26"/>
      <c r="AN8" s="34" t="s">
        <v>24</v>
      </c>
      <c r="AO8" s="26"/>
      <c r="AP8" s="26"/>
      <c r="AQ8" s="26"/>
      <c r="AR8" s="24"/>
      <c r="BE8" s="391"/>
      <c r="BS8" s="21" t="s">
        <v>6</v>
      </c>
    </row>
    <row r="9" spans="1:74" s="1" customFormat="1"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91"/>
      <c r="BS9" s="21" t="s">
        <v>6</v>
      </c>
    </row>
    <row r="10" spans="1:74" s="1" customFormat="1" ht="12" customHeight="1">
      <c r="B10" s="25"/>
      <c r="C10" s="26"/>
      <c r="D10" s="33"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3" t="s">
        <v>26</v>
      </c>
      <c r="AL10" s="26"/>
      <c r="AM10" s="26"/>
      <c r="AN10" s="31" t="s">
        <v>19</v>
      </c>
      <c r="AO10" s="26"/>
      <c r="AP10" s="26"/>
      <c r="AQ10" s="26"/>
      <c r="AR10" s="24"/>
      <c r="BE10" s="391"/>
      <c r="BS10" s="21" t="s">
        <v>6</v>
      </c>
    </row>
    <row r="11" spans="1:74" s="1" customFormat="1" ht="18.399999999999999"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3" t="s">
        <v>28</v>
      </c>
      <c r="AL11" s="26"/>
      <c r="AM11" s="26"/>
      <c r="AN11" s="31" t="s">
        <v>19</v>
      </c>
      <c r="AO11" s="26"/>
      <c r="AP11" s="26"/>
      <c r="AQ11" s="26"/>
      <c r="AR11" s="24"/>
      <c r="BE11" s="391"/>
      <c r="BS11" s="21" t="s">
        <v>6</v>
      </c>
    </row>
    <row r="12" spans="1:74" s="1" customFormat="1"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91"/>
      <c r="BS12" s="21" t="s">
        <v>6</v>
      </c>
    </row>
    <row r="13" spans="1:74" s="1" customFormat="1" ht="12" customHeight="1">
      <c r="B13" s="25"/>
      <c r="C13" s="26"/>
      <c r="D13" s="33"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3" t="s">
        <v>26</v>
      </c>
      <c r="AL13" s="26"/>
      <c r="AM13" s="26"/>
      <c r="AN13" s="35" t="s">
        <v>30</v>
      </c>
      <c r="AO13" s="26"/>
      <c r="AP13" s="26"/>
      <c r="AQ13" s="26"/>
      <c r="AR13" s="24"/>
      <c r="BE13" s="391"/>
      <c r="BS13" s="21" t="s">
        <v>6</v>
      </c>
    </row>
    <row r="14" spans="1:74" ht="12.75">
      <c r="B14" s="25"/>
      <c r="C14" s="26"/>
      <c r="D14" s="26"/>
      <c r="E14" s="396" t="s">
        <v>30</v>
      </c>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3" t="s">
        <v>28</v>
      </c>
      <c r="AL14" s="26"/>
      <c r="AM14" s="26"/>
      <c r="AN14" s="35" t="s">
        <v>30</v>
      </c>
      <c r="AO14" s="26"/>
      <c r="AP14" s="26"/>
      <c r="AQ14" s="26"/>
      <c r="AR14" s="24"/>
      <c r="BE14" s="391"/>
      <c r="BS14" s="21" t="s">
        <v>6</v>
      </c>
    </row>
    <row r="15" spans="1:74" s="1" customFormat="1"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91"/>
      <c r="BS15" s="21" t="s">
        <v>4</v>
      </c>
    </row>
    <row r="16" spans="1:74" s="1" customFormat="1" ht="12" customHeight="1">
      <c r="B16" s="25"/>
      <c r="C16" s="26"/>
      <c r="D16" s="33"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3" t="s">
        <v>26</v>
      </c>
      <c r="AL16" s="26"/>
      <c r="AM16" s="26"/>
      <c r="AN16" s="31" t="s">
        <v>19</v>
      </c>
      <c r="AO16" s="26"/>
      <c r="AP16" s="26"/>
      <c r="AQ16" s="26"/>
      <c r="AR16" s="24"/>
      <c r="BE16" s="391"/>
      <c r="BS16" s="21" t="s">
        <v>4</v>
      </c>
    </row>
    <row r="17" spans="1:71" s="1" customFormat="1" ht="18.399999999999999"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3" t="s">
        <v>28</v>
      </c>
      <c r="AL17" s="26"/>
      <c r="AM17" s="26"/>
      <c r="AN17" s="31" t="s">
        <v>19</v>
      </c>
      <c r="AO17" s="26"/>
      <c r="AP17" s="26"/>
      <c r="AQ17" s="26"/>
      <c r="AR17" s="24"/>
      <c r="BE17" s="391"/>
      <c r="BS17" s="21" t="s">
        <v>33</v>
      </c>
    </row>
    <row r="18" spans="1:71" s="1" customFormat="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91"/>
      <c r="BS18" s="21" t="s">
        <v>6</v>
      </c>
    </row>
    <row r="19" spans="1:71" s="1" customFormat="1" ht="12" customHeight="1">
      <c r="B19" s="25"/>
      <c r="C19" s="26"/>
      <c r="D19" s="33"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3" t="s">
        <v>26</v>
      </c>
      <c r="AL19" s="26"/>
      <c r="AM19" s="26"/>
      <c r="AN19" s="31" t="s">
        <v>19</v>
      </c>
      <c r="AO19" s="26"/>
      <c r="AP19" s="26"/>
      <c r="AQ19" s="26"/>
      <c r="AR19" s="24"/>
      <c r="BE19" s="391"/>
      <c r="BS19" s="21" t="s">
        <v>6</v>
      </c>
    </row>
    <row r="20" spans="1:71" s="1" customFormat="1" ht="18.399999999999999"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3" t="s">
        <v>28</v>
      </c>
      <c r="AL20" s="26"/>
      <c r="AM20" s="26"/>
      <c r="AN20" s="31" t="s">
        <v>19</v>
      </c>
      <c r="AO20" s="26"/>
      <c r="AP20" s="26"/>
      <c r="AQ20" s="26"/>
      <c r="AR20" s="24"/>
      <c r="BE20" s="391"/>
      <c r="BS20" s="21" t="s">
        <v>4</v>
      </c>
    </row>
    <row r="21" spans="1:71" s="1" customFormat="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91"/>
    </row>
    <row r="22" spans="1:71" s="1" customFormat="1" ht="12" customHeight="1">
      <c r="B22" s="25"/>
      <c r="C22" s="26"/>
      <c r="D22" s="33"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91"/>
    </row>
    <row r="23" spans="1:71" s="1" customFormat="1" ht="47.25" customHeight="1">
      <c r="B23" s="25"/>
      <c r="C23" s="26"/>
      <c r="D23" s="26"/>
      <c r="E23" s="398" t="s">
        <v>37</v>
      </c>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26"/>
      <c r="AP23" s="26"/>
      <c r="AQ23" s="26"/>
      <c r="AR23" s="24"/>
      <c r="BE23" s="391"/>
    </row>
    <row r="24" spans="1:71" s="1" customFormat="1" ht="6.95"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91"/>
    </row>
    <row r="25" spans="1:71" s="1" customFormat="1" ht="6.95" customHeight="1">
      <c r="B25" s="25"/>
      <c r="C25" s="26"/>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6"/>
      <c r="AQ25" s="26"/>
      <c r="AR25" s="24"/>
      <c r="BE25" s="391"/>
    </row>
    <row r="26" spans="1:71" s="2" customFormat="1" ht="25.9"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399">
        <f>ROUND(AG54,2)</f>
        <v>0</v>
      </c>
      <c r="AL26" s="400"/>
      <c r="AM26" s="400"/>
      <c r="AN26" s="400"/>
      <c r="AO26" s="400"/>
      <c r="AP26" s="40"/>
      <c r="AQ26" s="40"/>
      <c r="AR26" s="43"/>
      <c r="BE26" s="391"/>
    </row>
    <row r="27" spans="1:71" s="2" customFormat="1" ht="6.95"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3"/>
      <c r="BE27" s="391"/>
    </row>
    <row r="28" spans="1:71" s="2" customFormat="1" ht="12.75">
      <c r="A28" s="38"/>
      <c r="B28" s="39"/>
      <c r="C28" s="40"/>
      <c r="D28" s="40"/>
      <c r="E28" s="40"/>
      <c r="F28" s="40"/>
      <c r="G28" s="40"/>
      <c r="H28" s="40"/>
      <c r="I28" s="40"/>
      <c r="J28" s="40"/>
      <c r="K28" s="40"/>
      <c r="L28" s="401" t="s">
        <v>39</v>
      </c>
      <c r="M28" s="401"/>
      <c r="N28" s="401"/>
      <c r="O28" s="401"/>
      <c r="P28" s="401"/>
      <c r="Q28" s="40"/>
      <c r="R28" s="40"/>
      <c r="S28" s="40"/>
      <c r="T28" s="40"/>
      <c r="U28" s="40"/>
      <c r="V28" s="40"/>
      <c r="W28" s="401" t="s">
        <v>40</v>
      </c>
      <c r="X28" s="401"/>
      <c r="Y28" s="401"/>
      <c r="Z28" s="401"/>
      <c r="AA28" s="401"/>
      <c r="AB28" s="401"/>
      <c r="AC28" s="401"/>
      <c r="AD28" s="401"/>
      <c r="AE28" s="401"/>
      <c r="AF28" s="40"/>
      <c r="AG28" s="40"/>
      <c r="AH28" s="40"/>
      <c r="AI28" s="40"/>
      <c r="AJ28" s="40"/>
      <c r="AK28" s="401" t="s">
        <v>41</v>
      </c>
      <c r="AL28" s="401"/>
      <c r="AM28" s="401"/>
      <c r="AN28" s="401"/>
      <c r="AO28" s="401"/>
      <c r="AP28" s="40"/>
      <c r="AQ28" s="40"/>
      <c r="AR28" s="43"/>
      <c r="BE28" s="391"/>
    </row>
    <row r="29" spans="1:71" s="3" customFormat="1" ht="14.45" customHeight="1">
      <c r="B29" s="44"/>
      <c r="C29" s="45"/>
      <c r="D29" s="33" t="s">
        <v>42</v>
      </c>
      <c r="E29" s="45"/>
      <c r="F29" s="33" t="s">
        <v>43</v>
      </c>
      <c r="G29" s="45"/>
      <c r="H29" s="45"/>
      <c r="I29" s="45"/>
      <c r="J29" s="45"/>
      <c r="K29" s="45"/>
      <c r="L29" s="404">
        <v>0.21</v>
      </c>
      <c r="M29" s="403"/>
      <c r="N29" s="403"/>
      <c r="O29" s="403"/>
      <c r="P29" s="403"/>
      <c r="Q29" s="45"/>
      <c r="R29" s="45"/>
      <c r="S29" s="45"/>
      <c r="T29" s="45"/>
      <c r="U29" s="45"/>
      <c r="V29" s="45"/>
      <c r="W29" s="402">
        <f>ROUND(AZ54, 2)</f>
        <v>0</v>
      </c>
      <c r="X29" s="403"/>
      <c r="Y29" s="403"/>
      <c r="Z29" s="403"/>
      <c r="AA29" s="403"/>
      <c r="AB29" s="403"/>
      <c r="AC29" s="403"/>
      <c r="AD29" s="403"/>
      <c r="AE29" s="403"/>
      <c r="AF29" s="45"/>
      <c r="AG29" s="45"/>
      <c r="AH29" s="45"/>
      <c r="AI29" s="45"/>
      <c r="AJ29" s="45"/>
      <c r="AK29" s="402">
        <f>ROUND(AV54, 2)</f>
        <v>0</v>
      </c>
      <c r="AL29" s="403"/>
      <c r="AM29" s="403"/>
      <c r="AN29" s="403"/>
      <c r="AO29" s="403"/>
      <c r="AP29" s="45"/>
      <c r="AQ29" s="45"/>
      <c r="AR29" s="46"/>
      <c r="BE29" s="392"/>
    </row>
    <row r="30" spans="1:71" s="3" customFormat="1" ht="14.45" customHeight="1">
      <c r="B30" s="44"/>
      <c r="C30" s="45"/>
      <c r="D30" s="45"/>
      <c r="E30" s="45"/>
      <c r="F30" s="33" t="s">
        <v>44</v>
      </c>
      <c r="G30" s="45"/>
      <c r="H30" s="45"/>
      <c r="I30" s="45"/>
      <c r="J30" s="45"/>
      <c r="K30" s="45"/>
      <c r="L30" s="404">
        <v>0.12</v>
      </c>
      <c r="M30" s="403"/>
      <c r="N30" s="403"/>
      <c r="O30" s="403"/>
      <c r="P30" s="403"/>
      <c r="Q30" s="45"/>
      <c r="R30" s="45"/>
      <c r="S30" s="45"/>
      <c r="T30" s="45"/>
      <c r="U30" s="45"/>
      <c r="V30" s="45"/>
      <c r="W30" s="402">
        <f>ROUND(BA54, 2)</f>
        <v>0</v>
      </c>
      <c r="X30" s="403"/>
      <c r="Y30" s="403"/>
      <c r="Z30" s="403"/>
      <c r="AA30" s="403"/>
      <c r="AB30" s="403"/>
      <c r="AC30" s="403"/>
      <c r="AD30" s="403"/>
      <c r="AE30" s="403"/>
      <c r="AF30" s="45"/>
      <c r="AG30" s="45"/>
      <c r="AH30" s="45"/>
      <c r="AI30" s="45"/>
      <c r="AJ30" s="45"/>
      <c r="AK30" s="402">
        <f>ROUND(AW54, 2)</f>
        <v>0</v>
      </c>
      <c r="AL30" s="403"/>
      <c r="AM30" s="403"/>
      <c r="AN30" s="403"/>
      <c r="AO30" s="403"/>
      <c r="AP30" s="45"/>
      <c r="AQ30" s="45"/>
      <c r="AR30" s="46"/>
      <c r="BE30" s="392"/>
    </row>
    <row r="31" spans="1:71" s="3" customFormat="1" ht="14.45" hidden="1" customHeight="1">
      <c r="B31" s="44"/>
      <c r="C31" s="45"/>
      <c r="D31" s="45"/>
      <c r="E31" s="45"/>
      <c r="F31" s="33" t="s">
        <v>45</v>
      </c>
      <c r="G31" s="45"/>
      <c r="H31" s="45"/>
      <c r="I31" s="45"/>
      <c r="J31" s="45"/>
      <c r="K31" s="45"/>
      <c r="L31" s="404">
        <v>0.21</v>
      </c>
      <c r="M31" s="403"/>
      <c r="N31" s="403"/>
      <c r="O31" s="403"/>
      <c r="P31" s="403"/>
      <c r="Q31" s="45"/>
      <c r="R31" s="45"/>
      <c r="S31" s="45"/>
      <c r="T31" s="45"/>
      <c r="U31" s="45"/>
      <c r="V31" s="45"/>
      <c r="W31" s="402">
        <f>ROUND(BB54, 2)</f>
        <v>0</v>
      </c>
      <c r="X31" s="403"/>
      <c r="Y31" s="403"/>
      <c r="Z31" s="403"/>
      <c r="AA31" s="403"/>
      <c r="AB31" s="403"/>
      <c r="AC31" s="403"/>
      <c r="AD31" s="403"/>
      <c r="AE31" s="403"/>
      <c r="AF31" s="45"/>
      <c r="AG31" s="45"/>
      <c r="AH31" s="45"/>
      <c r="AI31" s="45"/>
      <c r="AJ31" s="45"/>
      <c r="AK31" s="402">
        <v>0</v>
      </c>
      <c r="AL31" s="403"/>
      <c r="AM31" s="403"/>
      <c r="AN31" s="403"/>
      <c r="AO31" s="403"/>
      <c r="AP31" s="45"/>
      <c r="AQ31" s="45"/>
      <c r="AR31" s="46"/>
      <c r="BE31" s="392"/>
    </row>
    <row r="32" spans="1:71" s="3" customFormat="1" ht="14.45" hidden="1" customHeight="1">
      <c r="B32" s="44"/>
      <c r="C32" s="45"/>
      <c r="D32" s="45"/>
      <c r="E32" s="45"/>
      <c r="F32" s="33" t="s">
        <v>46</v>
      </c>
      <c r="G32" s="45"/>
      <c r="H32" s="45"/>
      <c r="I32" s="45"/>
      <c r="J32" s="45"/>
      <c r="K32" s="45"/>
      <c r="L32" s="404">
        <v>0.12</v>
      </c>
      <c r="M32" s="403"/>
      <c r="N32" s="403"/>
      <c r="O32" s="403"/>
      <c r="P32" s="403"/>
      <c r="Q32" s="45"/>
      <c r="R32" s="45"/>
      <c r="S32" s="45"/>
      <c r="T32" s="45"/>
      <c r="U32" s="45"/>
      <c r="V32" s="45"/>
      <c r="W32" s="402">
        <f>ROUND(BC54, 2)</f>
        <v>0</v>
      </c>
      <c r="X32" s="403"/>
      <c r="Y32" s="403"/>
      <c r="Z32" s="403"/>
      <c r="AA32" s="403"/>
      <c r="AB32" s="403"/>
      <c r="AC32" s="403"/>
      <c r="AD32" s="403"/>
      <c r="AE32" s="403"/>
      <c r="AF32" s="45"/>
      <c r="AG32" s="45"/>
      <c r="AH32" s="45"/>
      <c r="AI32" s="45"/>
      <c r="AJ32" s="45"/>
      <c r="AK32" s="402">
        <v>0</v>
      </c>
      <c r="AL32" s="403"/>
      <c r="AM32" s="403"/>
      <c r="AN32" s="403"/>
      <c r="AO32" s="403"/>
      <c r="AP32" s="45"/>
      <c r="AQ32" s="45"/>
      <c r="AR32" s="46"/>
      <c r="BE32" s="392"/>
    </row>
    <row r="33" spans="1:57" s="3" customFormat="1" ht="14.45" hidden="1" customHeight="1">
      <c r="B33" s="44"/>
      <c r="C33" s="45"/>
      <c r="D33" s="45"/>
      <c r="E33" s="45"/>
      <c r="F33" s="33" t="s">
        <v>47</v>
      </c>
      <c r="G33" s="45"/>
      <c r="H33" s="45"/>
      <c r="I33" s="45"/>
      <c r="J33" s="45"/>
      <c r="K33" s="45"/>
      <c r="L33" s="404">
        <v>0</v>
      </c>
      <c r="M33" s="403"/>
      <c r="N33" s="403"/>
      <c r="O33" s="403"/>
      <c r="P33" s="403"/>
      <c r="Q33" s="45"/>
      <c r="R33" s="45"/>
      <c r="S33" s="45"/>
      <c r="T33" s="45"/>
      <c r="U33" s="45"/>
      <c r="V33" s="45"/>
      <c r="W33" s="402">
        <f>ROUND(BD54, 2)</f>
        <v>0</v>
      </c>
      <c r="X33" s="403"/>
      <c r="Y33" s="403"/>
      <c r="Z33" s="403"/>
      <c r="AA33" s="403"/>
      <c r="AB33" s="403"/>
      <c r="AC33" s="403"/>
      <c r="AD33" s="403"/>
      <c r="AE33" s="403"/>
      <c r="AF33" s="45"/>
      <c r="AG33" s="45"/>
      <c r="AH33" s="45"/>
      <c r="AI33" s="45"/>
      <c r="AJ33" s="45"/>
      <c r="AK33" s="402">
        <v>0</v>
      </c>
      <c r="AL33" s="403"/>
      <c r="AM33" s="403"/>
      <c r="AN33" s="403"/>
      <c r="AO33" s="403"/>
      <c r="AP33" s="45"/>
      <c r="AQ33" s="45"/>
      <c r="AR33" s="46"/>
    </row>
    <row r="34" spans="1:57" s="2" customFormat="1" ht="6.95"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3"/>
      <c r="BE34" s="38"/>
    </row>
    <row r="35" spans="1:57" s="2" customFormat="1" ht="25.9" customHeight="1">
      <c r="A35" s="38"/>
      <c r="B35" s="39"/>
      <c r="C35" s="47"/>
      <c r="D35" s="48" t="s">
        <v>48</v>
      </c>
      <c r="E35" s="49"/>
      <c r="F35" s="49"/>
      <c r="G35" s="49"/>
      <c r="H35" s="49"/>
      <c r="I35" s="49"/>
      <c r="J35" s="49"/>
      <c r="K35" s="49"/>
      <c r="L35" s="49"/>
      <c r="M35" s="49"/>
      <c r="N35" s="49"/>
      <c r="O35" s="49"/>
      <c r="P35" s="49"/>
      <c r="Q35" s="49"/>
      <c r="R35" s="49"/>
      <c r="S35" s="49"/>
      <c r="T35" s="50" t="s">
        <v>49</v>
      </c>
      <c r="U35" s="49"/>
      <c r="V35" s="49"/>
      <c r="W35" s="49"/>
      <c r="X35" s="408" t="s">
        <v>50</v>
      </c>
      <c r="Y35" s="406"/>
      <c r="Z35" s="406"/>
      <c r="AA35" s="406"/>
      <c r="AB35" s="406"/>
      <c r="AC35" s="49"/>
      <c r="AD35" s="49"/>
      <c r="AE35" s="49"/>
      <c r="AF35" s="49"/>
      <c r="AG35" s="49"/>
      <c r="AH35" s="49"/>
      <c r="AI35" s="49"/>
      <c r="AJ35" s="49"/>
      <c r="AK35" s="405">
        <f>SUM(AK26:AK33)</f>
        <v>0</v>
      </c>
      <c r="AL35" s="406"/>
      <c r="AM35" s="406"/>
      <c r="AN35" s="406"/>
      <c r="AO35" s="407"/>
      <c r="AP35" s="47"/>
      <c r="AQ35" s="47"/>
      <c r="AR35" s="43"/>
      <c r="BE35" s="38"/>
    </row>
    <row r="36" spans="1:57" s="2" customFormat="1" ht="6.95"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3"/>
      <c r="BE36" s="38"/>
    </row>
    <row r="37" spans="1:57" s="2" customFormat="1" ht="6.95" customHeight="1">
      <c r="A37" s="3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3"/>
      <c r="BE37" s="38"/>
    </row>
    <row r="41" spans="1:57" s="2" customFormat="1" ht="6.95" customHeight="1">
      <c r="A41" s="38"/>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3"/>
      <c r="BE41" s="38"/>
    </row>
    <row r="42" spans="1:57" s="2" customFormat="1" ht="24.95" customHeight="1">
      <c r="A42" s="38"/>
      <c r="B42" s="39"/>
      <c r="C42" s="27"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3"/>
      <c r="BE42" s="38"/>
    </row>
    <row r="43" spans="1:57" s="2" customFormat="1" ht="6.95"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3"/>
      <c r="BE43" s="38"/>
    </row>
    <row r="44" spans="1:57" s="4" customFormat="1" ht="12" customHeight="1">
      <c r="B44" s="55"/>
      <c r="C44" s="33" t="s">
        <v>13</v>
      </c>
      <c r="D44" s="56"/>
      <c r="E44" s="56"/>
      <c r="F44" s="56"/>
      <c r="G44" s="56"/>
      <c r="H44" s="56"/>
      <c r="I44" s="56"/>
      <c r="J44" s="56"/>
      <c r="K44" s="56"/>
      <c r="L44" s="56" t="str">
        <f>K5</f>
        <v>25-01_DZR_Domazlice</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16</v>
      </c>
      <c r="D45" s="60"/>
      <c r="E45" s="60"/>
      <c r="F45" s="60"/>
      <c r="G45" s="60"/>
      <c r="H45" s="60"/>
      <c r="I45" s="60"/>
      <c r="J45" s="60"/>
      <c r="K45" s="60"/>
      <c r="L45" s="387" t="str">
        <f>K6</f>
        <v>Novostavba objektu Domova se zvláštním režimem, ulice Benešova, Domažlice</v>
      </c>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60"/>
      <c r="AQ45" s="60"/>
      <c r="AR45" s="61"/>
    </row>
    <row r="46" spans="1:57" s="2" customFormat="1" ht="6.95"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3"/>
      <c r="BE46" s="38"/>
    </row>
    <row r="47" spans="1:57" s="2" customFormat="1" ht="12" customHeight="1">
      <c r="A47" s="38"/>
      <c r="B47" s="39"/>
      <c r="C47" s="33" t="s">
        <v>21</v>
      </c>
      <c r="D47" s="40"/>
      <c r="E47" s="40"/>
      <c r="F47" s="40"/>
      <c r="G47" s="40"/>
      <c r="H47" s="40"/>
      <c r="I47" s="40"/>
      <c r="J47" s="40"/>
      <c r="K47" s="40"/>
      <c r="L47" s="62" t="str">
        <f>IF(K8="","",K8)</f>
        <v>Benešova ulice, Domažlice</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415" t="str">
        <f>IF(AN8= "","",AN8)</f>
        <v>22. 6. 2024</v>
      </c>
      <c r="AN47" s="415"/>
      <c r="AO47" s="40"/>
      <c r="AP47" s="40"/>
      <c r="AQ47" s="40"/>
      <c r="AR47" s="43"/>
      <c r="BE47" s="38"/>
    </row>
    <row r="48" spans="1:57" s="2" customFormat="1" ht="6.95"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3"/>
      <c r="BE48" s="38"/>
    </row>
    <row r="49" spans="1:91" s="2" customFormat="1" ht="25.7" customHeight="1">
      <c r="A49" s="38"/>
      <c r="B49" s="39"/>
      <c r="C49" s="33" t="s">
        <v>25</v>
      </c>
      <c r="D49" s="40"/>
      <c r="E49" s="40"/>
      <c r="F49" s="40"/>
      <c r="G49" s="40"/>
      <c r="H49" s="40"/>
      <c r="I49" s="40"/>
      <c r="J49" s="40"/>
      <c r="K49" s="40"/>
      <c r="L49" s="56" t="str">
        <f>IF(E11= "","",E11)</f>
        <v>Město Domažlice, náměstí Míru 1, 344 20 Domažlice</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416" t="str">
        <f>IF(E17="","",E17)</f>
        <v>MEPRO s.r.o., nám.Před bateriemi 912/6, Praha 6</v>
      </c>
      <c r="AN49" s="417"/>
      <c r="AO49" s="417"/>
      <c r="AP49" s="417"/>
      <c r="AQ49" s="40"/>
      <c r="AR49" s="43"/>
      <c r="AS49" s="419" t="s">
        <v>52</v>
      </c>
      <c r="AT49" s="420"/>
      <c r="AU49" s="64"/>
      <c r="AV49" s="64"/>
      <c r="AW49" s="64"/>
      <c r="AX49" s="64"/>
      <c r="AY49" s="64"/>
      <c r="AZ49" s="64"/>
      <c r="BA49" s="64"/>
      <c r="BB49" s="64"/>
      <c r="BC49" s="64"/>
      <c r="BD49" s="65"/>
      <c r="BE49" s="38"/>
    </row>
    <row r="50" spans="1:91" s="2" customFormat="1" ht="25.7" customHeight="1">
      <c r="A50" s="38"/>
      <c r="B50" s="39"/>
      <c r="C50" s="33" t="s">
        <v>29</v>
      </c>
      <c r="D50" s="40"/>
      <c r="E50" s="40"/>
      <c r="F50" s="40"/>
      <c r="G50" s="40"/>
      <c r="H50" s="40"/>
      <c r="I50" s="40"/>
      <c r="J50" s="40"/>
      <c r="K50" s="40"/>
      <c r="L50" s="56"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416" t="str">
        <f>IF(E20="","",E20)</f>
        <v>Tomáš Vašek, Sněhurčina 710, 460 15 Liberec</v>
      </c>
      <c r="AN50" s="417"/>
      <c r="AO50" s="417"/>
      <c r="AP50" s="417"/>
      <c r="AQ50" s="40"/>
      <c r="AR50" s="43"/>
      <c r="AS50" s="421"/>
      <c r="AT50" s="422"/>
      <c r="AU50" s="66"/>
      <c r="AV50" s="66"/>
      <c r="AW50" s="66"/>
      <c r="AX50" s="66"/>
      <c r="AY50" s="66"/>
      <c r="AZ50" s="66"/>
      <c r="BA50" s="66"/>
      <c r="BB50" s="66"/>
      <c r="BC50" s="66"/>
      <c r="BD50" s="67"/>
      <c r="BE50" s="38"/>
    </row>
    <row r="51" spans="1:91" s="2" customFormat="1" ht="10.9"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3"/>
      <c r="AS51" s="423"/>
      <c r="AT51" s="424"/>
      <c r="AU51" s="68"/>
      <c r="AV51" s="68"/>
      <c r="AW51" s="68"/>
      <c r="AX51" s="68"/>
      <c r="AY51" s="68"/>
      <c r="AZ51" s="68"/>
      <c r="BA51" s="68"/>
      <c r="BB51" s="68"/>
      <c r="BC51" s="68"/>
      <c r="BD51" s="69"/>
      <c r="BE51" s="38"/>
    </row>
    <row r="52" spans="1:91" s="2" customFormat="1" ht="29.25" customHeight="1">
      <c r="A52" s="38"/>
      <c r="B52" s="39"/>
      <c r="C52" s="382" t="s">
        <v>53</v>
      </c>
      <c r="D52" s="383"/>
      <c r="E52" s="383"/>
      <c r="F52" s="383"/>
      <c r="G52" s="383"/>
      <c r="H52" s="70"/>
      <c r="I52" s="386" t="s">
        <v>54</v>
      </c>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412" t="s">
        <v>55</v>
      </c>
      <c r="AH52" s="383"/>
      <c r="AI52" s="383"/>
      <c r="AJ52" s="383"/>
      <c r="AK52" s="383"/>
      <c r="AL52" s="383"/>
      <c r="AM52" s="383"/>
      <c r="AN52" s="386" t="s">
        <v>56</v>
      </c>
      <c r="AO52" s="383"/>
      <c r="AP52" s="383"/>
      <c r="AQ52" s="71" t="s">
        <v>57</v>
      </c>
      <c r="AR52" s="43"/>
      <c r="AS52" s="72" t="s">
        <v>58</v>
      </c>
      <c r="AT52" s="73" t="s">
        <v>59</v>
      </c>
      <c r="AU52" s="73" t="s">
        <v>60</v>
      </c>
      <c r="AV52" s="73" t="s">
        <v>61</v>
      </c>
      <c r="AW52" s="73" t="s">
        <v>62</v>
      </c>
      <c r="AX52" s="73" t="s">
        <v>63</v>
      </c>
      <c r="AY52" s="73" t="s">
        <v>64</v>
      </c>
      <c r="AZ52" s="73" t="s">
        <v>65</v>
      </c>
      <c r="BA52" s="73" t="s">
        <v>66</v>
      </c>
      <c r="BB52" s="73" t="s">
        <v>67</v>
      </c>
      <c r="BC52" s="73" t="s">
        <v>68</v>
      </c>
      <c r="BD52" s="74" t="s">
        <v>69</v>
      </c>
      <c r="BE52" s="38"/>
    </row>
    <row r="53" spans="1:91" s="2" customFormat="1" ht="10.9"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3"/>
      <c r="AS53" s="75"/>
      <c r="AT53" s="76"/>
      <c r="AU53" s="76"/>
      <c r="AV53" s="76"/>
      <c r="AW53" s="76"/>
      <c r="AX53" s="76"/>
      <c r="AY53" s="76"/>
      <c r="AZ53" s="76"/>
      <c r="BA53" s="76"/>
      <c r="BB53" s="76"/>
      <c r="BC53" s="76"/>
      <c r="BD53" s="77"/>
      <c r="BE53" s="38"/>
    </row>
    <row r="54" spans="1:91" s="6" customFormat="1" ht="32.450000000000003" customHeight="1">
      <c r="B54" s="78"/>
      <c r="C54" s="79" t="s">
        <v>70</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89">
        <f>ROUND(AG55+SUM(AG67:AG69),2)</f>
        <v>0</v>
      </c>
      <c r="AH54" s="389"/>
      <c r="AI54" s="389"/>
      <c r="AJ54" s="389"/>
      <c r="AK54" s="389"/>
      <c r="AL54" s="389"/>
      <c r="AM54" s="389"/>
      <c r="AN54" s="425">
        <f t="shared" ref="AN54:AN69" si="0">SUM(AG54,AT54)</f>
        <v>0</v>
      </c>
      <c r="AO54" s="425"/>
      <c r="AP54" s="425"/>
      <c r="AQ54" s="82" t="s">
        <v>19</v>
      </c>
      <c r="AR54" s="83"/>
      <c r="AS54" s="84">
        <f>ROUND(AS55+SUM(AS67:AS69),2)</f>
        <v>0</v>
      </c>
      <c r="AT54" s="85">
        <f t="shared" ref="AT54:AT69" si="1">ROUND(SUM(AV54:AW54),2)</f>
        <v>0</v>
      </c>
      <c r="AU54" s="86">
        <f>ROUND(AU55+SUM(AU67:AU69),5)</f>
        <v>0</v>
      </c>
      <c r="AV54" s="85">
        <f>ROUND(AZ54*L29,2)</f>
        <v>0</v>
      </c>
      <c r="AW54" s="85">
        <f>ROUND(BA54*L30,2)</f>
        <v>0</v>
      </c>
      <c r="AX54" s="85">
        <f>ROUND(BB54*L29,2)</f>
        <v>0</v>
      </c>
      <c r="AY54" s="85">
        <f>ROUND(BC54*L30,2)</f>
        <v>0</v>
      </c>
      <c r="AZ54" s="85">
        <f>ROUND(AZ55+SUM(AZ67:AZ69),2)</f>
        <v>0</v>
      </c>
      <c r="BA54" s="85">
        <f>ROUND(BA55+SUM(BA67:BA69),2)</f>
        <v>0</v>
      </c>
      <c r="BB54" s="85">
        <f>ROUND(BB55+SUM(BB67:BB69),2)</f>
        <v>0</v>
      </c>
      <c r="BC54" s="85">
        <f>ROUND(BC55+SUM(BC67:BC69),2)</f>
        <v>0</v>
      </c>
      <c r="BD54" s="87">
        <f>ROUND(BD55+SUM(BD67:BD69),2)</f>
        <v>0</v>
      </c>
      <c r="BS54" s="88" t="s">
        <v>71</v>
      </c>
      <c r="BT54" s="88" t="s">
        <v>72</v>
      </c>
      <c r="BU54" s="89" t="s">
        <v>73</v>
      </c>
      <c r="BV54" s="88" t="s">
        <v>74</v>
      </c>
      <c r="BW54" s="88" t="s">
        <v>5</v>
      </c>
      <c r="BX54" s="88" t="s">
        <v>75</v>
      </c>
      <c r="CL54" s="88" t="s">
        <v>19</v>
      </c>
    </row>
    <row r="55" spans="1:91" s="7" customFormat="1" ht="16.5" customHeight="1">
      <c r="B55" s="90"/>
      <c r="C55" s="91"/>
      <c r="D55" s="384" t="s">
        <v>76</v>
      </c>
      <c r="E55" s="384"/>
      <c r="F55" s="384"/>
      <c r="G55" s="384"/>
      <c r="H55" s="384"/>
      <c r="I55" s="92"/>
      <c r="J55" s="384" t="s">
        <v>77</v>
      </c>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413">
        <f>ROUND(SUM(AG56:AG66),2)</f>
        <v>0</v>
      </c>
      <c r="AH55" s="414"/>
      <c r="AI55" s="414"/>
      <c r="AJ55" s="414"/>
      <c r="AK55" s="414"/>
      <c r="AL55" s="414"/>
      <c r="AM55" s="414"/>
      <c r="AN55" s="418">
        <f t="shared" si="0"/>
        <v>0</v>
      </c>
      <c r="AO55" s="414"/>
      <c r="AP55" s="414"/>
      <c r="AQ55" s="93" t="s">
        <v>78</v>
      </c>
      <c r="AR55" s="94"/>
      <c r="AS55" s="95">
        <f>ROUND(SUM(AS56:AS66),2)</f>
        <v>0</v>
      </c>
      <c r="AT55" s="96">
        <f t="shared" si="1"/>
        <v>0</v>
      </c>
      <c r="AU55" s="97">
        <f>ROUND(SUM(AU56:AU66),5)</f>
        <v>0</v>
      </c>
      <c r="AV55" s="96">
        <f>ROUND(AZ55*L29,2)</f>
        <v>0</v>
      </c>
      <c r="AW55" s="96">
        <f>ROUND(BA55*L30,2)</f>
        <v>0</v>
      </c>
      <c r="AX55" s="96">
        <f>ROUND(BB55*L29,2)</f>
        <v>0</v>
      </c>
      <c r="AY55" s="96">
        <f>ROUND(BC55*L30,2)</f>
        <v>0</v>
      </c>
      <c r="AZ55" s="96">
        <f>ROUND(SUM(AZ56:AZ66),2)</f>
        <v>0</v>
      </c>
      <c r="BA55" s="96">
        <f>ROUND(SUM(BA56:BA66),2)</f>
        <v>0</v>
      </c>
      <c r="BB55" s="96">
        <f>ROUND(SUM(BB56:BB66),2)</f>
        <v>0</v>
      </c>
      <c r="BC55" s="96">
        <f>ROUND(SUM(BC56:BC66),2)</f>
        <v>0</v>
      </c>
      <c r="BD55" s="98">
        <f>ROUND(SUM(BD56:BD66),2)</f>
        <v>0</v>
      </c>
      <c r="BS55" s="99" t="s">
        <v>71</v>
      </c>
      <c r="BT55" s="99" t="s">
        <v>79</v>
      </c>
      <c r="BU55" s="99" t="s">
        <v>73</v>
      </c>
      <c r="BV55" s="99" t="s">
        <v>74</v>
      </c>
      <c r="BW55" s="99" t="s">
        <v>80</v>
      </c>
      <c r="BX55" s="99" t="s">
        <v>5</v>
      </c>
      <c r="CL55" s="99" t="s">
        <v>19</v>
      </c>
      <c r="CM55" s="99" t="s">
        <v>79</v>
      </c>
    </row>
    <row r="56" spans="1:91" s="4" customFormat="1" ht="23.25" customHeight="1">
      <c r="A56" s="100" t="s">
        <v>81</v>
      </c>
      <c r="B56" s="55"/>
      <c r="C56" s="101"/>
      <c r="D56" s="101"/>
      <c r="E56" s="385" t="s">
        <v>82</v>
      </c>
      <c r="F56" s="385"/>
      <c r="G56" s="385"/>
      <c r="H56" s="385"/>
      <c r="I56" s="385"/>
      <c r="J56" s="101"/>
      <c r="K56" s="385" t="s">
        <v>83</v>
      </c>
      <c r="L56" s="385"/>
      <c r="M56" s="385"/>
      <c r="N56" s="385"/>
      <c r="O56" s="385"/>
      <c r="P56" s="385"/>
      <c r="Q56" s="385"/>
      <c r="R56" s="385"/>
      <c r="S56" s="385"/>
      <c r="T56" s="385"/>
      <c r="U56" s="385"/>
      <c r="V56" s="385"/>
      <c r="W56" s="385"/>
      <c r="X56" s="385"/>
      <c r="Y56" s="385"/>
      <c r="Z56" s="385"/>
      <c r="AA56" s="385"/>
      <c r="AB56" s="385"/>
      <c r="AC56" s="385"/>
      <c r="AD56" s="385"/>
      <c r="AE56" s="385"/>
      <c r="AF56" s="385"/>
      <c r="AG56" s="410">
        <f>'SO 01.01 - Stavební část'!J32</f>
        <v>0</v>
      </c>
      <c r="AH56" s="411"/>
      <c r="AI56" s="411"/>
      <c r="AJ56" s="411"/>
      <c r="AK56" s="411"/>
      <c r="AL56" s="411"/>
      <c r="AM56" s="411"/>
      <c r="AN56" s="410">
        <f t="shared" si="0"/>
        <v>0</v>
      </c>
      <c r="AO56" s="411"/>
      <c r="AP56" s="411"/>
      <c r="AQ56" s="102" t="s">
        <v>84</v>
      </c>
      <c r="AR56" s="57"/>
      <c r="AS56" s="103">
        <v>0</v>
      </c>
      <c r="AT56" s="104">
        <f t="shared" si="1"/>
        <v>0</v>
      </c>
      <c r="AU56" s="105">
        <f>'SO 01.01 - Stavební část'!P117</f>
        <v>0</v>
      </c>
      <c r="AV56" s="104">
        <f>'SO 01.01 - Stavební část'!J35</f>
        <v>0</v>
      </c>
      <c r="AW56" s="104">
        <f>'SO 01.01 - Stavební část'!J36</f>
        <v>0</v>
      </c>
      <c r="AX56" s="104">
        <f>'SO 01.01 - Stavební část'!J37</f>
        <v>0</v>
      </c>
      <c r="AY56" s="104">
        <f>'SO 01.01 - Stavební část'!J38</f>
        <v>0</v>
      </c>
      <c r="AZ56" s="104">
        <f>'SO 01.01 - Stavební část'!F35</f>
        <v>0</v>
      </c>
      <c r="BA56" s="104">
        <f>'SO 01.01 - Stavební část'!F36</f>
        <v>0</v>
      </c>
      <c r="BB56" s="104">
        <f>'SO 01.01 - Stavební část'!F37</f>
        <v>0</v>
      </c>
      <c r="BC56" s="104">
        <f>'SO 01.01 - Stavební část'!F38</f>
        <v>0</v>
      </c>
      <c r="BD56" s="106">
        <f>'SO 01.01 - Stavební část'!F39</f>
        <v>0</v>
      </c>
      <c r="BT56" s="107" t="s">
        <v>85</v>
      </c>
      <c r="BV56" s="107" t="s">
        <v>74</v>
      </c>
      <c r="BW56" s="107" t="s">
        <v>86</v>
      </c>
      <c r="BX56" s="107" t="s">
        <v>80</v>
      </c>
      <c r="CL56" s="107" t="s">
        <v>19</v>
      </c>
    </row>
    <row r="57" spans="1:91" s="4" customFormat="1" ht="23.25" customHeight="1">
      <c r="A57" s="100" t="s">
        <v>81</v>
      </c>
      <c r="B57" s="55"/>
      <c r="C57" s="101"/>
      <c r="D57" s="101"/>
      <c r="E57" s="385" t="s">
        <v>87</v>
      </c>
      <c r="F57" s="385"/>
      <c r="G57" s="385"/>
      <c r="H57" s="385"/>
      <c r="I57" s="385"/>
      <c r="J57" s="101"/>
      <c r="K57" s="385" t="s">
        <v>88</v>
      </c>
      <c r="L57" s="385"/>
      <c r="M57" s="385"/>
      <c r="N57" s="385"/>
      <c r="O57" s="385"/>
      <c r="P57" s="385"/>
      <c r="Q57" s="385"/>
      <c r="R57" s="385"/>
      <c r="S57" s="385"/>
      <c r="T57" s="385"/>
      <c r="U57" s="385"/>
      <c r="V57" s="385"/>
      <c r="W57" s="385"/>
      <c r="X57" s="385"/>
      <c r="Y57" s="385"/>
      <c r="Z57" s="385"/>
      <c r="AA57" s="385"/>
      <c r="AB57" s="385"/>
      <c r="AC57" s="385"/>
      <c r="AD57" s="385"/>
      <c r="AE57" s="385"/>
      <c r="AF57" s="385"/>
      <c r="AG57" s="410">
        <f>'SO 01.02 - Zdravotně tech...'!J32</f>
        <v>0</v>
      </c>
      <c r="AH57" s="411"/>
      <c r="AI57" s="411"/>
      <c r="AJ57" s="411"/>
      <c r="AK57" s="411"/>
      <c r="AL57" s="411"/>
      <c r="AM57" s="411"/>
      <c r="AN57" s="410">
        <f t="shared" si="0"/>
        <v>0</v>
      </c>
      <c r="AO57" s="411"/>
      <c r="AP57" s="411"/>
      <c r="AQ57" s="102" t="s">
        <v>84</v>
      </c>
      <c r="AR57" s="57"/>
      <c r="AS57" s="103">
        <v>0</v>
      </c>
      <c r="AT57" s="104">
        <f t="shared" si="1"/>
        <v>0</v>
      </c>
      <c r="AU57" s="105">
        <f>'SO 01.02 - Zdravotně tech...'!P101</f>
        <v>0</v>
      </c>
      <c r="AV57" s="104">
        <f>'SO 01.02 - Zdravotně tech...'!J35</f>
        <v>0</v>
      </c>
      <c r="AW57" s="104">
        <f>'SO 01.02 - Zdravotně tech...'!J36</f>
        <v>0</v>
      </c>
      <c r="AX57" s="104">
        <f>'SO 01.02 - Zdravotně tech...'!J37</f>
        <v>0</v>
      </c>
      <c r="AY57" s="104">
        <f>'SO 01.02 - Zdravotně tech...'!J38</f>
        <v>0</v>
      </c>
      <c r="AZ57" s="104">
        <f>'SO 01.02 - Zdravotně tech...'!F35</f>
        <v>0</v>
      </c>
      <c r="BA57" s="104">
        <f>'SO 01.02 - Zdravotně tech...'!F36</f>
        <v>0</v>
      </c>
      <c r="BB57" s="104">
        <f>'SO 01.02 - Zdravotně tech...'!F37</f>
        <v>0</v>
      </c>
      <c r="BC57" s="104">
        <f>'SO 01.02 - Zdravotně tech...'!F38</f>
        <v>0</v>
      </c>
      <c r="BD57" s="106">
        <f>'SO 01.02 - Zdravotně tech...'!F39</f>
        <v>0</v>
      </c>
      <c r="BT57" s="107" t="s">
        <v>85</v>
      </c>
      <c r="BV57" s="107" t="s">
        <v>74</v>
      </c>
      <c r="BW57" s="107" t="s">
        <v>89</v>
      </c>
      <c r="BX57" s="107" t="s">
        <v>80</v>
      </c>
      <c r="CL57" s="107" t="s">
        <v>19</v>
      </c>
    </row>
    <row r="58" spans="1:91" s="4" customFormat="1" ht="23.25" customHeight="1">
      <c r="A58" s="100" t="s">
        <v>81</v>
      </c>
      <c r="B58" s="55"/>
      <c r="C58" s="101"/>
      <c r="D58" s="101"/>
      <c r="E58" s="385" t="s">
        <v>90</v>
      </c>
      <c r="F58" s="385"/>
      <c r="G58" s="385"/>
      <c r="H58" s="385"/>
      <c r="I58" s="385"/>
      <c r="J58" s="101"/>
      <c r="K58" s="385" t="s">
        <v>91</v>
      </c>
      <c r="L58" s="385"/>
      <c r="M58" s="385"/>
      <c r="N58" s="385"/>
      <c r="O58" s="385"/>
      <c r="P58" s="385"/>
      <c r="Q58" s="385"/>
      <c r="R58" s="385"/>
      <c r="S58" s="385"/>
      <c r="T58" s="385"/>
      <c r="U58" s="385"/>
      <c r="V58" s="385"/>
      <c r="W58" s="385"/>
      <c r="X58" s="385"/>
      <c r="Y58" s="385"/>
      <c r="Z58" s="385"/>
      <c r="AA58" s="385"/>
      <c r="AB58" s="385"/>
      <c r="AC58" s="385"/>
      <c r="AD58" s="385"/>
      <c r="AE58" s="385"/>
      <c r="AF58" s="385"/>
      <c r="AG58" s="410">
        <f>'SO 01.03 - Vytápění a chl...'!J32</f>
        <v>0</v>
      </c>
      <c r="AH58" s="411"/>
      <c r="AI58" s="411"/>
      <c r="AJ58" s="411"/>
      <c r="AK58" s="411"/>
      <c r="AL58" s="411"/>
      <c r="AM58" s="411"/>
      <c r="AN58" s="410">
        <f t="shared" si="0"/>
        <v>0</v>
      </c>
      <c r="AO58" s="411"/>
      <c r="AP58" s="411"/>
      <c r="AQ58" s="102" t="s">
        <v>84</v>
      </c>
      <c r="AR58" s="57"/>
      <c r="AS58" s="103">
        <v>0</v>
      </c>
      <c r="AT58" s="104">
        <f t="shared" si="1"/>
        <v>0</v>
      </c>
      <c r="AU58" s="105">
        <f>'SO 01.03 - Vytápění a chl...'!P99</f>
        <v>0</v>
      </c>
      <c r="AV58" s="104">
        <f>'SO 01.03 - Vytápění a chl...'!J35</f>
        <v>0</v>
      </c>
      <c r="AW58" s="104">
        <f>'SO 01.03 - Vytápění a chl...'!J36</f>
        <v>0</v>
      </c>
      <c r="AX58" s="104">
        <f>'SO 01.03 - Vytápění a chl...'!J37</f>
        <v>0</v>
      </c>
      <c r="AY58" s="104">
        <f>'SO 01.03 - Vytápění a chl...'!J38</f>
        <v>0</v>
      </c>
      <c r="AZ58" s="104">
        <f>'SO 01.03 - Vytápění a chl...'!F35</f>
        <v>0</v>
      </c>
      <c r="BA58" s="104">
        <f>'SO 01.03 - Vytápění a chl...'!F36</f>
        <v>0</v>
      </c>
      <c r="BB58" s="104">
        <f>'SO 01.03 - Vytápění a chl...'!F37</f>
        <v>0</v>
      </c>
      <c r="BC58" s="104">
        <f>'SO 01.03 - Vytápění a chl...'!F38</f>
        <v>0</v>
      </c>
      <c r="BD58" s="106">
        <f>'SO 01.03 - Vytápění a chl...'!F39</f>
        <v>0</v>
      </c>
      <c r="BT58" s="107" t="s">
        <v>85</v>
      </c>
      <c r="BV58" s="107" t="s">
        <v>74</v>
      </c>
      <c r="BW58" s="107" t="s">
        <v>92</v>
      </c>
      <c r="BX58" s="107" t="s">
        <v>80</v>
      </c>
      <c r="CL58" s="107" t="s">
        <v>19</v>
      </c>
    </row>
    <row r="59" spans="1:91" s="4" customFormat="1" ht="23.25" customHeight="1">
      <c r="A59" s="100" t="s">
        <v>81</v>
      </c>
      <c r="B59" s="55"/>
      <c r="C59" s="101"/>
      <c r="D59" s="101"/>
      <c r="E59" s="385" t="s">
        <v>93</v>
      </c>
      <c r="F59" s="385"/>
      <c r="G59" s="385"/>
      <c r="H59" s="385"/>
      <c r="I59" s="385"/>
      <c r="J59" s="101"/>
      <c r="K59" s="385" t="s">
        <v>94</v>
      </c>
      <c r="L59" s="385"/>
      <c r="M59" s="385"/>
      <c r="N59" s="385"/>
      <c r="O59" s="385"/>
      <c r="P59" s="385"/>
      <c r="Q59" s="385"/>
      <c r="R59" s="385"/>
      <c r="S59" s="385"/>
      <c r="T59" s="385"/>
      <c r="U59" s="385"/>
      <c r="V59" s="385"/>
      <c r="W59" s="385"/>
      <c r="X59" s="385"/>
      <c r="Y59" s="385"/>
      <c r="Z59" s="385"/>
      <c r="AA59" s="385"/>
      <c r="AB59" s="385"/>
      <c r="AC59" s="385"/>
      <c r="AD59" s="385"/>
      <c r="AE59" s="385"/>
      <c r="AF59" s="385"/>
      <c r="AG59" s="410">
        <f>'SO 01.04 - Elektroinstala...'!J32</f>
        <v>0</v>
      </c>
      <c r="AH59" s="411"/>
      <c r="AI59" s="411"/>
      <c r="AJ59" s="411"/>
      <c r="AK59" s="411"/>
      <c r="AL59" s="411"/>
      <c r="AM59" s="411"/>
      <c r="AN59" s="410">
        <f t="shared" si="0"/>
        <v>0</v>
      </c>
      <c r="AO59" s="411"/>
      <c r="AP59" s="411"/>
      <c r="AQ59" s="102" t="s">
        <v>84</v>
      </c>
      <c r="AR59" s="57"/>
      <c r="AS59" s="103">
        <v>0</v>
      </c>
      <c r="AT59" s="104">
        <f t="shared" si="1"/>
        <v>0</v>
      </c>
      <c r="AU59" s="105">
        <f>'SO 01.04 - Elektroinstala...'!P93</f>
        <v>0</v>
      </c>
      <c r="AV59" s="104">
        <f>'SO 01.04 - Elektroinstala...'!J35</f>
        <v>0</v>
      </c>
      <c r="AW59" s="104">
        <f>'SO 01.04 - Elektroinstala...'!J36</f>
        <v>0</v>
      </c>
      <c r="AX59" s="104">
        <f>'SO 01.04 - Elektroinstala...'!J37</f>
        <v>0</v>
      </c>
      <c r="AY59" s="104">
        <f>'SO 01.04 - Elektroinstala...'!J38</f>
        <v>0</v>
      </c>
      <c r="AZ59" s="104">
        <f>'SO 01.04 - Elektroinstala...'!F35</f>
        <v>0</v>
      </c>
      <c r="BA59" s="104">
        <f>'SO 01.04 - Elektroinstala...'!F36</f>
        <v>0</v>
      </c>
      <c r="BB59" s="104">
        <f>'SO 01.04 - Elektroinstala...'!F37</f>
        <v>0</v>
      </c>
      <c r="BC59" s="104">
        <f>'SO 01.04 - Elektroinstala...'!F38</f>
        <v>0</v>
      </c>
      <c r="BD59" s="106">
        <f>'SO 01.04 - Elektroinstala...'!F39</f>
        <v>0</v>
      </c>
      <c r="BT59" s="107" t="s">
        <v>85</v>
      </c>
      <c r="BV59" s="107" t="s">
        <v>74</v>
      </c>
      <c r="BW59" s="107" t="s">
        <v>95</v>
      </c>
      <c r="BX59" s="107" t="s">
        <v>80</v>
      </c>
      <c r="CL59" s="107" t="s">
        <v>19</v>
      </c>
    </row>
    <row r="60" spans="1:91" s="4" customFormat="1" ht="23.25" customHeight="1">
      <c r="A60" s="100" t="s">
        <v>81</v>
      </c>
      <c r="B60" s="55"/>
      <c r="C60" s="101"/>
      <c r="D60" s="101"/>
      <c r="E60" s="385" t="s">
        <v>96</v>
      </c>
      <c r="F60" s="385"/>
      <c r="G60" s="385"/>
      <c r="H60" s="385"/>
      <c r="I60" s="385"/>
      <c r="J60" s="101"/>
      <c r="K60" s="385" t="s">
        <v>97</v>
      </c>
      <c r="L60" s="385"/>
      <c r="M60" s="385"/>
      <c r="N60" s="385"/>
      <c r="O60" s="385"/>
      <c r="P60" s="385"/>
      <c r="Q60" s="385"/>
      <c r="R60" s="385"/>
      <c r="S60" s="385"/>
      <c r="T60" s="385"/>
      <c r="U60" s="385"/>
      <c r="V60" s="385"/>
      <c r="W60" s="385"/>
      <c r="X60" s="385"/>
      <c r="Y60" s="385"/>
      <c r="Z60" s="385"/>
      <c r="AA60" s="385"/>
      <c r="AB60" s="385"/>
      <c r="AC60" s="385"/>
      <c r="AD60" s="385"/>
      <c r="AE60" s="385"/>
      <c r="AF60" s="385"/>
      <c r="AG60" s="410">
        <f>'SO 01.05 - Elektroinstala...'!J32</f>
        <v>0</v>
      </c>
      <c r="AH60" s="411"/>
      <c r="AI60" s="411"/>
      <c r="AJ60" s="411"/>
      <c r="AK60" s="411"/>
      <c r="AL60" s="411"/>
      <c r="AM60" s="411"/>
      <c r="AN60" s="410">
        <f t="shared" si="0"/>
        <v>0</v>
      </c>
      <c r="AO60" s="411"/>
      <c r="AP60" s="411"/>
      <c r="AQ60" s="102" t="s">
        <v>84</v>
      </c>
      <c r="AR60" s="57"/>
      <c r="AS60" s="103">
        <v>0</v>
      </c>
      <c r="AT60" s="104">
        <f t="shared" si="1"/>
        <v>0</v>
      </c>
      <c r="AU60" s="105">
        <f>'SO 01.05 - Elektroinstala...'!P91</f>
        <v>0</v>
      </c>
      <c r="AV60" s="104">
        <f>'SO 01.05 - Elektroinstala...'!J35</f>
        <v>0</v>
      </c>
      <c r="AW60" s="104">
        <f>'SO 01.05 - Elektroinstala...'!J36</f>
        <v>0</v>
      </c>
      <c r="AX60" s="104">
        <f>'SO 01.05 - Elektroinstala...'!J37</f>
        <v>0</v>
      </c>
      <c r="AY60" s="104">
        <f>'SO 01.05 - Elektroinstala...'!J38</f>
        <v>0</v>
      </c>
      <c r="AZ60" s="104">
        <f>'SO 01.05 - Elektroinstala...'!F35</f>
        <v>0</v>
      </c>
      <c r="BA60" s="104">
        <f>'SO 01.05 - Elektroinstala...'!F36</f>
        <v>0</v>
      </c>
      <c r="BB60" s="104">
        <f>'SO 01.05 - Elektroinstala...'!F37</f>
        <v>0</v>
      </c>
      <c r="BC60" s="104">
        <f>'SO 01.05 - Elektroinstala...'!F38</f>
        <v>0</v>
      </c>
      <c r="BD60" s="106">
        <f>'SO 01.05 - Elektroinstala...'!F39</f>
        <v>0</v>
      </c>
      <c r="BT60" s="107" t="s">
        <v>85</v>
      </c>
      <c r="BV60" s="107" t="s">
        <v>74</v>
      </c>
      <c r="BW60" s="107" t="s">
        <v>98</v>
      </c>
      <c r="BX60" s="107" t="s">
        <v>80</v>
      </c>
      <c r="CL60" s="107" t="s">
        <v>19</v>
      </c>
    </row>
    <row r="61" spans="1:91" s="4" customFormat="1" ht="23.25" customHeight="1">
      <c r="A61" s="100" t="s">
        <v>81</v>
      </c>
      <c r="B61" s="55"/>
      <c r="C61" s="101"/>
      <c r="D61" s="101"/>
      <c r="E61" s="385" t="s">
        <v>99</v>
      </c>
      <c r="F61" s="385"/>
      <c r="G61" s="385"/>
      <c r="H61" s="385"/>
      <c r="I61" s="385"/>
      <c r="J61" s="101"/>
      <c r="K61" s="385" t="s">
        <v>100</v>
      </c>
      <c r="L61" s="385"/>
      <c r="M61" s="385"/>
      <c r="N61" s="385"/>
      <c r="O61" s="385"/>
      <c r="P61" s="385"/>
      <c r="Q61" s="385"/>
      <c r="R61" s="385"/>
      <c r="S61" s="385"/>
      <c r="T61" s="385"/>
      <c r="U61" s="385"/>
      <c r="V61" s="385"/>
      <c r="W61" s="385"/>
      <c r="X61" s="385"/>
      <c r="Y61" s="385"/>
      <c r="Z61" s="385"/>
      <c r="AA61" s="385"/>
      <c r="AB61" s="385"/>
      <c r="AC61" s="385"/>
      <c r="AD61" s="385"/>
      <c r="AE61" s="385"/>
      <c r="AF61" s="385"/>
      <c r="AG61" s="410">
        <f>'SO 01.06 - EPS'!J32</f>
        <v>0</v>
      </c>
      <c r="AH61" s="411"/>
      <c r="AI61" s="411"/>
      <c r="AJ61" s="411"/>
      <c r="AK61" s="411"/>
      <c r="AL61" s="411"/>
      <c r="AM61" s="411"/>
      <c r="AN61" s="410">
        <f t="shared" si="0"/>
        <v>0</v>
      </c>
      <c r="AO61" s="411"/>
      <c r="AP61" s="411"/>
      <c r="AQ61" s="102" t="s">
        <v>84</v>
      </c>
      <c r="AR61" s="57"/>
      <c r="AS61" s="103">
        <v>0</v>
      </c>
      <c r="AT61" s="104">
        <f t="shared" si="1"/>
        <v>0</v>
      </c>
      <c r="AU61" s="105">
        <f>'SO 01.06 - EPS'!P97</f>
        <v>0</v>
      </c>
      <c r="AV61" s="104">
        <f>'SO 01.06 - EPS'!J35</f>
        <v>0</v>
      </c>
      <c r="AW61" s="104">
        <f>'SO 01.06 - EPS'!J36</f>
        <v>0</v>
      </c>
      <c r="AX61" s="104">
        <f>'SO 01.06 - EPS'!J37</f>
        <v>0</v>
      </c>
      <c r="AY61" s="104">
        <f>'SO 01.06 - EPS'!J38</f>
        <v>0</v>
      </c>
      <c r="AZ61" s="104">
        <f>'SO 01.06 - EPS'!F35</f>
        <v>0</v>
      </c>
      <c r="BA61" s="104">
        <f>'SO 01.06 - EPS'!F36</f>
        <v>0</v>
      </c>
      <c r="BB61" s="104">
        <f>'SO 01.06 - EPS'!F37</f>
        <v>0</v>
      </c>
      <c r="BC61" s="104">
        <f>'SO 01.06 - EPS'!F38</f>
        <v>0</v>
      </c>
      <c r="BD61" s="106">
        <f>'SO 01.06 - EPS'!F39</f>
        <v>0</v>
      </c>
      <c r="BT61" s="107" t="s">
        <v>85</v>
      </c>
      <c r="BV61" s="107" t="s">
        <v>74</v>
      </c>
      <c r="BW61" s="107" t="s">
        <v>101</v>
      </c>
      <c r="BX61" s="107" t="s">
        <v>80</v>
      </c>
      <c r="CL61" s="107" t="s">
        <v>19</v>
      </c>
    </row>
    <row r="62" spans="1:91" s="4" customFormat="1" ht="23.25" customHeight="1">
      <c r="A62" s="100" t="s">
        <v>81</v>
      </c>
      <c r="B62" s="55"/>
      <c r="C62" s="101"/>
      <c r="D62" s="101"/>
      <c r="E62" s="385" t="s">
        <v>102</v>
      </c>
      <c r="F62" s="385"/>
      <c r="G62" s="385"/>
      <c r="H62" s="385"/>
      <c r="I62" s="385"/>
      <c r="J62" s="101"/>
      <c r="K62" s="385" t="s">
        <v>103</v>
      </c>
      <c r="L62" s="385"/>
      <c r="M62" s="385"/>
      <c r="N62" s="385"/>
      <c r="O62" s="385"/>
      <c r="P62" s="385"/>
      <c r="Q62" s="385"/>
      <c r="R62" s="385"/>
      <c r="S62" s="385"/>
      <c r="T62" s="385"/>
      <c r="U62" s="385"/>
      <c r="V62" s="385"/>
      <c r="W62" s="385"/>
      <c r="X62" s="385"/>
      <c r="Y62" s="385"/>
      <c r="Z62" s="385"/>
      <c r="AA62" s="385"/>
      <c r="AB62" s="385"/>
      <c r="AC62" s="385"/>
      <c r="AD62" s="385"/>
      <c r="AE62" s="385"/>
      <c r="AF62" s="385"/>
      <c r="AG62" s="410">
        <f>'SO 01.07 - Fotovoltaický ...'!J32</f>
        <v>0</v>
      </c>
      <c r="AH62" s="411"/>
      <c r="AI62" s="411"/>
      <c r="AJ62" s="411"/>
      <c r="AK62" s="411"/>
      <c r="AL62" s="411"/>
      <c r="AM62" s="411"/>
      <c r="AN62" s="410">
        <f t="shared" si="0"/>
        <v>0</v>
      </c>
      <c r="AO62" s="411"/>
      <c r="AP62" s="411"/>
      <c r="AQ62" s="102" t="s">
        <v>84</v>
      </c>
      <c r="AR62" s="57"/>
      <c r="AS62" s="103">
        <v>0</v>
      </c>
      <c r="AT62" s="104">
        <f t="shared" si="1"/>
        <v>0</v>
      </c>
      <c r="AU62" s="105">
        <f>'SO 01.07 - Fotovoltaický ...'!P95</f>
        <v>0</v>
      </c>
      <c r="AV62" s="104">
        <f>'SO 01.07 - Fotovoltaický ...'!J35</f>
        <v>0</v>
      </c>
      <c r="AW62" s="104">
        <f>'SO 01.07 - Fotovoltaický ...'!J36</f>
        <v>0</v>
      </c>
      <c r="AX62" s="104">
        <f>'SO 01.07 - Fotovoltaický ...'!J37</f>
        <v>0</v>
      </c>
      <c r="AY62" s="104">
        <f>'SO 01.07 - Fotovoltaický ...'!J38</f>
        <v>0</v>
      </c>
      <c r="AZ62" s="104">
        <f>'SO 01.07 - Fotovoltaický ...'!F35</f>
        <v>0</v>
      </c>
      <c r="BA62" s="104">
        <f>'SO 01.07 - Fotovoltaický ...'!F36</f>
        <v>0</v>
      </c>
      <c r="BB62" s="104">
        <f>'SO 01.07 - Fotovoltaický ...'!F37</f>
        <v>0</v>
      </c>
      <c r="BC62" s="104">
        <f>'SO 01.07 - Fotovoltaický ...'!F38</f>
        <v>0</v>
      </c>
      <c r="BD62" s="106">
        <f>'SO 01.07 - Fotovoltaický ...'!F39</f>
        <v>0</v>
      </c>
      <c r="BT62" s="107" t="s">
        <v>85</v>
      </c>
      <c r="BV62" s="107" t="s">
        <v>74</v>
      </c>
      <c r="BW62" s="107" t="s">
        <v>104</v>
      </c>
      <c r="BX62" s="107" t="s">
        <v>80</v>
      </c>
      <c r="CL62" s="107" t="s">
        <v>19</v>
      </c>
    </row>
    <row r="63" spans="1:91" s="4" customFormat="1" ht="23.25" customHeight="1">
      <c r="A63" s="100" t="s">
        <v>81</v>
      </c>
      <c r="B63" s="55"/>
      <c r="C63" s="101"/>
      <c r="D63" s="101"/>
      <c r="E63" s="385" t="s">
        <v>105</v>
      </c>
      <c r="F63" s="385"/>
      <c r="G63" s="385"/>
      <c r="H63" s="385"/>
      <c r="I63" s="385"/>
      <c r="J63" s="101"/>
      <c r="K63" s="385" t="s">
        <v>106</v>
      </c>
      <c r="L63" s="385"/>
      <c r="M63" s="385"/>
      <c r="N63" s="385"/>
      <c r="O63" s="385"/>
      <c r="P63" s="385"/>
      <c r="Q63" s="385"/>
      <c r="R63" s="385"/>
      <c r="S63" s="385"/>
      <c r="T63" s="385"/>
      <c r="U63" s="385"/>
      <c r="V63" s="385"/>
      <c r="W63" s="385"/>
      <c r="X63" s="385"/>
      <c r="Y63" s="385"/>
      <c r="Z63" s="385"/>
      <c r="AA63" s="385"/>
      <c r="AB63" s="385"/>
      <c r="AC63" s="385"/>
      <c r="AD63" s="385"/>
      <c r="AE63" s="385"/>
      <c r="AF63" s="385"/>
      <c r="AG63" s="410">
        <f>'SO 01.08 - Vzduchotechnika'!J32</f>
        <v>0</v>
      </c>
      <c r="AH63" s="411"/>
      <c r="AI63" s="411"/>
      <c r="AJ63" s="411"/>
      <c r="AK63" s="411"/>
      <c r="AL63" s="411"/>
      <c r="AM63" s="411"/>
      <c r="AN63" s="410">
        <f t="shared" si="0"/>
        <v>0</v>
      </c>
      <c r="AO63" s="411"/>
      <c r="AP63" s="411"/>
      <c r="AQ63" s="102" t="s">
        <v>84</v>
      </c>
      <c r="AR63" s="57"/>
      <c r="AS63" s="103">
        <v>0</v>
      </c>
      <c r="AT63" s="104">
        <f t="shared" si="1"/>
        <v>0</v>
      </c>
      <c r="AU63" s="105">
        <f>'SO 01.08 - Vzduchotechnika'!P103</f>
        <v>0</v>
      </c>
      <c r="AV63" s="104">
        <f>'SO 01.08 - Vzduchotechnika'!J35</f>
        <v>0</v>
      </c>
      <c r="AW63" s="104">
        <f>'SO 01.08 - Vzduchotechnika'!J36</f>
        <v>0</v>
      </c>
      <c r="AX63" s="104">
        <f>'SO 01.08 - Vzduchotechnika'!J37</f>
        <v>0</v>
      </c>
      <c r="AY63" s="104">
        <f>'SO 01.08 - Vzduchotechnika'!J38</f>
        <v>0</v>
      </c>
      <c r="AZ63" s="104">
        <f>'SO 01.08 - Vzduchotechnika'!F35</f>
        <v>0</v>
      </c>
      <c r="BA63" s="104">
        <f>'SO 01.08 - Vzduchotechnika'!F36</f>
        <v>0</v>
      </c>
      <c r="BB63" s="104">
        <f>'SO 01.08 - Vzduchotechnika'!F37</f>
        <v>0</v>
      </c>
      <c r="BC63" s="104">
        <f>'SO 01.08 - Vzduchotechnika'!F38</f>
        <v>0</v>
      </c>
      <c r="BD63" s="106">
        <f>'SO 01.08 - Vzduchotechnika'!F39</f>
        <v>0</v>
      </c>
      <c r="BT63" s="107" t="s">
        <v>85</v>
      </c>
      <c r="BV63" s="107" t="s">
        <v>74</v>
      </c>
      <c r="BW63" s="107" t="s">
        <v>107</v>
      </c>
      <c r="BX63" s="107" t="s">
        <v>80</v>
      </c>
      <c r="CL63" s="107" t="s">
        <v>19</v>
      </c>
    </row>
    <row r="64" spans="1:91" s="4" customFormat="1" ht="23.25" customHeight="1">
      <c r="A64" s="100" t="s">
        <v>81</v>
      </c>
      <c r="B64" s="55"/>
      <c r="C64" s="101"/>
      <c r="D64" s="101"/>
      <c r="E64" s="385" t="s">
        <v>108</v>
      </c>
      <c r="F64" s="385"/>
      <c r="G64" s="385"/>
      <c r="H64" s="385"/>
      <c r="I64" s="385"/>
      <c r="J64" s="101"/>
      <c r="K64" s="385" t="s">
        <v>109</v>
      </c>
      <c r="L64" s="385"/>
      <c r="M64" s="385"/>
      <c r="N64" s="385"/>
      <c r="O64" s="385"/>
      <c r="P64" s="385"/>
      <c r="Q64" s="385"/>
      <c r="R64" s="385"/>
      <c r="S64" s="385"/>
      <c r="T64" s="385"/>
      <c r="U64" s="385"/>
      <c r="V64" s="385"/>
      <c r="W64" s="385"/>
      <c r="X64" s="385"/>
      <c r="Y64" s="385"/>
      <c r="Z64" s="385"/>
      <c r="AA64" s="385"/>
      <c r="AB64" s="385"/>
      <c r="AC64" s="385"/>
      <c r="AD64" s="385"/>
      <c r="AE64" s="385"/>
      <c r="AF64" s="385"/>
      <c r="AG64" s="410">
        <f>'SO 01.09 - Měření a regulace'!J32</f>
        <v>0</v>
      </c>
      <c r="AH64" s="411"/>
      <c r="AI64" s="411"/>
      <c r="AJ64" s="411"/>
      <c r="AK64" s="411"/>
      <c r="AL64" s="411"/>
      <c r="AM64" s="411"/>
      <c r="AN64" s="410">
        <f t="shared" si="0"/>
        <v>0</v>
      </c>
      <c r="AO64" s="411"/>
      <c r="AP64" s="411"/>
      <c r="AQ64" s="102" t="s">
        <v>84</v>
      </c>
      <c r="AR64" s="57"/>
      <c r="AS64" s="103">
        <v>0</v>
      </c>
      <c r="AT64" s="104">
        <f t="shared" si="1"/>
        <v>0</v>
      </c>
      <c r="AU64" s="105">
        <f>'SO 01.09 - Měření a regulace'!P105</f>
        <v>0</v>
      </c>
      <c r="AV64" s="104">
        <f>'SO 01.09 - Měření a regulace'!J35</f>
        <v>0</v>
      </c>
      <c r="AW64" s="104">
        <f>'SO 01.09 - Měření a regulace'!J36</f>
        <v>0</v>
      </c>
      <c r="AX64" s="104">
        <f>'SO 01.09 - Měření a regulace'!J37</f>
        <v>0</v>
      </c>
      <c r="AY64" s="104">
        <f>'SO 01.09 - Měření a regulace'!J38</f>
        <v>0</v>
      </c>
      <c r="AZ64" s="104">
        <f>'SO 01.09 - Měření a regulace'!F35</f>
        <v>0</v>
      </c>
      <c r="BA64" s="104">
        <f>'SO 01.09 - Měření a regulace'!F36</f>
        <v>0</v>
      </c>
      <c r="BB64" s="104">
        <f>'SO 01.09 - Měření a regulace'!F37</f>
        <v>0</v>
      </c>
      <c r="BC64" s="104">
        <f>'SO 01.09 - Měření a regulace'!F38</f>
        <v>0</v>
      </c>
      <c r="BD64" s="106">
        <f>'SO 01.09 - Měření a regulace'!F39</f>
        <v>0</v>
      </c>
      <c r="BT64" s="107" t="s">
        <v>85</v>
      </c>
      <c r="BV64" s="107" t="s">
        <v>74</v>
      </c>
      <c r="BW64" s="107" t="s">
        <v>110</v>
      </c>
      <c r="BX64" s="107" t="s">
        <v>80</v>
      </c>
      <c r="CL64" s="107" t="s">
        <v>19</v>
      </c>
    </row>
    <row r="65" spans="1:91" s="4" customFormat="1" ht="23.25" customHeight="1">
      <c r="A65" s="100" t="s">
        <v>81</v>
      </c>
      <c r="B65" s="55"/>
      <c r="C65" s="101"/>
      <c r="D65" s="101"/>
      <c r="E65" s="385" t="s">
        <v>111</v>
      </c>
      <c r="F65" s="385"/>
      <c r="G65" s="385"/>
      <c r="H65" s="385"/>
      <c r="I65" s="385"/>
      <c r="J65" s="101"/>
      <c r="K65" s="385" t="s">
        <v>112</v>
      </c>
      <c r="L65" s="385"/>
      <c r="M65" s="385"/>
      <c r="N65" s="385"/>
      <c r="O65" s="385"/>
      <c r="P65" s="385"/>
      <c r="Q65" s="385"/>
      <c r="R65" s="385"/>
      <c r="S65" s="385"/>
      <c r="T65" s="385"/>
      <c r="U65" s="385"/>
      <c r="V65" s="385"/>
      <c r="W65" s="385"/>
      <c r="X65" s="385"/>
      <c r="Y65" s="385"/>
      <c r="Z65" s="385"/>
      <c r="AA65" s="385"/>
      <c r="AB65" s="385"/>
      <c r="AC65" s="385"/>
      <c r="AD65" s="385"/>
      <c r="AE65" s="385"/>
      <c r="AF65" s="385"/>
      <c r="AG65" s="410">
        <f>'SO 01.10 - Technologie st...'!J32</f>
        <v>0</v>
      </c>
      <c r="AH65" s="411"/>
      <c r="AI65" s="411"/>
      <c r="AJ65" s="411"/>
      <c r="AK65" s="411"/>
      <c r="AL65" s="411"/>
      <c r="AM65" s="411"/>
      <c r="AN65" s="410">
        <f t="shared" si="0"/>
        <v>0</v>
      </c>
      <c r="AO65" s="411"/>
      <c r="AP65" s="411"/>
      <c r="AQ65" s="102" t="s">
        <v>84</v>
      </c>
      <c r="AR65" s="57"/>
      <c r="AS65" s="103">
        <v>0</v>
      </c>
      <c r="AT65" s="104">
        <f t="shared" si="1"/>
        <v>0</v>
      </c>
      <c r="AU65" s="105">
        <f>'SO 01.10 - Technologie st...'!P92</f>
        <v>0</v>
      </c>
      <c r="AV65" s="104">
        <f>'SO 01.10 - Technologie st...'!J35</f>
        <v>0</v>
      </c>
      <c r="AW65" s="104">
        <f>'SO 01.10 - Technologie st...'!J36</f>
        <v>0</v>
      </c>
      <c r="AX65" s="104">
        <f>'SO 01.10 - Technologie st...'!J37</f>
        <v>0</v>
      </c>
      <c r="AY65" s="104">
        <f>'SO 01.10 - Technologie st...'!J38</f>
        <v>0</v>
      </c>
      <c r="AZ65" s="104">
        <f>'SO 01.10 - Technologie st...'!F35</f>
        <v>0</v>
      </c>
      <c r="BA65" s="104">
        <f>'SO 01.10 - Technologie st...'!F36</f>
        <v>0</v>
      </c>
      <c r="BB65" s="104">
        <f>'SO 01.10 - Technologie st...'!F37</f>
        <v>0</v>
      </c>
      <c r="BC65" s="104">
        <f>'SO 01.10 - Technologie st...'!F38</f>
        <v>0</v>
      </c>
      <c r="BD65" s="106">
        <f>'SO 01.10 - Technologie st...'!F39</f>
        <v>0</v>
      </c>
      <c r="BT65" s="107" t="s">
        <v>85</v>
      </c>
      <c r="BV65" s="107" t="s">
        <v>74</v>
      </c>
      <c r="BW65" s="107" t="s">
        <v>113</v>
      </c>
      <c r="BX65" s="107" t="s">
        <v>80</v>
      </c>
      <c r="CL65" s="107" t="s">
        <v>19</v>
      </c>
    </row>
    <row r="66" spans="1:91" s="4" customFormat="1" ht="16.5" customHeight="1">
      <c r="A66" s="100" t="s">
        <v>81</v>
      </c>
      <c r="B66" s="55"/>
      <c r="C66" s="101"/>
      <c r="D66" s="101"/>
      <c r="E66" s="385" t="s">
        <v>114</v>
      </c>
      <c r="F66" s="385"/>
      <c r="G66" s="385"/>
      <c r="H66" s="385"/>
      <c r="I66" s="385"/>
      <c r="J66" s="101"/>
      <c r="K66" s="385" t="s">
        <v>115</v>
      </c>
      <c r="L66" s="385"/>
      <c r="M66" s="385"/>
      <c r="N66" s="385"/>
      <c r="O66" s="385"/>
      <c r="P66" s="385"/>
      <c r="Q66" s="385"/>
      <c r="R66" s="385"/>
      <c r="S66" s="385"/>
      <c r="T66" s="385"/>
      <c r="U66" s="385"/>
      <c r="V66" s="385"/>
      <c r="W66" s="385"/>
      <c r="X66" s="385"/>
      <c r="Y66" s="385"/>
      <c r="Z66" s="385"/>
      <c r="AA66" s="385"/>
      <c r="AB66" s="385"/>
      <c r="AC66" s="385"/>
      <c r="AD66" s="385"/>
      <c r="AE66" s="385"/>
      <c r="AF66" s="385"/>
      <c r="AG66" s="410">
        <f>'VRN - Vedlejší a ostatní ...'!J32</f>
        <v>0</v>
      </c>
      <c r="AH66" s="411"/>
      <c r="AI66" s="411"/>
      <c r="AJ66" s="411"/>
      <c r="AK66" s="411"/>
      <c r="AL66" s="411"/>
      <c r="AM66" s="411"/>
      <c r="AN66" s="410">
        <f t="shared" si="0"/>
        <v>0</v>
      </c>
      <c r="AO66" s="411"/>
      <c r="AP66" s="411"/>
      <c r="AQ66" s="102" t="s">
        <v>84</v>
      </c>
      <c r="AR66" s="57"/>
      <c r="AS66" s="103">
        <v>0</v>
      </c>
      <c r="AT66" s="104">
        <f t="shared" si="1"/>
        <v>0</v>
      </c>
      <c r="AU66" s="105">
        <f>'VRN - Vedlejší a ostatní ...'!P90</f>
        <v>0</v>
      </c>
      <c r="AV66" s="104">
        <f>'VRN - Vedlejší a ostatní ...'!J35</f>
        <v>0</v>
      </c>
      <c r="AW66" s="104">
        <f>'VRN - Vedlejší a ostatní ...'!J36</f>
        <v>0</v>
      </c>
      <c r="AX66" s="104">
        <f>'VRN - Vedlejší a ostatní ...'!J37</f>
        <v>0</v>
      </c>
      <c r="AY66" s="104">
        <f>'VRN - Vedlejší a ostatní ...'!J38</f>
        <v>0</v>
      </c>
      <c r="AZ66" s="104">
        <f>'VRN - Vedlejší a ostatní ...'!F35</f>
        <v>0</v>
      </c>
      <c r="BA66" s="104">
        <f>'VRN - Vedlejší a ostatní ...'!F36</f>
        <v>0</v>
      </c>
      <c r="BB66" s="104">
        <f>'VRN - Vedlejší a ostatní ...'!F37</f>
        <v>0</v>
      </c>
      <c r="BC66" s="104">
        <f>'VRN - Vedlejší a ostatní ...'!F38</f>
        <v>0</v>
      </c>
      <c r="BD66" s="106">
        <f>'VRN - Vedlejší a ostatní ...'!F39</f>
        <v>0</v>
      </c>
      <c r="BT66" s="107" t="s">
        <v>85</v>
      </c>
      <c r="BV66" s="107" t="s">
        <v>74</v>
      </c>
      <c r="BW66" s="107" t="s">
        <v>116</v>
      </c>
      <c r="BX66" s="107" t="s">
        <v>80</v>
      </c>
      <c r="CL66" s="107" t="s">
        <v>19</v>
      </c>
    </row>
    <row r="67" spans="1:91" s="7" customFormat="1" ht="16.5" customHeight="1">
      <c r="A67" s="100" t="s">
        <v>81</v>
      </c>
      <c r="B67" s="90"/>
      <c r="C67" s="91"/>
      <c r="D67" s="384" t="s">
        <v>117</v>
      </c>
      <c r="E67" s="384"/>
      <c r="F67" s="384"/>
      <c r="G67" s="384"/>
      <c r="H67" s="384"/>
      <c r="I67" s="92"/>
      <c r="J67" s="384" t="s">
        <v>118</v>
      </c>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418">
        <f>'SO 02 - Komunikace a zpev...'!J30</f>
        <v>0</v>
      </c>
      <c r="AH67" s="414"/>
      <c r="AI67" s="414"/>
      <c r="AJ67" s="414"/>
      <c r="AK67" s="414"/>
      <c r="AL67" s="414"/>
      <c r="AM67" s="414"/>
      <c r="AN67" s="418">
        <f t="shared" si="0"/>
        <v>0</v>
      </c>
      <c r="AO67" s="414"/>
      <c r="AP67" s="414"/>
      <c r="AQ67" s="93" t="s">
        <v>78</v>
      </c>
      <c r="AR67" s="94"/>
      <c r="AS67" s="95">
        <v>0</v>
      </c>
      <c r="AT67" s="96">
        <f t="shared" si="1"/>
        <v>0</v>
      </c>
      <c r="AU67" s="97">
        <f>'SO 02 - Komunikace a zpev...'!P97</f>
        <v>0</v>
      </c>
      <c r="AV67" s="96">
        <f>'SO 02 - Komunikace a zpev...'!J33</f>
        <v>0</v>
      </c>
      <c r="AW67" s="96">
        <f>'SO 02 - Komunikace a zpev...'!J34</f>
        <v>0</v>
      </c>
      <c r="AX67" s="96">
        <f>'SO 02 - Komunikace a zpev...'!J35</f>
        <v>0</v>
      </c>
      <c r="AY67" s="96">
        <f>'SO 02 - Komunikace a zpev...'!J36</f>
        <v>0</v>
      </c>
      <c r="AZ67" s="96">
        <f>'SO 02 - Komunikace a zpev...'!F33</f>
        <v>0</v>
      </c>
      <c r="BA67" s="96">
        <f>'SO 02 - Komunikace a zpev...'!F34</f>
        <v>0</v>
      </c>
      <c r="BB67" s="96">
        <f>'SO 02 - Komunikace a zpev...'!F35</f>
        <v>0</v>
      </c>
      <c r="BC67" s="96">
        <f>'SO 02 - Komunikace a zpev...'!F36</f>
        <v>0</v>
      </c>
      <c r="BD67" s="98">
        <f>'SO 02 - Komunikace a zpev...'!F37</f>
        <v>0</v>
      </c>
      <c r="BT67" s="99" t="s">
        <v>79</v>
      </c>
      <c r="BV67" s="99" t="s">
        <v>74</v>
      </c>
      <c r="BW67" s="99" t="s">
        <v>119</v>
      </c>
      <c r="BX67" s="99" t="s">
        <v>5</v>
      </c>
      <c r="CL67" s="99" t="s">
        <v>19</v>
      </c>
      <c r="CM67" s="99" t="s">
        <v>85</v>
      </c>
    </row>
    <row r="68" spans="1:91" s="7" customFormat="1" ht="16.5" customHeight="1">
      <c r="A68" s="100" t="s">
        <v>81</v>
      </c>
      <c r="B68" s="90"/>
      <c r="C68" s="91"/>
      <c r="D68" s="384" t="s">
        <v>120</v>
      </c>
      <c r="E68" s="384"/>
      <c r="F68" s="384"/>
      <c r="G68" s="384"/>
      <c r="H68" s="384"/>
      <c r="I68" s="92"/>
      <c r="J68" s="384" t="s">
        <v>121</v>
      </c>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418">
        <f>'SO 03 - Bourání objektu č...'!J30</f>
        <v>0</v>
      </c>
      <c r="AH68" s="414"/>
      <c r="AI68" s="414"/>
      <c r="AJ68" s="414"/>
      <c r="AK68" s="414"/>
      <c r="AL68" s="414"/>
      <c r="AM68" s="414"/>
      <c r="AN68" s="418">
        <f t="shared" si="0"/>
        <v>0</v>
      </c>
      <c r="AO68" s="414"/>
      <c r="AP68" s="414"/>
      <c r="AQ68" s="93" t="s">
        <v>78</v>
      </c>
      <c r="AR68" s="94"/>
      <c r="AS68" s="95">
        <v>0</v>
      </c>
      <c r="AT68" s="96">
        <f t="shared" si="1"/>
        <v>0</v>
      </c>
      <c r="AU68" s="97">
        <f>'SO 03 - Bourání objektu č...'!P88</f>
        <v>0</v>
      </c>
      <c r="AV68" s="96">
        <f>'SO 03 - Bourání objektu č...'!J33</f>
        <v>0</v>
      </c>
      <c r="AW68" s="96">
        <f>'SO 03 - Bourání objektu č...'!J34</f>
        <v>0</v>
      </c>
      <c r="AX68" s="96">
        <f>'SO 03 - Bourání objektu č...'!J35</f>
        <v>0</v>
      </c>
      <c r="AY68" s="96">
        <f>'SO 03 - Bourání objektu č...'!J36</f>
        <v>0</v>
      </c>
      <c r="AZ68" s="96">
        <f>'SO 03 - Bourání objektu č...'!F33</f>
        <v>0</v>
      </c>
      <c r="BA68" s="96">
        <f>'SO 03 - Bourání objektu č...'!F34</f>
        <v>0</v>
      </c>
      <c r="BB68" s="96">
        <f>'SO 03 - Bourání objektu č...'!F35</f>
        <v>0</v>
      </c>
      <c r="BC68" s="96">
        <f>'SO 03 - Bourání objektu č...'!F36</f>
        <v>0</v>
      </c>
      <c r="BD68" s="98">
        <f>'SO 03 - Bourání objektu č...'!F37</f>
        <v>0</v>
      </c>
      <c r="BT68" s="99" t="s">
        <v>79</v>
      </c>
      <c r="BV68" s="99" t="s">
        <v>74</v>
      </c>
      <c r="BW68" s="99" t="s">
        <v>122</v>
      </c>
      <c r="BX68" s="99" t="s">
        <v>5</v>
      </c>
      <c r="CL68" s="99" t="s">
        <v>19</v>
      </c>
      <c r="CM68" s="99" t="s">
        <v>85</v>
      </c>
    </row>
    <row r="69" spans="1:91" s="7" customFormat="1" ht="16.5" customHeight="1">
      <c r="A69" s="100" t="s">
        <v>81</v>
      </c>
      <c r="B69" s="90"/>
      <c r="C69" s="91"/>
      <c r="D69" s="384" t="s">
        <v>123</v>
      </c>
      <c r="E69" s="384"/>
      <c r="F69" s="384"/>
      <c r="G69" s="384"/>
      <c r="H69" s="384"/>
      <c r="I69" s="92"/>
      <c r="J69" s="384" t="s">
        <v>124</v>
      </c>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418">
        <f>'SO 06 - Plynovod'!J30</f>
        <v>0</v>
      </c>
      <c r="AH69" s="414"/>
      <c r="AI69" s="414"/>
      <c r="AJ69" s="414"/>
      <c r="AK69" s="414"/>
      <c r="AL69" s="414"/>
      <c r="AM69" s="414"/>
      <c r="AN69" s="418">
        <f t="shared" si="0"/>
        <v>0</v>
      </c>
      <c r="AO69" s="414"/>
      <c r="AP69" s="414"/>
      <c r="AQ69" s="93" t="s">
        <v>78</v>
      </c>
      <c r="AR69" s="94"/>
      <c r="AS69" s="108">
        <v>0</v>
      </c>
      <c r="AT69" s="109">
        <f t="shared" si="1"/>
        <v>0</v>
      </c>
      <c r="AU69" s="110">
        <f>'SO 06 - Plynovod'!P80</f>
        <v>0</v>
      </c>
      <c r="AV69" s="109">
        <f>'SO 06 - Plynovod'!J33</f>
        <v>0</v>
      </c>
      <c r="AW69" s="109">
        <f>'SO 06 - Plynovod'!J34</f>
        <v>0</v>
      </c>
      <c r="AX69" s="109">
        <f>'SO 06 - Plynovod'!J35</f>
        <v>0</v>
      </c>
      <c r="AY69" s="109">
        <f>'SO 06 - Plynovod'!J36</f>
        <v>0</v>
      </c>
      <c r="AZ69" s="109">
        <f>'SO 06 - Plynovod'!F33</f>
        <v>0</v>
      </c>
      <c r="BA69" s="109">
        <f>'SO 06 - Plynovod'!F34</f>
        <v>0</v>
      </c>
      <c r="BB69" s="109">
        <f>'SO 06 - Plynovod'!F35</f>
        <v>0</v>
      </c>
      <c r="BC69" s="109">
        <f>'SO 06 - Plynovod'!F36</f>
        <v>0</v>
      </c>
      <c r="BD69" s="111">
        <f>'SO 06 - Plynovod'!F37</f>
        <v>0</v>
      </c>
      <c r="BT69" s="99" t="s">
        <v>79</v>
      </c>
      <c r="BV69" s="99" t="s">
        <v>74</v>
      </c>
      <c r="BW69" s="99" t="s">
        <v>125</v>
      </c>
      <c r="BX69" s="99" t="s">
        <v>5</v>
      </c>
      <c r="CL69" s="99" t="s">
        <v>19</v>
      </c>
      <c r="CM69" s="99" t="s">
        <v>85</v>
      </c>
    </row>
    <row r="70" spans="1:91" s="2" customFormat="1" ht="30" customHeight="1">
      <c r="A70" s="38"/>
      <c r="B70" s="39"/>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3"/>
      <c r="AS70" s="38"/>
      <c r="AT70" s="38"/>
      <c r="AU70" s="38"/>
      <c r="AV70" s="38"/>
      <c r="AW70" s="38"/>
      <c r="AX70" s="38"/>
      <c r="AY70" s="38"/>
      <c r="AZ70" s="38"/>
      <c r="BA70" s="38"/>
      <c r="BB70" s="38"/>
      <c r="BC70" s="38"/>
      <c r="BD70" s="38"/>
      <c r="BE70" s="38"/>
    </row>
    <row r="71" spans="1:91" s="2" customFormat="1" ht="6.95" customHeight="1">
      <c r="A71" s="38"/>
      <c r="B71" s="51"/>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43"/>
      <c r="AS71" s="38"/>
      <c r="AT71" s="38"/>
      <c r="AU71" s="38"/>
      <c r="AV71" s="38"/>
      <c r="AW71" s="38"/>
      <c r="AX71" s="38"/>
      <c r="AY71" s="38"/>
      <c r="AZ71" s="38"/>
      <c r="BA71" s="38"/>
      <c r="BB71" s="38"/>
      <c r="BC71" s="38"/>
      <c r="BD71" s="38"/>
      <c r="BE71" s="38"/>
    </row>
  </sheetData>
  <sheetProtection algorithmName="SHA-512" hashValue="oSVf4O5AQ4MKVLVoyumC6WVVrS9mImodkAeAw/IzTSyuaEDbv9ZCvTqdhuwe5gIX0tyF9jOQhHKD0LvN0l+W/g==" saltValue="oFUf4f1Irz0cGDg8Ee9VQn1LOn74/i7RCMwIqHDdNthSGu9LNuOoD4Mp27A0H6nvInkfP9A9lPmsBx12LbRV/w==" spinCount="100000" sheet="1" objects="1" scenarios="1" formatColumns="0" formatRows="0"/>
  <mergeCells count="98">
    <mergeCell ref="AN67:AP67"/>
    <mergeCell ref="AG67:AM67"/>
    <mergeCell ref="AN68:AP68"/>
    <mergeCell ref="AG68:AM68"/>
    <mergeCell ref="AN69:AP69"/>
    <mergeCell ref="AG69:AM69"/>
    <mergeCell ref="AS49:AT51"/>
    <mergeCell ref="AN65:AP65"/>
    <mergeCell ref="AG65:AM65"/>
    <mergeCell ref="AN66:AP66"/>
    <mergeCell ref="AG66:AM66"/>
    <mergeCell ref="AN54:AP54"/>
    <mergeCell ref="AR2:BE2"/>
    <mergeCell ref="AG61:AM61"/>
    <mergeCell ref="AG63:AM63"/>
    <mergeCell ref="AG62:AM62"/>
    <mergeCell ref="AG52:AM52"/>
    <mergeCell ref="AG60:AM60"/>
    <mergeCell ref="AG59:AM59"/>
    <mergeCell ref="AG56:AM56"/>
    <mergeCell ref="AG57:AM57"/>
    <mergeCell ref="AG58:AM58"/>
    <mergeCell ref="AG55:AM55"/>
    <mergeCell ref="AM47:AN47"/>
    <mergeCell ref="AM49:AP49"/>
    <mergeCell ref="AM50:AP50"/>
    <mergeCell ref="AN59:AP59"/>
    <mergeCell ref="AN63:AP63"/>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D67:H67"/>
    <mergeCell ref="J67:AF67"/>
    <mergeCell ref="D68:H68"/>
    <mergeCell ref="J68:AF68"/>
    <mergeCell ref="D69:H69"/>
    <mergeCell ref="J69:AF69"/>
    <mergeCell ref="L45:AO45"/>
    <mergeCell ref="E65:I65"/>
    <mergeCell ref="K65:AF65"/>
    <mergeCell ref="E66:I66"/>
    <mergeCell ref="K66:AF66"/>
    <mergeCell ref="AG54:AM54"/>
    <mergeCell ref="AG64:AM64"/>
    <mergeCell ref="AN64:AP64"/>
    <mergeCell ref="AN56:AP56"/>
    <mergeCell ref="AN52:AP52"/>
    <mergeCell ref="AN61:AP61"/>
    <mergeCell ref="AN57:AP57"/>
    <mergeCell ref="AN60:AP60"/>
    <mergeCell ref="AN55:AP55"/>
    <mergeCell ref="AN62:AP62"/>
    <mergeCell ref="AN58:AP58"/>
    <mergeCell ref="K57:AF57"/>
    <mergeCell ref="K61:AF61"/>
    <mergeCell ref="K62:AF62"/>
    <mergeCell ref="K63:AF63"/>
    <mergeCell ref="K59:AF59"/>
    <mergeCell ref="K58:AF5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s>
  <hyperlinks>
    <hyperlink ref="A56" location="'SO 01.01 - Stavební část'!C2" display="/"/>
    <hyperlink ref="A57" location="'SO 01.02 - Zdravotně tech...'!C2" display="/"/>
    <hyperlink ref="A58" location="'SO 01.03 - Vytápění a chl...'!C2" display="/"/>
    <hyperlink ref="A59" location="'SO 01.04 - Elektroinstala...'!C2" display="/"/>
    <hyperlink ref="A60" location="'SO 01.05 - Elektroinstala...'!C2" display="/"/>
    <hyperlink ref="A61" location="'SO 01.06 - EPS'!C2" display="/"/>
    <hyperlink ref="A62" location="'SO 01.07 - Fotovoltaický ...'!C2" display="/"/>
    <hyperlink ref="A63" location="'SO 01.08 - Vzduchotechnika'!C2" display="/"/>
    <hyperlink ref="A64" location="'SO 01.09 - Měření a regulace'!C2" display="/"/>
    <hyperlink ref="A65" location="'SO 01.10 - Technologie st...'!C2" display="/"/>
    <hyperlink ref="A66" location="'VRN - Vedlejší a ostatní ...'!C2" display="/"/>
    <hyperlink ref="A67" location="'SO 02 - Komunikace a zpev...'!C2" display="/"/>
    <hyperlink ref="A68" location="'SO 03 - Bourání objektu č...'!C2" display="/"/>
    <hyperlink ref="A69" location="'SO 06 - Plynovod'!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09"/>
      <c r="M2" s="409"/>
      <c r="N2" s="409"/>
      <c r="O2" s="409"/>
      <c r="P2" s="409"/>
      <c r="Q2" s="409"/>
      <c r="R2" s="409"/>
      <c r="S2" s="409"/>
      <c r="T2" s="409"/>
      <c r="U2" s="409"/>
      <c r="V2" s="409"/>
      <c r="AT2" s="21" t="s">
        <v>86</v>
      </c>
      <c r="AZ2" s="112" t="s">
        <v>126</v>
      </c>
      <c r="BA2" s="112" t="s">
        <v>127</v>
      </c>
      <c r="BB2" s="112" t="s">
        <v>128</v>
      </c>
      <c r="BC2" s="112" t="s">
        <v>129</v>
      </c>
      <c r="BD2" s="112" t="s">
        <v>85</v>
      </c>
    </row>
    <row r="3" spans="1:56" s="1" customFormat="1" ht="6.95" customHeight="1">
      <c r="B3" s="113"/>
      <c r="C3" s="114"/>
      <c r="D3" s="114"/>
      <c r="E3" s="114"/>
      <c r="F3" s="114"/>
      <c r="G3" s="114"/>
      <c r="H3" s="114"/>
      <c r="I3" s="114"/>
      <c r="J3" s="114"/>
      <c r="K3" s="114"/>
      <c r="L3" s="24"/>
      <c r="AT3" s="21" t="s">
        <v>79</v>
      </c>
      <c r="AZ3" s="112" t="s">
        <v>130</v>
      </c>
      <c r="BA3" s="112" t="s">
        <v>131</v>
      </c>
      <c r="BB3" s="112" t="s">
        <v>132</v>
      </c>
      <c r="BC3" s="112" t="s">
        <v>133</v>
      </c>
      <c r="BD3" s="112" t="s">
        <v>85</v>
      </c>
    </row>
    <row r="4" spans="1:56" s="1" customFormat="1" ht="24.95" customHeight="1">
      <c r="B4" s="24"/>
      <c r="D4" s="115" t="s">
        <v>134</v>
      </c>
      <c r="L4" s="24"/>
      <c r="M4" s="116" t="s">
        <v>10</v>
      </c>
      <c r="AT4" s="21" t="s">
        <v>4</v>
      </c>
      <c r="AZ4" s="112" t="s">
        <v>135</v>
      </c>
      <c r="BA4" s="112" t="s">
        <v>136</v>
      </c>
      <c r="BB4" s="112" t="s">
        <v>128</v>
      </c>
      <c r="BC4" s="112" t="s">
        <v>137</v>
      </c>
      <c r="BD4" s="112" t="s">
        <v>85</v>
      </c>
    </row>
    <row r="5" spans="1:56" s="1" customFormat="1" ht="6.95" customHeight="1">
      <c r="B5" s="24"/>
      <c r="L5" s="24"/>
      <c r="AZ5" s="112" t="s">
        <v>138</v>
      </c>
      <c r="BA5" s="112" t="s">
        <v>139</v>
      </c>
      <c r="BB5" s="112" t="s">
        <v>128</v>
      </c>
      <c r="BC5" s="112" t="s">
        <v>140</v>
      </c>
      <c r="BD5" s="112" t="s">
        <v>85</v>
      </c>
    </row>
    <row r="6" spans="1:56" s="1" customFormat="1" ht="12" customHeight="1">
      <c r="B6" s="24"/>
      <c r="D6" s="117" t="s">
        <v>16</v>
      </c>
      <c r="L6" s="24"/>
      <c r="AZ6" s="112" t="s">
        <v>141</v>
      </c>
      <c r="BA6" s="112" t="s">
        <v>142</v>
      </c>
      <c r="BB6" s="112" t="s">
        <v>128</v>
      </c>
      <c r="BC6" s="112" t="s">
        <v>143</v>
      </c>
      <c r="BD6" s="112" t="s">
        <v>85</v>
      </c>
    </row>
    <row r="7" spans="1:56" s="1" customFormat="1" ht="26.25" customHeight="1">
      <c r="B7" s="24"/>
      <c r="E7" s="426" t="str">
        <f>'Rekapitulace stavby'!K6</f>
        <v>Novostavba objektu Domova se zvláštním režimem, ulice Benešova, Domažlice</v>
      </c>
      <c r="F7" s="427"/>
      <c r="G7" s="427"/>
      <c r="H7" s="427"/>
      <c r="L7" s="24"/>
      <c r="AZ7" s="112" t="s">
        <v>144</v>
      </c>
      <c r="BA7" s="112" t="s">
        <v>145</v>
      </c>
      <c r="BB7" s="112" t="s">
        <v>128</v>
      </c>
      <c r="BC7" s="112" t="s">
        <v>146</v>
      </c>
      <c r="BD7" s="112" t="s">
        <v>85</v>
      </c>
    </row>
    <row r="8" spans="1:56" s="1" customFormat="1" ht="12" customHeight="1">
      <c r="B8" s="24"/>
      <c r="D8" s="117" t="s">
        <v>147</v>
      </c>
      <c r="L8" s="24"/>
      <c r="AZ8" s="112" t="s">
        <v>148</v>
      </c>
      <c r="BA8" s="112" t="s">
        <v>149</v>
      </c>
      <c r="BB8" s="112" t="s">
        <v>128</v>
      </c>
      <c r="BC8" s="112" t="s">
        <v>150</v>
      </c>
      <c r="BD8" s="112" t="s">
        <v>85</v>
      </c>
    </row>
    <row r="9" spans="1:5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c r="AZ9" s="112" t="s">
        <v>152</v>
      </c>
      <c r="BA9" s="112" t="s">
        <v>153</v>
      </c>
      <c r="BB9" s="112" t="s">
        <v>128</v>
      </c>
      <c r="BC9" s="112" t="s">
        <v>154</v>
      </c>
      <c r="BD9" s="112" t="s">
        <v>85</v>
      </c>
    </row>
    <row r="10" spans="1:5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c r="AZ10" s="112" t="s">
        <v>156</v>
      </c>
      <c r="BA10" s="112" t="s">
        <v>157</v>
      </c>
      <c r="BB10" s="112" t="s">
        <v>158</v>
      </c>
      <c r="BC10" s="112" t="s">
        <v>159</v>
      </c>
      <c r="BD10" s="112" t="s">
        <v>85</v>
      </c>
    </row>
    <row r="11" spans="1:56" s="2" customFormat="1" ht="16.5" customHeight="1">
      <c r="A11" s="38"/>
      <c r="B11" s="43"/>
      <c r="C11" s="38"/>
      <c r="D11" s="38"/>
      <c r="E11" s="429" t="s">
        <v>160</v>
      </c>
      <c r="F11" s="428"/>
      <c r="G11" s="428"/>
      <c r="H11" s="428"/>
      <c r="I11" s="38"/>
      <c r="J11" s="38"/>
      <c r="K11" s="38"/>
      <c r="L11" s="118"/>
      <c r="S11" s="38"/>
      <c r="T11" s="38"/>
      <c r="U11" s="38"/>
      <c r="V11" s="38"/>
      <c r="W11" s="38"/>
      <c r="X11" s="38"/>
      <c r="Y11" s="38"/>
      <c r="Z11" s="38"/>
      <c r="AA11" s="38"/>
      <c r="AB11" s="38"/>
      <c r="AC11" s="38"/>
      <c r="AD11" s="38"/>
      <c r="AE11" s="38"/>
      <c r="AZ11" s="112" t="s">
        <v>161</v>
      </c>
      <c r="BA11" s="112" t="s">
        <v>162</v>
      </c>
      <c r="BB11" s="112" t="s">
        <v>158</v>
      </c>
      <c r="BC11" s="112" t="s">
        <v>163</v>
      </c>
      <c r="BD11" s="112" t="s">
        <v>85</v>
      </c>
    </row>
    <row r="12" spans="1:5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c r="AZ12" s="112" t="s">
        <v>164</v>
      </c>
      <c r="BA12" s="112" t="s">
        <v>165</v>
      </c>
      <c r="BB12" s="112" t="s">
        <v>132</v>
      </c>
      <c r="BC12" s="112" t="s">
        <v>166</v>
      </c>
      <c r="BD12" s="112" t="s">
        <v>85</v>
      </c>
    </row>
    <row r="13" spans="1:5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c r="AZ13" s="112" t="s">
        <v>167</v>
      </c>
      <c r="BA13" s="112" t="s">
        <v>168</v>
      </c>
      <c r="BB13" s="112" t="s">
        <v>132</v>
      </c>
      <c r="BC13" s="112" t="s">
        <v>169</v>
      </c>
      <c r="BD13" s="112" t="s">
        <v>85</v>
      </c>
    </row>
    <row r="14" spans="1:5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c r="AZ14" s="112" t="s">
        <v>170</v>
      </c>
      <c r="BA14" s="112" t="s">
        <v>171</v>
      </c>
      <c r="BB14" s="112" t="s">
        <v>132</v>
      </c>
      <c r="BC14" s="112" t="s">
        <v>172</v>
      </c>
      <c r="BD14" s="112" t="s">
        <v>85</v>
      </c>
    </row>
    <row r="15" spans="1:5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c r="AZ15" s="112" t="s">
        <v>173</v>
      </c>
      <c r="BA15" s="112" t="s">
        <v>174</v>
      </c>
      <c r="BB15" s="112" t="s">
        <v>132</v>
      </c>
      <c r="BC15" s="112" t="s">
        <v>175</v>
      </c>
      <c r="BD15" s="112" t="s">
        <v>85</v>
      </c>
    </row>
    <row r="16" spans="1:5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c r="AZ16" s="112" t="s">
        <v>176</v>
      </c>
      <c r="BA16" s="112" t="s">
        <v>177</v>
      </c>
      <c r="BB16" s="112" t="s">
        <v>132</v>
      </c>
      <c r="BC16" s="112" t="s">
        <v>178</v>
      </c>
      <c r="BD16" s="112" t="s">
        <v>85</v>
      </c>
    </row>
    <row r="17" spans="1:56"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c r="AZ17" s="112" t="s">
        <v>179</v>
      </c>
      <c r="BA17" s="112" t="s">
        <v>180</v>
      </c>
      <c r="BB17" s="112" t="s">
        <v>132</v>
      </c>
      <c r="BC17" s="112" t="s">
        <v>181</v>
      </c>
      <c r="BD17" s="112" t="s">
        <v>85</v>
      </c>
    </row>
    <row r="18" spans="1:56"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c r="AZ18" s="112" t="s">
        <v>182</v>
      </c>
      <c r="BA18" s="112" t="s">
        <v>183</v>
      </c>
      <c r="BB18" s="112" t="s">
        <v>132</v>
      </c>
      <c r="BC18" s="112" t="s">
        <v>184</v>
      </c>
      <c r="BD18" s="112" t="s">
        <v>85</v>
      </c>
    </row>
    <row r="19" spans="1:56"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c r="AZ19" s="112" t="s">
        <v>185</v>
      </c>
      <c r="BA19" s="112" t="s">
        <v>186</v>
      </c>
      <c r="BB19" s="112" t="s">
        <v>132</v>
      </c>
      <c r="BC19" s="112" t="s">
        <v>187</v>
      </c>
      <c r="BD19" s="112" t="s">
        <v>85</v>
      </c>
    </row>
    <row r="20" spans="1:56"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c r="AZ20" s="112" t="s">
        <v>188</v>
      </c>
      <c r="BA20" s="112" t="s">
        <v>189</v>
      </c>
      <c r="BB20" s="112" t="s">
        <v>132</v>
      </c>
      <c r="BC20" s="112" t="s">
        <v>190</v>
      </c>
      <c r="BD20" s="112" t="s">
        <v>85</v>
      </c>
    </row>
    <row r="21" spans="1:56"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c r="AZ21" s="112" t="s">
        <v>191</v>
      </c>
      <c r="BA21" s="112" t="s">
        <v>192</v>
      </c>
      <c r="BB21" s="112" t="s">
        <v>132</v>
      </c>
      <c r="BC21" s="112" t="s">
        <v>193</v>
      </c>
      <c r="BD21" s="112" t="s">
        <v>85</v>
      </c>
    </row>
    <row r="22" spans="1:56"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c r="AZ22" s="112" t="s">
        <v>194</v>
      </c>
      <c r="BA22" s="112" t="s">
        <v>195</v>
      </c>
      <c r="BB22" s="112" t="s">
        <v>132</v>
      </c>
      <c r="BC22" s="112" t="s">
        <v>196</v>
      </c>
      <c r="BD22" s="112" t="s">
        <v>85</v>
      </c>
    </row>
    <row r="23" spans="1:56"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c r="AZ23" s="112" t="s">
        <v>197</v>
      </c>
      <c r="BA23" s="112" t="s">
        <v>198</v>
      </c>
      <c r="BB23" s="112" t="s">
        <v>132</v>
      </c>
      <c r="BC23" s="112" t="s">
        <v>199</v>
      </c>
      <c r="BD23" s="112" t="s">
        <v>85</v>
      </c>
    </row>
    <row r="24" spans="1:56"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c r="AZ24" s="112" t="s">
        <v>200</v>
      </c>
      <c r="BA24" s="112" t="s">
        <v>201</v>
      </c>
      <c r="BB24" s="112" t="s">
        <v>158</v>
      </c>
      <c r="BC24" s="112" t="s">
        <v>202</v>
      </c>
      <c r="BD24" s="112" t="s">
        <v>85</v>
      </c>
    </row>
    <row r="25" spans="1:56" s="2" customFormat="1" ht="12" customHeight="1">
      <c r="A25" s="38"/>
      <c r="B25" s="43"/>
      <c r="C25" s="38"/>
      <c r="D25" s="117" t="s">
        <v>34</v>
      </c>
      <c r="E25" s="38"/>
      <c r="F25" s="38"/>
      <c r="G25" s="38"/>
      <c r="H25" s="38"/>
      <c r="I25" s="117" t="s">
        <v>26</v>
      </c>
      <c r="J25" s="107" t="s">
        <v>19</v>
      </c>
      <c r="K25" s="38"/>
      <c r="L25" s="118"/>
      <c r="S25" s="38"/>
      <c r="T25" s="38"/>
      <c r="U25" s="38"/>
      <c r="V25" s="38"/>
      <c r="W25" s="38"/>
      <c r="X25" s="38"/>
      <c r="Y25" s="38"/>
      <c r="Z25" s="38"/>
      <c r="AA25" s="38"/>
      <c r="AB25" s="38"/>
      <c r="AC25" s="38"/>
      <c r="AD25" s="38"/>
      <c r="AE25" s="38"/>
      <c r="AZ25" s="112" t="s">
        <v>203</v>
      </c>
      <c r="BA25" s="112" t="s">
        <v>204</v>
      </c>
      <c r="BB25" s="112" t="s">
        <v>158</v>
      </c>
      <c r="BC25" s="112" t="s">
        <v>205</v>
      </c>
      <c r="BD25" s="112" t="s">
        <v>85</v>
      </c>
    </row>
    <row r="26" spans="1:56" s="2" customFormat="1" ht="18" customHeight="1">
      <c r="A26" s="38"/>
      <c r="B26" s="43"/>
      <c r="C26" s="38"/>
      <c r="D26" s="38"/>
      <c r="E26" s="107" t="s">
        <v>35</v>
      </c>
      <c r="F26" s="38"/>
      <c r="G26" s="38"/>
      <c r="H26" s="38"/>
      <c r="I26" s="117" t="s">
        <v>28</v>
      </c>
      <c r="J26" s="107" t="s">
        <v>19</v>
      </c>
      <c r="K26" s="38"/>
      <c r="L26" s="118"/>
      <c r="S26" s="38"/>
      <c r="T26" s="38"/>
      <c r="U26" s="38"/>
      <c r="V26" s="38"/>
      <c r="W26" s="38"/>
      <c r="X26" s="38"/>
      <c r="Y26" s="38"/>
      <c r="Z26" s="38"/>
      <c r="AA26" s="38"/>
      <c r="AB26" s="38"/>
      <c r="AC26" s="38"/>
      <c r="AD26" s="38"/>
      <c r="AE26" s="38"/>
      <c r="AZ26" s="112" t="s">
        <v>206</v>
      </c>
      <c r="BA26" s="112" t="s">
        <v>207</v>
      </c>
      <c r="BB26" s="112" t="s">
        <v>158</v>
      </c>
      <c r="BC26" s="112" t="s">
        <v>208</v>
      </c>
      <c r="BD26" s="112" t="s">
        <v>85</v>
      </c>
    </row>
    <row r="27" spans="1:56"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c r="AZ27" s="112" t="s">
        <v>209</v>
      </c>
      <c r="BA27" s="112" t="s">
        <v>210</v>
      </c>
      <c r="BB27" s="112" t="s">
        <v>158</v>
      </c>
      <c r="BC27" s="112" t="s">
        <v>211</v>
      </c>
      <c r="BD27" s="112" t="s">
        <v>85</v>
      </c>
    </row>
    <row r="28" spans="1:56"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c r="AZ28" s="112" t="s">
        <v>212</v>
      </c>
      <c r="BA28" s="112" t="s">
        <v>210</v>
      </c>
      <c r="BB28" s="112" t="s">
        <v>158</v>
      </c>
      <c r="BC28" s="112" t="s">
        <v>213</v>
      </c>
      <c r="BD28" s="112" t="s">
        <v>85</v>
      </c>
    </row>
    <row r="29" spans="1:56"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c r="AZ29" s="123" t="s">
        <v>214</v>
      </c>
      <c r="BA29" s="123" t="s">
        <v>215</v>
      </c>
      <c r="BB29" s="123" t="s">
        <v>158</v>
      </c>
      <c r="BC29" s="123" t="s">
        <v>216</v>
      </c>
      <c r="BD29" s="123" t="s">
        <v>85</v>
      </c>
    </row>
    <row r="30" spans="1:56"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c r="AZ30" s="112" t="s">
        <v>217</v>
      </c>
      <c r="BA30" s="112" t="s">
        <v>215</v>
      </c>
      <c r="BB30" s="112" t="s">
        <v>158</v>
      </c>
      <c r="BC30" s="112" t="s">
        <v>218</v>
      </c>
      <c r="BD30" s="112" t="s">
        <v>85</v>
      </c>
    </row>
    <row r="31" spans="1:56"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c r="AZ31" s="112" t="s">
        <v>219</v>
      </c>
      <c r="BA31" s="112" t="s">
        <v>220</v>
      </c>
      <c r="BB31" s="112" t="s">
        <v>158</v>
      </c>
      <c r="BC31" s="112" t="s">
        <v>221</v>
      </c>
      <c r="BD31" s="112" t="s">
        <v>85</v>
      </c>
    </row>
    <row r="32" spans="1:56" s="2" customFormat="1" ht="25.35" customHeight="1">
      <c r="A32" s="38"/>
      <c r="B32" s="43"/>
      <c r="C32" s="38"/>
      <c r="D32" s="125" t="s">
        <v>38</v>
      </c>
      <c r="E32" s="38"/>
      <c r="F32" s="38"/>
      <c r="G32" s="38"/>
      <c r="H32" s="38"/>
      <c r="I32" s="38"/>
      <c r="J32" s="126">
        <f>ROUND(J117, 2)</f>
        <v>0</v>
      </c>
      <c r="K32" s="38"/>
      <c r="L32" s="118"/>
      <c r="S32" s="38"/>
      <c r="T32" s="38"/>
      <c r="U32" s="38"/>
      <c r="V32" s="38"/>
      <c r="W32" s="38"/>
      <c r="X32" s="38"/>
      <c r="Y32" s="38"/>
      <c r="Z32" s="38"/>
      <c r="AA32" s="38"/>
      <c r="AB32" s="38"/>
      <c r="AC32" s="38"/>
      <c r="AD32" s="38"/>
      <c r="AE32" s="38"/>
      <c r="AZ32" s="112" t="s">
        <v>222</v>
      </c>
      <c r="BA32" s="112" t="s">
        <v>223</v>
      </c>
      <c r="BB32" s="112" t="s">
        <v>158</v>
      </c>
      <c r="BC32" s="112" t="s">
        <v>224</v>
      </c>
      <c r="BD32" s="112" t="s">
        <v>85</v>
      </c>
    </row>
    <row r="33" spans="1:56"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c r="AZ33" s="112" t="s">
        <v>225</v>
      </c>
      <c r="BA33" s="112" t="s">
        <v>226</v>
      </c>
      <c r="BB33" s="112" t="s">
        <v>158</v>
      </c>
      <c r="BC33" s="112" t="s">
        <v>227</v>
      </c>
      <c r="BD33" s="112" t="s">
        <v>85</v>
      </c>
    </row>
    <row r="34" spans="1:56"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c r="AZ34" s="112" t="s">
        <v>228</v>
      </c>
      <c r="BA34" s="112" t="s">
        <v>229</v>
      </c>
      <c r="BB34" s="112" t="s">
        <v>158</v>
      </c>
      <c r="BC34" s="112" t="s">
        <v>230</v>
      </c>
      <c r="BD34" s="112" t="s">
        <v>85</v>
      </c>
    </row>
    <row r="35" spans="1:56" s="2" customFormat="1" ht="14.45" customHeight="1">
      <c r="A35" s="38"/>
      <c r="B35" s="43"/>
      <c r="C35" s="38"/>
      <c r="D35" s="128" t="s">
        <v>42</v>
      </c>
      <c r="E35" s="117" t="s">
        <v>43</v>
      </c>
      <c r="F35" s="129">
        <f>ROUND((SUM(BE117:BE5638)),  2)</f>
        <v>0</v>
      </c>
      <c r="G35" s="38"/>
      <c r="H35" s="38"/>
      <c r="I35" s="130">
        <v>0.21</v>
      </c>
      <c r="J35" s="129">
        <f>ROUND(((SUM(BE117:BE5638))*I35),  2)</f>
        <v>0</v>
      </c>
      <c r="K35" s="38"/>
      <c r="L35" s="118"/>
      <c r="S35" s="38"/>
      <c r="T35" s="38"/>
      <c r="U35" s="38"/>
      <c r="V35" s="38"/>
      <c r="W35" s="38"/>
      <c r="X35" s="38"/>
      <c r="Y35" s="38"/>
      <c r="Z35" s="38"/>
      <c r="AA35" s="38"/>
      <c r="AB35" s="38"/>
      <c r="AC35" s="38"/>
      <c r="AD35" s="38"/>
      <c r="AE35" s="38"/>
      <c r="AZ35" s="112" t="s">
        <v>231</v>
      </c>
      <c r="BA35" s="112" t="s">
        <v>232</v>
      </c>
      <c r="BB35" s="112" t="s">
        <v>158</v>
      </c>
      <c r="BC35" s="112" t="s">
        <v>233</v>
      </c>
      <c r="BD35" s="112" t="s">
        <v>85</v>
      </c>
    </row>
    <row r="36" spans="1:56" s="2" customFormat="1" ht="14.45" customHeight="1">
      <c r="A36" s="38"/>
      <c r="B36" s="43"/>
      <c r="C36" s="38"/>
      <c r="D36" s="38"/>
      <c r="E36" s="117" t="s">
        <v>44</v>
      </c>
      <c r="F36" s="129">
        <f>ROUND((SUM(BF117:BF5638)),  2)</f>
        <v>0</v>
      </c>
      <c r="G36" s="38"/>
      <c r="H36" s="38"/>
      <c r="I36" s="130">
        <v>0.12</v>
      </c>
      <c r="J36" s="129">
        <f>ROUND(((SUM(BF117:BF5638))*I36),  2)</f>
        <v>0</v>
      </c>
      <c r="K36" s="38"/>
      <c r="L36" s="118"/>
      <c r="S36" s="38"/>
      <c r="T36" s="38"/>
      <c r="U36" s="38"/>
      <c r="V36" s="38"/>
      <c r="W36" s="38"/>
      <c r="X36" s="38"/>
      <c r="Y36" s="38"/>
      <c r="Z36" s="38"/>
      <c r="AA36" s="38"/>
      <c r="AB36" s="38"/>
      <c r="AC36" s="38"/>
      <c r="AD36" s="38"/>
      <c r="AE36" s="38"/>
      <c r="AZ36" s="112" t="s">
        <v>234</v>
      </c>
      <c r="BA36" s="112" t="s">
        <v>235</v>
      </c>
      <c r="BB36" s="112" t="s">
        <v>158</v>
      </c>
      <c r="BC36" s="112" t="s">
        <v>236</v>
      </c>
      <c r="BD36" s="112" t="s">
        <v>85</v>
      </c>
    </row>
    <row r="37" spans="1:56" s="2" customFormat="1" ht="14.45" hidden="1" customHeight="1">
      <c r="A37" s="38"/>
      <c r="B37" s="43"/>
      <c r="C37" s="38"/>
      <c r="D37" s="38"/>
      <c r="E37" s="117" t="s">
        <v>45</v>
      </c>
      <c r="F37" s="129">
        <f>ROUND((SUM(BG117:BG5638)),  2)</f>
        <v>0</v>
      </c>
      <c r="G37" s="38"/>
      <c r="H37" s="38"/>
      <c r="I37" s="130">
        <v>0.21</v>
      </c>
      <c r="J37" s="129">
        <f>0</f>
        <v>0</v>
      </c>
      <c r="K37" s="38"/>
      <c r="L37" s="118"/>
      <c r="S37" s="38"/>
      <c r="T37" s="38"/>
      <c r="U37" s="38"/>
      <c r="V37" s="38"/>
      <c r="W37" s="38"/>
      <c r="X37" s="38"/>
      <c r="Y37" s="38"/>
      <c r="Z37" s="38"/>
      <c r="AA37" s="38"/>
      <c r="AB37" s="38"/>
      <c r="AC37" s="38"/>
      <c r="AD37" s="38"/>
      <c r="AE37" s="38"/>
      <c r="AZ37" s="112" t="s">
        <v>237</v>
      </c>
      <c r="BA37" s="112" t="s">
        <v>235</v>
      </c>
      <c r="BB37" s="112" t="s">
        <v>158</v>
      </c>
      <c r="BC37" s="112" t="s">
        <v>238</v>
      </c>
      <c r="BD37" s="112" t="s">
        <v>85</v>
      </c>
    </row>
    <row r="38" spans="1:56" s="2" customFormat="1" ht="14.45" hidden="1" customHeight="1">
      <c r="A38" s="38"/>
      <c r="B38" s="43"/>
      <c r="C38" s="38"/>
      <c r="D38" s="38"/>
      <c r="E38" s="117" t="s">
        <v>46</v>
      </c>
      <c r="F38" s="129">
        <f>ROUND((SUM(BH117:BH5638)),  2)</f>
        <v>0</v>
      </c>
      <c r="G38" s="38"/>
      <c r="H38" s="38"/>
      <c r="I38" s="130">
        <v>0.12</v>
      </c>
      <c r="J38" s="129">
        <f>0</f>
        <v>0</v>
      </c>
      <c r="K38" s="38"/>
      <c r="L38" s="118"/>
      <c r="S38" s="38"/>
      <c r="T38" s="38"/>
      <c r="U38" s="38"/>
      <c r="V38" s="38"/>
      <c r="W38" s="38"/>
      <c r="X38" s="38"/>
      <c r="Y38" s="38"/>
      <c r="Z38" s="38"/>
      <c r="AA38" s="38"/>
      <c r="AB38" s="38"/>
      <c r="AC38" s="38"/>
      <c r="AD38" s="38"/>
      <c r="AE38" s="38"/>
      <c r="AZ38" s="112" t="s">
        <v>239</v>
      </c>
      <c r="BA38" s="112" t="s">
        <v>240</v>
      </c>
      <c r="BB38" s="112" t="s">
        <v>158</v>
      </c>
      <c r="BC38" s="112" t="s">
        <v>241</v>
      </c>
      <c r="BD38" s="112" t="s">
        <v>85</v>
      </c>
    </row>
    <row r="39" spans="1:56" s="2" customFormat="1" ht="14.45" hidden="1" customHeight="1">
      <c r="A39" s="38"/>
      <c r="B39" s="43"/>
      <c r="C39" s="38"/>
      <c r="D39" s="38"/>
      <c r="E39" s="117" t="s">
        <v>47</v>
      </c>
      <c r="F39" s="129">
        <f>ROUND((SUM(BI117:BI5638)),  2)</f>
        <v>0</v>
      </c>
      <c r="G39" s="38"/>
      <c r="H39" s="38"/>
      <c r="I39" s="130">
        <v>0</v>
      </c>
      <c r="J39" s="129">
        <f>0</f>
        <v>0</v>
      </c>
      <c r="K39" s="38"/>
      <c r="L39" s="118"/>
      <c r="S39" s="38"/>
      <c r="T39" s="38"/>
      <c r="U39" s="38"/>
      <c r="V39" s="38"/>
      <c r="W39" s="38"/>
      <c r="X39" s="38"/>
      <c r="Y39" s="38"/>
      <c r="Z39" s="38"/>
      <c r="AA39" s="38"/>
      <c r="AB39" s="38"/>
      <c r="AC39" s="38"/>
      <c r="AD39" s="38"/>
      <c r="AE39" s="38"/>
      <c r="AZ39" s="112" t="s">
        <v>242</v>
      </c>
      <c r="BA39" s="112" t="s">
        <v>243</v>
      </c>
      <c r="BB39" s="112" t="s">
        <v>132</v>
      </c>
      <c r="BC39" s="112" t="s">
        <v>244</v>
      </c>
      <c r="BD39" s="112" t="s">
        <v>85</v>
      </c>
    </row>
    <row r="40" spans="1:56"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c r="AZ40" s="112" t="s">
        <v>245</v>
      </c>
      <c r="BA40" s="112" t="s">
        <v>246</v>
      </c>
      <c r="BB40" s="112" t="s">
        <v>132</v>
      </c>
      <c r="BC40" s="112" t="s">
        <v>247</v>
      </c>
      <c r="BD40" s="112" t="s">
        <v>85</v>
      </c>
    </row>
    <row r="41" spans="1:56"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c r="AZ41" s="112" t="s">
        <v>248</v>
      </c>
      <c r="BA41" s="112" t="s">
        <v>249</v>
      </c>
      <c r="BB41" s="112" t="s">
        <v>132</v>
      </c>
      <c r="BC41" s="112" t="s">
        <v>250</v>
      </c>
      <c r="BD41" s="112" t="s">
        <v>85</v>
      </c>
    </row>
    <row r="42" spans="1:56"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c r="AZ42" s="112" t="s">
        <v>251</v>
      </c>
      <c r="BA42" s="112" t="s">
        <v>252</v>
      </c>
      <c r="BB42" s="112" t="s">
        <v>132</v>
      </c>
      <c r="BC42" s="112" t="s">
        <v>253</v>
      </c>
      <c r="BD42" s="112" t="s">
        <v>85</v>
      </c>
    </row>
    <row r="43" spans="1:56" ht="11.25">
      <c r="AZ43" s="112" t="s">
        <v>254</v>
      </c>
      <c r="BA43" s="112" t="s">
        <v>255</v>
      </c>
      <c r="BB43" s="112" t="s">
        <v>132</v>
      </c>
      <c r="BC43" s="112" t="s">
        <v>256</v>
      </c>
      <c r="BD43" s="112" t="s">
        <v>85</v>
      </c>
    </row>
    <row r="44" spans="1:56" ht="11.25">
      <c r="AZ44" s="112" t="s">
        <v>257</v>
      </c>
      <c r="BA44" s="112" t="s">
        <v>255</v>
      </c>
      <c r="BB44" s="112" t="s">
        <v>132</v>
      </c>
      <c r="BC44" s="112" t="s">
        <v>258</v>
      </c>
      <c r="BD44" s="112" t="s">
        <v>85</v>
      </c>
    </row>
    <row r="45" spans="1:56" ht="11.25">
      <c r="AZ45" s="112" t="s">
        <v>259</v>
      </c>
      <c r="BA45" s="112" t="s">
        <v>255</v>
      </c>
      <c r="BB45" s="112" t="s">
        <v>132</v>
      </c>
      <c r="BC45" s="112" t="s">
        <v>260</v>
      </c>
      <c r="BD45" s="112" t="s">
        <v>85</v>
      </c>
    </row>
    <row r="46" spans="1:56"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c r="AZ46" s="112" t="s">
        <v>261</v>
      </c>
      <c r="BA46" s="112" t="s">
        <v>262</v>
      </c>
      <c r="BB46" s="112" t="s">
        <v>132</v>
      </c>
      <c r="BC46" s="112" t="s">
        <v>263</v>
      </c>
      <c r="BD46" s="112" t="s">
        <v>85</v>
      </c>
    </row>
    <row r="47" spans="1:56"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c r="AZ47" s="112" t="s">
        <v>265</v>
      </c>
      <c r="BA47" s="112" t="s">
        <v>266</v>
      </c>
      <c r="BB47" s="112" t="s">
        <v>132</v>
      </c>
      <c r="BC47" s="112" t="s">
        <v>267</v>
      </c>
      <c r="BD47" s="112" t="s">
        <v>85</v>
      </c>
    </row>
    <row r="48" spans="1:56"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c r="AZ48" s="112" t="s">
        <v>268</v>
      </c>
      <c r="BA48" s="112" t="s">
        <v>269</v>
      </c>
      <c r="BB48" s="112" t="s">
        <v>132</v>
      </c>
      <c r="BC48" s="112" t="s">
        <v>270</v>
      </c>
      <c r="BD48" s="112" t="s">
        <v>85</v>
      </c>
    </row>
    <row r="49" spans="1:56"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c r="AZ49" s="112" t="s">
        <v>271</v>
      </c>
      <c r="BA49" s="112" t="s">
        <v>272</v>
      </c>
      <c r="BB49" s="112" t="s">
        <v>132</v>
      </c>
      <c r="BC49" s="112" t="s">
        <v>273</v>
      </c>
      <c r="BD49" s="112" t="s">
        <v>85</v>
      </c>
    </row>
    <row r="50" spans="1:56"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c r="AZ50" s="112" t="s">
        <v>274</v>
      </c>
      <c r="BA50" s="112" t="s">
        <v>272</v>
      </c>
      <c r="BB50" s="112" t="s">
        <v>132</v>
      </c>
      <c r="BC50" s="112" t="s">
        <v>275</v>
      </c>
      <c r="BD50" s="112" t="s">
        <v>85</v>
      </c>
    </row>
    <row r="51" spans="1:56" s="1" customFormat="1" ht="12" customHeight="1">
      <c r="B51" s="25"/>
      <c r="C51" s="33" t="s">
        <v>147</v>
      </c>
      <c r="D51" s="26"/>
      <c r="E51" s="26"/>
      <c r="F51" s="26"/>
      <c r="G51" s="26"/>
      <c r="H51" s="26"/>
      <c r="I51" s="26"/>
      <c r="J51" s="26"/>
      <c r="K51" s="26"/>
      <c r="L51" s="24"/>
      <c r="AZ51" s="112" t="s">
        <v>276</v>
      </c>
      <c r="BA51" s="112" t="s">
        <v>277</v>
      </c>
      <c r="BB51" s="112" t="s">
        <v>132</v>
      </c>
      <c r="BC51" s="112" t="s">
        <v>278</v>
      </c>
      <c r="BD51" s="112" t="s">
        <v>85</v>
      </c>
    </row>
    <row r="52" spans="1:56"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c r="AZ52" s="112" t="s">
        <v>279</v>
      </c>
      <c r="BA52" s="112" t="s">
        <v>277</v>
      </c>
      <c r="BB52" s="112" t="s">
        <v>132</v>
      </c>
      <c r="BC52" s="112" t="s">
        <v>280</v>
      </c>
      <c r="BD52" s="112" t="s">
        <v>85</v>
      </c>
    </row>
    <row r="53" spans="1:56"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c r="AZ53" s="112" t="s">
        <v>281</v>
      </c>
      <c r="BA53" s="112" t="s">
        <v>282</v>
      </c>
      <c r="BB53" s="112" t="s">
        <v>132</v>
      </c>
      <c r="BC53" s="112" t="s">
        <v>283</v>
      </c>
      <c r="BD53" s="112" t="s">
        <v>85</v>
      </c>
    </row>
    <row r="54" spans="1:56" s="2" customFormat="1" ht="16.5" customHeight="1">
      <c r="A54" s="38"/>
      <c r="B54" s="39"/>
      <c r="C54" s="40"/>
      <c r="D54" s="40"/>
      <c r="E54" s="387" t="str">
        <f>E11</f>
        <v>SO 01.01 - Stavební část</v>
      </c>
      <c r="F54" s="435"/>
      <c r="G54" s="435"/>
      <c r="H54" s="435"/>
      <c r="I54" s="40"/>
      <c r="J54" s="40"/>
      <c r="K54" s="40"/>
      <c r="L54" s="118"/>
      <c r="S54" s="38"/>
      <c r="T54" s="38"/>
      <c r="U54" s="38"/>
      <c r="V54" s="38"/>
      <c r="W54" s="38"/>
      <c r="X54" s="38"/>
      <c r="Y54" s="38"/>
      <c r="Z54" s="38"/>
      <c r="AA54" s="38"/>
      <c r="AB54" s="38"/>
      <c r="AC54" s="38"/>
      <c r="AD54" s="38"/>
      <c r="AE54" s="38"/>
      <c r="AZ54" s="112" t="s">
        <v>284</v>
      </c>
      <c r="BA54" s="112" t="s">
        <v>285</v>
      </c>
      <c r="BB54" s="112" t="s">
        <v>132</v>
      </c>
      <c r="BC54" s="112" t="s">
        <v>286</v>
      </c>
      <c r="BD54" s="112" t="s">
        <v>85</v>
      </c>
    </row>
    <row r="55" spans="1:56"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c r="AZ55" s="112" t="s">
        <v>287</v>
      </c>
      <c r="BA55" s="112" t="s">
        <v>288</v>
      </c>
      <c r="BB55" s="112" t="s">
        <v>132</v>
      </c>
      <c r="BC55" s="112" t="s">
        <v>289</v>
      </c>
      <c r="BD55" s="112" t="s">
        <v>85</v>
      </c>
    </row>
    <row r="56" spans="1:56"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c r="AZ56" s="112" t="s">
        <v>290</v>
      </c>
      <c r="BA56" s="112" t="s">
        <v>291</v>
      </c>
      <c r="BB56" s="112" t="s">
        <v>132</v>
      </c>
      <c r="BC56" s="112" t="s">
        <v>280</v>
      </c>
      <c r="BD56" s="112" t="s">
        <v>85</v>
      </c>
    </row>
    <row r="57" spans="1:56"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c r="AZ57" s="112" t="s">
        <v>292</v>
      </c>
      <c r="BA57" s="112" t="s">
        <v>293</v>
      </c>
      <c r="BB57" s="112" t="s">
        <v>132</v>
      </c>
      <c r="BC57" s="112" t="s">
        <v>294</v>
      </c>
      <c r="BD57" s="112" t="s">
        <v>85</v>
      </c>
    </row>
    <row r="58" spans="1:56"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c r="AZ58" s="112" t="s">
        <v>295</v>
      </c>
      <c r="BA58" s="112" t="s">
        <v>19</v>
      </c>
      <c r="BB58" s="112" t="s">
        <v>19</v>
      </c>
      <c r="BC58" s="112" t="s">
        <v>296</v>
      </c>
      <c r="BD58" s="112" t="s">
        <v>85</v>
      </c>
    </row>
    <row r="59" spans="1:56"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c r="AZ59" s="112" t="s">
        <v>297</v>
      </c>
      <c r="BA59" s="112" t="s">
        <v>298</v>
      </c>
      <c r="BB59" s="112" t="s">
        <v>132</v>
      </c>
      <c r="BC59" s="112" t="s">
        <v>299</v>
      </c>
      <c r="BD59" s="112" t="s">
        <v>85</v>
      </c>
    </row>
    <row r="60" spans="1:56"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c r="AZ60" s="112" t="s">
        <v>300</v>
      </c>
      <c r="BA60" s="112" t="s">
        <v>301</v>
      </c>
      <c r="BB60" s="112" t="s">
        <v>132</v>
      </c>
      <c r="BC60" s="112" t="s">
        <v>302</v>
      </c>
      <c r="BD60" s="112" t="s">
        <v>85</v>
      </c>
    </row>
    <row r="61" spans="1:56"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c r="AZ61" s="112" t="s">
        <v>305</v>
      </c>
      <c r="BA61" s="112" t="s">
        <v>306</v>
      </c>
      <c r="BB61" s="112" t="s">
        <v>132</v>
      </c>
      <c r="BC61" s="112" t="s">
        <v>307</v>
      </c>
      <c r="BD61" s="112" t="s">
        <v>85</v>
      </c>
    </row>
    <row r="62" spans="1:56"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c r="AZ62" s="112" t="s">
        <v>308</v>
      </c>
      <c r="BA62" s="112" t="s">
        <v>309</v>
      </c>
      <c r="BB62" s="112" t="s">
        <v>132</v>
      </c>
      <c r="BC62" s="112" t="s">
        <v>310</v>
      </c>
      <c r="BD62" s="112" t="s">
        <v>85</v>
      </c>
    </row>
    <row r="63" spans="1:56" s="2" customFormat="1" ht="22.9" customHeight="1">
      <c r="A63" s="38"/>
      <c r="B63" s="39"/>
      <c r="C63" s="145" t="s">
        <v>70</v>
      </c>
      <c r="D63" s="40"/>
      <c r="E63" s="40"/>
      <c r="F63" s="40"/>
      <c r="G63" s="40"/>
      <c r="H63" s="40"/>
      <c r="I63" s="40"/>
      <c r="J63" s="81">
        <f>J117</f>
        <v>0</v>
      </c>
      <c r="K63" s="40"/>
      <c r="L63" s="118"/>
      <c r="S63" s="38"/>
      <c r="T63" s="38"/>
      <c r="U63" s="38"/>
      <c r="V63" s="38"/>
      <c r="W63" s="38"/>
      <c r="X63" s="38"/>
      <c r="Y63" s="38"/>
      <c r="Z63" s="38"/>
      <c r="AA63" s="38"/>
      <c r="AB63" s="38"/>
      <c r="AC63" s="38"/>
      <c r="AD63" s="38"/>
      <c r="AE63" s="38"/>
      <c r="AU63" s="21" t="s">
        <v>311</v>
      </c>
      <c r="AZ63" s="112" t="s">
        <v>312</v>
      </c>
      <c r="BA63" s="112" t="s">
        <v>313</v>
      </c>
      <c r="BB63" s="112" t="s">
        <v>128</v>
      </c>
      <c r="BC63" s="112" t="s">
        <v>314</v>
      </c>
      <c r="BD63" s="112" t="s">
        <v>85</v>
      </c>
    </row>
    <row r="64" spans="1:56" s="9" customFormat="1" ht="24.95" customHeight="1">
      <c r="B64" s="146"/>
      <c r="C64" s="147"/>
      <c r="D64" s="148" t="s">
        <v>315</v>
      </c>
      <c r="E64" s="149"/>
      <c r="F64" s="149"/>
      <c r="G64" s="149"/>
      <c r="H64" s="149"/>
      <c r="I64" s="149"/>
      <c r="J64" s="150">
        <f>J118</f>
        <v>0</v>
      </c>
      <c r="K64" s="147"/>
      <c r="L64" s="151"/>
      <c r="AZ64" s="152" t="s">
        <v>316</v>
      </c>
      <c r="BA64" s="152" t="s">
        <v>317</v>
      </c>
      <c r="BB64" s="152" t="s">
        <v>318</v>
      </c>
      <c r="BC64" s="152" t="s">
        <v>319</v>
      </c>
      <c r="BD64" s="152" t="s">
        <v>85</v>
      </c>
    </row>
    <row r="65" spans="2:56" s="10" customFormat="1" ht="19.899999999999999" customHeight="1">
      <c r="B65" s="153"/>
      <c r="C65" s="101"/>
      <c r="D65" s="154" t="s">
        <v>320</v>
      </c>
      <c r="E65" s="155"/>
      <c r="F65" s="155"/>
      <c r="G65" s="155"/>
      <c r="H65" s="155"/>
      <c r="I65" s="155"/>
      <c r="J65" s="156">
        <f>J119</f>
        <v>0</v>
      </c>
      <c r="K65" s="101"/>
      <c r="L65" s="157"/>
      <c r="AZ65" s="158" t="s">
        <v>321</v>
      </c>
      <c r="BA65" s="158" t="s">
        <v>317</v>
      </c>
      <c r="BB65" s="158" t="s">
        <v>318</v>
      </c>
      <c r="BC65" s="158" t="s">
        <v>322</v>
      </c>
      <c r="BD65" s="158" t="s">
        <v>85</v>
      </c>
    </row>
    <row r="66" spans="2:56" s="10" customFormat="1" ht="19.899999999999999" customHeight="1">
      <c r="B66" s="153"/>
      <c r="C66" s="101"/>
      <c r="D66" s="154" t="s">
        <v>323</v>
      </c>
      <c r="E66" s="155"/>
      <c r="F66" s="155"/>
      <c r="G66" s="155"/>
      <c r="H66" s="155"/>
      <c r="I66" s="155"/>
      <c r="J66" s="156">
        <f>J277</f>
        <v>0</v>
      </c>
      <c r="K66" s="101"/>
      <c r="L66" s="157"/>
      <c r="AZ66" s="158" t="s">
        <v>324</v>
      </c>
      <c r="BA66" s="158" t="s">
        <v>325</v>
      </c>
      <c r="BB66" s="158" t="s">
        <v>326</v>
      </c>
      <c r="BC66" s="158" t="s">
        <v>327</v>
      </c>
      <c r="BD66" s="158" t="s">
        <v>85</v>
      </c>
    </row>
    <row r="67" spans="2:56" s="10" customFormat="1" ht="19.899999999999999" customHeight="1">
      <c r="B67" s="153"/>
      <c r="C67" s="101"/>
      <c r="D67" s="154" t="s">
        <v>328</v>
      </c>
      <c r="E67" s="155"/>
      <c r="F67" s="155"/>
      <c r="G67" s="155"/>
      <c r="H67" s="155"/>
      <c r="I67" s="155"/>
      <c r="J67" s="156">
        <f>J515</f>
        <v>0</v>
      </c>
      <c r="K67" s="101"/>
      <c r="L67" s="157"/>
      <c r="AZ67" s="158" t="s">
        <v>329</v>
      </c>
      <c r="BA67" s="158" t="s">
        <v>330</v>
      </c>
      <c r="BB67" s="158" t="s">
        <v>318</v>
      </c>
      <c r="BC67" s="158" t="s">
        <v>331</v>
      </c>
      <c r="BD67" s="158" t="s">
        <v>85</v>
      </c>
    </row>
    <row r="68" spans="2:56" s="10" customFormat="1" ht="19.899999999999999" customHeight="1">
      <c r="B68" s="153"/>
      <c r="C68" s="101"/>
      <c r="D68" s="154" t="s">
        <v>332</v>
      </c>
      <c r="E68" s="155"/>
      <c r="F68" s="155"/>
      <c r="G68" s="155"/>
      <c r="H68" s="155"/>
      <c r="I68" s="155"/>
      <c r="J68" s="156">
        <f>J928</f>
        <v>0</v>
      </c>
      <c r="K68" s="101"/>
      <c r="L68" s="157"/>
      <c r="AZ68" s="158" t="s">
        <v>333</v>
      </c>
      <c r="BA68" s="158" t="s">
        <v>334</v>
      </c>
      <c r="BB68" s="158" t="s">
        <v>128</v>
      </c>
      <c r="BC68" s="158" t="s">
        <v>335</v>
      </c>
      <c r="BD68" s="158" t="s">
        <v>85</v>
      </c>
    </row>
    <row r="69" spans="2:56" s="10" customFormat="1" ht="19.899999999999999" customHeight="1">
      <c r="B69" s="153"/>
      <c r="C69" s="101"/>
      <c r="D69" s="154" t="s">
        <v>336</v>
      </c>
      <c r="E69" s="155"/>
      <c r="F69" s="155"/>
      <c r="G69" s="155"/>
      <c r="H69" s="155"/>
      <c r="I69" s="155"/>
      <c r="J69" s="156">
        <f>J1349</f>
        <v>0</v>
      </c>
      <c r="K69" s="101"/>
      <c r="L69" s="157"/>
      <c r="AZ69" s="158" t="s">
        <v>337</v>
      </c>
      <c r="BA69" s="158" t="s">
        <v>338</v>
      </c>
      <c r="BB69" s="158" t="s">
        <v>128</v>
      </c>
      <c r="BC69" s="158" t="s">
        <v>339</v>
      </c>
      <c r="BD69" s="158" t="s">
        <v>85</v>
      </c>
    </row>
    <row r="70" spans="2:56" s="10" customFormat="1" ht="19.899999999999999" customHeight="1">
      <c r="B70" s="153"/>
      <c r="C70" s="101"/>
      <c r="D70" s="154" t="s">
        <v>340</v>
      </c>
      <c r="E70" s="155"/>
      <c r="F70" s="155"/>
      <c r="G70" s="155"/>
      <c r="H70" s="155"/>
      <c r="I70" s="155"/>
      <c r="J70" s="156">
        <f>J1363</f>
        <v>0</v>
      </c>
      <c r="K70" s="101"/>
      <c r="L70" s="157"/>
      <c r="AZ70" s="158" t="s">
        <v>341</v>
      </c>
      <c r="BA70" s="158" t="s">
        <v>342</v>
      </c>
      <c r="BB70" s="158" t="s">
        <v>158</v>
      </c>
      <c r="BC70" s="158" t="s">
        <v>343</v>
      </c>
      <c r="BD70" s="158" t="s">
        <v>85</v>
      </c>
    </row>
    <row r="71" spans="2:56" s="10" customFormat="1" ht="19.899999999999999" customHeight="1">
      <c r="B71" s="153"/>
      <c r="C71" s="101"/>
      <c r="D71" s="154" t="s">
        <v>344</v>
      </c>
      <c r="E71" s="155"/>
      <c r="F71" s="155"/>
      <c r="G71" s="155"/>
      <c r="H71" s="155"/>
      <c r="I71" s="155"/>
      <c r="J71" s="156">
        <f>J2546</f>
        <v>0</v>
      </c>
      <c r="K71" s="101"/>
      <c r="L71" s="157"/>
      <c r="AZ71" s="158" t="s">
        <v>345</v>
      </c>
      <c r="BA71" s="158" t="s">
        <v>346</v>
      </c>
      <c r="BB71" s="158" t="s">
        <v>158</v>
      </c>
      <c r="BC71" s="158" t="s">
        <v>347</v>
      </c>
      <c r="BD71" s="158" t="s">
        <v>85</v>
      </c>
    </row>
    <row r="72" spans="2:56" s="10" customFormat="1" ht="19.899999999999999" customHeight="1">
      <c r="B72" s="153"/>
      <c r="C72" s="101"/>
      <c r="D72" s="154" t="s">
        <v>348</v>
      </c>
      <c r="E72" s="155"/>
      <c r="F72" s="155"/>
      <c r="G72" s="155"/>
      <c r="H72" s="155"/>
      <c r="I72" s="155"/>
      <c r="J72" s="156">
        <f>J2796</f>
        <v>0</v>
      </c>
      <c r="K72" s="101"/>
      <c r="L72" s="157"/>
      <c r="AZ72" s="158" t="s">
        <v>349</v>
      </c>
      <c r="BA72" s="158" t="s">
        <v>350</v>
      </c>
      <c r="BB72" s="158" t="s">
        <v>132</v>
      </c>
      <c r="BC72" s="158" t="s">
        <v>351</v>
      </c>
      <c r="BD72" s="158" t="s">
        <v>85</v>
      </c>
    </row>
    <row r="73" spans="2:56" s="10" customFormat="1" ht="19.899999999999999" customHeight="1">
      <c r="B73" s="153"/>
      <c r="C73" s="101"/>
      <c r="D73" s="154" t="s">
        <v>352</v>
      </c>
      <c r="E73" s="155"/>
      <c r="F73" s="155"/>
      <c r="G73" s="155"/>
      <c r="H73" s="155"/>
      <c r="I73" s="155"/>
      <c r="J73" s="156">
        <f>J2809</f>
        <v>0</v>
      </c>
      <c r="K73" s="101"/>
      <c r="L73" s="157"/>
      <c r="AZ73" s="158" t="s">
        <v>353</v>
      </c>
      <c r="BA73" s="158" t="s">
        <v>354</v>
      </c>
      <c r="BB73" s="158" t="s">
        <v>132</v>
      </c>
      <c r="BC73" s="158" t="s">
        <v>355</v>
      </c>
      <c r="BD73" s="158" t="s">
        <v>85</v>
      </c>
    </row>
    <row r="74" spans="2:56" s="9" customFormat="1" ht="24.95" customHeight="1">
      <c r="B74" s="146"/>
      <c r="C74" s="147"/>
      <c r="D74" s="148" t="s">
        <v>356</v>
      </c>
      <c r="E74" s="149"/>
      <c r="F74" s="149"/>
      <c r="G74" s="149"/>
      <c r="H74" s="149"/>
      <c r="I74" s="149"/>
      <c r="J74" s="150">
        <f>J2812</f>
        <v>0</v>
      </c>
      <c r="K74" s="147"/>
      <c r="L74" s="151"/>
      <c r="AZ74" s="152" t="s">
        <v>357</v>
      </c>
      <c r="BA74" s="152" t="s">
        <v>358</v>
      </c>
      <c r="BB74" s="152" t="s">
        <v>128</v>
      </c>
      <c r="BC74" s="152" t="s">
        <v>359</v>
      </c>
      <c r="BD74" s="152" t="s">
        <v>85</v>
      </c>
    </row>
    <row r="75" spans="2:56" s="10" customFormat="1" ht="19.899999999999999" customHeight="1">
      <c r="B75" s="153"/>
      <c r="C75" s="101"/>
      <c r="D75" s="154" t="s">
        <v>360</v>
      </c>
      <c r="E75" s="155"/>
      <c r="F75" s="155"/>
      <c r="G75" s="155"/>
      <c r="H75" s="155"/>
      <c r="I75" s="155"/>
      <c r="J75" s="156">
        <f>J2813</f>
        <v>0</v>
      </c>
      <c r="K75" s="101"/>
      <c r="L75" s="157"/>
      <c r="AZ75" s="158" t="s">
        <v>361</v>
      </c>
      <c r="BA75" s="158" t="s">
        <v>362</v>
      </c>
      <c r="BB75" s="158" t="s">
        <v>132</v>
      </c>
      <c r="BC75" s="158" t="s">
        <v>363</v>
      </c>
      <c r="BD75" s="158" t="s">
        <v>85</v>
      </c>
    </row>
    <row r="76" spans="2:56" s="10" customFormat="1" ht="19.899999999999999" customHeight="1">
      <c r="B76" s="153"/>
      <c r="C76" s="101"/>
      <c r="D76" s="154" t="s">
        <v>364</v>
      </c>
      <c r="E76" s="155"/>
      <c r="F76" s="155"/>
      <c r="G76" s="155"/>
      <c r="H76" s="155"/>
      <c r="I76" s="155"/>
      <c r="J76" s="156">
        <f>J2903</f>
        <v>0</v>
      </c>
      <c r="K76" s="101"/>
      <c r="L76" s="157"/>
      <c r="AZ76" s="158" t="s">
        <v>365</v>
      </c>
      <c r="BA76" s="158" t="s">
        <v>366</v>
      </c>
      <c r="BB76" s="158" t="s">
        <v>128</v>
      </c>
      <c r="BC76" s="158" t="s">
        <v>367</v>
      </c>
      <c r="BD76" s="158" t="s">
        <v>85</v>
      </c>
    </row>
    <row r="77" spans="2:56" s="10" customFormat="1" ht="19.899999999999999" customHeight="1">
      <c r="B77" s="153"/>
      <c r="C77" s="101"/>
      <c r="D77" s="154" t="s">
        <v>368</v>
      </c>
      <c r="E77" s="155"/>
      <c r="F77" s="155"/>
      <c r="G77" s="155"/>
      <c r="H77" s="155"/>
      <c r="I77" s="155"/>
      <c r="J77" s="156">
        <f>J3007</f>
        <v>0</v>
      </c>
      <c r="K77" s="101"/>
      <c r="L77" s="157"/>
      <c r="AZ77" s="158" t="s">
        <v>369</v>
      </c>
      <c r="BA77" s="158" t="s">
        <v>370</v>
      </c>
      <c r="BB77" s="158" t="s">
        <v>132</v>
      </c>
      <c r="BC77" s="158" t="s">
        <v>371</v>
      </c>
      <c r="BD77" s="158" t="s">
        <v>85</v>
      </c>
    </row>
    <row r="78" spans="2:56" s="10" customFormat="1" ht="19.899999999999999" customHeight="1">
      <c r="B78" s="153"/>
      <c r="C78" s="101"/>
      <c r="D78" s="154" t="s">
        <v>372</v>
      </c>
      <c r="E78" s="155"/>
      <c r="F78" s="155"/>
      <c r="G78" s="155"/>
      <c r="H78" s="155"/>
      <c r="I78" s="155"/>
      <c r="J78" s="156">
        <f>J3146</f>
        <v>0</v>
      </c>
      <c r="K78" s="101"/>
      <c r="L78" s="157"/>
      <c r="AZ78" s="158" t="s">
        <v>373</v>
      </c>
      <c r="BA78" s="158" t="s">
        <v>374</v>
      </c>
      <c r="BB78" s="158" t="s">
        <v>132</v>
      </c>
      <c r="BC78" s="158" t="s">
        <v>375</v>
      </c>
      <c r="BD78" s="158" t="s">
        <v>85</v>
      </c>
    </row>
    <row r="79" spans="2:56" s="10" customFormat="1" ht="19.899999999999999" customHeight="1">
      <c r="B79" s="153"/>
      <c r="C79" s="101"/>
      <c r="D79" s="154" t="s">
        <v>376</v>
      </c>
      <c r="E79" s="155"/>
      <c r="F79" s="155"/>
      <c r="G79" s="155"/>
      <c r="H79" s="155"/>
      <c r="I79" s="155"/>
      <c r="J79" s="156">
        <f>J3155</f>
        <v>0</v>
      </c>
      <c r="K79" s="101"/>
      <c r="L79" s="157"/>
      <c r="AZ79" s="158" t="s">
        <v>377</v>
      </c>
      <c r="BA79" s="158" t="s">
        <v>378</v>
      </c>
      <c r="BB79" s="158" t="s">
        <v>132</v>
      </c>
      <c r="BC79" s="158" t="s">
        <v>379</v>
      </c>
      <c r="BD79" s="158" t="s">
        <v>85</v>
      </c>
    </row>
    <row r="80" spans="2:56" s="10" customFormat="1" ht="19.899999999999999" customHeight="1">
      <c r="B80" s="153"/>
      <c r="C80" s="101"/>
      <c r="D80" s="154" t="s">
        <v>380</v>
      </c>
      <c r="E80" s="155"/>
      <c r="F80" s="155"/>
      <c r="G80" s="155"/>
      <c r="H80" s="155"/>
      <c r="I80" s="155"/>
      <c r="J80" s="156">
        <f>J3303</f>
        <v>0</v>
      </c>
      <c r="K80" s="101"/>
      <c r="L80" s="157"/>
      <c r="AZ80" s="158" t="s">
        <v>381</v>
      </c>
      <c r="BA80" s="158" t="s">
        <v>382</v>
      </c>
      <c r="BB80" s="158" t="s">
        <v>132</v>
      </c>
      <c r="BC80" s="158" t="s">
        <v>383</v>
      </c>
      <c r="BD80" s="158" t="s">
        <v>85</v>
      </c>
    </row>
    <row r="81" spans="1:56" s="10" customFormat="1" ht="19.899999999999999" customHeight="1">
      <c r="B81" s="153"/>
      <c r="C81" s="101"/>
      <c r="D81" s="154" t="s">
        <v>384</v>
      </c>
      <c r="E81" s="155"/>
      <c r="F81" s="155"/>
      <c r="G81" s="155"/>
      <c r="H81" s="155"/>
      <c r="I81" s="155"/>
      <c r="J81" s="156">
        <f>J3319</f>
        <v>0</v>
      </c>
      <c r="K81" s="101"/>
      <c r="L81" s="157"/>
      <c r="AZ81" s="158" t="s">
        <v>385</v>
      </c>
      <c r="BA81" s="158" t="s">
        <v>386</v>
      </c>
      <c r="BB81" s="158" t="s">
        <v>132</v>
      </c>
      <c r="BC81" s="158" t="s">
        <v>387</v>
      </c>
      <c r="BD81" s="158" t="s">
        <v>85</v>
      </c>
    </row>
    <row r="82" spans="1:56" s="10" customFormat="1" ht="19.899999999999999" customHeight="1">
      <c r="B82" s="153"/>
      <c r="C82" s="101"/>
      <c r="D82" s="154" t="s">
        <v>388</v>
      </c>
      <c r="E82" s="155"/>
      <c r="F82" s="155"/>
      <c r="G82" s="155"/>
      <c r="H82" s="155"/>
      <c r="I82" s="155"/>
      <c r="J82" s="156">
        <f>J3327</f>
        <v>0</v>
      </c>
      <c r="K82" s="101"/>
      <c r="L82" s="157"/>
      <c r="AZ82" s="158" t="s">
        <v>389</v>
      </c>
      <c r="BA82" s="158" t="s">
        <v>390</v>
      </c>
      <c r="BB82" s="158" t="s">
        <v>132</v>
      </c>
      <c r="BC82" s="158" t="s">
        <v>391</v>
      </c>
      <c r="BD82" s="158" t="s">
        <v>85</v>
      </c>
    </row>
    <row r="83" spans="1:56" s="10" customFormat="1" ht="19.899999999999999" customHeight="1">
      <c r="B83" s="153"/>
      <c r="C83" s="101"/>
      <c r="D83" s="154" t="s">
        <v>392</v>
      </c>
      <c r="E83" s="155"/>
      <c r="F83" s="155"/>
      <c r="G83" s="155"/>
      <c r="H83" s="155"/>
      <c r="I83" s="155"/>
      <c r="J83" s="156">
        <f>J3681</f>
        <v>0</v>
      </c>
      <c r="K83" s="101"/>
      <c r="L83" s="157"/>
      <c r="AZ83" s="158" t="s">
        <v>393</v>
      </c>
      <c r="BA83" s="158" t="s">
        <v>394</v>
      </c>
      <c r="BB83" s="158" t="s">
        <v>132</v>
      </c>
      <c r="BC83" s="158" t="s">
        <v>395</v>
      </c>
      <c r="BD83" s="158" t="s">
        <v>85</v>
      </c>
    </row>
    <row r="84" spans="1:56" s="10" customFormat="1" ht="19.899999999999999" customHeight="1">
      <c r="B84" s="153"/>
      <c r="C84" s="101"/>
      <c r="D84" s="154" t="s">
        <v>396</v>
      </c>
      <c r="E84" s="155"/>
      <c r="F84" s="155"/>
      <c r="G84" s="155"/>
      <c r="H84" s="155"/>
      <c r="I84" s="155"/>
      <c r="J84" s="156">
        <f>J3723</f>
        <v>0</v>
      </c>
      <c r="K84" s="101"/>
      <c r="L84" s="157"/>
      <c r="AZ84" s="158" t="s">
        <v>397</v>
      </c>
      <c r="BA84" s="158" t="s">
        <v>398</v>
      </c>
      <c r="BB84" s="158" t="s">
        <v>132</v>
      </c>
      <c r="BC84" s="158" t="s">
        <v>399</v>
      </c>
      <c r="BD84" s="158" t="s">
        <v>85</v>
      </c>
    </row>
    <row r="85" spans="1:56" s="10" customFormat="1" ht="14.85" customHeight="1">
      <c r="B85" s="153"/>
      <c r="C85" s="101"/>
      <c r="D85" s="154" t="s">
        <v>400</v>
      </c>
      <c r="E85" s="155"/>
      <c r="F85" s="155"/>
      <c r="G85" s="155"/>
      <c r="H85" s="155"/>
      <c r="I85" s="155"/>
      <c r="J85" s="156">
        <f>J3770</f>
        <v>0</v>
      </c>
      <c r="K85" s="101"/>
      <c r="L85" s="157"/>
      <c r="AZ85" s="158" t="s">
        <v>401</v>
      </c>
      <c r="BA85" s="158" t="s">
        <v>402</v>
      </c>
      <c r="BB85" s="158" t="s">
        <v>132</v>
      </c>
      <c r="BC85" s="158" t="s">
        <v>403</v>
      </c>
      <c r="BD85" s="158" t="s">
        <v>85</v>
      </c>
    </row>
    <row r="86" spans="1:56" s="10" customFormat="1" ht="19.899999999999999" customHeight="1">
      <c r="B86" s="153"/>
      <c r="C86" s="101"/>
      <c r="D86" s="154" t="s">
        <v>404</v>
      </c>
      <c r="E86" s="155"/>
      <c r="F86" s="155"/>
      <c r="G86" s="155"/>
      <c r="H86" s="155"/>
      <c r="I86" s="155"/>
      <c r="J86" s="156">
        <f>J3791</f>
        <v>0</v>
      </c>
      <c r="K86" s="101"/>
      <c r="L86" s="157"/>
      <c r="AZ86" s="158" t="s">
        <v>405</v>
      </c>
      <c r="BA86" s="158" t="s">
        <v>406</v>
      </c>
      <c r="BB86" s="158" t="s">
        <v>132</v>
      </c>
      <c r="BC86" s="158" t="s">
        <v>407</v>
      </c>
      <c r="BD86" s="158" t="s">
        <v>85</v>
      </c>
    </row>
    <row r="87" spans="1:56" s="10" customFormat="1" ht="19.899999999999999" customHeight="1">
      <c r="B87" s="153"/>
      <c r="C87" s="101"/>
      <c r="D87" s="154" t="s">
        <v>408</v>
      </c>
      <c r="E87" s="155"/>
      <c r="F87" s="155"/>
      <c r="G87" s="155"/>
      <c r="H87" s="155"/>
      <c r="I87" s="155"/>
      <c r="J87" s="156">
        <f>J3930</f>
        <v>0</v>
      </c>
      <c r="K87" s="101"/>
      <c r="L87" s="157"/>
      <c r="AZ87" s="158" t="s">
        <v>409</v>
      </c>
      <c r="BA87" s="158" t="s">
        <v>410</v>
      </c>
      <c r="BB87" s="158" t="s">
        <v>132</v>
      </c>
      <c r="BC87" s="158" t="s">
        <v>411</v>
      </c>
      <c r="BD87" s="158" t="s">
        <v>85</v>
      </c>
    </row>
    <row r="88" spans="1:56" s="10" customFormat="1" ht="19.899999999999999" customHeight="1">
      <c r="B88" s="153"/>
      <c r="C88" s="101"/>
      <c r="D88" s="154" t="s">
        <v>412</v>
      </c>
      <c r="E88" s="155"/>
      <c r="F88" s="155"/>
      <c r="G88" s="155"/>
      <c r="H88" s="155"/>
      <c r="I88" s="155"/>
      <c r="J88" s="156">
        <f>J4287</f>
        <v>0</v>
      </c>
      <c r="K88" s="101"/>
      <c r="L88" s="157"/>
      <c r="AZ88" s="158" t="s">
        <v>413</v>
      </c>
      <c r="BA88" s="158" t="s">
        <v>414</v>
      </c>
      <c r="BB88" s="158" t="s">
        <v>132</v>
      </c>
      <c r="BC88" s="158" t="s">
        <v>415</v>
      </c>
      <c r="BD88" s="158" t="s">
        <v>85</v>
      </c>
    </row>
    <row r="89" spans="1:56" s="10" customFormat="1" ht="19.899999999999999" customHeight="1">
      <c r="B89" s="153"/>
      <c r="C89" s="101"/>
      <c r="D89" s="154" t="s">
        <v>416</v>
      </c>
      <c r="E89" s="155"/>
      <c r="F89" s="155"/>
      <c r="G89" s="155"/>
      <c r="H89" s="155"/>
      <c r="I89" s="155"/>
      <c r="J89" s="156">
        <f>J4788</f>
        <v>0</v>
      </c>
      <c r="K89" s="101"/>
      <c r="L89" s="157"/>
      <c r="AZ89" s="158" t="s">
        <v>417</v>
      </c>
      <c r="BA89" s="158" t="s">
        <v>418</v>
      </c>
      <c r="BB89" s="158" t="s">
        <v>132</v>
      </c>
      <c r="BC89" s="158" t="s">
        <v>419</v>
      </c>
      <c r="BD89" s="158" t="s">
        <v>85</v>
      </c>
    </row>
    <row r="90" spans="1:56" s="10" customFormat="1" ht="19.899999999999999" customHeight="1">
      <c r="B90" s="153"/>
      <c r="C90" s="101"/>
      <c r="D90" s="154" t="s">
        <v>420</v>
      </c>
      <c r="E90" s="155"/>
      <c r="F90" s="155"/>
      <c r="G90" s="155"/>
      <c r="H90" s="155"/>
      <c r="I90" s="155"/>
      <c r="J90" s="156">
        <f>J4807</f>
        <v>0</v>
      </c>
      <c r="K90" s="101"/>
      <c r="L90" s="157"/>
      <c r="AZ90" s="158" t="s">
        <v>421</v>
      </c>
      <c r="BA90" s="158" t="s">
        <v>422</v>
      </c>
      <c r="BB90" s="158" t="s">
        <v>132</v>
      </c>
      <c r="BC90" s="158" t="s">
        <v>423</v>
      </c>
      <c r="BD90" s="158" t="s">
        <v>85</v>
      </c>
    </row>
    <row r="91" spans="1:56" s="10" customFormat="1" ht="19.899999999999999" customHeight="1">
      <c r="B91" s="153"/>
      <c r="C91" s="101"/>
      <c r="D91" s="154" t="s">
        <v>424</v>
      </c>
      <c r="E91" s="155"/>
      <c r="F91" s="155"/>
      <c r="G91" s="155"/>
      <c r="H91" s="155"/>
      <c r="I91" s="155"/>
      <c r="J91" s="156">
        <f>J5530</f>
        <v>0</v>
      </c>
      <c r="K91" s="101"/>
      <c r="L91" s="157"/>
      <c r="AZ91" s="158" t="s">
        <v>425</v>
      </c>
      <c r="BA91" s="158" t="s">
        <v>426</v>
      </c>
      <c r="BB91" s="158" t="s">
        <v>132</v>
      </c>
      <c r="BC91" s="158" t="s">
        <v>427</v>
      </c>
      <c r="BD91" s="158" t="s">
        <v>85</v>
      </c>
    </row>
    <row r="92" spans="1:56" s="10" customFormat="1" ht="19.899999999999999" customHeight="1">
      <c r="B92" s="153"/>
      <c r="C92" s="101"/>
      <c r="D92" s="154" t="s">
        <v>428</v>
      </c>
      <c r="E92" s="155"/>
      <c r="F92" s="155"/>
      <c r="G92" s="155"/>
      <c r="H92" s="155"/>
      <c r="I92" s="155"/>
      <c r="J92" s="156">
        <f>J5569</f>
        <v>0</v>
      </c>
      <c r="K92" s="101"/>
      <c r="L92" s="157"/>
      <c r="AZ92" s="158" t="s">
        <v>429</v>
      </c>
      <c r="BA92" s="158" t="s">
        <v>430</v>
      </c>
      <c r="BB92" s="158" t="s">
        <v>158</v>
      </c>
      <c r="BC92" s="158" t="s">
        <v>431</v>
      </c>
      <c r="BD92" s="158" t="s">
        <v>85</v>
      </c>
    </row>
    <row r="93" spans="1:56" s="10" customFormat="1" ht="19.899999999999999" customHeight="1">
      <c r="B93" s="153"/>
      <c r="C93" s="101"/>
      <c r="D93" s="154" t="s">
        <v>432</v>
      </c>
      <c r="E93" s="155"/>
      <c r="F93" s="155"/>
      <c r="G93" s="155"/>
      <c r="H93" s="155"/>
      <c r="I93" s="155"/>
      <c r="J93" s="156">
        <f>J5620</f>
        <v>0</v>
      </c>
      <c r="K93" s="101"/>
      <c r="L93" s="157"/>
      <c r="AZ93" s="158" t="s">
        <v>433</v>
      </c>
      <c r="BA93" s="158" t="s">
        <v>434</v>
      </c>
      <c r="BB93" s="158" t="s">
        <v>128</v>
      </c>
      <c r="BC93" s="158" t="s">
        <v>435</v>
      </c>
      <c r="BD93" s="158" t="s">
        <v>85</v>
      </c>
    </row>
    <row r="94" spans="1:56" s="9" customFormat="1" ht="24.95" customHeight="1">
      <c r="B94" s="146"/>
      <c r="C94" s="147"/>
      <c r="D94" s="148" t="s">
        <v>436</v>
      </c>
      <c r="E94" s="149"/>
      <c r="F94" s="149"/>
      <c r="G94" s="149"/>
      <c r="H94" s="149"/>
      <c r="I94" s="149"/>
      <c r="J94" s="150">
        <f>J5635</f>
        <v>0</v>
      </c>
      <c r="K94" s="147"/>
      <c r="L94" s="151"/>
      <c r="AZ94" s="152" t="s">
        <v>437</v>
      </c>
      <c r="BA94" s="152" t="s">
        <v>438</v>
      </c>
      <c r="BB94" s="152" t="s">
        <v>128</v>
      </c>
      <c r="BC94" s="152" t="s">
        <v>439</v>
      </c>
      <c r="BD94" s="152" t="s">
        <v>85</v>
      </c>
    </row>
    <row r="95" spans="1:56" s="10" customFormat="1" ht="19.899999999999999" customHeight="1">
      <c r="B95" s="153"/>
      <c r="C95" s="101"/>
      <c r="D95" s="154" t="s">
        <v>440</v>
      </c>
      <c r="E95" s="155"/>
      <c r="F95" s="155"/>
      <c r="G95" s="155"/>
      <c r="H95" s="155"/>
      <c r="I95" s="155"/>
      <c r="J95" s="156">
        <f>J5636</f>
        <v>0</v>
      </c>
      <c r="K95" s="101"/>
      <c r="L95" s="157"/>
      <c r="AZ95" s="158" t="s">
        <v>441</v>
      </c>
      <c r="BA95" s="158" t="s">
        <v>442</v>
      </c>
      <c r="BB95" s="158" t="s">
        <v>128</v>
      </c>
      <c r="BC95" s="158" t="s">
        <v>443</v>
      </c>
      <c r="BD95" s="158" t="s">
        <v>85</v>
      </c>
    </row>
    <row r="96" spans="1:56" s="2" customFormat="1" ht="21.75" customHeight="1">
      <c r="A96" s="38"/>
      <c r="B96" s="39"/>
      <c r="C96" s="40"/>
      <c r="D96" s="40"/>
      <c r="E96" s="40"/>
      <c r="F96" s="40"/>
      <c r="G96" s="40"/>
      <c r="H96" s="40"/>
      <c r="I96" s="40"/>
      <c r="J96" s="40"/>
      <c r="K96" s="40"/>
      <c r="L96" s="118"/>
      <c r="S96" s="38"/>
      <c r="T96" s="38"/>
      <c r="U96" s="38"/>
      <c r="V96" s="38"/>
      <c r="W96" s="38"/>
      <c r="X96" s="38"/>
      <c r="Y96" s="38"/>
      <c r="Z96" s="38"/>
      <c r="AA96" s="38"/>
      <c r="AB96" s="38"/>
      <c r="AC96" s="38"/>
      <c r="AD96" s="38"/>
      <c r="AE96" s="38"/>
      <c r="AZ96" s="112" t="s">
        <v>444</v>
      </c>
      <c r="BA96" s="112" t="s">
        <v>445</v>
      </c>
      <c r="BB96" s="112" t="s">
        <v>132</v>
      </c>
      <c r="BC96" s="112" t="s">
        <v>446</v>
      </c>
      <c r="BD96" s="112" t="s">
        <v>85</v>
      </c>
    </row>
    <row r="97" spans="1:56" s="2" customFormat="1" ht="6.95" customHeight="1">
      <c r="A97" s="38"/>
      <c r="B97" s="51"/>
      <c r="C97" s="52"/>
      <c r="D97" s="52"/>
      <c r="E97" s="52"/>
      <c r="F97" s="52"/>
      <c r="G97" s="52"/>
      <c r="H97" s="52"/>
      <c r="I97" s="52"/>
      <c r="J97" s="52"/>
      <c r="K97" s="52"/>
      <c r="L97" s="118"/>
      <c r="S97" s="38"/>
      <c r="T97" s="38"/>
      <c r="U97" s="38"/>
      <c r="V97" s="38"/>
      <c r="W97" s="38"/>
      <c r="X97" s="38"/>
      <c r="Y97" s="38"/>
      <c r="Z97" s="38"/>
      <c r="AA97" s="38"/>
      <c r="AB97" s="38"/>
      <c r="AC97" s="38"/>
      <c r="AD97" s="38"/>
      <c r="AE97" s="38"/>
      <c r="AZ97" s="112" t="s">
        <v>447</v>
      </c>
      <c r="BA97" s="112" t="s">
        <v>448</v>
      </c>
      <c r="BB97" s="112" t="s">
        <v>132</v>
      </c>
      <c r="BC97" s="112" t="s">
        <v>449</v>
      </c>
      <c r="BD97" s="112" t="s">
        <v>85</v>
      </c>
    </row>
    <row r="98" spans="1:56" ht="11.25">
      <c r="AZ98" s="112" t="s">
        <v>450</v>
      </c>
      <c r="BA98" s="112" t="s">
        <v>451</v>
      </c>
      <c r="BB98" s="112" t="s">
        <v>128</v>
      </c>
      <c r="BC98" s="112" t="s">
        <v>452</v>
      </c>
      <c r="BD98" s="112" t="s">
        <v>85</v>
      </c>
    </row>
    <row r="99" spans="1:56" ht="11.25">
      <c r="AZ99" s="112" t="s">
        <v>453</v>
      </c>
      <c r="BA99" s="112" t="s">
        <v>454</v>
      </c>
      <c r="BB99" s="112" t="s">
        <v>132</v>
      </c>
      <c r="BC99" s="112" t="s">
        <v>455</v>
      </c>
      <c r="BD99" s="112" t="s">
        <v>85</v>
      </c>
    </row>
    <row r="100" spans="1:56" ht="11.25">
      <c r="AZ100" s="112" t="s">
        <v>456</v>
      </c>
      <c r="BA100" s="112" t="s">
        <v>457</v>
      </c>
      <c r="BB100" s="112" t="s">
        <v>132</v>
      </c>
      <c r="BC100" s="112" t="s">
        <v>458</v>
      </c>
      <c r="BD100" s="112" t="s">
        <v>85</v>
      </c>
    </row>
    <row r="101" spans="1:56" s="2" customFormat="1" ht="6.95" customHeight="1">
      <c r="A101" s="38"/>
      <c r="B101" s="53"/>
      <c r="C101" s="54"/>
      <c r="D101" s="54"/>
      <c r="E101" s="54"/>
      <c r="F101" s="54"/>
      <c r="G101" s="54"/>
      <c r="H101" s="54"/>
      <c r="I101" s="54"/>
      <c r="J101" s="54"/>
      <c r="K101" s="54"/>
      <c r="L101" s="118"/>
      <c r="S101" s="38"/>
      <c r="T101" s="38"/>
      <c r="U101" s="38"/>
      <c r="V101" s="38"/>
      <c r="W101" s="38"/>
      <c r="X101" s="38"/>
      <c r="Y101" s="38"/>
      <c r="Z101" s="38"/>
      <c r="AA101" s="38"/>
      <c r="AB101" s="38"/>
      <c r="AC101" s="38"/>
      <c r="AD101" s="38"/>
      <c r="AE101" s="38"/>
      <c r="AZ101" s="112" t="s">
        <v>459</v>
      </c>
      <c r="BA101" s="112" t="s">
        <v>460</v>
      </c>
      <c r="BB101" s="112" t="s">
        <v>132</v>
      </c>
      <c r="BC101" s="112" t="s">
        <v>461</v>
      </c>
      <c r="BD101" s="112" t="s">
        <v>85</v>
      </c>
    </row>
    <row r="102" spans="1:56" s="2" customFormat="1" ht="24.95" customHeight="1">
      <c r="A102" s="38"/>
      <c r="B102" s="39"/>
      <c r="C102" s="27" t="s">
        <v>462</v>
      </c>
      <c r="D102" s="40"/>
      <c r="E102" s="40"/>
      <c r="F102" s="40"/>
      <c r="G102" s="40"/>
      <c r="H102" s="40"/>
      <c r="I102" s="40"/>
      <c r="J102" s="40"/>
      <c r="K102" s="40"/>
      <c r="L102" s="118"/>
      <c r="S102" s="38"/>
      <c r="T102" s="38"/>
      <c r="U102" s="38"/>
      <c r="V102" s="38"/>
      <c r="W102" s="38"/>
      <c r="X102" s="38"/>
      <c r="Y102" s="38"/>
      <c r="Z102" s="38"/>
      <c r="AA102" s="38"/>
      <c r="AB102" s="38"/>
      <c r="AC102" s="38"/>
      <c r="AD102" s="38"/>
      <c r="AE102" s="38"/>
      <c r="AZ102" s="112" t="s">
        <v>463</v>
      </c>
      <c r="BA102" s="112" t="s">
        <v>464</v>
      </c>
      <c r="BB102" s="112" t="s">
        <v>132</v>
      </c>
      <c r="BC102" s="112" t="s">
        <v>465</v>
      </c>
      <c r="BD102" s="112" t="s">
        <v>85</v>
      </c>
    </row>
    <row r="103" spans="1:56" s="2" customFormat="1" ht="6.95" customHeight="1">
      <c r="A103" s="38"/>
      <c r="B103" s="39"/>
      <c r="C103" s="40"/>
      <c r="D103" s="40"/>
      <c r="E103" s="40"/>
      <c r="F103" s="40"/>
      <c r="G103" s="40"/>
      <c r="H103" s="40"/>
      <c r="I103" s="40"/>
      <c r="J103" s="40"/>
      <c r="K103" s="40"/>
      <c r="L103" s="118"/>
      <c r="S103" s="38"/>
      <c r="T103" s="38"/>
      <c r="U103" s="38"/>
      <c r="V103" s="38"/>
      <c r="W103" s="38"/>
      <c r="X103" s="38"/>
      <c r="Y103" s="38"/>
      <c r="Z103" s="38"/>
      <c r="AA103" s="38"/>
      <c r="AB103" s="38"/>
      <c r="AC103" s="38"/>
      <c r="AD103" s="38"/>
      <c r="AE103" s="38"/>
      <c r="AZ103" s="112" t="s">
        <v>466</v>
      </c>
      <c r="BA103" s="112" t="s">
        <v>467</v>
      </c>
      <c r="BB103" s="112" t="s">
        <v>132</v>
      </c>
      <c r="BC103" s="112" t="s">
        <v>468</v>
      </c>
      <c r="BD103" s="112" t="s">
        <v>85</v>
      </c>
    </row>
    <row r="104" spans="1:56" s="2" customFormat="1" ht="12" customHeight="1">
      <c r="A104" s="38"/>
      <c r="B104" s="39"/>
      <c r="C104" s="33" t="s">
        <v>16</v>
      </c>
      <c r="D104" s="40"/>
      <c r="E104" s="40"/>
      <c r="F104" s="40"/>
      <c r="G104" s="40"/>
      <c r="H104" s="40"/>
      <c r="I104" s="40"/>
      <c r="J104" s="40"/>
      <c r="K104" s="40"/>
      <c r="L104" s="118"/>
      <c r="S104" s="38"/>
      <c r="T104" s="38"/>
      <c r="U104" s="38"/>
      <c r="V104" s="38"/>
      <c r="W104" s="38"/>
      <c r="X104" s="38"/>
      <c r="Y104" s="38"/>
      <c r="Z104" s="38"/>
      <c r="AA104" s="38"/>
      <c r="AB104" s="38"/>
      <c r="AC104" s="38"/>
      <c r="AD104" s="38"/>
      <c r="AE104" s="38"/>
      <c r="AZ104" s="112" t="s">
        <v>469</v>
      </c>
      <c r="BA104" s="112" t="s">
        <v>470</v>
      </c>
      <c r="BB104" s="112" t="s">
        <v>132</v>
      </c>
      <c r="BC104" s="112" t="s">
        <v>471</v>
      </c>
      <c r="BD104" s="112" t="s">
        <v>85</v>
      </c>
    </row>
    <row r="105" spans="1:56" s="2" customFormat="1" ht="26.25" customHeight="1">
      <c r="A105" s="38"/>
      <c r="B105" s="39"/>
      <c r="C105" s="40"/>
      <c r="D105" s="40"/>
      <c r="E105" s="433" t="str">
        <f>E7</f>
        <v>Novostavba objektu Domova se zvláštním režimem, ulice Benešova, Domažlice</v>
      </c>
      <c r="F105" s="434"/>
      <c r="G105" s="434"/>
      <c r="H105" s="434"/>
      <c r="I105" s="40"/>
      <c r="J105" s="40"/>
      <c r="K105" s="40"/>
      <c r="L105" s="118"/>
      <c r="S105" s="38"/>
      <c r="T105" s="38"/>
      <c r="U105" s="38"/>
      <c r="V105" s="38"/>
      <c r="W105" s="38"/>
      <c r="X105" s="38"/>
      <c r="Y105" s="38"/>
      <c r="Z105" s="38"/>
      <c r="AA105" s="38"/>
      <c r="AB105" s="38"/>
      <c r="AC105" s="38"/>
      <c r="AD105" s="38"/>
      <c r="AE105" s="38"/>
      <c r="AZ105" s="112" t="s">
        <v>472</v>
      </c>
      <c r="BA105" s="112" t="s">
        <v>473</v>
      </c>
      <c r="BB105" s="112" t="s">
        <v>132</v>
      </c>
      <c r="BC105" s="112" t="s">
        <v>474</v>
      </c>
      <c r="BD105" s="112" t="s">
        <v>85</v>
      </c>
    </row>
    <row r="106" spans="1:56" s="1" customFormat="1" ht="12" customHeight="1">
      <c r="B106" s="25"/>
      <c r="C106" s="33" t="s">
        <v>147</v>
      </c>
      <c r="D106" s="26"/>
      <c r="E106" s="26"/>
      <c r="F106" s="26"/>
      <c r="G106" s="26"/>
      <c r="H106" s="26"/>
      <c r="I106" s="26"/>
      <c r="J106" s="26"/>
      <c r="K106" s="26"/>
      <c r="L106" s="24"/>
      <c r="AZ106" s="112" t="s">
        <v>475</v>
      </c>
      <c r="BA106" s="112" t="s">
        <v>476</v>
      </c>
      <c r="BB106" s="112" t="s">
        <v>132</v>
      </c>
      <c r="BC106" s="112" t="s">
        <v>477</v>
      </c>
      <c r="BD106" s="112" t="s">
        <v>85</v>
      </c>
    </row>
    <row r="107" spans="1:56" s="2" customFormat="1" ht="16.5" customHeight="1">
      <c r="A107" s="38"/>
      <c r="B107" s="39"/>
      <c r="C107" s="40"/>
      <c r="D107" s="40"/>
      <c r="E107" s="433" t="s">
        <v>151</v>
      </c>
      <c r="F107" s="435"/>
      <c r="G107" s="435"/>
      <c r="H107" s="435"/>
      <c r="I107" s="40"/>
      <c r="J107" s="40"/>
      <c r="K107" s="40"/>
      <c r="L107" s="118"/>
      <c r="S107" s="38"/>
      <c r="T107" s="38"/>
      <c r="U107" s="38"/>
      <c r="V107" s="38"/>
      <c r="W107" s="38"/>
      <c r="X107" s="38"/>
      <c r="Y107" s="38"/>
      <c r="Z107" s="38"/>
      <c r="AA107" s="38"/>
      <c r="AB107" s="38"/>
      <c r="AC107" s="38"/>
      <c r="AD107" s="38"/>
      <c r="AE107" s="38"/>
      <c r="AZ107" s="112" t="s">
        <v>478</v>
      </c>
      <c r="BA107" s="112" t="s">
        <v>479</v>
      </c>
      <c r="BB107" s="112" t="s">
        <v>132</v>
      </c>
      <c r="BC107" s="112" t="s">
        <v>480</v>
      </c>
      <c r="BD107" s="112" t="s">
        <v>85</v>
      </c>
    </row>
    <row r="108" spans="1:56" s="2" customFormat="1" ht="12" customHeight="1">
      <c r="A108" s="38"/>
      <c r="B108" s="39"/>
      <c r="C108" s="33" t="s">
        <v>155</v>
      </c>
      <c r="D108" s="40"/>
      <c r="E108" s="40"/>
      <c r="F108" s="40"/>
      <c r="G108" s="40"/>
      <c r="H108" s="40"/>
      <c r="I108" s="40"/>
      <c r="J108" s="40"/>
      <c r="K108" s="40"/>
      <c r="L108" s="118"/>
      <c r="S108" s="38"/>
      <c r="T108" s="38"/>
      <c r="U108" s="38"/>
      <c r="V108" s="38"/>
      <c r="W108" s="38"/>
      <c r="X108" s="38"/>
      <c r="Y108" s="38"/>
      <c r="Z108" s="38"/>
      <c r="AA108" s="38"/>
      <c r="AB108" s="38"/>
      <c r="AC108" s="38"/>
      <c r="AD108" s="38"/>
      <c r="AE108" s="38"/>
      <c r="AZ108" s="112" t="s">
        <v>481</v>
      </c>
      <c r="BA108" s="112" t="s">
        <v>482</v>
      </c>
      <c r="BB108" s="112" t="s">
        <v>132</v>
      </c>
      <c r="BC108" s="112" t="s">
        <v>483</v>
      </c>
      <c r="BD108" s="112" t="s">
        <v>85</v>
      </c>
    </row>
    <row r="109" spans="1:56" s="2" customFormat="1" ht="16.5" customHeight="1">
      <c r="A109" s="38"/>
      <c r="B109" s="39"/>
      <c r="C109" s="40"/>
      <c r="D109" s="40"/>
      <c r="E109" s="387" t="str">
        <f>E11</f>
        <v>SO 01.01 - Stavební část</v>
      </c>
      <c r="F109" s="435"/>
      <c r="G109" s="435"/>
      <c r="H109" s="435"/>
      <c r="I109" s="40"/>
      <c r="J109" s="40"/>
      <c r="K109" s="40"/>
      <c r="L109" s="118"/>
      <c r="S109" s="38"/>
      <c r="T109" s="38"/>
      <c r="U109" s="38"/>
      <c r="V109" s="38"/>
      <c r="W109" s="38"/>
      <c r="X109" s="38"/>
      <c r="Y109" s="38"/>
      <c r="Z109" s="38"/>
      <c r="AA109" s="38"/>
      <c r="AB109" s="38"/>
      <c r="AC109" s="38"/>
      <c r="AD109" s="38"/>
      <c r="AE109" s="38"/>
      <c r="AZ109" s="112" t="s">
        <v>484</v>
      </c>
      <c r="BA109" s="112" t="s">
        <v>485</v>
      </c>
      <c r="BB109" s="112" t="s">
        <v>132</v>
      </c>
      <c r="BC109" s="112" t="s">
        <v>486</v>
      </c>
      <c r="BD109" s="112" t="s">
        <v>85</v>
      </c>
    </row>
    <row r="110" spans="1:56" s="2" customFormat="1" ht="6.95" customHeight="1">
      <c r="A110" s="38"/>
      <c r="B110" s="39"/>
      <c r="C110" s="40"/>
      <c r="D110" s="40"/>
      <c r="E110" s="40"/>
      <c r="F110" s="40"/>
      <c r="G110" s="40"/>
      <c r="H110" s="40"/>
      <c r="I110" s="40"/>
      <c r="J110" s="40"/>
      <c r="K110" s="40"/>
      <c r="L110" s="118"/>
      <c r="S110" s="38"/>
      <c r="T110" s="38"/>
      <c r="U110" s="38"/>
      <c r="V110" s="38"/>
      <c r="W110" s="38"/>
      <c r="X110" s="38"/>
      <c r="Y110" s="38"/>
      <c r="Z110" s="38"/>
      <c r="AA110" s="38"/>
      <c r="AB110" s="38"/>
      <c r="AC110" s="38"/>
      <c r="AD110" s="38"/>
      <c r="AE110" s="38"/>
      <c r="AZ110" s="112" t="s">
        <v>487</v>
      </c>
      <c r="BA110" s="112" t="s">
        <v>488</v>
      </c>
      <c r="BB110" s="112" t="s">
        <v>132</v>
      </c>
      <c r="BC110" s="112" t="s">
        <v>489</v>
      </c>
      <c r="BD110" s="112" t="s">
        <v>85</v>
      </c>
    </row>
    <row r="111" spans="1:56" s="2" customFormat="1" ht="12" customHeight="1">
      <c r="A111" s="38"/>
      <c r="B111" s="39"/>
      <c r="C111" s="33" t="s">
        <v>21</v>
      </c>
      <c r="D111" s="40"/>
      <c r="E111" s="40"/>
      <c r="F111" s="31" t="str">
        <f>F14</f>
        <v>Benešova ulice, Domažlice</v>
      </c>
      <c r="G111" s="40"/>
      <c r="H111" s="40"/>
      <c r="I111" s="33" t="s">
        <v>23</v>
      </c>
      <c r="J111" s="63" t="str">
        <f>IF(J14="","",J14)</f>
        <v>22. 6. 2024</v>
      </c>
      <c r="K111" s="40"/>
      <c r="L111" s="118"/>
      <c r="S111" s="38"/>
      <c r="T111" s="38"/>
      <c r="U111" s="38"/>
      <c r="V111" s="38"/>
      <c r="W111" s="38"/>
      <c r="X111" s="38"/>
      <c r="Y111" s="38"/>
      <c r="Z111" s="38"/>
      <c r="AA111" s="38"/>
      <c r="AB111" s="38"/>
      <c r="AC111" s="38"/>
      <c r="AD111" s="38"/>
      <c r="AE111" s="38"/>
      <c r="AZ111" s="112" t="s">
        <v>490</v>
      </c>
      <c r="BA111" s="112" t="s">
        <v>491</v>
      </c>
      <c r="BB111" s="112" t="s">
        <v>132</v>
      </c>
      <c r="BC111" s="112" t="s">
        <v>492</v>
      </c>
      <c r="BD111" s="112" t="s">
        <v>85</v>
      </c>
    </row>
    <row r="112" spans="1:56" s="2" customFormat="1" ht="6.95" customHeight="1">
      <c r="A112" s="38"/>
      <c r="B112" s="39"/>
      <c r="C112" s="40"/>
      <c r="D112" s="40"/>
      <c r="E112" s="40"/>
      <c r="F112" s="40"/>
      <c r="G112" s="40"/>
      <c r="H112" s="40"/>
      <c r="I112" s="40"/>
      <c r="J112" s="40"/>
      <c r="K112" s="40"/>
      <c r="L112" s="118"/>
      <c r="S112" s="38"/>
      <c r="T112" s="38"/>
      <c r="U112" s="38"/>
      <c r="V112" s="38"/>
      <c r="W112" s="38"/>
      <c r="X112" s="38"/>
      <c r="Y112" s="38"/>
      <c r="Z112" s="38"/>
      <c r="AA112" s="38"/>
      <c r="AB112" s="38"/>
      <c r="AC112" s="38"/>
      <c r="AD112" s="38"/>
      <c r="AE112" s="38"/>
      <c r="AZ112" s="112" t="s">
        <v>493</v>
      </c>
      <c r="BA112" s="112" t="s">
        <v>494</v>
      </c>
      <c r="BB112" s="112" t="s">
        <v>132</v>
      </c>
      <c r="BC112" s="112" t="s">
        <v>495</v>
      </c>
      <c r="BD112" s="112" t="s">
        <v>85</v>
      </c>
    </row>
    <row r="113" spans="1:65" s="2" customFormat="1" ht="40.15" customHeight="1">
      <c r="A113" s="38"/>
      <c r="B113" s="39"/>
      <c r="C113" s="33" t="s">
        <v>25</v>
      </c>
      <c r="D113" s="40"/>
      <c r="E113" s="40"/>
      <c r="F113" s="31" t="str">
        <f>E17</f>
        <v>Město Domažlice, náměstí Míru 1, 344 20 Domažlice</v>
      </c>
      <c r="G113" s="40"/>
      <c r="H113" s="40"/>
      <c r="I113" s="33" t="s">
        <v>31</v>
      </c>
      <c r="J113" s="36" t="str">
        <f>E23</f>
        <v>MEPRO s.r.o., nám.Před bateriemi 912/6, Praha 6</v>
      </c>
      <c r="K113" s="40"/>
      <c r="L113" s="118"/>
      <c r="S113" s="38"/>
      <c r="T113" s="38"/>
      <c r="U113" s="38"/>
      <c r="V113" s="38"/>
      <c r="W113" s="38"/>
      <c r="X113" s="38"/>
      <c r="Y113" s="38"/>
      <c r="Z113" s="38"/>
      <c r="AA113" s="38"/>
      <c r="AB113" s="38"/>
      <c r="AC113" s="38"/>
      <c r="AD113" s="38"/>
      <c r="AE113" s="38"/>
      <c r="AZ113" s="112" t="s">
        <v>496</v>
      </c>
      <c r="BA113" s="112" t="s">
        <v>497</v>
      </c>
      <c r="BB113" s="112" t="s">
        <v>132</v>
      </c>
      <c r="BC113" s="112" t="s">
        <v>498</v>
      </c>
      <c r="BD113" s="112" t="s">
        <v>85</v>
      </c>
    </row>
    <row r="114" spans="1:65" s="2" customFormat="1" ht="40.15" customHeight="1">
      <c r="A114" s="38"/>
      <c r="B114" s="39"/>
      <c r="C114" s="33" t="s">
        <v>29</v>
      </c>
      <c r="D114" s="40"/>
      <c r="E114" s="40"/>
      <c r="F114" s="31" t="str">
        <f>IF(E20="","",E20)</f>
        <v>Vyplň údaj</v>
      </c>
      <c r="G114" s="40"/>
      <c r="H114" s="40"/>
      <c r="I114" s="33" t="s">
        <v>34</v>
      </c>
      <c r="J114" s="36" t="str">
        <f>E26</f>
        <v>Tomáš Vašek, Sněhurčina 710, 460 15 Liberec</v>
      </c>
      <c r="K114" s="40"/>
      <c r="L114" s="118"/>
      <c r="S114" s="38"/>
      <c r="T114" s="38"/>
      <c r="U114" s="38"/>
      <c r="V114" s="38"/>
      <c r="W114" s="38"/>
      <c r="X114" s="38"/>
      <c r="Y114" s="38"/>
      <c r="Z114" s="38"/>
      <c r="AA114" s="38"/>
      <c r="AB114" s="38"/>
      <c r="AC114" s="38"/>
      <c r="AD114" s="38"/>
      <c r="AE114" s="38"/>
      <c r="AZ114" s="112" t="s">
        <v>499</v>
      </c>
      <c r="BA114" s="112" t="s">
        <v>500</v>
      </c>
      <c r="BB114" s="112" t="s">
        <v>132</v>
      </c>
      <c r="BC114" s="112" t="s">
        <v>501</v>
      </c>
      <c r="BD114" s="112" t="s">
        <v>85</v>
      </c>
    </row>
    <row r="115" spans="1:65" s="2" customFormat="1" ht="10.35" customHeight="1">
      <c r="A115" s="38"/>
      <c r="B115" s="39"/>
      <c r="C115" s="40"/>
      <c r="D115" s="40"/>
      <c r="E115" s="40"/>
      <c r="F115" s="40"/>
      <c r="G115" s="40"/>
      <c r="H115" s="40"/>
      <c r="I115" s="40"/>
      <c r="J115" s="40"/>
      <c r="K115" s="40"/>
      <c r="L115" s="118"/>
      <c r="S115" s="38"/>
      <c r="T115" s="38"/>
      <c r="U115" s="38"/>
      <c r="V115" s="38"/>
      <c r="W115" s="38"/>
      <c r="X115" s="38"/>
      <c r="Y115" s="38"/>
      <c r="Z115" s="38"/>
      <c r="AA115" s="38"/>
      <c r="AB115" s="38"/>
      <c r="AC115" s="38"/>
      <c r="AD115" s="38"/>
      <c r="AE115" s="38"/>
      <c r="AZ115" s="112" t="s">
        <v>502</v>
      </c>
      <c r="BA115" s="112" t="s">
        <v>503</v>
      </c>
      <c r="BB115" s="112" t="s">
        <v>19</v>
      </c>
      <c r="BC115" s="112" t="s">
        <v>504</v>
      </c>
      <c r="BD115" s="112" t="s">
        <v>85</v>
      </c>
    </row>
    <row r="116" spans="1:65" s="11" customFormat="1" ht="29.25" customHeight="1">
      <c r="A116" s="159"/>
      <c r="B116" s="160"/>
      <c r="C116" s="161" t="s">
        <v>505</v>
      </c>
      <c r="D116" s="162" t="s">
        <v>57</v>
      </c>
      <c r="E116" s="162" t="s">
        <v>53</v>
      </c>
      <c r="F116" s="162" t="s">
        <v>54</v>
      </c>
      <c r="G116" s="162" t="s">
        <v>506</v>
      </c>
      <c r="H116" s="162" t="s">
        <v>507</v>
      </c>
      <c r="I116" s="162" t="s">
        <v>508</v>
      </c>
      <c r="J116" s="162" t="s">
        <v>304</v>
      </c>
      <c r="K116" s="163" t="s">
        <v>509</v>
      </c>
      <c r="L116" s="164"/>
      <c r="M116" s="72" t="s">
        <v>19</v>
      </c>
      <c r="N116" s="73" t="s">
        <v>42</v>
      </c>
      <c r="O116" s="73" t="s">
        <v>510</v>
      </c>
      <c r="P116" s="73" t="s">
        <v>511</v>
      </c>
      <c r="Q116" s="73" t="s">
        <v>512</v>
      </c>
      <c r="R116" s="73" t="s">
        <v>513</v>
      </c>
      <c r="S116" s="73" t="s">
        <v>514</v>
      </c>
      <c r="T116" s="74" t="s">
        <v>515</v>
      </c>
      <c r="U116" s="159"/>
      <c r="V116" s="159"/>
      <c r="W116" s="159"/>
      <c r="X116" s="159"/>
      <c r="Y116" s="159"/>
      <c r="Z116" s="159"/>
      <c r="AA116" s="159"/>
      <c r="AB116" s="159"/>
      <c r="AC116" s="159"/>
      <c r="AD116" s="159"/>
      <c r="AE116" s="159"/>
      <c r="AZ116" s="123" t="s">
        <v>516</v>
      </c>
      <c r="BA116" s="123" t="s">
        <v>517</v>
      </c>
      <c r="BB116" s="123" t="s">
        <v>132</v>
      </c>
      <c r="BC116" s="123" t="s">
        <v>518</v>
      </c>
      <c r="BD116" s="123" t="s">
        <v>85</v>
      </c>
    </row>
    <row r="117" spans="1:65" s="2" customFormat="1" ht="22.9" customHeight="1">
      <c r="A117" s="38"/>
      <c r="B117" s="39"/>
      <c r="C117" s="79" t="s">
        <v>519</v>
      </c>
      <c r="D117" s="40"/>
      <c r="E117" s="40"/>
      <c r="F117" s="40"/>
      <c r="G117" s="40"/>
      <c r="H117" s="40"/>
      <c r="I117" s="40"/>
      <c r="J117" s="165">
        <f>BK117</f>
        <v>0</v>
      </c>
      <c r="K117" s="40"/>
      <c r="L117" s="43"/>
      <c r="M117" s="75"/>
      <c r="N117" s="166"/>
      <c r="O117" s="76"/>
      <c r="P117" s="167">
        <f>P118+P2812+P5635</f>
        <v>0</v>
      </c>
      <c r="Q117" s="76"/>
      <c r="R117" s="167">
        <f>R118+R2812+R5635</f>
        <v>3924.9382356499996</v>
      </c>
      <c r="S117" s="76"/>
      <c r="T117" s="168">
        <f>T118+T2812+T5635</f>
        <v>7.156267999999999</v>
      </c>
      <c r="U117" s="38"/>
      <c r="V117" s="38"/>
      <c r="W117" s="38"/>
      <c r="X117" s="38"/>
      <c r="Y117" s="38"/>
      <c r="Z117" s="38"/>
      <c r="AA117" s="38"/>
      <c r="AB117" s="38"/>
      <c r="AC117" s="38"/>
      <c r="AD117" s="38"/>
      <c r="AE117" s="38"/>
      <c r="AT117" s="21" t="s">
        <v>71</v>
      </c>
      <c r="AU117" s="21" t="s">
        <v>311</v>
      </c>
      <c r="AZ117" s="112" t="s">
        <v>520</v>
      </c>
      <c r="BA117" s="112" t="s">
        <v>521</v>
      </c>
      <c r="BB117" s="112" t="s">
        <v>132</v>
      </c>
      <c r="BC117" s="112" t="s">
        <v>522</v>
      </c>
      <c r="BD117" s="112" t="s">
        <v>85</v>
      </c>
      <c r="BK117" s="169">
        <f>BK118+BK2812+BK5635</f>
        <v>0</v>
      </c>
    </row>
    <row r="118" spans="1:65" s="12" customFormat="1" ht="25.9" customHeight="1">
      <c r="B118" s="170"/>
      <c r="C118" s="171"/>
      <c r="D118" s="172" t="s">
        <v>71</v>
      </c>
      <c r="E118" s="173" t="s">
        <v>523</v>
      </c>
      <c r="F118" s="173" t="s">
        <v>524</v>
      </c>
      <c r="G118" s="171"/>
      <c r="H118" s="171"/>
      <c r="I118" s="174"/>
      <c r="J118" s="175">
        <f>BK118</f>
        <v>0</v>
      </c>
      <c r="K118" s="171"/>
      <c r="L118" s="176"/>
      <c r="M118" s="177"/>
      <c r="N118" s="178"/>
      <c r="O118" s="178"/>
      <c r="P118" s="179">
        <f>P119+P277+P515+P928+P1349+P1363+P2546+P2796+P2809</f>
        <v>0</v>
      </c>
      <c r="Q118" s="178"/>
      <c r="R118" s="179">
        <f>R119+R277+R515+R928+R1349+R1363+R2546+R2796+R2809</f>
        <v>3703.6149648699998</v>
      </c>
      <c r="S118" s="178"/>
      <c r="T118" s="180">
        <f>T119+T277+T515+T928+T1349+T1363+T2546+T2796+T2809</f>
        <v>7.152760999999999</v>
      </c>
      <c r="AR118" s="181" t="s">
        <v>79</v>
      </c>
      <c r="AT118" s="182" t="s">
        <v>71</v>
      </c>
      <c r="AU118" s="182" t="s">
        <v>72</v>
      </c>
      <c r="AY118" s="181" t="s">
        <v>525</v>
      </c>
      <c r="AZ118" s="112" t="s">
        <v>526</v>
      </c>
      <c r="BA118" s="112" t="s">
        <v>527</v>
      </c>
      <c r="BB118" s="112" t="s">
        <v>132</v>
      </c>
      <c r="BC118" s="112" t="s">
        <v>528</v>
      </c>
      <c r="BD118" s="112" t="s">
        <v>85</v>
      </c>
      <c r="BK118" s="183">
        <f>BK119+BK277+BK515+BK928+BK1349+BK1363+BK2546+BK2796+BK2809</f>
        <v>0</v>
      </c>
    </row>
    <row r="119" spans="1:65" s="12" customFormat="1" ht="22.9" customHeight="1">
      <c r="B119" s="170"/>
      <c r="C119" s="171"/>
      <c r="D119" s="172" t="s">
        <v>71</v>
      </c>
      <c r="E119" s="184" t="s">
        <v>79</v>
      </c>
      <c r="F119" s="184" t="s">
        <v>529</v>
      </c>
      <c r="G119" s="171"/>
      <c r="H119" s="171"/>
      <c r="I119" s="174"/>
      <c r="J119" s="185">
        <f>BK119</f>
        <v>0</v>
      </c>
      <c r="K119" s="171"/>
      <c r="L119" s="176"/>
      <c r="M119" s="177"/>
      <c r="N119" s="178"/>
      <c r="O119" s="178"/>
      <c r="P119" s="179">
        <f>SUM(P120:P276)</f>
        <v>0</v>
      </c>
      <c r="Q119" s="178"/>
      <c r="R119" s="179">
        <f>SUM(R120:R276)</f>
        <v>27.811609530000005</v>
      </c>
      <c r="S119" s="178"/>
      <c r="T119" s="180">
        <f>SUM(T120:T276)</f>
        <v>0</v>
      </c>
      <c r="AR119" s="181" t="s">
        <v>79</v>
      </c>
      <c r="AT119" s="182" t="s">
        <v>71</v>
      </c>
      <c r="AU119" s="182" t="s">
        <v>79</v>
      </c>
      <c r="AY119" s="181" t="s">
        <v>525</v>
      </c>
      <c r="AZ119" s="112" t="s">
        <v>530</v>
      </c>
      <c r="BA119" s="112" t="s">
        <v>531</v>
      </c>
      <c r="BB119" s="112" t="s">
        <v>132</v>
      </c>
      <c r="BC119" s="112" t="s">
        <v>532</v>
      </c>
      <c r="BD119" s="112" t="s">
        <v>85</v>
      </c>
      <c r="BK119" s="183">
        <f>SUM(BK120:BK276)</f>
        <v>0</v>
      </c>
    </row>
    <row r="120" spans="1:65" s="2" customFormat="1" ht="24.2" customHeight="1">
      <c r="A120" s="38"/>
      <c r="B120" s="39"/>
      <c r="C120" s="186" t="s">
        <v>79</v>
      </c>
      <c r="D120" s="186" t="s">
        <v>533</v>
      </c>
      <c r="E120" s="187" t="s">
        <v>534</v>
      </c>
      <c r="F120" s="188" t="s">
        <v>535</v>
      </c>
      <c r="G120" s="189" t="s">
        <v>132</v>
      </c>
      <c r="H120" s="190">
        <v>675.40800000000002</v>
      </c>
      <c r="I120" s="191"/>
      <c r="J120" s="192">
        <f>ROUND(I120*H120,2)</f>
        <v>0</v>
      </c>
      <c r="K120" s="188" t="s">
        <v>536</v>
      </c>
      <c r="L120" s="43"/>
      <c r="M120" s="193" t="s">
        <v>19</v>
      </c>
      <c r="N120" s="194" t="s">
        <v>44</v>
      </c>
      <c r="O120" s="68"/>
      <c r="P120" s="195">
        <f>O120*H120</f>
        <v>0</v>
      </c>
      <c r="Q120" s="195">
        <v>0</v>
      </c>
      <c r="R120" s="195">
        <f>Q120*H120</f>
        <v>0</v>
      </c>
      <c r="S120" s="195">
        <v>0</v>
      </c>
      <c r="T120" s="196">
        <f>S120*H120</f>
        <v>0</v>
      </c>
      <c r="U120" s="38"/>
      <c r="V120" s="38"/>
      <c r="W120" s="38"/>
      <c r="X120" s="38"/>
      <c r="Y120" s="38"/>
      <c r="Z120" s="38"/>
      <c r="AA120" s="38"/>
      <c r="AB120" s="38"/>
      <c r="AC120" s="38"/>
      <c r="AD120" s="38"/>
      <c r="AE120" s="38"/>
      <c r="AR120" s="197" t="s">
        <v>537</v>
      </c>
      <c r="AT120" s="197" t="s">
        <v>533</v>
      </c>
      <c r="AU120" s="197" t="s">
        <v>85</v>
      </c>
      <c r="AY120" s="21" t="s">
        <v>525</v>
      </c>
      <c r="AZ120" s="112" t="s">
        <v>538</v>
      </c>
      <c r="BA120" s="112" t="s">
        <v>539</v>
      </c>
      <c r="BB120" s="112" t="s">
        <v>132</v>
      </c>
      <c r="BC120" s="112" t="s">
        <v>540</v>
      </c>
      <c r="BD120" s="112" t="s">
        <v>85</v>
      </c>
      <c r="BE120" s="198">
        <f>IF(N120="základní",J120,0)</f>
        <v>0</v>
      </c>
      <c r="BF120" s="198">
        <f>IF(N120="snížená",J120,0)</f>
        <v>0</v>
      </c>
      <c r="BG120" s="198">
        <f>IF(N120="zákl. přenesená",J120,0)</f>
        <v>0</v>
      </c>
      <c r="BH120" s="198">
        <f>IF(N120="sníž. přenesená",J120,0)</f>
        <v>0</v>
      </c>
      <c r="BI120" s="198">
        <f>IF(N120="nulová",J120,0)</f>
        <v>0</v>
      </c>
      <c r="BJ120" s="21" t="s">
        <v>85</v>
      </c>
      <c r="BK120" s="198">
        <f>ROUND(I120*H120,2)</f>
        <v>0</v>
      </c>
      <c r="BL120" s="21" t="s">
        <v>537</v>
      </c>
      <c r="BM120" s="197" t="s">
        <v>541</v>
      </c>
    </row>
    <row r="121" spans="1:65" s="2" customFormat="1" ht="11.25">
      <c r="A121" s="38"/>
      <c r="B121" s="39"/>
      <c r="C121" s="40"/>
      <c r="D121" s="199" t="s">
        <v>542</v>
      </c>
      <c r="E121" s="40"/>
      <c r="F121" s="200" t="s">
        <v>543</v>
      </c>
      <c r="G121" s="40"/>
      <c r="H121" s="40"/>
      <c r="I121" s="201"/>
      <c r="J121" s="40"/>
      <c r="K121" s="40"/>
      <c r="L121" s="43"/>
      <c r="M121" s="202"/>
      <c r="N121" s="203"/>
      <c r="O121" s="68"/>
      <c r="P121" s="68"/>
      <c r="Q121" s="68"/>
      <c r="R121" s="68"/>
      <c r="S121" s="68"/>
      <c r="T121" s="69"/>
      <c r="U121" s="38"/>
      <c r="V121" s="38"/>
      <c r="W121" s="38"/>
      <c r="X121" s="38"/>
      <c r="Y121" s="38"/>
      <c r="Z121" s="38"/>
      <c r="AA121" s="38"/>
      <c r="AB121" s="38"/>
      <c r="AC121" s="38"/>
      <c r="AD121" s="38"/>
      <c r="AE121" s="38"/>
      <c r="AT121" s="21" t="s">
        <v>542</v>
      </c>
      <c r="AU121" s="21" t="s">
        <v>85</v>
      </c>
      <c r="AZ121" s="112" t="s">
        <v>544</v>
      </c>
      <c r="BA121" s="112" t="s">
        <v>539</v>
      </c>
      <c r="BB121" s="112" t="s">
        <v>132</v>
      </c>
      <c r="BC121" s="112" t="s">
        <v>545</v>
      </c>
      <c r="BD121" s="112" t="s">
        <v>85</v>
      </c>
    </row>
    <row r="122" spans="1:65" s="13" customFormat="1" ht="11.25">
      <c r="B122" s="204"/>
      <c r="C122" s="205"/>
      <c r="D122" s="206" t="s">
        <v>546</v>
      </c>
      <c r="E122" s="207" t="s">
        <v>19</v>
      </c>
      <c r="F122" s="208" t="s">
        <v>547</v>
      </c>
      <c r="G122" s="205"/>
      <c r="H122" s="209">
        <v>675.40800000000002</v>
      </c>
      <c r="I122" s="210"/>
      <c r="J122" s="205"/>
      <c r="K122" s="205"/>
      <c r="L122" s="211"/>
      <c r="M122" s="212"/>
      <c r="N122" s="213"/>
      <c r="O122" s="213"/>
      <c r="P122" s="213"/>
      <c r="Q122" s="213"/>
      <c r="R122" s="213"/>
      <c r="S122" s="213"/>
      <c r="T122" s="214"/>
      <c r="AT122" s="215" t="s">
        <v>546</v>
      </c>
      <c r="AU122" s="215" t="s">
        <v>85</v>
      </c>
      <c r="AV122" s="13" t="s">
        <v>85</v>
      </c>
      <c r="AW122" s="13" t="s">
        <v>33</v>
      </c>
      <c r="AX122" s="13" t="s">
        <v>72</v>
      </c>
      <c r="AY122" s="215" t="s">
        <v>525</v>
      </c>
      <c r="AZ122" s="112" t="s">
        <v>548</v>
      </c>
      <c r="BA122" s="112" t="s">
        <v>549</v>
      </c>
      <c r="BB122" s="112" t="s">
        <v>132</v>
      </c>
      <c r="BC122" s="112" t="s">
        <v>550</v>
      </c>
      <c r="BD122" s="112" t="s">
        <v>85</v>
      </c>
    </row>
    <row r="123" spans="1:65" s="14" customFormat="1" ht="11.25">
      <c r="B123" s="216"/>
      <c r="C123" s="217"/>
      <c r="D123" s="206" t="s">
        <v>546</v>
      </c>
      <c r="E123" s="218" t="s">
        <v>551</v>
      </c>
      <c r="F123" s="219" t="s">
        <v>552</v>
      </c>
      <c r="G123" s="217"/>
      <c r="H123" s="220">
        <v>675.40800000000002</v>
      </c>
      <c r="I123" s="221"/>
      <c r="J123" s="217"/>
      <c r="K123" s="217"/>
      <c r="L123" s="222"/>
      <c r="M123" s="223"/>
      <c r="N123" s="224"/>
      <c r="O123" s="224"/>
      <c r="P123" s="224"/>
      <c r="Q123" s="224"/>
      <c r="R123" s="224"/>
      <c r="S123" s="224"/>
      <c r="T123" s="225"/>
      <c r="AT123" s="226" t="s">
        <v>546</v>
      </c>
      <c r="AU123" s="226" t="s">
        <v>85</v>
      </c>
      <c r="AV123" s="14" t="s">
        <v>537</v>
      </c>
      <c r="AW123" s="14" t="s">
        <v>33</v>
      </c>
      <c r="AX123" s="14" t="s">
        <v>79</v>
      </c>
      <c r="AY123" s="226" t="s">
        <v>525</v>
      </c>
      <c r="AZ123" s="112" t="s">
        <v>553</v>
      </c>
      <c r="BA123" s="112" t="s">
        <v>539</v>
      </c>
      <c r="BB123" s="112" t="s">
        <v>132</v>
      </c>
      <c r="BC123" s="112" t="s">
        <v>554</v>
      </c>
      <c r="BD123" s="112" t="s">
        <v>85</v>
      </c>
    </row>
    <row r="124" spans="1:65" s="2" customFormat="1" ht="37.9" customHeight="1">
      <c r="A124" s="38"/>
      <c r="B124" s="39"/>
      <c r="C124" s="186" t="s">
        <v>85</v>
      </c>
      <c r="D124" s="186" t="s">
        <v>533</v>
      </c>
      <c r="E124" s="187" t="s">
        <v>555</v>
      </c>
      <c r="F124" s="188" t="s">
        <v>556</v>
      </c>
      <c r="G124" s="189" t="s">
        <v>158</v>
      </c>
      <c r="H124" s="190">
        <v>31.841999999999999</v>
      </c>
      <c r="I124" s="191"/>
      <c r="J124" s="192">
        <f>ROUND(I124*H124,2)</f>
        <v>0</v>
      </c>
      <c r="K124" s="188" t="s">
        <v>536</v>
      </c>
      <c r="L124" s="43"/>
      <c r="M124" s="193" t="s">
        <v>19</v>
      </c>
      <c r="N124" s="194" t="s">
        <v>44</v>
      </c>
      <c r="O124" s="68"/>
      <c r="P124" s="195">
        <f>O124*H124</f>
        <v>0</v>
      </c>
      <c r="Q124" s="195">
        <v>0</v>
      </c>
      <c r="R124" s="195">
        <f>Q124*H124</f>
        <v>0</v>
      </c>
      <c r="S124" s="195">
        <v>0</v>
      </c>
      <c r="T124" s="196">
        <f>S124*H124</f>
        <v>0</v>
      </c>
      <c r="U124" s="38"/>
      <c r="V124" s="38"/>
      <c r="W124" s="38"/>
      <c r="X124" s="38"/>
      <c r="Y124" s="38"/>
      <c r="Z124" s="38"/>
      <c r="AA124" s="38"/>
      <c r="AB124" s="38"/>
      <c r="AC124" s="38"/>
      <c r="AD124" s="38"/>
      <c r="AE124" s="38"/>
      <c r="AR124" s="197" t="s">
        <v>537</v>
      </c>
      <c r="AT124" s="197" t="s">
        <v>533</v>
      </c>
      <c r="AU124" s="197" t="s">
        <v>85</v>
      </c>
      <c r="AY124" s="21" t="s">
        <v>525</v>
      </c>
      <c r="AZ124" s="112" t="s">
        <v>557</v>
      </c>
      <c r="BA124" s="112" t="s">
        <v>558</v>
      </c>
      <c r="BB124" s="112" t="s">
        <v>132</v>
      </c>
      <c r="BC124" s="112" t="s">
        <v>559</v>
      </c>
      <c r="BD124" s="112" t="s">
        <v>85</v>
      </c>
      <c r="BE124" s="198">
        <f>IF(N124="základní",J124,0)</f>
        <v>0</v>
      </c>
      <c r="BF124" s="198">
        <f>IF(N124="snížená",J124,0)</f>
        <v>0</v>
      </c>
      <c r="BG124" s="198">
        <f>IF(N124="zákl. přenesená",J124,0)</f>
        <v>0</v>
      </c>
      <c r="BH124" s="198">
        <f>IF(N124="sníž. přenesená",J124,0)</f>
        <v>0</v>
      </c>
      <c r="BI124" s="198">
        <f>IF(N124="nulová",J124,0)</f>
        <v>0</v>
      </c>
      <c r="BJ124" s="21" t="s">
        <v>85</v>
      </c>
      <c r="BK124" s="198">
        <f>ROUND(I124*H124,2)</f>
        <v>0</v>
      </c>
      <c r="BL124" s="21" t="s">
        <v>537</v>
      </c>
      <c r="BM124" s="197" t="s">
        <v>560</v>
      </c>
    </row>
    <row r="125" spans="1:65" s="2" customFormat="1" ht="11.25">
      <c r="A125" s="38"/>
      <c r="B125" s="39"/>
      <c r="C125" s="40"/>
      <c r="D125" s="199" t="s">
        <v>542</v>
      </c>
      <c r="E125" s="40"/>
      <c r="F125" s="200" t="s">
        <v>561</v>
      </c>
      <c r="G125" s="40"/>
      <c r="H125" s="40"/>
      <c r="I125" s="201"/>
      <c r="J125" s="40"/>
      <c r="K125" s="40"/>
      <c r="L125" s="43"/>
      <c r="M125" s="202"/>
      <c r="N125" s="203"/>
      <c r="O125" s="68"/>
      <c r="P125" s="68"/>
      <c r="Q125" s="68"/>
      <c r="R125" s="68"/>
      <c r="S125" s="68"/>
      <c r="T125" s="69"/>
      <c r="U125" s="38"/>
      <c r="V125" s="38"/>
      <c r="W125" s="38"/>
      <c r="X125" s="38"/>
      <c r="Y125" s="38"/>
      <c r="Z125" s="38"/>
      <c r="AA125" s="38"/>
      <c r="AB125" s="38"/>
      <c r="AC125" s="38"/>
      <c r="AD125" s="38"/>
      <c r="AE125" s="38"/>
      <c r="AT125" s="21" t="s">
        <v>542</v>
      </c>
      <c r="AU125" s="21" t="s">
        <v>85</v>
      </c>
      <c r="AZ125" s="112" t="s">
        <v>562</v>
      </c>
      <c r="BA125" s="112" t="s">
        <v>563</v>
      </c>
      <c r="BB125" s="112" t="s">
        <v>132</v>
      </c>
      <c r="BC125" s="112" t="s">
        <v>564</v>
      </c>
      <c r="BD125" s="112" t="s">
        <v>85</v>
      </c>
    </row>
    <row r="126" spans="1:65" s="15" customFormat="1" ht="22.5">
      <c r="B126" s="227"/>
      <c r="C126" s="228"/>
      <c r="D126" s="206" t="s">
        <v>546</v>
      </c>
      <c r="E126" s="229" t="s">
        <v>19</v>
      </c>
      <c r="F126" s="230" t="s">
        <v>565</v>
      </c>
      <c r="G126" s="228"/>
      <c r="H126" s="229" t="s">
        <v>19</v>
      </c>
      <c r="I126" s="231"/>
      <c r="J126" s="228"/>
      <c r="K126" s="228"/>
      <c r="L126" s="232"/>
      <c r="M126" s="233"/>
      <c r="N126" s="234"/>
      <c r="O126" s="234"/>
      <c r="P126" s="234"/>
      <c r="Q126" s="234"/>
      <c r="R126" s="234"/>
      <c r="S126" s="234"/>
      <c r="T126" s="235"/>
      <c r="AT126" s="236" t="s">
        <v>546</v>
      </c>
      <c r="AU126" s="236" t="s">
        <v>85</v>
      </c>
      <c r="AV126" s="15" t="s">
        <v>79</v>
      </c>
      <c r="AW126" s="15" t="s">
        <v>33</v>
      </c>
      <c r="AX126" s="15" t="s">
        <v>72</v>
      </c>
      <c r="AY126" s="236" t="s">
        <v>525</v>
      </c>
      <c r="AZ126" s="112" t="s">
        <v>566</v>
      </c>
      <c r="BA126" s="112" t="s">
        <v>567</v>
      </c>
      <c r="BB126" s="112" t="s">
        <v>128</v>
      </c>
      <c r="BC126" s="112" t="s">
        <v>568</v>
      </c>
      <c r="BD126" s="112" t="s">
        <v>85</v>
      </c>
    </row>
    <row r="127" spans="1:65" s="13" customFormat="1" ht="11.25">
      <c r="B127" s="204"/>
      <c r="C127" s="205"/>
      <c r="D127" s="206" t="s">
        <v>546</v>
      </c>
      <c r="E127" s="207" t="s">
        <v>19</v>
      </c>
      <c r="F127" s="208" t="s">
        <v>569</v>
      </c>
      <c r="G127" s="205"/>
      <c r="H127" s="209">
        <v>31.841999999999999</v>
      </c>
      <c r="I127" s="210"/>
      <c r="J127" s="205"/>
      <c r="K127" s="205"/>
      <c r="L127" s="211"/>
      <c r="M127" s="212"/>
      <c r="N127" s="213"/>
      <c r="O127" s="213"/>
      <c r="P127" s="213"/>
      <c r="Q127" s="213"/>
      <c r="R127" s="213"/>
      <c r="S127" s="213"/>
      <c r="T127" s="214"/>
      <c r="AT127" s="215" t="s">
        <v>546</v>
      </c>
      <c r="AU127" s="215" t="s">
        <v>85</v>
      </c>
      <c r="AV127" s="13" t="s">
        <v>85</v>
      </c>
      <c r="AW127" s="13" t="s">
        <v>33</v>
      </c>
      <c r="AX127" s="13" t="s">
        <v>79</v>
      </c>
      <c r="AY127" s="215" t="s">
        <v>525</v>
      </c>
      <c r="AZ127" s="112" t="s">
        <v>570</v>
      </c>
      <c r="BA127" s="112" t="s">
        <v>571</v>
      </c>
      <c r="BB127" s="112" t="s">
        <v>132</v>
      </c>
      <c r="BC127" s="112" t="s">
        <v>572</v>
      </c>
      <c r="BD127" s="112" t="s">
        <v>85</v>
      </c>
    </row>
    <row r="128" spans="1:65" s="2" customFormat="1" ht="49.15" customHeight="1">
      <c r="A128" s="38"/>
      <c r="B128" s="39"/>
      <c r="C128" s="186" t="s">
        <v>573</v>
      </c>
      <c r="D128" s="186" t="s">
        <v>533</v>
      </c>
      <c r="E128" s="187" t="s">
        <v>574</v>
      </c>
      <c r="F128" s="188" t="s">
        <v>575</v>
      </c>
      <c r="G128" s="189" t="s">
        <v>158</v>
      </c>
      <c r="H128" s="190">
        <v>3068.692</v>
      </c>
      <c r="I128" s="191"/>
      <c r="J128" s="192">
        <f>ROUND(I128*H128,2)</f>
        <v>0</v>
      </c>
      <c r="K128" s="188" t="s">
        <v>536</v>
      </c>
      <c r="L128" s="43"/>
      <c r="M128" s="193" t="s">
        <v>19</v>
      </c>
      <c r="N128" s="194" t="s">
        <v>44</v>
      </c>
      <c r="O128" s="68"/>
      <c r="P128" s="195">
        <f>O128*H128</f>
        <v>0</v>
      </c>
      <c r="Q128" s="195">
        <v>0</v>
      </c>
      <c r="R128" s="195">
        <f>Q128*H128</f>
        <v>0</v>
      </c>
      <c r="S128" s="195">
        <v>0</v>
      </c>
      <c r="T128" s="196">
        <f>S128*H128</f>
        <v>0</v>
      </c>
      <c r="U128" s="38"/>
      <c r="V128" s="38"/>
      <c r="W128" s="38"/>
      <c r="X128" s="38"/>
      <c r="Y128" s="38"/>
      <c r="Z128" s="38"/>
      <c r="AA128" s="38"/>
      <c r="AB128" s="38"/>
      <c r="AC128" s="38"/>
      <c r="AD128" s="38"/>
      <c r="AE128" s="38"/>
      <c r="AR128" s="197" t="s">
        <v>537</v>
      </c>
      <c r="AT128" s="197" t="s">
        <v>533</v>
      </c>
      <c r="AU128" s="197" t="s">
        <v>85</v>
      </c>
      <c r="AY128" s="21" t="s">
        <v>525</v>
      </c>
      <c r="AZ128" s="112" t="s">
        <v>576</v>
      </c>
      <c r="BA128" s="112" t="s">
        <v>577</v>
      </c>
      <c r="BB128" s="112" t="s">
        <v>132</v>
      </c>
      <c r="BC128" s="112" t="s">
        <v>578</v>
      </c>
      <c r="BD128" s="112" t="s">
        <v>85</v>
      </c>
      <c r="BE128" s="198">
        <f>IF(N128="základní",J128,0)</f>
        <v>0</v>
      </c>
      <c r="BF128" s="198">
        <f>IF(N128="snížená",J128,0)</f>
        <v>0</v>
      </c>
      <c r="BG128" s="198">
        <f>IF(N128="zákl. přenesená",J128,0)</f>
        <v>0</v>
      </c>
      <c r="BH128" s="198">
        <f>IF(N128="sníž. přenesená",J128,0)</f>
        <v>0</v>
      </c>
      <c r="BI128" s="198">
        <f>IF(N128="nulová",J128,0)</f>
        <v>0</v>
      </c>
      <c r="BJ128" s="21" t="s">
        <v>85</v>
      </c>
      <c r="BK128" s="198">
        <f>ROUND(I128*H128,2)</f>
        <v>0</v>
      </c>
      <c r="BL128" s="21" t="s">
        <v>537</v>
      </c>
      <c r="BM128" s="197" t="s">
        <v>579</v>
      </c>
    </row>
    <row r="129" spans="1:65" s="2" customFormat="1" ht="11.25">
      <c r="A129" s="38"/>
      <c r="B129" s="39"/>
      <c r="C129" s="40"/>
      <c r="D129" s="199" t="s">
        <v>542</v>
      </c>
      <c r="E129" s="40"/>
      <c r="F129" s="200" t="s">
        <v>580</v>
      </c>
      <c r="G129" s="40"/>
      <c r="H129" s="40"/>
      <c r="I129" s="201"/>
      <c r="J129" s="40"/>
      <c r="K129" s="40"/>
      <c r="L129" s="43"/>
      <c r="M129" s="202"/>
      <c r="N129" s="203"/>
      <c r="O129" s="68"/>
      <c r="P129" s="68"/>
      <c r="Q129" s="68"/>
      <c r="R129" s="68"/>
      <c r="S129" s="68"/>
      <c r="T129" s="69"/>
      <c r="U129" s="38"/>
      <c r="V129" s="38"/>
      <c r="W129" s="38"/>
      <c r="X129" s="38"/>
      <c r="Y129" s="38"/>
      <c r="Z129" s="38"/>
      <c r="AA129" s="38"/>
      <c r="AB129" s="38"/>
      <c r="AC129" s="38"/>
      <c r="AD129" s="38"/>
      <c r="AE129" s="38"/>
      <c r="AT129" s="21" t="s">
        <v>542</v>
      </c>
      <c r="AU129" s="21" t="s">
        <v>85</v>
      </c>
      <c r="AZ129" s="112" t="s">
        <v>581</v>
      </c>
      <c r="BA129" s="112" t="s">
        <v>582</v>
      </c>
      <c r="BB129" s="112" t="s">
        <v>132</v>
      </c>
      <c r="BC129" s="112" t="s">
        <v>583</v>
      </c>
      <c r="BD129" s="112" t="s">
        <v>85</v>
      </c>
    </row>
    <row r="130" spans="1:65" s="15" customFormat="1" ht="11.25">
      <c r="B130" s="227"/>
      <c r="C130" s="228"/>
      <c r="D130" s="206" t="s">
        <v>546</v>
      </c>
      <c r="E130" s="229" t="s">
        <v>19</v>
      </c>
      <c r="F130" s="230" t="s">
        <v>584</v>
      </c>
      <c r="G130" s="228"/>
      <c r="H130" s="229" t="s">
        <v>19</v>
      </c>
      <c r="I130" s="231"/>
      <c r="J130" s="228"/>
      <c r="K130" s="228"/>
      <c r="L130" s="232"/>
      <c r="M130" s="233"/>
      <c r="N130" s="234"/>
      <c r="O130" s="234"/>
      <c r="P130" s="234"/>
      <c r="Q130" s="234"/>
      <c r="R130" s="234"/>
      <c r="S130" s="234"/>
      <c r="T130" s="235"/>
      <c r="AT130" s="236" t="s">
        <v>546</v>
      </c>
      <c r="AU130" s="236" t="s">
        <v>85</v>
      </c>
      <c r="AV130" s="15" t="s">
        <v>79</v>
      </c>
      <c r="AW130" s="15" t="s">
        <v>33</v>
      </c>
      <c r="AX130" s="15" t="s">
        <v>72</v>
      </c>
      <c r="AY130" s="236" t="s">
        <v>525</v>
      </c>
      <c r="AZ130" s="112" t="s">
        <v>585</v>
      </c>
      <c r="BA130" s="112" t="s">
        <v>19</v>
      </c>
      <c r="BB130" s="112" t="s">
        <v>19</v>
      </c>
      <c r="BC130" s="112" t="s">
        <v>586</v>
      </c>
      <c r="BD130" s="112" t="s">
        <v>85</v>
      </c>
    </row>
    <row r="131" spans="1:65" s="13" customFormat="1" ht="11.25">
      <c r="B131" s="204"/>
      <c r="C131" s="205"/>
      <c r="D131" s="206" t="s">
        <v>546</v>
      </c>
      <c r="E131" s="207" t="s">
        <v>19</v>
      </c>
      <c r="F131" s="208" t="s">
        <v>587</v>
      </c>
      <c r="G131" s="205"/>
      <c r="H131" s="209">
        <v>3184.2</v>
      </c>
      <c r="I131" s="210"/>
      <c r="J131" s="205"/>
      <c r="K131" s="205"/>
      <c r="L131" s="211"/>
      <c r="M131" s="212"/>
      <c r="N131" s="213"/>
      <c r="O131" s="213"/>
      <c r="P131" s="213"/>
      <c r="Q131" s="213"/>
      <c r="R131" s="213"/>
      <c r="S131" s="213"/>
      <c r="T131" s="214"/>
      <c r="AT131" s="215" t="s">
        <v>546</v>
      </c>
      <c r="AU131" s="215" t="s">
        <v>85</v>
      </c>
      <c r="AV131" s="13" t="s">
        <v>85</v>
      </c>
      <c r="AW131" s="13" t="s">
        <v>33</v>
      </c>
      <c r="AX131" s="13" t="s">
        <v>72</v>
      </c>
      <c r="AY131" s="215" t="s">
        <v>525</v>
      </c>
      <c r="AZ131" s="112" t="s">
        <v>588</v>
      </c>
      <c r="BA131" s="112" t="s">
        <v>19</v>
      </c>
      <c r="BB131" s="112" t="s">
        <v>19</v>
      </c>
      <c r="BC131" s="112" t="s">
        <v>589</v>
      </c>
      <c r="BD131" s="112" t="s">
        <v>85</v>
      </c>
    </row>
    <row r="132" spans="1:65" s="16" customFormat="1" ht="11.25">
      <c r="B132" s="237"/>
      <c r="C132" s="238"/>
      <c r="D132" s="206" t="s">
        <v>546</v>
      </c>
      <c r="E132" s="239" t="s">
        <v>341</v>
      </c>
      <c r="F132" s="240" t="s">
        <v>590</v>
      </c>
      <c r="G132" s="238"/>
      <c r="H132" s="241">
        <v>3184.2</v>
      </c>
      <c r="I132" s="242"/>
      <c r="J132" s="238"/>
      <c r="K132" s="238"/>
      <c r="L132" s="243"/>
      <c r="M132" s="244"/>
      <c r="N132" s="245"/>
      <c r="O132" s="245"/>
      <c r="P132" s="245"/>
      <c r="Q132" s="245"/>
      <c r="R132" s="245"/>
      <c r="S132" s="245"/>
      <c r="T132" s="246"/>
      <c r="AT132" s="247" t="s">
        <v>546</v>
      </c>
      <c r="AU132" s="247" t="s">
        <v>85</v>
      </c>
      <c r="AV132" s="16" t="s">
        <v>573</v>
      </c>
      <c r="AW132" s="16" t="s">
        <v>33</v>
      </c>
      <c r="AX132" s="16" t="s">
        <v>72</v>
      </c>
      <c r="AY132" s="247" t="s">
        <v>525</v>
      </c>
      <c r="AZ132" s="112" t="s">
        <v>591</v>
      </c>
      <c r="BA132" s="112" t="s">
        <v>19</v>
      </c>
      <c r="BB132" s="112" t="s">
        <v>19</v>
      </c>
      <c r="BC132" s="112" t="s">
        <v>592</v>
      </c>
      <c r="BD132" s="112" t="s">
        <v>85</v>
      </c>
    </row>
    <row r="133" spans="1:65" s="15" customFormat="1" ht="11.25">
      <c r="B133" s="227"/>
      <c r="C133" s="228"/>
      <c r="D133" s="206" t="s">
        <v>546</v>
      </c>
      <c r="E133" s="229" t="s">
        <v>19</v>
      </c>
      <c r="F133" s="230" t="s">
        <v>593</v>
      </c>
      <c r="G133" s="228"/>
      <c r="H133" s="229" t="s">
        <v>19</v>
      </c>
      <c r="I133" s="231"/>
      <c r="J133" s="228"/>
      <c r="K133" s="228"/>
      <c r="L133" s="232"/>
      <c r="M133" s="233"/>
      <c r="N133" s="234"/>
      <c r="O133" s="234"/>
      <c r="P133" s="234"/>
      <c r="Q133" s="234"/>
      <c r="R133" s="234"/>
      <c r="S133" s="234"/>
      <c r="T133" s="235"/>
      <c r="AT133" s="236" t="s">
        <v>546</v>
      </c>
      <c r="AU133" s="236" t="s">
        <v>85</v>
      </c>
      <c r="AV133" s="15" t="s">
        <v>79</v>
      </c>
      <c r="AW133" s="15" t="s">
        <v>33</v>
      </c>
      <c r="AX133" s="15" t="s">
        <v>72</v>
      </c>
      <c r="AY133" s="236" t="s">
        <v>525</v>
      </c>
      <c r="AZ133" s="112" t="s">
        <v>594</v>
      </c>
      <c r="BA133" s="112" t="s">
        <v>595</v>
      </c>
      <c r="BB133" s="112" t="s">
        <v>132</v>
      </c>
      <c r="BC133" s="112" t="s">
        <v>596</v>
      </c>
      <c r="BD133" s="112" t="s">
        <v>85</v>
      </c>
    </row>
    <row r="134" spans="1:65" s="13" customFormat="1" ht="11.25">
      <c r="B134" s="204"/>
      <c r="C134" s="205"/>
      <c r="D134" s="206" t="s">
        <v>546</v>
      </c>
      <c r="E134" s="207" t="s">
        <v>19</v>
      </c>
      <c r="F134" s="208" t="s">
        <v>597</v>
      </c>
      <c r="G134" s="205"/>
      <c r="H134" s="209">
        <v>-83.665999999999997</v>
      </c>
      <c r="I134" s="210"/>
      <c r="J134" s="205"/>
      <c r="K134" s="205"/>
      <c r="L134" s="211"/>
      <c r="M134" s="212"/>
      <c r="N134" s="213"/>
      <c r="O134" s="213"/>
      <c r="P134" s="213"/>
      <c r="Q134" s="213"/>
      <c r="R134" s="213"/>
      <c r="S134" s="213"/>
      <c r="T134" s="214"/>
      <c r="AT134" s="215" t="s">
        <v>546</v>
      </c>
      <c r="AU134" s="215" t="s">
        <v>85</v>
      </c>
      <c r="AV134" s="13" t="s">
        <v>85</v>
      </c>
      <c r="AW134" s="13" t="s">
        <v>33</v>
      </c>
      <c r="AX134" s="13" t="s">
        <v>72</v>
      </c>
      <c r="AY134" s="215" t="s">
        <v>525</v>
      </c>
      <c r="AZ134" s="112" t="s">
        <v>598</v>
      </c>
      <c r="BA134" s="112" t="s">
        <v>599</v>
      </c>
      <c r="BB134" s="112" t="s">
        <v>132</v>
      </c>
      <c r="BC134" s="112" t="s">
        <v>600</v>
      </c>
      <c r="BD134" s="112" t="s">
        <v>85</v>
      </c>
    </row>
    <row r="135" spans="1:65" s="16" customFormat="1" ht="11.25">
      <c r="B135" s="237"/>
      <c r="C135" s="238"/>
      <c r="D135" s="206" t="s">
        <v>546</v>
      </c>
      <c r="E135" s="239" t="s">
        <v>19</v>
      </c>
      <c r="F135" s="240" t="s">
        <v>590</v>
      </c>
      <c r="G135" s="238"/>
      <c r="H135" s="241">
        <v>-83.665999999999997</v>
      </c>
      <c r="I135" s="242"/>
      <c r="J135" s="238"/>
      <c r="K135" s="238"/>
      <c r="L135" s="243"/>
      <c r="M135" s="244"/>
      <c r="N135" s="245"/>
      <c r="O135" s="245"/>
      <c r="P135" s="245"/>
      <c r="Q135" s="245"/>
      <c r="R135" s="245"/>
      <c r="S135" s="245"/>
      <c r="T135" s="246"/>
      <c r="AT135" s="247" t="s">
        <v>546</v>
      </c>
      <c r="AU135" s="247" t="s">
        <v>85</v>
      </c>
      <c r="AV135" s="16" t="s">
        <v>573</v>
      </c>
      <c r="AW135" s="16" t="s">
        <v>33</v>
      </c>
      <c r="AX135" s="16" t="s">
        <v>72</v>
      </c>
      <c r="AY135" s="247" t="s">
        <v>525</v>
      </c>
      <c r="AZ135" s="112" t="s">
        <v>601</v>
      </c>
      <c r="BA135" s="112" t="s">
        <v>602</v>
      </c>
      <c r="BB135" s="112" t="s">
        <v>132</v>
      </c>
      <c r="BC135" s="112" t="s">
        <v>603</v>
      </c>
      <c r="BD135" s="112" t="s">
        <v>85</v>
      </c>
    </row>
    <row r="136" spans="1:65" s="15" customFormat="1" ht="11.25">
      <c r="B136" s="227"/>
      <c r="C136" s="228"/>
      <c r="D136" s="206" t="s">
        <v>546</v>
      </c>
      <c r="E136" s="229" t="s">
        <v>19</v>
      </c>
      <c r="F136" s="230" t="s">
        <v>604</v>
      </c>
      <c r="G136" s="228"/>
      <c r="H136" s="229" t="s">
        <v>19</v>
      </c>
      <c r="I136" s="231"/>
      <c r="J136" s="228"/>
      <c r="K136" s="228"/>
      <c r="L136" s="232"/>
      <c r="M136" s="233"/>
      <c r="N136" s="234"/>
      <c r="O136" s="234"/>
      <c r="P136" s="234"/>
      <c r="Q136" s="234"/>
      <c r="R136" s="234"/>
      <c r="S136" s="234"/>
      <c r="T136" s="235"/>
      <c r="AT136" s="236" t="s">
        <v>546</v>
      </c>
      <c r="AU136" s="236" t="s">
        <v>85</v>
      </c>
      <c r="AV136" s="15" t="s">
        <v>79</v>
      </c>
      <c r="AW136" s="15" t="s">
        <v>33</v>
      </c>
      <c r="AX136" s="15" t="s">
        <v>72</v>
      </c>
      <c r="AY136" s="236" t="s">
        <v>525</v>
      </c>
      <c r="AZ136" s="112" t="s">
        <v>605</v>
      </c>
      <c r="BA136" s="112" t="s">
        <v>606</v>
      </c>
      <c r="BB136" s="112" t="s">
        <v>132</v>
      </c>
      <c r="BC136" s="112" t="s">
        <v>607</v>
      </c>
      <c r="BD136" s="112" t="s">
        <v>85</v>
      </c>
    </row>
    <row r="137" spans="1:65" s="13" customFormat="1" ht="11.25">
      <c r="B137" s="204"/>
      <c r="C137" s="205"/>
      <c r="D137" s="206" t="s">
        <v>546</v>
      </c>
      <c r="E137" s="207" t="s">
        <v>19</v>
      </c>
      <c r="F137" s="208" t="s">
        <v>608</v>
      </c>
      <c r="G137" s="205"/>
      <c r="H137" s="209">
        <v>-31.841999999999999</v>
      </c>
      <c r="I137" s="210"/>
      <c r="J137" s="205"/>
      <c r="K137" s="205"/>
      <c r="L137" s="211"/>
      <c r="M137" s="212"/>
      <c r="N137" s="213"/>
      <c r="O137" s="213"/>
      <c r="P137" s="213"/>
      <c r="Q137" s="213"/>
      <c r="R137" s="213"/>
      <c r="S137" s="213"/>
      <c r="T137" s="214"/>
      <c r="AT137" s="215" t="s">
        <v>546</v>
      </c>
      <c r="AU137" s="215" t="s">
        <v>85</v>
      </c>
      <c r="AV137" s="13" t="s">
        <v>85</v>
      </c>
      <c r="AW137" s="13" t="s">
        <v>33</v>
      </c>
      <c r="AX137" s="13" t="s">
        <v>72</v>
      </c>
      <c r="AY137" s="215" t="s">
        <v>525</v>
      </c>
      <c r="AZ137" s="112" t="s">
        <v>609</v>
      </c>
      <c r="BA137" s="112" t="s">
        <v>610</v>
      </c>
      <c r="BB137" s="112" t="s">
        <v>132</v>
      </c>
      <c r="BC137" s="112" t="s">
        <v>611</v>
      </c>
      <c r="BD137" s="112" t="s">
        <v>85</v>
      </c>
    </row>
    <row r="138" spans="1:65" s="16" customFormat="1" ht="11.25">
      <c r="B138" s="237"/>
      <c r="C138" s="238"/>
      <c r="D138" s="206" t="s">
        <v>546</v>
      </c>
      <c r="E138" s="239" t="s">
        <v>19</v>
      </c>
      <c r="F138" s="240" t="s">
        <v>590</v>
      </c>
      <c r="G138" s="238"/>
      <c r="H138" s="241">
        <v>-31.841999999999999</v>
      </c>
      <c r="I138" s="242"/>
      <c r="J138" s="238"/>
      <c r="K138" s="238"/>
      <c r="L138" s="243"/>
      <c r="M138" s="244"/>
      <c r="N138" s="245"/>
      <c r="O138" s="245"/>
      <c r="P138" s="245"/>
      <c r="Q138" s="245"/>
      <c r="R138" s="245"/>
      <c r="S138" s="245"/>
      <c r="T138" s="246"/>
      <c r="AT138" s="247" t="s">
        <v>546</v>
      </c>
      <c r="AU138" s="247" t="s">
        <v>85</v>
      </c>
      <c r="AV138" s="16" t="s">
        <v>573</v>
      </c>
      <c r="AW138" s="16" t="s">
        <v>33</v>
      </c>
      <c r="AX138" s="16" t="s">
        <v>72</v>
      </c>
      <c r="AY138" s="247" t="s">
        <v>525</v>
      </c>
      <c r="AZ138" s="112" t="s">
        <v>612</v>
      </c>
      <c r="BA138" s="112" t="s">
        <v>613</v>
      </c>
      <c r="BB138" s="112" t="s">
        <v>132</v>
      </c>
      <c r="BC138" s="112" t="s">
        <v>614</v>
      </c>
      <c r="BD138" s="112" t="s">
        <v>85</v>
      </c>
    </row>
    <row r="139" spans="1:65" s="14" customFormat="1" ht="11.25">
      <c r="B139" s="216"/>
      <c r="C139" s="217"/>
      <c r="D139" s="206" t="s">
        <v>546</v>
      </c>
      <c r="E139" s="218" t="s">
        <v>19</v>
      </c>
      <c r="F139" s="219" t="s">
        <v>552</v>
      </c>
      <c r="G139" s="217"/>
      <c r="H139" s="220">
        <v>3068.692</v>
      </c>
      <c r="I139" s="221"/>
      <c r="J139" s="217"/>
      <c r="K139" s="217"/>
      <c r="L139" s="222"/>
      <c r="M139" s="223"/>
      <c r="N139" s="224"/>
      <c r="O139" s="224"/>
      <c r="P139" s="224"/>
      <c r="Q139" s="224"/>
      <c r="R139" s="224"/>
      <c r="S139" s="224"/>
      <c r="T139" s="225"/>
      <c r="AT139" s="226" t="s">
        <v>546</v>
      </c>
      <c r="AU139" s="226" t="s">
        <v>85</v>
      </c>
      <c r="AV139" s="14" t="s">
        <v>537</v>
      </c>
      <c r="AW139" s="14" t="s">
        <v>33</v>
      </c>
      <c r="AX139" s="14" t="s">
        <v>79</v>
      </c>
      <c r="AY139" s="226" t="s">
        <v>525</v>
      </c>
      <c r="AZ139" s="112" t="s">
        <v>615</v>
      </c>
      <c r="BA139" s="112" t="s">
        <v>616</v>
      </c>
      <c r="BB139" s="112" t="s">
        <v>132</v>
      </c>
      <c r="BC139" s="112" t="s">
        <v>617</v>
      </c>
      <c r="BD139" s="112" t="s">
        <v>85</v>
      </c>
    </row>
    <row r="140" spans="1:65" s="2" customFormat="1" ht="44.25" customHeight="1">
      <c r="A140" s="38"/>
      <c r="B140" s="39"/>
      <c r="C140" s="186" t="s">
        <v>537</v>
      </c>
      <c r="D140" s="186" t="s">
        <v>533</v>
      </c>
      <c r="E140" s="187" t="s">
        <v>618</v>
      </c>
      <c r="F140" s="188" t="s">
        <v>619</v>
      </c>
      <c r="G140" s="189" t="s">
        <v>158</v>
      </c>
      <c r="H140" s="190">
        <v>83.665999999999997</v>
      </c>
      <c r="I140" s="191"/>
      <c r="J140" s="192">
        <f>ROUND(I140*H140,2)</f>
        <v>0</v>
      </c>
      <c r="K140" s="188" t="s">
        <v>536</v>
      </c>
      <c r="L140" s="43"/>
      <c r="M140" s="193" t="s">
        <v>19</v>
      </c>
      <c r="N140" s="194" t="s">
        <v>44</v>
      </c>
      <c r="O140" s="68"/>
      <c r="P140" s="195">
        <f>O140*H140</f>
        <v>0</v>
      </c>
      <c r="Q140" s="195">
        <v>0</v>
      </c>
      <c r="R140" s="195">
        <f>Q140*H140</f>
        <v>0</v>
      </c>
      <c r="S140" s="195">
        <v>0</v>
      </c>
      <c r="T140" s="196">
        <f>S140*H140</f>
        <v>0</v>
      </c>
      <c r="U140" s="38"/>
      <c r="V140" s="38"/>
      <c r="W140" s="38"/>
      <c r="X140" s="38"/>
      <c r="Y140" s="38"/>
      <c r="Z140" s="38"/>
      <c r="AA140" s="38"/>
      <c r="AB140" s="38"/>
      <c r="AC140" s="38"/>
      <c r="AD140" s="38"/>
      <c r="AE140" s="38"/>
      <c r="AR140" s="197" t="s">
        <v>537</v>
      </c>
      <c r="AT140" s="197" t="s">
        <v>533</v>
      </c>
      <c r="AU140" s="197" t="s">
        <v>85</v>
      </c>
      <c r="AY140" s="21" t="s">
        <v>525</v>
      </c>
      <c r="AZ140" s="112" t="s">
        <v>620</v>
      </c>
      <c r="BA140" s="112" t="s">
        <v>621</v>
      </c>
      <c r="BB140" s="112" t="s">
        <v>318</v>
      </c>
      <c r="BC140" s="112" t="s">
        <v>622</v>
      </c>
      <c r="BD140" s="112" t="s">
        <v>85</v>
      </c>
      <c r="BE140" s="198">
        <f>IF(N140="základní",J140,0)</f>
        <v>0</v>
      </c>
      <c r="BF140" s="198">
        <f>IF(N140="snížená",J140,0)</f>
        <v>0</v>
      </c>
      <c r="BG140" s="198">
        <f>IF(N140="zákl. přenesená",J140,0)</f>
        <v>0</v>
      </c>
      <c r="BH140" s="198">
        <f>IF(N140="sníž. přenesená",J140,0)</f>
        <v>0</v>
      </c>
      <c r="BI140" s="198">
        <f>IF(N140="nulová",J140,0)</f>
        <v>0</v>
      </c>
      <c r="BJ140" s="21" t="s">
        <v>85</v>
      </c>
      <c r="BK140" s="198">
        <f>ROUND(I140*H140,2)</f>
        <v>0</v>
      </c>
      <c r="BL140" s="21" t="s">
        <v>537</v>
      </c>
      <c r="BM140" s="197" t="s">
        <v>623</v>
      </c>
    </row>
    <row r="141" spans="1:65" s="2" customFormat="1" ht="11.25">
      <c r="A141" s="38"/>
      <c r="B141" s="39"/>
      <c r="C141" s="40"/>
      <c r="D141" s="199" t="s">
        <v>542</v>
      </c>
      <c r="E141" s="40"/>
      <c r="F141" s="200" t="s">
        <v>624</v>
      </c>
      <c r="G141" s="40"/>
      <c r="H141" s="40"/>
      <c r="I141" s="201"/>
      <c r="J141" s="40"/>
      <c r="K141" s="40"/>
      <c r="L141" s="43"/>
      <c r="M141" s="202"/>
      <c r="N141" s="203"/>
      <c r="O141" s="68"/>
      <c r="P141" s="68"/>
      <c r="Q141" s="68"/>
      <c r="R141" s="68"/>
      <c r="S141" s="68"/>
      <c r="T141" s="69"/>
      <c r="U141" s="38"/>
      <c r="V141" s="38"/>
      <c r="W141" s="38"/>
      <c r="X141" s="38"/>
      <c r="Y141" s="38"/>
      <c r="Z141" s="38"/>
      <c r="AA141" s="38"/>
      <c r="AB141" s="38"/>
      <c r="AC141" s="38"/>
      <c r="AD141" s="38"/>
      <c r="AE141" s="38"/>
      <c r="AT141" s="21" t="s">
        <v>542</v>
      </c>
      <c r="AU141" s="21" t="s">
        <v>85</v>
      </c>
      <c r="AZ141" s="112" t="s">
        <v>625</v>
      </c>
      <c r="BA141" s="112" t="s">
        <v>621</v>
      </c>
      <c r="BB141" s="112" t="s">
        <v>326</v>
      </c>
      <c r="BC141" s="112" t="s">
        <v>626</v>
      </c>
      <c r="BD141" s="112" t="s">
        <v>85</v>
      </c>
    </row>
    <row r="142" spans="1:65" s="15" customFormat="1" ht="11.25">
      <c r="B142" s="227"/>
      <c r="C142" s="228"/>
      <c r="D142" s="206" t="s">
        <v>546</v>
      </c>
      <c r="E142" s="229" t="s">
        <v>19</v>
      </c>
      <c r="F142" s="230" t="s">
        <v>627</v>
      </c>
      <c r="G142" s="228"/>
      <c r="H142" s="229" t="s">
        <v>19</v>
      </c>
      <c r="I142" s="231"/>
      <c r="J142" s="228"/>
      <c r="K142" s="228"/>
      <c r="L142" s="232"/>
      <c r="M142" s="233"/>
      <c r="N142" s="234"/>
      <c r="O142" s="234"/>
      <c r="P142" s="234"/>
      <c r="Q142" s="234"/>
      <c r="R142" s="234"/>
      <c r="S142" s="234"/>
      <c r="T142" s="235"/>
      <c r="AT142" s="236" t="s">
        <v>546</v>
      </c>
      <c r="AU142" s="236" t="s">
        <v>85</v>
      </c>
      <c r="AV142" s="15" t="s">
        <v>79</v>
      </c>
      <c r="AW142" s="15" t="s">
        <v>33</v>
      </c>
      <c r="AX142" s="15" t="s">
        <v>72</v>
      </c>
      <c r="AY142" s="236" t="s">
        <v>525</v>
      </c>
      <c r="AZ142" s="112" t="s">
        <v>628</v>
      </c>
      <c r="BA142" s="112" t="s">
        <v>629</v>
      </c>
      <c r="BB142" s="112" t="s">
        <v>158</v>
      </c>
      <c r="BC142" s="112" t="s">
        <v>630</v>
      </c>
      <c r="BD142" s="112" t="s">
        <v>85</v>
      </c>
    </row>
    <row r="143" spans="1:65" s="13" customFormat="1" ht="11.25">
      <c r="B143" s="204"/>
      <c r="C143" s="205"/>
      <c r="D143" s="206" t="s">
        <v>546</v>
      </c>
      <c r="E143" s="207" t="s">
        <v>19</v>
      </c>
      <c r="F143" s="208" t="s">
        <v>631</v>
      </c>
      <c r="G143" s="205"/>
      <c r="H143" s="209">
        <v>41.478000000000002</v>
      </c>
      <c r="I143" s="210"/>
      <c r="J143" s="205"/>
      <c r="K143" s="205"/>
      <c r="L143" s="211"/>
      <c r="M143" s="212"/>
      <c r="N143" s="213"/>
      <c r="O143" s="213"/>
      <c r="P143" s="213"/>
      <c r="Q143" s="213"/>
      <c r="R143" s="213"/>
      <c r="S143" s="213"/>
      <c r="T143" s="214"/>
      <c r="AT143" s="215" t="s">
        <v>546</v>
      </c>
      <c r="AU143" s="215" t="s">
        <v>85</v>
      </c>
      <c r="AV143" s="13" t="s">
        <v>85</v>
      </c>
      <c r="AW143" s="13" t="s">
        <v>33</v>
      </c>
      <c r="AX143" s="13" t="s">
        <v>72</v>
      </c>
      <c r="AY143" s="215" t="s">
        <v>525</v>
      </c>
      <c r="AZ143" s="112" t="s">
        <v>632</v>
      </c>
      <c r="BA143" s="112" t="s">
        <v>633</v>
      </c>
      <c r="BB143" s="112" t="s">
        <v>158</v>
      </c>
      <c r="BC143" s="112" t="s">
        <v>634</v>
      </c>
      <c r="BD143" s="112" t="s">
        <v>85</v>
      </c>
    </row>
    <row r="144" spans="1:65" s="13" customFormat="1" ht="11.25">
      <c r="B144" s="204"/>
      <c r="C144" s="205"/>
      <c r="D144" s="206" t="s">
        <v>546</v>
      </c>
      <c r="E144" s="207" t="s">
        <v>19</v>
      </c>
      <c r="F144" s="208" t="s">
        <v>635</v>
      </c>
      <c r="G144" s="205"/>
      <c r="H144" s="209">
        <v>42.188000000000002</v>
      </c>
      <c r="I144" s="210"/>
      <c r="J144" s="205"/>
      <c r="K144" s="205"/>
      <c r="L144" s="211"/>
      <c r="M144" s="212"/>
      <c r="N144" s="213"/>
      <c r="O144" s="213"/>
      <c r="P144" s="213"/>
      <c r="Q144" s="213"/>
      <c r="R144" s="213"/>
      <c r="S144" s="213"/>
      <c r="T144" s="214"/>
      <c r="AT144" s="215" t="s">
        <v>546</v>
      </c>
      <c r="AU144" s="215" t="s">
        <v>85</v>
      </c>
      <c r="AV144" s="13" t="s">
        <v>85</v>
      </c>
      <c r="AW144" s="13" t="s">
        <v>33</v>
      </c>
      <c r="AX144" s="13" t="s">
        <v>72</v>
      </c>
      <c r="AY144" s="215" t="s">
        <v>525</v>
      </c>
      <c r="AZ144" s="112" t="s">
        <v>636</v>
      </c>
      <c r="BA144" s="112" t="s">
        <v>637</v>
      </c>
      <c r="BB144" s="112" t="s">
        <v>132</v>
      </c>
      <c r="BC144" s="112" t="s">
        <v>638</v>
      </c>
      <c r="BD144" s="112" t="s">
        <v>85</v>
      </c>
    </row>
    <row r="145" spans="1:65" s="16" customFormat="1" ht="11.25">
      <c r="B145" s="237"/>
      <c r="C145" s="238"/>
      <c r="D145" s="206" t="s">
        <v>546</v>
      </c>
      <c r="E145" s="239" t="s">
        <v>345</v>
      </c>
      <c r="F145" s="240" t="s">
        <v>590</v>
      </c>
      <c r="G145" s="238"/>
      <c r="H145" s="241">
        <v>83.665999999999997</v>
      </c>
      <c r="I145" s="242"/>
      <c r="J145" s="238"/>
      <c r="K145" s="238"/>
      <c r="L145" s="243"/>
      <c r="M145" s="244"/>
      <c r="N145" s="245"/>
      <c r="O145" s="245"/>
      <c r="P145" s="245"/>
      <c r="Q145" s="245"/>
      <c r="R145" s="245"/>
      <c r="S145" s="245"/>
      <c r="T145" s="246"/>
      <c r="AT145" s="247" t="s">
        <v>546</v>
      </c>
      <c r="AU145" s="247" t="s">
        <v>85</v>
      </c>
      <c r="AV145" s="16" t="s">
        <v>573</v>
      </c>
      <c r="AW145" s="16" t="s">
        <v>33</v>
      </c>
      <c r="AX145" s="16" t="s">
        <v>72</v>
      </c>
      <c r="AY145" s="247" t="s">
        <v>525</v>
      </c>
      <c r="AZ145" s="112" t="s">
        <v>639</v>
      </c>
      <c r="BA145" s="112" t="s">
        <v>640</v>
      </c>
      <c r="BB145" s="112" t="s">
        <v>641</v>
      </c>
      <c r="BC145" s="112" t="s">
        <v>642</v>
      </c>
      <c r="BD145" s="112" t="s">
        <v>85</v>
      </c>
    </row>
    <row r="146" spans="1:65" s="14" customFormat="1" ht="11.25">
      <c r="B146" s="216"/>
      <c r="C146" s="217"/>
      <c r="D146" s="206" t="s">
        <v>546</v>
      </c>
      <c r="E146" s="218" t="s">
        <v>19</v>
      </c>
      <c r="F146" s="219" t="s">
        <v>552</v>
      </c>
      <c r="G146" s="217"/>
      <c r="H146" s="220">
        <v>83.665999999999997</v>
      </c>
      <c r="I146" s="221"/>
      <c r="J146" s="217"/>
      <c r="K146" s="217"/>
      <c r="L146" s="222"/>
      <c r="M146" s="223"/>
      <c r="N146" s="224"/>
      <c r="O146" s="224"/>
      <c r="P146" s="224"/>
      <c r="Q146" s="224"/>
      <c r="R146" s="224"/>
      <c r="S146" s="224"/>
      <c r="T146" s="225"/>
      <c r="AT146" s="226" t="s">
        <v>546</v>
      </c>
      <c r="AU146" s="226" t="s">
        <v>85</v>
      </c>
      <c r="AV146" s="14" t="s">
        <v>537</v>
      </c>
      <c r="AW146" s="14" t="s">
        <v>33</v>
      </c>
      <c r="AX146" s="14" t="s">
        <v>79</v>
      </c>
      <c r="AY146" s="226" t="s">
        <v>525</v>
      </c>
      <c r="AZ146" s="112" t="s">
        <v>643</v>
      </c>
      <c r="BA146" s="112" t="s">
        <v>644</v>
      </c>
      <c r="BB146" s="112" t="s">
        <v>641</v>
      </c>
      <c r="BC146" s="112" t="s">
        <v>645</v>
      </c>
      <c r="BD146" s="112" t="s">
        <v>85</v>
      </c>
    </row>
    <row r="147" spans="1:65" s="2" customFormat="1" ht="49.15" customHeight="1">
      <c r="A147" s="38"/>
      <c r="B147" s="39"/>
      <c r="C147" s="186" t="s">
        <v>646</v>
      </c>
      <c r="D147" s="186" t="s">
        <v>533</v>
      </c>
      <c r="E147" s="187" t="s">
        <v>647</v>
      </c>
      <c r="F147" s="188" t="s">
        <v>648</v>
      </c>
      <c r="G147" s="189" t="s">
        <v>158</v>
      </c>
      <c r="H147" s="190">
        <v>37.322000000000003</v>
      </c>
      <c r="I147" s="191"/>
      <c r="J147" s="192">
        <f>ROUND(I147*H147,2)</f>
        <v>0</v>
      </c>
      <c r="K147" s="188" t="s">
        <v>536</v>
      </c>
      <c r="L147" s="43"/>
      <c r="M147" s="193" t="s">
        <v>19</v>
      </c>
      <c r="N147" s="194" t="s">
        <v>44</v>
      </c>
      <c r="O147" s="68"/>
      <c r="P147" s="195">
        <f>O147*H147</f>
        <v>0</v>
      </c>
      <c r="Q147" s="195">
        <v>0</v>
      </c>
      <c r="R147" s="195">
        <f>Q147*H147</f>
        <v>0</v>
      </c>
      <c r="S147" s="195">
        <v>0</v>
      </c>
      <c r="T147" s="196">
        <f>S147*H147</f>
        <v>0</v>
      </c>
      <c r="U147" s="38"/>
      <c r="V147" s="38"/>
      <c r="W147" s="38"/>
      <c r="X147" s="38"/>
      <c r="Y147" s="38"/>
      <c r="Z147" s="38"/>
      <c r="AA147" s="38"/>
      <c r="AB147" s="38"/>
      <c r="AC147" s="38"/>
      <c r="AD147" s="38"/>
      <c r="AE147" s="38"/>
      <c r="AR147" s="197" t="s">
        <v>537</v>
      </c>
      <c r="AT147" s="197" t="s">
        <v>533</v>
      </c>
      <c r="AU147" s="197" t="s">
        <v>85</v>
      </c>
      <c r="AY147" s="21" t="s">
        <v>525</v>
      </c>
      <c r="AZ147" s="112" t="s">
        <v>649</v>
      </c>
      <c r="BA147" s="112" t="s">
        <v>650</v>
      </c>
      <c r="BB147" s="112" t="s">
        <v>651</v>
      </c>
      <c r="BC147" s="112" t="s">
        <v>642</v>
      </c>
      <c r="BD147" s="112" t="s">
        <v>85</v>
      </c>
      <c r="BE147" s="198">
        <f>IF(N147="základní",J147,0)</f>
        <v>0</v>
      </c>
      <c r="BF147" s="198">
        <f>IF(N147="snížená",J147,0)</f>
        <v>0</v>
      </c>
      <c r="BG147" s="198">
        <f>IF(N147="zákl. přenesená",J147,0)</f>
        <v>0</v>
      </c>
      <c r="BH147" s="198">
        <f>IF(N147="sníž. přenesená",J147,0)</f>
        <v>0</v>
      </c>
      <c r="BI147" s="198">
        <f>IF(N147="nulová",J147,0)</f>
        <v>0</v>
      </c>
      <c r="BJ147" s="21" t="s">
        <v>85</v>
      </c>
      <c r="BK147" s="198">
        <f>ROUND(I147*H147,2)</f>
        <v>0</v>
      </c>
      <c r="BL147" s="21" t="s">
        <v>537</v>
      </c>
      <c r="BM147" s="197" t="s">
        <v>652</v>
      </c>
    </row>
    <row r="148" spans="1:65" s="2" customFormat="1" ht="11.25">
      <c r="A148" s="38"/>
      <c r="B148" s="39"/>
      <c r="C148" s="40"/>
      <c r="D148" s="199" t="s">
        <v>542</v>
      </c>
      <c r="E148" s="40"/>
      <c r="F148" s="200" t="s">
        <v>653</v>
      </c>
      <c r="G148" s="40"/>
      <c r="H148" s="40"/>
      <c r="I148" s="201"/>
      <c r="J148" s="40"/>
      <c r="K148" s="40"/>
      <c r="L148" s="43"/>
      <c r="M148" s="202"/>
      <c r="N148" s="203"/>
      <c r="O148" s="68"/>
      <c r="P148" s="68"/>
      <c r="Q148" s="68"/>
      <c r="R148" s="68"/>
      <c r="S148" s="68"/>
      <c r="T148" s="69"/>
      <c r="U148" s="38"/>
      <c r="V148" s="38"/>
      <c r="W148" s="38"/>
      <c r="X148" s="38"/>
      <c r="Y148" s="38"/>
      <c r="Z148" s="38"/>
      <c r="AA148" s="38"/>
      <c r="AB148" s="38"/>
      <c r="AC148" s="38"/>
      <c r="AD148" s="38"/>
      <c r="AE148" s="38"/>
      <c r="AT148" s="21" t="s">
        <v>542</v>
      </c>
      <c r="AU148" s="21" t="s">
        <v>85</v>
      </c>
      <c r="AZ148" s="112" t="s">
        <v>654</v>
      </c>
      <c r="BA148" s="112" t="s">
        <v>655</v>
      </c>
      <c r="BB148" s="112" t="s">
        <v>651</v>
      </c>
      <c r="BC148" s="112" t="s">
        <v>79</v>
      </c>
      <c r="BD148" s="112" t="s">
        <v>85</v>
      </c>
    </row>
    <row r="149" spans="1:65" s="15" customFormat="1" ht="11.25">
      <c r="B149" s="227"/>
      <c r="C149" s="228"/>
      <c r="D149" s="206" t="s">
        <v>546</v>
      </c>
      <c r="E149" s="229" t="s">
        <v>19</v>
      </c>
      <c r="F149" s="230" t="s">
        <v>656</v>
      </c>
      <c r="G149" s="228"/>
      <c r="H149" s="229" t="s">
        <v>19</v>
      </c>
      <c r="I149" s="231"/>
      <c r="J149" s="228"/>
      <c r="K149" s="228"/>
      <c r="L149" s="232"/>
      <c r="M149" s="233"/>
      <c r="N149" s="234"/>
      <c r="O149" s="234"/>
      <c r="P149" s="234"/>
      <c r="Q149" s="234"/>
      <c r="R149" s="234"/>
      <c r="S149" s="234"/>
      <c r="T149" s="235"/>
      <c r="AT149" s="236" t="s">
        <v>546</v>
      </c>
      <c r="AU149" s="236" t="s">
        <v>85</v>
      </c>
      <c r="AV149" s="15" t="s">
        <v>79</v>
      </c>
      <c r="AW149" s="15" t="s">
        <v>33</v>
      </c>
      <c r="AX149" s="15" t="s">
        <v>72</v>
      </c>
      <c r="AY149" s="236" t="s">
        <v>525</v>
      </c>
      <c r="AZ149" s="112" t="s">
        <v>657</v>
      </c>
      <c r="BA149" s="112" t="s">
        <v>658</v>
      </c>
      <c r="BB149" s="112" t="s">
        <v>651</v>
      </c>
      <c r="BC149" s="112" t="s">
        <v>659</v>
      </c>
      <c r="BD149" s="112" t="s">
        <v>85</v>
      </c>
    </row>
    <row r="150" spans="1:65" s="13" customFormat="1" ht="22.5">
      <c r="B150" s="204"/>
      <c r="C150" s="205"/>
      <c r="D150" s="206" t="s">
        <v>546</v>
      </c>
      <c r="E150" s="207" t="s">
        <v>19</v>
      </c>
      <c r="F150" s="208" t="s">
        <v>660</v>
      </c>
      <c r="G150" s="205"/>
      <c r="H150" s="209">
        <v>37.322000000000003</v>
      </c>
      <c r="I150" s="210"/>
      <c r="J150" s="205"/>
      <c r="K150" s="205"/>
      <c r="L150" s="211"/>
      <c r="M150" s="212"/>
      <c r="N150" s="213"/>
      <c r="O150" s="213"/>
      <c r="P150" s="213"/>
      <c r="Q150" s="213"/>
      <c r="R150" s="213"/>
      <c r="S150" s="213"/>
      <c r="T150" s="214"/>
      <c r="AT150" s="215" t="s">
        <v>546</v>
      </c>
      <c r="AU150" s="215" t="s">
        <v>85</v>
      </c>
      <c r="AV150" s="13" t="s">
        <v>85</v>
      </c>
      <c r="AW150" s="13" t="s">
        <v>33</v>
      </c>
      <c r="AX150" s="13" t="s">
        <v>72</v>
      </c>
      <c r="AY150" s="215" t="s">
        <v>525</v>
      </c>
    </row>
    <row r="151" spans="1:65" s="16" customFormat="1" ht="11.25">
      <c r="B151" s="237"/>
      <c r="C151" s="238"/>
      <c r="D151" s="206" t="s">
        <v>546</v>
      </c>
      <c r="E151" s="239" t="s">
        <v>447</v>
      </c>
      <c r="F151" s="240" t="s">
        <v>590</v>
      </c>
      <c r="G151" s="238"/>
      <c r="H151" s="241">
        <v>37.322000000000003</v>
      </c>
      <c r="I151" s="242"/>
      <c r="J151" s="238"/>
      <c r="K151" s="238"/>
      <c r="L151" s="243"/>
      <c r="M151" s="244"/>
      <c r="N151" s="245"/>
      <c r="O151" s="245"/>
      <c r="P151" s="245"/>
      <c r="Q151" s="245"/>
      <c r="R151" s="245"/>
      <c r="S151" s="245"/>
      <c r="T151" s="246"/>
      <c r="AT151" s="247" t="s">
        <v>546</v>
      </c>
      <c r="AU151" s="247" t="s">
        <v>85</v>
      </c>
      <c r="AV151" s="16" t="s">
        <v>573</v>
      </c>
      <c r="AW151" s="16" t="s">
        <v>33</v>
      </c>
      <c r="AX151" s="16" t="s">
        <v>72</v>
      </c>
      <c r="AY151" s="247" t="s">
        <v>525</v>
      </c>
    </row>
    <row r="152" spans="1:65" s="14" customFormat="1" ht="11.25">
      <c r="B152" s="216"/>
      <c r="C152" s="217"/>
      <c r="D152" s="206" t="s">
        <v>546</v>
      </c>
      <c r="E152" s="218" t="s">
        <v>19</v>
      </c>
      <c r="F152" s="219" t="s">
        <v>552</v>
      </c>
      <c r="G152" s="217"/>
      <c r="H152" s="220">
        <v>37.322000000000003</v>
      </c>
      <c r="I152" s="221"/>
      <c r="J152" s="217"/>
      <c r="K152" s="217"/>
      <c r="L152" s="222"/>
      <c r="M152" s="223"/>
      <c r="N152" s="224"/>
      <c r="O152" s="224"/>
      <c r="P152" s="224"/>
      <c r="Q152" s="224"/>
      <c r="R152" s="224"/>
      <c r="S152" s="224"/>
      <c r="T152" s="225"/>
      <c r="AT152" s="226" t="s">
        <v>546</v>
      </c>
      <c r="AU152" s="226" t="s">
        <v>85</v>
      </c>
      <c r="AV152" s="14" t="s">
        <v>537</v>
      </c>
      <c r="AW152" s="14" t="s">
        <v>33</v>
      </c>
      <c r="AX152" s="14" t="s">
        <v>79</v>
      </c>
      <c r="AY152" s="226" t="s">
        <v>525</v>
      </c>
    </row>
    <row r="153" spans="1:65" s="2" customFormat="1" ht="49.15" customHeight="1">
      <c r="A153" s="38"/>
      <c r="B153" s="39"/>
      <c r="C153" s="186" t="s">
        <v>645</v>
      </c>
      <c r="D153" s="186" t="s">
        <v>533</v>
      </c>
      <c r="E153" s="187" t="s">
        <v>661</v>
      </c>
      <c r="F153" s="188" t="s">
        <v>662</v>
      </c>
      <c r="G153" s="189" t="s">
        <v>128</v>
      </c>
      <c r="H153" s="190">
        <v>235.26</v>
      </c>
      <c r="I153" s="191"/>
      <c r="J153" s="192">
        <f>ROUND(I153*H153,2)</f>
        <v>0</v>
      </c>
      <c r="K153" s="188" t="s">
        <v>536</v>
      </c>
      <c r="L153" s="43"/>
      <c r="M153" s="193" t="s">
        <v>19</v>
      </c>
      <c r="N153" s="194" t="s">
        <v>44</v>
      </c>
      <c r="O153" s="68"/>
      <c r="P153" s="195">
        <f>O153*H153</f>
        <v>0</v>
      </c>
      <c r="Q153" s="195">
        <v>8.8000000000000003E-4</v>
      </c>
      <c r="R153" s="195">
        <f>Q153*H153</f>
        <v>0.20702880000000001</v>
      </c>
      <c r="S153" s="195">
        <v>0</v>
      </c>
      <c r="T153" s="196">
        <f>S153*H153</f>
        <v>0</v>
      </c>
      <c r="U153" s="38"/>
      <c r="V153" s="38"/>
      <c r="W153" s="38"/>
      <c r="X153" s="38"/>
      <c r="Y153" s="38"/>
      <c r="Z153" s="38"/>
      <c r="AA153" s="38"/>
      <c r="AB153" s="38"/>
      <c r="AC153" s="38"/>
      <c r="AD153" s="38"/>
      <c r="AE153" s="38"/>
      <c r="AR153" s="197" t="s">
        <v>537</v>
      </c>
      <c r="AT153" s="197" t="s">
        <v>533</v>
      </c>
      <c r="AU153" s="197" t="s">
        <v>85</v>
      </c>
      <c r="AY153" s="21" t="s">
        <v>525</v>
      </c>
      <c r="BE153" s="198">
        <f>IF(N153="základní",J153,0)</f>
        <v>0</v>
      </c>
      <c r="BF153" s="198">
        <f>IF(N153="snížená",J153,0)</f>
        <v>0</v>
      </c>
      <c r="BG153" s="198">
        <f>IF(N153="zákl. přenesená",J153,0)</f>
        <v>0</v>
      </c>
      <c r="BH153" s="198">
        <f>IF(N153="sníž. přenesená",J153,0)</f>
        <v>0</v>
      </c>
      <c r="BI153" s="198">
        <f>IF(N153="nulová",J153,0)</f>
        <v>0</v>
      </c>
      <c r="BJ153" s="21" t="s">
        <v>85</v>
      </c>
      <c r="BK153" s="198">
        <f>ROUND(I153*H153,2)</f>
        <v>0</v>
      </c>
      <c r="BL153" s="21" t="s">
        <v>537</v>
      </c>
      <c r="BM153" s="197" t="s">
        <v>663</v>
      </c>
    </row>
    <row r="154" spans="1:65" s="2" customFormat="1" ht="11.25">
      <c r="A154" s="38"/>
      <c r="B154" s="39"/>
      <c r="C154" s="40"/>
      <c r="D154" s="199" t="s">
        <v>542</v>
      </c>
      <c r="E154" s="40"/>
      <c r="F154" s="200" t="s">
        <v>664</v>
      </c>
      <c r="G154" s="40"/>
      <c r="H154" s="40"/>
      <c r="I154" s="201"/>
      <c r="J154" s="40"/>
      <c r="K154" s="40"/>
      <c r="L154" s="43"/>
      <c r="M154" s="202"/>
      <c r="N154" s="203"/>
      <c r="O154" s="68"/>
      <c r="P154" s="68"/>
      <c r="Q154" s="68"/>
      <c r="R154" s="68"/>
      <c r="S154" s="68"/>
      <c r="T154" s="69"/>
      <c r="U154" s="38"/>
      <c r="V154" s="38"/>
      <c r="W154" s="38"/>
      <c r="X154" s="38"/>
      <c r="Y154" s="38"/>
      <c r="Z154" s="38"/>
      <c r="AA154" s="38"/>
      <c r="AB154" s="38"/>
      <c r="AC154" s="38"/>
      <c r="AD154" s="38"/>
      <c r="AE154" s="38"/>
      <c r="AT154" s="21" t="s">
        <v>542</v>
      </c>
      <c r="AU154" s="21" t="s">
        <v>85</v>
      </c>
    </row>
    <row r="155" spans="1:65" s="15" customFormat="1" ht="11.25">
      <c r="B155" s="227"/>
      <c r="C155" s="228"/>
      <c r="D155" s="206" t="s">
        <v>546</v>
      </c>
      <c r="E155" s="229" t="s">
        <v>19</v>
      </c>
      <c r="F155" s="230" t="s">
        <v>665</v>
      </c>
      <c r="G155" s="228"/>
      <c r="H155" s="229" t="s">
        <v>19</v>
      </c>
      <c r="I155" s="231"/>
      <c r="J155" s="228"/>
      <c r="K155" s="228"/>
      <c r="L155" s="232"/>
      <c r="M155" s="233"/>
      <c r="N155" s="234"/>
      <c r="O155" s="234"/>
      <c r="P155" s="234"/>
      <c r="Q155" s="234"/>
      <c r="R155" s="234"/>
      <c r="S155" s="234"/>
      <c r="T155" s="235"/>
      <c r="AT155" s="236" t="s">
        <v>546</v>
      </c>
      <c r="AU155" s="236" t="s">
        <v>85</v>
      </c>
      <c r="AV155" s="15" t="s">
        <v>79</v>
      </c>
      <c r="AW155" s="15" t="s">
        <v>33</v>
      </c>
      <c r="AX155" s="15" t="s">
        <v>72</v>
      </c>
      <c r="AY155" s="236" t="s">
        <v>525</v>
      </c>
    </row>
    <row r="156" spans="1:65" s="13" customFormat="1" ht="11.25">
      <c r="B156" s="204"/>
      <c r="C156" s="205"/>
      <c r="D156" s="206" t="s">
        <v>546</v>
      </c>
      <c r="E156" s="207" t="s">
        <v>19</v>
      </c>
      <c r="F156" s="208" t="s">
        <v>666</v>
      </c>
      <c r="G156" s="205"/>
      <c r="H156" s="209">
        <v>6.56</v>
      </c>
      <c r="I156" s="210"/>
      <c r="J156" s="205"/>
      <c r="K156" s="205"/>
      <c r="L156" s="211"/>
      <c r="M156" s="212"/>
      <c r="N156" s="213"/>
      <c r="O156" s="213"/>
      <c r="P156" s="213"/>
      <c r="Q156" s="213"/>
      <c r="R156" s="213"/>
      <c r="S156" s="213"/>
      <c r="T156" s="214"/>
      <c r="AT156" s="215" t="s">
        <v>546</v>
      </c>
      <c r="AU156" s="215" t="s">
        <v>85</v>
      </c>
      <c r="AV156" s="13" t="s">
        <v>85</v>
      </c>
      <c r="AW156" s="13" t="s">
        <v>33</v>
      </c>
      <c r="AX156" s="13" t="s">
        <v>72</v>
      </c>
      <c r="AY156" s="215" t="s">
        <v>525</v>
      </c>
    </row>
    <row r="157" spans="1:65" s="16" customFormat="1" ht="11.25">
      <c r="B157" s="237"/>
      <c r="C157" s="238"/>
      <c r="D157" s="206" t="s">
        <v>546</v>
      </c>
      <c r="E157" s="239" t="s">
        <v>312</v>
      </c>
      <c r="F157" s="240" t="s">
        <v>590</v>
      </c>
      <c r="G157" s="238"/>
      <c r="H157" s="241">
        <v>6.56</v>
      </c>
      <c r="I157" s="242"/>
      <c r="J157" s="238"/>
      <c r="K157" s="238"/>
      <c r="L157" s="243"/>
      <c r="M157" s="244"/>
      <c r="N157" s="245"/>
      <c r="O157" s="245"/>
      <c r="P157" s="245"/>
      <c r="Q157" s="245"/>
      <c r="R157" s="245"/>
      <c r="S157" s="245"/>
      <c r="T157" s="246"/>
      <c r="AT157" s="247" t="s">
        <v>546</v>
      </c>
      <c r="AU157" s="247" t="s">
        <v>85</v>
      </c>
      <c r="AV157" s="16" t="s">
        <v>573</v>
      </c>
      <c r="AW157" s="16" t="s">
        <v>33</v>
      </c>
      <c r="AX157" s="16" t="s">
        <v>72</v>
      </c>
      <c r="AY157" s="247" t="s">
        <v>525</v>
      </c>
    </row>
    <row r="158" spans="1:65" s="15" customFormat="1" ht="11.25">
      <c r="B158" s="227"/>
      <c r="C158" s="228"/>
      <c r="D158" s="206" t="s">
        <v>546</v>
      </c>
      <c r="E158" s="229" t="s">
        <v>19</v>
      </c>
      <c r="F158" s="230" t="s">
        <v>667</v>
      </c>
      <c r="G158" s="228"/>
      <c r="H158" s="229" t="s">
        <v>19</v>
      </c>
      <c r="I158" s="231"/>
      <c r="J158" s="228"/>
      <c r="K158" s="228"/>
      <c r="L158" s="232"/>
      <c r="M158" s="233"/>
      <c r="N158" s="234"/>
      <c r="O158" s="234"/>
      <c r="P158" s="234"/>
      <c r="Q158" s="234"/>
      <c r="R158" s="234"/>
      <c r="S158" s="234"/>
      <c r="T158" s="235"/>
      <c r="AT158" s="236" t="s">
        <v>546</v>
      </c>
      <c r="AU158" s="236" t="s">
        <v>85</v>
      </c>
      <c r="AV158" s="15" t="s">
        <v>79</v>
      </c>
      <c r="AW158" s="15" t="s">
        <v>33</v>
      </c>
      <c r="AX158" s="15" t="s">
        <v>72</v>
      </c>
      <c r="AY158" s="236" t="s">
        <v>525</v>
      </c>
    </row>
    <row r="159" spans="1:65" s="13" customFormat="1" ht="11.25">
      <c r="B159" s="204"/>
      <c r="C159" s="205"/>
      <c r="D159" s="206" t="s">
        <v>546</v>
      </c>
      <c r="E159" s="207" t="s">
        <v>19</v>
      </c>
      <c r="F159" s="208" t="s">
        <v>668</v>
      </c>
      <c r="G159" s="205"/>
      <c r="H159" s="209">
        <v>164.8</v>
      </c>
      <c r="I159" s="210"/>
      <c r="J159" s="205"/>
      <c r="K159" s="205"/>
      <c r="L159" s="211"/>
      <c r="M159" s="212"/>
      <c r="N159" s="213"/>
      <c r="O159" s="213"/>
      <c r="P159" s="213"/>
      <c r="Q159" s="213"/>
      <c r="R159" s="213"/>
      <c r="S159" s="213"/>
      <c r="T159" s="214"/>
      <c r="AT159" s="215" t="s">
        <v>546</v>
      </c>
      <c r="AU159" s="215" t="s">
        <v>85</v>
      </c>
      <c r="AV159" s="13" t="s">
        <v>85</v>
      </c>
      <c r="AW159" s="13" t="s">
        <v>33</v>
      </c>
      <c r="AX159" s="13" t="s">
        <v>72</v>
      </c>
      <c r="AY159" s="215" t="s">
        <v>525</v>
      </c>
    </row>
    <row r="160" spans="1:65" s="16" customFormat="1" ht="11.25">
      <c r="B160" s="237"/>
      <c r="C160" s="238"/>
      <c r="D160" s="206" t="s">
        <v>546</v>
      </c>
      <c r="E160" s="239" t="s">
        <v>337</v>
      </c>
      <c r="F160" s="240" t="s">
        <v>590</v>
      </c>
      <c r="G160" s="238"/>
      <c r="H160" s="241">
        <v>164.8</v>
      </c>
      <c r="I160" s="242"/>
      <c r="J160" s="238"/>
      <c r="K160" s="238"/>
      <c r="L160" s="243"/>
      <c r="M160" s="244"/>
      <c r="N160" s="245"/>
      <c r="O160" s="245"/>
      <c r="P160" s="245"/>
      <c r="Q160" s="245"/>
      <c r="R160" s="245"/>
      <c r="S160" s="245"/>
      <c r="T160" s="246"/>
      <c r="AT160" s="247" t="s">
        <v>546</v>
      </c>
      <c r="AU160" s="247" t="s">
        <v>85</v>
      </c>
      <c r="AV160" s="16" t="s">
        <v>573</v>
      </c>
      <c r="AW160" s="16" t="s">
        <v>33</v>
      </c>
      <c r="AX160" s="16" t="s">
        <v>72</v>
      </c>
      <c r="AY160" s="247" t="s">
        <v>525</v>
      </c>
    </row>
    <row r="161" spans="1:65" s="15" customFormat="1" ht="11.25">
      <c r="B161" s="227"/>
      <c r="C161" s="228"/>
      <c r="D161" s="206" t="s">
        <v>546</v>
      </c>
      <c r="E161" s="229" t="s">
        <v>19</v>
      </c>
      <c r="F161" s="230" t="s">
        <v>669</v>
      </c>
      <c r="G161" s="228"/>
      <c r="H161" s="229" t="s">
        <v>19</v>
      </c>
      <c r="I161" s="231"/>
      <c r="J161" s="228"/>
      <c r="K161" s="228"/>
      <c r="L161" s="232"/>
      <c r="M161" s="233"/>
      <c r="N161" s="234"/>
      <c r="O161" s="234"/>
      <c r="P161" s="234"/>
      <c r="Q161" s="234"/>
      <c r="R161" s="234"/>
      <c r="S161" s="234"/>
      <c r="T161" s="235"/>
      <c r="AT161" s="236" t="s">
        <v>546</v>
      </c>
      <c r="AU161" s="236" t="s">
        <v>85</v>
      </c>
      <c r="AV161" s="15" t="s">
        <v>79</v>
      </c>
      <c r="AW161" s="15" t="s">
        <v>33</v>
      </c>
      <c r="AX161" s="15" t="s">
        <v>72</v>
      </c>
      <c r="AY161" s="236" t="s">
        <v>525</v>
      </c>
    </row>
    <row r="162" spans="1:65" s="13" customFormat="1" ht="11.25">
      <c r="B162" s="204"/>
      <c r="C162" s="205"/>
      <c r="D162" s="206" t="s">
        <v>546</v>
      </c>
      <c r="E162" s="207" t="s">
        <v>19</v>
      </c>
      <c r="F162" s="208" t="s">
        <v>670</v>
      </c>
      <c r="G162" s="205"/>
      <c r="H162" s="209">
        <v>63.9</v>
      </c>
      <c r="I162" s="210"/>
      <c r="J162" s="205"/>
      <c r="K162" s="205"/>
      <c r="L162" s="211"/>
      <c r="M162" s="212"/>
      <c r="N162" s="213"/>
      <c r="O162" s="213"/>
      <c r="P162" s="213"/>
      <c r="Q162" s="213"/>
      <c r="R162" s="213"/>
      <c r="S162" s="213"/>
      <c r="T162" s="214"/>
      <c r="AT162" s="215" t="s">
        <v>546</v>
      </c>
      <c r="AU162" s="215" t="s">
        <v>85</v>
      </c>
      <c r="AV162" s="13" t="s">
        <v>85</v>
      </c>
      <c r="AW162" s="13" t="s">
        <v>33</v>
      </c>
      <c r="AX162" s="13" t="s">
        <v>72</v>
      </c>
      <c r="AY162" s="215" t="s">
        <v>525</v>
      </c>
    </row>
    <row r="163" spans="1:65" s="16" customFormat="1" ht="11.25">
      <c r="B163" s="237"/>
      <c r="C163" s="238"/>
      <c r="D163" s="206" t="s">
        <v>546</v>
      </c>
      <c r="E163" s="239" t="s">
        <v>333</v>
      </c>
      <c r="F163" s="240" t="s">
        <v>590</v>
      </c>
      <c r="G163" s="238"/>
      <c r="H163" s="241">
        <v>63.9</v>
      </c>
      <c r="I163" s="242"/>
      <c r="J163" s="238"/>
      <c r="K163" s="238"/>
      <c r="L163" s="243"/>
      <c r="M163" s="244"/>
      <c r="N163" s="245"/>
      <c r="O163" s="245"/>
      <c r="P163" s="245"/>
      <c r="Q163" s="245"/>
      <c r="R163" s="245"/>
      <c r="S163" s="245"/>
      <c r="T163" s="246"/>
      <c r="AT163" s="247" t="s">
        <v>546</v>
      </c>
      <c r="AU163" s="247" t="s">
        <v>85</v>
      </c>
      <c r="AV163" s="16" t="s">
        <v>573</v>
      </c>
      <c r="AW163" s="16" t="s">
        <v>33</v>
      </c>
      <c r="AX163" s="16" t="s">
        <v>72</v>
      </c>
      <c r="AY163" s="247" t="s">
        <v>525</v>
      </c>
    </row>
    <row r="164" spans="1:65" s="14" customFormat="1" ht="11.25">
      <c r="B164" s="216"/>
      <c r="C164" s="217"/>
      <c r="D164" s="206" t="s">
        <v>546</v>
      </c>
      <c r="E164" s="218" t="s">
        <v>19</v>
      </c>
      <c r="F164" s="219" t="s">
        <v>552</v>
      </c>
      <c r="G164" s="217"/>
      <c r="H164" s="220">
        <v>235.26</v>
      </c>
      <c r="I164" s="221"/>
      <c r="J164" s="217"/>
      <c r="K164" s="217"/>
      <c r="L164" s="222"/>
      <c r="M164" s="223"/>
      <c r="N164" s="224"/>
      <c r="O164" s="224"/>
      <c r="P164" s="224"/>
      <c r="Q164" s="224"/>
      <c r="R164" s="224"/>
      <c r="S164" s="224"/>
      <c r="T164" s="225"/>
      <c r="AT164" s="226" t="s">
        <v>546</v>
      </c>
      <c r="AU164" s="226" t="s">
        <v>85</v>
      </c>
      <c r="AV164" s="14" t="s">
        <v>537</v>
      </c>
      <c r="AW164" s="14" t="s">
        <v>33</v>
      </c>
      <c r="AX164" s="14" t="s">
        <v>79</v>
      </c>
      <c r="AY164" s="226" t="s">
        <v>525</v>
      </c>
    </row>
    <row r="165" spans="1:65" s="2" customFormat="1" ht="21.75" customHeight="1">
      <c r="A165" s="38"/>
      <c r="B165" s="39"/>
      <c r="C165" s="248" t="s">
        <v>671</v>
      </c>
      <c r="D165" s="248" t="s">
        <v>369</v>
      </c>
      <c r="E165" s="249" t="s">
        <v>672</v>
      </c>
      <c r="F165" s="250" t="s">
        <v>673</v>
      </c>
      <c r="G165" s="251" t="s">
        <v>318</v>
      </c>
      <c r="H165" s="252">
        <v>0.65900000000000003</v>
      </c>
      <c r="I165" s="253"/>
      <c r="J165" s="254">
        <f>ROUND(I165*H165,2)</f>
        <v>0</v>
      </c>
      <c r="K165" s="250" t="s">
        <v>536</v>
      </c>
      <c r="L165" s="255"/>
      <c r="M165" s="256" t="s">
        <v>19</v>
      </c>
      <c r="N165" s="257" t="s">
        <v>44</v>
      </c>
      <c r="O165" s="68"/>
      <c r="P165" s="195">
        <f>O165*H165</f>
        <v>0</v>
      </c>
      <c r="Q165" s="195">
        <v>1</v>
      </c>
      <c r="R165" s="195">
        <f>Q165*H165</f>
        <v>0.65900000000000003</v>
      </c>
      <c r="S165" s="195">
        <v>0</v>
      </c>
      <c r="T165" s="196">
        <f>S165*H165</f>
        <v>0</v>
      </c>
      <c r="U165" s="38"/>
      <c r="V165" s="38"/>
      <c r="W165" s="38"/>
      <c r="X165" s="38"/>
      <c r="Y165" s="38"/>
      <c r="Z165" s="38"/>
      <c r="AA165" s="38"/>
      <c r="AB165" s="38"/>
      <c r="AC165" s="38"/>
      <c r="AD165" s="38"/>
      <c r="AE165" s="38"/>
      <c r="AR165" s="197" t="s">
        <v>674</v>
      </c>
      <c r="AT165" s="197" t="s">
        <v>369</v>
      </c>
      <c r="AU165" s="197" t="s">
        <v>85</v>
      </c>
      <c r="AY165" s="21" t="s">
        <v>525</v>
      </c>
      <c r="BE165" s="198">
        <f>IF(N165="základní",J165,0)</f>
        <v>0</v>
      </c>
      <c r="BF165" s="198">
        <f>IF(N165="snížená",J165,0)</f>
        <v>0</v>
      </c>
      <c r="BG165" s="198">
        <f>IF(N165="zákl. přenesená",J165,0)</f>
        <v>0</v>
      </c>
      <c r="BH165" s="198">
        <f>IF(N165="sníž. přenesená",J165,0)</f>
        <v>0</v>
      </c>
      <c r="BI165" s="198">
        <f>IF(N165="nulová",J165,0)</f>
        <v>0</v>
      </c>
      <c r="BJ165" s="21" t="s">
        <v>85</v>
      </c>
      <c r="BK165" s="198">
        <f>ROUND(I165*H165,2)</f>
        <v>0</v>
      </c>
      <c r="BL165" s="21" t="s">
        <v>537</v>
      </c>
      <c r="BM165" s="197" t="s">
        <v>675</v>
      </c>
    </row>
    <row r="166" spans="1:65" s="13" customFormat="1" ht="11.25">
      <c r="B166" s="204"/>
      <c r="C166" s="205"/>
      <c r="D166" s="206" t="s">
        <v>546</v>
      </c>
      <c r="E166" s="207" t="s">
        <v>19</v>
      </c>
      <c r="F166" s="208" t="s">
        <v>676</v>
      </c>
      <c r="G166" s="205"/>
      <c r="H166" s="209">
        <v>0.65900000000000003</v>
      </c>
      <c r="I166" s="210"/>
      <c r="J166" s="205"/>
      <c r="K166" s="205"/>
      <c r="L166" s="211"/>
      <c r="M166" s="212"/>
      <c r="N166" s="213"/>
      <c r="O166" s="213"/>
      <c r="P166" s="213"/>
      <c r="Q166" s="213"/>
      <c r="R166" s="213"/>
      <c r="S166" s="213"/>
      <c r="T166" s="214"/>
      <c r="AT166" s="215" t="s">
        <v>546</v>
      </c>
      <c r="AU166" s="215" t="s">
        <v>85</v>
      </c>
      <c r="AV166" s="13" t="s">
        <v>85</v>
      </c>
      <c r="AW166" s="13" t="s">
        <v>33</v>
      </c>
      <c r="AX166" s="13" t="s">
        <v>79</v>
      </c>
      <c r="AY166" s="215" t="s">
        <v>525</v>
      </c>
    </row>
    <row r="167" spans="1:65" s="2" customFormat="1" ht="24.2" customHeight="1">
      <c r="A167" s="38"/>
      <c r="B167" s="39"/>
      <c r="C167" s="248" t="s">
        <v>674</v>
      </c>
      <c r="D167" s="248" t="s">
        <v>369</v>
      </c>
      <c r="E167" s="249" t="s">
        <v>677</v>
      </c>
      <c r="F167" s="250" t="s">
        <v>678</v>
      </c>
      <c r="G167" s="251" t="s">
        <v>318</v>
      </c>
      <c r="H167" s="252">
        <v>13.553000000000001</v>
      </c>
      <c r="I167" s="253"/>
      <c r="J167" s="254">
        <f>ROUND(I167*H167,2)</f>
        <v>0</v>
      </c>
      <c r="K167" s="250" t="s">
        <v>536</v>
      </c>
      <c r="L167" s="255"/>
      <c r="M167" s="256" t="s">
        <v>19</v>
      </c>
      <c r="N167" s="257" t="s">
        <v>44</v>
      </c>
      <c r="O167" s="68"/>
      <c r="P167" s="195">
        <f>O167*H167</f>
        <v>0</v>
      </c>
      <c r="Q167" s="195">
        <v>1</v>
      </c>
      <c r="R167" s="195">
        <f>Q167*H167</f>
        <v>13.553000000000001</v>
      </c>
      <c r="S167" s="195">
        <v>0</v>
      </c>
      <c r="T167" s="196">
        <f>S167*H167</f>
        <v>0</v>
      </c>
      <c r="U167" s="38"/>
      <c r="V167" s="38"/>
      <c r="W167" s="38"/>
      <c r="X167" s="38"/>
      <c r="Y167" s="38"/>
      <c r="Z167" s="38"/>
      <c r="AA167" s="38"/>
      <c r="AB167" s="38"/>
      <c r="AC167" s="38"/>
      <c r="AD167" s="38"/>
      <c r="AE167" s="38"/>
      <c r="AR167" s="197" t="s">
        <v>674</v>
      </c>
      <c r="AT167" s="197" t="s">
        <v>369</v>
      </c>
      <c r="AU167" s="197" t="s">
        <v>85</v>
      </c>
      <c r="AY167" s="21" t="s">
        <v>525</v>
      </c>
      <c r="BE167" s="198">
        <f>IF(N167="základní",J167,0)</f>
        <v>0</v>
      </c>
      <c r="BF167" s="198">
        <f>IF(N167="snížená",J167,0)</f>
        <v>0</v>
      </c>
      <c r="BG167" s="198">
        <f>IF(N167="zákl. přenesená",J167,0)</f>
        <v>0</v>
      </c>
      <c r="BH167" s="198">
        <f>IF(N167="sníž. přenesená",J167,0)</f>
        <v>0</v>
      </c>
      <c r="BI167" s="198">
        <f>IF(N167="nulová",J167,0)</f>
        <v>0</v>
      </c>
      <c r="BJ167" s="21" t="s">
        <v>85</v>
      </c>
      <c r="BK167" s="198">
        <f>ROUND(I167*H167,2)</f>
        <v>0</v>
      </c>
      <c r="BL167" s="21" t="s">
        <v>537</v>
      </c>
      <c r="BM167" s="197" t="s">
        <v>679</v>
      </c>
    </row>
    <row r="168" spans="1:65" s="13" customFormat="1" ht="11.25">
      <c r="B168" s="204"/>
      <c r="C168" s="205"/>
      <c r="D168" s="206" t="s">
        <v>546</v>
      </c>
      <c r="E168" s="207" t="s">
        <v>19</v>
      </c>
      <c r="F168" s="208" t="s">
        <v>680</v>
      </c>
      <c r="G168" s="205"/>
      <c r="H168" s="209">
        <v>13.553000000000001</v>
      </c>
      <c r="I168" s="210"/>
      <c r="J168" s="205"/>
      <c r="K168" s="205"/>
      <c r="L168" s="211"/>
      <c r="M168" s="212"/>
      <c r="N168" s="213"/>
      <c r="O168" s="213"/>
      <c r="P168" s="213"/>
      <c r="Q168" s="213"/>
      <c r="R168" s="213"/>
      <c r="S168" s="213"/>
      <c r="T168" s="214"/>
      <c r="AT168" s="215" t="s">
        <v>546</v>
      </c>
      <c r="AU168" s="215" t="s">
        <v>85</v>
      </c>
      <c r="AV168" s="13" t="s">
        <v>85</v>
      </c>
      <c r="AW168" s="13" t="s">
        <v>33</v>
      </c>
      <c r="AX168" s="13" t="s">
        <v>79</v>
      </c>
      <c r="AY168" s="215" t="s">
        <v>525</v>
      </c>
    </row>
    <row r="169" spans="1:65" s="2" customFormat="1" ht="21.75" customHeight="1">
      <c r="A169" s="38"/>
      <c r="B169" s="39"/>
      <c r="C169" s="248" t="s">
        <v>681</v>
      </c>
      <c r="D169" s="248" t="s">
        <v>369</v>
      </c>
      <c r="E169" s="249" t="s">
        <v>682</v>
      </c>
      <c r="F169" s="250" t="s">
        <v>683</v>
      </c>
      <c r="G169" s="251" t="s">
        <v>318</v>
      </c>
      <c r="H169" s="252">
        <v>2.915</v>
      </c>
      <c r="I169" s="253"/>
      <c r="J169" s="254">
        <f>ROUND(I169*H169,2)</f>
        <v>0</v>
      </c>
      <c r="K169" s="250" t="s">
        <v>536</v>
      </c>
      <c r="L169" s="255"/>
      <c r="M169" s="256" t="s">
        <v>19</v>
      </c>
      <c r="N169" s="257" t="s">
        <v>44</v>
      </c>
      <c r="O169" s="68"/>
      <c r="P169" s="195">
        <f>O169*H169</f>
        <v>0</v>
      </c>
      <c r="Q169" s="195">
        <v>1</v>
      </c>
      <c r="R169" s="195">
        <f>Q169*H169</f>
        <v>2.915</v>
      </c>
      <c r="S169" s="195">
        <v>0</v>
      </c>
      <c r="T169" s="196">
        <f>S169*H169</f>
        <v>0</v>
      </c>
      <c r="U169" s="38"/>
      <c r="V169" s="38"/>
      <c r="W169" s="38"/>
      <c r="X169" s="38"/>
      <c r="Y169" s="38"/>
      <c r="Z169" s="38"/>
      <c r="AA169" s="38"/>
      <c r="AB169" s="38"/>
      <c r="AC169" s="38"/>
      <c r="AD169" s="38"/>
      <c r="AE169" s="38"/>
      <c r="AR169" s="197" t="s">
        <v>674</v>
      </c>
      <c r="AT169" s="197" t="s">
        <v>369</v>
      </c>
      <c r="AU169" s="197" t="s">
        <v>85</v>
      </c>
      <c r="AY169" s="21" t="s">
        <v>525</v>
      </c>
      <c r="BE169" s="198">
        <f>IF(N169="základní",J169,0)</f>
        <v>0</v>
      </c>
      <c r="BF169" s="198">
        <f>IF(N169="snížená",J169,0)</f>
        <v>0</v>
      </c>
      <c r="BG169" s="198">
        <f>IF(N169="zákl. přenesená",J169,0)</f>
        <v>0</v>
      </c>
      <c r="BH169" s="198">
        <f>IF(N169="sníž. přenesená",J169,0)</f>
        <v>0</v>
      </c>
      <c r="BI169" s="198">
        <f>IF(N169="nulová",J169,0)</f>
        <v>0</v>
      </c>
      <c r="BJ169" s="21" t="s">
        <v>85</v>
      </c>
      <c r="BK169" s="198">
        <f>ROUND(I169*H169,2)</f>
        <v>0</v>
      </c>
      <c r="BL169" s="21" t="s">
        <v>537</v>
      </c>
      <c r="BM169" s="197" t="s">
        <v>684</v>
      </c>
    </row>
    <row r="170" spans="1:65" s="13" customFormat="1" ht="11.25">
      <c r="B170" s="204"/>
      <c r="C170" s="205"/>
      <c r="D170" s="206" t="s">
        <v>546</v>
      </c>
      <c r="E170" s="207" t="s">
        <v>19</v>
      </c>
      <c r="F170" s="208" t="s">
        <v>685</v>
      </c>
      <c r="G170" s="205"/>
      <c r="H170" s="209">
        <v>2.915</v>
      </c>
      <c r="I170" s="210"/>
      <c r="J170" s="205"/>
      <c r="K170" s="205"/>
      <c r="L170" s="211"/>
      <c r="M170" s="212"/>
      <c r="N170" s="213"/>
      <c r="O170" s="213"/>
      <c r="P170" s="213"/>
      <c r="Q170" s="213"/>
      <c r="R170" s="213"/>
      <c r="S170" s="213"/>
      <c r="T170" s="214"/>
      <c r="AT170" s="215" t="s">
        <v>546</v>
      </c>
      <c r="AU170" s="215" t="s">
        <v>85</v>
      </c>
      <c r="AV170" s="13" t="s">
        <v>85</v>
      </c>
      <c r="AW170" s="13" t="s">
        <v>33</v>
      </c>
      <c r="AX170" s="13" t="s">
        <v>79</v>
      </c>
      <c r="AY170" s="215" t="s">
        <v>525</v>
      </c>
    </row>
    <row r="171" spans="1:65" s="2" customFormat="1" ht="21.75" customHeight="1">
      <c r="A171" s="38"/>
      <c r="B171" s="39"/>
      <c r="C171" s="186" t="s">
        <v>443</v>
      </c>
      <c r="D171" s="186" t="s">
        <v>533</v>
      </c>
      <c r="E171" s="187" t="s">
        <v>686</v>
      </c>
      <c r="F171" s="188" t="s">
        <v>687</v>
      </c>
      <c r="G171" s="189" t="s">
        <v>128</v>
      </c>
      <c r="H171" s="190">
        <v>84.69</v>
      </c>
      <c r="I171" s="191"/>
      <c r="J171" s="192">
        <f>ROUND(I171*H171,2)</f>
        <v>0</v>
      </c>
      <c r="K171" s="188" t="s">
        <v>536</v>
      </c>
      <c r="L171" s="43"/>
      <c r="M171" s="193" t="s">
        <v>19</v>
      </c>
      <c r="N171" s="194" t="s">
        <v>44</v>
      </c>
      <c r="O171" s="68"/>
      <c r="P171" s="195">
        <f>O171*H171</f>
        <v>0</v>
      </c>
      <c r="Q171" s="195">
        <v>0</v>
      </c>
      <c r="R171" s="195">
        <f>Q171*H171</f>
        <v>0</v>
      </c>
      <c r="S171" s="195">
        <v>0</v>
      </c>
      <c r="T171" s="196">
        <f>S171*H171</f>
        <v>0</v>
      </c>
      <c r="U171" s="38"/>
      <c r="V171" s="38"/>
      <c r="W171" s="38"/>
      <c r="X171" s="38"/>
      <c r="Y171" s="38"/>
      <c r="Z171" s="38"/>
      <c r="AA171" s="38"/>
      <c r="AB171" s="38"/>
      <c r="AC171" s="38"/>
      <c r="AD171" s="38"/>
      <c r="AE171" s="38"/>
      <c r="AR171" s="197" t="s">
        <v>537</v>
      </c>
      <c r="AT171" s="197" t="s">
        <v>533</v>
      </c>
      <c r="AU171" s="197" t="s">
        <v>85</v>
      </c>
      <c r="AY171" s="21" t="s">
        <v>525</v>
      </c>
      <c r="BE171" s="198">
        <f>IF(N171="základní",J171,0)</f>
        <v>0</v>
      </c>
      <c r="BF171" s="198">
        <f>IF(N171="snížená",J171,0)</f>
        <v>0</v>
      </c>
      <c r="BG171" s="198">
        <f>IF(N171="zákl. přenesená",J171,0)</f>
        <v>0</v>
      </c>
      <c r="BH171" s="198">
        <f>IF(N171="sníž. přenesená",J171,0)</f>
        <v>0</v>
      </c>
      <c r="BI171" s="198">
        <f>IF(N171="nulová",J171,0)</f>
        <v>0</v>
      </c>
      <c r="BJ171" s="21" t="s">
        <v>85</v>
      </c>
      <c r="BK171" s="198">
        <f>ROUND(I171*H171,2)</f>
        <v>0</v>
      </c>
      <c r="BL171" s="21" t="s">
        <v>537</v>
      </c>
      <c r="BM171" s="197" t="s">
        <v>688</v>
      </c>
    </row>
    <row r="172" spans="1:65" s="2" customFormat="1" ht="11.25">
      <c r="A172" s="38"/>
      <c r="B172" s="39"/>
      <c r="C172" s="40"/>
      <c r="D172" s="199" t="s">
        <v>542</v>
      </c>
      <c r="E172" s="40"/>
      <c r="F172" s="200" t="s">
        <v>689</v>
      </c>
      <c r="G172" s="40"/>
      <c r="H172" s="40"/>
      <c r="I172" s="201"/>
      <c r="J172" s="40"/>
      <c r="K172" s="40"/>
      <c r="L172" s="43"/>
      <c r="M172" s="202"/>
      <c r="N172" s="203"/>
      <c r="O172" s="68"/>
      <c r="P172" s="68"/>
      <c r="Q172" s="68"/>
      <c r="R172" s="68"/>
      <c r="S172" s="68"/>
      <c r="T172" s="69"/>
      <c r="U172" s="38"/>
      <c r="V172" s="38"/>
      <c r="W172" s="38"/>
      <c r="X172" s="38"/>
      <c r="Y172" s="38"/>
      <c r="Z172" s="38"/>
      <c r="AA172" s="38"/>
      <c r="AB172" s="38"/>
      <c r="AC172" s="38"/>
      <c r="AD172" s="38"/>
      <c r="AE172" s="38"/>
      <c r="AT172" s="21" t="s">
        <v>542</v>
      </c>
      <c r="AU172" s="21" t="s">
        <v>85</v>
      </c>
    </row>
    <row r="173" spans="1:65" s="15" customFormat="1" ht="11.25">
      <c r="B173" s="227"/>
      <c r="C173" s="228"/>
      <c r="D173" s="206" t="s">
        <v>546</v>
      </c>
      <c r="E173" s="229" t="s">
        <v>19</v>
      </c>
      <c r="F173" s="230" t="s">
        <v>690</v>
      </c>
      <c r="G173" s="228"/>
      <c r="H173" s="229" t="s">
        <v>19</v>
      </c>
      <c r="I173" s="231"/>
      <c r="J173" s="228"/>
      <c r="K173" s="228"/>
      <c r="L173" s="232"/>
      <c r="M173" s="233"/>
      <c r="N173" s="234"/>
      <c r="O173" s="234"/>
      <c r="P173" s="234"/>
      <c r="Q173" s="234"/>
      <c r="R173" s="234"/>
      <c r="S173" s="234"/>
      <c r="T173" s="235"/>
      <c r="AT173" s="236" t="s">
        <v>546</v>
      </c>
      <c r="AU173" s="236" t="s">
        <v>85</v>
      </c>
      <c r="AV173" s="15" t="s">
        <v>79</v>
      </c>
      <c r="AW173" s="15" t="s">
        <v>33</v>
      </c>
      <c r="AX173" s="15" t="s">
        <v>72</v>
      </c>
      <c r="AY173" s="236" t="s">
        <v>525</v>
      </c>
    </row>
    <row r="174" spans="1:65" s="15" customFormat="1" ht="11.25">
      <c r="B174" s="227"/>
      <c r="C174" s="228"/>
      <c r="D174" s="206" t="s">
        <v>546</v>
      </c>
      <c r="E174" s="229" t="s">
        <v>19</v>
      </c>
      <c r="F174" s="230" t="s">
        <v>691</v>
      </c>
      <c r="G174" s="228"/>
      <c r="H174" s="229" t="s">
        <v>19</v>
      </c>
      <c r="I174" s="231"/>
      <c r="J174" s="228"/>
      <c r="K174" s="228"/>
      <c r="L174" s="232"/>
      <c r="M174" s="233"/>
      <c r="N174" s="234"/>
      <c r="O174" s="234"/>
      <c r="P174" s="234"/>
      <c r="Q174" s="234"/>
      <c r="R174" s="234"/>
      <c r="S174" s="234"/>
      <c r="T174" s="235"/>
      <c r="AT174" s="236" t="s">
        <v>546</v>
      </c>
      <c r="AU174" s="236" t="s">
        <v>85</v>
      </c>
      <c r="AV174" s="15" t="s">
        <v>79</v>
      </c>
      <c r="AW174" s="15" t="s">
        <v>33</v>
      </c>
      <c r="AX174" s="15" t="s">
        <v>72</v>
      </c>
      <c r="AY174" s="236" t="s">
        <v>525</v>
      </c>
    </row>
    <row r="175" spans="1:65" s="13" customFormat="1" ht="11.25">
      <c r="B175" s="204"/>
      <c r="C175" s="205"/>
      <c r="D175" s="206" t="s">
        <v>546</v>
      </c>
      <c r="E175" s="207" t="s">
        <v>19</v>
      </c>
      <c r="F175" s="208" t="s">
        <v>692</v>
      </c>
      <c r="G175" s="205"/>
      <c r="H175" s="209">
        <v>0.56000000000000005</v>
      </c>
      <c r="I175" s="210"/>
      <c r="J175" s="205"/>
      <c r="K175" s="205"/>
      <c r="L175" s="211"/>
      <c r="M175" s="212"/>
      <c r="N175" s="213"/>
      <c r="O175" s="213"/>
      <c r="P175" s="213"/>
      <c r="Q175" s="213"/>
      <c r="R175" s="213"/>
      <c r="S175" s="213"/>
      <c r="T175" s="214"/>
      <c r="AT175" s="215" t="s">
        <v>546</v>
      </c>
      <c r="AU175" s="215" t="s">
        <v>85</v>
      </c>
      <c r="AV175" s="13" t="s">
        <v>85</v>
      </c>
      <c r="AW175" s="13" t="s">
        <v>33</v>
      </c>
      <c r="AX175" s="13" t="s">
        <v>72</v>
      </c>
      <c r="AY175" s="215" t="s">
        <v>525</v>
      </c>
    </row>
    <row r="176" spans="1:65" s="15" customFormat="1" ht="11.25">
      <c r="B176" s="227"/>
      <c r="C176" s="228"/>
      <c r="D176" s="206" t="s">
        <v>546</v>
      </c>
      <c r="E176" s="229" t="s">
        <v>19</v>
      </c>
      <c r="F176" s="230" t="s">
        <v>667</v>
      </c>
      <c r="G176" s="228"/>
      <c r="H176" s="229" t="s">
        <v>19</v>
      </c>
      <c r="I176" s="231"/>
      <c r="J176" s="228"/>
      <c r="K176" s="228"/>
      <c r="L176" s="232"/>
      <c r="M176" s="233"/>
      <c r="N176" s="234"/>
      <c r="O176" s="234"/>
      <c r="P176" s="234"/>
      <c r="Q176" s="234"/>
      <c r="R176" s="234"/>
      <c r="S176" s="234"/>
      <c r="T176" s="235"/>
      <c r="AT176" s="236" t="s">
        <v>546</v>
      </c>
      <c r="AU176" s="236" t="s">
        <v>85</v>
      </c>
      <c r="AV176" s="15" t="s">
        <v>79</v>
      </c>
      <c r="AW176" s="15" t="s">
        <v>33</v>
      </c>
      <c r="AX176" s="15" t="s">
        <v>72</v>
      </c>
      <c r="AY176" s="236" t="s">
        <v>525</v>
      </c>
    </row>
    <row r="177" spans="1:65" s="13" customFormat="1" ht="11.25">
      <c r="B177" s="204"/>
      <c r="C177" s="205"/>
      <c r="D177" s="206" t="s">
        <v>546</v>
      </c>
      <c r="E177" s="207" t="s">
        <v>19</v>
      </c>
      <c r="F177" s="208" t="s">
        <v>693</v>
      </c>
      <c r="G177" s="205"/>
      <c r="H177" s="209">
        <v>60.64</v>
      </c>
      <c r="I177" s="210"/>
      <c r="J177" s="205"/>
      <c r="K177" s="205"/>
      <c r="L177" s="211"/>
      <c r="M177" s="212"/>
      <c r="N177" s="213"/>
      <c r="O177" s="213"/>
      <c r="P177" s="213"/>
      <c r="Q177" s="213"/>
      <c r="R177" s="213"/>
      <c r="S177" s="213"/>
      <c r="T177" s="214"/>
      <c r="AT177" s="215" t="s">
        <v>546</v>
      </c>
      <c r="AU177" s="215" t="s">
        <v>85</v>
      </c>
      <c r="AV177" s="13" t="s">
        <v>85</v>
      </c>
      <c r="AW177" s="13" t="s">
        <v>33</v>
      </c>
      <c r="AX177" s="13" t="s">
        <v>72</v>
      </c>
      <c r="AY177" s="215" t="s">
        <v>525</v>
      </c>
    </row>
    <row r="178" spans="1:65" s="15" customFormat="1" ht="11.25">
      <c r="B178" s="227"/>
      <c r="C178" s="228"/>
      <c r="D178" s="206" t="s">
        <v>546</v>
      </c>
      <c r="E178" s="229" t="s">
        <v>19</v>
      </c>
      <c r="F178" s="230" t="s">
        <v>694</v>
      </c>
      <c r="G178" s="228"/>
      <c r="H178" s="229" t="s">
        <v>19</v>
      </c>
      <c r="I178" s="231"/>
      <c r="J178" s="228"/>
      <c r="K178" s="228"/>
      <c r="L178" s="232"/>
      <c r="M178" s="233"/>
      <c r="N178" s="234"/>
      <c r="O178" s="234"/>
      <c r="P178" s="234"/>
      <c r="Q178" s="234"/>
      <c r="R178" s="234"/>
      <c r="S178" s="234"/>
      <c r="T178" s="235"/>
      <c r="AT178" s="236" t="s">
        <v>546</v>
      </c>
      <c r="AU178" s="236" t="s">
        <v>85</v>
      </c>
      <c r="AV178" s="15" t="s">
        <v>79</v>
      </c>
      <c r="AW178" s="15" t="s">
        <v>33</v>
      </c>
      <c r="AX178" s="15" t="s">
        <v>72</v>
      </c>
      <c r="AY178" s="236" t="s">
        <v>525</v>
      </c>
    </row>
    <row r="179" spans="1:65" s="13" customFormat="1" ht="11.25">
      <c r="B179" s="204"/>
      <c r="C179" s="205"/>
      <c r="D179" s="206" t="s">
        <v>546</v>
      </c>
      <c r="E179" s="207" t="s">
        <v>19</v>
      </c>
      <c r="F179" s="208" t="s">
        <v>695</v>
      </c>
      <c r="G179" s="205"/>
      <c r="H179" s="209">
        <v>23.49</v>
      </c>
      <c r="I179" s="210"/>
      <c r="J179" s="205"/>
      <c r="K179" s="205"/>
      <c r="L179" s="211"/>
      <c r="M179" s="212"/>
      <c r="N179" s="213"/>
      <c r="O179" s="213"/>
      <c r="P179" s="213"/>
      <c r="Q179" s="213"/>
      <c r="R179" s="213"/>
      <c r="S179" s="213"/>
      <c r="T179" s="214"/>
      <c r="AT179" s="215" t="s">
        <v>546</v>
      </c>
      <c r="AU179" s="215" t="s">
        <v>85</v>
      </c>
      <c r="AV179" s="13" t="s">
        <v>85</v>
      </c>
      <c r="AW179" s="13" t="s">
        <v>33</v>
      </c>
      <c r="AX179" s="13" t="s">
        <v>72</v>
      </c>
      <c r="AY179" s="215" t="s">
        <v>525</v>
      </c>
    </row>
    <row r="180" spans="1:65" s="14" customFormat="1" ht="11.25">
      <c r="B180" s="216"/>
      <c r="C180" s="217"/>
      <c r="D180" s="206" t="s">
        <v>546</v>
      </c>
      <c r="E180" s="218" t="s">
        <v>19</v>
      </c>
      <c r="F180" s="219" t="s">
        <v>552</v>
      </c>
      <c r="G180" s="217"/>
      <c r="H180" s="220">
        <v>84.69</v>
      </c>
      <c r="I180" s="221"/>
      <c r="J180" s="217"/>
      <c r="K180" s="217"/>
      <c r="L180" s="222"/>
      <c r="M180" s="223"/>
      <c r="N180" s="224"/>
      <c r="O180" s="224"/>
      <c r="P180" s="224"/>
      <c r="Q180" s="224"/>
      <c r="R180" s="224"/>
      <c r="S180" s="224"/>
      <c r="T180" s="225"/>
      <c r="AT180" s="226" t="s">
        <v>546</v>
      </c>
      <c r="AU180" s="226" t="s">
        <v>85</v>
      </c>
      <c r="AV180" s="14" t="s">
        <v>537</v>
      </c>
      <c r="AW180" s="14" t="s">
        <v>33</v>
      </c>
      <c r="AX180" s="14" t="s">
        <v>79</v>
      </c>
      <c r="AY180" s="226" t="s">
        <v>525</v>
      </c>
    </row>
    <row r="181" spans="1:65" s="2" customFormat="1" ht="62.65" customHeight="1">
      <c r="A181" s="38"/>
      <c r="B181" s="39"/>
      <c r="C181" s="186" t="s">
        <v>696</v>
      </c>
      <c r="D181" s="186" t="s">
        <v>533</v>
      </c>
      <c r="E181" s="187" t="s">
        <v>697</v>
      </c>
      <c r="F181" s="188" t="s">
        <v>698</v>
      </c>
      <c r="G181" s="189" t="s">
        <v>158</v>
      </c>
      <c r="H181" s="190">
        <v>2441.732</v>
      </c>
      <c r="I181" s="191"/>
      <c r="J181" s="192">
        <f>ROUND(I181*H181,2)</f>
        <v>0</v>
      </c>
      <c r="K181" s="188" t="s">
        <v>536</v>
      </c>
      <c r="L181" s="43"/>
      <c r="M181" s="193" t="s">
        <v>19</v>
      </c>
      <c r="N181" s="194" t="s">
        <v>44</v>
      </c>
      <c r="O181" s="68"/>
      <c r="P181" s="195">
        <f>O181*H181</f>
        <v>0</v>
      </c>
      <c r="Q181" s="195">
        <v>0</v>
      </c>
      <c r="R181" s="195">
        <f>Q181*H181</f>
        <v>0</v>
      </c>
      <c r="S181" s="195">
        <v>0</v>
      </c>
      <c r="T181" s="196">
        <f>S181*H181</f>
        <v>0</v>
      </c>
      <c r="U181" s="38"/>
      <c r="V181" s="38"/>
      <c r="W181" s="38"/>
      <c r="X181" s="38"/>
      <c r="Y181" s="38"/>
      <c r="Z181" s="38"/>
      <c r="AA181" s="38"/>
      <c r="AB181" s="38"/>
      <c r="AC181" s="38"/>
      <c r="AD181" s="38"/>
      <c r="AE181" s="38"/>
      <c r="AR181" s="197" t="s">
        <v>537</v>
      </c>
      <c r="AT181" s="197" t="s">
        <v>533</v>
      </c>
      <c r="AU181" s="197" t="s">
        <v>85</v>
      </c>
      <c r="AY181" s="21" t="s">
        <v>525</v>
      </c>
      <c r="BE181" s="198">
        <f>IF(N181="základní",J181,0)</f>
        <v>0</v>
      </c>
      <c r="BF181" s="198">
        <f>IF(N181="snížená",J181,0)</f>
        <v>0</v>
      </c>
      <c r="BG181" s="198">
        <f>IF(N181="zákl. přenesená",J181,0)</f>
        <v>0</v>
      </c>
      <c r="BH181" s="198">
        <f>IF(N181="sníž. přenesená",J181,0)</f>
        <v>0</v>
      </c>
      <c r="BI181" s="198">
        <f>IF(N181="nulová",J181,0)</f>
        <v>0</v>
      </c>
      <c r="BJ181" s="21" t="s">
        <v>85</v>
      </c>
      <c r="BK181" s="198">
        <f>ROUND(I181*H181,2)</f>
        <v>0</v>
      </c>
      <c r="BL181" s="21" t="s">
        <v>537</v>
      </c>
      <c r="BM181" s="197" t="s">
        <v>699</v>
      </c>
    </row>
    <row r="182" spans="1:65" s="2" customFormat="1" ht="11.25">
      <c r="A182" s="38"/>
      <c r="B182" s="39"/>
      <c r="C182" s="40"/>
      <c r="D182" s="199" t="s">
        <v>542</v>
      </c>
      <c r="E182" s="40"/>
      <c r="F182" s="200" t="s">
        <v>700</v>
      </c>
      <c r="G182" s="40"/>
      <c r="H182" s="40"/>
      <c r="I182" s="201"/>
      <c r="J182" s="40"/>
      <c r="K182" s="40"/>
      <c r="L182" s="43"/>
      <c r="M182" s="202"/>
      <c r="N182" s="203"/>
      <c r="O182" s="68"/>
      <c r="P182" s="68"/>
      <c r="Q182" s="68"/>
      <c r="R182" s="68"/>
      <c r="S182" s="68"/>
      <c r="T182" s="69"/>
      <c r="U182" s="38"/>
      <c r="V182" s="38"/>
      <c r="W182" s="38"/>
      <c r="X182" s="38"/>
      <c r="Y182" s="38"/>
      <c r="Z182" s="38"/>
      <c r="AA182" s="38"/>
      <c r="AB182" s="38"/>
      <c r="AC182" s="38"/>
      <c r="AD182" s="38"/>
      <c r="AE182" s="38"/>
      <c r="AT182" s="21" t="s">
        <v>542</v>
      </c>
      <c r="AU182" s="21" t="s">
        <v>85</v>
      </c>
    </row>
    <row r="183" spans="1:65" s="15" customFormat="1" ht="11.25">
      <c r="B183" s="227"/>
      <c r="C183" s="228"/>
      <c r="D183" s="206" t="s">
        <v>546</v>
      </c>
      <c r="E183" s="229" t="s">
        <v>19</v>
      </c>
      <c r="F183" s="230" t="s">
        <v>701</v>
      </c>
      <c r="G183" s="228"/>
      <c r="H183" s="229" t="s">
        <v>19</v>
      </c>
      <c r="I183" s="231"/>
      <c r="J183" s="228"/>
      <c r="K183" s="228"/>
      <c r="L183" s="232"/>
      <c r="M183" s="233"/>
      <c r="N183" s="234"/>
      <c r="O183" s="234"/>
      <c r="P183" s="234"/>
      <c r="Q183" s="234"/>
      <c r="R183" s="234"/>
      <c r="S183" s="234"/>
      <c r="T183" s="235"/>
      <c r="AT183" s="236" t="s">
        <v>546</v>
      </c>
      <c r="AU183" s="236" t="s">
        <v>85</v>
      </c>
      <c r="AV183" s="15" t="s">
        <v>79</v>
      </c>
      <c r="AW183" s="15" t="s">
        <v>33</v>
      </c>
      <c r="AX183" s="15" t="s">
        <v>72</v>
      </c>
      <c r="AY183" s="236" t="s">
        <v>525</v>
      </c>
    </row>
    <row r="184" spans="1:65" s="13" customFormat="1" ht="11.25">
      <c r="B184" s="204"/>
      <c r="C184" s="205"/>
      <c r="D184" s="206" t="s">
        <v>546</v>
      </c>
      <c r="E184" s="207" t="s">
        <v>19</v>
      </c>
      <c r="F184" s="208" t="s">
        <v>702</v>
      </c>
      <c r="G184" s="205"/>
      <c r="H184" s="209">
        <v>2441.732</v>
      </c>
      <c r="I184" s="210"/>
      <c r="J184" s="205"/>
      <c r="K184" s="205"/>
      <c r="L184" s="211"/>
      <c r="M184" s="212"/>
      <c r="N184" s="213"/>
      <c r="O184" s="213"/>
      <c r="P184" s="213"/>
      <c r="Q184" s="213"/>
      <c r="R184" s="213"/>
      <c r="S184" s="213"/>
      <c r="T184" s="214"/>
      <c r="AT184" s="215" t="s">
        <v>546</v>
      </c>
      <c r="AU184" s="215" t="s">
        <v>85</v>
      </c>
      <c r="AV184" s="13" t="s">
        <v>85</v>
      </c>
      <c r="AW184" s="13" t="s">
        <v>33</v>
      </c>
      <c r="AX184" s="13" t="s">
        <v>79</v>
      </c>
      <c r="AY184" s="215" t="s">
        <v>525</v>
      </c>
    </row>
    <row r="185" spans="1:65" s="2" customFormat="1" ht="62.65" customHeight="1">
      <c r="A185" s="38"/>
      <c r="B185" s="39"/>
      <c r="C185" s="186" t="s">
        <v>8</v>
      </c>
      <c r="D185" s="186" t="s">
        <v>533</v>
      </c>
      <c r="E185" s="187" t="s">
        <v>703</v>
      </c>
      <c r="F185" s="188" t="s">
        <v>704</v>
      </c>
      <c r="G185" s="189" t="s">
        <v>158</v>
      </c>
      <c r="H185" s="190">
        <v>19.068000000000001</v>
      </c>
      <c r="I185" s="191"/>
      <c r="J185" s="192">
        <f>ROUND(I185*H185,2)</f>
        <v>0</v>
      </c>
      <c r="K185" s="188" t="s">
        <v>536</v>
      </c>
      <c r="L185" s="43"/>
      <c r="M185" s="193" t="s">
        <v>19</v>
      </c>
      <c r="N185" s="194" t="s">
        <v>44</v>
      </c>
      <c r="O185" s="68"/>
      <c r="P185" s="195">
        <f>O185*H185</f>
        <v>0</v>
      </c>
      <c r="Q185" s="195">
        <v>0</v>
      </c>
      <c r="R185" s="195">
        <f>Q185*H185</f>
        <v>0</v>
      </c>
      <c r="S185" s="195">
        <v>0</v>
      </c>
      <c r="T185" s="196">
        <f>S185*H185</f>
        <v>0</v>
      </c>
      <c r="U185" s="38"/>
      <c r="V185" s="38"/>
      <c r="W185" s="38"/>
      <c r="X185" s="38"/>
      <c r="Y185" s="38"/>
      <c r="Z185" s="38"/>
      <c r="AA185" s="38"/>
      <c r="AB185" s="38"/>
      <c r="AC185" s="38"/>
      <c r="AD185" s="38"/>
      <c r="AE185" s="38"/>
      <c r="AR185" s="197" t="s">
        <v>537</v>
      </c>
      <c r="AT185" s="197" t="s">
        <v>533</v>
      </c>
      <c r="AU185" s="197" t="s">
        <v>85</v>
      </c>
      <c r="AY185" s="21" t="s">
        <v>525</v>
      </c>
      <c r="BE185" s="198">
        <f>IF(N185="základní",J185,0)</f>
        <v>0</v>
      </c>
      <c r="BF185" s="198">
        <f>IF(N185="snížená",J185,0)</f>
        <v>0</v>
      </c>
      <c r="BG185" s="198">
        <f>IF(N185="zákl. přenesená",J185,0)</f>
        <v>0</v>
      </c>
      <c r="BH185" s="198">
        <f>IF(N185="sníž. přenesená",J185,0)</f>
        <v>0</v>
      </c>
      <c r="BI185" s="198">
        <f>IF(N185="nulová",J185,0)</f>
        <v>0</v>
      </c>
      <c r="BJ185" s="21" t="s">
        <v>85</v>
      </c>
      <c r="BK185" s="198">
        <f>ROUND(I185*H185,2)</f>
        <v>0</v>
      </c>
      <c r="BL185" s="21" t="s">
        <v>537</v>
      </c>
      <c r="BM185" s="197" t="s">
        <v>705</v>
      </c>
    </row>
    <row r="186" spans="1:65" s="2" customFormat="1" ht="11.25">
      <c r="A186" s="38"/>
      <c r="B186" s="39"/>
      <c r="C186" s="40"/>
      <c r="D186" s="199" t="s">
        <v>542</v>
      </c>
      <c r="E186" s="40"/>
      <c r="F186" s="200" t="s">
        <v>706</v>
      </c>
      <c r="G186" s="40"/>
      <c r="H186" s="40"/>
      <c r="I186" s="201"/>
      <c r="J186" s="40"/>
      <c r="K186" s="40"/>
      <c r="L186" s="43"/>
      <c r="M186" s="202"/>
      <c r="N186" s="203"/>
      <c r="O186" s="68"/>
      <c r="P186" s="68"/>
      <c r="Q186" s="68"/>
      <c r="R186" s="68"/>
      <c r="S186" s="68"/>
      <c r="T186" s="69"/>
      <c r="U186" s="38"/>
      <c r="V186" s="38"/>
      <c r="W186" s="38"/>
      <c r="X186" s="38"/>
      <c r="Y186" s="38"/>
      <c r="Z186" s="38"/>
      <c r="AA186" s="38"/>
      <c r="AB186" s="38"/>
      <c r="AC186" s="38"/>
      <c r="AD186" s="38"/>
      <c r="AE186" s="38"/>
      <c r="AT186" s="21" t="s">
        <v>542</v>
      </c>
      <c r="AU186" s="21" t="s">
        <v>85</v>
      </c>
    </row>
    <row r="187" spans="1:65" s="13" customFormat="1" ht="11.25">
      <c r="B187" s="204"/>
      <c r="C187" s="205"/>
      <c r="D187" s="206" t="s">
        <v>546</v>
      </c>
      <c r="E187" s="207" t="s">
        <v>19</v>
      </c>
      <c r="F187" s="208" t="s">
        <v>707</v>
      </c>
      <c r="G187" s="205"/>
      <c r="H187" s="209">
        <v>8.2620000000000005</v>
      </c>
      <c r="I187" s="210"/>
      <c r="J187" s="205"/>
      <c r="K187" s="205"/>
      <c r="L187" s="211"/>
      <c r="M187" s="212"/>
      <c r="N187" s="213"/>
      <c r="O187" s="213"/>
      <c r="P187" s="213"/>
      <c r="Q187" s="213"/>
      <c r="R187" s="213"/>
      <c r="S187" s="213"/>
      <c r="T187" s="214"/>
      <c r="AT187" s="215" t="s">
        <v>546</v>
      </c>
      <c r="AU187" s="215" t="s">
        <v>85</v>
      </c>
      <c r="AV187" s="13" t="s">
        <v>85</v>
      </c>
      <c r="AW187" s="13" t="s">
        <v>33</v>
      </c>
      <c r="AX187" s="13" t="s">
        <v>72</v>
      </c>
      <c r="AY187" s="215" t="s">
        <v>525</v>
      </c>
    </row>
    <row r="188" spans="1:65" s="13" customFormat="1" ht="11.25">
      <c r="B188" s="204"/>
      <c r="C188" s="205"/>
      <c r="D188" s="206" t="s">
        <v>546</v>
      </c>
      <c r="E188" s="207" t="s">
        <v>19</v>
      </c>
      <c r="F188" s="208" t="s">
        <v>708</v>
      </c>
      <c r="G188" s="205"/>
      <c r="H188" s="209">
        <v>1.272</v>
      </c>
      <c r="I188" s="210"/>
      <c r="J188" s="205"/>
      <c r="K188" s="205"/>
      <c r="L188" s="211"/>
      <c r="M188" s="212"/>
      <c r="N188" s="213"/>
      <c r="O188" s="213"/>
      <c r="P188" s="213"/>
      <c r="Q188" s="213"/>
      <c r="R188" s="213"/>
      <c r="S188" s="213"/>
      <c r="T188" s="214"/>
      <c r="AT188" s="215" t="s">
        <v>546</v>
      </c>
      <c r="AU188" s="215" t="s">
        <v>85</v>
      </c>
      <c r="AV188" s="13" t="s">
        <v>85</v>
      </c>
      <c r="AW188" s="13" t="s">
        <v>33</v>
      </c>
      <c r="AX188" s="13" t="s">
        <v>72</v>
      </c>
      <c r="AY188" s="215" t="s">
        <v>525</v>
      </c>
    </row>
    <row r="189" spans="1:65" s="16" customFormat="1" ht="11.25">
      <c r="B189" s="237"/>
      <c r="C189" s="238"/>
      <c r="D189" s="206" t="s">
        <v>546</v>
      </c>
      <c r="E189" s="239" t="s">
        <v>429</v>
      </c>
      <c r="F189" s="240" t="s">
        <v>590</v>
      </c>
      <c r="G189" s="238"/>
      <c r="H189" s="241">
        <v>9.5340000000000007</v>
      </c>
      <c r="I189" s="242"/>
      <c r="J189" s="238"/>
      <c r="K189" s="238"/>
      <c r="L189" s="243"/>
      <c r="M189" s="244"/>
      <c r="N189" s="245"/>
      <c r="O189" s="245"/>
      <c r="P189" s="245"/>
      <c r="Q189" s="245"/>
      <c r="R189" s="245"/>
      <c r="S189" s="245"/>
      <c r="T189" s="246"/>
      <c r="AT189" s="247" t="s">
        <v>546</v>
      </c>
      <c r="AU189" s="247" t="s">
        <v>85</v>
      </c>
      <c r="AV189" s="16" t="s">
        <v>573</v>
      </c>
      <c r="AW189" s="16" t="s">
        <v>33</v>
      </c>
      <c r="AX189" s="16" t="s">
        <v>72</v>
      </c>
      <c r="AY189" s="247" t="s">
        <v>525</v>
      </c>
    </row>
    <row r="190" spans="1:65" s="15" customFormat="1" ht="11.25">
      <c r="B190" s="227"/>
      <c r="C190" s="228"/>
      <c r="D190" s="206" t="s">
        <v>546</v>
      </c>
      <c r="E190" s="229" t="s">
        <v>19</v>
      </c>
      <c r="F190" s="230" t="s">
        <v>709</v>
      </c>
      <c r="G190" s="228"/>
      <c r="H190" s="229" t="s">
        <v>19</v>
      </c>
      <c r="I190" s="231"/>
      <c r="J190" s="228"/>
      <c r="K190" s="228"/>
      <c r="L190" s="232"/>
      <c r="M190" s="233"/>
      <c r="N190" s="234"/>
      <c r="O190" s="234"/>
      <c r="P190" s="234"/>
      <c r="Q190" s="234"/>
      <c r="R190" s="234"/>
      <c r="S190" s="234"/>
      <c r="T190" s="235"/>
      <c r="AT190" s="236" t="s">
        <v>546</v>
      </c>
      <c r="AU190" s="236" t="s">
        <v>85</v>
      </c>
      <c r="AV190" s="15" t="s">
        <v>79</v>
      </c>
      <c r="AW190" s="15" t="s">
        <v>33</v>
      </c>
      <c r="AX190" s="15" t="s">
        <v>72</v>
      </c>
      <c r="AY190" s="236" t="s">
        <v>525</v>
      </c>
    </row>
    <row r="191" spans="1:65" s="13" customFormat="1" ht="11.25">
      <c r="B191" s="204"/>
      <c r="C191" s="205"/>
      <c r="D191" s="206" t="s">
        <v>546</v>
      </c>
      <c r="E191" s="207" t="s">
        <v>19</v>
      </c>
      <c r="F191" s="208" t="s">
        <v>429</v>
      </c>
      <c r="G191" s="205"/>
      <c r="H191" s="209">
        <v>9.5340000000000007</v>
      </c>
      <c r="I191" s="210"/>
      <c r="J191" s="205"/>
      <c r="K191" s="205"/>
      <c r="L191" s="211"/>
      <c r="M191" s="212"/>
      <c r="N191" s="213"/>
      <c r="O191" s="213"/>
      <c r="P191" s="213"/>
      <c r="Q191" s="213"/>
      <c r="R191" s="213"/>
      <c r="S191" s="213"/>
      <c r="T191" s="214"/>
      <c r="AT191" s="215" t="s">
        <v>546</v>
      </c>
      <c r="AU191" s="215" t="s">
        <v>85</v>
      </c>
      <c r="AV191" s="13" t="s">
        <v>85</v>
      </c>
      <c r="AW191" s="13" t="s">
        <v>33</v>
      </c>
      <c r="AX191" s="13" t="s">
        <v>72</v>
      </c>
      <c r="AY191" s="215" t="s">
        <v>525</v>
      </c>
    </row>
    <row r="192" spans="1:65" s="16" customFormat="1" ht="11.25">
      <c r="B192" s="237"/>
      <c r="C192" s="238"/>
      <c r="D192" s="206" t="s">
        <v>546</v>
      </c>
      <c r="E192" s="239" t="s">
        <v>19</v>
      </c>
      <c r="F192" s="240" t="s">
        <v>590</v>
      </c>
      <c r="G192" s="238"/>
      <c r="H192" s="241">
        <v>9.5340000000000007</v>
      </c>
      <c r="I192" s="242"/>
      <c r="J192" s="238"/>
      <c r="K192" s="238"/>
      <c r="L192" s="243"/>
      <c r="M192" s="244"/>
      <c r="N192" s="245"/>
      <c r="O192" s="245"/>
      <c r="P192" s="245"/>
      <c r="Q192" s="245"/>
      <c r="R192" s="245"/>
      <c r="S192" s="245"/>
      <c r="T192" s="246"/>
      <c r="AT192" s="247" t="s">
        <v>546</v>
      </c>
      <c r="AU192" s="247" t="s">
        <v>85</v>
      </c>
      <c r="AV192" s="16" t="s">
        <v>573</v>
      </c>
      <c r="AW192" s="16" t="s">
        <v>33</v>
      </c>
      <c r="AX192" s="16" t="s">
        <v>72</v>
      </c>
      <c r="AY192" s="247" t="s">
        <v>525</v>
      </c>
    </row>
    <row r="193" spans="1:65" s="14" customFormat="1" ht="11.25">
      <c r="B193" s="216"/>
      <c r="C193" s="217"/>
      <c r="D193" s="206" t="s">
        <v>546</v>
      </c>
      <c r="E193" s="218" t="s">
        <v>19</v>
      </c>
      <c r="F193" s="219" t="s">
        <v>552</v>
      </c>
      <c r="G193" s="217"/>
      <c r="H193" s="220">
        <v>19.068000000000001</v>
      </c>
      <c r="I193" s="221"/>
      <c r="J193" s="217"/>
      <c r="K193" s="217"/>
      <c r="L193" s="222"/>
      <c r="M193" s="223"/>
      <c r="N193" s="224"/>
      <c r="O193" s="224"/>
      <c r="P193" s="224"/>
      <c r="Q193" s="224"/>
      <c r="R193" s="224"/>
      <c r="S193" s="224"/>
      <c r="T193" s="225"/>
      <c r="AT193" s="226" t="s">
        <v>546</v>
      </c>
      <c r="AU193" s="226" t="s">
        <v>85</v>
      </c>
      <c r="AV193" s="14" t="s">
        <v>537</v>
      </c>
      <c r="AW193" s="14" t="s">
        <v>33</v>
      </c>
      <c r="AX193" s="14" t="s">
        <v>79</v>
      </c>
      <c r="AY193" s="226" t="s">
        <v>525</v>
      </c>
    </row>
    <row r="194" spans="1:65" s="2" customFormat="1" ht="62.65" customHeight="1">
      <c r="A194" s="38"/>
      <c r="B194" s="39"/>
      <c r="C194" s="186" t="s">
        <v>710</v>
      </c>
      <c r="D194" s="186" t="s">
        <v>533</v>
      </c>
      <c r="E194" s="187" t="s">
        <v>711</v>
      </c>
      <c r="F194" s="188" t="s">
        <v>712</v>
      </c>
      <c r="G194" s="189" t="s">
        <v>158</v>
      </c>
      <c r="H194" s="190">
        <v>2038.7929999999999</v>
      </c>
      <c r="I194" s="191"/>
      <c r="J194" s="192">
        <f>ROUND(I194*H194,2)</f>
        <v>0</v>
      </c>
      <c r="K194" s="188" t="s">
        <v>536</v>
      </c>
      <c r="L194" s="43"/>
      <c r="M194" s="193" t="s">
        <v>19</v>
      </c>
      <c r="N194" s="194" t="s">
        <v>44</v>
      </c>
      <c r="O194" s="68"/>
      <c r="P194" s="195">
        <f>O194*H194</f>
        <v>0</v>
      </c>
      <c r="Q194" s="195">
        <v>0</v>
      </c>
      <c r="R194" s="195">
        <f>Q194*H194</f>
        <v>0</v>
      </c>
      <c r="S194" s="195">
        <v>0</v>
      </c>
      <c r="T194" s="196">
        <f>S194*H194</f>
        <v>0</v>
      </c>
      <c r="U194" s="38"/>
      <c r="V194" s="38"/>
      <c r="W194" s="38"/>
      <c r="X194" s="38"/>
      <c r="Y194" s="38"/>
      <c r="Z194" s="38"/>
      <c r="AA194" s="38"/>
      <c r="AB194" s="38"/>
      <c r="AC194" s="38"/>
      <c r="AD194" s="38"/>
      <c r="AE194" s="38"/>
      <c r="AR194" s="197" t="s">
        <v>537</v>
      </c>
      <c r="AT194" s="197" t="s">
        <v>533</v>
      </c>
      <c r="AU194" s="197" t="s">
        <v>85</v>
      </c>
      <c r="AY194" s="21" t="s">
        <v>525</v>
      </c>
      <c r="BE194" s="198">
        <f>IF(N194="základní",J194,0)</f>
        <v>0</v>
      </c>
      <c r="BF194" s="198">
        <f>IF(N194="snížená",J194,0)</f>
        <v>0</v>
      </c>
      <c r="BG194" s="198">
        <f>IF(N194="zákl. přenesená",J194,0)</f>
        <v>0</v>
      </c>
      <c r="BH194" s="198">
        <f>IF(N194="sníž. přenesená",J194,0)</f>
        <v>0</v>
      </c>
      <c r="BI194" s="198">
        <f>IF(N194="nulová",J194,0)</f>
        <v>0</v>
      </c>
      <c r="BJ194" s="21" t="s">
        <v>85</v>
      </c>
      <c r="BK194" s="198">
        <f>ROUND(I194*H194,2)</f>
        <v>0</v>
      </c>
      <c r="BL194" s="21" t="s">
        <v>537</v>
      </c>
      <c r="BM194" s="197" t="s">
        <v>713</v>
      </c>
    </row>
    <row r="195" spans="1:65" s="2" customFormat="1" ht="11.25">
      <c r="A195" s="38"/>
      <c r="B195" s="39"/>
      <c r="C195" s="40"/>
      <c r="D195" s="199" t="s">
        <v>542</v>
      </c>
      <c r="E195" s="40"/>
      <c r="F195" s="200" t="s">
        <v>714</v>
      </c>
      <c r="G195" s="40"/>
      <c r="H195" s="40"/>
      <c r="I195" s="201"/>
      <c r="J195" s="40"/>
      <c r="K195" s="40"/>
      <c r="L195" s="43"/>
      <c r="M195" s="202"/>
      <c r="N195" s="203"/>
      <c r="O195" s="68"/>
      <c r="P195" s="68"/>
      <c r="Q195" s="68"/>
      <c r="R195" s="68"/>
      <c r="S195" s="68"/>
      <c r="T195" s="69"/>
      <c r="U195" s="38"/>
      <c r="V195" s="38"/>
      <c r="W195" s="38"/>
      <c r="X195" s="38"/>
      <c r="Y195" s="38"/>
      <c r="Z195" s="38"/>
      <c r="AA195" s="38"/>
      <c r="AB195" s="38"/>
      <c r="AC195" s="38"/>
      <c r="AD195" s="38"/>
      <c r="AE195" s="38"/>
      <c r="AT195" s="21" t="s">
        <v>542</v>
      </c>
      <c r="AU195" s="21" t="s">
        <v>85</v>
      </c>
    </row>
    <row r="196" spans="1:65" s="15" customFormat="1" ht="11.25">
      <c r="B196" s="227"/>
      <c r="C196" s="228"/>
      <c r="D196" s="206" t="s">
        <v>546</v>
      </c>
      <c r="E196" s="229" t="s">
        <v>19</v>
      </c>
      <c r="F196" s="230" t="s">
        <v>715</v>
      </c>
      <c r="G196" s="228"/>
      <c r="H196" s="229" t="s">
        <v>19</v>
      </c>
      <c r="I196" s="231"/>
      <c r="J196" s="228"/>
      <c r="K196" s="228"/>
      <c r="L196" s="232"/>
      <c r="M196" s="233"/>
      <c r="N196" s="234"/>
      <c r="O196" s="234"/>
      <c r="P196" s="234"/>
      <c r="Q196" s="234"/>
      <c r="R196" s="234"/>
      <c r="S196" s="234"/>
      <c r="T196" s="235"/>
      <c r="AT196" s="236" t="s">
        <v>546</v>
      </c>
      <c r="AU196" s="236" t="s">
        <v>85</v>
      </c>
      <c r="AV196" s="15" t="s">
        <v>79</v>
      </c>
      <c r="AW196" s="15" t="s">
        <v>33</v>
      </c>
      <c r="AX196" s="15" t="s">
        <v>72</v>
      </c>
      <c r="AY196" s="236" t="s">
        <v>525</v>
      </c>
    </row>
    <row r="197" spans="1:65" s="13" customFormat="1" ht="11.25">
      <c r="B197" s="204"/>
      <c r="C197" s="205"/>
      <c r="D197" s="206" t="s">
        <v>546</v>
      </c>
      <c r="E197" s="207" t="s">
        <v>19</v>
      </c>
      <c r="F197" s="208" t="s">
        <v>341</v>
      </c>
      <c r="G197" s="205"/>
      <c r="H197" s="209">
        <v>3184.2</v>
      </c>
      <c r="I197" s="210"/>
      <c r="J197" s="205"/>
      <c r="K197" s="205"/>
      <c r="L197" s="211"/>
      <c r="M197" s="212"/>
      <c r="N197" s="213"/>
      <c r="O197" s="213"/>
      <c r="P197" s="213"/>
      <c r="Q197" s="213"/>
      <c r="R197" s="213"/>
      <c r="S197" s="213"/>
      <c r="T197" s="214"/>
      <c r="AT197" s="215" t="s">
        <v>546</v>
      </c>
      <c r="AU197" s="215" t="s">
        <v>85</v>
      </c>
      <c r="AV197" s="13" t="s">
        <v>85</v>
      </c>
      <c r="AW197" s="13" t="s">
        <v>33</v>
      </c>
      <c r="AX197" s="13" t="s">
        <v>72</v>
      </c>
      <c r="AY197" s="215" t="s">
        <v>525</v>
      </c>
    </row>
    <row r="198" spans="1:65" s="15" customFormat="1" ht="11.25">
      <c r="B198" s="227"/>
      <c r="C198" s="228"/>
      <c r="D198" s="206" t="s">
        <v>546</v>
      </c>
      <c r="E198" s="229" t="s">
        <v>19</v>
      </c>
      <c r="F198" s="230" t="s">
        <v>716</v>
      </c>
      <c r="G198" s="228"/>
      <c r="H198" s="229" t="s">
        <v>19</v>
      </c>
      <c r="I198" s="231"/>
      <c r="J198" s="228"/>
      <c r="K198" s="228"/>
      <c r="L198" s="232"/>
      <c r="M198" s="233"/>
      <c r="N198" s="234"/>
      <c r="O198" s="234"/>
      <c r="P198" s="234"/>
      <c r="Q198" s="234"/>
      <c r="R198" s="234"/>
      <c r="S198" s="234"/>
      <c r="T198" s="235"/>
      <c r="AT198" s="236" t="s">
        <v>546</v>
      </c>
      <c r="AU198" s="236" t="s">
        <v>85</v>
      </c>
      <c r="AV198" s="15" t="s">
        <v>79</v>
      </c>
      <c r="AW198" s="15" t="s">
        <v>33</v>
      </c>
      <c r="AX198" s="15" t="s">
        <v>72</v>
      </c>
      <c r="AY198" s="236" t="s">
        <v>525</v>
      </c>
    </row>
    <row r="199" spans="1:65" s="13" customFormat="1" ht="11.25">
      <c r="B199" s="204"/>
      <c r="C199" s="205"/>
      <c r="D199" s="206" t="s">
        <v>546</v>
      </c>
      <c r="E199" s="207" t="s">
        <v>19</v>
      </c>
      <c r="F199" s="208" t="s">
        <v>447</v>
      </c>
      <c r="G199" s="205"/>
      <c r="H199" s="209">
        <v>37.322000000000003</v>
      </c>
      <c r="I199" s="210"/>
      <c r="J199" s="205"/>
      <c r="K199" s="205"/>
      <c r="L199" s="211"/>
      <c r="M199" s="212"/>
      <c r="N199" s="213"/>
      <c r="O199" s="213"/>
      <c r="P199" s="213"/>
      <c r="Q199" s="213"/>
      <c r="R199" s="213"/>
      <c r="S199" s="213"/>
      <c r="T199" s="214"/>
      <c r="AT199" s="215" t="s">
        <v>546</v>
      </c>
      <c r="AU199" s="215" t="s">
        <v>85</v>
      </c>
      <c r="AV199" s="13" t="s">
        <v>85</v>
      </c>
      <c r="AW199" s="13" t="s">
        <v>33</v>
      </c>
      <c r="AX199" s="13" t="s">
        <v>72</v>
      </c>
      <c r="AY199" s="215" t="s">
        <v>525</v>
      </c>
    </row>
    <row r="200" spans="1:65" s="15" customFormat="1" ht="11.25">
      <c r="B200" s="227"/>
      <c r="C200" s="228"/>
      <c r="D200" s="206" t="s">
        <v>546</v>
      </c>
      <c r="E200" s="229" t="s">
        <v>19</v>
      </c>
      <c r="F200" s="230" t="s">
        <v>717</v>
      </c>
      <c r="G200" s="228"/>
      <c r="H200" s="229" t="s">
        <v>19</v>
      </c>
      <c r="I200" s="231"/>
      <c r="J200" s="228"/>
      <c r="K200" s="228"/>
      <c r="L200" s="232"/>
      <c r="M200" s="233"/>
      <c r="N200" s="234"/>
      <c r="O200" s="234"/>
      <c r="P200" s="234"/>
      <c r="Q200" s="234"/>
      <c r="R200" s="234"/>
      <c r="S200" s="234"/>
      <c r="T200" s="235"/>
      <c r="AT200" s="236" t="s">
        <v>546</v>
      </c>
      <c r="AU200" s="236" t="s">
        <v>85</v>
      </c>
      <c r="AV200" s="15" t="s">
        <v>79</v>
      </c>
      <c r="AW200" s="15" t="s">
        <v>33</v>
      </c>
      <c r="AX200" s="15" t="s">
        <v>72</v>
      </c>
      <c r="AY200" s="236" t="s">
        <v>525</v>
      </c>
    </row>
    <row r="201" spans="1:65" s="13" customFormat="1" ht="11.25">
      <c r="B201" s="204"/>
      <c r="C201" s="205"/>
      <c r="D201" s="206" t="s">
        <v>546</v>
      </c>
      <c r="E201" s="207" t="s">
        <v>19</v>
      </c>
      <c r="F201" s="208" t="s">
        <v>718</v>
      </c>
      <c r="G201" s="205"/>
      <c r="H201" s="209">
        <v>41.308999999999997</v>
      </c>
      <c r="I201" s="210"/>
      <c r="J201" s="205"/>
      <c r="K201" s="205"/>
      <c r="L201" s="211"/>
      <c r="M201" s="212"/>
      <c r="N201" s="213"/>
      <c r="O201" s="213"/>
      <c r="P201" s="213"/>
      <c r="Q201" s="213"/>
      <c r="R201" s="213"/>
      <c r="S201" s="213"/>
      <c r="T201" s="214"/>
      <c r="AT201" s="215" t="s">
        <v>546</v>
      </c>
      <c r="AU201" s="215" t="s">
        <v>85</v>
      </c>
      <c r="AV201" s="13" t="s">
        <v>85</v>
      </c>
      <c r="AW201" s="13" t="s">
        <v>33</v>
      </c>
      <c r="AX201" s="13" t="s">
        <v>72</v>
      </c>
      <c r="AY201" s="215" t="s">
        <v>525</v>
      </c>
    </row>
    <row r="202" spans="1:65" s="13" customFormat="1" ht="11.25">
      <c r="B202" s="204"/>
      <c r="C202" s="205"/>
      <c r="D202" s="206" t="s">
        <v>546</v>
      </c>
      <c r="E202" s="207" t="s">
        <v>19</v>
      </c>
      <c r="F202" s="208" t="s">
        <v>719</v>
      </c>
      <c r="G202" s="205"/>
      <c r="H202" s="209">
        <v>6.3620000000000001</v>
      </c>
      <c r="I202" s="210"/>
      <c r="J202" s="205"/>
      <c r="K202" s="205"/>
      <c r="L202" s="211"/>
      <c r="M202" s="212"/>
      <c r="N202" s="213"/>
      <c r="O202" s="213"/>
      <c r="P202" s="213"/>
      <c r="Q202" s="213"/>
      <c r="R202" s="213"/>
      <c r="S202" s="213"/>
      <c r="T202" s="214"/>
      <c r="AT202" s="215" t="s">
        <v>546</v>
      </c>
      <c r="AU202" s="215" t="s">
        <v>85</v>
      </c>
      <c r="AV202" s="13" t="s">
        <v>85</v>
      </c>
      <c r="AW202" s="13" t="s">
        <v>33</v>
      </c>
      <c r="AX202" s="13" t="s">
        <v>72</v>
      </c>
      <c r="AY202" s="215" t="s">
        <v>525</v>
      </c>
    </row>
    <row r="203" spans="1:65" s="15" customFormat="1" ht="11.25">
      <c r="B203" s="227"/>
      <c r="C203" s="228"/>
      <c r="D203" s="206" t="s">
        <v>546</v>
      </c>
      <c r="E203" s="229" t="s">
        <v>19</v>
      </c>
      <c r="F203" s="230" t="s">
        <v>720</v>
      </c>
      <c r="G203" s="228"/>
      <c r="H203" s="229" t="s">
        <v>19</v>
      </c>
      <c r="I203" s="231"/>
      <c r="J203" s="228"/>
      <c r="K203" s="228"/>
      <c r="L203" s="232"/>
      <c r="M203" s="233"/>
      <c r="N203" s="234"/>
      <c r="O203" s="234"/>
      <c r="P203" s="234"/>
      <c r="Q203" s="234"/>
      <c r="R203" s="234"/>
      <c r="S203" s="234"/>
      <c r="T203" s="235"/>
      <c r="AT203" s="236" t="s">
        <v>546</v>
      </c>
      <c r="AU203" s="236" t="s">
        <v>85</v>
      </c>
      <c r="AV203" s="15" t="s">
        <v>79</v>
      </c>
      <c r="AW203" s="15" t="s">
        <v>33</v>
      </c>
      <c r="AX203" s="15" t="s">
        <v>72</v>
      </c>
      <c r="AY203" s="236" t="s">
        <v>525</v>
      </c>
    </row>
    <row r="204" spans="1:65" s="13" customFormat="1" ht="11.25">
      <c r="B204" s="204"/>
      <c r="C204" s="205"/>
      <c r="D204" s="206" t="s">
        <v>546</v>
      </c>
      <c r="E204" s="207" t="s">
        <v>19</v>
      </c>
      <c r="F204" s="208" t="s">
        <v>721</v>
      </c>
      <c r="G204" s="205"/>
      <c r="H204" s="209">
        <v>-1230.4000000000001</v>
      </c>
      <c r="I204" s="210"/>
      <c r="J204" s="205"/>
      <c r="K204" s="205"/>
      <c r="L204" s="211"/>
      <c r="M204" s="212"/>
      <c r="N204" s="213"/>
      <c r="O204" s="213"/>
      <c r="P204" s="213"/>
      <c r="Q204" s="213"/>
      <c r="R204" s="213"/>
      <c r="S204" s="213"/>
      <c r="T204" s="214"/>
      <c r="AT204" s="215" t="s">
        <v>546</v>
      </c>
      <c r="AU204" s="215" t="s">
        <v>85</v>
      </c>
      <c r="AV204" s="13" t="s">
        <v>85</v>
      </c>
      <c r="AW204" s="13" t="s">
        <v>33</v>
      </c>
      <c r="AX204" s="13" t="s">
        <v>72</v>
      </c>
      <c r="AY204" s="215" t="s">
        <v>525</v>
      </c>
    </row>
    <row r="205" spans="1:65" s="16" customFormat="1" ht="11.25">
      <c r="B205" s="237"/>
      <c r="C205" s="238"/>
      <c r="D205" s="206" t="s">
        <v>546</v>
      </c>
      <c r="E205" s="239" t="s">
        <v>628</v>
      </c>
      <c r="F205" s="240" t="s">
        <v>590</v>
      </c>
      <c r="G205" s="238"/>
      <c r="H205" s="241">
        <v>2038.7929999999999</v>
      </c>
      <c r="I205" s="242"/>
      <c r="J205" s="238"/>
      <c r="K205" s="238"/>
      <c r="L205" s="243"/>
      <c r="M205" s="244"/>
      <c r="N205" s="245"/>
      <c r="O205" s="245"/>
      <c r="P205" s="245"/>
      <c r="Q205" s="245"/>
      <c r="R205" s="245"/>
      <c r="S205" s="245"/>
      <c r="T205" s="246"/>
      <c r="AT205" s="247" t="s">
        <v>546</v>
      </c>
      <c r="AU205" s="247" t="s">
        <v>85</v>
      </c>
      <c r="AV205" s="16" t="s">
        <v>573</v>
      </c>
      <c r="AW205" s="16" t="s">
        <v>33</v>
      </c>
      <c r="AX205" s="16" t="s">
        <v>72</v>
      </c>
      <c r="AY205" s="247" t="s">
        <v>525</v>
      </c>
    </row>
    <row r="206" spans="1:65" s="14" customFormat="1" ht="11.25">
      <c r="B206" s="216"/>
      <c r="C206" s="217"/>
      <c r="D206" s="206" t="s">
        <v>546</v>
      </c>
      <c r="E206" s="218" t="s">
        <v>19</v>
      </c>
      <c r="F206" s="219" t="s">
        <v>552</v>
      </c>
      <c r="G206" s="217"/>
      <c r="H206" s="220">
        <v>2038.7929999999999</v>
      </c>
      <c r="I206" s="221"/>
      <c r="J206" s="217"/>
      <c r="K206" s="217"/>
      <c r="L206" s="222"/>
      <c r="M206" s="223"/>
      <c r="N206" s="224"/>
      <c r="O206" s="224"/>
      <c r="P206" s="224"/>
      <c r="Q206" s="224"/>
      <c r="R206" s="224"/>
      <c r="S206" s="224"/>
      <c r="T206" s="225"/>
      <c r="AT206" s="226" t="s">
        <v>546</v>
      </c>
      <c r="AU206" s="226" t="s">
        <v>85</v>
      </c>
      <c r="AV206" s="14" t="s">
        <v>537</v>
      </c>
      <c r="AW206" s="14" t="s">
        <v>33</v>
      </c>
      <c r="AX206" s="14" t="s">
        <v>79</v>
      </c>
      <c r="AY206" s="226" t="s">
        <v>525</v>
      </c>
    </row>
    <row r="207" spans="1:65" s="2" customFormat="1" ht="66.75" customHeight="1">
      <c r="A207" s="38"/>
      <c r="B207" s="39"/>
      <c r="C207" s="186" t="s">
        <v>722</v>
      </c>
      <c r="D207" s="186" t="s">
        <v>533</v>
      </c>
      <c r="E207" s="187" t="s">
        <v>723</v>
      </c>
      <c r="F207" s="188" t="s">
        <v>724</v>
      </c>
      <c r="G207" s="189" t="s">
        <v>158</v>
      </c>
      <c r="H207" s="190">
        <v>20387.93</v>
      </c>
      <c r="I207" s="191"/>
      <c r="J207" s="192">
        <f>ROUND(I207*H207,2)</f>
        <v>0</v>
      </c>
      <c r="K207" s="188" t="s">
        <v>536</v>
      </c>
      <c r="L207" s="43"/>
      <c r="M207" s="193" t="s">
        <v>19</v>
      </c>
      <c r="N207" s="194" t="s">
        <v>44</v>
      </c>
      <c r="O207" s="68"/>
      <c r="P207" s="195">
        <f>O207*H207</f>
        <v>0</v>
      </c>
      <c r="Q207" s="195">
        <v>0</v>
      </c>
      <c r="R207" s="195">
        <f>Q207*H207</f>
        <v>0</v>
      </c>
      <c r="S207" s="195">
        <v>0</v>
      </c>
      <c r="T207" s="196">
        <f>S207*H207</f>
        <v>0</v>
      </c>
      <c r="U207" s="38"/>
      <c r="V207" s="38"/>
      <c r="W207" s="38"/>
      <c r="X207" s="38"/>
      <c r="Y207" s="38"/>
      <c r="Z207" s="38"/>
      <c r="AA207" s="38"/>
      <c r="AB207" s="38"/>
      <c r="AC207" s="38"/>
      <c r="AD207" s="38"/>
      <c r="AE207" s="38"/>
      <c r="AR207" s="197" t="s">
        <v>537</v>
      </c>
      <c r="AT207" s="197" t="s">
        <v>533</v>
      </c>
      <c r="AU207" s="197" t="s">
        <v>85</v>
      </c>
      <c r="AY207" s="21" t="s">
        <v>525</v>
      </c>
      <c r="BE207" s="198">
        <f>IF(N207="základní",J207,0)</f>
        <v>0</v>
      </c>
      <c r="BF207" s="198">
        <f>IF(N207="snížená",J207,0)</f>
        <v>0</v>
      </c>
      <c r="BG207" s="198">
        <f>IF(N207="zákl. přenesená",J207,0)</f>
        <v>0</v>
      </c>
      <c r="BH207" s="198">
        <f>IF(N207="sníž. přenesená",J207,0)</f>
        <v>0</v>
      </c>
      <c r="BI207" s="198">
        <f>IF(N207="nulová",J207,0)</f>
        <v>0</v>
      </c>
      <c r="BJ207" s="21" t="s">
        <v>85</v>
      </c>
      <c r="BK207" s="198">
        <f>ROUND(I207*H207,2)</f>
        <v>0</v>
      </c>
      <c r="BL207" s="21" t="s">
        <v>537</v>
      </c>
      <c r="BM207" s="197" t="s">
        <v>725</v>
      </c>
    </row>
    <row r="208" spans="1:65" s="2" customFormat="1" ht="11.25">
      <c r="A208" s="38"/>
      <c r="B208" s="39"/>
      <c r="C208" s="40"/>
      <c r="D208" s="199" t="s">
        <v>542</v>
      </c>
      <c r="E208" s="40"/>
      <c r="F208" s="200" t="s">
        <v>726</v>
      </c>
      <c r="G208" s="40"/>
      <c r="H208" s="40"/>
      <c r="I208" s="201"/>
      <c r="J208" s="40"/>
      <c r="K208" s="40"/>
      <c r="L208" s="43"/>
      <c r="M208" s="202"/>
      <c r="N208" s="203"/>
      <c r="O208" s="68"/>
      <c r="P208" s="68"/>
      <c r="Q208" s="68"/>
      <c r="R208" s="68"/>
      <c r="S208" s="68"/>
      <c r="T208" s="69"/>
      <c r="U208" s="38"/>
      <c r="V208" s="38"/>
      <c r="W208" s="38"/>
      <c r="X208" s="38"/>
      <c r="Y208" s="38"/>
      <c r="Z208" s="38"/>
      <c r="AA208" s="38"/>
      <c r="AB208" s="38"/>
      <c r="AC208" s="38"/>
      <c r="AD208" s="38"/>
      <c r="AE208" s="38"/>
      <c r="AT208" s="21" t="s">
        <v>542</v>
      </c>
      <c r="AU208" s="21" t="s">
        <v>85</v>
      </c>
    </row>
    <row r="209" spans="1:65" s="13" customFormat="1" ht="11.25">
      <c r="B209" s="204"/>
      <c r="C209" s="205"/>
      <c r="D209" s="206" t="s">
        <v>546</v>
      </c>
      <c r="E209" s="207" t="s">
        <v>19</v>
      </c>
      <c r="F209" s="208" t="s">
        <v>628</v>
      </c>
      <c r="G209" s="205"/>
      <c r="H209" s="209">
        <v>2038.7929999999999</v>
      </c>
      <c r="I209" s="210"/>
      <c r="J209" s="205"/>
      <c r="K209" s="205"/>
      <c r="L209" s="211"/>
      <c r="M209" s="212"/>
      <c r="N209" s="213"/>
      <c r="O209" s="213"/>
      <c r="P209" s="213"/>
      <c r="Q209" s="213"/>
      <c r="R209" s="213"/>
      <c r="S209" s="213"/>
      <c r="T209" s="214"/>
      <c r="AT209" s="215" t="s">
        <v>546</v>
      </c>
      <c r="AU209" s="215" t="s">
        <v>85</v>
      </c>
      <c r="AV209" s="13" t="s">
        <v>85</v>
      </c>
      <c r="AW209" s="13" t="s">
        <v>33</v>
      </c>
      <c r="AX209" s="13" t="s">
        <v>79</v>
      </c>
      <c r="AY209" s="215" t="s">
        <v>525</v>
      </c>
    </row>
    <row r="210" spans="1:65" s="13" customFormat="1" ht="11.25">
      <c r="B210" s="204"/>
      <c r="C210" s="205"/>
      <c r="D210" s="206" t="s">
        <v>546</v>
      </c>
      <c r="E210" s="205"/>
      <c r="F210" s="208" t="s">
        <v>727</v>
      </c>
      <c r="G210" s="205"/>
      <c r="H210" s="209">
        <v>20387.93</v>
      </c>
      <c r="I210" s="210"/>
      <c r="J210" s="205"/>
      <c r="K210" s="205"/>
      <c r="L210" s="211"/>
      <c r="M210" s="212"/>
      <c r="N210" s="213"/>
      <c r="O210" s="213"/>
      <c r="P210" s="213"/>
      <c r="Q210" s="213"/>
      <c r="R210" s="213"/>
      <c r="S210" s="213"/>
      <c r="T210" s="214"/>
      <c r="AT210" s="215" t="s">
        <v>546</v>
      </c>
      <c r="AU210" s="215" t="s">
        <v>85</v>
      </c>
      <c r="AV210" s="13" t="s">
        <v>85</v>
      </c>
      <c r="AW210" s="13" t="s">
        <v>4</v>
      </c>
      <c r="AX210" s="13" t="s">
        <v>79</v>
      </c>
      <c r="AY210" s="215" t="s">
        <v>525</v>
      </c>
    </row>
    <row r="211" spans="1:65" s="2" customFormat="1" ht="44.25" customHeight="1">
      <c r="A211" s="38"/>
      <c r="B211" s="39"/>
      <c r="C211" s="186" t="s">
        <v>728</v>
      </c>
      <c r="D211" s="186" t="s">
        <v>533</v>
      </c>
      <c r="E211" s="187" t="s">
        <v>729</v>
      </c>
      <c r="F211" s="188" t="s">
        <v>730</v>
      </c>
      <c r="G211" s="189" t="s">
        <v>158</v>
      </c>
      <c r="H211" s="190">
        <v>1230.4000000000001</v>
      </c>
      <c r="I211" s="191"/>
      <c r="J211" s="192">
        <f>ROUND(I211*H211,2)</f>
        <v>0</v>
      </c>
      <c r="K211" s="188" t="s">
        <v>536</v>
      </c>
      <c r="L211" s="43"/>
      <c r="M211" s="193" t="s">
        <v>19</v>
      </c>
      <c r="N211" s="194" t="s">
        <v>44</v>
      </c>
      <c r="O211" s="68"/>
      <c r="P211" s="195">
        <f>O211*H211</f>
        <v>0</v>
      </c>
      <c r="Q211" s="195">
        <v>0</v>
      </c>
      <c r="R211" s="195">
        <f>Q211*H211</f>
        <v>0</v>
      </c>
      <c r="S211" s="195">
        <v>0</v>
      </c>
      <c r="T211" s="196">
        <f>S211*H211</f>
        <v>0</v>
      </c>
      <c r="U211" s="38"/>
      <c r="V211" s="38"/>
      <c r="W211" s="38"/>
      <c r="X211" s="38"/>
      <c r="Y211" s="38"/>
      <c r="Z211" s="38"/>
      <c r="AA211" s="38"/>
      <c r="AB211" s="38"/>
      <c r="AC211" s="38"/>
      <c r="AD211" s="38"/>
      <c r="AE211" s="38"/>
      <c r="AR211" s="197" t="s">
        <v>537</v>
      </c>
      <c r="AT211" s="197" t="s">
        <v>533</v>
      </c>
      <c r="AU211" s="197" t="s">
        <v>85</v>
      </c>
      <c r="AY211" s="21" t="s">
        <v>525</v>
      </c>
      <c r="BE211" s="198">
        <f>IF(N211="základní",J211,0)</f>
        <v>0</v>
      </c>
      <c r="BF211" s="198">
        <f>IF(N211="snížená",J211,0)</f>
        <v>0</v>
      </c>
      <c r="BG211" s="198">
        <f>IF(N211="zákl. přenesená",J211,0)</f>
        <v>0</v>
      </c>
      <c r="BH211" s="198">
        <f>IF(N211="sníž. přenesená",J211,0)</f>
        <v>0</v>
      </c>
      <c r="BI211" s="198">
        <f>IF(N211="nulová",J211,0)</f>
        <v>0</v>
      </c>
      <c r="BJ211" s="21" t="s">
        <v>85</v>
      </c>
      <c r="BK211" s="198">
        <f>ROUND(I211*H211,2)</f>
        <v>0</v>
      </c>
      <c r="BL211" s="21" t="s">
        <v>537</v>
      </c>
      <c r="BM211" s="197" t="s">
        <v>731</v>
      </c>
    </row>
    <row r="212" spans="1:65" s="2" customFormat="1" ht="11.25">
      <c r="A212" s="38"/>
      <c r="B212" s="39"/>
      <c r="C212" s="40"/>
      <c r="D212" s="199" t="s">
        <v>542</v>
      </c>
      <c r="E212" s="40"/>
      <c r="F212" s="200" t="s">
        <v>732</v>
      </c>
      <c r="G212" s="40"/>
      <c r="H212" s="40"/>
      <c r="I212" s="201"/>
      <c r="J212" s="40"/>
      <c r="K212" s="40"/>
      <c r="L212" s="43"/>
      <c r="M212" s="202"/>
      <c r="N212" s="203"/>
      <c r="O212" s="68"/>
      <c r="P212" s="68"/>
      <c r="Q212" s="68"/>
      <c r="R212" s="68"/>
      <c r="S212" s="68"/>
      <c r="T212" s="69"/>
      <c r="U212" s="38"/>
      <c r="V212" s="38"/>
      <c r="W212" s="38"/>
      <c r="X212" s="38"/>
      <c r="Y212" s="38"/>
      <c r="Z212" s="38"/>
      <c r="AA212" s="38"/>
      <c r="AB212" s="38"/>
      <c r="AC212" s="38"/>
      <c r="AD212" s="38"/>
      <c r="AE212" s="38"/>
      <c r="AT212" s="21" t="s">
        <v>542</v>
      </c>
      <c r="AU212" s="21" t="s">
        <v>85</v>
      </c>
    </row>
    <row r="213" spans="1:65" s="15" customFormat="1" ht="11.25">
      <c r="B213" s="227"/>
      <c r="C213" s="228"/>
      <c r="D213" s="206" t="s">
        <v>546</v>
      </c>
      <c r="E213" s="229" t="s">
        <v>19</v>
      </c>
      <c r="F213" s="230" t="s">
        <v>733</v>
      </c>
      <c r="G213" s="228"/>
      <c r="H213" s="229" t="s">
        <v>19</v>
      </c>
      <c r="I213" s="231"/>
      <c r="J213" s="228"/>
      <c r="K213" s="228"/>
      <c r="L213" s="232"/>
      <c r="M213" s="233"/>
      <c r="N213" s="234"/>
      <c r="O213" s="234"/>
      <c r="P213" s="234"/>
      <c r="Q213" s="234"/>
      <c r="R213" s="234"/>
      <c r="S213" s="234"/>
      <c r="T213" s="235"/>
      <c r="AT213" s="236" t="s">
        <v>546</v>
      </c>
      <c r="AU213" s="236" t="s">
        <v>85</v>
      </c>
      <c r="AV213" s="15" t="s">
        <v>79</v>
      </c>
      <c r="AW213" s="15" t="s">
        <v>33</v>
      </c>
      <c r="AX213" s="15" t="s">
        <v>72</v>
      </c>
      <c r="AY213" s="236" t="s">
        <v>525</v>
      </c>
    </row>
    <row r="214" spans="1:65" s="13" customFormat="1" ht="11.25">
      <c r="B214" s="204"/>
      <c r="C214" s="205"/>
      <c r="D214" s="206" t="s">
        <v>546</v>
      </c>
      <c r="E214" s="207" t="s">
        <v>19</v>
      </c>
      <c r="F214" s="208" t="s">
        <v>632</v>
      </c>
      <c r="G214" s="205"/>
      <c r="H214" s="209">
        <v>1230.4000000000001</v>
      </c>
      <c r="I214" s="210"/>
      <c r="J214" s="205"/>
      <c r="K214" s="205"/>
      <c r="L214" s="211"/>
      <c r="M214" s="212"/>
      <c r="N214" s="213"/>
      <c r="O214" s="213"/>
      <c r="P214" s="213"/>
      <c r="Q214" s="213"/>
      <c r="R214" s="213"/>
      <c r="S214" s="213"/>
      <c r="T214" s="214"/>
      <c r="AT214" s="215" t="s">
        <v>546</v>
      </c>
      <c r="AU214" s="215" t="s">
        <v>85</v>
      </c>
      <c r="AV214" s="13" t="s">
        <v>85</v>
      </c>
      <c r="AW214" s="13" t="s">
        <v>33</v>
      </c>
      <c r="AX214" s="13" t="s">
        <v>79</v>
      </c>
      <c r="AY214" s="215" t="s">
        <v>525</v>
      </c>
    </row>
    <row r="215" spans="1:65" s="2" customFormat="1" ht="44.25" customHeight="1">
      <c r="A215" s="38"/>
      <c r="B215" s="39"/>
      <c r="C215" s="186" t="s">
        <v>642</v>
      </c>
      <c r="D215" s="186" t="s">
        <v>533</v>
      </c>
      <c r="E215" s="187" t="s">
        <v>734</v>
      </c>
      <c r="F215" s="188" t="s">
        <v>735</v>
      </c>
      <c r="G215" s="189" t="s">
        <v>318</v>
      </c>
      <c r="H215" s="190">
        <v>3465.9479999999999</v>
      </c>
      <c r="I215" s="191"/>
      <c r="J215" s="192">
        <f>ROUND(I215*H215,2)</f>
        <v>0</v>
      </c>
      <c r="K215" s="188" t="s">
        <v>536</v>
      </c>
      <c r="L215" s="43"/>
      <c r="M215" s="193" t="s">
        <v>19</v>
      </c>
      <c r="N215" s="194" t="s">
        <v>44</v>
      </c>
      <c r="O215" s="68"/>
      <c r="P215" s="195">
        <f>O215*H215</f>
        <v>0</v>
      </c>
      <c r="Q215" s="195">
        <v>0</v>
      </c>
      <c r="R215" s="195">
        <f>Q215*H215</f>
        <v>0</v>
      </c>
      <c r="S215" s="195">
        <v>0</v>
      </c>
      <c r="T215" s="196">
        <f>S215*H215</f>
        <v>0</v>
      </c>
      <c r="U215" s="38"/>
      <c r="V215" s="38"/>
      <c r="W215" s="38"/>
      <c r="X215" s="38"/>
      <c r="Y215" s="38"/>
      <c r="Z215" s="38"/>
      <c r="AA215" s="38"/>
      <c r="AB215" s="38"/>
      <c r="AC215" s="38"/>
      <c r="AD215" s="38"/>
      <c r="AE215" s="38"/>
      <c r="AR215" s="197" t="s">
        <v>537</v>
      </c>
      <c r="AT215" s="197" t="s">
        <v>533</v>
      </c>
      <c r="AU215" s="197" t="s">
        <v>85</v>
      </c>
      <c r="AY215" s="21" t="s">
        <v>525</v>
      </c>
      <c r="BE215" s="198">
        <f>IF(N215="základní",J215,0)</f>
        <v>0</v>
      </c>
      <c r="BF215" s="198">
        <f>IF(N215="snížená",J215,0)</f>
        <v>0</v>
      </c>
      <c r="BG215" s="198">
        <f>IF(N215="zákl. přenesená",J215,0)</f>
        <v>0</v>
      </c>
      <c r="BH215" s="198">
        <f>IF(N215="sníž. přenesená",J215,0)</f>
        <v>0</v>
      </c>
      <c r="BI215" s="198">
        <f>IF(N215="nulová",J215,0)</f>
        <v>0</v>
      </c>
      <c r="BJ215" s="21" t="s">
        <v>85</v>
      </c>
      <c r="BK215" s="198">
        <f>ROUND(I215*H215,2)</f>
        <v>0</v>
      </c>
      <c r="BL215" s="21" t="s">
        <v>537</v>
      </c>
      <c r="BM215" s="197" t="s">
        <v>736</v>
      </c>
    </row>
    <row r="216" spans="1:65" s="2" customFormat="1" ht="11.25">
      <c r="A216" s="38"/>
      <c r="B216" s="39"/>
      <c r="C216" s="40"/>
      <c r="D216" s="199" t="s">
        <v>542</v>
      </c>
      <c r="E216" s="40"/>
      <c r="F216" s="200" t="s">
        <v>737</v>
      </c>
      <c r="G216" s="40"/>
      <c r="H216" s="40"/>
      <c r="I216" s="201"/>
      <c r="J216" s="40"/>
      <c r="K216" s="40"/>
      <c r="L216" s="43"/>
      <c r="M216" s="202"/>
      <c r="N216" s="203"/>
      <c r="O216" s="68"/>
      <c r="P216" s="68"/>
      <c r="Q216" s="68"/>
      <c r="R216" s="68"/>
      <c r="S216" s="68"/>
      <c r="T216" s="69"/>
      <c r="U216" s="38"/>
      <c r="V216" s="38"/>
      <c r="W216" s="38"/>
      <c r="X216" s="38"/>
      <c r="Y216" s="38"/>
      <c r="Z216" s="38"/>
      <c r="AA216" s="38"/>
      <c r="AB216" s="38"/>
      <c r="AC216" s="38"/>
      <c r="AD216" s="38"/>
      <c r="AE216" s="38"/>
      <c r="AT216" s="21" t="s">
        <v>542</v>
      </c>
      <c r="AU216" s="21" t="s">
        <v>85</v>
      </c>
    </row>
    <row r="217" spans="1:65" s="13" customFormat="1" ht="11.25">
      <c r="B217" s="204"/>
      <c r="C217" s="205"/>
      <c r="D217" s="206" t="s">
        <v>546</v>
      </c>
      <c r="E217" s="207" t="s">
        <v>19</v>
      </c>
      <c r="F217" s="208" t="s">
        <v>738</v>
      </c>
      <c r="G217" s="205"/>
      <c r="H217" s="209">
        <v>3465.9479999999999</v>
      </c>
      <c r="I217" s="210"/>
      <c r="J217" s="205"/>
      <c r="K217" s="205"/>
      <c r="L217" s="211"/>
      <c r="M217" s="212"/>
      <c r="N217" s="213"/>
      <c r="O217" s="213"/>
      <c r="P217" s="213"/>
      <c r="Q217" s="213"/>
      <c r="R217" s="213"/>
      <c r="S217" s="213"/>
      <c r="T217" s="214"/>
      <c r="AT217" s="215" t="s">
        <v>546</v>
      </c>
      <c r="AU217" s="215" t="s">
        <v>85</v>
      </c>
      <c r="AV217" s="13" t="s">
        <v>85</v>
      </c>
      <c r="AW217" s="13" t="s">
        <v>33</v>
      </c>
      <c r="AX217" s="13" t="s">
        <v>79</v>
      </c>
      <c r="AY217" s="215" t="s">
        <v>525</v>
      </c>
    </row>
    <row r="218" spans="1:65" s="2" customFormat="1" ht="44.25" customHeight="1">
      <c r="A218" s="38"/>
      <c r="B218" s="39"/>
      <c r="C218" s="186" t="s">
        <v>739</v>
      </c>
      <c r="D218" s="186" t="s">
        <v>533</v>
      </c>
      <c r="E218" s="187" t="s">
        <v>740</v>
      </c>
      <c r="F218" s="188" t="s">
        <v>741</v>
      </c>
      <c r="G218" s="189" t="s">
        <v>158</v>
      </c>
      <c r="H218" s="190">
        <v>1230.4000000000001</v>
      </c>
      <c r="I218" s="191"/>
      <c r="J218" s="192">
        <f>ROUND(I218*H218,2)</f>
        <v>0</v>
      </c>
      <c r="K218" s="188" t="s">
        <v>536</v>
      </c>
      <c r="L218" s="43"/>
      <c r="M218" s="193" t="s">
        <v>19</v>
      </c>
      <c r="N218" s="194" t="s">
        <v>44</v>
      </c>
      <c r="O218" s="68"/>
      <c r="P218" s="195">
        <f>O218*H218</f>
        <v>0</v>
      </c>
      <c r="Q218" s="195">
        <v>0</v>
      </c>
      <c r="R218" s="195">
        <f>Q218*H218</f>
        <v>0</v>
      </c>
      <c r="S218" s="195">
        <v>0</v>
      </c>
      <c r="T218" s="196">
        <f>S218*H218</f>
        <v>0</v>
      </c>
      <c r="U218" s="38"/>
      <c r="V218" s="38"/>
      <c r="W218" s="38"/>
      <c r="X218" s="38"/>
      <c r="Y218" s="38"/>
      <c r="Z218" s="38"/>
      <c r="AA218" s="38"/>
      <c r="AB218" s="38"/>
      <c r="AC218" s="38"/>
      <c r="AD218" s="38"/>
      <c r="AE218" s="38"/>
      <c r="AR218" s="197" t="s">
        <v>537</v>
      </c>
      <c r="AT218" s="197" t="s">
        <v>533</v>
      </c>
      <c r="AU218" s="197" t="s">
        <v>85</v>
      </c>
      <c r="AY218" s="21" t="s">
        <v>525</v>
      </c>
      <c r="BE218" s="198">
        <f>IF(N218="základní",J218,0)</f>
        <v>0</v>
      </c>
      <c r="BF218" s="198">
        <f>IF(N218="snížená",J218,0)</f>
        <v>0</v>
      </c>
      <c r="BG218" s="198">
        <f>IF(N218="zákl. přenesená",J218,0)</f>
        <v>0</v>
      </c>
      <c r="BH218" s="198">
        <f>IF(N218="sníž. přenesená",J218,0)</f>
        <v>0</v>
      </c>
      <c r="BI218" s="198">
        <f>IF(N218="nulová",J218,0)</f>
        <v>0</v>
      </c>
      <c r="BJ218" s="21" t="s">
        <v>85</v>
      </c>
      <c r="BK218" s="198">
        <f>ROUND(I218*H218,2)</f>
        <v>0</v>
      </c>
      <c r="BL218" s="21" t="s">
        <v>537</v>
      </c>
      <c r="BM218" s="197" t="s">
        <v>742</v>
      </c>
    </row>
    <row r="219" spans="1:65" s="2" customFormat="1" ht="11.25">
      <c r="A219" s="38"/>
      <c r="B219" s="39"/>
      <c r="C219" s="40"/>
      <c r="D219" s="199" t="s">
        <v>542</v>
      </c>
      <c r="E219" s="40"/>
      <c r="F219" s="200" t="s">
        <v>743</v>
      </c>
      <c r="G219" s="40"/>
      <c r="H219" s="40"/>
      <c r="I219" s="201"/>
      <c r="J219" s="40"/>
      <c r="K219" s="40"/>
      <c r="L219" s="43"/>
      <c r="M219" s="202"/>
      <c r="N219" s="203"/>
      <c r="O219" s="68"/>
      <c r="P219" s="68"/>
      <c r="Q219" s="68"/>
      <c r="R219" s="68"/>
      <c r="S219" s="68"/>
      <c r="T219" s="69"/>
      <c r="U219" s="38"/>
      <c r="V219" s="38"/>
      <c r="W219" s="38"/>
      <c r="X219" s="38"/>
      <c r="Y219" s="38"/>
      <c r="Z219" s="38"/>
      <c r="AA219" s="38"/>
      <c r="AB219" s="38"/>
      <c r="AC219" s="38"/>
      <c r="AD219" s="38"/>
      <c r="AE219" s="38"/>
      <c r="AT219" s="21" t="s">
        <v>542</v>
      </c>
      <c r="AU219" s="21" t="s">
        <v>85</v>
      </c>
    </row>
    <row r="220" spans="1:65" s="15" customFormat="1" ht="11.25">
      <c r="B220" s="227"/>
      <c r="C220" s="228"/>
      <c r="D220" s="206" t="s">
        <v>546</v>
      </c>
      <c r="E220" s="229" t="s">
        <v>19</v>
      </c>
      <c r="F220" s="230" t="s">
        <v>584</v>
      </c>
      <c r="G220" s="228"/>
      <c r="H220" s="229" t="s">
        <v>19</v>
      </c>
      <c r="I220" s="231"/>
      <c r="J220" s="228"/>
      <c r="K220" s="228"/>
      <c r="L220" s="232"/>
      <c r="M220" s="233"/>
      <c r="N220" s="234"/>
      <c r="O220" s="234"/>
      <c r="P220" s="234"/>
      <c r="Q220" s="234"/>
      <c r="R220" s="234"/>
      <c r="S220" s="234"/>
      <c r="T220" s="235"/>
      <c r="AT220" s="236" t="s">
        <v>546</v>
      </c>
      <c r="AU220" s="236" t="s">
        <v>85</v>
      </c>
      <c r="AV220" s="15" t="s">
        <v>79</v>
      </c>
      <c r="AW220" s="15" t="s">
        <v>33</v>
      </c>
      <c r="AX220" s="15" t="s">
        <v>72</v>
      </c>
      <c r="AY220" s="236" t="s">
        <v>525</v>
      </c>
    </row>
    <row r="221" spans="1:65" s="13" customFormat="1" ht="11.25">
      <c r="B221" s="204"/>
      <c r="C221" s="205"/>
      <c r="D221" s="206" t="s">
        <v>546</v>
      </c>
      <c r="E221" s="207" t="s">
        <v>19</v>
      </c>
      <c r="F221" s="208" t="s">
        <v>744</v>
      </c>
      <c r="G221" s="205"/>
      <c r="H221" s="209">
        <v>1230.4000000000001</v>
      </c>
      <c r="I221" s="210"/>
      <c r="J221" s="205"/>
      <c r="K221" s="205"/>
      <c r="L221" s="211"/>
      <c r="M221" s="212"/>
      <c r="N221" s="213"/>
      <c r="O221" s="213"/>
      <c r="P221" s="213"/>
      <c r="Q221" s="213"/>
      <c r="R221" s="213"/>
      <c r="S221" s="213"/>
      <c r="T221" s="214"/>
      <c r="AT221" s="215" t="s">
        <v>546</v>
      </c>
      <c r="AU221" s="215" t="s">
        <v>85</v>
      </c>
      <c r="AV221" s="13" t="s">
        <v>85</v>
      </c>
      <c r="AW221" s="13" t="s">
        <v>33</v>
      </c>
      <c r="AX221" s="13" t="s">
        <v>72</v>
      </c>
      <c r="AY221" s="215" t="s">
        <v>525</v>
      </c>
    </row>
    <row r="222" spans="1:65" s="16" customFormat="1" ht="11.25">
      <c r="B222" s="237"/>
      <c r="C222" s="238"/>
      <c r="D222" s="206" t="s">
        <v>546</v>
      </c>
      <c r="E222" s="239" t="s">
        <v>632</v>
      </c>
      <c r="F222" s="240" t="s">
        <v>590</v>
      </c>
      <c r="G222" s="238"/>
      <c r="H222" s="241">
        <v>1230.4000000000001</v>
      </c>
      <c r="I222" s="242"/>
      <c r="J222" s="238"/>
      <c r="K222" s="238"/>
      <c r="L222" s="243"/>
      <c r="M222" s="244"/>
      <c r="N222" s="245"/>
      <c r="O222" s="245"/>
      <c r="P222" s="245"/>
      <c r="Q222" s="245"/>
      <c r="R222" s="245"/>
      <c r="S222" s="245"/>
      <c r="T222" s="246"/>
      <c r="AT222" s="247" t="s">
        <v>546</v>
      </c>
      <c r="AU222" s="247" t="s">
        <v>85</v>
      </c>
      <c r="AV222" s="16" t="s">
        <v>573</v>
      </c>
      <c r="AW222" s="16" t="s">
        <v>33</v>
      </c>
      <c r="AX222" s="16" t="s">
        <v>72</v>
      </c>
      <c r="AY222" s="247" t="s">
        <v>525</v>
      </c>
    </row>
    <row r="223" spans="1:65" s="14" customFormat="1" ht="11.25">
      <c r="B223" s="216"/>
      <c r="C223" s="217"/>
      <c r="D223" s="206" t="s">
        <v>546</v>
      </c>
      <c r="E223" s="218" t="s">
        <v>19</v>
      </c>
      <c r="F223" s="219" t="s">
        <v>552</v>
      </c>
      <c r="G223" s="217"/>
      <c r="H223" s="220">
        <v>1230.4000000000001</v>
      </c>
      <c r="I223" s="221"/>
      <c r="J223" s="217"/>
      <c r="K223" s="217"/>
      <c r="L223" s="222"/>
      <c r="M223" s="223"/>
      <c r="N223" s="224"/>
      <c r="O223" s="224"/>
      <c r="P223" s="224"/>
      <c r="Q223" s="224"/>
      <c r="R223" s="224"/>
      <c r="S223" s="224"/>
      <c r="T223" s="225"/>
      <c r="AT223" s="226" t="s">
        <v>546</v>
      </c>
      <c r="AU223" s="226" t="s">
        <v>85</v>
      </c>
      <c r="AV223" s="14" t="s">
        <v>537</v>
      </c>
      <c r="AW223" s="14" t="s">
        <v>33</v>
      </c>
      <c r="AX223" s="14" t="s">
        <v>79</v>
      </c>
      <c r="AY223" s="226" t="s">
        <v>525</v>
      </c>
    </row>
    <row r="224" spans="1:65" s="2" customFormat="1" ht="24.2" customHeight="1">
      <c r="A224" s="38"/>
      <c r="B224" s="39"/>
      <c r="C224" s="186" t="s">
        <v>745</v>
      </c>
      <c r="D224" s="186" t="s">
        <v>533</v>
      </c>
      <c r="E224" s="187" t="s">
        <v>746</v>
      </c>
      <c r="F224" s="188" t="s">
        <v>747</v>
      </c>
      <c r="G224" s="189" t="s">
        <v>326</v>
      </c>
      <c r="H224" s="190">
        <v>233.5</v>
      </c>
      <c r="I224" s="191"/>
      <c r="J224" s="192">
        <f>ROUND(I224*H224,2)</f>
        <v>0</v>
      </c>
      <c r="K224" s="188" t="s">
        <v>536</v>
      </c>
      <c r="L224" s="43"/>
      <c r="M224" s="193" t="s">
        <v>19</v>
      </c>
      <c r="N224" s="194" t="s">
        <v>44</v>
      </c>
      <c r="O224" s="68"/>
      <c r="P224" s="195">
        <f>O224*H224</f>
        <v>0</v>
      </c>
      <c r="Q224" s="195">
        <v>5.0000000000000002E-5</v>
      </c>
      <c r="R224" s="195">
        <f>Q224*H224</f>
        <v>1.1675000000000001E-2</v>
      </c>
      <c r="S224" s="195">
        <v>0</v>
      </c>
      <c r="T224" s="196">
        <f>S224*H224</f>
        <v>0</v>
      </c>
      <c r="U224" s="38"/>
      <c r="V224" s="38"/>
      <c r="W224" s="38"/>
      <c r="X224" s="38"/>
      <c r="Y224" s="38"/>
      <c r="Z224" s="38"/>
      <c r="AA224" s="38"/>
      <c r="AB224" s="38"/>
      <c r="AC224" s="38"/>
      <c r="AD224" s="38"/>
      <c r="AE224" s="38"/>
      <c r="AR224" s="197" t="s">
        <v>642</v>
      </c>
      <c r="AT224" s="197" t="s">
        <v>533</v>
      </c>
      <c r="AU224" s="197" t="s">
        <v>85</v>
      </c>
      <c r="AY224" s="21" t="s">
        <v>525</v>
      </c>
      <c r="BE224" s="198">
        <f>IF(N224="základní",J224,0)</f>
        <v>0</v>
      </c>
      <c r="BF224" s="198">
        <f>IF(N224="snížená",J224,0)</f>
        <v>0</v>
      </c>
      <c r="BG224" s="198">
        <f>IF(N224="zákl. přenesená",J224,0)</f>
        <v>0</v>
      </c>
      <c r="BH224" s="198">
        <f>IF(N224="sníž. přenesená",J224,0)</f>
        <v>0</v>
      </c>
      <c r="BI224" s="198">
        <f>IF(N224="nulová",J224,0)</f>
        <v>0</v>
      </c>
      <c r="BJ224" s="21" t="s">
        <v>85</v>
      </c>
      <c r="BK224" s="198">
        <f>ROUND(I224*H224,2)</f>
        <v>0</v>
      </c>
      <c r="BL224" s="21" t="s">
        <v>642</v>
      </c>
      <c r="BM224" s="197" t="s">
        <v>748</v>
      </c>
    </row>
    <row r="225" spans="1:65" s="2" customFormat="1" ht="11.25">
      <c r="A225" s="38"/>
      <c r="B225" s="39"/>
      <c r="C225" s="40"/>
      <c r="D225" s="199" t="s">
        <v>542</v>
      </c>
      <c r="E225" s="40"/>
      <c r="F225" s="200" t="s">
        <v>749</v>
      </c>
      <c r="G225" s="40"/>
      <c r="H225" s="40"/>
      <c r="I225" s="201"/>
      <c r="J225" s="40"/>
      <c r="K225" s="40"/>
      <c r="L225" s="43"/>
      <c r="M225" s="202"/>
      <c r="N225" s="203"/>
      <c r="O225" s="68"/>
      <c r="P225" s="68"/>
      <c r="Q225" s="68"/>
      <c r="R225" s="68"/>
      <c r="S225" s="68"/>
      <c r="T225" s="69"/>
      <c r="U225" s="38"/>
      <c r="V225" s="38"/>
      <c r="W225" s="38"/>
      <c r="X225" s="38"/>
      <c r="Y225" s="38"/>
      <c r="Z225" s="38"/>
      <c r="AA225" s="38"/>
      <c r="AB225" s="38"/>
      <c r="AC225" s="38"/>
      <c r="AD225" s="38"/>
      <c r="AE225" s="38"/>
      <c r="AT225" s="21" t="s">
        <v>542</v>
      </c>
      <c r="AU225" s="21" t="s">
        <v>85</v>
      </c>
    </row>
    <row r="226" spans="1:65" s="15" customFormat="1" ht="11.25">
      <c r="B226" s="227"/>
      <c r="C226" s="228"/>
      <c r="D226" s="206" t="s">
        <v>546</v>
      </c>
      <c r="E226" s="229" t="s">
        <v>19</v>
      </c>
      <c r="F226" s="230" t="s">
        <v>750</v>
      </c>
      <c r="G226" s="228"/>
      <c r="H226" s="229" t="s">
        <v>19</v>
      </c>
      <c r="I226" s="231"/>
      <c r="J226" s="228"/>
      <c r="K226" s="228"/>
      <c r="L226" s="232"/>
      <c r="M226" s="233"/>
      <c r="N226" s="234"/>
      <c r="O226" s="234"/>
      <c r="P226" s="234"/>
      <c r="Q226" s="234"/>
      <c r="R226" s="234"/>
      <c r="S226" s="234"/>
      <c r="T226" s="235"/>
      <c r="AT226" s="236" t="s">
        <v>546</v>
      </c>
      <c r="AU226" s="236" t="s">
        <v>85</v>
      </c>
      <c r="AV226" s="15" t="s">
        <v>79</v>
      </c>
      <c r="AW226" s="15" t="s">
        <v>33</v>
      </c>
      <c r="AX226" s="15" t="s">
        <v>72</v>
      </c>
      <c r="AY226" s="236" t="s">
        <v>525</v>
      </c>
    </row>
    <row r="227" spans="1:65" s="15" customFormat="1" ht="11.25">
      <c r="B227" s="227"/>
      <c r="C227" s="228"/>
      <c r="D227" s="206" t="s">
        <v>546</v>
      </c>
      <c r="E227" s="229" t="s">
        <v>19</v>
      </c>
      <c r="F227" s="230" t="s">
        <v>751</v>
      </c>
      <c r="G227" s="228"/>
      <c r="H227" s="229" t="s">
        <v>19</v>
      </c>
      <c r="I227" s="231"/>
      <c r="J227" s="228"/>
      <c r="K227" s="228"/>
      <c r="L227" s="232"/>
      <c r="M227" s="233"/>
      <c r="N227" s="234"/>
      <c r="O227" s="234"/>
      <c r="P227" s="234"/>
      <c r="Q227" s="234"/>
      <c r="R227" s="234"/>
      <c r="S227" s="234"/>
      <c r="T227" s="235"/>
      <c r="AT227" s="236" t="s">
        <v>546</v>
      </c>
      <c r="AU227" s="236" t="s">
        <v>85</v>
      </c>
      <c r="AV227" s="15" t="s">
        <v>79</v>
      </c>
      <c r="AW227" s="15" t="s">
        <v>33</v>
      </c>
      <c r="AX227" s="15" t="s">
        <v>72</v>
      </c>
      <c r="AY227" s="236" t="s">
        <v>525</v>
      </c>
    </row>
    <row r="228" spans="1:65" s="13" customFormat="1" ht="11.25">
      <c r="B228" s="204"/>
      <c r="C228" s="205"/>
      <c r="D228" s="206" t="s">
        <v>546</v>
      </c>
      <c r="E228" s="207" t="s">
        <v>19</v>
      </c>
      <c r="F228" s="208" t="s">
        <v>752</v>
      </c>
      <c r="G228" s="205"/>
      <c r="H228" s="209">
        <v>233.5</v>
      </c>
      <c r="I228" s="210"/>
      <c r="J228" s="205"/>
      <c r="K228" s="205"/>
      <c r="L228" s="211"/>
      <c r="M228" s="212"/>
      <c r="N228" s="213"/>
      <c r="O228" s="213"/>
      <c r="P228" s="213"/>
      <c r="Q228" s="213"/>
      <c r="R228" s="213"/>
      <c r="S228" s="213"/>
      <c r="T228" s="214"/>
      <c r="AT228" s="215" t="s">
        <v>546</v>
      </c>
      <c r="AU228" s="215" t="s">
        <v>85</v>
      </c>
      <c r="AV228" s="13" t="s">
        <v>85</v>
      </c>
      <c r="AW228" s="13" t="s">
        <v>33</v>
      </c>
      <c r="AX228" s="13" t="s">
        <v>72</v>
      </c>
      <c r="AY228" s="215" t="s">
        <v>525</v>
      </c>
    </row>
    <row r="229" spans="1:65" s="16" customFormat="1" ht="11.25">
      <c r="B229" s="237"/>
      <c r="C229" s="238"/>
      <c r="D229" s="206" t="s">
        <v>546</v>
      </c>
      <c r="E229" s="239" t="s">
        <v>625</v>
      </c>
      <c r="F229" s="240" t="s">
        <v>590</v>
      </c>
      <c r="G229" s="238"/>
      <c r="H229" s="241">
        <v>233.5</v>
      </c>
      <c r="I229" s="242"/>
      <c r="J229" s="238"/>
      <c r="K229" s="238"/>
      <c r="L229" s="243"/>
      <c r="M229" s="244"/>
      <c r="N229" s="245"/>
      <c r="O229" s="245"/>
      <c r="P229" s="245"/>
      <c r="Q229" s="245"/>
      <c r="R229" s="245"/>
      <c r="S229" s="245"/>
      <c r="T229" s="246"/>
      <c r="AT229" s="247" t="s">
        <v>546</v>
      </c>
      <c r="AU229" s="247" t="s">
        <v>85</v>
      </c>
      <c r="AV229" s="16" t="s">
        <v>573</v>
      </c>
      <c r="AW229" s="16" t="s">
        <v>33</v>
      </c>
      <c r="AX229" s="16" t="s">
        <v>72</v>
      </c>
      <c r="AY229" s="247" t="s">
        <v>525</v>
      </c>
    </row>
    <row r="230" spans="1:65" s="14" customFormat="1" ht="11.25">
      <c r="B230" s="216"/>
      <c r="C230" s="217"/>
      <c r="D230" s="206" t="s">
        <v>546</v>
      </c>
      <c r="E230" s="218" t="s">
        <v>19</v>
      </c>
      <c r="F230" s="219" t="s">
        <v>552</v>
      </c>
      <c r="G230" s="217"/>
      <c r="H230" s="220">
        <v>233.5</v>
      </c>
      <c r="I230" s="221"/>
      <c r="J230" s="217"/>
      <c r="K230" s="217"/>
      <c r="L230" s="222"/>
      <c r="M230" s="223"/>
      <c r="N230" s="224"/>
      <c r="O230" s="224"/>
      <c r="P230" s="224"/>
      <c r="Q230" s="224"/>
      <c r="R230" s="224"/>
      <c r="S230" s="224"/>
      <c r="T230" s="225"/>
      <c r="AT230" s="226" t="s">
        <v>546</v>
      </c>
      <c r="AU230" s="226" t="s">
        <v>85</v>
      </c>
      <c r="AV230" s="14" t="s">
        <v>537</v>
      </c>
      <c r="AW230" s="14" t="s">
        <v>33</v>
      </c>
      <c r="AX230" s="14" t="s">
        <v>79</v>
      </c>
      <c r="AY230" s="226" t="s">
        <v>525</v>
      </c>
    </row>
    <row r="231" spans="1:65" s="2" customFormat="1" ht="24.2" customHeight="1">
      <c r="A231" s="38"/>
      <c r="B231" s="39"/>
      <c r="C231" s="186" t="s">
        <v>753</v>
      </c>
      <c r="D231" s="186" t="s">
        <v>533</v>
      </c>
      <c r="E231" s="187" t="s">
        <v>754</v>
      </c>
      <c r="F231" s="188" t="s">
        <v>755</v>
      </c>
      <c r="G231" s="189" t="s">
        <v>326</v>
      </c>
      <c r="H231" s="190">
        <v>1038.261</v>
      </c>
      <c r="I231" s="191"/>
      <c r="J231" s="192">
        <f>ROUND(I231*H231,2)</f>
        <v>0</v>
      </c>
      <c r="K231" s="188" t="s">
        <v>536</v>
      </c>
      <c r="L231" s="43"/>
      <c r="M231" s="193" t="s">
        <v>19</v>
      </c>
      <c r="N231" s="194" t="s">
        <v>44</v>
      </c>
      <c r="O231" s="68"/>
      <c r="P231" s="195">
        <f>O231*H231</f>
        <v>0</v>
      </c>
      <c r="Q231" s="195">
        <v>5.0000000000000002E-5</v>
      </c>
      <c r="R231" s="195">
        <f>Q231*H231</f>
        <v>5.1913050000000002E-2</v>
      </c>
      <c r="S231" s="195">
        <v>0</v>
      </c>
      <c r="T231" s="196">
        <f>S231*H231</f>
        <v>0</v>
      </c>
      <c r="U231" s="38"/>
      <c r="V231" s="38"/>
      <c r="W231" s="38"/>
      <c r="X231" s="38"/>
      <c r="Y231" s="38"/>
      <c r="Z231" s="38"/>
      <c r="AA231" s="38"/>
      <c r="AB231" s="38"/>
      <c r="AC231" s="38"/>
      <c r="AD231" s="38"/>
      <c r="AE231" s="38"/>
      <c r="AR231" s="197" t="s">
        <v>642</v>
      </c>
      <c r="AT231" s="197" t="s">
        <v>533</v>
      </c>
      <c r="AU231" s="197" t="s">
        <v>85</v>
      </c>
      <c r="AY231" s="21" t="s">
        <v>525</v>
      </c>
      <c r="BE231" s="198">
        <f>IF(N231="základní",J231,0)</f>
        <v>0</v>
      </c>
      <c r="BF231" s="198">
        <f>IF(N231="snížená",J231,0)</f>
        <v>0</v>
      </c>
      <c r="BG231" s="198">
        <f>IF(N231="zákl. přenesená",J231,0)</f>
        <v>0</v>
      </c>
      <c r="BH231" s="198">
        <f>IF(N231="sníž. přenesená",J231,0)</f>
        <v>0</v>
      </c>
      <c r="BI231" s="198">
        <f>IF(N231="nulová",J231,0)</f>
        <v>0</v>
      </c>
      <c r="BJ231" s="21" t="s">
        <v>85</v>
      </c>
      <c r="BK231" s="198">
        <f>ROUND(I231*H231,2)</f>
        <v>0</v>
      </c>
      <c r="BL231" s="21" t="s">
        <v>642</v>
      </c>
      <c r="BM231" s="197" t="s">
        <v>756</v>
      </c>
    </row>
    <row r="232" spans="1:65" s="2" customFormat="1" ht="11.25">
      <c r="A232" s="38"/>
      <c r="B232" s="39"/>
      <c r="C232" s="40"/>
      <c r="D232" s="199" t="s">
        <v>542</v>
      </c>
      <c r="E232" s="40"/>
      <c r="F232" s="200" t="s">
        <v>757</v>
      </c>
      <c r="G232" s="40"/>
      <c r="H232" s="40"/>
      <c r="I232" s="201"/>
      <c r="J232" s="40"/>
      <c r="K232" s="40"/>
      <c r="L232" s="43"/>
      <c r="M232" s="202"/>
      <c r="N232" s="203"/>
      <c r="O232" s="68"/>
      <c r="P232" s="68"/>
      <c r="Q232" s="68"/>
      <c r="R232" s="68"/>
      <c r="S232" s="68"/>
      <c r="T232" s="69"/>
      <c r="U232" s="38"/>
      <c r="V232" s="38"/>
      <c r="W232" s="38"/>
      <c r="X232" s="38"/>
      <c r="Y232" s="38"/>
      <c r="Z232" s="38"/>
      <c r="AA232" s="38"/>
      <c r="AB232" s="38"/>
      <c r="AC232" s="38"/>
      <c r="AD232" s="38"/>
      <c r="AE232" s="38"/>
      <c r="AT232" s="21" t="s">
        <v>542</v>
      </c>
      <c r="AU232" s="21" t="s">
        <v>85</v>
      </c>
    </row>
    <row r="233" spans="1:65" s="15" customFormat="1" ht="11.25">
      <c r="B233" s="227"/>
      <c r="C233" s="228"/>
      <c r="D233" s="206" t="s">
        <v>546</v>
      </c>
      <c r="E233" s="229" t="s">
        <v>19</v>
      </c>
      <c r="F233" s="230" t="s">
        <v>758</v>
      </c>
      <c r="G233" s="228"/>
      <c r="H233" s="229" t="s">
        <v>19</v>
      </c>
      <c r="I233" s="231"/>
      <c r="J233" s="228"/>
      <c r="K233" s="228"/>
      <c r="L233" s="232"/>
      <c r="M233" s="233"/>
      <c r="N233" s="234"/>
      <c r="O233" s="234"/>
      <c r="P233" s="234"/>
      <c r="Q233" s="234"/>
      <c r="R233" s="234"/>
      <c r="S233" s="234"/>
      <c r="T233" s="235"/>
      <c r="AT233" s="236" t="s">
        <v>546</v>
      </c>
      <c r="AU233" s="236" t="s">
        <v>85</v>
      </c>
      <c r="AV233" s="15" t="s">
        <v>79</v>
      </c>
      <c r="AW233" s="15" t="s">
        <v>33</v>
      </c>
      <c r="AX233" s="15" t="s">
        <v>72</v>
      </c>
      <c r="AY233" s="236" t="s">
        <v>525</v>
      </c>
    </row>
    <row r="234" spans="1:65" s="15" customFormat="1" ht="11.25">
      <c r="B234" s="227"/>
      <c r="C234" s="228"/>
      <c r="D234" s="206" t="s">
        <v>546</v>
      </c>
      <c r="E234" s="229" t="s">
        <v>19</v>
      </c>
      <c r="F234" s="230" t="s">
        <v>665</v>
      </c>
      <c r="G234" s="228"/>
      <c r="H234" s="229" t="s">
        <v>19</v>
      </c>
      <c r="I234" s="231"/>
      <c r="J234" s="228"/>
      <c r="K234" s="228"/>
      <c r="L234" s="232"/>
      <c r="M234" s="233"/>
      <c r="N234" s="234"/>
      <c r="O234" s="234"/>
      <c r="P234" s="234"/>
      <c r="Q234" s="234"/>
      <c r="R234" s="234"/>
      <c r="S234" s="234"/>
      <c r="T234" s="235"/>
      <c r="AT234" s="236" t="s">
        <v>546</v>
      </c>
      <c r="AU234" s="236" t="s">
        <v>85</v>
      </c>
      <c r="AV234" s="15" t="s">
        <v>79</v>
      </c>
      <c r="AW234" s="15" t="s">
        <v>33</v>
      </c>
      <c r="AX234" s="15" t="s">
        <v>72</v>
      </c>
      <c r="AY234" s="236" t="s">
        <v>525</v>
      </c>
    </row>
    <row r="235" spans="1:65" s="13" customFormat="1" ht="11.25">
      <c r="B235" s="204"/>
      <c r="C235" s="205"/>
      <c r="D235" s="206" t="s">
        <v>546</v>
      </c>
      <c r="E235" s="207" t="s">
        <v>19</v>
      </c>
      <c r="F235" s="208" t="s">
        <v>759</v>
      </c>
      <c r="G235" s="205"/>
      <c r="H235" s="209">
        <v>609.94899999999996</v>
      </c>
      <c r="I235" s="210"/>
      <c r="J235" s="205"/>
      <c r="K235" s="205"/>
      <c r="L235" s="211"/>
      <c r="M235" s="212"/>
      <c r="N235" s="213"/>
      <c r="O235" s="213"/>
      <c r="P235" s="213"/>
      <c r="Q235" s="213"/>
      <c r="R235" s="213"/>
      <c r="S235" s="213"/>
      <c r="T235" s="214"/>
      <c r="AT235" s="215" t="s">
        <v>546</v>
      </c>
      <c r="AU235" s="215" t="s">
        <v>85</v>
      </c>
      <c r="AV235" s="13" t="s">
        <v>85</v>
      </c>
      <c r="AW235" s="13" t="s">
        <v>33</v>
      </c>
      <c r="AX235" s="13" t="s">
        <v>72</v>
      </c>
      <c r="AY235" s="215" t="s">
        <v>525</v>
      </c>
    </row>
    <row r="236" spans="1:65" s="13" customFormat="1" ht="11.25">
      <c r="B236" s="204"/>
      <c r="C236" s="205"/>
      <c r="D236" s="206" t="s">
        <v>546</v>
      </c>
      <c r="E236" s="207" t="s">
        <v>19</v>
      </c>
      <c r="F236" s="208" t="s">
        <v>760</v>
      </c>
      <c r="G236" s="205"/>
      <c r="H236" s="209">
        <v>292.887</v>
      </c>
      <c r="I236" s="210"/>
      <c r="J236" s="205"/>
      <c r="K236" s="205"/>
      <c r="L236" s="211"/>
      <c r="M236" s="212"/>
      <c r="N236" s="213"/>
      <c r="O236" s="213"/>
      <c r="P236" s="213"/>
      <c r="Q236" s="213"/>
      <c r="R236" s="213"/>
      <c r="S236" s="213"/>
      <c r="T236" s="214"/>
      <c r="AT236" s="215" t="s">
        <v>546</v>
      </c>
      <c r="AU236" s="215" t="s">
        <v>85</v>
      </c>
      <c r="AV236" s="13" t="s">
        <v>85</v>
      </c>
      <c r="AW236" s="13" t="s">
        <v>33</v>
      </c>
      <c r="AX236" s="13" t="s">
        <v>72</v>
      </c>
      <c r="AY236" s="215" t="s">
        <v>525</v>
      </c>
    </row>
    <row r="237" spans="1:65" s="15" customFormat="1" ht="11.25">
      <c r="B237" s="227"/>
      <c r="C237" s="228"/>
      <c r="D237" s="206" t="s">
        <v>546</v>
      </c>
      <c r="E237" s="229" t="s">
        <v>19</v>
      </c>
      <c r="F237" s="230" t="s">
        <v>761</v>
      </c>
      <c r="G237" s="228"/>
      <c r="H237" s="229" t="s">
        <v>19</v>
      </c>
      <c r="I237" s="231"/>
      <c r="J237" s="228"/>
      <c r="K237" s="228"/>
      <c r="L237" s="232"/>
      <c r="M237" s="233"/>
      <c r="N237" s="234"/>
      <c r="O237" s="234"/>
      <c r="P237" s="234"/>
      <c r="Q237" s="234"/>
      <c r="R237" s="234"/>
      <c r="S237" s="234"/>
      <c r="T237" s="235"/>
      <c r="AT237" s="236" t="s">
        <v>546</v>
      </c>
      <c r="AU237" s="236" t="s">
        <v>85</v>
      </c>
      <c r="AV237" s="15" t="s">
        <v>79</v>
      </c>
      <c r="AW237" s="15" t="s">
        <v>33</v>
      </c>
      <c r="AX237" s="15" t="s">
        <v>72</v>
      </c>
      <c r="AY237" s="236" t="s">
        <v>525</v>
      </c>
    </row>
    <row r="238" spans="1:65" s="13" customFormat="1" ht="11.25">
      <c r="B238" s="204"/>
      <c r="C238" s="205"/>
      <c r="D238" s="206" t="s">
        <v>546</v>
      </c>
      <c r="E238" s="207" t="s">
        <v>19</v>
      </c>
      <c r="F238" s="208" t="s">
        <v>762</v>
      </c>
      <c r="G238" s="205"/>
      <c r="H238" s="209">
        <v>135.42500000000001</v>
      </c>
      <c r="I238" s="210"/>
      <c r="J238" s="205"/>
      <c r="K238" s="205"/>
      <c r="L238" s="211"/>
      <c r="M238" s="212"/>
      <c r="N238" s="213"/>
      <c r="O238" s="213"/>
      <c r="P238" s="213"/>
      <c r="Q238" s="213"/>
      <c r="R238" s="213"/>
      <c r="S238" s="213"/>
      <c r="T238" s="214"/>
      <c r="AT238" s="215" t="s">
        <v>546</v>
      </c>
      <c r="AU238" s="215" t="s">
        <v>85</v>
      </c>
      <c r="AV238" s="13" t="s">
        <v>85</v>
      </c>
      <c r="AW238" s="13" t="s">
        <v>33</v>
      </c>
      <c r="AX238" s="13" t="s">
        <v>72</v>
      </c>
      <c r="AY238" s="215" t="s">
        <v>525</v>
      </c>
    </row>
    <row r="239" spans="1:65" s="16" customFormat="1" ht="11.25">
      <c r="B239" s="237"/>
      <c r="C239" s="238"/>
      <c r="D239" s="206" t="s">
        <v>546</v>
      </c>
      <c r="E239" s="239" t="s">
        <v>324</v>
      </c>
      <c r="F239" s="240" t="s">
        <v>590</v>
      </c>
      <c r="G239" s="238"/>
      <c r="H239" s="241">
        <v>1038.261</v>
      </c>
      <c r="I239" s="242"/>
      <c r="J239" s="238"/>
      <c r="K239" s="238"/>
      <c r="L239" s="243"/>
      <c r="M239" s="244"/>
      <c r="N239" s="245"/>
      <c r="O239" s="245"/>
      <c r="P239" s="245"/>
      <c r="Q239" s="245"/>
      <c r="R239" s="245"/>
      <c r="S239" s="245"/>
      <c r="T239" s="246"/>
      <c r="AT239" s="247" t="s">
        <v>546</v>
      </c>
      <c r="AU239" s="247" t="s">
        <v>85</v>
      </c>
      <c r="AV239" s="16" t="s">
        <v>573</v>
      </c>
      <c r="AW239" s="16" t="s">
        <v>33</v>
      </c>
      <c r="AX239" s="16" t="s">
        <v>72</v>
      </c>
      <c r="AY239" s="247" t="s">
        <v>525</v>
      </c>
    </row>
    <row r="240" spans="1:65" s="14" customFormat="1" ht="11.25">
      <c r="B240" s="216"/>
      <c r="C240" s="217"/>
      <c r="D240" s="206" t="s">
        <v>546</v>
      </c>
      <c r="E240" s="218" t="s">
        <v>19</v>
      </c>
      <c r="F240" s="219" t="s">
        <v>552</v>
      </c>
      <c r="G240" s="217"/>
      <c r="H240" s="220">
        <v>1038.261</v>
      </c>
      <c r="I240" s="221"/>
      <c r="J240" s="217"/>
      <c r="K240" s="217"/>
      <c r="L240" s="222"/>
      <c r="M240" s="223"/>
      <c r="N240" s="224"/>
      <c r="O240" s="224"/>
      <c r="P240" s="224"/>
      <c r="Q240" s="224"/>
      <c r="R240" s="224"/>
      <c r="S240" s="224"/>
      <c r="T240" s="225"/>
      <c r="AT240" s="226" t="s">
        <v>546</v>
      </c>
      <c r="AU240" s="226" t="s">
        <v>85</v>
      </c>
      <c r="AV240" s="14" t="s">
        <v>537</v>
      </c>
      <c r="AW240" s="14" t="s">
        <v>33</v>
      </c>
      <c r="AX240" s="14" t="s">
        <v>79</v>
      </c>
      <c r="AY240" s="226" t="s">
        <v>525</v>
      </c>
    </row>
    <row r="241" spans="1:65" s="2" customFormat="1" ht="37.9" customHeight="1">
      <c r="A241" s="38"/>
      <c r="B241" s="39"/>
      <c r="C241" s="186" t="s">
        <v>659</v>
      </c>
      <c r="D241" s="186" t="s">
        <v>533</v>
      </c>
      <c r="E241" s="187" t="s">
        <v>763</v>
      </c>
      <c r="F241" s="188" t="s">
        <v>764</v>
      </c>
      <c r="G241" s="189" t="s">
        <v>318</v>
      </c>
      <c r="H241" s="190">
        <v>4.141</v>
      </c>
      <c r="I241" s="191"/>
      <c r="J241" s="192">
        <f>ROUND(I241*H241,2)</f>
        <v>0</v>
      </c>
      <c r="K241" s="188" t="s">
        <v>536</v>
      </c>
      <c r="L241" s="43"/>
      <c r="M241" s="193" t="s">
        <v>19</v>
      </c>
      <c r="N241" s="194" t="s">
        <v>44</v>
      </c>
      <c r="O241" s="68"/>
      <c r="P241" s="195">
        <f>O241*H241</f>
        <v>0</v>
      </c>
      <c r="Q241" s="195">
        <v>0</v>
      </c>
      <c r="R241" s="195">
        <f>Q241*H241</f>
        <v>0</v>
      </c>
      <c r="S241" s="195">
        <v>0</v>
      </c>
      <c r="T241" s="196">
        <f>S241*H241</f>
        <v>0</v>
      </c>
      <c r="U241" s="38"/>
      <c r="V241" s="38"/>
      <c r="W241" s="38"/>
      <c r="X241" s="38"/>
      <c r="Y241" s="38"/>
      <c r="Z241" s="38"/>
      <c r="AA241" s="38"/>
      <c r="AB241" s="38"/>
      <c r="AC241" s="38"/>
      <c r="AD241" s="38"/>
      <c r="AE241" s="38"/>
      <c r="AR241" s="197" t="s">
        <v>537</v>
      </c>
      <c r="AT241" s="197" t="s">
        <v>533</v>
      </c>
      <c r="AU241" s="197" t="s">
        <v>85</v>
      </c>
      <c r="AY241" s="21" t="s">
        <v>525</v>
      </c>
      <c r="BE241" s="198">
        <f>IF(N241="základní",J241,0)</f>
        <v>0</v>
      </c>
      <c r="BF241" s="198">
        <f>IF(N241="snížená",J241,0)</f>
        <v>0</v>
      </c>
      <c r="BG241" s="198">
        <f>IF(N241="zákl. přenesená",J241,0)</f>
        <v>0</v>
      </c>
      <c r="BH241" s="198">
        <f>IF(N241="sníž. přenesená",J241,0)</f>
        <v>0</v>
      </c>
      <c r="BI241" s="198">
        <f>IF(N241="nulová",J241,0)</f>
        <v>0</v>
      </c>
      <c r="BJ241" s="21" t="s">
        <v>85</v>
      </c>
      <c r="BK241" s="198">
        <f>ROUND(I241*H241,2)</f>
        <v>0</v>
      </c>
      <c r="BL241" s="21" t="s">
        <v>537</v>
      </c>
      <c r="BM241" s="197" t="s">
        <v>765</v>
      </c>
    </row>
    <row r="242" spans="1:65" s="2" customFormat="1" ht="11.25">
      <c r="A242" s="38"/>
      <c r="B242" s="39"/>
      <c r="C242" s="40"/>
      <c r="D242" s="199" t="s">
        <v>542</v>
      </c>
      <c r="E242" s="40"/>
      <c r="F242" s="200" t="s">
        <v>766</v>
      </c>
      <c r="G242" s="40"/>
      <c r="H242" s="40"/>
      <c r="I242" s="201"/>
      <c r="J242" s="40"/>
      <c r="K242" s="40"/>
      <c r="L242" s="43"/>
      <c r="M242" s="202"/>
      <c r="N242" s="203"/>
      <c r="O242" s="68"/>
      <c r="P242" s="68"/>
      <c r="Q242" s="68"/>
      <c r="R242" s="68"/>
      <c r="S242" s="68"/>
      <c r="T242" s="69"/>
      <c r="U242" s="38"/>
      <c r="V242" s="38"/>
      <c r="W242" s="38"/>
      <c r="X242" s="38"/>
      <c r="Y242" s="38"/>
      <c r="Z242" s="38"/>
      <c r="AA242" s="38"/>
      <c r="AB242" s="38"/>
      <c r="AC242" s="38"/>
      <c r="AD242" s="38"/>
      <c r="AE242" s="38"/>
      <c r="AT242" s="21" t="s">
        <v>542</v>
      </c>
      <c r="AU242" s="21" t="s">
        <v>85</v>
      </c>
    </row>
    <row r="243" spans="1:65" s="15" customFormat="1" ht="11.25">
      <c r="B243" s="227"/>
      <c r="C243" s="228"/>
      <c r="D243" s="206" t="s">
        <v>546</v>
      </c>
      <c r="E243" s="229" t="s">
        <v>19</v>
      </c>
      <c r="F243" s="230" t="s">
        <v>758</v>
      </c>
      <c r="G243" s="228"/>
      <c r="H243" s="229" t="s">
        <v>19</v>
      </c>
      <c r="I243" s="231"/>
      <c r="J243" s="228"/>
      <c r="K243" s="228"/>
      <c r="L243" s="232"/>
      <c r="M243" s="233"/>
      <c r="N243" s="234"/>
      <c r="O243" s="234"/>
      <c r="P243" s="234"/>
      <c r="Q243" s="234"/>
      <c r="R243" s="234"/>
      <c r="S243" s="234"/>
      <c r="T243" s="235"/>
      <c r="AT243" s="236" t="s">
        <v>546</v>
      </c>
      <c r="AU243" s="236" t="s">
        <v>85</v>
      </c>
      <c r="AV243" s="15" t="s">
        <v>79</v>
      </c>
      <c r="AW243" s="15" t="s">
        <v>33</v>
      </c>
      <c r="AX243" s="15" t="s">
        <v>72</v>
      </c>
      <c r="AY243" s="236" t="s">
        <v>525</v>
      </c>
    </row>
    <row r="244" spans="1:65" s="15" customFormat="1" ht="11.25">
      <c r="B244" s="227"/>
      <c r="C244" s="228"/>
      <c r="D244" s="206" t="s">
        <v>546</v>
      </c>
      <c r="E244" s="229" t="s">
        <v>19</v>
      </c>
      <c r="F244" s="230" t="s">
        <v>665</v>
      </c>
      <c r="G244" s="228"/>
      <c r="H244" s="229" t="s">
        <v>19</v>
      </c>
      <c r="I244" s="231"/>
      <c r="J244" s="228"/>
      <c r="K244" s="228"/>
      <c r="L244" s="232"/>
      <c r="M244" s="233"/>
      <c r="N244" s="234"/>
      <c r="O244" s="234"/>
      <c r="P244" s="234"/>
      <c r="Q244" s="234"/>
      <c r="R244" s="234"/>
      <c r="S244" s="234"/>
      <c r="T244" s="235"/>
      <c r="AT244" s="236" t="s">
        <v>546</v>
      </c>
      <c r="AU244" s="236" t="s">
        <v>85</v>
      </c>
      <c r="AV244" s="15" t="s">
        <v>79</v>
      </c>
      <c r="AW244" s="15" t="s">
        <v>33</v>
      </c>
      <c r="AX244" s="15" t="s">
        <v>72</v>
      </c>
      <c r="AY244" s="236" t="s">
        <v>525</v>
      </c>
    </row>
    <row r="245" spans="1:65" s="13" customFormat="1" ht="11.25">
      <c r="B245" s="204"/>
      <c r="C245" s="205"/>
      <c r="D245" s="206" t="s">
        <v>546</v>
      </c>
      <c r="E245" s="207" t="s">
        <v>19</v>
      </c>
      <c r="F245" s="208" t="s">
        <v>767</v>
      </c>
      <c r="G245" s="205"/>
      <c r="H245" s="209">
        <v>0.86799999999999999</v>
      </c>
      <c r="I245" s="210"/>
      <c r="J245" s="205"/>
      <c r="K245" s="205"/>
      <c r="L245" s="211"/>
      <c r="M245" s="212"/>
      <c r="N245" s="213"/>
      <c r="O245" s="213"/>
      <c r="P245" s="213"/>
      <c r="Q245" s="213"/>
      <c r="R245" s="213"/>
      <c r="S245" s="213"/>
      <c r="T245" s="214"/>
      <c r="AT245" s="215" t="s">
        <v>546</v>
      </c>
      <c r="AU245" s="215" t="s">
        <v>85</v>
      </c>
      <c r="AV245" s="13" t="s">
        <v>85</v>
      </c>
      <c r="AW245" s="13" t="s">
        <v>33</v>
      </c>
      <c r="AX245" s="13" t="s">
        <v>72</v>
      </c>
      <c r="AY245" s="215" t="s">
        <v>525</v>
      </c>
    </row>
    <row r="246" spans="1:65" s="15" customFormat="1" ht="11.25">
      <c r="B246" s="227"/>
      <c r="C246" s="228"/>
      <c r="D246" s="206" t="s">
        <v>546</v>
      </c>
      <c r="E246" s="229" t="s">
        <v>19</v>
      </c>
      <c r="F246" s="230" t="s">
        <v>768</v>
      </c>
      <c r="G246" s="228"/>
      <c r="H246" s="229" t="s">
        <v>19</v>
      </c>
      <c r="I246" s="231"/>
      <c r="J246" s="228"/>
      <c r="K246" s="228"/>
      <c r="L246" s="232"/>
      <c r="M246" s="233"/>
      <c r="N246" s="234"/>
      <c r="O246" s="234"/>
      <c r="P246" s="234"/>
      <c r="Q246" s="234"/>
      <c r="R246" s="234"/>
      <c r="S246" s="234"/>
      <c r="T246" s="235"/>
      <c r="AT246" s="236" t="s">
        <v>546</v>
      </c>
      <c r="AU246" s="236" t="s">
        <v>85</v>
      </c>
      <c r="AV246" s="15" t="s">
        <v>79</v>
      </c>
      <c r="AW246" s="15" t="s">
        <v>33</v>
      </c>
      <c r="AX246" s="15" t="s">
        <v>72</v>
      </c>
      <c r="AY246" s="236" t="s">
        <v>525</v>
      </c>
    </row>
    <row r="247" spans="1:65" s="13" customFormat="1" ht="11.25">
      <c r="B247" s="204"/>
      <c r="C247" s="205"/>
      <c r="D247" s="206" t="s">
        <v>546</v>
      </c>
      <c r="E247" s="207" t="s">
        <v>19</v>
      </c>
      <c r="F247" s="208" t="s">
        <v>769</v>
      </c>
      <c r="G247" s="205"/>
      <c r="H247" s="209">
        <v>0.13</v>
      </c>
      <c r="I247" s="210"/>
      <c r="J247" s="205"/>
      <c r="K247" s="205"/>
      <c r="L247" s="211"/>
      <c r="M247" s="212"/>
      <c r="N247" s="213"/>
      <c r="O247" s="213"/>
      <c r="P247" s="213"/>
      <c r="Q247" s="213"/>
      <c r="R247" s="213"/>
      <c r="S247" s="213"/>
      <c r="T247" s="214"/>
      <c r="AT247" s="215" t="s">
        <v>546</v>
      </c>
      <c r="AU247" s="215" t="s">
        <v>85</v>
      </c>
      <c r="AV247" s="13" t="s">
        <v>85</v>
      </c>
      <c r="AW247" s="13" t="s">
        <v>33</v>
      </c>
      <c r="AX247" s="13" t="s">
        <v>72</v>
      </c>
      <c r="AY247" s="215" t="s">
        <v>525</v>
      </c>
    </row>
    <row r="248" spans="1:65" s="16" customFormat="1" ht="11.25">
      <c r="B248" s="237"/>
      <c r="C248" s="238"/>
      <c r="D248" s="206" t="s">
        <v>546</v>
      </c>
      <c r="E248" s="239" t="s">
        <v>321</v>
      </c>
      <c r="F248" s="240" t="s">
        <v>590</v>
      </c>
      <c r="G248" s="238"/>
      <c r="H248" s="241">
        <v>0.998</v>
      </c>
      <c r="I248" s="242"/>
      <c r="J248" s="238"/>
      <c r="K248" s="238"/>
      <c r="L248" s="243"/>
      <c r="M248" s="244"/>
      <c r="N248" s="245"/>
      <c r="O248" s="245"/>
      <c r="P248" s="245"/>
      <c r="Q248" s="245"/>
      <c r="R248" s="245"/>
      <c r="S248" s="245"/>
      <c r="T248" s="246"/>
      <c r="AT248" s="247" t="s">
        <v>546</v>
      </c>
      <c r="AU248" s="247" t="s">
        <v>85</v>
      </c>
      <c r="AV248" s="16" t="s">
        <v>573</v>
      </c>
      <c r="AW248" s="16" t="s">
        <v>33</v>
      </c>
      <c r="AX248" s="16" t="s">
        <v>72</v>
      </c>
      <c r="AY248" s="247" t="s">
        <v>525</v>
      </c>
    </row>
    <row r="249" spans="1:65" s="15" customFormat="1" ht="11.25">
      <c r="B249" s="227"/>
      <c r="C249" s="228"/>
      <c r="D249" s="206" t="s">
        <v>546</v>
      </c>
      <c r="E249" s="229" t="s">
        <v>19</v>
      </c>
      <c r="F249" s="230" t="s">
        <v>750</v>
      </c>
      <c r="G249" s="228"/>
      <c r="H249" s="229" t="s">
        <v>19</v>
      </c>
      <c r="I249" s="231"/>
      <c r="J249" s="228"/>
      <c r="K249" s="228"/>
      <c r="L249" s="232"/>
      <c r="M249" s="233"/>
      <c r="N249" s="234"/>
      <c r="O249" s="234"/>
      <c r="P249" s="234"/>
      <c r="Q249" s="234"/>
      <c r="R249" s="234"/>
      <c r="S249" s="234"/>
      <c r="T249" s="235"/>
      <c r="AT249" s="236" t="s">
        <v>546</v>
      </c>
      <c r="AU249" s="236" t="s">
        <v>85</v>
      </c>
      <c r="AV249" s="15" t="s">
        <v>79</v>
      </c>
      <c r="AW249" s="15" t="s">
        <v>33</v>
      </c>
      <c r="AX249" s="15" t="s">
        <v>72</v>
      </c>
      <c r="AY249" s="236" t="s">
        <v>525</v>
      </c>
    </row>
    <row r="250" spans="1:65" s="15" customFormat="1" ht="11.25">
      <c r="B250" s="227"/>
      <c r="C250" s="228"/>
      <c r="D250" s="206" t="s">
        <v>546</v>
      </c>
      <c r="E250" s="229" t="s">
        <v>19</v>
      </c>
      <c r="F250" s="230" t="s">
        <v>751</v>
      </c>
      <c r="G250" s="228"/>
      <c r="H250" s="229" t="s">
        <v>19</v>
      </c>
      <c r="I250" s="231"/>
      <c r="J250" s="228"/>
      <c r="K250" s="228"/>
      <c r="L250" s="232"/>
      <c r="M250" s="233"/>
      <c r="N250" s="234"/>
      <c r="O250" s="234"/>
      <c r="P250" s="234"/>
      <c r="Q250" s="234"/>
      <c r="R250" s="234"/>
      <c r="S250" s="234"/>
      <c r="T250" s="235"/>
      <c r="AT250" s="236" t="s">
        <v>546</v>
      </c>
      <c r="AU250" s="236" t="s">
        <v>85</v>
      </c>
      <c r="AV250" s="15" t="s">
        <v>79</v>
      </c>
      <c r="AW250" s="15" t="s">
        <v>33</v>
      </c>
      <c r="AX250" s="15" t="s">
        <v>72</v>
      </c>
      <c r="AY250" s="236" t="s">
        <v>525</v>
      </c>
    </row>
    <row r="251" spans="1:65" s="13" customFormat="1" ht="11.25">
      <c r="B251" s="204"/>
      <c r="C251" s="205"/>
      <c r="D251" s="206" t="s">
        <v>546</v>
      </c>
      <c r="E251" s="207" t="s">
        <v>19</v>
      </c>
      <c r="F251" s="208" t="s">
        <v>770</v>
      </c>
      <c r="G251" s="205"/>
      <c r="H251" s="209">
        <v>2.7330000000000001</v>
      </c>
      <c r="I251" s="210"/>
      <c r="J251" s="205"/>
      <c r="K251" s="205"/>
      <c r="L251" s="211"/>
      <c r="M251" s="212"/>
      <c r="N251" s="213"/>
      <c r="O251" s="213"/>
      <c r="P251" s="213"/>
      <c r="Q251" s="213"/>
      <c r="R251" s="213"/>
      <c r="S251" s="213"/>
      <c r="T251" s="214"/>
      <c r="AT251" s="215" t="s">
        <v>546</v>
      </c>
      <c r="AU251" s="215" t="s">
        <v>85</v>
      </c>
      <c r="AV251" s="13" t="s">
        <v>85</v>
      </c>
      <c r="AW251" s="13" t="s">
        <v>33</v>
      </c>
      <c r="AX251" s="13" t="s">
        <v>72</v>
      </c>
      <c r="AY251" s="215" t="s">
        <v>525</v>
      </c>
    </row>
    <row r="252" spans="1:65" s="15" customFormat="1" ht="11.25">
      <c r="B252" s="227"/>
      <c r="C252" s="228"/>
      <c r="D252" s="206" t="s">
        <v>546</v>
      </c>
      <c r="E252" s="229" t="s">
        <v>19</v>
      </c>
      <c r="F252" s="230" t="s">
        <v>768</v>
      </c>
      <c r="G252" s="228"/>
      <c r="H252" s="229" t="s">
        <v>19</v>
      </c>
      <c r="I252" s="231"/>
      <c r="J252" s="228"/>
      <c r="K252" s="228"/>
      <c r="L252" s="232"/>
      <c r="M252" s="233"/>
      <c r="N252" s="234"/>
      <c r="O252" s="234"/>
      <c r="P252" s="234"/>
      <c r="Q252" s="234"/>
      <c r="R252" s="234"/>
      <c r="S252" s="234"/>
      <c r="T252" s="235"/>
      <c r="AT252" s="236" t="s">
        <v>546</v>
      </c>
      <c r="AU252" s="236" t="s">
        <v>85</v>
      </c>
      <c r="AV252" s="15" t="s">
        <v>79</v>
      </c>
      <c r="AW252" s="15" t="s">
        <v>33</v>
      </c>
      <c r="AX252" s="15" t="s">
        <v>72</v>
      </c>
      <c r="AY252" s="236" t="s">
        <v>525</v>
      </c>
    </row>
    <row r="253" spans="1:65" s="13" customFormat="1" ht="11.25">
      <c r="B253" s="204"/>
      <c r="C253" s="205"/>
      <c r="D253" s="206" t="s">
        <v>546</v>
      </c>
      <c r="E253" s="207" t="s">
        <v>19</v>
      </c>
      <c r="F253" s="208" t="s">
        <v>771</v>
      </c>
      <c r="G253" s="205"/>
      <c r="H253" s="209">
        <v>0.41</v>
      </c>
      <c r="I253" s="210"/>
      <c r="J253" s="205"/>
      <c r="K253" s="205"/>
      <c r="L253" s="211"/>
      <c r="M253" s="212"/>
      <c r="N253" s="213"/>
      <c r="O253" s="213"/>
      <c r="P253" s="213"/>
      <c r="Q253" s="213"/>
      <c r="R253" s="213"/>
      <c r="S253" s="213"/>
      <c r="T253" s="214"/>
      <c r="AT253" s="215" t="s">
        <v>546</v>
      </c>
      <c r="AU253" s="215" t="s">
        <v>85</v>
      </c>
      <c r="AV253" s="13" t="s">
        <v>85</v>
      </c>
      <c r="AW253" s="13" t="s">
        <v>33</v>
      </c>
      <c r="AX253" s="13" t="s">
        <v>72</v>
      </c>
      <c r="AY253" s="215" t="s">
        <v>525</v>
      </c>
    </row>
    <row r="254" spans="1:65" s="16" customFormat="1" ht="11.25">
      <c r="B254" s="237"/>
      <c r="C254" s="238"/>
      <c r="D254" s="206" t="s">
        <v>546</v>
      </c>
      <c r="E254" s="239" t="s">
        <v>620</v>
      </c>
      <c r="F254" s="240" t="s">
        <v>590</v>
      </c>
      <c r="G254" s="238"/>
      <c r="H254" s="241">
        <v>3.1429999999999998</v>
      </c>
      <c r="I254" s="242"/>
      <c r="J254" s="238"/>
      <c r="K254" s="238"/>
      <c r="L254" s="243"/>
      <c r="M254" s="244"/>
      <c r="N254" s="245"/>
      <c r="O254" s="245"/>
      <c r="P254" s="245"/>
      <c r="Q254" s="245"/>
      <c r="R254" s="245"/>
      <c r="S254" s="245"/>
      <c r="T254" s="246"/>
      <c r="AT254" s="247" t="s">
        <v>546</v>
      </c>
      <c r="AU254" s="247" t="s">
        <v>85</v>
      </c>
      <c r="AV254" s="16" t="s">
        <v>573</v>
      </c>
      <c r="AW254" s="16" t="s">
        <v>33</v>
      </c>
      <c r="AX254" s="16" t="s">
        <v>72</v>
      </c>
      <c r="AY254" s="247" t="s">
        <v>525</v>
      </c>
    </row>
    <row r="255" spans="1:65" s="14" customFormat="1" ht="11.25">
      <c r="B255" s="216"/>
      <c r="C255" s="217"/>
      <c r="D255" s="206" t="s">
        <v>546</v>
      </c>
      <c r="E255" s="218" t="s">
        <v>19</v>
      </c>
      <c r="F255" s="219" t="s">
        <v>552</v>
      </c>
      <c r="G255" s="217"/>
      <c r="H255" s="220">
        <v>4.141</v>
      </c>
      <c r="I255" s="221"/>
      <c r="J255" s="217"/>
      <c r="K255" s="217"/>
      <c r="L255" s="222"/>
      <c r="M255" s="223"/>
      <c r="N255" s="224"/>
      <c r="O255" s="224"/>
      <c r="P255" s="224"/>
      <c r="Q255" s="224"/>
      <c r="R255" s="224"/>
      <c r="S255" s="224"/>
      <c r="T255" s="225"/>
      <c r="AT255" s="226" t="s">
        <v>546</v>
      </c>
      <c r="AU255" s="226" t="s">
        <v>85</v>
      </c>
      <c r="AV255" s="14" t="s">
        <v>537</v>
      </c>
      <c r="AW255" s="14" t="s">
        <v>33</v>
      </c>
      <c r="AX255" s="14" t="s">
        <v>79</v>
      </c>
      <c r="AY255" s="226" t="s">
        <v>525</v>
      </c>
    </row>
    <row r="256" spans="1:65" s="2" customFormat="1" ht="37.9" customHeight="1">
      <c r="A256" s="38"/>
      <c r="B256" s="39"/>
      <c r="C256" s="186" t="s">
        <v>7</v>
      </c>
      <c r="D256" s="186" t="s">
        <v>533</v>
      </c>
      <c r="E256" s="187" t="s">
        <v>772</v>
      </c>
      <c r="F256" s="188" t="s">
        <v>773</v>
      </c>
      <c r="G256" s="189" t="s">
        <v>318</v>
      </c>
      <c r="H256" s="190">
        <v>1.286</v>
      </c>
      <c r="I256" s="191"/>
      <c r="J256" s="192">
        <f>ROUND(I256*H256,2)</f>
        <v>0</v>
      </c>
      <c r="K256" s="188" t="s">
        <v>536</v>
      </c>
      <c r="L256" s="43"/>
      <c r="M256" s="193" t="s">
        <v>19</v>
      </c>
      <c r="N256" s="194" t="s">
        <v>44</v>
      </c>
      <c r="O256" s="68"/>
      <c r="P256" s="195">
        <f>O256*H256</f>
        <v>0</v>
      </c>
      <c r="Q256" s="195">
        <v>0</v>
      </c>
      <c r="R256" s="195">
        <f>Q256*H256</f>
        <v>0</v>
      </c>
      <c r="S256" s="195">
        <v>0</v>
      </c>
      <c r="T256" s="196">
        <f>S256*H256</f>
        <v>0</v>
      </c>
      <c r="U256" s="38"/>
      <c r="V256" s="38"/>
      <c r="W256" s="38"/>
      <c r="X256" s="38"/>
      <c r="Y256" s="38"/>
      <c r="Z256" s="38"/>
      <c r="AA256" s="38"/>
      <c r="AB256" s="38"/>
      <c r="AC256" s="38"/>
      <c r="AD256" s="38"/>
      <c r="AE256" s="38"/>
      <c r="AR256" s="197" t="s">
        <v>537</v>
      </c>
      <c r="AT256" s="197" t="s">
        <v>533</v>
      </c>
      <c r="AU256" s="197" t="s">
        <v>85</v>
      </c>
      <c r="AY256" s="21" t="s">
        <v>525</v>
      </c>
      <c r="BE256" s="198">
        <f>IF(N256="základní",J256,0)</f>
        <v>0</v>
      </c>
      <c r="BF256" s="198">
        <f>IF(N256="snížená",J256,0)</f>
        <v>0</v>
      </c>
      <c r="BG256" s="198">
        <f>IF(N256="zákl. přenesená",J256,0)</f>
        <v>0</v>
      </c>
      <c r="BH256" s="198">
        <f>IF(N256="sníž. přenesená",J256,0)</f>
        <v>0</v>
      </c>
      <c r="BI256" s="198">
        <f>IF(N256="nulová",J256,0)</f>
        <v>0</v>
      </c>
      <c r="BJ256" s="21" t="s">
        <v>85</v>
      </c>
      <c r="BK256" s="198">
        <f>ROUND(I256*H256,2)</f>
        <v>0</v>
      </c>
      <c r="BL256" s="21" t="s">
        <v>537</v>
      </c>
      <c r="BM256" s="197" t="s">
        <v>774</v>
      </c>
    </row>
    <row r="257" spans="1:65" s="2" customFormat="1" ht="11.25">
      <c r="A257" s="38"/>
      <c r="B257" s="39"/>
      <c r="C257" s="40"/>
      <c r="D257" s="199" t="s">
        <v>542</v>
      </c>
      <c r="E257" s="40"/>
      <c r="F257" s="200" t="s">
        <v>775</v>
      </c>
      <c r="G257" s="40"/>
      <c r="H257" s="40"/>
      <c r="I257" s="201"/>
      <c r="J257" s="40"/>
      <c r="K257" s="40"/>
      <c r="L257" s="43"/>
      <c r="M257" s="202"/>
      <c r="N257" s="203"/>
      <c r="O257" s="68"/>
      <c r="P257" s="68"/>
      <c r="Q257" s="68"/>
      <c r="R257" s="68"/>
      <c r="S257" s="68"/>
      <c r="T257" s="69"/>
      <c r="U257" s="38"/>
      <c r="V257" s="38"/>
      <c r="W257" s="38"/>
      <c r="X257" s="38"/>
      <c r="Y257" s="38"/>
      <c r="Z257" s="38"/>
      <c r="AA257" s="38"/>
      <c r="AB257" s="38"/>
      <c r="AC257" s="38"/>
      <c r="AD257" s="38"/>
      <c r="AE257" s="38"/>
      <c r="AT257" s="21" t="s">
        <v>542</v>
      </c>
      <c r="AU257" s="21" t="s">
        <v>85</v>
      </c>
    </row>
    <row r="258" spans="1:65" s="15" customFormat="1" ht="11.25">
      <c r="B258" s="227"/>
      <c r="C258" s="228"/>
      <c r="D258" s="206" t="s">
        <v>546</v>
      </c>
      <c r="E258" s="229" t="s">
        <v>19</v>
      </c>
      <c r="F258" s="230" t="s">
        <v>758</v>
      </c>
      <c r="G258" s="228"/>
      <c r="H258" s="229" t="s">
        <v>19</v>
      </c>
      <c r="I258" s="231"/>
      <c r="J258" s="228"/>
      <c r="K258" s="228"/>
      <c r="L258" s="232"/>
      <c r="M258" s="233"/>
      <c r="N258" s="234"/>
      <c r="O258" s="234"/>
      <c r="P258" s="234"/>
      <c r="Q258" s="234"/>
      <c r="R258" s="234"/>
      <c r="S258" s="234"/>
      <c r="T258" s="235"/>
      <c r="AT258" s="236" t="s">
        <v>546</v>
      </c>
      <c r="AU258" s="236" t="s">
        <v>85</v>
      </c>
      <c r="AV258" s="15" t="s">
        <v>79</v>
      </c>
      <c r="AW258" s="15" t="s">
        <v>33</v>
      </c>
      <c r="AX258" s="15" t="s">
        <v>72</v>
      </c>
      <c r="AY258" s="236" t="s">
        <v>525</v>
      </c>
    </row>
    <row r="259" spans="1:65" s="15" customFormat="1" ht="11.25">
      <c r="B259" s="227"/>
      <c r="C259" s="228"/>
      <c r="D259" s="206" t="s">
        <v>546</v>
      </c>
      <c r="E259" s="229" t="s">
        <v>19</v>
      </c>
      <c r="F259" s="230" t="s">
        <v>665</v>
      </c>
      <c r="G259" s="228"/>
      <c r="H259" s="229" t="s">
        <v>19</v>
      </c>
      <c r="I259" s="231"/>
      <c r="J259" s="228"/>
      <c r="K259" s="228"/>
      <c r="L259" s="232"/>
      <c r="M259" s="233"/>
      <c r="N259" s="234"/>
      <c r="O259" s="234"/>
      <c r="P259" s="234"/>
      <c r="Q259" s="234"/>
      <c r="R259" s="234"/>
      <c r="S259" s="234"/>
      <c r="T259" s="235"/>
      <c r="AT259" s="236" t="s">
        <v>546</v>
      </c>
      <c r="AU259" s="236" t="s">
        <v>85</v>
      </c>
      <c r="AV259" s="15" t="s">
        <v>79</v>
      </c>
      <c r="AW259" s="15" t="s">
        <v>33</v>
      </c>
      <c r="AX259" s="15" t="s">
        <v>72</v>
      </c>
      <c r="AY259" s="236" t="s">
        <v>525</v>
      </c>
    </row>
    <row r="260" spans="1:65" s="13" customFormat="1" ht="11.25">
      <c r="B260" s="204"/>
      <c r="C260" s="205"/>
      <c r="D260" s="206" t="s">
        <v>546</v>
      </c>
      <c r="E260" s="207" t="s">
        <v>19</v>
      </c>
      <c r="F260" s="208" t="s">
        <v>776</v>
      </c>
      <c r="G260" s="205"/>
      <c r="H260" s="209">
        <v>1.1180000000000001</v>
      </c>
      <c r="I260" s="210"/>
      <c r="J260" s="205"/>
      <c r="K260" s="205"/>
      <c r="L260" s="211"/>
      <c r="M260" s="212"/>
      <c r="N260" s="213"/>
      <c r="O260" s="213"/>
      <c r="P260" s="213"/>
      <c r="Q260" s="213"/>
      <c r="R260" s="213"/>
      <c r="S260" s="213"/>
      <c r="T260" s="214"/>
      <c r="AT260" s="215" t="s">
        <v>546</v>
      </c>
      <c r="AU260" s="215" t="s">
        <v>85</v>
      </c>
      <c r="AV260" s="13" t="s">
        <v>85</v>
      </c>
      <c r="AW260" s="13" t="s">
        <v>33</v>
      </c>
      <c r="AX260" s="13" t="s">
        <v>72</v>
      </c>
      <c r="AY260" s="215" t="s">
        <v>525</v>
      </c>
    </row>
    <row r="261" spans="1:65" s="15" customFormat="1" ht="11.25">
      <c r="B261" s="227"/>
      <c r="C261" s="228"/>
      <c r="D261" s="206" t="s">
        <v>546</v>
      </c>
      <c r="E261" s="229" t="s">
        <v>19</v>
      </c>
      <c r="F261" s="230" t="s">
        <v>777</v>
      </c>
      <c r="G261" s="228"/>
      <c r="H261" s="229" t="s">
        <v>19</v>
      </c>
      <c r="I261" s="231"/>
      <c r="J261" s="228"/>
      <c r="K261" s="228"/>
      <c r="L261" s="232"/>
      <c r="M261" s="233"/>
      <c r="N261" s="234"/>
      <c r="O261" s="234"/>
      <c r="P261" s="234"/>
      <c r="Q261" s="234"/>
      <c r="R261" s="234"/>
      <c r="S261" s="234"/>
      <c r="T261" s="235"/>
      <c r="AT261" s="236" t="s">
        <v>546</v>
      </c>
      <c r="AU261" s="236" t="s">
        <v>85</v>
      </c>
      <c r="AV261" s="15" t="s">
        <v>79</v>
      </c>
      <c r="AW261" s="15" t="s">
        <v>33</v>
      </c>
      <c r="AX261" s="15" t="s">
        <v>72</v>
      </c>
      <c r="AY261" s="236" t="s">
        <v>525</v>
      </c>
    </row>
    <row r="262" spans="1:65" s="13" customFormat="1" ht="11.25">
      <c r="B262" s="204"/>
      <c r="C262" s="205"/>
      <c r="D262" s="206" t="s">
        <v>546</v>
      </c>
      <c r="E262" s="207" t="s">
        <v>19</v>
      </c>
      <c r="F262" s="208" t="s">
        <v>778</v>
      </c>
      <c r="G262" s="205"/>
      <c r="H262" s="209">
        <v>0.16800000000000001</v>
      </c>
      <c r="I262" s="210"/>
      <c r="J262" s="205"/>
      <c r="K262" s="205"/>
      <c r="L262" s="211"/>
      <c r="M262" s="212"/>
      <c r="N262" s="213"/>
      <c r="O262" s="213"/>
      <c r="P262" s="213"/>
      <c r="Q262" s="213"/>
      <c r="R262" s="213"/>
      <c r="S262" s="213"/>
      <c r="T262" s="214"/>
      <c r="AT262" s="215" t="s">
        <v>546</v>
      </c>
      <c r="AU262" s="215" t="s">
        <v>85</v>
      </c>
      <c r="AV262" s="13" t="s">
        <v>85</v>
      </c>
      <c r="AW262" s="13" t="s">
        <v>33</v>
      </c>
      <c r="AX262" s="13" t="s">
        <v>72</v>
      </c>
      <c r="AY262" s="215" t="s">
        <v>525</v>
      </c>
    </row>
    <row r="263" spans="1:65" s="16" customFormat="1" ht="11.25">
      <c r="B263" s="237"/>
      <c r="C263" s="238"/>
      <c r="D263" s="206" t="s">
        <v>546</v>
      </c>
      <c r="E263" s="239" t="s">
        <v>316</v>
      </c>
      <c r="F263" s="240" t="s">
        <v>590</v>
      </c>
      <c r="G263" s="238"/>
      <c r="H263" s="241">
        <v>1.286</v>
      </c>
      <c r="I263" s="242"/>
      <c r="J263" s="238"/>
      <c r="K263" s="238"/>
      <c r="L263" s="243"/>
      <c r="M263" s="244"/>
      <c r="N263" s="245"/>
      <c r="O263" s="245"/>
      <c r="P263" s="245"/>
      <c r="Q263" s="245"/>
      <c r="R263" s="245"/>
      <c r="S263" s="245"/>
      <c r="T263" s="246"/>
      <c r="AT263" s="247" t="s">
        <v>546</v>
      </c>
      <c r="AU263" s="247" t="s">
        <v>85</v>
      </c>
      <c r="AV263" s="16" t="s">
        <v>573</v>
      </c>
      <c r="AW263" s="16" t="s">
        <v>33</v>
      </c>
      <c r="AX263" s="16" t="s">
        <v>72</v>
      </c>
      <c r="AY263" s="247" t="s">
        <v>525</v>
      </c>
    </row>
    <row r="264" spans="1:65" s="14" customFormat="1" ht="11.25">
      <c r="B264" s="216"/>
      <c r="C264" s="217"/>
      <c r="D264" s="206" t="s">
        <v>546</v>
      </c>
      <c r="E264" s="218" t="s">
        <v>19</v>
      </c>
      <c r="F264" s="219" t="s">
        <v>552</v>
      </c>
      <c r="G264" s="217"/>
      <c r="H264" s="220">
        <v>1.286</v>
      </c>
      <c r="I264" s="221"/>
      <c r="J264" s="217"/>
      <c r="K264" s="217"/>
      <c r="L264" s="222"/>
      <c r="M264" s="223"/>
      <c r="N264" s="224"/>
      <c r="O264" s="224"/>
      <c r="P264" s="224"/>
      <c r="Q264" s="224"/>
      <c r="R264" s="224"/>
      <c r="S264" s="224"/>
      <c r="T264" s="225"/>
      <c r="AT264" s="226" t="s">
        <v>546</v>
      </c>
      <c r="AU264" s="226" t="s">
        <v>85</v>
      </c>
      <c r="AV264" s="14" t="s">
        <v>537</v>
      </c>
      <c r="AW264" s="14" t="s">
        <v>33</v>
      </c>
      <c r="AX264" s="14" t="s">
        <v>79</v>
      </c>
      <c r="AY264" s="226" t="s">
        <v>525</v>
      </c>
    </row>
    <row r="265" spans="1:65" s="2" customFormat="1" ht="21.75" customHeight="1">
      <c r="A265" s="38"/>
      <c r="B265" s="39"/>
      <c r="C265" s="248" t="s">
        <v>779</v>
      </c>
      <c r="D265" s="248" t="s">
        <v>369</v>
      </c>
      <c r="E265" s="249" t="s">
        <v>672</v>
      </c>
      <c r="F265" s="250" t="s">
        <v>673</v>
      </c>
      <c r="G265" s="251" t="s">
        <v>318</v>
      </c>
      <c r="H265" s="252">
        <v>3.5880000000000001</v>
      </c>
      <c r="I265" s="253"/>
      <c r="J265" s="254">
        <f>ROUND(I265*H265,2)</f>
        <v>0</v>
      </c>
      <c r="K265" s="250" t="s">
        <v>536</v>
      </c>
      <c r="L265" s="255"/>
      <c r="M265" s="256" t="s">
        <v>19</v>
      </c>
      <c r="N265" s="257" t="s">
        <v>44</v>
      </c>
      <c r="O265" s="68"/>
      <c r="P265" s="195">
        <f>O265*H265</f>
        <v>0</v>
      </c>
      <c r="Q265" s="195">
        <v>1</v>
      </c>
      <c r="R265" s="195">
        <f>Q265*H265</f>
        <v>3.5880000000000001</v>
      </c>
      <c r="S265" s="195">
        <v>0</v>
      </c>
      <c r="T265" s="196">
        <f>S265*H265</f>
        <v>0</v>
      </c>
      <c r="U265" s="38"/>
      <c r="V265" s="38"/>
      <c r="W265" s="38"/>
      <c r="X265" s="38"/>
      <c r="Y265" s="38"/>
      <c r="Z265" s="38"/>
      <c r="AA265" s="38"/>
      <c r="AB265" s="38"/>
      <c r="AC265" s="38"/>
      <c r="AD265" s="38"/>
      <c r="AE265" s="38"/>
      <c r="AR265" s="197" t="s">
        <v>674</v>
      </c>
      <c r="AT265" s="197" t="s">
        <v>369</v>
      </c>
      <c r="AU265" s="197" t="s">
        <v>85</v>
      </c>
      <c r="AY265" s="21" t="s">
        <v>525</v>
      </c>
      <c r="BE265" s="198">
        <f>IF(N265="základní",J265,0)</f>
        <v>0</v>
      </c>
      <c r="BF265" s="198">
        <f>IF(N265="snížená",J265,0)</f>
        <v>0</v>
      </c>
      <c r="BG265" s="198">
        <f>IF(N265="zákl. přenesená",J265,0)</f>
        <v>0</v>
      </c>
      <c r="BH265" s="198">
        <f>IF(N265="sníž. přenesená",J265,0)</f>
        <v>0</v>
      </c>
      <c r="BI265" s="198">
        <f>IF(N265="nulová",J265,0)</f>
        <v>0</v>
      </c>
      <c r="BJ265" s="21" t="s">
        <v>85</v>
      </c>
      <c r="BK265" s="198">
        <f>ROUND(I265*H265,2)</f>
        <v>0</v>
      </c>
      <c r="BL265" s="21" t="s">
        <v>537</v>
      </c>
      <c r="BM265" s="197" t="s">
        <v>780</v>
      </c>
    </row>
    <row r="266" spans="1:65" s="13" customFormat="1" ht="11.25">
      <c r="B266" s="204"/>
      <c r="C266" s="205"/>
      <c r="D266" s="206" t="s">
        <v>546</v>
      </c>
      <c r="E266" s="207" t="s">
        <v>19</v>
      </c>
      <c r="F266" s="208" t="s">
        <v>781</v>
      </c>
      <c r="G266" s="205"/>
      <c r="H266" s="209">
        <v>3.5880000000000001</v>
      </c>
      <c r="I266" s="210"/>
      <c r="J266" s="205"/>
      <c r="K266" s="205"/>
      <c r="L266" s="211"/>
      <c r="M266" s="212"/>
      <c r="N266" s="213"/>
      <c r="O266" s="213"/>
      <c r="P266" s="213"/>
      <c r="Q266" s="213"/>
      <c r="R266" s="213"/>
      <c r="S266" s="213"/>
      <c r="T266" s="214"/>
      <c r="AT266" s="215" t="s">
        <v>546</v>
      </c>
      <c r="AU266" s="215" t="s">
        <v>85</v>
      </c>
      <c r="AV266" s="13" t="s">
        <v>85</v>
      </c>
      <c r="AW266" s="13" t="s">
        <v>33</v>
      </c>
      <c r="AX266" s="13" t="s">
        <v>79</v>
      </c>
      <c r="AY266" s="215" t="s">
        <v>525</v>
      </c>
    </row>
    <row r="267" spans="1:65" s="2" customFormat="1" ht="16.5" customHeight="1">
      <c r="A267" s="38"/>
      <c r="B267" s="39"/>
      <c r="C267" s="248" t="s">
        <v>782</v>
      </c>
      <c r="D267" s="248" t="s">
        <v>369</v>
      </c>
      <c r="E267" s="249" t="s">
        <v>783</v>
      </c>
      <c r="F267" s="250" t="s">
        <v>784</v>
      </c>
      <c r="G267" s="251" t="s">
        <v>128</v>
      </c>
      <c r="H267" s="252">
        <v>52.548999999999999</v>
      </c>
      <c r="I267" s="253"/>
      <c r="J267" s="254">
        <f>ROUND(I267*H267,2)</f>
        <v>0</v>
      </c>
      <c r="K267" s="250" t="s">
        <v>19</v>
      </c>
      <c r="L267" s="255"/>
      <c r="M267" s="256" t="s">
        <v>19</v>
      </c>
      <c r="N267" s="257" t="s">
        <v>44</v>
      </c>
      <c r="O267" s="68"/>
      <c r="P267" s="195">
        <f>O267*H267</f>
        <v>0</v>
      </c>
      <c r="Q267" s="195">
        <v>7.0120000000000002E-2</v>
      </c>
      <c r="R267" s="195">
        <f>Q267*H267</f>
        <v>3.6847358799999999</v>
      </c>
      <c r="S267" s="195">
        <v>0</v>
      </c>
      <c r="T267" s="196">
        <f>S267*H267</f>
        <v>0</v>
      </c>
      <c r="U267" s="38"/>
      <c r="V267" s="38"/>
      <c r="W267" s="38"/>
      <c r="X267" s="38"/>
      <c r="Y267" s="38"/>
      <c r="Z267" s="38"/>
      <c r="AA267" s="38"/>
      <c r="AB267" s="38"/>
      <c r="AC267" s="38"/>
      <c r="AD267" s="38"/>
      <c r="AE267" s="38"/>
      <c r="AR267" s="197" t="s">
        <v>674</v>
      </c>
      <c r="AT267" s="197" t="s">
        <v>369</v>
      </c>
      <c r="AU267" s="197" t="s">
        <v>85</v>
      </c>
      <c r="AY267" s="21" t="s">
        <v>525</v>
      </c>
      <c r="BE267" s="198">
        <f>IF(N267="základní",J267,0)</f>
        <v>0</v>
      </c>
      <c r="BF267" s="198">
        <f>IF(N267="snížená",J267,0)</f>
        <v>0</v>
      </c>
      <c r="BG267" s="198">
        <f>IF(N267="zákl. přenesená",J267,0)</f>
        <v>0</v>
      </c>
      <c r="BH267" s="198">
        <f>IF(N267="sníž. přenesená",J267,0)</f>
        <v>0</v>
      </c>
      <c r="BI267" s="198">
        <f>IF(N267="nulová",J267,0)</f>
        <v>0</v>
      </c>
      <c r="BJ267" s="21" t="s">
        <v>85</v>
      </c>
      <c r="BK267" s="198">
        <f>ROUND(I267*H267,2)</f>
        <v>0</v>
      </c>
      <c r="BL267" s="21" t="s">
        <v>537</v>
      </c>
      <c r="BM267" s="197" t="s">
        <v>785</v>
      </c>
    </row>
    <row r="268" spans="1:65" s="13" customFormat="1" ht="11.25">
      <c r="B268" s="204"/>
      <c r="C268" s="205"/>
      <c r="D268" s="206" t="s">
        <v>546</v>
      </c>
      <c r="E268" s="207" t="s">
        <v>19</v>
      </c>
      <c r="F268" s="208" t="s">
        <v>786</v>
      </c>
      <c r="G268" s="205"/>
      <c r="H268" s="209">
        <v>52.548999999999999</v>
      </c>
      <c r="I268" s="210"/>
      <c r="J268" s="205"/>
      <c r="K268" s="205"/>
      <c r="L268" s="211"/>
      <c r="M268" s="212"/>
      <c r="N268" s="213"/>
      <c r="O268" s="213"/>
      <c r="P268" s="213"/>
      <c r="Q268" s="213"/>
      <c r="R268" s="213"/>
      <c r="S268" s="213"/>
      <c r="T268" s="214"/>
      <c r="AT268" s="215" t="s">
        <v>546</v>
      </c>
      <c r="AU268" s="215" t="s">
        <v>85</v>
      </c>
      <c r="AV268" s="13" t="s">
        <v>85</v>
      </c>
      <c r="AW268" s="13" t="s">
        <v>33</v>
      </c>
      <c r="AX268" s="13" t="s">
        <v>79</v>
      </c>
      <c r="AY268" s="215" t="s">
        <v>525</v>
      </c>
    </row>
    <row r="269" spans="1:65" s="2" customFormat="1" ht="33" customHeight="1">
      <c r="A269" s="38"/>
      <c r="B269" s="39"/>
      <c r="C269" s="186" t="s">
        <v>787</v>
      </c>
      <c r="D269" s="186" t="s">
        <v>533</v>
      </c>
      <c r="E269" s="187" t="s">
        <v>788</v>
      </c>
      <c r="F269" s="188" t="s">
        <v>789</v>
      </c>
      <c r="G269" s="189" t="s">
        <v>132</v>
      </c>
      <c r="H269" s="190">
        <v>118.98699999999999</v>
      </c>
      <c r="I269" s="191"/>
      <c r="J269" s="192">
        <f>ROUND(I269*H269,2)</f>
        <v>0</v>
      </c>
      <c r="K269" s="188" t="s">
        <v>536</v>
      </c>
      <c r="L269" s="43"/>
      <c r="M269" s="193" t="s">
        <v>19</v>
      </c>
      <c r="N269" s="194" t="s">
        <v>44</v>
      </c>
      <c r="O269" s="68"/>
      <c r="P269" s="195">
        <f>O269*H269</f>
        <v>0</v>
      </c>
      <c r="Q269" s="195">
        <v>2.64E-2</v>
      </c>
      <c r="R269" s="195">
        <f>Q269*H269</f>
        <v>3.1412567999999998</v>
      </c>
      <c r="S269" s="195">
        <v>0</v>
      </c>
      <c r="T269" s="196">
        <f>S269*H269</f>
        <v>0</v>
      </c>
      <c r="U269" s="38"/>
      <c r="V269" s="38"/>
      <c r="W269" s="38"/>
      <c r="X269" s="38"/>
      <c r="Y269" s="38"/>
      <c r="Z269" s="38"/>
      <c r="AA269" s="38"/>
      <c r="AB269" s="38"/>
      <c r="AC269" s="38"/>
      <c r="AD269" s="38"/>
      <c r="AE269" s="38"/>
      <c r="AR269" s="197" t="s">
        <v>537</v>
      </c>
      <c r="AT269" s="197" t="s">
        <v>533</v>
      </c>
      <c r="AU269" s="197" t="s">
        <v>85</v>
      </c>
      <c r="AY269" s="21" t="s">
        <v>525</v>
      </c>
      <c r="BE269" s="198">
        <f>IF(N269="základní",J269,0)</f>
        <v>0</v>
      </c>
      <c r="BF269" s="198">
        <f>IF(N269="snížená",J269,0)</f>
        <v>0</v>
      </c>
      <c r="BG269" s="198">
        <f>IF(N269="zákl. přenesená",J269,0)</f>
        <v>0</v>
      </c>
      <c r="BH269" s="198">
        <f>IF(N269="sníž. přenesená",J269,0)</f>
        <v>0</v>
      </c>
      <c r="BI269" s="198">
        <f>IF(N269="nulová",J269,0)</f>
        <v>0</v>
      </c>
      <c r="BJ269" s="21" t="s">
        <v>85</v>
      </c>
      <c r="BK269" s="198">
        <f>ROUND(I269*H269,2)</f>
        <v>0</v>
      </c>
      <c r="BL269" s="21" t="s">
        <v>537</v>
      </c>
      <c r="BM269" s="197" t="s">
        <v>790</v>
      </c>
    </row>
    <row r="270" spans="1:65" s="2" customFormat="1" ht="11.25">
      <c r="A270" s="38"/>
      <c r="B270" s="39"/>
      <c r="C270" s="40"/>
      <c r="D270" s="199" t="s">
        <v>542</v>
      </c>
      <c r="E270" s="40"/>
      <c r="F270" s="200" t="s">
        <v>791</v>
      </c>
      <c r="G270" s="40"/>
      <c r="H270" s="40"/>
      <c r="I270" s="201"/>
      <c r="J270" s="40"/>
      <c r="K270" s="40"/>
      <c r="L270" s="43"/>
      <c r="M270" s="202"/>
      <c r="N270" s="203"/>
      <c r="O270" s="68"/>
      <c r="P270" s="68"/>
      <c r="Q270" s="68"/>
      <c r="R270" s="68"/>
      <c r="S270" s="68"/>
      <c r="T270" s="69"/>
      <c r="U270" s="38"/>
      <c r="V270" s="38"/>
      <c r="W270" s="38"/>
      <c r="X270" s="38"/>
      <c r="Y270" s="38"/>
      <c r="Z270" s="38"/>
      <c r="AA270" s="38"/>
      <c r="AB270" s="38"/>
      <c r="AC270" s="38"/>
      <c r="AD270" s="38"/>
      <c r="AE270" s="38"/>
      <c r="AT270" s="21" t="s">
        <v>542</v>
      </c>
      <c r="AU270" s="21" t="s">
        <v>85</v>
      </c>
    </row>
    <row r="271" spans="1:65" s="13" customFormat="1" ht="11.25">
      <c r="B271" s="204"/>
      <c r="C271" s="205"/>
      <c r="D271" s="206" t="s">
        <v>546</v>
      </c>
      <c r="E271" s="207" t="s">
        <v>19</v>
      </c>
      <c r="F271" s="208" t="s">
        <v>792</v>
      </c>
      <c r="G271" s="205"/>
      <c r="H271" s="209">
        <v>83.25</v>
      </c>
      <c r="I271" s="210"/>
      <c r="J271" s="205"/>
      <c r="K271" s="205"/>
      <c r="L271" s="211"/>
      <c r="M271" s="212"/>
      <c r="N271" s="213"/>
      <c r="O271" s="213"/>
      <c r="P271" s="213"/>
      <c r="Q271" s="213"/>
      <c r="R271" s="213"/>
      <c r="S271" s="213"/>
      <c r="T271" s="214"/>
      <c r="AT271" s="215" t="s">
        <v>546</v>
      </c>
      <c r="AU271" s="215" t="s">
        <v>85</v>
      </c>
      <c r="AV271" s="13" t="s">
        <v>85</v>
      </c>
      <c r="AW271" s="13" t="s">
        <v>33</v>
      </c>
      <c r="AX271" s="13" t="s">
        <v>72</v>
      </c>
      <c r="AY271" s="215" t="s">
        <v>525</v>
      </c>
    </row>
    <row r="272" spans="1:65" s="13" customFormat="1" ht="11.25">
      <c r="B272" s="204"/>
      <c r="C272" s="205"/>
      <c r="D272" s="206" t="s">
        <v>546</v>
      </c>
      <c r="E272" s="207" t="s">
        <v>19</v>
      </c>
      <c r="F272" s="208" t="s">
        <v>793</v>
      </c>
      <c r="G272" s="205"/>
      <c r="H272" s="209">
        <v>4.4169999999999998</v>
      </c>
      <c r="I272" s="210"/>
      <c r="J272" s="205"/>
      <c r="K272" s="205"/>
      <c r="L272" s="211"/>
      <c r="M272" s="212"/>
      <c r="N272" s="213"/>
      <c r="O272" s="213"/>
      <c r="P272" s="213"/>
      <c r="Q272" s="213"/>
      <c r="R272" s="213"/>
      <c r="S272" s="213"/>
      <c r="T272" s="214"/>
      <c r="AT272" s="215" t="s">
        <v>546</v>
      </c>
      <c r="AU272" s="215" t="s">
        <v>85</v>
      </c>
      <c r="AV272" s="13" t="s">
        <v>85</v>
      </c>
      <c r="AW272" s="13" t="s">
        <v>33</v>
      </c>
      <c r="AX272" s="13" t="s">
        <v>72</v>
      </c>
      <c r="AY272" s="215" t="s">
        <v>525</v>
      </c>
    </row>
    <row r="273" spans="1:65" s="13" customFormat="1" ht="11.25">
      <c r="B273" s="204"/>
      <c r="C273" s="205"/>
      <c r="D273" s="206" t="s">
        <v>546</v>
      </c>
      <c r="E273" s="207" t="s">
        <v>19</v>
      </c>
      <c r="F273" s="208" t="s">
        <v>794</v>
      </c>
      <c r="G273" s="205"/>
      <c r="H273" s="209">
        <v>31.32</v>
      </c>
      <c r="I273" s="210"/>
      <c r="J273" s="205"/>
      <c r="K273" s="205"/>
      <c r="L273" s="211"/>
      <c r="M273" s="212"/>
      <c r="N273" s="213"/>
      <c r="O273" s="213"/>
      <c r="P273" s="213"/>
      <c r="Q273" s="213"/>
      <c r="R273" s="213"/>
      <c r="S273" s="213"/>
      <c r="T273" s="214"/>
      <c r="AT273" s="215" t="s">
        <v>546</v>
      </c>
      <c r="AU273" s="215" t="s">
        <v>85</v>
      </c>
      <c r="AV273" s="13" t="s">
        <v>85</v>
      </c>
      <c r="AW273" s="13" t="s">
        <v>33</v>
      </c>
      <c r="AX273" s="13" t="s">
        <v>72</v>
      </c>
      <c r="AY273" s="215" t="s">
        <v>525</v>
      </c>
    </row>
    <row r="274" spans="1:65" s="14" customFormat="1" ht="11.25">
      <c r="B274" s="216"/>
      <c r="C274" s="217"/>
      <c r="D274" s="206" t="s">
        <v>546</v>
      </c>
      <c r="E274" s="218" t="s">
        <v>19</v>
      </c>
      <c r="F274" s="219" t="s">
        <v>552</v>
      </c>
      <c r="G274" s="217"/>
      <c r="H274" s="220">
        <v>118.98699999999999</v>
      </c>
      <c r="I274" s="221"/>
      <c r="J274" s="217"/>
      <c r="K274" s="217"/>
      <c r="L274" s="222"/>
      <c r="M274" s="223"/>
      <c r="N274" s="224"/>
      <c r="O274" s="224"/>
      <c r="P274" s="224"/>
      <c r="Q274" s="224"/>
      <c r="R274" s="224"/>
      <c r="S274" s="224"/>
      <c r="T274" s="225"/>
      <c r="AT274" s="226" t="s">
        <v>546</v>
      </c>
      <c r="AU274" s="226" t="s">
        <v>85</v>
      </c>
      <c r="AV274" s="14" t="s">
        <v>537</v>
      </c>
      <c r="AW274" s="14" t="s">
        <v>33</v>
      </c>
      <c r="AX274" s="14" t="s">
        <v>79</v>
      </c>
      <c r="AY274" s="226" t="s">
        <v>525</v>
      </c>
    </row>
    <row r="275" spans="1:65" s="2" customFormat="1" ht="37.9" customHeight="1">
      <c r="A275" s="38"/>
      <c r="B275" s="39"/>
      <c r="C275" s="186" t="s">
        <v>795</v>
      </c>
      <c r="D275" s="186" t="s">
        <v>533</v>
      </c>
      <c r="E275" s="187" t="s">
        <v>796</v>
      </c>
      <c r="F275" s="188" t="s">
        <v>797</v>
      </c>
      <c r="G275" s="189" t="s">
        <v>798</v>
      </c>
      <c r="H275" s="190">
        <v>92</v>
      </c>
      <c r="I275" s="191"/>
      <c r="J275" s="192">
        <f>ROUND(I275*H275,2)</f>
        <v>0</v>
      </c>
      <c r="K275" s="188" t="s">
        <v>536</v>
      </c>
      <c r="L275" s="43"/>
      <c r="M275" s="193" t="s">
        <v>19</v>
      </c>
      <c r="N275" s="194" t="s">
        <v>44</v>
      </c>
      <c r="O275" s="68"/>
      <c r="P275" s="195">
        <f>O275*H275</f>
        <v>0</v>
      </c>
      <c r="Q275" s="195">
        <v>0</v>
      </c>
      <c r="R275" s="195">
        <f>Q275*H275</f>
        <v>0</v>
      </c>
      <c r="S275" s="195">
        <v>0</v>
      </c>
      <c r="T275" s="196">
        <f>S275*H275</f>
        <v>0</v>
      </c>
      <c r="U275" s="38"/>
      <c r="V275" s="38"/>
      <c r="W275" s="38"/>
      <c r="X275" s="38"/>
      <c r="Y275" s="38"/>
      <c r="Z275" s="38"/>
      <c r="AA275" s="38"/>
      <c r="AB275" s="38"/>
      <c r="AC275" s="38"/>
      <c r="AD275" s="38"/>
      <c r="AE275" s="38"/>
      <c r="AR275" s="197" t="s">
        <v>537</v>
      </c>
      <c r="AT275" s="197" t="s">
        <v>533</v>
      </c>
      <c r="AU275" s="197" t="s">
        <v>85</v>
      </c>
      <c r="AY275" s="21" t="s">
        <v>525</v>
      </c>
      <c r="BE275" s="198">
        <f>IF(N275="základní",J275,0)</f>
        <v>0</v>
      </c>
      <c r="BF275" s="198">
        <f>IF(N275="snížená",J275,0)</f>
        <v>0</v>
      </c>
      <c r="BG275" s="198">
        <f>IF(N275="zákl. přenesená",J275,0)</f>
        <v>0</v>
      </c>
      <c r="BH275" s="198">
        <f>IF(N275="sníž. přenesená",J275,0)</f>
        <v>0</v>
      </c>
      <c r="BI275" s="198">
        <f>IF(N275="nulová",J275,0)</f>
        <v>0</v>
      </c>
      <c r="BJ275" s="21" t="s">
        <v>85</v>
      </c>
      <c r="BK275" s="198">
        <f>ROUND(I275*H275,2)</f>
        <v>0</v>
      </c>
      <c r="BL275" s="21" t="s">
        <v>537</v>
      </c>
      <c r="BM275" s="197" t="s">
        <v>799</v>
      </c>
    </row>
    <row r="276" spans="1:65" s="2" customFormat="1" ht="11.25">
      <c r="A276" s="38"/>
      <c r="B276" s="39"/>
      <c r="C276" s="40"/>
      <c r="D276" s="199" t="s">
        <v>542</v>
      </c>
      <c r="E276" s="40"/>
      <c r="F276" s="200" t="s">
        <v>800</v>
      </c>
      <c r="G276" s="40"/>
      <c r="H276" s="40"/>
      <c r="I276" s="201"/>
      <c r="J276" s="40"/>
      <c r="K276" s="40"/>
      <c r="L276" s="43"/>
      <c r="M276" s="202"/>
      <c r="N276" s="203"/>
      <c r="O276" s="68"/>
      <c r="P276" s="68"/>
      <c r="Q276" s="68"/>
      <c r="R276" s="68"/>
      <c r="S276" s="68"/>
      <c r="T276" s="69"/>
      <c r="U276" s="38"/>
      <c r="V276" s="38"/>
      <c r="W276" s="38"/>
      <c r="X276" s="38"/>
      <c r="Y276" s="38"/>
      <c r="Z276" s="38"/>
      <c r="AA276" s="38"/>
      <c r="AB276" s="38"/>
      <c r="AC276" s="38"/>
      <c r="AD276" s="38"/>
      <c r="AE276" s="38"/>
      <c r="AT276" s="21" t="s">
        <v>542</v>
      </c>
      <c r="AU276" s="21" t="s">
        <v>85</v>
      </c>
    </row>
    <row r="277" spans="1:65" s="12" customFormat="1" ht="22.9" customHeight="1">
      <c r="B277" s="170"/>
      <c r="C277" s="171"/>
      <c r="D277" s="172" t="s">
        <v>71</v>
      </c>
      <c r="E277" s="184" t="s">
        <v>85</v>
      </c>
      <c r="F277" s="184" t="s">
        <v>801</v>
      </c>
      <c r="G277" s="171"/>
      <c r="H277" s="171"/>
      <c r="I277" s="174"/>
      <c r="J277" s="185">
        <f>BK277</f>
        <v>0</v>
      </c>
      <c r="K277" s="171"/>
      <c r="L277" s="176"/>
      <c r="M277" s="177"/>
      <c r="N277" s="178"/>
      <c r="O277" s="178"/>
      <c r="P277" s="179">
        <f>SUM(P278:P514)</f>
        <v>0</v>
      </c>
      <c r="Q277" s="178"/>
      <c r="R277" s="179">
        <f>SUM(R278:R514)</f>
        <v>1289.67124745</v>
      </c>
      <c r="S277" s="178"/>
      <c r="T277" s="180">
        <f>SUM(T278:T514)</f>
        <v>0</v>
      </c>
      <c r="AR277" s="181" t="s">
        <v>79</v>
      </c>
      <c r="AT277" s="182" t="s">
        <v>71</v>
      </c>
      <c r="AU277" s="182" t="s">
        <v>79</v>
      </c>
      <c r="AY277" s="181" t="s">
        <v>525</v>
      </c>
      <c r="BK277" s="183">
        <f>SUM(BK278:BK514)</f>
        <v>0</v>
      </c>
    </row>
    <row r="278" spans="1:65" s="2" customFormat="1" ht="55.5" customHeight="1">
      <c r="A278" s="38"/>
      <c r="B278" s="39"/>
      <c r="C278" s="186" t="s">
        <v>802</v>
      </c>
      <c r="D278" s="186" t="s">
        <v>533</v>
      </c>
      <c r="E278" s="187" t="s">
        <v>803</v>
      </c>
      <c r="F278" s="188" t="s">
        <v>804</v>
      </c>
      <c r="G278" s="189" t="s">
        <v>132</v>
      </c>
      <c r="H278" s="190">
        <v>45.121000000000002</v>
      </c>
      <c r="I278" s="191"/>
      <c r="J278" s="192">
        <f>ROUND(I278*H278,2)</f>
        <v>0</v>
      </c>
      <c r="K278" s="188" t="s">
        <v>536</v>
      </c>
      <c r="L278" s="43"/>
      <c r="M278" s="193" t="s">
        <v>19</v>
      </c>
      <c r="N278" s="194" t="s">
        <v>44</v>
      </c>
      <c r="O278" s="68"/>
      <c r="P278" s="195">
        <f>O278*H278</f>
        <v>0</v>
      </c>
      <c r="Q278" s="195">
        <v>3.1E-4</v>
      </c>
      <c r="R278" s="195">
        <f>Q278*H278</f>
        <v>1.398751E-2</v>
      </c>
      <c r="S278" s="195">
        <v>0</v>
      </c>
      <c r="T278" s="196">
        <f>S278*H278</f>
        <v>0</v>
      </c>
      <c r="U278" s="38"/>
      <c r="V278" s="38"/>
      <c r="W278" s="38"/>
      <c r="X278" s="38"/>
      <c r="Y278" s="38"/>
      <c r="Z278" s="38"/>
      <c r="AA278" s="38"/>
      <c r="AB278" s="38"/>
      <c r="AC278" s="38"/>
      <c r="AD278" s="38"/>
      <c r="AE278" s="38"/>
      <c r="AR278" s="197" t="s">
        <v>537</v>
      </c>
      <c r="AT278" s="197" t="s">
        <v>533</v>
      </c>
      <c r="AU278" s="197" t="s">
        <v>85</v>
      </c>
      <c r="AY278" s="21" t="s">
        <v>525</v>
      </c>
      <c r="BE278" s="198">
        <f>IF(N278="základní",J278,0)</f>
        <v>0</v>
      </c>
      <c r="BF278" s="198">
        <f>IF(N278="snížená",J278,0)</f>
        <v>0</v>
      </c>
      <c r="BG278" s="198">
        <f>IF(N278="zákl. přenesená",J278,0)</f>
        <v>0</v>
      </c>
      <c r="BH278" s="198">
        <f>IF(N278="sníž. přenesená",J278,0)</f>
        <v>0</v>
      </c>
      <c r="BI278" s="198">
        <f>IF(N278="nulová",J278,0)</f>
        <v>0</v>
      </c>
      <c r="BJ278" s="21" t="s">
        <v>85</v>
      </c>
      <c r="BK278" s="198">
        <f>ROUND(I278*H278,2)</f>
        <v>0</v>
      </c>
      <c r="BL278" s="21" t="s">
        <v>537</v>
      </c>
      <c r="BM278" s="197" t="s">
        <v>805</v>
      </c>
    </row>
    <row r="279" spans="1:65" s="2" customFormat="1" ht="11.25">
      <c r="A279" s="38"/>
      <c r="B279" s="39"/>
      <c r="C279" s="40"/>
      <c r="D279" s="199" t="s">
        <v>542</v>
      </c>
      <c r="E279" s="40"/>
      <c r="F279" s="200" t="s">
        <v>806</v>
      </c>
      <c r="G279" s="40"/>
      <c r="H279" s="40"/>
      <c r="I279" s="201"/>
      <c r="J279" s="40"/>
      <c r="K279" s="40"/>
      <c r="L279" s="43"/>
      <c r="M279" s="202"/>
      <c r="N279" s="203"/>
      <c r="O279" s="68"/>
      <c r="P279" s="68"/>
      <c r="Q279" s="68"/>
      <c r="R279" s="68"/>
      <c r="S279" s="68"/>
      <c r="T279" s="69"/>
      <c r="U279" s="38"/>
      <c r="V279" s="38"/>
      <c r="W279" s="38"/>
      <c r="X279" s="38"/>
      <c r="Y279" s="38"/>
      <c r="Z279" s="38"/>
      <c r="AA279" s="38"/>
      <c r="AB279" s="38"/>
      <c r="AC279" s="38"/>
      <c r="AD279" s="38"/>
      <c r="AE279" s="38"/>
      <c r="AT279" s="21" t="s">
        <v>542</v>
      </c>
      <c r="AU279" s="21" t="s">
        <v>85</v>
      </c>
    </row>
    <row r="280" spans="1:65" s="15" customFormat="1" ht="11.25">
      <c r="B280" s="227"/>
      <c r="C280" s="228"/>
      <c r="D280" s="206" t="s">
        <v>546</v>
      </c>
      <c r="E280" s="229" t="s">
        <v>19</v>
      </c>
      <c r="F280" s="230" t="s">
        <v>807</v>
      </c>
      <c r="G280" s="228"/>
      <c r="H280" s="229" t="s">
        <v>19</v>
      </c>
      <c r="I280" s="231"/>
      <c r="J280" s="228"/>
      <c r="K280" s="228"/>
      <c r="L280" s="232"/>
      <c r="M280" s="233"/>
      <c r="N280" s="234"/>
      <c r="O280" s="234"/>
      <c r="P280" s="234"/>
      <c r="Q280" s="234"/>
      <c r="R280" s="234"/>
      <c r="S280" s="234"/>
      <c r="T280" s="235"/>
      <c r="AT280" s="236" t="s">
        <v>546</v>
      </c>
      <c r="AU280" s="236" t="s">
        <v>85</v>
      </c>
      <c r="AV280" s="15" t="s">
        <v>79</v>
      </c>
      <c r="AW280" s="15" t="s">
        <v>33</v>
      </c>
      <c r="AX280" s="15" t="s">
        <v>72</v>
      </c>
      <c r="AY280" s="236" t="s">
        <v>525</v>
      </c>
    </row>
    <row r="281" spans="1:65" s="13" customFormat="1" ht="11.25">
      <c r="B281" s="204"/>
      <c r="C281" s="205"/>
      <c r="D281" s="206" t="s">
        <v>546</v>
      </c>
      <c r="E281" s="207" t="s">
        <v>19</v>
      </c>
      <c r="F281" s="208" t="s">
        <v>808</v>
      </c>
      <c r="G281" s="205"/>
      <c r="H281" s="209">
        <v>45.121000000000002</v>
      </c>
      <c r="I281" s="210"/>
      <c r="J281" s="205"/>
      <c r="K281" s="205"/>
      <c r="L281" s="211"/>
      <c r="M281" s="212"/>
      <c r="N281" s="213"/>
      <c r="O281" s="213"/>
      <c r="P281" s="213"/>
      <c r="Q281" s="213"/>
      <c r="R281" s="213"/>
      <c r="S281" s="213"/>
      <c r="T281" s="214"/>
      <c r="AT281" s="215" t="s">
        <v>546</v>
      </c>
      <c r="AU281" s="215" t="s">
        <v>85</v>
      </c>
      <c r="AV281" s="13" t="s">
        <v>85</v>
      </c>
      <c r="AW281" s="13" t="s">
        <v>33</v>
      </c>
      <c r="AX281" s="13" t="s">
        <v>79</v>
      </c>
      <c r="AY281" s="215" t="s">
        <v>525</v>
      </c>
    </row>
    <row r="282" spans="1:65" s="2" customFormat="1" ht="24.2" customHeight="1">
      <c r="A282" s="38"/>
      <c r="B282" s="39"/>
      <c r="C282" s="248" t="s">
        <v>809</v>
      </c>
      <c r="D282" s="248" t="s">
        <v>369</v>
      </c>
      <c r="E282" s="249" t="s">
        <v>810</v>
      </c>
      <c r="F282" s="250" t="s">
        <v>811</v>
      </c>
      <c r="G282" s="251" t="s">
        <v>132</v>
      </c>
      <c r="H282" s="252">
        <v>51.889000000000003</v>
      </c>
      <c r="I282" s="253"/>
      <c r="J282" s="254">
        <f>ROUND(I282*H282,2)</f>
        <v>0</v>
      </c>
      <c r="K282" s="250" t="s">
        <v>536</v>
      </c>
      <c r="L282" s="255"/>
      <c r="M282" s="256" t="s">
        <v>19</v>
      </c>
      <c r="N282" s="257" t="s">
        <v>44</v>
      </c>
      <c r="O282" s="68"/>
      <c r="P282" s="195">
        <f>O282*H282</f>
        <v>0</v>
      </c>
      <c r="Q282" s="195">
        <v>1.4999999999999999E-4</v>
      </c>
      <c r="R282" s="195">
        <f>Q282*H282</f>
        <v>7.7833499999999996E-3</v>
      </c>
      <c r="S282" s="195">
        <v>0</v>
      </c>
      <c r="T282" s="196">
        <f>S282*H282</f>
        <v>0</v>
      </c>
      <c r="U282" s="38"/>
      <c r="V282" s="38"/>
      <c r="W282" s="38"/>
      <c r="X282" s="38"/>
      <c r="Y282" s="38"/>
      <c r="Z282" s="38"/>
      <c r="AA282" s="38"/>
      <c r="AB282" s="38"/>
      <c r="AC282" s="38"/>
      <c r="AD282" s="38"/>
      <c r="AE282" s="38"/>
      <c r="AR282" s="197" t="s">
        <v>674</v>
      </c>
      <c r="AT282" s="197" t="s">
        <v>369</v>
      </c>
      <c r="AU282" s="197" t="s">
        <v>85</v>
      </c>
      <c r="AY282" s="21" t="s">
        <v>525</v>
      </c>
      <c r="BE282" s="198">
        <f>IF(N282="základní",J282,0)</f>
        <v>0</v>
      </c>
      <c r="BF282" s="198">
        <f>IF(N282="snížená",J282,0)</f>
        <v>0</v>
      </c>
      <c r="BG282" s="198">
        <f>IF(N282="zákl. přenesená",J282,0)</f>
        <v>0</v>
      </c>
      <c r="BH282" s="198">
        <f>IF(N282="sníž. přenesená",J282,0)</f>
        <v>0</v>
      </c>
      <c r="BI282" s="198">
        <f>IF(N282="nulová",J282,0)</f>
        <v>0</v>
      </c>
      <c r="BJ282" s="21" t="s">
        <v>85</v>
      </c>
      <c r="BK282" s="198">
        <f>ROUND(I282*H282,2)</f>
        <v>0</v>
      </c>
      <c r="BL282" s="21" t="s">
        <v>537</v>
      </c>
      <c r="BM282" s="197" t="s">
        <v>812</v>
      </c>
    </row>
    <row r="283" spans="1:65" s="13" customFormat="1" ht="11.25">
      <c r="B283" s="204"/>
      <c r="C283" s="205"/>
      <c r="D283" s="206" t="s">
        <v>546</v>
      </c>
      <c r="E283" s="207" t="s">
        <v>19</v>
      </c>
      <c r="F283" s="208" t="s">
        <v>808</v>
      </c>
      <c r="G283" s="205"/>
      <c r="H283" s="209">
        <v>45.121000000000002</v>
      </c>
      <c r="I283" s="210"/>
      <c r="J283" s="205"/>
      <c r="K283" s="205"/>
      <c r="L283" s="211"/>
      <c r="M283" s="212"/>
      <c r="N283" s="213"/>
      <c r="O283" s="213"/>
      <c r="P283" s="213"/>
      <c r="Q283" s="213"/>
      <c r="R283" s="213"/>
      <c r="S283" s="213"/>
      <c r="T283" s="214"/>
      <c r="AT283" s="215" t="s">
        <v>546</v>
      </c>
      <c r="AU283" s="215" t="s">
        <v>85</v>
      </c>
      <c r="AV283" s="13" t="s">
        <v>85</v>
      </c>
      <c r="AW283" s="13" t="s">
        <v>33</v>
      </c>
      <c r="AX283" s="13" t="s">
        <v>79</v>
      </c>
      <c r="AY283" s="215" t="s">
        <v>525</v>
      </c>
    </row>
    <row r="284" spans="1:65" s="13" customFormat="1" ht="11.25">
      <c r="B284" s="204"/>
      <c r="C284" s="205"/>
      <c r="D284" s="206" t="s">
        <v>546</v>
      </c>
      <c r="E284" s="205"/>
      <c r="F284" s="208" t="s">
        <v>813</v>
      </c>
      <c r="G284" s="205"/>
      <c r="H284" s="209">
        <v>51.889000000000003</v>
      </c>
      <c r="I284" s="210"/>
      <c r="J284" s="205"/>
      <c r="K284" s="205"/>
      <c r="L284" s="211"/>
      <c r="M284" s="212"/>
      <c r="N284" s="213"/>
      <c r="O284" s="213"/>
      <c r="P284" s="213"/>
      <c r="Q284" s="213"/>
      <c r="R284" s="213"/>
      <c r="S284" s="213"/>
      <c r="T284" s="214"/>
      <c r="AT284" s="215" t="s">
        <v>546</v>
      </c>
      <c r="AU284" s="215" t="s">
        <v>85</v>
      </c>
      <c r="AV284" s="13" t="s">
        <v>85</v>
      </c>
      <c r="AW284" s="13" t="s">
        <v>4</v>
      </c>
      <c r="AX284" s="13" t="s">
        <v>79</v>
      </c>
      <c r="AY284" s="215" t="s">
        <v>525</v>
      </c>
    </row>
    <row r="285" spans="1:65" s="2" customFormat="1" ht="44.25" customHeight="1">
      <c r="A285" s="38"/>
      <c r="B285" s="39"/>
      <c r="C285" s="186" t="s">
        <v>814</v>
      </c>
      <c r="D285" s="186" t="s">
        <v>533</v>
      </c>
      <c r="E285" s="187" t="s">
        <v>815</v>
      </c>
      <c r="F285" s="188" t="s">
        <v>816</v>
      </c>
      <c r="G285" s="189" t="s">
        <v>128</v>
      </c>
      <c r="H285" s="190">
        <v>95.75</v>
      </c>
      <c r="I285" s="191"/>
      <c r="J285" s="192">
        <f>ROUND(I285*H285,2)</f>
        <v>0</v>
      </c>
      <c r="K285" s="188" t="s">
        <v>536</v>
      </c>
      <c r="L285" s="43"/>
      <c r="M285" s="193" t="s">
        <v>19</v>
      </c>
      <c r="N285" s="194" t="s">
        <v>44</v>
      </c>
      <c r="O285" s="68"/>
      <c r="P285" s="195">
        <f>O285*H285</f>
        <v>0</v>
      </c>
      <c r="Q285" s="195">
        <v>5.0000000000000001E-4</v>
      </c>
      <c r="R285" s="195">
        <f>Q285*H285</f>
        <v>4.7875000000000001E-2</v>
      </c>
      <c r="S285" s="195">
        <v>0</v>
      </c>
      <c r="T285" s="196">
        <f>S285*H285</f>
        <v>0</v>
      </c>
      <c r="U285" s="38"/>
      <c r="V285" s="38"/>
      <c r="W285" s="38"/>
      <c r="X285" s="38"/>
      <c r="Y285" s="38"/>
      <c r="Z285" s="38"/>
      <c r="AA285" s="38"/>
      <c r="AB285" s="38"/>
      <c r="AC285" s="38"/>
      <c r="AD285" s="38"/>
      <c r="AE285" s="38"/>
      <c r="AR285" s="197" t="s">
        <v>537</v>
      </c>
      <c r="AT285" s="197" t="s">
        <v>533</v>
      </c>
      <c r="AU285" s="197" t="s">
        <v>85</v>
      </c>
      <c r="AY285" s="21" t="s">
        <v>525</v>
      </c>
      <c r="BE285" s="198">
        <f>IF(N285="základní",J285,0)</f>
        <v>0</v>
      </c>
      <c r="BF285" s="198">
        <f>IF(N285="snížená",J285,0)</f>
        <v>0</v>
      </c>
      <c r="BG285" s="198">
        <f>IF(N285="zákl. přenesená",J285,0)</f>
        <v>0</v>
      </c>
      <c r="BH285" s="198">
        <f>IF(N285="sníž. přenesená",J285,0)</f>
        <v>0</v>
      </c>
      <c r="BI285" s="198">
        <f>IF(N285="nulová",J285,0)</f>
        <v>0</v>
      </c>
      <c r="BJ285" s="21" t="s">
        <v>85</v>
      </c>
      <c r="BK285" s="198">
        <f>ROUND(I285*H285,2)</f>
        <v>0</v>
      </c>
      <c r="BL285" s="21" t="s">
        <v>537</v>
      </c>
      <c r="BM285" s="197" t="s">
        <v>817</v>
      </c>
    </row>
    <row r="286" spans="1:65" s="2" customFormat="1" ht="11.25">
      <c r="A286" s="38"/>
      <c r="B286" s="39"/>
      <c r="C286" s="40"/>
      <c r="D286" s="199" t="s">
        <v>542</v>
      </c>
      <c r="E286" s="40"/>
      <c r="F286" s="200" t="s">
        <v>818</v>
      </c>
      <c r="G286" s="40"/>
      <c r="H286" s="40"/>
      <c r="I286" s="201"/>
      <c r="J286" s="40"/>
      <c r="K286" s="40"/>
      <c r="L286" s="43"/>
      <c r="M286" s="202"/>
      <c r="N286" s="203"/>
      <c r="O286" s="68"/>
      <c r="P286" s="68"/>
      <c r="Q286" s="68"/>
      <c r="R286" s="68"/>
      <c r="S286" s="68"/>
      <c r="T286" s="69"/>
      <c r="U286" s="38"/>
      <c r="V286" s="38"/>
      <c r="W286" s="38"/>
      <c r="X286" s="38"/>
      <c r="Y286" s="38"/>
      <c r="Z286" s="38"/>
      <c r="AA286" s="38"/>
      <c r="AB286" s="38"/>
      <c r="AC286" s="38"/>
      <c r="AD286" s="38"/>
      <c r="AE286" s="38"/>
      <c r="AT286" s="21" t="s">
        <v>542</v>
      </c>
      <c r="AU286" s="21" t="s">
        <v>85</v>
      </c>
    </row>
    <row r="287" spans="1:65" s="13" customFormat="1" ht="11.25">
      <c r="B287" s="204"/>
      <c r="C287" s="205"/>
      <c r="D287" s="206" t="s">
        <v>546</v>
      </c>
      <c r="E287" s="207" t="s">
        <v>19</v>
      </c>
      <c r="F287" s="208" t="s">
        <v>819</v>
      </c>
      <c r="G287" s="205"/>
      <c r="H287" s="209">
        <v>95.75</v>
      </c>
      <c r="I287" s="210"/>
      <c r="J287" s="205"/>
      <c r="K287" s="205"/>
      <c r="L287" s="211"/>
      <c r="M287" s="212"/>
      <c r="N287" s="213"/>
      <c r="O287" s="213"/>
      <c r="P287" s="213"/>
      <c r="Q287" s="213"/>
      <c r="R287" s="213"/>
      <c r="S287" s="213"/>
      <c r="T287" s="214"/>
      <c r="AT287" s="215" t="s">
        <v>546</v>
      </c>
      <c r="AU287" s="215" t="s">
        <v>85</v>
      </c>
      <c r="AV287" s="13" t="s">
        <v>85</v>
      </c>
      <c r="AW287" s="13" t="s">
        <v>33</v>
      </c>
      <c r="AX287" s="13" t="s">
        <v>72</v>
      </c>
      <c r="AY287" s="215" t="s">
        <v>525</v>
      </c>
    </row>
    <row r="288" spans="1:65" s="14" customFormat="1" ht="11.25">
      <c r="B288" s="216"/>
      <c r="C288" s="217"/>
      <c r="D288" s="206" t="s">
        <v>546</v>
      </c>
      <c r="E288" s="218" t="s">
        <v>450</v>
      </c>
      <c r="F288" s="219" t="s">
        <v>552</v>
      </c>
      <c r="G288" s="217"/>
      <c r="H288" s="220">
        <v>95.75</v>
      </c>
      <c r="I288" s="221"/>
      <c r="J288" s="217"/>
      <c r="K288" s="217"/>
      <c r="L288" s="222"/>
      <c r="M288" s="223"/>
      <c r="N288" s="224"/>
      <c r="O288" s="224"/>
      <c r="P288" s="224"/>
      <c r="Q288" s="224"/>
      <c r="R288" s="224"/>
      <c r="S288" s="224"/>
      <c r="T288" s="225"/>
      <c r="AT288" s="226" t="s">
        <v>546</v>
      </c>
      <c r="AU288" s="226" t="s">
        <v>85</v>
      </c>
      <c r="AV288" s="14" t="s">
        <v>537</v>
      </c>
      <c r="AW288" s="14" t="s">
        <v>33</v>
      </c>
      <c r="AX288" s="14" t="s">
        <v>79</v>
      </c>
      <c r="AY288" s="226" t="s">
        <v>525</v>
      </c>
    </row>
    <row r="289" spans="1:65" s="2" customFormat="1" ht="37.9" customHeight="1">
      <c r="A289" s="38"/>
      <c r="B289" s="39"/>
      <c r="C289" s="186" t="s">
        <v>820</v>
      </c>
      <c r="D289" s="186" t="s">
        <v>533</v>
      </c>
      <c r="E289" s="187" t="s">
        <v>821</v>
      </c>
      <c r="F289" s="188" t="s">
        <v>822</v>
      </c>
      <c r="G289" s="189" t="s">
        <v>128</v>
      </c>
      <c r="H289" s="190">
        <v>42</v>
      </c>
      <c r="I289" s="191"/>
      <c r="J289" s="192">
        <f>ROUND(I289*H289,2)</f>
        <v>0</v>
      </c>
      <c r="K289" s="188" t="s">
        <v>536</v>
      </c>
      <c r="L289" s="43"/>
      <c r="M289" s="193" t="s">
        <v>19</v>
      </c>
      <c r="N289" s="194" t="s">
        <v>44</v>
      </c>
      <c r="O289" s="68"/>
      <c r="P289" s="195">
        <f>O289*H289</f>
        <v>0</v>
      </c>
      <c r="Q289" s="195">
        <v>3.5799999999999998E-3</v>
      </c>
      <c r="R289" s="195">
        <f>Q289*H289</f>
        <v>0.15035999999999999</v>
      </c>
      <c r="S289" s="195">
        <v>0</v>
      </c>
      <c r="T289" s="196">
        <f>S289*H289</f>
        <v>0</v>
      </c>
      <c r="U289" s="38"/>
      <c r="V289" s="38"/>
      <c r="W289" s="38"/>
      <c r="X289" s="38"/>
      <c r="Y289" s="38"/>
      <c r="Z289" s="38"/>
      <c r="AA289" s="38"/>
      <c r="AB289" s="38"/>
      <c r="AC289" s="38"/>
      <c r="AD289" s="38"/>
      <c r="AE289" s="38"/>
      <c r="AR289" s="197" t="s">
        <v>537</v>
      </c>
      <c r="AT289" s="197" t="s">
        <v>533</v>
      </c>
      <c r="AU289" s="197" t="s">
        <v>85</v>
      </c>
      <c r="AY289" s="21" t="s">
        <v>525</v>
      </c>
      <c r="BE289" s="198">
        <f>IF(N289="základní",J289,0)</f>
        <v>0</v>
      </c>
      <c r="BF289" s="198">
        <f>IF(N289="snížená",J289,0)</f>
        <v>0</v>
      </c>
      <c r="BG289" s="198">
        <f>IF(N289="zákl. přenesená",J289,0)</f>
        <v>0</v>
      </c>
      <c r="BH289" s="198">
        <f>IF(N289="sníž. přenesená",J289,0)</f>
        <v>0</v>
      </c>
      <c r="BI289" s="198">
        <f>IF(N289="nulová",J289,0)</f>
        <v>0</v>
      </c>
      <c r="BJ289" s="21" t="s">
        <v>85</v>
      </c>
      <c r="BK289" s="198">
        <f>ROUND(I289*H289,2)</f>
        <v>0</v>
      </c>
      <c r="BL289" s="21" t="s">
        <v>537</v>
      </c>
      <c r="BM289" s="197" t="s">
        <v>823</v>
      </c>
    </row>
    <row r="290" spans="1:65" s="2" customFormat="1" ht="11.25">
      <c r="A290" s="38"/>
      <c r="B290" s="39"/>
      <c r="C290" s="40"/>
      <c r="D290" s="199" t="s">
        <v>542</v>
      </c>
      <c r="E290" s="40"/>
      <c r="F290" s="200" t="s">
        <v>824</v>
      </c>
      <c r="G290" s="40"/>
      <c r="H290" s="40"/>
      <c r="I290" s="201"/>
      <c r="J290" s="40"/>
      <c r="K290" s="40"/>
      <c r="L290" s="43"/>
      <c r="M290" s="202"/>
      <c r="N290" s="203"/>
      <c r="O290" s="68"/>
      <c r="P290" s="68"/>
      <c r="Q290" s="68"/>
      <c r="R290" s="68"/>
      <c r="S290" s="68"/>
      <c r="T290" s="69"/>
      <c r="U290" s="38"/>
      <c r="V290" s="38"/>
      <c r="W290" s="38"/>
      <c r="X290" s="38"/>
      <c r="Y290" s="38"/>
      <c r="Z290" s="38"/>
      <c r="AA290" s="38"/>
      <c r="AB290" s="38"/>
      <c r="AC290" s="38"/>
      <c r="AD290" s="38"/>
      <c r="AE290" s="38"/>
      <c r="AT290" s="21" t="s">
        <v>542</v>
      </c>
      <c r="AU290" s="21" t="s">
        <v>85</v>
      </c>
    </row>
    <row r="291" spans="1:65" s="13" customFormat="1" ht="11.25">
      <c r="B291" s="204"/>
      <c r="C291" s="205"/>
      <c r="D291" s="206" t="s">
        <v>546</v>
      </c>
      <c r="E291" s="207" t="s">
        <v>19</v>
      </c>
      <c r="F291" s="208" t="s">
        <v>825</v>
      </c>
      <c r="G291" s="205"/>
      <c r="H291" s="209">
        <v>42</v>
      </c>
      <c r="I291" s="210"/>
      <c r="J291" s="205"/>
      <c r="K291" s="205"/>
      <c r="L291" s="211"/>
      <c r="M291" s="212"/>
      <c r="N291" s="213"/>
      <c r="O291" s="213"/>
      <c r="P291" s="213"/>
      <c r="Q291" s="213"/>
      <c r="R291" s="213"/>
      <c r="S291" s="213"/>
      <c r="T291" s="214"/>
      <c r="AT291" s="215" t="s">
        <v>546</v>
      </c>
      <c r="AU291" s="215" t="s">
        <v>85</v>
      </c>
      <c r="AV291" s="13" t="s">
        <v>85</v>
      </c>
      <c r="AW291" s="13" t="s">
        <v>33</v>
      </c>
      <c r="AX291" s="13" t="s">
        <v>79</v>
      </c>
      <c r="AY291" s="215" t="s">
        <v>525</v>
      </c>
    </row>
    <row r="292" spans="1:65" s="2" customFormat="1" ht="24.2" customHeight="1">
      <c r="A292" s="38"/>
      <c r="B292" s="39"/>
      <c r="C292" s="186" t="s">
        <v>826</v>
      </c>
      <c r="D292" s="186" t="s">
        <v>533</v>
      </c>
      <c r="E292" s="187" t="s">
        <v>827</v>
      </c>
      <c r="F292" s="188" t="s">
        <v>828</v>
      </c>
      <c r="G292" s="189" t="s">
        <v>128</v>
      </c>
      <c r="H292" s="190">
        <v>35.700000000000003</v>
      </c>
      <c r="I292" s="191"/>
      <c r="J292" s="192">
        <f>ROUND(I292*H292,2)</f>
        <v>0</v>
      </c>
      <c r="K292" s="188" t="s">
        <v>536</v>
      </c>
      <c r="L292" s="43"/>
      <c r="M292" s="193" t="s">
        <v>19</v>
      </c>
      <c r="N292" s="194" t="s">
        <v>44</v>
      </c>
      <c r="O292" s="68"/>
      <c r="P292" s="195">
        <f>O292*H292</f>
        <v>0</v>
      </c>
      <c r="Q292" s="195">
        <v>3.3999999999999998E-3</v>
      </c>
      <c r="R292" s="195">
        <f>Q292*H292</f>
        <v>0.12138</v>
      </c>
      <c r="S292" s="195">
        <v>0</v>
      </c>
      <c r="T292" s="196">
        <f>S292*H292</f>
        <v>0</v>
      </c>
      <c r="U292" s="38"/>
      <c r="V292" s="38"/>
      <c r="W292" s="38"/>
      <c r="X292" s="38"/>
      <c r="Y292" s="38"/>
      <c r="Z292" s="38"/>
      <c r="AA292" s="38"/>
      <c r="AB292" s="38"/>
      <c r="AC292" s="38"/>
      <c r="AD292" s="38"/>
      <c r="AE292" s="38"/>
      <c r="AR292" s="197" t="s">
        <v>537</v>
      </c>
      <c r="AT292" s="197" t="s">
        <v>533</v>
      </c>
      <c r="AU292" s="197" t="s">
        <v>85</v>
      </c>
      <c r="AY292" s="21" t="s">
        <v>525</v>
      </c>
      <c r="BE292" s="198">
        <f>IF(N292="základní",J292,0)</f>
        <v>0</v>
      </c>
      <c r="BF292" s="198">
        <f>IF(N292="snížená",J292,0)</f>
        <v>0</v>
      </c>
      <c r="BG292" s="198">
        <f>IF(N292="zákl. přenesená",J292,0)</f>
        <v>0</v>
      </c>
      <c r="BH292" s="198">
        <f>IF(N292="sníž. přenesená",J292,0)</f>
        <v>0</v>
      </c>
      <c r="BI292" s="198">
        <f>IF(N292="nulová",J292,0)</f>
        <v>0</v>
      </c>
      <c r="BJ292" s="21" t="s">
        <v>85</v>
      </c>
      <c r="BK292" s="198">
        <f>ROUND(I292*H292,2)</f>
        <v>0</v>
      </c>
      <c r="BL292" s="21" t="s">
        <v>537</v>
      </c>
      <c r="BM292" s="197" t="s">
        <v>829</v>
      </c>
    </row>
    <row r="293" spans="1:65" s="2" customFormat="1" ht="11.25">
      <c r="A293" s="38"/>
      <c r="B293" s="39"/>
      <c r="C293" s="40"/>
      <c r="D293" s="199" t="s">
        <v>542</v>
      </c>
      <c r="E293" s="40"/>
      <c r="F293" s="200" t="s">
        <v>830</v>
      </c>
      <c r="G293" s="40"/>
      <c r="H293" s="40"/>
      <c r="I293" s="201"/>
      <c r="J293" s="40"/>
      <c r="K293" s="40"/>
      <c r="L293" s="43"/>
      <c r="M293" s="202"/>
      <c r="N293" s="203"/>
      <c r="O293" s="68"/>
      <c r="P293" s="68"/>
      <c r="Q293" s="68"/>
      <c r="R293" s="68"/>
      <c r="S293" s="68"/>
      <c r="T293" s="69"/>
      <c r="U293" s="38"/>
      <c r="V293" s="38"/>
      <c r="W293" s="38"/>
      <c r="X293" s="38"/>
      <c r="Y293" s="38"/>
      <c r="Z293" s="38"/>
      <c r="AA293" s="38"/>
      <c r="AB293" s="38"/>
      <c r="AC293" s="38"/>
      <c r="AD293" s="38"/>
      <c r="AE293" s="38"/>
      <c r="AT293" s="21" t="s">
        <v>542</v>
      </c>
      <c r="AU293" s="21" t="s">
        <v>85</v>
      </c>
    </row>
    <row r="294" spans="1:65" s="13" customFormat="1" ht="11.25">
      <c r="B294" s="204"/>
      <c r="C294" s="205"/>
      <c r="D294" s="206" t="s">
        <v>546</v>
      </c>
      <c r="E294" s="207" t="s">
        <v>19</v>
      </c>
      <c r="F294" s="208" t="s">
        <v>831</v>
      </c>
      <c r="G294" s="205"/>
      <c r="H294" s="209">
        <v>35.700000000000003</v>
      </c>
      <c r="I294" s="210"/>
      <c r="J294" s="205"/>
      <c r="K294" s="205"/>
      <c r="L294" s="211"/>
      <c r="M294" s="212"/>
      <c r="N294" s="213"/>
      <c r="O294" s="213"/>
      <c r="P294" s="213"/>
      <c r="Q294" s="213"/>
      <c r="R294" s="213"/>
      <c r="S294" s="213"/>
      <c r="T294" s="214"/>
      <c r="AT294" s="215" t="s">
        <v>546</v>
      </c>
      <c r="AU294" s="215" t="s">
        <v>85</v>
      </c>
      <c r="AV294" s="13" t="s">
        <v>85</v>
      </c>
      <c r="AW294" s="13" t="s">
        <v>33</v>
      </c>
      <c r="AX294" s="13" t="s">
        <v>79</v>
      </c>
      <c r="AY294" s="215" t="s">
        <v>525</v>
      </c>
    </row>
    <row r="295" spans="1:65" s="2" customFormat="1" ht="37.9" customHeight="1">
      <c r="A295" s="38"/>
      <c r="B295" s="39"/>
      <c r="C295" s="186" t="s">
        <v>832</v>
      </c>
      <c r="D295" s="186" t="s">
        <v>533</v>
      </c>
      <c r="E295" s="187" t="s">
        <v>833</v>
      </c>
      <c r="F295" s="188" t="s">
        <v>834</v>
      </c>
      <c r="G295" s="189" t="s">
        <v>128</v>
      </c>
      <c r="H295" s="190">
        <v>32.4</v>
      </c>
      <c r="I295" s="191"/>
      <c r="J295" s="192">
        <f>ROUND(I295*H295,2)</f>
        <v>0</v>
      </c>
      <c r="K295" s="188" t="s">
        <v>536</v>
      </c>
      <c r="L295" s="43"/>
      <c r="M295" s="193" t="s">
        <v>19</v>
      </c>
      <c r="N295" s="194" t="s">
        <v>44</v>
      </c>
      <c r="O295" s="68"/>
      <c r="P295" s="195">
        <f>O295*H295</f>
        <v>0</v>
      </c>
      <c r="Q295" s="195">
        <v>3.0000000000000001E-5</v>
      </c>
      <c r="R295" s="195">
        <f>Q295*H295</f>
        <v>9.7199999999999999E-4</v>
      </c>
      <c r="S295" s="195">
        <v>0</v>
      </c>
      <c r="T295" s="196">
        <f>S295*H295</f>
        <v>0</v>
      </c>
      <c r="U295" s="38"/>
      <c r="V295" s="38"/>
      <c r="W295" s="38"/>
      <c r="X295" s="38"/>
      <c r="Y295" s="38"/>
      <c r="Z295" s="38"/>
      <c r="AA295" s="38"/>
      <c r="AB295" s="38"/>
      <c r="AC295" s="38"/>
      <c r="AD295" s="38"/>
      <c r="AE295" s="38"/>
      <c r="AR295" s="197" t="s">
        <v>537</v>
      </c>
      <c r="AT295" s="197" t="s">
        <v>533</v>
      </c>
      <c r="AU295" s="197" t="s">
        <v>85</v>
      </c>
      <c r="AY295" s="21" t="s">
        <v>525</v>
      </c>
      <c r="BE295" s="198">
        <f>IF(N295="základní",J295,0)</f>
        <v>0</v>
      </c>
      <c r="BF295" s="198">
        <f>IF(N295="snížená",J295,0)</f>
        <v>0</v>
      </c>
      <c r="BG295" s="198">
        <f>IF(N295="zákl. přenesená",J295,0)</f>
        <v>0</v>
      </c>
      <c r="BH295" s="198">
        <f>IF(N295="sníž. přenesená",J295,0)</f>
        <v>0</v>
      </c>
      <c r="BI295" s="198">
        <f>IF(N295="nulová",J295,0)</f>
        <v>0</v>
      </c>
      <c r="BJ295" s="21" t="s">
        <v>85</v>
      </c>
      <c r="BK295" s="198">
        <f>ROUND(I295*H295,2)</f>
        <v>0</v>
      </c>
      <c r="BL295" s="21" t="s">
        <v>537</v>
      </c>
      <c r="BM295" s="197" t="s">
        <v>835</v>
      </c>
    </row>
    <row r="296" spans="1:65" s="2" customFormat="1" ht="11.25">
      <c r="A296" s="38"/>
      <c r="B296" s="39"/>
      <c r="C296" s="40"/>
      <c r="D296" s="199" t="s">
        <v>542</v>
      </c>
      <c r="E296" s="40"/>
      <c r="F296" s="200" t="s">
        <v>836</v>
      </c>
      <c r="G296" s="40"/>
      <c r="H296" s="40"/>
      <c r="I296" s="201"/>
      <c r="J296" s="40"/>
      <c r="K296" s="40"/>
      <c r="L296" s="43"/>
      <c r="M296" s="202"/>
      <c r="N296" s="203"/>
      <c r="O296" s="68"/>
      <c r="P296" s="68"/>
      <c r="Q296" s="68"/>
      <c r="R296" s="68"/>
      <c r="S296" s="68"/>
      <c r="T296" s="69"/>
      <c r="U296" s="38"/>
      <c r="V296" s="38"/>
      <c r="W296" s="38"/>
      <c r="X296" s="38"/>
      <c r="Y296" s="38"/>
      <c r="Z296" s="38"/>
      <c r="AA296" s="38"/>
      <c r="AB296" s="38"/>
      <c r="AC296" s="38"/>
      <c r="AD296" s="38"/>
      <c r="AE296" s="38"/>
      <c r="AT296" s="21" t="s">
        <v>542</v>
      </c>
      <c r="AU296" s="21" t="s">
        <v>85</v>
      </c>
    </row>
    <row r="297" spans="1:65" s="15" customFormat="1" ht="11.25">
      <c r="B297" s="227"/>
      <c r="C297" s="228"/>
      <c r="D297" s="206" t="s">
        <v>546</v>
      </c>
      <c r="E297" s="229" t="s">
        <v>19</v>
      </c>
      <c r="F297" s="230" t="s">
        <v>837</v>
      </c>
      <c r="G297" s="228"/>
      <c r="H297" s="229" t="s">
        <v>19</v>
      </c>
      <c r="I297" s="231"/>
      <c r="J297" s="228"/>
      <c r="K297" s="228"/>
      <c r="L297" s="232"/>
      <c r="M297" s="233"/>
      <c r="N297" s="234"/>
      <c r="O297" s="234"/>
      <c r="P297" s="234"/>
      <c r="Q297" s="234"/>
      <c r="R297" s="234"/>
      <c r="S297" s="234"/>
      <c r="T297" s="235"/>
      <c r="AT297" s="236" t="s">
        <v>546</v>
      </c>
      <c r="AU297" s="236" t="s">
        <v>85</v>
      </c>
      <c r="AV297" s="15" t="s">
        <v>79</v>
      </c>
      <c r="AW297" s="15" t="s">
        <v>33</v>
      </c>
      <c r="AX297" s="15" t="s">
        <v>72</v>
      </c>
      <c r="AY297" s="236" t="s">
        <v>525</v>
      </c>
    </row>
    <row r="298" spans="1:65" s="13" customFormat="1" ht="11.25">
      <c r="B298" s="204"/>
      <c r="C298" s="205"/>
      <c r="D298" s="206" t="s">
        <v>546</v>
      </c>
      <c r="E298" s="207" t="s">
        <v>19</v>
      </c>
      <c r="F298" s="208" t="s">
        <v>838</v>
      </c>
      <c r="G298" s="205"/>
      <c r="H298" s="209">
        <v>32.4</v>
      </c>
      <c r="I298" s="210"/>
      <c r="J298" s="205"/>
      <c r="K298" s="205"/>
      <c r="L298" s="211"/>
      <c r="M298" s="212"/>
      <c r="N298" s="213"/>
      <c r="O298" s="213"/>
      <c r="P298" s="213"/>
      <c r="Q298" s="213"/>
      <c r="R298" s="213"/>
      <c r="S298" s="213"/>
      <c r="T298" s="214"/>
      <c r="AT298" s="215" t="s">
        <v>546</v>
      </c>
      <c r="AU298" s="215" t="s">
        <v>85</v>
      </c>
      <c r="AV298" s="13" t="s">
        <v>85</v>
      </c>
      <c r="AW298" s="13" t="s">
        <v>33</v>
      </c>
      <c r="AX298" s="13" t="s">
        <v>79</v>
      </c>
      <c r="AY298" s="215" t="s">
        <v>525</v>
      </c>
    </row>
    <row r="299" spans="1:65" s="2" customFormat="1" ht="37.9" customHeight="1">
      <c r="A299" s="38"/>
      <c r="B299" s="39"/>
      <c r="C299" s="186" t="s">
        <v>839</v>
      </c>
      <c r="D299" s="186" t="s">
        <v>533</v>
      </c>
      <c r="E299" s="187" t="s">
        <v>840</v>
      </c>
      <c r="F299" s="188" t="s">
        <v>841</v>
      </c>
      <c r="G299" s="189" t="s">
        <v>128</v>
      </c>
      <c r="H299" s="190">
        <v>4.05</v>
      </c>
      <c r="I299" s="191"/>
      <c r="J299" s="192">
        <f>ROUND(I299*H299,2)</f>
        <v>0</v>
      </c>
      <c r="K299" s="188" t="s">
        <v>536</v>
      </c>
      <c r="L299" s="43"/>
      <c r="M299" s="193" t="s">
        <v>19</v>
      </c>
      <c r="N299" s="194" t="s">
        <v>44</v>
      </c>
      <c r="O299" s="68"/>
      <c r="P299" s="195">
        <f>O299*H299</f>
        <v>0</v>
      </c>
      <c r="Q299" s="195">
        <v>3.0000000000000001E-5</v>
      </c>
      <c r="R299" s="195">
        <f>Q299*H299</f>
        <v>1.215E-4</v>
      </c>
      <c r="S299" s="195">
        <v>0</v>
      </c>
      <c r="T299" s="196">
        <f>S299*H299</f>
        <v>0</v>
      </c>
      <c r="U299" s="38"/>
      <c r="V299" s="38"/>
      <c r="W299" s="38"/>
      <c r="X299" s="38"/>
      <c r="Y299" s="38"/>
      <c r="Z299" s="38"/>
      <c r="AA299" s="38"/>
      <c r="AB299" s="38"/>
      <c r="AC299" s="38"/>
      <c r="AD299" s="38"/>
      <c r="AE299" s="38"/>
      <c r="AR299" s="197" t="s">
        <v>537</v>
      </c>
      <c r="AT299" s="197" t="s">
        <v>533</v>
      </c>
      <c r="AU299" s="197" t="s">
        <v>85</v>
      </c>
      <c r="AY299" s="21" t="s">
        <v>525</v>
      </c>
      <c r="BE299" s="198">
        <f>IF(N299="základní",J299,0)</f>
        <v>0</v>
      </c>
      <c r="BF299" s="198">
        <f>IF(N299="snížená",J299,0)</f>
        <v>0</v>
      </c>
      <c r="BG299" s="198">
        <f>IF(N299="zákl. přenesená",J299,0)</f>
        <v>0</v>
      </c>
      <c r="BH299" s="198">
        <f>IF(N299="sníž. přenesená",J299,0)</f>
        <v>0</v>
      </c>
      <c r="BI299" s="198">
        <f>IF(N299="nulová",J299,0)</f>
        <v>0</v>
      </c>
      <c r="BJ299" s="21" t="s">
        <v>85</v>
      </c>
      <c r="BK299" s="198">
        <f>ROUND(I299*H299,2)</f>
        <v>0</v>
      </c>
      <c r="BL299" s="21" t="s">
        <v>537</v>
      </c>
      <c r="BM299" s="197" t="s">
        <v>842</v>
      </c>
    </row>
    <row r="300" spans="1:65" s="2" customFormat="1" ht="11.25">
      <c r="A300" s="38"/>
      <c r="B300" s="39"/>
      <c r="C300" s="40"/>
      <c r="D300" s="199" t="s">
        <v>542</v>
      </c>
      <c r="E300" s="40"/>
      <c r="F300" s="200" t="s">
        <v>843</v>
      </c>
      <c r="G300" s="40"/>
      <c r="H300" s="40"/>
      <c r="I300" s="201"/>
      <c r="J300" s="40"/>
      <c r="K300" s="40"/>
      <c r="L300" s="43"/>
      <c r="M300" s="202"/>
      <c r="N300" s="203"/>
      <c r="O300" s="68"/>
      <c r="P300" s="68"/>
      <c r="Q300" s="68"/>
      <c r="R300" s="68"/>
      <c r="S300" s="68"/>
      <c r="T300" s="69"/>
      <c r="U300" s="38"/>
      <c r="V300" s="38"/>
      <c r="W300" s="38"/>
      <c r="X300" s="38"/>
      <c r="Y300" s="38"/>
      <c r="Z300" s="38"/>
      <c r="AA300" s="38"/>
      <c r="AB300" s="38"/>
      <c r="AC300" s="38"/>
      <c r="AD300" s="38"/>
      <c r="AE300" s="38"/>
      <c r="AT300" s="21" t="s">
        <v>542</v>
      </c>
      <c r="AU300" s="21" t="s">
        <v>85</v>
      </c>
    </row>
    <row r="301" spans="1:65" s="15" customFormat="1" ht="11.25">
      <c r="B301" s="227"/>
      <c r="C301" s="228"/>
      <c r="D301" s="206" t="s">
        <v>546</v>
      </c>
      <c r="E301" s="229" t="s">
        <v>19</v>
      </c>
      <c r="F301" s="230" t="s">
        <v>844</v>
      </c>
      <c r="G301" s="228"/>
      <c r="H301" s="229" t="s">
        <v>19</v>
      </c>
      <c r="I301" s="231"/>
      <c r="J301" s="228"/>
      <c r="K301" s="228"/>
      <c r="L301" s="232"/>
      <c r="M301" s="233"/>
      <c r="N301" s="234"/>
      <c r="O301" s="234"/>
      <c r="P301" s="234"/>
      <c r="Q301" s="234"/>
      <c r="R301" s="234"/>
      <c r="S301" s="234"/>
      <c r="T301" s="235"/>
      <c r="AT301" s="236" t="s">
        <v>546</v>
      </c>
      <c r="AU301" s="236" t="s">
        <v>85</v>
      </c>
      <c r="AV301" s="15" t="s">
        <v>79</v>
      </c>
      <c r="AW301" s="15" t="s">
        <v>33</v>
      </c>
      <c r="AX301" s="15" t="s">
        <v>72</v>
      </c>
      <c r="AY301" s="236" t="s">
        <v>525</v>
      </c>
    </row>
    <row r="302" spans="1:65" s="13" customFormat="1" ht="11.25">
      <c r="B302" s="204"/>
      <c r="C302" s="205"/>
      <c r="D302" s="206" t="s">
        <v>546</v>
      </c>
      <c r="E302" s="207" t="s">
        <v>19</v>
      </c>
      <c r="F302" s="208" t="s">
        <v>845</v>
      </c>
      <c r="G302" s="205"/>
      <c r="H302" s="209">
        <v>4.05</v>
      </c>
      <c r="I302" s="210"/>
      <c r="J302" s="205"/>
      <c r="K302" s="205"/>
      <c r="L302" s="211"/>
      <c r="M302" s="212"/>
      <c r="N302" s="213"/>
      <c r="O302" s="213"/>
      <c r="P302" s="213"/>
      <c r="Q302" s="213"/>
      <c r="R302" s="213"/>
      <c r="S302" s="213"/>
      <c r="T302" s="214"/>
      <c r="AT302" s="215" t="s">
        <v>546</v>
      </c>
      <c r="AU302" s="215" t="s">
        <v>85</v>
      </c>
      <c r="AV302" s="13" t="s">
        <v>85</v>
      </c>
      <c r="AW302" s="13" t="s">
        <v>33</v>
      </c>
      <c r="AX302" s="13" t="s">
        <v>79</v>
      </c>
      <c r="AY302" s="215" t="s">
        <v>525</v>
      </c>
    </row>
    <row r="303" spans="1:65" s="2" customFormat="1" ht="37.9" customHeight="1">
      <c r="A303" s="38"/>
      <c r="B303" s="39"/>
      <c r="C303" s="186" t="s">
        <v>846</v>
      </c>
      <c r="D303" s="186" t="s">
        <v>533</v>
      </c>
      <c r="E303" s="187" t="s">
        <v>847</v>
      </c>
      <c r="F303" s="188" t="s">
        <v>848</v>
      </c>
      <c r="G303" s="189" t="s">
        <v>128</v>
      </c>
      <c r="H303" s="190">
        <v>4.05</v>
      </c>
      <c r="I303" s="191"/>
      <c r="J303" s="192">
        <f>ROUND(I303*H303,2)</f>
        <v>0</v>
      </c>
      <c r="K303" s="188" t="s">
        <v>536</v>
      </c>
      <c r="L303" s="43"/>
      <c r="M303" s="193" t="s">
        <v>19</v>
      </c>
      <c r="N303" s="194" t="s">
        <v>44</v>
      </c>
      <c r="O303" s="68"/>
      <c r="P303" s="195">
        <f>O303*H303</f>
        <v>0</v>
      </c>
      <c r="Q303" s="195">
        <v>4.0000000000000003E-5</v>
      </c>
      <c r="R303" s="195">
        <f>Q303*H303</f>
        <v>1.6200000000000001E-4</v>
      </c>
      <c r="S303" s="195">
        <v>0</v>
      </c>
      <c r="T303" s="196">
        <f>S303*H303</f>
        <v>0</v>
      </c>
      <c r="U303" s="38"/>
      <c r="V303" s="38"/>
      <c r="W303" s="38"/>
      <c r="X303" s="38"/>
      <c r="Y303" s="38"/>
      <c r="Z303" s="38"/>
      <c r="AA303" s="38"/>
      <c r="AB303" s="38"/>
      <c r="AC303" s="38"/>
      <c r="AD303" s="38"/>
      <c r="AE303" s="38"/>
      <c r="AR303" s="197" t="s">
        <v>537</v>
      </c>
      <c r="AT303" s="197" t="s">
        <v>533</v>
      </c>
      <c r="AU303" s="197" t="s">
        <v>85</v>
      </c>
      <c r="AY303" s="21" t="s">
        <v>525</v>
      </c>
      <c r="BE303" s="198">
        <f>IF(N303="základní",J303,0)</f>
        <v>0</v>
      </c>
      <c r="BF303" s="198">
        <f>IF(N303="snížená",J303,0)</f>
        <v>0</v>
      </c>
      <c r="BG303" s="198">
        <f>IF(N303="zákl. přenesená",J303,0)</f>
        <v>0</v>
      </c>
      <c r="BH303" s="198">
        <f>IF(N303="sníž. přenesená",J303,0)</f>
        <v>0</v>
      </c>
      <c r="BI303" s="198">
        <f>IF(N303="nulová",J303,0)</f>
        <v>0</v>
      </c>
      <c r="BJ303" s="21" t="s">
        <v>85</v>
      </c>
      <c r="BK303" s="198">
        <f>ROUND(I303*H303,2)</f>
        <v>0</v>
      </c>
      <c r="BL303" s="21" t="s">
        <v>537</v>
      </c>
      <c r="BM303" s="197" t="s">
        <v>849</v>
      </c>
    </row>
    <row r="304" spans="1:65" s="2" customFormat="1" ht="11.25">
      <c r="A304" s="38"/>
      <c r="B304" s="39"/>
      <c r="C304" s="40"/>
      <c r="D304" s="199" t="s">
        <v>542</v>
      </c>
      <c r="E304" s="40"/>
      <c r="F304" s="200" t="s">
        <v>850</v>
      </c>
      <c r="G304" s="40"/>
      <c r="H304" s="40"/>
      <c r="I304" s="201"/>
      <c r="J304" s="40"/>
      <c r="K304" s="40"/>
      <c r="L304" s="43"/>
      <c r="M304" s="202"/>
      <c r="N304" s="203"/>
      <c r="O304" s="68"/>
      <c r="P304" s="68"/>
      <c r="Q304" s="68"/>
      <c r="R304" s="68"/>
      <c r="S304" s="68"/>
      <c r="T304" s="69"/>
      <c r="U304" s="38"/>
      <c r="V304" s="38"/>
      <c r="W304" s="38"/>
      <c r="X304" s="38"/>
      <c r="Y304" s="38"/>
      <c r="Z304" s="38"/>
      <c r="AA304" s="38"/>
      <c r="AB304" s="38"/>
      <c r="AC304" s="38"/>
      <c r="AD304" s="38"/>
      <c r="AE304" s="38"/>
      <c r="AT304" s="21" t="s">
        <v>542</v>
      </c>
      <c r="AU304" s="21" t="s">
        <v>85</v>
      </c>
    </row>
    <row r="305" spans="1:65" s="15" customFormat="1" ht="11.25">
      <c r="B305" s="227"/>
      <c r="C305" s="228"/>
      <c r="D305" s="206" t="s">
        <v>546</v>
      </c>
      <c r="E305" s="229" t="s">
        <v>19</v>
      </c>
      <c r="F305" s="230" t="s">
        <v>851</v>
      </c>
      <c r="G305" s="228"/>
      <c r="H305" s="229" t="s">
        <v>19</v>
      </c>
      <c r="I305" s="231"/>
      <c r="J305" s="228"/>
      <c r="K305" s="228"/>
      <c r="L305" s="232"/>
      <c r="M305" s="233"/>
      <c r="N305" s="234"/>
      <c r="O305" s="234"/>
      <c r="P305" s="234"/>
      <c r="Q305" s="234"/>
      <c r="R305" s="234"/>
      <c r="S305" s="234"/>
      <c r="T305" s="235"/>
      <c r="AT305" s="236" t="s">
        <v>546</v>
      </c>
      <c r="AU305" s="236" t="s">
        <v>85</v>
      </c>
      <c r="AV305" s="15" t="s">
        <v>79</v>
      </c>
      <c r="AW305" s="15" t="s">
        <v>33</v>
      </c>
      <c r="AX305" s="15" t="s">
        <v>72</v>
      </c>
      <c r="AY305" s="236" t="s">
        <v>525</v>
      </c>
    </row>
    <row r="306" spans="1:65" s="13" customFormat="1" ht="11.25">
      <c r="B306" s="204"/>
      <c r="C306" s="205"/>
      <c r="D306" s="206" t="s">
        <v>546</v>
      </c>
      <c r="E306" s="207" t="s">
        <v>19</v>
      </c>
      <c r="F306" s="208" t="s">
        <v>852</v>
      </c>
      <c r="G306" s="205"/>
      <c r="H306" s="209">
        <v>40.5</v>
      </c>
      <c r="I306" s="210"/>
      <c r="J306" s="205"/>
      <c r="K306" s="205"/>
      <c r="L306" s="211"/>
      <c r="M306" s="212"/>
      <c r="N306" s="213"/>
      <c r="O306" s="213"/>
      <c r="P306" s="213"/>
      <c r="Q306" s="213"/>
      <c r="R306" s="213"/>
      <c r="S306" s="213"/>
      <c r="T306" s="214"/>
      <c r="AT306" s="215" t="s">
        <v>546</v>
      </c>
      <c r="AU306" s="215" t="s">
        <v>85</v>
      </c>
      <c r="AV306" s="13" t="s">
        <v>85</v>
      </c>
      <c r="AW306" s="13" t="s">
        <v>33</v>
      </c>
      <c r="AX306" s="13" t="s">
        <v>72</v>
      </c>
      <c r="AY306" s="215" t="s">
        <v>525</v>
      </c>
    </row>
    <row r="307" spans="1:65" s="16" customFormat="1" ht="11.25">
      <c r="B307" s="237"/>
      <c r="C307" s="238"/>
      <c r="D307" s="206" t="s">
        <v>546</v>
      </c>
      <c r="E307" s="239" t="s">
        <v>437</v>
      </c>
      <c r="F307" s="240" t="s">
        <v>590</v>
      </c>
      <c r="G307" s="238"/>
      <c r="H307" s="241">
        <v>40.5</v>
      </c>
      <c r="I307" s="242"/>
      <c r="J307" s="238"/>
      <c r="K307" s="238"/>
      <c r="L307" s="243"/>
      <c r="M307" s="244"/>
      <c r="N307" s="245"/>
      <c r="O307" s="245"/>
      <c r="P307" s="245"/>
      <c r="Q307" s="245"/>
      <c r="R307" s="245"/>
      <c r="S307" s="245"/>
      <c r="T307" s="246"/>
      <c r="AT307" s="247" t="s">
        <v>546</v>
      </c>
      <c r="AU307" s="247" t="s">
        <v>85</v>
      </c>
      <c r="AV307" s="16" t="s">
        <v>573</v>
      </c>
      <c r="AW307" s="16" t="s">
        <v>33</v>
      </c>
      <c r="AX307" s="16" t="s">
        <v>72</v>
      </c>
      <c r="AY307" s="247" t="s">
        <v>525</v>
      </c>
    </row>
    <row r="308" spans="1:65" s="15" customFormat="1" ht="11.25">
      <c r="B308" s="227"/>
      <c r="C308" s="228"/>
      <c r="D308" s="206" t="s">
        <v>546</v>
      </c>
      <c r="E308" s="229" t="s">
        <v>19</v>
      </c>
      <c r="F308" s="230" t="s">
        <v>853</v>
      </c>
      <c r="G308" s="228"/>
      <c r="H308" s="229" t="s">
        <v>19</v>
      </c>
      <c r="I308" s="231"/>
      <c r="J308" s="228"/>
      <c r="K308" s="228"/>
      <c r="L308" s="232"/>
      <c r="M308" s="233"/>
      <c r="N308" s="234"/>
      <c r="O308" s="234"/>
      <c r="P308" s="234"/>
      <c r="Q308" s="234"/>
      <c r="R308" s="234"/>
      <c r="S308" s="234"/>
      <c r="T308" s="235"/>
      <c r="AT308" s="236" t="s">
        <v>546</v>
      </c>
      <c r="AU308" s="236" t="s">
        <v>85</v>
      </c>
      <c r="AV308" s="15" t="s">
        <v>79</v>
      </c>
      <c r="AW308" s="15" t="s">
        <v>33</v>
      </c>
      <c r="AX308" s="15" t="s">
        <v>72</v>
      </c>
      <c r="AY308" s="236" t="s">
        <v>525</v>
      </c>
    </row>
    <row r="309" spans="1:65" s="13" customFormat="1" ht="11.25">
      <c r="B309" s="204"/>
      <c r="C309" s="205"/>
      <c r="D309" s="206" t="s">
        <v>546</v>
      </c>
      <c r="E309" s="207" t="s">
        <v>19</v>
      </c>
      <c r="F309" s="208" t="s">
        <v>854</v>
      </c>
      <c r="G309" s="205"/>
      <c r="H309" s="209">
        <v>-36.450000000000003</v>
      </c>
      <c r="I309" s="210"/>
      <c r="J309" s="205"/>
      <c r="K309" s="205"/>
      <c r="L309" s="211"/>
      <c r="M309" s="212"/>
      <c r="N309" s="213"/>
      <c r="O309" s="213"/>
      <c r="P309" s="213"/>
      <c r="Q309" s="213"/>
      <c r="R309" s="213"/>
      <c r="S309" s="213"/>
      <c r="T309" s="214"/>
      <c r="AT309" s="215" t="s">
        <v>546</v>
      </c>
      <c r="AU309" s="215" t="s">
        <v>85</v>
      </c>
      <c r="AV309" s="13" t="s">
        <v>85</v>
      </c>
      <c r="AW309" s="13" t="s">
        <v>33</v>
      </c>
      <c r="AX309" s="13" t="s">
        <v>72</v>
      </c>
      <c r="AY309" s="215" t="s">
        <v>525</v>
      </c>
    </row>
    <row r="310" spans="1:65" s="16" customFormat="1" ht="11.25">
      <c r="B310" s="237"/>
      <c r="C310" s="238"/>
      <c r="D310" s="206" t="s">
        <v>546</v>
      </c>
      <c r="E310" s="239" t="s">
        <v>19</v>
      </c>
      <c r="F310" s="240" t="s">
        <v>590</v>
      </c>
      <c r="G310" s="238"/>
      <c r="H310" s="241">
        <v>-36.450000000000003</v>
      </c>
      <c r="I310" s="242"/>
      <c r="J310" s="238"/>
      <c r="K310" s="238"/>
      <c r="L310" s="243"/>
      <c r="M310" s="244"/>
      <c r="N310" s="245"/>
      <c r="O310" s="245"/>
      <c r="P310" s="245"/>
      <c r="Q310" s="245"/>
      <c r="R310" s="245"/>
      <c r="S310" s="245"/>
      <c r="T310" s="246"/>
      <c r="AT310" s="247" t="s">
        <v>546</v>
      </c>
      <c r="AU310" s="247" t="s">
        <v>85</v>
      </c>
      <c r="AV310" s="16" t="s">
        <v>573</v>
      </c>
      <c r="AW310" s="16" t="s">
        <v>33</v>
      </c>
      <c r="AX310" s="16" t="s">
        <v>72</v>
      </c>
      <c r="AY310" s="247" t="s">
        <v>525</v>
      </c>
    </row>
    <row r="311" spans="1:65" s="14" customFormat="1" ht="11.25">
      <c r="B311" s="216"/>
      <c r="C311" s="217"/>
      <c r="D311" s="206" t="s">
        <v>546</v>
      </c>
      <c r="E311" s="218" t="s">
        <v>19</v>
      </c>
      <c r="F311" s="219" t="s">
        <v>552</v>
      </c>
      <c r="G311" s="217"/>
      <c r="H311" s="220">
        <v>4.05</v>
      </c>
      <c r="I311" s="221"/>
      <c r="J311" s="217"/>
      <c r="K311" s="217"/>
      <c r="L311" s="222"/>
      <c r="M311" s="223"/>
      <c r="N311" s="224"/>
      <c r="O311" s="224"/>
      <c r="P311" s="224"/>
      <c r="Q311" s="224"/>
      <c r="R311" s="224"/>
      <c r="S311" s="224"/>
      <c r="T311" s="225"/>
      <c r="AT311" s="226" t="s">
        <v>546</v>
      </c>
      <c r="AU311" s="226" t="s">
        <v>85</v>
      </c>
      <c r="AV311" s="14" t="s">
        <v>537</v>
      </c>
      <c r="AW311" s="14" t="s">
        <v>33</v>
      </c>
      <c r="AX311" s="14" t="s">
        <v>79</v>
      </c>
      <c r="AY311" s="226" t="s">
        <v>525</v>
      </c>
    </row>
    <row r="312" spans="1:65" s="2" customFormat="1" ht="37.9" customHeight="1">
      <c r="A312" s="38"/>
      <c r="B312" s="39"/>
      <c r="C312" s="186" t="s">
        <v>855</v>
      </c>
      <c r="D312" s="186" t="s">
        <v>533</v>
      </c>
      <c r="E312" s="187" t="s">
        <v>856</v>
      </c>
      <c r="F312" s="188" t="s">
        <v>857</v>
      </c>
      <c r="G312" s="189" t="s">
        <v>128</v>
      </c>
      <c r="H312" s="190">
        <v>84.48</v>
      </c>
      <c r="I312" s="191"/>
      <c r="J312" s="192">
        <f>ROUND(I312*H312,2)</f>
        <v>0</v>
      </c>
      <c r="K312" s="188" t="s">
        <v>536</v>
      </c>
      <c r="L312" s="43"/>
      <c r="M312" s="193" t="s">
        <v>19</v>
      </c>
      <c r="N312" s="194" t="s">
        <v>44</v>
      </c>
      <c r="O312" s="68"/>
      <c r="P312" s="195">
        <f>O312*H312</f>
        <v>0</v>
      </c>
      <c r="Q312" s="195">
        <v>3.0000000000000001E-5</v>
      </c>
      <c r="R312" s="195">
        <f>Q312*H312</f>
        <v>2.5344E-3</v>
      </c>
      <c r="S312" s="195">
        <v>0</v>
      </c>
      <c r="T312" s="196">
        <f>S312*H312</f>
        <v>0</v>
      </c>
      <c r="U312" s="38"/>
      <c r="V312" s="38"/>
      <c r="W312" s="38"/>
      <c r="X312" s="38"/>
      <c r="Y312" s="38"/>
      <c r="Z312" s="38"/>
      <c r="AA312" s="38"/>
      <c r="AB312" s="38"/>
      <c r="AC312" s="38"/>
      <c r="AD312" s="38"/>
      <c r="AE312" s="38"/>
      <c r="AR312" s="197" t="s">
        <v>537</v>
      </c>
      <c r="AT312" s="197" t="s">
        <v>533</v>
      </c>
      <c r="AU312" s="197" t="s">
        <v>85</v>
      </c>
      <c r="AY312" s="21" t="s">
        <v>525</v>
      </c>
      <c r="BE312" s="198">
        <f>IF(N312="základní",J312,0)</f>
        <v>0</v>
      </c>
      <c r="BF312" s="198">
        <f>IF(N312="snížená",J312,0)</f>
        <v>0</v>
      </c>
      <c r="BG312" s="198">
        <f>IF(N312="zákl. přenesená",J312,0)</f>
        <v>0</v>
      </c>
      <c r="BH312" s="198">
        <f>IF(N312="sníž. přenesená",J312,0)</f>
        <v>0</v>
      </c>
      <c r="BI312" s="198">
        <f>IF(N312="nulová",J312,0)</f>
        <v>0</v>
      </c>
      <c r="BJ312" s="21" t="s">
        <v>85</v>
      </c>
      <c r="BK312" s="198">
        <f>ROUND(I312*H312,2)</f>
        <v>0</v>
      </c>
      <c r="BL312" s="21" t="s">
        <v>537</v>
      </c>
      <c r="BM312" s="197" t="s">
        <v>858</v>
      </c>
    </row>
    <row r="313" spans="1:65" s="2" customFormat="1" ht="11.25">
      <c r="A313" s="38"/>
      <c r="B313" s="39"/>
      <c r="C313" s="40"/>
      <c r="D313" s="199" t="s">
        <v>542</v>
      </c>
      <c r="E313" s="40"/>
      <c r="F313" s="200" t="s">
        <v>859</v>
      </c>
      <c r="G313" s="40"/>
      <c r="H313" s="40"/>
      <c r="I313" s="201"/>
      <c r="J313" s="40"/>
      <c r="K313" s="40"/>
      <c r="L313" s="43"/>
      <c r="M313" s="202"/>
      <c r="N313" s="203"/>
      <c r="O313" s="68"/>
      <c r="P313" s="68"/>
      <c r="Q313" s="68"/>
      <c r="R313" s="68"/>
      <c r="S313" s="68"/>
      <c r="T313" s="69"/>
      <c r="U313" s="38"/>
      <c r="V313" s="38"/>
      <c r="W313" s="38"/>
      <c r="X313" s="38"/>
      <c r="Y313" s="38"/>
      <c r="Z313" s="38"/>
      <c r="AA313" s="38"/>
      <c r="AB313" s="38"/>
      <c r="AC313" s="38"/>
      <c r="AD313" s="38"/>
      <c r="AE313" s="38"/>
      <c r="AT313" s="21" t="s">
        <v>542</v>
      </c>
      <c r="AU313" s="21" t="s">
        <v>85</v>
      </c>
    </row>
    <row r="314" spans="1:65" s="15" customFormat="1" ht="11.25">
      <c r="B314" s="227"/>
      <c r="C314" s="228"/>
      <c r="D314" s="206" t="s">
        <v>546</v>
      </c>
      <c r="E314" s="229" t="s">
        <v>19</v>
      </c>
      <c r="F314" s="230" t="s">
        <v>837</v>
      </c>
      <c r="G314" s="228"/>
      <c r="H314" s="229" t="s">
        <v>19</v>
      </c>
      <c r="I314" s="231"/>
      <c r="J314" s="228"/>
      <c r="K314" s="228"/>
      <c r="L314" s="232"/>
      <c r="M314" s="233"/>
      <c r="N314" s="234"/>
      <c r="O314" s="234"/>
      <c r="P314" s="234"/>
      <c r="Q314" s="234"/>
      <c r="R314" s="234"/>
      <c r="S314" s="234"/>
      <c r="T314" s="235"/>
      <c r="AT314" s="236" t="s">
        <v>546</v>
      </c>
      <c r="AU314" s="236" t="s">
        <v>85</v>
      </c>
      <c r="AV314" s="15" t="s">
        <v>79</v>
      </c>
      <c r="AW314" s="15" t="s">
        <v>33</v>
      </c>
      <c r="AX314" s="15" t="s">
        <v>72</v>
      </c>
      <c r="AY314" s="236" t="s">
        <v>525</v>
      </c>
    </row>
    <row r="315" spans="1:65" s="13" customFormat="1" ht="11.25">
      <c r="B315" s="204"/>
      <c r="C315" s="205"/>
      <c r="D315" s="206" t="s">
        <v>546</v>
      </c>
      <c r="E315" s="207" t="s">
        <v>19</v>
      </c>
      <c r="F315" s="208" t="s">
        <v>860</v>
      </c>
      <c r="G315" s="205"/>
      <c r="H315" s="209">
        <v>84.48</v>
      </c>
      <c r="I315" s="210"/>
      <c r="J315" s="205"/>
      <c r="K315" s="205"/>
      <c r="L315" s="211"/>
      <c r="M315" s="212"/>
      <c r="N315" s="213"/>
      <c r="O315" s="213"/>
      <c r="P315" s="213"/>
      <c r="Q315" s="213"/>
      <c r="R315" s="213"/>
      <c r="S315" s="213"/>
      <c r="T315" s="214"/>
      <c r="AT315" s="215" t="s">
        <v>546</v>
      </c>
      <c r="AU315" s="215" t="s">
        <v>85</v>
      </c>
      <c r="AV315" s="13" t="s">
        <v>85</v>
      </c>
      <c r="AW315" s="13" t="s">
        <v>33</v>
      </c>
      <c r="AX315" s="13" t="s">
        <v>79</v>
      </c>
      <c r="AY315" s="215" t="s">
        <v>525</v>
      </c>
    </row>
    <row r="316" spans="1:65" s="2" customFormat="1" ht="37.9" customHeight="1">
      <c r="A316" s="38"/>
      <c r="B316" s="39"/>
      <c r="C316" s="186" t="s">
        <v>861</v>
      </c>
      <c r="D316" s="186" t="s">
        <v>533</v>
      </c>
      <c r="E316" s="187" t="s">
        <v>862</v>
      </c>
      <c r="F316" s="188" t="s">
        <v>863</v>
      </c>
      <c r="G316" s="189" t="s">
        <v>128</v>
      </c>
      <c r="H316" s="190">
        <v>10.56</v>
      </c>
      <c r="I316" s="191"/>
      <c r="J316" s="192">
        <f>ROUND(I316*H316,2)</f>
        <v>0</v>
      </c>
      <c r="K316" s="188" t="s">
        <v>536</v>
      </c>
      <c r="L316" s="43"/>
      <c r="M316" s="193" t="s">
        <v>19</v>
      </c>
      <c r="N316" s="194" t="s">
        <v>44</v>
      </c>
      <c r="O316" s="68"/>
      <c r="P316" s="195">
        <f>O316*H316</f>
        <v>0</v>
      </c>
      <c r="Q316" s="195">
        <v>4.0000000000000003E-5</v>
      </c>
      <c r="R316" s="195">
        <f>Q316*H316</f>
        <v>4.2240000000000008E-4</v>
      </c>
      <c r="S316" s="195">
        <v>0</v>
      </c>
      <c r="T316" s="196">
        <f>S316*H316</f>
        <v>0</v>
      </c>
      <c r="U316" s="38"/>
      <c r="V316" s="38"/>
      <c r="W316" s="38"/>
      <c r="X316" s="38"/>
      <c r="Y316" s="38"/>
      <c r="Z316" s="38"/>
      <c r="AA316" s="38"/>
      <c r="AB316" s="38"/>
      <c r="AC316" s="38"/>
      <c r="AD316" s="38"/>
      <c r="AE316" s="38"/>
      <c r="AR316" s="197" t="s">
        <v>537</v>
      </c>
      <c r="AT316" s="197" t="s">
        <v>533</v>
      </c>
      <c r="AU316" s="197" t="s">
        <v>85</v>
      </c>
      <c r="AY316" s="21" t="s">
        <v>525</v>
      </c>
      <c r="BE316" s="198">
        <f>IF(N316="základní",J316,0)</f>
        <v>0</v>
      </c>
      <c r="BF316" s="198">
        <f>IF(N316="snížená",J316,0)</f>
        <v>0</v>
      </c>
      <c r="BG316" s="198">
        <f>IF(N316="zákl. přenesená",J316,0)</f>
        <v>0</v>
      </c>
      <c r="BH316" s="198">
        <f>IF(N316="sníž. přenesená",J316,0)</f>
        <v>0</v>
      </c>
      <c r="BI316" s="198">
        <f>IF(N316="nulová",J316,0)</f>
        <v>0</v>
      </c>
      <c r="BJ316" s="21" t="s">
        <v>85</v>
      </c>
      <c r="BK316" s="198">
        <f>ROUND(I316*H316,2)</f>
        <v>0</v>
      </c>
      <c r="BL316" s="21" t="s">
        <v>537</v>
      </c>
      <c r="BM316" s="197" t="s">
        <v>864</v>
      </c>
    </row>
    <row r="317" spans="1:65" s="2" customFormat="1" ht="11.25">
      <c r="A317" s="38"/>
      <c r="B317" s="39"/>
      <c r="C317" s="40"/>
      <c r="D317" s="199" t="s">
        <v>542</v>
      </c>
      <c r="E317" s="40"/>
      <c r="F317" s="200" t="s">
        <v>865</v>
      </c>
      <c r="G317" s="40"/>
      <c r="H317" s="40"/>
      <c r="I317" s="201"/>
      <c r="J317" s="40"/>
      <c r="K317" s="40"/>
      <c r="L317" s="43"/>
      <c r="M317" s="202"/>
      <c r="N317" s="203"/>
      <c r="O317" s="68"/>
      <c r="P317" s="68"/>
      <c r="Q317" s="68"/>
      <c r="R317" s="68"/>
      <c r="S317" s="68"/>
      <c r="T317" s="69"/>
      <c r="U317" s="38"/>
      <c r="V317" s="38"/>
      <c r="W317" s="38"/>
      <c r="X317" s="38"/>
      <c r="Y317" s="38"/>
      <c r="Z317" s="38"/>
      <c r="AA317" s="38"/>
      <c r="AB317" s="38"/>
      <c r="AC317" s="38"/>
      <c r="AD317" s="38"/>
      <c r="AE317" s="38"/>
      <c r="AT317" s="21" t="s">
        <v>542</v>
      </c>
      <c r="AU317" s="21" t="s">
        <v>85</v>
      </c>
    </row>
    <row r="318" spans="1:65" s="15" customFormat="1" ht="11.25">
      <c r="B318" s="227"/>
      <c r="C318" s="228"/>
      <c r="D318" s="206" t="s">
        <v>546</v>
      </c>
      <c r="E318" s="229" t="s">
        <v>19</v>
      </c>
      <c r="F318" s="230" t="s">
        <v>844</v>
      </c>
      <c r="G318" s="228"/>
      <c r="H318" s="229" t="s">
        <v>19</v>
      </c>
      <c r="I318" s="231"/>
      <c r="J318" s="228"/>
      <c r="K318" s="228"/>
      <c r="L318" s="232"/>
      <c r="M318" s="233"/>
      <c r="N318" s="234"/>
      <c r="O318" s="234"/>
      <c r="P318" s="234"/>
      <c r="Q318" s="234"/>
      <c r="R318" s="234"/>
      <c r="S318" s="234"/>
      <c r="T318" s="235"/>
      <c r="AT318" s="236" t="s">
        <v>546</v>
      </c>
      <c r="AU318" s="236" t="s">
        <v>85</v>
      </c>
      <c r="AV318" s="15" t="s">
        <v>79</v>
      </c>
      <c r="AW318" s="15" t="s">
        <v>33</v>
      </c>
      <c r="AX318" s="15" t="s">
        <v>72</v>
      </c>
      <c r="AY318" s="236" t="s">
        <v>525</v>
      </c>
    </row>
    <row r="319" spans="1:65" s="13" customFormat="1" ht="11.25">
      <c r="B319" s="204"/>
      <c r="C319" s="205"/>
      <c r="D319" s="206" t="s">
        <v>546</v>
      </c>
      <c r="E319" s="207" t="s">
        <v>19</v>
      </c>
      <c r="F319" s="208" t="s">
        <v>866</v>
      </c>
      <c r="G319" s="205"/>
      <c r="H319" s="209">
        <v>10.56</v>
      </c>
      <c r="I319" s="210"/>
      <c r="J319" s="205"/>
      <c r="K319" s="205"/>
      <c r="L319" s="211"/>
      <c r="M319" s="212"/>
      <c r="N319" s="213"/>
      <c r="O319" s="213"/>
      <c r="P319" s="213"/>
      <c r="Q319" s="213"/>
      <c r="R319" s="213"/>
      <c r="S319" s="213"/>
      <c r="T319" s="214"/>
      <c r="AT319" s="215" t="s">
        <v>546</v>
      </c>
      <c r="AU319" s="215" t="s">
        <v>85</v>
      </c>
      <c r="AV319" s="13" t="s">
        <v>85</v>
      </c>
      <c r="AW319" s="13" t="s">
        <v>33</v>
      </c>
      <c r="AX319" s="13" t="s">
        <v>79</v>
      </c>
      <c r="AY319" s="215" t="s">
        <v>525</v>
      </c>
    </row>
    <row r="320" spans="1:65" s="2" customFormat="1" ht="37.9" customHeight="1">
      <c r="A320" s="38"/>
      <c r="B320" s="39"/>
      <c r="C320" s="186" t="s">
        <v>867</v>
      </c>
      <c r="D320" s="186" t="s">
        <v>533</v>
      </c>
      <c r="E320" s="187" t="s">
        <v>868</v>
      </c>
      <c r="F320" s="188" t="s">
        <v>869</v>
      </c>
      <c r="G320" s="189" t="s">
        <v>128</v>
      </c>
      <c r="H320" s="190">
        <v>10.56</v>
      </c>
      <c r="I320" s="191"/>
      <c r="J320" s="192">
        <f>ROUND(I320*H320,2)</f>
        <v>0</v>
      </c>
      <c r="K320" s="188" t="s">
        <v>536</v>
      </c>
      <c r="L320" s="43"/>
      <c r="M320" s="193" t="s">
        <v>19</v>
      </c>
      <c r="N320" s="194" t="s">
        <v>44</v>
      </c>
      <c r="O320" s="68"/>
      <c r="P320" s="195">
        <f>O320*H320</f>
        <v>0</v>
      </c>
      <c r="Q320" s="195">
        <v>5.0000000000000002E-5</v>
      </c>
      <c r="R320" s="195">
        <f>Q320*H320</f>
        <v>5.2800000000000004E-4</v>
      </c>
      <c r="S320" s="195">
        <v>0</v>
      </c>
      <c r="T320" s="196">
        <f>S320*H320</f>
        <v>0</v>
      </c>
      <c r="U320" s="38"/>
      <c r="V320" s="38"/>
      <c r="W320" s="38"/>
      <c r="X320" s="38"/>
      <c r="Y320" s="38"/>
      <c r="Z320" s="38"/>
      <c r="AA320" s="38"/>
      <c r="AB320" s="38"/>
      <c r="AC320" s="38"/>
      <c r="AD320" s="38"/>
      <c r="AE320" s="38"/>
      <c r="AR320" s="197" t="s">
        <v>537</v>
      </c>
      <c r="AT320" s="197" t="s">
        <v>533</v>
      </c>
      <c r="AU320" s="197" t="s">
        <v>85</v>
      </c>
      <c r="AY320" s="21" t="s">
        <v>525</v>
      </c>
      <c r="BE320" s="198">
        <f>IF(N320="základní",J320,0)</f>
        <v>0</v>
      </c>
      <c r="BF320" s="198">
        <f>IF(N320="snížená",J320,0)</f>
        <v>0</v>
      </c>
      <c r="BG320" s="198">
        <f>IF(N320="zákl. přenesená",J320,0)</f>
        <v>0</v>
      </c>
      <c r="BH320" s="198">
        <f>IF(N320="sníž. přenesená",J320,0)</f>
        <v>0</v>
      </c>
      <c r="BI320" s="198">
        <f>IF(N320="nulová",J320,0)</f>
        <v>0</v>
      </c>
      <c r="BJ320" s="21" t="s">
        <v>85</v>
      </c>
      <c r="BK320" s="198">
        <f>ROUND(I320*H320,2)</f>
        <v>0</v>
      </c>
      <c r="BL320" s="21" t="s">
        <v>537</v>
      </c>
      <c r="BM320" s="197" t="s">
        <v>870</v>
      </c>
    </row>
    <row r="321" spans="1:65" s="2" customFormat="1" ht="11.25">
      <c r="A321" s="38"/>
      <c r="B321" s="39"/>
      <c r="C321" s="40"/>
      <c r="D321" s="199" t="s">
        <v>542</v>
      </c>
      <c r="E321" s="40"/>
      <c r="F321" s="200" t="s">
        <v>871</v>
      </c>
      <c r="G321" s="40"/>
      <c r="H321" s="40"/>
      <c r="I321" s="201"/>
      <c r="J321" s="40"/>
      <c r="K321" s="40"/>
      <c r="L321" s="43"/>
      <c r="M321" s="202"/>
      <c r="N321" s="203"/>
      <c r="O321" s="68"/>
      <c r="P321" s="68"/>
      <c r="Q321" s="68"/>
      <c r="R321" s="68"/>
      <c r="S321" s="68"/>
      <c r="T321" s="69"/>
      <c r="U321" s="38"/>
      <c r="V321" s="38"/>
      <c r="W321" s="38"/>
      <c r="X321" s="38"/>
      <c r="Y321" s="38"/>
      <c r="Z321" s="38"/>
      <c r="AA321" s="38"/>
      <c r="AB321" s="38"/>
      <c r="AC321" s="38"/>
      <c r="AD321" s="38"/>
      <c r="AE321" s="38"/>
      <c r="AT321" s="21" t="s">
        <v>542</v>
      </c>
      <c r="AU321" s="21" t="s">
        <v>85</v>
      </c>
    </row>
    <row r="322" spans="1:65" s="15" customFormat="1" ht="11.25">
      <c r="B322" s="227"/>
      <c r="C322" s="228"/>
      <c r="D322" s="206" t="s">
        <v>546</v>
      </c>
      <c r="E322" s="229" t="s">
        <v>19</v>
      </c>
      <c r="F322" s="230" t="s">
        <v>872</v>
      </c>
      <c r="G322" s="228"/>
      <c r="H322" s="229" t="s">
        <v>19</v>
      </c>
      <c r="I322" s="231"/>
      <c r="J322" s="228"/>
      <c r="K322" s="228"/>
      <c r="L322" s="232"/>
      <c r="M322" s="233"/>
      <c r="N322" s="234"/>
      <c r="O322" s="234"/>
      <c r="P322" s="234"/>
      <c r="Q322" s="234"/>
      <c r="R322" s="234"/>
      <c r="S322" s="234"/>
      <c r="T322" s="235"/>
      <c r="AT322" s="236" t="s">
        <v>546</v>
      </c>
      <c r="AU322" s="236" t="s">
        <v>85</v>
      </c>
      <c r="AV322" s="15" t="s">
        <v>79</v>
      </c>
      <c r="AW322" s="15" t="s">
        <v>33</v>
      </c>
      <c r="AX322" s="15" t="s">
        <v>72</v>
      </c>
      <c r="AY322" s="236" t="s">
        <v>525</v>
      </c>
    </row>
    <row r="323" spans="1:65" s="13" customFormat="1" ht="11.25">
      <c r="B323" s="204"/>
      <c r="C323" s="205"/>
      <c r="D323" s="206" t="s">
        <v>546</v>
      </c>
      <c r="E323" s="207" t="s">
        <v>19</v>
      </c>
      <c r="F323" s="208" t="s">
        <v>873</v>
      </c>
      <c r="G323" s="205"/>
      <c r="H323" s="209">
        <v>105.6</v>
      </c>
      <c r="I323" s="210"/>
      <c r="J323" s="205"/>
      <c r="K323" s="205"/>
      <c r="L323" s="211"/>
      <c r="M323" s="212"/>
      <c r="N323" s="213"/>
      <c r="O323" s="213"/>
      <c r="P323" s="213"/>
      <c r="Q323" s="213"/>
      <c r="R323" s="213"/>
      <c r="S323" s="213"/>
      <c r="T323" s="214"/>
      <c r="AT323" s="215" t="s">
        <v>546</v>
      </c>
      <c r="AU323" s="215" t="s">
        <v>85</v>
      </c>
      <c r="AV323" s="13" t="s">
        <v>85</v>
      </c>
      <c r="AW323" s="13" t="s">
        <v>33</v>
      </c>
      <c r="AX323" s="13" t="s">
        <v>72</v>
      </c>
      <c r="AY323" s="215" t="s">
        <v>525</v>
      </c>
    </row>
    <row r="324" spans="1:65" s="16" customFormat="1" ht="11.25">
      <c r="B324" s="237"/>
      <c r="C324" s="238"/>
      <c r="D324" s="206" t="s">
        <v>546</v>
      </c>
      <c r="E324" s="239" t="s">
        <v>433</v>
      </c>
      <c r="F324" s="240" t="s">
        <v>590</v>
      </c>
      <c r="G324" s="238"/>
      <c r="H324" s="241">
        <v>105.6</v>
      </c>
      <c r="I324" s="242"/>
      <c r="J324" s="238"/>
      <c r="K324" s="238"/>
      <c r="L324" s="243"/>
      <c r="M324" s="244"/>
      <c r="N324" s="245"/>
      <c r="O324" s="245"/>
      <c r="P324" s="245"/>
      <c r="Q324" s="245"/>
      <c r="R324" s="245"/>
      <c r="S324" s="245"/>
      <c r="T324" s="246"/>
      <c r="AT324" s="247" t="s">
        <v>546</v>
      </c>
      <c r="AU324" s="247" t="s">
        <v>85</v>
      </c>
      <c r="AV324" s="16" t="s">
        <v>573</v>
      </c>
      <c r="AW324" s="16" t="s">
        <v>33</v>
      </c>
      <c r="AX324" s="16" t="s">
        <v>72</v>
      </c>
      <c r="AY324" s="247" t="s">
        <v>525</v>
      </c>
    </row>
    <row r="325" spans="1:65" s="15" customFormat="1" ht="11.25">
      <c r="B325" s="227"/>
      <c r="C325" s="228"/>
      <c r="D325" s="206" t="s">
        <v>546</v>
      </c>
      <c r="E325" s="229" t="s">
        <v>19</v>
      </c>
      <c r="F325" s="230" t="s">
        <v>853</v>
      </c>
      <c r="G325" s="228"/>
      <c r="H325" s="229" t="s">
        <v>19</v>
      </c>
      <c r="I325" s="231"/>
      <c r="J325" s="228"/>
      <c r="K325" s="228"/>
      <c r="L325" s="232"/>
      <c r="M325" s="233"/>
      <c r="N325" s="234"/>
      <c r="O325" s="234"/>
      <c r="P325" s="234"/>
      <c r="Q325" s="234"/>
      <c r="R325" s="234"/>
      <c r="S325" s="234"/>
      <c r="T325" s="235"/>
      <c r="AT325" s="236" t="s">
        <v>546</v>
      </c>
      <c r="AU325" s="236" t="s">
        <v>85</v>
      </c>
      <c r="AV325" s="15" t="s">
        <v>79</v>
      </c>
      <c r="AW325" s="15" t="s">
        <v>33</v>
      </c>
      <c r="AX325" s="15" t="s">
        <v>72</v>
      </c>
      <c r="AY325" s="236" t="s">
        <v>525</v>
      </c>
    </row>
    <row r="326" spans="1:65" s="13" customFormat="1" ht="11.25">
      <c r="B326" s="204"/>
      <c r="C326" s="205"/>
      <c r="D326" s="206" t="s">
        <v>546</v>
      </c>
      <c r="E326" s="207" t="s">
        <v>19</v>
      </c>
      <c r="F326" s="208" t="s">
        <v>874</v>
      </c>
      <c r="G326" s="205"/>
      <c r="H326" s="209">
        <v>-95.04</v>
      </c>
      <c r="I326" s="210"/>
      <c r="J326" s="205"/>
      <c r="K326" s="205"/>
      <c r="L326" s="211"/>
      <c r="M326" s="212"/>
      <c r="N326" s="213"/>
      <c r="O326" s="213"/>
      <c r="P326" s="213"/>
      <c r="Q326" s="213"/>
      <c r="R326" s="213"/>
      <c r="S326" s="213"/>
      <c r="T326" s="214"/>
      <c r="AT326" s="215" t="s">
        <v>546</v>
      </c>
      <c r="AU326" s="215" t="s">
        <v>85</v>
      </c>
      <c r="AV326" s="13" t="s">
        <v>85</v>
      </c>
      <c r="AW326" s="13" t="s">
        <v>33</v>
      </c>
      <c r="AX326" s="13" t="s">
        <v>72</v>
      </c>
      <c r="AY326" s="215" t="s">
        <v>525</v>
      </c>
    </row>
    <row r="327" spans="1:65" s="16" customFormat="1" ht="11.25">
      <c r="B327" s="237"/>
      <c r="C327" s="238"/>
      <c r="D327" s="206" t="s">
        <v>546</v>
      </c>
      <c r="E327" s="239" t="s">
        <v>19</v>
      </c>
      <c r="F327" s="240" t="s">
        <v>590</v>
      </c>
      <c r="G327" s="238"/>
      <c r="H327" s="241">
        <v>-95.04</v>
      </c>
      <c r="I327" s="242"/>
      <c r="J327" s="238"/>
      <c r="K327" s="238"/>
      <c r="L327" s="243"/>
      <c r="M327" s="244"/>
      <c r="N327" s="245"/>
      <c r="O327" s="245"/>
      <c r="P327" s="245"/>
      <c r="Q327" s="245"/>
      <c r="R327" s="245"/>
      <c r="S327" s="245"/>
      <c r="T327" s="246"/>
      <c r="AT327" s="247" t="s">
        <v>546</v>
      </c>
      <c r="AU327" s="247" t="s">
        <v>85</v>
      </c>
      <c r="AV327" s="16" t="s">
        <v>573</v>
      </c>
      <c r="AW327" s="16" t="s">
        <v>33</v>
      </c>
      <c r="AX327" s="16" t="s">
        <v>72</v>
      </c>
      <c r="AY327" s="247" t="s">
        <v>525</v>
      </c>
    </row>
    <row r="328" spans="1:65" s="14" customFormat="1" ht="11.25">
      <c r="B328" s="216"/>
      <c r="C328" s="217"/>
      <c r="D328" s="206" t="s">
        <v>546</v>
      </c>
      <c r="E328" s="218" t="s">
        <v>19</v>
      </c>
      <c r="F328" s="219" t="s">
        <v>552</v>
      </c>
      <c r="G328" s="217"/>
      <c r="H328" s="220">
        <v>10.56</v>
      </c>
      <c r="I328" s="221"/>
      <c r="J328" s="217"/>
      <c r="K328" s="217"/>
      <c r="L328" s="222"/>
      <c r="M328" s="223"/>
      <c r="N328" s="224"/>
      <c r="O328" s="224"/>
      <c r="P328" s="224"/>
      <c r="Q328" s="224"/>
      <c r="R328" s="224"/>
      <c r="S328" s="224"/>
      <c r="T328" s="225"/>
      <c r="AT328" s="226" t="s">
        <v>546</v>
      </c>
      <c r="AU328" s="226" t="s">
        <v>85</v>
      </c>
      <c r="AV328" s="14" t="s">
        <v>537</v>
      </c>
      <c r="AW328" s="14" t="s">
        <v>33</v>
      </c>
      <c r="AX328" s="14" t="s">
        <v>79</v>
      </c>
      <c r="AY328" s="226" t="s">
        <v>525</v>
      </c>
    </row>
    <row r="329" spans="1:65" s="2" customFormat="1" ht="37.9" customHeight="1">
      <c r="A329" s="38"/>
      <c r="B329" s="39"/>
      <c r="C329" s="186" t="s">
        <v>875</v>
      </c>
      <c r="D329" s="186" t="s">
        <v>533</v>
      </c>
      <c r="E329" s="187" t="s">
        <v>876</v>
      </c>
      <c r="F329" s="188" t="s">
        <v>877</v>
      </c>
      <c r="G329" s="189" t="s">
        <v>128</v>
      </c>
      <c r="H329" s="190">
        <v>8</v>
      </c>
      <c r="I329" s="191"/>
      <c r="J329" s="192">
        <f>ROUND(I329*H329,2)</f>
        <v>0</v>
      </c>
      <c r="K329" s="188" t="s">
        <v>536</v>
      </c>
      <c r="L329" s="43"/>
      <c r="M329" s="193" t="s">
        <v>19</v>
      </c>
      <c r="N329" s="194" t="s">
        <v>44</v>
      </c>
      <c r="O329" s="68"/>
      <c r="P329" s="195">
        <f>O329*H329</f>
        <v>0</v>
      </c>
      <c r="Q329" s="195">
        <v>4.0000000000000003E-5</v>
      </c>
      <c r="R329" s="195">
        <f>Q329*H329</f>
        <v>3.2000000000000003E-4</v>
      </c>
      <c r="S329" s="195">
        <v>0</v>
      </c>
      <c r="T329" s="196">
        <f>S329*H329</f>
        <v>0</v>
      </c>
      <c r="U329" s="38"/>
      <c r="V329" s="38"/>
      <c r="W329" s="38"/>
      <c r="X329" s="38"/>
      <c r="Y329" s="38"/>
      <c r="Z329" s="38"/>
      <c r="AA329" s="38"/>
      <c r="AB329" s="38"/>
      <c r="AC329" s="38"/>
      <c r="AD329" s="38"/>
      <c r="AE329" s="38"/>
      <c r="AR329" s="197" t="s">
        <v>537</v>
      </c>
      <c r="AT329" s="197" t="s">
        <v>533</v>
      </c>
      <c r="AU329" s="197" t="s">
        <v>85</v>
      </c>
      <c r="AY329" s="21" t="s">
        <v>525</v>
      </c>
      <c r="BE329" s="198">
        <f>IF(N329="základní",J329,0)</f>
        <v>0</v>
      </c>
      <c r="BF329" s="198">
        <f>IF(N329="snížená",J329,0)</f>
        <v>0</v>
      </c>
      <c r="BG329" s="198">
        <f>IF(N329="zákl. přenesená",J329,0)</f>
        <v>0</v>
      </c>
      <c r="BH329" s="198">
        <f>IF(N329="sníž. přenesená",J329,0)</f>
        <v>0</v>
      </c>
      <c r="BI329" s="198">
        <f>IF(N329="nulová",J329,0)</f>
        <v>0</v>
      </c>
      <c r="BJ329" s="21" t="s">
        <v>85</v>
      </c>
      <c r="BK329" s="198">
        <f>ROUND(I329*H329,2)</f>
        <v>0</v>
      </c>
      <c r="BL329" s="21" t="s">
        <v>537</v>
      </c>
      <c r="BM329" s="197" t="s">
        <v>878</v>
      </c>
    </row>
    <row r="330" spans="1:65" s="2" customFormat="1" ht="11.25">
      <c r="A330" s="38"/>
      <c r="B330" s="39"/>
      <c r="C330" s="40"/>
      <c r="D330" s="199" t="s">
        <v>542</v>
      </c>
      <c r="E330" s="40"/>
      <c r="F330" s="200" t="s">
        <v>879</v>
      </c>
      <c r="G330" s="40"/>
      <c r="H330" s="40"/>
      <c r="I330" s="201"/>
      <c r="J330" s="40"/>
      <c r="K330" s="40"/>
      <c r="L330" s="43"/>
      <c r="M330" s="202"/>
      <c r="N330" s="203"/>
      <c r="O330" s="68"/>
      <c r="P330" s="68"/>
      <c r="Q330" s="68"/>
      <c r="R330" s="68"/>
      <c r="S330" s="68"/>
      <c r="T330" s="69"/>
      <c r="U330" s="38"/>
      <c r="V330" s="38"/>
      <c r="W330" s="38"/>
      <c r="X330" s="38"/>
      <c r="Y330" s="38"/>
      <c r="Z330" s="38"/>
      <c r="AA330" s="38"/>
      <c r="AB330" s="38"/>
      <c r="AC330" s="38"/>
      <c r="AD330" s="38"/>
      <c r="AE330" s="38"/>
      <c r="AT330" s="21" t="s">
        <v>542</v>
      </c>
      <c r="AU330" s="21" t="s">
        <v>85</v>
      </c>
    </row>
    <row r="331" spans="1:65" s="15" customFormat="1" ht="11.25">
      <c r="B331" s="227"/>
      <c r="C331" s="228"/>
      <c r="D331" s="206" t="s">
        <v>546</v>
      </c>
      <c r="E331" s="229" t="s">
        <v>19</v>
      </c>
      <c r="F331" s="230" t="s">
        <v>837</v>
      </c>
      <c r="G331" s="228"/>
      <c r="H331" s="229" t="s">
        <v>19</v>
      </c>
      <c r="I331" s="231"/>
      <c r="J331" s="228"/>
      <c r="K331" s="228"/>
      <c r="L331" s="232"/>
      <c r="M331" s="233"/>
      <c r="N331" s="234"/>
      <c r="O331" s="234"/>
      <c r="P331" s="234"/>
      <c r="Q331" s="234"/>
      <c r="R331" s="234"/>
      <c r="S331" s="234"/>
      <c r="T331" s="235"/>
      <c r="AT331" s="236" t="s">
        <v>546</v>
      </c>
      <c r="AU331" s="236" t="s">
        <v>85</v>
      </c>
      <c r="AV331" s="15" t="s">
        <v>79</v>
      </c>
      <c r="AW331" s="15" t="s">
        <v>33</v>
      </c>
      <c r="AX331" s="15" t="s">
        <v>72</v>
      </c>
      <c r="AY331" s="236" t="s">
        <v>525</v>
      </c>
    </row>
    <row r="332" spans="1:65" s="13" customFormat="1" ht="11.25">
      <c r="B332" s="204"/>
      <c r="C332" s="205"/>
      <c r="D332" s="206" t="s">
        <v>546</v>
      </c>
      <c r="E332" s="207" t="s">
        <v>19</v>
      </c>
      <c r="F332" s="208" t="s">
        <v>880</v>
      </c>
      <c r="G332" s="205"/>
      <c r="H332" s="209">
        <v>8</v>
      </c>
      <c r="I332" s="210"/>
      <c r="J332" s="205"/>
      <c r="K332" s="205"/>
      <c r="L332" s="211"/>
      <c r="M332" s="212"/>
      <c r="N332" s="213"/>
      <c r="O332" s="213"/>
      <c r="P332" s="213"/>
      <c r="Q332" s="213"/>
      <c r="R332" s="213"/>
      <c r="S332" s="213"/>
      <c r="T332" s="214"/>
      <c r="AT332" s="215" t="s">
        <v>546</v>
      </c>
      <c r="AU332" s="215" t="s">
        <v>85</v>
      </c>
      <c r="AV332" s="13" t="s">
        <v>85</v>
      </c>
      <c r="AW332" s="13" t="s">
        <v>33</v>
      </c>
      <c r="AX332" s="13" t="s">
        <v>79</v>
      </c>
      <c r="AY332" s="215" t="s">
        <v>525</v>
      </c>
    </row>
    <row r="333" spans="1:65" s="2" customFormat="1" ht="37.9" customHeight="1">
      <c r="A333" s="38"/>
      <c r="B333" s="39"/>
      <c r="C333" s="186" t="s">
        <v>881</v>
      </c>
      <c r="D333" s="186" t="s">
        <v>533</v>
      </c>
      <c r="E333" s="187" t="s">
        <v>882</v>
      </c>
      <c r="F333" s="188" t="s">
        <v>883</v>
      </c>
      <c r="G333" s="189" t="s">
        <v>128</v>
      </c>
      <c r="H333" s="190">
        <v>1</v>
      </c>
      <c r="I333" s="191"/>
      <c r="J333" s="192">
        <f>ROUND(I333*H333,2)</f>
        <v>0</v>
      </c>
      <c r="K333" s="188" t="s">
        <v>536</v>
      </c>
      <c r="L333" s="43"/>
      <c r="M333" s="193" t="s">
        <v>19</v>
      </c>
      <c r="N333" s="194" t="s">
        <v>44</v>
      </c>
      <c r="O333" s="68"/>
      <c r="P333" s="195">
        <f>O333*H333</f>
        <v>0</v>
      </c>
      <c r="Q333" s="195">
        <v>5.0000000000000002E-5</v>
      </c>
      <c r="R333" s="195">
        <f>Q333*H333</f>
        <v>5.0000000000000002E-5</v>
      </c>
      <c r="S333" s="195">
        <v>0</v>
      </c>
      <c r="T333" s="196">
        <f>S333*H333</f>
        <v>0</v>
      </c>
      <c r="U333" s="38"/>
      <c r="V333" s="38"/>
      <c r="W333" s="38"/>
      <c r="X333" s="38"/>
      <c r="Y333" s="38"/>
      <c r="Z333" s="38"/>
      <c r="AA333" s="38"/>
      <c r="AB333" s="38"/>
      <c r="AC333" s="38"/>
      <c r="AD333" s="38"/>
      <c r="AE333" s="38"/>
      <c r="AR333" s="197" t="s">
        <v>537</v>
      </c>
      <c r="AT333" s="197" t="s">
        <v>533</v>
      </c>
      <c r="AU333" s="197" t="s">
        <v>85</v>
      </c>
      <c r="AY333" s="21" t="s">
        <v>525</v>
      </c>
      <c r="BE333" s="198">
        <f>IF(N333="základní",J333,0)</f>
        <v>0</v>
      </c>
      <c r="BF333" s="198">
        <f>IF(N333="snížená",J333,0)</f>
        <v>0</v>
      </c>
      <c r="BG333" s="198">
        <f>IF(N333="zákl. přenesená",J333,0)</f>
        <v>0</v>
      </c>
      <c r="BH333" s="198">
        <f>IF(N333="sníž. přenesená",J333,0)</f>
        <v>0</v>
      </c>
      <c r="BI333" s="198">
        <f>IF(N333="nulová",J333,0)</f>
        <v>0</v>
      </c>
      <c r="BJ333" s="21" t="s">
        <v>85</v>
      </c>
      <c r="BK333" s="198">
        <f>ROUND(I333*H333,2)</f>
        <v>0</v>
      </c>
      <c r="BL333" s="21" t="s">
        <v>537</v>
      </c>
      <c r="BM333" s="197" t="s">
        <v>884</v>
      </c>
    </row>
    <row r="334" spans="1:65" s="2" customFormat="1" ht="11.25">
      <c r="A334" s="38"/>
      <c r="B334" s="39"/>
      <c r="C334" s="40"/>
      <c r="D334" s="199" t="s">
        <v>542</v>
      </c>
      <c r="E334" s="40"/>
      <c r="F334" s="200" t="s">
        <v>885</v>
      </c>
      <c r="G334" s="40"/>
      <c r="H334" s="40"/>
      <c r="I334" s="201"/>
      <c r="J334" s="40"/>
      <c r="K334" s="40"/>
      <c r="L334" s="43"/>
      <c r="M334" s="202"/>
      <c r="N334" s="203"/>
      <c r="O334" s="68"/>
      <c r="P334" s="68"/>
      <c r="Q334" s="68"/>
      <c r="R334" s="68"/>
      <c r="S334" s="68"/>
      <c r="T334" s="69"/>
      <c r="U334" s="38"/>
      <c r="V334" s="38"/>
      <c r="W334" s="38"/>
      <c r="X334" s="38"/>
      <c r="Y334" s="38"/>
      <c r="Z334" s="38"/>
      <c r="AA334" s="38"/>
      <c r="AB334" s="38"/>
      <c r="AC334" s="38"/>
      <c r="AD334" s="38"/>
      <c r="AE334" s="38"/>
      <c r="AT334" s="21" t="s">
        <v>542</v>
      </c>
      <c r="AU334" s="21" t="s">
        <v>85</v>
      </c>
    </row>
    <row r="335" spans="1:65" s="15" customFormat="1" ht="11.25">
      <c r="B335" s="227"/>
      <c r="C335" s="228"/>
      <c r="D335" s="206" t="s">
        <v>546</v>
      </c>
      <c r="E335" s="229" t="s">
        <v>19</v>
      </c>
      <c r="F335" s="230" t="s">
        <v>844</v>
      </c>
      <c r="G335" s="228"/>
      <c r="H335" s="229" t="s">
        <v>19</v>
      </c>
      <c r="I335" s="231"/>
      <c r="J335" s="228"/>
      <c r="K335" s="228"/>
      <c r="L335" s="232"/>
      <c r="M335" s="233"/>
      <c r="N335" s="234"/>
      <c r="O335" s="234"/>
      <c r="P335" s="234"/>
      <c r="Q335" s="234"/>
      <c r="R335" s="234"/>
      <c r="S335" s="234"/>
      <c r="T335" s="235"/>
      <c r="AT335" s="236" t="s">
        <v>546</v>
      </c>
      <c r="AU335" s="236" t="s">
        <v>85</v>
      </c>
      <c r="AV335" s="15" t="s">
        <v>79</v>
      </c>
      <c r="AW335" s="15" t="s">
        <v>33</v>
      </c>
      <c r="AX335" s="15" t="s">
        <v>72</v>
      </c>
      <c r="AY335" s="236" t="s">
        <v>525</v>
      </c>
    </row>
    <row r="336" spans="1:65" s="13" customFormat="1" ht="11.25">
      <c r="B336" s="204"/>
      <c r="C336" s="205"/>
      <c r="D336" s="206" t="s">
        <v>546</v>
      </c>
      <c r="E336" s="207" t="s">
        <v>19</v>
      </c>
      <c r="F336" s="208" t="s">
        <v>886</v>
      </c>
      <c r="G336" s="205"/>
      <c r="H336" s="209">
        <v>1</v>
      </c>
      <c r="I336" s="210"/>
      <c r="J336" s="205"/>
      <c r="K336" s="205"/>
      <c r="L336" s="211"/>
      <c r="M336" s="212"/>
      <c r="N336" s="213"/>
      <c r="O336" s="213"/>
      <c r="P336" s="213"/>
      <c r="Q336" s="213"/>
      <c r="R336" s="213"/>
      <c r="S336" s="213"/>
      <c r="T336" s="214"/>
      <c r="AT336" s="215" t="s">
        <v>546</v>
      </c>
      <c r="AU336" s="215" t="s">
        <v>85</v>
      </c>
      <c r="AV336" s="13" t="s">
        <v>85</v>
      </c>
      <c r="AW336" s="13" t="s">
        <v>33</v>
      </c>
      <c r="AX336" s="13" t="s">
        <v>79</v>
      </c>
      <c r="AY336" s="215" t="s">
        <v>525</v>
      </c>
    </row>
    <row r="337" spans="1:65" s="2" customFormat="1" ht="37.9" customHeight="1">
      <c r="A337" s="38"/>
      <c r="B337" s="39"/>
      <c r="C337" s="186" t="s">
        <v>887</v>
      </c>
      <c r="D337" s="186" t="s">
        <v>533</v>
      </c>
      <c r="E337" s="187" t="s">
        <v>888</v>
      </c>
      <c r="F337" s="188" t="s">
        <v>889</v>
      </c>
      <c r="G337" s="189" t="s">
        <v>128</v>
      </c>
      <c r="H337" s="190">
        <v>1</v>
      </c>
      <c r="I337" s="191"/>
      <c r="J337" s="192">
        <f>ROUND(I337*H337,2)</f>
        <v>0</v>
      </c>
      <c r="K337" s="188" t="s">
        <v>536</v>
      </c>
      <c r="L337" s="43"/>
      <c r="M337" s="193" t="s">
        <v>19</v>
      </c>
      <c r="N337" s="194" t="s">
        <v>44</v>
      </c>
      <c r="O337" s="68"/>
      <c r="P337" s="195">
        <f>O337*H337</f>
        <v>0</v>
      </c>
      <c r="Q337" s="195">
        <v>6.0000000000000002E-5</v>
      </c>
      <c r="R337" s="195">
        <f>Q337*H337</f>
        <v>6.0000000000000002E-5</v>
      </c>
      <c r="S337" s="195">
        <v>0</v>
      </c>
      <c r="T337" s="196">
        <f>S337*H337</f>
        <v>0</v>
      </c>
      <c r="U337" s="38"/>
      <c r="V337" s="38"/>
      <c r="W337" s="38"/>
      <c r="X337" s="38"/>
      <c r="Y337" s="38"/>
      <c r="Z337" s="38"/>
      <c r="AA337" s="38"/>
      <c r="AB337" s="38"/>
      <c r="AC337" s="38"/>
      <c r="AD337" s="38"/>
      <c r="AE337" s="38"/>
      <c r="AR337" s="197" t="s">
        <v>537</v>
      </c>
      <c r="AT337" s="197" t="s">
        <v>533</v>
      </c>
      <c r="AU337" s="197" t="s">
        <v>85</v>
      </c>
      <c r="AY337" s="21" t="s">
        <v>525</v>
      </c>
      <c r="BE337" s="198">
        <f>IF(N337="základní",J337,0)</f>
        <v>0</v>
      </c>
      <c r="BF337" s="198">
        <f>IF(N337="snížená",J337,0)</f>
        <v>0</v>
      </c>
      <c r="BG337" s="198">
        <f>IF(N337="zákl. přenesená",J337,0)</f>
        <v>0</v>
      </c>
      <c r="BH337" s="198">
        <f>IF(N337="sníž. přenesená",J337,0)</f>
        <v>0</v>
      </c>
      <c r="BI337" s="198">
        <f>IF(N337="nulová",J337,0)</f>
        <v>0</v>
      </c>
      <c r="BJ337" s="21" t="s">
        <v>85</v>
      </c>
      <c r="BK337" s="198">
        <f>ROUND(I337*H337,2)</f>
        <v>0</v>
      </c>
      <c r="BL337" s="21" t="s">
        <v>537</v>
      </c>
      <c r="BM337" s="197" t="s">
        <v>890</v>
      </c>
    </row>
    <row r="338" spans="1:65" s="2" customFormat="1" ht="11.25">
      <c r="A338" s="38"/>
      <c r="B338" s="39"/>
      <c r="C338" s="40"/>
      <c r="D338" s="199" t="s">
        <v>542</v>
      </c>
      <c r="E338" s="40"/>
      <c r="F338" s="200" t="s">
        <v>891</v>
      </c>
      <c r="G338" s="40"/>
      <c r="H338" s="40"/>
      <c r="I338" s="201"/>
      <c r="J338" s="40"/>
      <c r="K338" s="40"/>
      <c r="L338" s="43"/>
      <c r="M338" s="202"/>
      <c r="N338" s="203"/>
      <c r="O338" s="68"/>
      <c r="P338" s="68"/>
      <c r="Q338" s="68"/>
      <c r="R338" s="68"/>
      <c r="S338" s="68"/>
      <c r="T338" s="69"/>
      <c r="U338" s="38"/>
      <c r="V338" s="38"/>
      <c r="W338" s="38"/>
      <c r="X338" s="38"/>
      <c r="Y338" s="38"/>
      <c r="Z338" s="38"/>
      <c r="AA338" s="38"/>
      <c r="AB338" s="38"/>
      <c r="AC338" s="38"/>
      <c r="AD338" s="38"/>
      <c r="AE338" s="38"/>
      <c r="AT338" s="21" t="s">
        <v>542</v>
      </c>
      <c r="AU338" s="21" t="s">
        <v>85</v>
      </c>
    </row>
    <row r="339" spans="1:65" s="15" customFormat="1" ht="11.25">
      <c r="B339" s="227"/>
      <c r="C339" s="228"/>
      <c r="D339" s="206" t="s">
        <v>546</v>
      </c>
      <c r="E339" s="229" t="s">
        <v>19</v>
      </c>
      <c r="F339" s="230" t="s">
        <v>892</v>
      </c>
      <c r="G339" s="228"/>
      <c r="H339" s="229" t="s">
        <v>19</v>
      </c>
      <c r="I339" s="231"/>
      <c r="J339" s="228"/>
      <c r="K339" s="228"/>
      <c r="L339" s="232"/>
      <c r="M339" s="233"/>
      <c r="N339" s="234"/>
      <c r="O339" s="234"/>
      <c r="P339" s="234"/>
      <c r="Q339" s="234"/>
      <c r="R339" s="234"/>
      <c r="S339" s="234"/>
      <c r="T339" s="235"/>
      <c r="AT339" s="236" t="s">
        <v>546</v>
      </c>
      <c r="AU339" s="236" t="s">
        <v>85</v>
      </c>
      <c r="AV339" s="15" t="s">
        <v>79</v>
      </c>
      <c r="AW339" s="15" t="s">
        <v>33</v>
      </c>
      <c r="AX339" s="15" t="s">
        <v>72</v>
      </c>
      <c r="AY339" s="236" t="s">
        <v>525</v>
      </c>
    </row>
    <row r="340" spans="1:65" s="13" customFormat="1" ht="11.25">
      <c r="B340" s="204"/>
      <c r="C340" s="205"/>
      <c r="D340" s="206" t="s">
        <v>546</v>
      </c>
      <c r="E340" s="207" t="s">
        <v>19</v>
      </c>
      <c r="F340" s="208" t="s">
        <v>893</v>
      </c>
      <c r="G340" s="205"/>
      <c r="H340" s="209">
        <v>10</v>
      </c>
      <c r="I340" s="210"/>
      <c r="J340" s="205"/>
      <c r="K340" s="205"/>
      <c r="L340" s="211"/>
      <c r="M340" s="212"/>
      <c r="N340" s="213"/>
      <c r="O340" s="213"/>
      <c r="P340" s="213"/>
      <c r="Q340" s="213"/>
      <c r="R340" s="213"/>
      <c r="S340" s="213"/>
      <c r="T340" s="214"/>
      <c r="AT340" s="215" t="s">
        <v>546</v>
      </c>
      <c r="AU340" s="215" t="s">
        <v>85</v>
      </c>
      <c r="AV340" s="13" t="s">
        <v>85</v>
      </c>
      <c r="AW340" s="13" t="s">
        <v>33</v>
      </c>
      <c r="AX340" s="13" t="s">
        <v>72</v>
      </c>
      <c r="AY340" s="215" t="s">
        <v>525</v>
      </c>
    </row>
    <row r="341" spans="1:65" s="16" customFormat="1" ht="11.25">
      <c r="B341" s="237"/>
      <c r="C341" s="238"/>
      <c r="D341" s="206" t="s">
        <v>546</v>
      </c>
      <c r="E341" s="239" t="s">
        <v>441</v>
      </c>
      <c r="F341" s="240" t="s">
        <v>590</v>
      </c>
      <c r="G341" s="238"/>
      <c r="H341" s="241">
        <v>10</v>
      </c>
      <c r="I341" s="242"/>
      <c r="J341" s="238"/>
      <c r="K341" s="238"/>
      <c r="L341" s="243"/>
      <c r="M341" s="244"/>
      <c r="N341" s="245"/>
      <c r="O341" s="245"/>
      <c r="P341" s="245"/>
      <c r="Q341" s="245"/>
      <c r="R341" s="245"/>
      <c r="S341" s="245"/>
      <c r="T341" s="246"/>
      <c r="AT341" s="247" t="s">
        <v>546</v>
      </c>
      <c r="AU341" s="247" t="s">
        <v>85</v>
      </c>
      <c r="AV341" s="16" t="s">
        <v>573</v>
      </c>
      <c r="AW341" s="16" t="s">
        <v>33</v>
      </c>
      <c r="AX341" s="16" t="s">
        <v>72</v>
      </c>
      <c r="AY341" s="247" t="s">
        <v>525</v>
      </c>
    </row>
    <row r="342" spans="1:65" s="15" customFormat="1" ht="11.25">
      <c r="B342" s="227"/>
      <c r="C342" s="228"/>
      <c r="D342" s="206" t="s">
        <v>546</v>
      </c>
      <c r="E342" s="229" t="s">
        <v>19</v>
      </c>
      <c r="F342" s="230" t="s">
        <v>853</v>
      </c>
      <c r="G342" s="228"/>
      <c r="H342" s="229" t="s">
        <v>19</v>
      </c>
      <c r="I342" s="231"/>
      <c r="J342" s="228"/>
      <c r="K342" s="228"/>
      <c r="L342" s="232"/>
      <c r="M342" s="233"/>
      <c r="N342" s="234"/>
      <c r="O342" s="234"/>
      <c r="P342" s="234"/>
      <c r="Q342" s="234"/>
      <c r="R342" s="234"/>
      <c r="S342" s="234"/>
      <c r="T342" s="235"/>
      <c r="AT342" s="236" t="s">
        <v>546</v>
      </c>
      <c r="AU342" s="236" t="s">
        <v>85</v>
      </c>
      <c r="AV342" s="15" t="s">
        <v>79</v>
      </c>
      <c r="AW342" s="15" t="s">
        <v>33</v>
      </c>
      <c r="AX342" s="15" t="s">
        <v>72</v>
      </c>
      <c r="AY342" s="236" t="s">
        <v>525</v>
      </c>
    </row>
    <row r="343" spans="1:65" s="13" customFormat="1" ht="11.25">
      <c r="B343" s="204"/>
      <c r="C343" s="205"/>
      <c r="D343" s="206" t="s">
        <v>546</v>
      </c>
      <c r="E343" s="207" t="s">
        <v>19</v>
      </c>
      <c r="F343" s="208" t="s">
        <v>894</v>
      </c>
      <c r="G343" s="205"/>
      <c r="H343" s="209">
        <v>-9</v>
      </c>
      <c r="I343" s="210"/>
      <c r="J343" s="205"/>
      <c r="K343" s="205"/>
      <c r="L343" s="211"/>
      <c r="M343" s="212"/>
      <c r="N343" s="213"/>
      <c r="O343" s="213"/>
      <c r="P343" s="213"/>
      <c r="Q343" s="213"/>
      <c r="R343" s="213"/>
      <c r="S343" s="213"/>
      <c r="T343" s="214"/>
      <c r="AT343" s="215" t="s">
        <v>546</v>
      </c>
      <c r="AU343" s="215" t="s">
        <v>85</v>
      </c>
      <c r="AV343" s="13" t="s">
        <v>85</v>
      </c>
      <c r="AW343" s="13" t="s">
        <v>33</v>
      </c>
      <c r="AX343" s="13" t="s">
        <v>72</v>
      </c>
      <c r="AY343" s="215" t="s">
        <v>525</v>
      </c>
    </row>
    <row r="344" spans="1:65" s="16" customFormat="1" ht="11.25">
      <c r="B344" s="237"/>
      <c r="C344" s="238"/>
      <c r="D344" s="206" t="s">
        <v>546</v>
      </c>
      <c r="E344" s="239" t="s">
        <v>19</v>
      </c>
      <c r="F344" s="240" t="s">
        <v>590</v>
      </c>
      <c r="G344" s="238"/>
      <c r="H344" s="241">
        <v>-9</v>
      </c>
      <c r="I344" s="242"/>
      <c r="J344" s="238"/>
      <c r="K344" s="238"/>
      <c r="L344" s="243"/>
      <c r="M344" s="244"/>
      <c r="N344" s="245"/>
      <c r="O344" s="245"/>
      <c r="P344" s="245"/>
      <c r="Q344" s="245"/>
      <c r="R344" s="245"/>
      <c r="S344" s="245"/>
      <c r="T344" s="246"/>
      <c r="AT344" s="247" t="s">
        <v>546</v>
      </c>
      <c r="AU344" s="247" t="s">
        <v>85</v>
      </c>
      <c r="AV344" s="16" t="s">
        <v>573</v>
      </c>
      <c r="AW344" s="16" t="s">
        <v>33</v>
      </c>
      <c r="AX344" s="16" t="s">
        <v>72</v>
      </c>
      <c r="AY344" s="247" t="s">
        <v>525</v>
      </c>
    </row>
    <row r="345" spans="1:65" s="14" customFormat="1" ht="11.25">
      <c r="B345" s="216"/>
      <c r="C345" s="217"/>
      <c r="D345" s="206" t="s">
        <v>546</v>
      </c>
      <c r="E345" s="218" t="s">
        <v>19</v>
      </c>
      <c r="F345" s="219" t="s">
        <v>552</v>
      </c>
      <c r="G345" s="217"/>
      <c r="H345" s="220">
        <v>1</v>
      </c>
      <c r="I345" s="221"/>
      <c r="J345" s="217"/>
      <c r="K345" s="217"/>
      <c r="L345" s="222"/>
      <c r="M345" s="223"/>
      <c r="N345" s="224"/>
      <c r="O345" s="224"/>
      <c r="P345" s="224"/>
      <c r="Q345" s="224"/>
      <c r="R345" s="224"/>
      <c r="S345" s="224"/>
      <c r="T345" s="225"/>
      <c r="AT345" s="226" t="s">
        <v>546</v>
      </c>
      <c r="AU345" s="226" t="s">
        <v>85</v>
      </c>
      <c r="AV345" s="14" t="s">
        <v>537</v>
      </c>
      <c r="AW345" s="14" t="s">
        <v>33</v>
      </c>
      <c r="AX345" s="14" t="s">
        <v>79</v>
      </c>
      <c r="AY345" s="226" t="s">
        <v>525</v>
      </c>
    </row>
    <row r="346" spans="1:65" s="2" customFormat="1" ht="55.5" customHeight="1">
      <c r="A346" s="38"/>
      <c r="B346" s="39"/>
      <c r="C346" s="186" t="s">
        <v>895</v>
      </c>
      <c r="D346" s="186" t="s">
        <v>533</v>
      </c>
      <c r="E346" s="187" t="s">
        <v>896</v>
      </c>
      <c r="F346" s="188" t="s">
        <v>897</v>
      </c>
      <c r="G346" s="189" t="s">
        <v>128</v>
      </c>
      <c r="H346" s="190">
        <v>146.1</v>
      </c>
      <c r="I346" s="191"/>
      <c r="J346" s="192">
        <f>ROUND(I346*H346,2)</f>
        <v>0</v>
      </c>
      <c r="K346" s="188" t="s">
        <v>536</v>
      </c>
      <c r="L346" s="43"/>
      <c r="M346" s="193" t="s">
        <v>19</v>
      </c>
      <c r="N346" s="194" t="s">
        <v>44</v>
      </c>
      <c r="O346" s="68"/>
      <c r="P346" s="195">
        <f>O346*H346</f>
        <v>0</v>
      </c>
      <c r="Q346" s="195">
        <v>0</v>
      </c>
      <c r="R346" s="195">
        <f>Q346*H346</f>
        <v>0</v>
      </c>
      <c r="S346" s="195">
        <v>0</v>
      </c>
      <c r="T346" s="196">
        <f>S346*H346</f>
        <v>0</v>
      </c>
      <c r="U346" s="38"/>
      <c r="V346" s="38"/>
      <c r="W346" s="38"/>
      <c r="X346" s="38"/>
      <c r="Y346" s="38"/>
      <c r="Z346" s="38"/>
      <c r="AA346" s="38"/>
      <c r="AB346" s="38"/>
      <c r="AC346" s="38"/>
      <c r="AD346" s="38"/>
      <c r="AE346" s="38"/>
      <c r="AR346" s="197" t="s">
        <v>537</v>
      </c>
      <c r="AT346" s="197" t="s">
        <v>533</v>
      </c>
      <c r="AU346" s="197" t="s">
        <v>85</v>
      </c>
      <c r="AY346" s="21" t="s">
        <v>525</v>
      </c>
      <c r="BE346" s="198">
        <f>IF(N346="základní",J346,0)</f>
        <v>0</v>
      </c>
      <c r="BF346" s="198">
        <f>IF(N346="snížená",J346,0)</f>
        <v>0</v>
      </c>
      <c r="BG346" s="198">
        <f>IF(N346="zákl. přenesená",J346,0)</f>
        <v>0</v>
      </c>
      <c r="BH346" s="198">
        <f>IF(N346="sníž. přenesená",J346,0)</f>
        <v>0</v>
      </c>
      <c r="BI346" s="198">
        <f>IF(N346="nulová",J346,0)</f>
        <v>0</v>
      </c>
      <c r="BJ346" s="21" t="s">
        <v>85</v>
      </c>
      <c r="BK346" s="198">
        <f>ROUND(I346*H346,2)</f>
        <v>0</v>
      </c>
      <c r="BL346" s="21" t="s">
        <v>537</v>
      </c>
      <c r="BM346" s="197" t="s">
        <v>898</v>
      </c>
    </row>
    <row r="347" spans="1:65" s="2" customFormat="1" ht="11.25">
      <c r="A347" s="38"/>
      <c r="B347" s="39"/>
      <c r="C347" s="40"/>
      <c r="D347" s="199" t="s">
        <v>542</v>
      </c>
      <c r="E347" s="40"/>
      <c r="F347" s="200" t="s">
        <v>899</v>
      </c>
      <c r="G347" s="40"/>
      <c r="H347" s="40"/>
      <c r="I347" s="201"/>
      <c r="J347" s="40"/>
      <c r="K347" s="40"/>
      <c r="L347" s="43"/>
      <c r="M347" s="202"/>
      <c r="N347" s="203"/>
      <c r="O347" s="68"/>
      <c r="P347" s="68"/>
      <c r="Q347" s="68"/>
      <c r="R347" s="68"/>
      <c r="S347" s="68"/>
      <c r="T347" s="69"/>
      <c r="U347" s="38"/>
      <c r="V347" s="38"/>
      <c r="W347" s="38"/>
      <c r="X347" s="38"/>
      <c r="Y347" s="38"/>
      <c r="Z347" s="38"/>
      <c r="AA347" s="38"/>
      <c r="AB347" s="38"/>
      <c r="AC347" s="38"/>
      <c r="AD347" s="38"/>
      <c r="AE347" s="38"/>
      <c r="AT347" s="21" t="s">
        <v>542</v>
      </c>
      <c r="AU347" s="21" t="s">
        <v>85</v>
      </c>
    </row>
    <row r="348" spans="1:65" s="15" customFormat="1" ht="11.25">
      <c r="B348" s="227"/>
      <c r="C348" s="228"/>
      <c r="D348" s="206" t="s">
        <v>546</v>
      </c>
      <c r="E348" s="229" t="s">
        <v>19</v>
      </c>
      <c r="F348" s="230" t="s">
        <v>900</v>
      </c>
      <c r="G348" s="228"/>
      <c r="H348" s="229" t="s">
        <v>19</v>
      </c>
      <c r="I348" s="231"/>
      <c r="J348" s="228"/>
      <c r="K348" s="228"/>
      <c r="L348" s="232"/>
      <c r="M348" s="233"/>
      <c r="N348" s="234"/>
      <c r="O348" s="234"/>
      <c r="P348" s="234"/>
      <c r="Q348" s="234"/>
      <c r="R348" s="234"/>
      <c r="S348" s="234"/>
      <c r="T348" s="235"/>
      <c r="AT348" s="236" t="s">
        <v>546</v>
      </c>
      <c r="AU348" s="236" t="s">
        <v>85</v>
      </c>
      <c r="AV348" s="15" t="s">
        <v>79</v>
      </c>
      <c r="AW348" s="15" t="s">
        <v>33</v>
      </c>
      <c r="AX348" s="15" t="s">
        <v>72</v>
      </c>
      <c r="AY348" s="236" t="s">
        <v>525</v>
      </c>
    </row>
    <row r="349" spans="1:65" s="13" customFormat="1" ht="11.25">
      <c r="B349" s="204"/>
      <c r="C349" s="205"/>
      <c r="D349" s="206" t="s">
        <v>546</v>
      </c>
      <c r="E349" s="207" t="s">
        <v>19</v>
      </c>
      <c r="F349" s="208" t="s">
        <v>901</v>
      </c>
      <c r="G349" s="205"/>
      <c r="H349" s="209">
        <v>146.1</v>
      </c>
      <c r="I349" s="210"/>
      <c r="J349" s="205"/>
      <c r="K349" s="205"/>
      <c r="L349" s="211"/>
      <c r="M349" s="212"/>
      <c r="N349" s="213"/>
      <c r="O349" s="213"/>
      <c r="P349" s="213"/>
      <c r="Q349" s="213"/>
      <c r="R349" s="213"/>
      <c r="S349" s="213"/>
      <c r="T349" s="214"/>
      <c r="AT349" s="215" t="s">
        <v>546</v>
      </c>
      <c r="AU349" s="215" t="s">
        <v>85</v>
      </c>
      <c r="AV349" s="13" t="s">
        <v>85</v>
      </c>
      <c r="AW349" s="13" t="s">
        <v>33</v>
      </c>
      <c r="AX349" s="13" t="s">
        <v>79</v>
      </c>
      <c r="AY349" s="215" t="s">
        <v>525</v>
      </c>
    </row>
    <row r="350" spans="1:65" s="2" customFormat="1" ht="16.5" customHeight="1">
      <c r="A350" s="38"/>
      <c r="B350" s="39"/>
      <c r="C350" s="248" t="s">
        <v>902</v>
      </c>
      <c r="D350" s="248" t="s">
        <v>369</v>
      </c>
      <c r="E350" s="249" t="s">
        <v>903</v>
      </c>
      <c r="F350" s="250" t="s">
        <v>904</v>
      </c>
      <c r="G350" s="251" t="s">
        <v>158</v>
      </c>
      <c r="H350" s="252">
        <v>42.755000000000003</v>
      </c>
      <c r="I350" s="253"/>
      <c r="J350" s="254">
        <f>ROUND(I350*H350,2)</f>
        <v>0</v>
      </c>
      <c r="K350" s="250" t="s">
        <v>536</v>
      </c>
      <c r="L350" s="255"/>
      <c r="M350" s="256" t="s">
        <v>19</v>
      </c>
      <c r="N350" s="257" t="s">
        <v>44</v>
      </c>
      <c r="O350" s="68"/>
      <c r="P350" s="195">
        <f>O350*H350</f>
        <v>0</v>
      </c>
      <c r="Q350" s="195">
        <v>2.234</v>
      </c>
      <c r="R350" s="195">
        <f>Q350*H350</f>
        <v>95.51467000000001</v>
      </c>
      <c r="S350" s="195">
        <v>0</v>
      </c>
      <c r="T350" s="196">
        <f>S350*H350</f>
        <v>0</v>
      </c>
      <c r="U350" s="38"/>
      <c r="V350" s="38"/>
      <c r="W350" s="38"/>
      <c r="X350" s="38"/>
      <c r="Y350" s="38"/>
      <c r="Z350" s="38"/>
      <c r="AA350" s="38"/>
      <c r="AB350" s="38"/>
      <c r="AC350" s="38"/>
      <c r="AD350" s="38"/>
      <c r="AE350" s="38"/>
      <c r="AR350" s="197" t="s">
        <v>674</v>
      </c>
      <c r="AT350" s="197" t="s">
        <v>369</v>
      </c>
      <c r="AU350" s="197" t="s">
        <v>85</v>
      </c>
      <c r="AY350" s="21" t="s">
        <v>525</v>
      </c>
      <c r="BE350" s="198">
        <f>IF(N350="základní",J350,0)</f>
        <v>0</v>
      </c>
      <c r="BF350" s="198">
        <f>IF(N350="snížená",J350,0)</f>
        <v>0</v>
      </c>
      <c r="BG350" s="198">
        <f>IF(N350="zákl. přenesená",J350,0)</f>
        <v>0</v>
      </c>
      <c r="BH350" s="198">
        <f>IF(N350="sníž. přenesená",J350,0)</f>
        <v>0</v>
      </c>
      <c r="BI350" s="198">
        <f>IF(N350="nulová",J350,0)</f>
        <v>0</v>
      </c>
      <c r="BJ350" s="21" t="s">
        <v>85</v>
      </c>
      <c r="BK350" s="198">
        <f>ROUND(I350*H350,2)</f>
        <v>0</v>
      </c>
      <c r="BL350" s="21" t="s">
        <v>537</v>
      </c>
      <c r="BM350" s="197" t="s">
        <v>905</v>
      </c>
    </row>
    <row r="351" spans="1:65" s="13" customFormat="1" ht="11.25">
      <c r="B351" s="204"/>
      <c r="C351" s="205"/>
      <c r="D351" s="206" t="s">
        <v>546</v>
      </c>
      <c r="E351" s="207" t="s">
        <v>19</v>
      </c>
      <c r="F351" s="208" t="s">
        <v>906</v>
      </c>
      <c r="G351" s="205"/>
      <c r="H351" s="209">
        <v>42.755000000000003</v>
      </c>
      <c r="I351" s="210"/>
      <c r="J351" s="205"/>
      <c r="K351" s="205"/>
      <c r="L351" s="211"/>
      <c r="M351" s="212"/>
      <c r="N351" s="213"/>
      <c r="O351" s="213"/>
      <c r="P351" s="213"/>
      <c r="Q351" s="213"/>
      <c r="R351" s="213"/>
      <c r="S351" s="213"/>
      <c r="T351" s="214"/>
      <c r="AT351" s="215" t="s">
        <v>546</v>
      </c>
      <c r="AU351" s="215" t="s">
        <v>85</v>
      </c>
      <c r="AV351" s="13" t="s">
        <v>85</v>
      </c>
      <c r="AW351" s="13" t="s">
        <v>33</v>
      </c>
      <c r="AX351" s="13" t="s">
        <v>79</v>
      </c>
      <c r="AY351" s="215" t="s">
        <v>525</v>
      </c>
    </row>
    <row r="352" spans="1:65" s="2" customFormat="1" ht="55.5" customHeight="1">
      <c r="A352" s="38"/>
      <c r="B352" s="39"/>
      <c r="C352" s="186" t="s">
        <v>907</v>
      </c>
      <c r="D352" s="186" t="s">
        <v>533</v>
      </c>
      <c r="E352" s="187" t="s">
        <v>908</v>
      </c>
      <c r="F352" s="188" t="s">
        <v>909</v>
      </c>
      <c r="G352" s="189" t="s">
        <v>128</v>
      </c>
      <c r="H352" s="190">
        <v>10</v>
      </c>
      <c r="I352" s="191"/>
      <c r="J352" s="192">
        <f>ROUND(I352*H352,2)</f>
        <v>0</v>
      </c>
      <c r="K352" s="188" t="s">
        <v>536</v>
      </c>
      <c r="L352" s="43"/>
      <c r="M352" s="193" t="s">
        <v>19</v>
      </c>
      <c r="N352" s="194" t="s">
        <v>44</v>
      </c>
      <c r="O352" s="68"/>
      <c r="P352" s="195">
        <f>O352*H352</f>
        <v>0</v>
      </c>
      <c r="Q352" s="195">
        <v>0</v>
      </c>
      <c r="R352" s="195">
        <f>Q352*H352</f>
        <v>0</v>
      </c>
      <c r="S352" s="195">
        <v>0</v>
      </c>
      <c r="T352" s="196">
        <f>S352*H352</f>
        <v>0</v>
      </c>
      <c r="U352" s="38"/>
      <c r="V352" s="38"/>
      <c r="W352" s="38"/>
      <c r="X352" s="38"/>
      <c r="Y352" s="38"/>
      <c r="Z352" s="38"/>
      <c r="AA352" s="38"/>
      <c r="AB352" s="38"/>
      <c r="AC352" s="38"/>
      <c r="AD352" s="38"/>
      <c r="AE352" s="38"/>
      <c r="AR352" s="197" t="s">
        <v>537</v>
      </c>
      <c r="AT352" s="197" t="s">
        <v>533</v>
      </c>
      <c r="AU352" s="197" t="s">
        <v>85</v>
      </c>
      <c r="AY352" s="21" t="s">
        <v>525</v>
      </c>
      <c r="BE352" s="198">
        <f>IF(N352="základní",J352,0)</f>
        <v>0</v>
      </c>
      <c r="BF352" s="198">
        <f>IF(N352="snížená",J352,0)</f>
        <v>0</v>
      </c>
      <c r="BG352" s="198">
        <f>IF(N352="zákl. přenesená",J352,0)</f>
        <v>0</v>
      </c>
      <c r="BH352" s="198">
        <f>IF(N352="sníž. přenesená",J352,0)</f>
        <v>0</v>
      </c>
      <c r="BI352" s="198">
        <f>IF(N352="nulová",J352,0)</f>
        <v>0</v>
      </c>
      <c r="BJ352" s="21" t="s">
        <v>85</v>
      </c>
      <c r="BK352" s="198">
        <f>ROUND(I352*H352,2)</f>
        <v>0</v>
      </c>
      <c r="BL352" s="21" t="s">
        <v>537</v>
      </c>
      <c r="BM352" s="197" t="s">
        <v>910</v>
      </c>
    </row>
    <row r="353" spans="1:65" s="2" customFormat="1" ht="11.25">
      <c r="A353" s="38"/>
      <c r="B353" s="39"/>
      <c r="C353" s="40"/>
      <c r="D353" s="199" t="s">
        <v>542</v>
      </c>
      <c r="E353" s="40"/>
      <c r="F353" s="200" t="s">
        <v>911</v>
      </c>
      <c r="G353" s="40"/>
      <c r="H353" s="40"/>
      <c r="I353" s="201"/>
      <c r="J353" s="40"/>
      <c r="K353" s="40"/>
      <c r="L353" s="43"/>
      <c r="M353" s="202"/>
      <c r="N353" s="203"/>
      <c r="O353" s="68"/>
      <c r="P353" s="68"/>
      <c r="Q353" s="68"/>
      <c r="R353" s="68"/>
      <c r="S353" s="68"/>
      <c r="T353" s="69"/>
      <c r="U353" s="38"/>
      <c r="V353" s="38"/>
      <c r="W353" s="38"/>
      <c r="X353" s="38"/>
      <c r="Y353" s="38"/>
      <c r="Z353" s="38"/>
      <c r="AA353" s="38"/>
      <c r="AB353" s="38"/>
      <c r="AC353" s="38"/>
      <c r="AD353" s="38"/>
      <c r="AE353" s="38"/>
      <c r="AT353" s="21" t="s">
        <v>542</v>
      </c>
      <c r="AU353" s="21" t="s">
        <v>85</v>
      </c>
    </row>
    <row r="354" spans="1:65" s="15" customFormat="1" ht="11.25">
      <c r="B354" s="227"/>
      <c r="C354" s="228"/>
      <c r="D354" s="206" t="s">
        <v>546</v>
      </c>
      <c r="E354" s="229" t="s">
        <v>19</v>
      </c>
      <c r="F354" s="230" t="s">
        <v>912</v>
      </c>
      <c r="G354" s="228"/>
      <c r="H354" s="229" t="s">
        <v>19</v>
      </c>
      <c r="I354" s="231"/>
      <c r="J354" s="228"/>
      <c r="K354" s="228"/>
      <c r="L354" s="232"/>
      <c r="M354" s="233"/>
      <c r="N354" s="234"/>
      <c r="O354" s="234"/>
      <c r="P354" s="234"/>
      <c r="Q354" s="234"/>
      <c r="R354" s="234"/>
      <c r="S354" s="234"/>
      <c r="T354" s="235"/>
      <c r="AT354" s="236" t="s">
        <v>546</v>
      </c>
      <c r="AU354" s="236" t="s">
        <v>85</v>
      </c>
      <c r="AV354" s="15" t="s">
        <v>79</v>
      </c>
      <c r="AW354" s="15" t="s">
        <v>33</v>
      </c>
      <c r="AX354" s="15" t="s">
        <v>72</v>
      </c>
      <c r="AY354" s="236" t="s">
        <v>525</v>
      </c>
    </row>
    <row r="355" spans="1:65" s="13" customFormat="1" ht="11.25">
      <c r="B355" s="204"/>
      <c r="C355" s="205"/>
      <c r="D355" s="206" t="s">
        <v>546</v>
      </c>
      <c r="E355" s="207" t="s">
        <v>19</v>
      </c>
      <c r="F355" s="208" t="s">
        <v>441</v>
      </c>
      <c r="G355" s="205"/>
      <c r="H355" s="209">
        <v>10</v>
      </c>
      <c r="I355" s="210"/>
      <c r="J355" s="205"/>
      <c r="K355" s="205"/>
      <c r="L355" s="211"/>
      <c r="M355" s="212"/>
      <c r="N355" s="213"/>
      <c r="O355" s="213"/>
      <c r="P355" s="213"/>
      <c r="Q355" s="213"/>
      <c r="R355" s="213"/>
      <c r="S355" s="213"/>
      <c r="T355" s="214"/>
      <c r="AT355" s="215" t="s">
        <v>546</v>
      </c>
      <c r="AU355" s="215" t="s">
        <v>85</v>
      </c>
      <c r="AV355" s="13" t="s">
        <v>85</v>
      </c>
      <c r="AW355" s="13" t="s">
        <v>33</v>
      </c>
      <c r="AX355" s="13" t="s">
        <v>79</v>
      </c>
      <c r="AY355" s="215" t="s">
        <v>525</v>
      </c>
    </row>
    <row r="356" spans="1:65" s="2" customFormat="1" ht="24.2" customHeight="1">
      <c r="A356" s="38"/>
      <c r="B356" s="39"/>
      <c r="C356" s="248" t="s">
        <v>913</v>
      </c>
      <c r="D356" s="248" t="s">
        <v>369</v>
      </c>
      <c r="E356" s="249" t="s">
        <v>914</v>
      </c>
      <c r="F356" s="250" t="s">
        <v>915</v>
      </c>
      <c r="G356" s="251" t="s">
        <v>158</v>
      </c>
      <c r="H356" s="252">
        <v>2.0960000000000001</v>
      </c>
      <c r="I356" s="253"/>
      <c r="J356" s="254">
        <f>ROUND(I356*H356,2)</f>
        <v>0</v>
      </c>
      <c r="K356" s="250" t="s">
        <v>536</v>
      </c>
      <c r="L356" s="255"/>
      <c r="M356" s="256" t="s">
        <v>19</v>
      </c>
      <c r="N356" s="257" t="s">
        <v>44</v>
      </c>
      <c r="O356" s="68"/>
      <c r="P356" s="195">
        <f>O356*H356</f>
        <v>0</v>
      </c>
      <c r="Q356" s="195">
        <v>2.4289999999999998</v>
      </c>
      <c r="R356" s="195">
        <f>Q356*H356</f>
        <v>5.0911840000000002</v>
      </c>
      <c r="S356" s="195">
        <v>0</v>
      </c>
      <c r="T356" s="196">
        <f>S356*H356</f>
        <v>0</v>
      </c>
      <c r="U356" s="38"/>
      <c r="V356" s="38"/>
      <c r="W356" s="38"/>
      <c r="X356" s="38"/>
      <c r="Y356" s="38"/>
      <c r="Z356" s="38"/>
      <c r="AA356" s="38"/>
      <c r="AB356" s="38"/>
      <c r="AC356" s="38"/>
      <c r="AD356" s="38"/>
      <c r="AE356" s="38"/>
      <c r="AR356" s="197" t="s">
        <v>674</v>
      </c>
      <c r="AT356" s="197" t="s">
        <v>369</v>
      </c>
      <c r="AU356" s="197" t="s">
        <v>85</v>
      </c>
      <c r="AY356" s="21" t="s">
        <v>525</v>
      </c>
      <c r="BE356" s="198">
        <f>IF(N356="základní",J356,0)</f>
        <v>0</v>
      </c>
      <c r="BF356" s="198">
        <f>IF(N356="snížená",J356,0)</f>
        <v>0</v>
      </c>
      <c r="BG356" s="198">
        <f>IF(N356="zákl. přenesená",J356,0)</f>
        <v>0</v>
      </c>
      <c r="BH356" s="198">
        <f>IF(N356="sníž. přenesená",J356,0)</f>
        <v>0</v>
      </c>
      <c r="BI356" s="198">
        <f>IF(N356="nulová",J356,0)</f>
        <v>0</v>
      </c>
      <c r="BJ356" s="21" t="s">
        <v>85</v>
      </c>
      <c r="BK356" s="198">
        <f>ROUND(I356*H356,2)</f>
        <v>0</v>
      </c>
      <c r="BL356" s="21" t="s">
        <v>537</v>
      </c>
      <c r="BM356" s="197" t="s">
        <v>916</v>
      </c>
    </row>
    <row r="357" spans="1:65" s="13" customFormat="1" ht="11.25">
      <c r="B357" s="204"/>
      <c r="C357" s="205"/>
      <c r="D357" s="206" t="s">
        <v>546</v>
      </c>
      <c r="E357" s="207" t="s">
        <v>19</v>
      </c>
      <c r="F357" s="208" t="s">
        <v>917</v>
      </c>
      <c r="G357" s="205"/>
      <c r="H357" s="209">
        <v>2.0960000000000001</v>
      </c>
      <c r="I357" s="210"/>
      <c r="J357" s="205"/>
      <c r="K357" s="205"/>
      <c r="L357" s="211"/>
      <c r="M357" s="212"/>
      <c r="N357" s="213"/>
      <c r="O357" s="213"/>
      <c r="P357" s="213"/>
      <c r="Q357" s="213"/>
      <c r="R357" s="213"/>
      <c r="S357" s="213"/>
      <c r="T357" s="214"/>
      <c r="AT357" s="215" t="s">
        <v>546</v>
      </c>
      <c r="AU357" s="215" t="s">
        <v>85</v>
      </c>
      <c r="AV357" s="13" t="s">
        <v>85</v>
      </c>
      <c r="AW357" s="13" t="s">
        <v>33</v>
      </c>
      <c r="AX357" s="13" t="s">
        <v>79</v>
      </c>
      <c r="AY357" s="215" t="s">
        <v>525</v>
      </c>
    </row>
    <row r="358" spans="1:65" s="2" customFormat="1" ht="21.75" customHeight="1">
      <c r="A358" s="38"/>
      <c r="B358" s="39"/>
      <c r="C358" s="186" t="s">
        <v>918</v>
      </c>
      <c r="D358" s="186" t="s">
        <v>533</v>
      </c>
      <c r="E358" s="187" t="s">
        <v>919</v>
      </c>
      <c r="F358" s="188" t="s">
        <v>920</v>
      </c>
      <c r="G358" s="189" t="s">
        <v>318</v>
      </c>
      <c r="H358" s="190">
        <v>0.51600000000000001</v>
      </c>
      <c r="I358" s="191"/>
      <c r="J358" s="192">
        <f>ROUND(I358*H358,2)</f>
        <v>0</v>
      </c>
      <c r="K358" s="188" t="s">
        <v>536</v>
      </c>
      <c r="L358" s="43"/>
      <c r="M358" s="193" t="s">
        <v>19</v>
      </c>
      <c r="N358" s="194" t="s">
        <v>44</v>
      </c>
      <c r="O358" s="68"/>
      <c r="P358" s="195">
        <f>O358*H358</f>
        <v>0</v>
      </c>
      <c r="Q358" s="195">
        <v>1.1102000000000001</v>
      </c>
      <c r="R358" s="195">
        <f>Q358*H358</f>
        <v>0.57286320000000002</v>
      </c>
      <c r="S358" s="195">
        <v>0</v>
      </c>
      <c r="T358" s="196">
        <f>S358*H358</f>
        <v>0</v>
      </c>
      <c r="U358" s="38"/>
      <c r="V358" s="38"/>
      <c r="W358" s="38"/>
      <c r="X358" s="38"/>
      <c r="Y358" s="38"/>
      <c r="Z358" s="38"/>
      <c r="AA358" s="38"/>
      <c r="AB358" s="38"/>
      <c r="AC358" s="38"/>
      <c r="AD358" s="38"/>
      <c r="AE358" s="38"/>
      <c r="AR358" s="197" t="s">
        <v>537</v>
      </c>
      <c r="AT358" s="197" t="s">
        <v>533</v>
      </c>
      <c r="AU358" s="197" t="s">
        <v>85</v>
      </c>
      <c r="AY358" s="21" t="s">
        <v>525</v>
      </c>
      <c r="BE358" s="198">
        <f>IF(N358="základní",J358,0)</f>
        <v>0</v>
      </c>
      <c r="BF358" s="198">
        <f>IF(N358="snížená",J358,0)</f>
        <v>0</v>
      </c>
      <c r="BG358" s="198">
        <f>IF(N358="zákl. přenesená",J358,0)</f>
        <v>0</v>
      </c>
      <c r="BH358" s="198">
        <f>IF(N358="sníž. přenesená",J358,0)</f>
        <v>0</v>
      </c>
      <c r="BI358" s="198">
        <f>IF(N358="nulová",J358,0)</f>
        <v>0</v>
      </c>
      <c r="BJ358" s="21" t="s">
        <v>85</v>
      </c>
      <c r="BK358" s="198">
        <f>ROUND(I358*H358,2)</f>
        <v>0</v>
      </c>
      <c r="BL358" s="21" t="s">
        <v>537</v>
      </c>
      <c r="BM358" s="197" t="s">
        <v>921</v>
      </c>
    </row>
    <row r="359" spans="1:65" s="2" customFormat="1" ht="11.25">
      <c r="A359" s="38"/>
      <c r="B359" s="39"/>
      <c r="C359" s="40"/>
      <c r="D359" s="199" t="s">
        <v>542</v>
      </c>
      <c r="E359" s="40"/>
      <c r="F359" s="200" t="s">
        <v>922</v>
      </c>
      <c r="G359" s="40"/>
      <c r="H359" s="40"/>
      <c r="I359" s="201"/>
      <c r="J359" s="40"/>
      <c r="K359" s="40"/>
      <c r="L359" s="43"/>
      <c r="M359" s="202"/>
      <c r="N359" s="203"/>
      <c r="O359" s="68"/>
      <c r="P359" s="68"/>
      <c r="Q359" s="68"/>
      <c r="R359" s="68"/>
      <c r="S359" s="68"/>
      <c r="T359" s="69"/>
      <c r="U359" s="38"/>
      <c r="V359" s="38"/>
      <c r="W359" s="38"/>
      <c r="X359" s="38"/>
      <c r="Y359" s="38"/>
      <c r="Z359" s="38"/>
      <c r="AA359" s="38"/>
      <c r="AB359" s="38"/>
      <c r="AC359" s="38"/>
      <c r="AD359" s="38"/>
      <c r="AE359" s="38"/>
      <c r="AT359" s="21" t="s">
        <v>542</v>
      </c>
      <c r="AU359" s="21" t="s">
        <v>85</v>
      </c>
    </row>
    <row r="360" spans="1:65" s="15" customFormat="1" ht="11.25">
      <c r="B360" s="227"/>
      <c r="C360" s="228"/>
      <c r="D360" s="206" t="s">
        <v>546</v>
      </c>
      <c r="E360" s="229" t="s">
        <v>19</v>
      </c>
      <c r="F360" s="230" t="s">
        <v>923</v>
      </c>
      <c r="G360" s="228"/>
      <c r="H360" s="229" t="s">
        <v>19</v>
      </c>
      <c r="I360" s="231"/>
      <c r="J360" s="228"/>
      <c r="K360" s="228"/>
      <c r="L360" s="232"/>
      <c r="M360" s="233"/>
      <c r="N360" s="234"/>
      <c r="O360" s="234"/>
      <c r="P360" s="234"/>
      <c r="Q360" s="234"/>
      <c r="R360" s="234"/>
      <c r="S360" s="234"/>
      <c r="T360" s="235"/>
      <c r="AT360" s="236" t="s">
        <v>546</v>
      </c>
      <c r="AU360" s="236" t="s">
        <v>85</v>
      </c>
      <c r="AV360" s="15" t="s">
        <v>79</v>
      </c>
      <c r="AW360" s="15" t="s">
        <v>33</v>
      </c>
      <c r="AX360" s="15" t="s">
        <v>72</v>
      </c>
      <c r="AY360" s="236" t="s">
        <v>525</v>
      </c>
    </row>
    <row r="361" spans="1:65" s="15" customFormat="1" ht="11.25">
      <c r="B361" s="227"/>
      <c r="C361" s="228"/>
      <c r="D361" s="206" t="s">
        <v>546</v>
      </c>
      <c r="E361" s="229" t="s">
        <v>19</v>
      </c>
      <c r="F361" s="230" t="s">
        <v>924</v>
      </c>
      <c r="G361" s="228"/>
      <c r="H361" s="229" t="s">
        <v>19</v>
      </c>
      <c r="I361" s="231"/>
      <c r="J361" s="228"/>
      <c r="K361" s="228"/>
      <c r="L361" s="232"/>
      <c r="M361" s="233"/>
      <c r="N361" s="234"/>
      <c r="O361" s="234"/>
      <c r="P361" s="234"/>
      <c r="Q361" s="234"/>
      <c r="R361" s="234"/>
      <c r="S361" s="234"/>
      <c r="T361" s="235"/>
      <c r="AT361" s="236" t="s">
        <v>546</v>
      </c>
      <c r="AU361" s="236" t="s">
        <v>85</v>
      </c>
      <c r="AV361" s="15" t="s">
        <v>79</v>
      </c>
      <c r="AW361" s="15" t="s">
        <v>33</v>
      </c>
      <c r="AX361" s="15" t="s">
        <v>72</v>
      </c>
      <c r="AY361" s="236" t="s">
        <v>525</v>
      </c>
    </row>
    <row r="362" spans="1:65" s="13" customFormat="1" ht="11.25">
      <c r="B362" s="204"/>
      <c r="C362" s="205"/>
      <c r="D362" s="206" t="s">
        <v>546</v>
      </c>
      <c r="E362" s="207" t="s">
        <v>19</v>
      </c>
      <c r="F362" s="208" t="s">
        <v>925</v>
      </c>
      <c r="G362" s="205"/>
      <c r="H362" s="209">
        <v>0.38800000000000001</v>
      </c>
      <c r="I362" s="210"/>
      <c r="J362" s="205"/>
      <c r="K362" s="205"/>
      <c r="L362" s="211"/>
      <c r="M362" s="212"/>
      <c r="N362" s="213"/>
      <c r="O362" s="213"/>
      <c r="P362" s="213"/>
      <c r="Q362" s="213"/>
      <c r="R362" s="213"/>
      <c r="S362" s="213"/>
      <c r="T362" s="214"/>
      <c r="AT362" s="215" t="s">
        <v>546</v>
      </c>
      <c r="AU362" s="215" t="s">
        <v>85</v>
      </c>
      <c r="AV362" s="13" t="s">
        <v>85</v>
      </c>
      <c r="AW362" s="13" t="s">
        <v>33</v>
      </c>
      <c r="AX362" s="13" t="s">
        <v>72</v>
      </c>
      <c r="AY362" s="215" t="s">
        <v>525</v>
      </c>
    </row>
    <row r="363" spans="1:65" s="15" customFormat="1" ht="11.25">
      <c r="B363" s="227"/>
      <c r="C363" s="228"/>
      <c r="D363" s="206" t="s">
        <v>546</v>
      </c>
      <c r="E363" s="229" t="s">
        <v>19</v>
      </c>
      <c r="F363" s="230" t="s">
        <v>926</v>
      </c>
      <c r="G363" s="228"/>
      <c r="H363" s="229" t="s">
        <v>19</v>
      </c>
      <c r="I363" s="231"/>
      <c r="J363" s="228"/>
      <c r="K363" s="228"/>
      <c r="L363" s="232"/>
      <c r="M363" s="233"/>
      <c r="N363" s="234"/>
      <c r="O363" s="234"/>
      <c r="P363" s="234"/>
      <c r="Q363" s="234"/>
      <c r="R363" s="234"/>
      <c r="S363" s="234"/>
      <c r="T363" s="235"/>
      <c r="AT363" s="236" t="s">
        <v>546</v>
      </c>
      <c r="AU363" s="236" t="s">
        <v>85</v>
      </c>
      <c r="AV363" s="15" t="s">
        <v>79</v>
      </c>
      <c r="AW363" s="15" t="s">
        <v>33</v>
      </c>
      <c r="AX363" s="15" t="s">
        <v>72</v>
      </c>
      <c r="AY363" s="236" t="s">
        <v>525</v>
      </c>
    </row>
    <row r="364" spans="1:65" s="13" customFormat="1" ht="11.25">
      <c r="B364" s="204"/>
      <c r="C364" s="205"/>
      <c r="D364" s="206" t="s">
        <v>546</v>
      </c>
      <c r="E364" s="207" t="s">
        <v>19</v>
      </c>
      <c r="F364" s="208" t="s">
        <v>927</v>
      </c>
      <c r="G364" s="205"/>
      <c r="H364" s="209">
        <v>0.128</v>
      </c>
      <c r="I364" s="210"/>
      <c r="J364" s="205"/>
      <c r="K364" s="205"/>
      <c r="L364" s="211"/>
      <c r="M364" s="212"/>
      <c r="N364" s="213"/>
      <c r="O364" s="213"/>
      <c r="P364" s="213"/>
      <c r="Q364" s="213"/>
      <c r="R364" s="213"/>
      <c r="S364" s="213"/>
      <c r="T364" s="214"/>
      <c r="AT364" s="215" t="s">
        <v>546</v>
      </c>
      <c r="AU364" s="215" t="s">
        <v>85</v>
      </c>
      <c r="AV364" s="13" t="s">
        <v>85</v>
      </c>
      <c r="AW364" s="13" t="s">
        <v>33</v>
      </c>
      <c r="AX364" s="13" t="s">
        <v>72</v>
      </c>
      <c r="AY364" s="215" t="s">
        <v>525</v>
      </c>
    </row>
    <row r="365" spans="1:65" s="14" customFormat="1" ht="11.25">
      <c r="B365" s="216"/>
      <c r="C365" s="217"/>
      <c r="D365" s="206" t="s">
        <v>546</v>
      </c>
      <c r="E365" s="218" t="s">
        <v>19</v>
      </c>
      <c r="F365" s="219" t="s">
        <v>552</v>
      </c>
      <c r="G365" s="217"/>
      <c r="H365" s="220">
        <v>0.51600000000000001</v>
      </c>
      <c r="I365" s="221"/>
      <c r="J365" s="217"/>
      <c r="K365" s="217"/>
      <c r="L365" s="222"/>
      <c r="M365" s="223"/>
      <c r="N365" s="224"/>
      <c r="O365" s="224"/>
      <c r="P365" s="224"/>
      <c r="Q365" s="224"/>
      <c r="R365" s="224"/>
      <c r="S365" s="224"/>
      <c r="T365" s="225"/>
      <c r="AT365" s="226" t="s">
        <v>546</v>
      </c>
      <c r="AU365" s="226" t="s">
        <v>85</v>
      </c>
      <c r="AV365" s="14" t="s">
        <v>537</v>
      </c>
      <c r="AW365" s="14" t="s">
        <v>33</v>
      </c>
      <c r="AX365" s="14" t="s">
        <v>79</v>
      </c>
      <c r="AY365" s="226" t="s">
        <v>525</v>
      </c>
    </row>
    <row r="366" spans="1:65" s="2" customFormat="1" ht="37.9" customHeight="1">
      <c r="A366" s="38"/>
      <c r="B366" s="39"/>
      <c r="C366" s="186" t="s">
        <v>928</v>
      </c>
      <c r="D366" s="186" t="s">
        <v>533</v>
      </c>
      <c r="E366" s="187" t="s">
        <v>929</v>
      </c>
      <c r="F366" s="188" t="s">
        <v>930</v>
      </c>
      <c r="G366" s="189" t="s">
        <v>158</v>
      </c>
      <c r="H366" s="190">
        <v>129.03100000000001</v>
      </c>
      <c r="I366" s="191"/>
      <c r="J366" s="192">
        <f>ROUND(I366*H366,2)</f>
        <v>0</v>
      </c>
      <c r="K366" s="188" t="s">
        <v>536</v>
      </c>
      <c r="L366" s="43"/>
      <c r="M366" s="193" t="s">
        <v>19</v>
      </c>
      <c r="N366" s="194" t="s">
        <v>44</v>
      </c>
      <c r="O366" s="68"/>
      <c r="P366" s="195">
        <f>O366*H366</f>
        <v>0</v>
      </c>
      <c r="Q366" s="195">
        <v>2.16</v>
      </c>
      <c r="R366" s="195">
        <f>Q366*H366</f>
        <v>278.70696000000004</v>
      </c>
      <c r="S366" s="195">
        <v>0</v>
      </c>
      <c r="T366" s="196">
        <f>S366*H366</f>
        <v>0</v>
      </c>
      <c r="U366" s="38"/>
      <c r="V366" s="38"/>
      <c r="W366" s="38"/>
      <c r="X366" s="38"/>
      <c r="Y366" s="38"/>
      <c r="Z366" s="38"/>
      <c r="AA366" s="38"/>
      <c r="AB366" s="38"/>
      <c r="AC366" s="38"/>
      <c r="AD366" s="38"/>
      <c r="AE366" s="38"/>
      <c r="AR366" s="197" t="s">
        <v>537</v>
      </c>
      <c r="AT366" s="197" t="s">
        <v>533</v>
      </c>
      <c r="AU366" s="197" t="s">
        <v>85</v>
      </c>
      <c r="AY366" s="21" t="s">
        <v>525</v>
      </c>
      <c r="BE366" s="198">
        <f>IF(N366="základní",J366,0)</f>
        <v>0</v>
      </c>
      <c r="BF366" s="198">
        <f>IF(N366="snížená",J366,0)</f>
        <v>0</v>
      </c>
      <c r="BG366" s="198">
        <f>IF(N366="zákl. přenesená",J366,0)</f>
        <v>0</v>
      </c>
      <c r="BH366" s="198">
        <f>IF(N366="sníž. přenesená",J366,0)</f>
        <v>0</v>
      </c>
      <c r="BI366" s="198">
        <f>IF(N366="nulová",J366,0)</f>
        <v>0</v>
      </c>
      <c r="BJ366" s="21" t="s">
        <v>85</v>
      </c>
      <c r="BK366" s="198">
        <f>ROUND(I366*H366,2)</f>
        <v>0</v>
      </c>
      <c r="BL366" s="21" t="s">
        <v>537</v>
      </c>
      <c r="BM366" s="197" t="s">
        <v>931</v>
      </c>
    </row>
    <row r="367" spans="1:65" s="2" customFormat="1" ht="11.25">
      <c r="A367" s="38"/>
      <c r="B367" s="39"/>
      <c r="C367" s="40"/>
      <c r="D367" s="199" t="s">
        <v>542</v>
      </c>
      <c r="E367" s="40"/>
      <c r="F367" s="200" t="s">
        <v>932</v>
      </c>
      <c r="G367" s="40"/>
      <c r="H367" s="40"/>
      <c r="I367" s="201"/>
      <c r="J367" s="40"/>
      <c r="K367" s="40"/>
      <c r="L367" s="43"/>
      <c r="M367" s="202"/>
      <c r="N367" s="203"/>
      <c r="O367" s="68"/>
      <c r="P367" s="68"/>
      <c r="Q367" s="68"/>
      <c r="R367" s="68"/>
      <c r="S367" s="68"/>
      <c r="T367" s="69"/>
      <c r="U367" s="38"/>
      <c r="V367" s="38"/>
      <c r="W367" s="38"/>
      <c r="X367" s="38"/>
      <c r="Y367" s="38"/>
      <c r="Z367" s="38"/>
      <c r="AA367" s="38"/>
      <c r="AB367" s="38"/>
      <c r="AC367" s="38"/>
      <c r="AD367" s="38"/>
      <c r="AE367" s="38"/>
      <c r="AT367" s="21" t="s">
        <v>542</v>
      </c>
      <c r="AU367" s="21" t="s">
        <v>85</v>
      </c>
    </row>
    <row r="368" spans="1:65" s="15" customFormat="1" ht="11.25">
      <c r="B368" s="227"/>
      <c r="C368" s="228"/>
      <c r="D368" s="206" t="s">
        <v>546</v>
      </c>
      <c r="E368" s="229" t="s">
        <v>19</v>
      </c>
      <c r="F368" s="230" t="s">
        <v>933</v>
      </c>
      <c r="G368" s="228"/>
      <c r="H368" s="229" t="s">
        <v>19</v>
      </c>
      <c r="I368" s="231"/>
      <c r="J368" s="228"/>
      <c r="K368" s="228"/>
      <c r="L368" s="232"/>
      <c r="M368" s="233"/>
      <c r="N368" s="234"/>
      <c r="O368" s="234"/>
      <c r="P368" s="234"/>
      <c r="Q368" s="234"/>
      <c r="R368" s="234"/>
      <c r="S368" s="234"/>
      <c r="T368" s="235"/>
      <c r="AT368" s="236" t="s">
        <v>546</v>
      </c>
      <c r="AU368" s="236" t="s">
        <v>85</v>
      </c>
      <c r="AV368" s="15" t="s">
        <v>79</v>
      </c>
      <c r="AW368" s="15" t="s">
        <v>33</v>
      </c>
      <c r="AX368" s="15" t="s">
        <v>72</v>
      </c>
      <c r="AY368" s="236" t="s">
        <v>525</v>
      </c>
    </row>
    <row r="369" spans="1:65" s="15" customFormat="1" ht="11.25">
      <c r="B369" s="227"/>
      <c r="C369" s="228"/>
      <c r="D369" s="206" t="s">
        <v>546</v>
      </c>
      <c r="E369" s="229" t="s">
        <v>19</v>
      </c>
      <c r="F369" s="230" t="s">
        <v>934</v>
      </c>
      <c r="G369" s="228"/>
      <c r="H369" s="229" t="s">
        <v>19</v>
      </c>
      <c r="I369" s="231"/>
      <c r="J369" s="228"/>
      <c r="K369" s="228"/>
      <c r="L369" s="232"/>
      <c r="M369" s="233"/>
      <c r="N369" s="234"/>
      <c r="O369" s="234"/>
      <c r="P369" s="234"/>
      <c r="Q369" s="234"/>
      <c r="R369" s="234"/>
      <c r="S369" s="234"/>
      <c r="T369" s="235"/>
      <c r="AT369" s="236" t="s">
        <v>546</v>
      </c>
      <c r="AU369" s="236" t="s">
        <v>85</v>
      </c>
      <c r="AV369" s="15" t="s">
        <v>79</v>
      </c>
      <c r="AW369" s="15" t="s">
        <v>33</v>
      </c>
      <c r="AX369" s="15" t="s">
        <v>72</v>
      </c>
      <c r="AY369" s="236" t="s">
        <v>525</v>
      </c>
    </row>
    <row r="370" spans="1:65" s="13" customFormat="1" ht="11.25">
      <c r="B370" s="204"/>
      <c r="C370" s="205"/>
      <c r="D370" s="206" t="s">
        <v>546</v>
      </c>
      <c r="E370" s="207" t="s">
        <v>19</v>
      </c>
      <c r="F370" s="208" t="s">
        <v>935</v>
      </c>
      <c r="G370" s="205"/>
      <c r="H370" s="209">
        <v>11.91</v>
      </c>
      <c r="I370" s="210"/>
      <c r="J370" s="205"/>
      <c r="K370" s="205"/>
      <c r="L370" s="211"/>
      <c r="M370" s="212"/>
      <c r="N370" s="213"/>
      <c r="O370" s="213"/>
      <c r="P370" s="213"/>
      <c r="Q370" s="213"/>
      <c r="R370" s="213"/>
      <c r="S370" s="213"/>
      <c r="T370" s="214"/>
      <c r="AT370" s="215" t="s">
        <v>546</v>
      </c>
      <c r="AU370" s="215" t="s">
        <v>85</v>
      </c>
      <c r="AV370" s="13" t="s">
        <v>85</v>
      </c>
      <c r="AW370" s="13" t="s">
        <v>33</v>
      </c>
      <c r="AX370" s="13" t="s">
        <v>72</v>
      </c>
      <c r="AY370" s="215" t="s">
        <v>525</v>
      </c>
    </row>
    <row r="371" spans="1:65" s="13" customFormat="1" ht="11.25">
      <c r="B371" s="204"/>
      <c r="C371" s="205"/>
      <c r="D371" s="206" t="s">
        <v>546</v>
      </c>
      <c r="E371" s="207" t="s">
        <v>19</v>
      </c>
      <c r="F371" s="208" t="s">
        <v>936</v>
      </c>
      <c r="G371" s="205"/>
      <c r="H371" s="209">
        <v>34.917999999999999</v>
      </c>
      <c r="I371" s="210"/>
      <c r="J371" s="205"/>
      <c r="K371" s="205"/>
      <c r="L371" s="211"/>
      <c r="M371" s="212"/>
      <c r="N371" s="213"/>
      <c r="O371" s="213"/>
      <c r="P371" s="213"/>
      <c r="Q371" s="213"/>
      <c r="R371" s="213"/>
      <c r="S371" s="213"/>
      <c r="T371" s="214"/>
      <c r="AT371" s="215" t="s">
        <v>546</v>
      </c>
      <c r="AU371" s="215" t="s">
        <v>85</v>
      </c>
      <c r="AV371" s="13" t="s">
        <v>85</v>
      </c>
      <c r="AW371" s="13" t="s">
        <v>33</v>
      </c>
      <c r="AX371" s="13" t="s">
        <v>72</v>
      </c>
      <c r="AY371" s="215" t="s">
        <v>525</v>
      </c>
    </row>
    <row r="372" spans="1:65" s="15" customFormat="1" ht="11.25">
      <c r="B372" s="227"/>
      <c r="C372" s="228"/>
      <c r="D372" s="206" t="s">
        <v>546</v>
      </c>
      <c r="E372" s="229" t="s">
        <v>19</v>
      </c>
      <c r="F372" s="230" t="s">
        <v>937</v>
      </c>
      <c r="G372" s="228"/>
      <c r="H372" s="229" t="s">
        <v>19</v>
      </c>
      <c r="I372" s="231"/>
      <c r="J372" s="228"/>
      <c r="K372" s="228"/>
      <c r="L372" s="232"/>
      <c r="M372" s="233"/>
      <c r="N372" s="234"/>
      <c r="O372" s="234"/>
      <c r="P372" s="234"/>
      <c r="Q372" s="234"/>
      <c r="R372" s="234"/>
      <c r="S372" s="234"/>
      <c r="T372" s="235"/>
      <c r="AT372" s="236" t="s">
        <v>546</v>
      </c>
      <c r="AU372" s="236" t="s">
        <v>85</v>
      </c>
      <c r="AV372" s="15" t="s">
        <v>79</v>
      </c>
      <c r="AW372" s="15" t="s">
        <v>33</v>
      </c>
      <c r="AX372" s="15" t="s">
        <v>72</v>
      </c>
      <c r="AY372" s="236" t="s">
        <v>525</v>
      </c>
    </row>
    <row r="373" spans="1:65" s="13" customFormat="1" ht="11.25">
      <c r="B373" s="204"/>
      <c r="C373" s="205"/>
      <c r="D373" s="206" t="s">
        <v>546</v>
      </c>
      <c r="E373" s="207" t="s">
        <v>19</v>
      </c>
      <c r="F373" s="208" t="s">
        <v>938</v>
      </c>
      <c r="G373" s="205"/>
      <c r="H373" s="209">
        <v>77.766000000000005</v>
      </c>
      <c r="I373" s="210"/>
      <c r="J373" s="205"/>
      <c r="K373" s="205"/>
      <c r="L373" s="211"/>
      <c r="M373" s="212"/>
      <c r="N373" s="213"/>
      <c r="O373" s="213"/>
      <c r="P373" s="213"/>
      <c r="Q373" s="213"/>
      <c r="R373" s="213"/>
      <c r="S373" s="213"/>
      <c r="T373" s="214"/>
      <c r="AT373" s="215" t="s">
        <v>546</v>
      </c>
      <c r="AU373" s="215" t="s">
        <v>85</v>
      </c>
      <c r="AV373" s="13" t="s">
        <v>85</v>
      </c>
      <c r="AW373" s="13" t="s">
        <v>33</v>
      </c>
      <c r="AX373" s="13" t="s">
        <v>72</v>
      </c>
      <c r="AY373" s="215" t="s">
        <v>525</v>
      </c>
    </row>
    <row r="374" spans="1:65" s="13" customFormat="1" ht="11.25">
      <c r="B374" s="204"/>
      <c r="C374" s="205"/>
      <c r="D374" s="206" t="s">
        <v>546</v>
      </c>
      <c r="E374" s="207" t="s">
        <v>19</v>
      </c>
      <c r="F374" s="208" t="s">
        <v>939</v>
      </c>
      <c r="G374" s="205"/>
      <c r="H374" s="209">
        <v>-7.633</v>
      </c>
      <c r="I374" s="210"/>
      <c r="J374" s="205"/>
      <c r="K374" s="205"/>
      <c r="L374" s="211"/>
      <c r="M374" s="212"/>
      <c r="N374" s="213"/>
      <c r="O374" s="213"/>
      <c r="P374" s="213"/>
      <c r="Q374" s="213"/>
      <c r="R374" s="213"/>
      <c r="S374" s="213"/>
      <c r="T374" s="214"/>
      <c r="AT374" s="215" t="s">
        <v>546</v>
      </c>
      <c r="AU374" s="215" t="s">
        <v>85</v>
      </c>
      <c r="AV374" s="13" t="s">
        <v>85</v>
      </c>
      <c r="AW374" s="13" t="s">
        <v>33</v>
      </c>
      <c r="AX374" s="13" t="s">
        <v>72</v>
      </c>
      <c r="AY374" s="215" t="s">
        <v>525</v>
      </c>
    </row>
    <row r="375" spans="1:65" s="15" customFormat="1" ht="11.25">
      <c r="B375" s="227"/>
      <c r="C375" s="228"/>
      <c r="D375" s="206" t="s">
        <v>546</v>
      </c>
      <c r="E375" s="229" t="s">
        <v>19</v>
      </c>
      <c r="F375" s="230" t="s">
        <v>940</v>
      </c>
      <c r="G375" s="228"/>
      <c r="H375" s="229" t="s">
        <v>19</v>
      </c>
      <c r="I375" s="231"/>
      <c r="J375" s="228"/>
      <c r="K375" s="228"/>
      <c r="L375" s="232"/>
      <c r="M375" s="233"/>
      <c r="N375" s="234"/>
      <c r="O375" s="234"/>
      <c r="P375" s="234"/>
      <c r="Q375" s="234"/>
      <c r="R375" s="234"/>
      <c r="S375" s="234"/>
      <c r="T375" s="235"/>
      <c r="AT375" s="236" t="s">
        <v>546</v>
      </c>
      <c r="AU375" s="236" t="s">
        <v>85</v>
      </c>
      <c r="AV375" s="15" t="s">
        <v>79</v>
      </c>
      <c r="AW375" s="15" t="s">
        <v>33</v>
      </c>
      <c r="AX375" s="15" t="s">
        <v>72</v>
      </c>
      <c r="AY375" s="236" t="s">
        <v>525</v>
      </c>
    </row>
    <row r="376" spans="1:65" s="13" customFormat="1" ht="11.25">
      <c r="B376" s="204"/>
      <c r="C376" s="205"/>
      <c r="D376" s="206" t="s">
        <v>546</v>
      </c>
      <c r="E376" s="207" t="s">
        <v>19</v>
      </c>
      <c r="F376" s="208" t="s">
        <v>941</v>
      </c>
      <c r="G376" s="205"/>
      <c r="H376" s="209">
        <v>10.763999999999999</v>
      </c>
      <c r="I376" s="210"/>
      <c r="J376" s="205"/>
      <c r="K376" s="205"/>
      <c r="L376" s="211"/>
      <c r="M376" s="212"/>
      <c r="N376" s="213"/>
      <c r="O376" s="213"/>
      <c r="P376" s="213"/>
      <c r="Q376" s="213"/>
      <c r="R376" s="213"/>
      <c r="S376" s="213"/>
      <c r="T376" s="214"/>
      <c r="AT376" s="215" t="s">
        <v>546</v>
      </c>
      <c r="AU376" s="215" t="s">
        <v>85</v>
      </c>
      <c r="AV376" s="13" t="s">
        <v>85</v>
      </c>
      <c r="AW376" s="13" t="s">
        <v>33</v>
      </c>
      <c r="AX376" s="13" t="s">
        <v>72</v>
      </c>
      <c r="AY376" s="215" t="s">
        <v>525</v>
      </c>
    </row>
    <row r="377" spans="1:65" s="16" customFormat="1" ht="11.25">
      <c r="B377" s="237"/>
      <c r="C377" s="238"/>
      <c r="D377" s="206" t="s">
        <v>546</v>
      </c>
      <c r="E377" s="239" t="s">
        <v>19</v>
      </c>
      <c r="F377" s="240" t="s">
        <v>590</v>
      </c>
      <c r="G377" s="238"/>
      <c r="H377" s="241">
        <v>127.72499999999999</v>
      </c>
      <c r="I377" s="242"/>
      <c r="J377" s="238"/>
      <c r="K377" s="238"/>
      <c r="L377" s="243"/>
      <c r="M377" s="244"/>
      <c r="N377" s="245"/>
      <c r="O377" s="245"/>
      <c r="P377" s="245"/>
      <c r="Q377" s="245"/>
      <c r="R377" s="245"/>
      <c r="S377" s="245"/>
      <c r="T377" s="246"/>
      <c r="AT377" s="247" t="s">
        <v>546</v>
      </c>
      <c r="AU377" s="247" t="s">
        <v>85</v>
      </c>
      <c r="AV377" s="16" t="s">
        <v>573</v>
      </c>
      <c r="AW377" s="16" t="s">
        <v>33</v>
      </c>
      <c r="AX377" s="16" t="s">
        <v>72</v>
      </c>
      <c r="AY377" s="247" t="s">
        <v>525</v>
      </c>
    </row>
    <row r="378" spans="1:65" s="15" customFormat="1" ht="11.25">
      <c r="B378" s="227"/>
      <c r="C378" s="228"/>
      <c r="D378" s="206" t="s">
        <v>546</v>
      </c>
      <c r="E378" s="229" t="s">
        <v>19</v>
      </c>
      <c r="F378" s="230" t="s">
        <v>942</v>
      </c>
      <c r="G378" s="228"/>
      <c r="H378" s="229" t="s">
        <v>19</v>
      </c>
      <c r="I378" s="231"/>
      <c r="J378" s="228"/>
      <c r="K378" s="228"/>
      <c r="L378" s="232"/>
      <c r="M378" s="233"/>
      <c r="N378" s="234"/>
      <c r="O378" s="234"/>
      <c r="P378" s="234"/>
      <c r="Q378" s="234"/>
      <c r="R378" s="234"/>
      <c r="S378" s="234"/>
      <c r="T378" s="235"/>
      <c r="AT378" s="236" t="s">
        <v>546</v>
      </c>
      <c r="AU378" s="236" t="s">
        <v>85</v>
      </c>
      <c r="AV378" s="15" t="s">
        <v>79</v>
      </c>
      <c r="AW378" s="15" t="s">
        <v>33</v>
      </c>
      <c r="AX378" s="15" t="s">
        <v>72</v>
      </c>
      <c r="AY378" s="236" t="s">
        <v>525</v>
      </c>
    </row>
    <row r="379" spans="1:65" s="15" customFormat="1" ht="11.25">
      <c r="B379" s="227"/>
      <c r="C379" s="228"/>
      <c r="D379" s="206" t="s">
        <v>546</v>
      </c>
      <c r="E379" s="229" t="s">
        <v>19</v>
      </c>
      <c r="F379" s="230" t="s">
        <v>943</v>
      </c>
      <c r="G379" s="228"/>
      <c r="H379" s="229" t="s">
        <v>19</v>
      </c>
      <c r="I379" s="231"/>
      <c r="J379" s="228"/>
      <c r="K379" s="228"/>
      <c r="L379" s="232"/>
      <c r="M379" s="233"/>
      <c r="N379" s="234"/>
      <c r="O379" s="234"/>
      <c r="P379" s="234"/>
      <c r="Q379" s="234"/>
      <c r="R379" s="234"/>
      <c r="S379" s="234"/>
      <c r="T379" s="235"/>
      <c r="AT379" s="236" t="s">
        <v>546</v>
      </c>
      <c r="AU379" s="236" t="s">
        <v>85</v>
      </c>
      <c r="AV379" s="15" t="s">
        <v>79</v>
      </c>
      <c r="AW379" s="15" t="s">
        <v>33</v>
      </c>
      <c r="AX379" s="15" t="s">
        <v>72</v>
      </c>
      <c r="AY379" s="236" t="s">
        <v>525</v>
      </c>
    </row>
    <row r="380" spans="1:65" s="13" customFormat="1" ht="11.25">
      <c r="B380" s="204"/>
      <c r="C380" s="205"/>
      <c r="D380" s="206" t="s">
        <v>546</v>
      </c>
      <c r="E380" s="207" t="s">
        <v>19</v>
      </c>
      <c r="F380" s="208" t="s">
        <v>944</v>
      </c>
      <c r="G380" s="205"/>
      <c r="H380" s="209">
        <v>1.306</v>
      </c>
      <c r="I380" s="210"/>
      <c r="J380" s="205"/>
      <c r="K380" s="205"/>
      <c r="L380" s="211"/>
      <c r="M380" s="212"/>
      <c r="N380" s="213"/>
      <c r="O380" s="213"/>
      <c r="P380" s="213"/>
      <c r="Q380" s="213"/>
      <c r="R380" s="213"/>
      <c r="S380" s="213"/>
      <c r="T380" s="214"/>
      <c r="AT380" s="215" t="s">
        <v>546</v>
      </c>
      <c r="AU380" s="215" t="s">
        <v>85</v>
      </c>
      <c r="AV380" s="13" t="s">
        <v>85</v>
      </c>
      <c r="AW380" s="13" t="s">
        <v>33</v>
      </c>
      <c r="AX380" s="13" t="s">
        <v>72</v>
      </c>
      <c r="AY380" s="215" t="s">
        <v>525</v>
      </c>
    </row>
    <row r="381" spans="1:65" s="16" customFormat="1" ht="11.25">
      <c r="B381" s="237"/>
      <c r="C381" s="238"/>
      <c r="D381" s="206" t="s">
        <v>546</v>
      </c>
      <c r="E381" s="239" t="s">
        <v>19</v>
      </c>
      <c r="F381" s="240" t="s">
        <v>590</v>
      </c>
      <c r="G381" s="238"/>
      <c r="H381" s="241">
        <v>1.306</v>
      </c>
      <c r="I381" s="242"/>
      <c r="J381" s="238"/>
      <c r="K381" s="238"/>
      <c r="L381" s="243"/>
      <c r="M381" s="244"/>
      <c r="N381" s="245"/>
      <c r="O381" s="245"/>
      <c r="P381" s="245"/>
      <c r="Q381" s="245"/>
      <c r="R381" s="245"/>
      <c r="S381" s="245"/>
      <c r="T381" s="246"/>
      <c r="AT381" s="247" t="s">
        <v>546</v>
      </c>
      <c r="AU381" s="247" t="s">
        <v>85</v>
      </c>
      <c r="AV381" s="16" t="s">
        <v>573</v>
      </c>
      <c r="AW381" s="16" t="s">
        <v>33</v>
      </c>
      <c r="AX381" s="16" t="s">
        <v>72</v>
      </c>
      <c r="AY381" s="247" t="s">
        <v>525</v>
      </c>
    </row>
    <row r="382" spans="1:65" s="14" customFormat="1" ht="11.25">
      <c r="B382" s="216"/>
      <c r="C382" s="217"/>
      <c r="D382" s="206" t="s">
        <v>546</v>
      </c>
      <c r="E382" s="218" t="s">
        <v>19</v>
      </c>
      <c r="F382" s="219" t="s">
        <v>552</v>
      </c>
      <c r="G382" s="217"/>
      <c r="H382" s="220">
        <v>129.03100000000001</v>
      </c>
      <c r="I382" s="221"/>
      <c r="J382" s="217"/>
      <c r="K382" s="217"/>
      <c r="L382" s="222"/>
      <c r="M382" s="223"/>
      <c r="N382" s="224"/>
      <c r="O382" s="224"/>
      <c r="P382" s="224"/>
      <c r="Q382" s="224"/>
      <c r="R382" s="224"/>
      <c r="S382" s="224"/>
      <c r="T382" s="225"/>
      <c r="AT382" s="226" t="s">
        <v>546</v>
      </c>
      <c r="AU382" s="226" t="s">
        <v>85</v>
      </c>
      <c r="AV382" s="14" t="s">
        <v>537</v>
      </c>
      <c r="AW382" s="14" t="s">
        <v>33</v>
      </c>
      <c r="AX382" s="14" t="s">
        <v>79</v>
      </c>
      <c r="AY382" s="226" t="s">
        <v>525</v>
      </c>
    </row>
    <row r="383" spans="1:65" s="2" customFormat="1" ht="24.2" customHeight="1">
      <c r="A383" s="38"/>
      <c r="B383" s="39"/>
      <c r="C383" s="186" t="s">
        <v>945</v>
      </c>
      <c r="D383" s="186" t="s">
        <v>533</v>
      </c>
      <c r="E383" s="187" t="s">
        <v>946</v>
      </c>
      <c r="F383" s="188" t="s">
        <v>947</v>
      </c>
      <c r="G383" s="189" t="s">
        <v>158</v>
      </c>
      <c r="H383" s="190">
        <v>75.649000000000001</v>
      </c>
      <c r="I383" s="191"/>
      <c r="J383" s="192">
        <f>ROUND(I383*H383,2)</f>
        <v>0</v>
      </c>
      <c r="K383" s="188" t="s">
        <v>536</v>
      </c>
      <c r="L383" s="43"/>
      <c r="M383" s="193" t="s">
        <v>19</v>
      </c>
      <c r="N383" s="194" t="s">
        <v>44</v>
      </c>
      <c r="O383" s="68"/>
      <c r="P383" s="195">
        <f>O383*H383</f>
        <v>0</v>
      </c>
      <c r="Q383" s="195">
        <v>2.3010199999999998</v>
      </c>
      <c r="R383" s="195">
        <f>Q383*H383</f>
        <v>174.06986197999998</v>
      </c>
      <c r="S383" s="195">
        <v>0</v>
      </c>
      <c r="T383" s="196">
        <f>S383*H383</f>
        <v>0</v>
      </c>
      <c r="U383" s="38"/>
      <c r="V383" s="38"/>
      <c r="W383" s="38"/>
      <c r="X383" s="38"/>
      <c r="Y383" s="38"/>
      <c r="Z383" s="38"/>
      <c r="AA383" s="38"/>
      <c r="AB383" s="38"/>
      <c r="AC383" s="38"/>
      <c r="AD383" s="38"/>
      <c r="AE383" s="38"/>
      <c r="AR383" s="197" t="s">
        <v>537</v>
      </c>
      <c r="AT383" s="197" t="s">
        <v>533</v>
      </c>
      <c r="AU383" s="197" t="s">
        <v>85</v>
      </c>
      <c r="AY383" s="21" t="s">
        <v>525</v>
      </c>
      <c r="BE383" s="198">
        <f>IF(N383="základní",J383,0)</f>
        <v>0</v>
      </c>
      <c r="BF383" s="198">
        <f>IF(N383="snížená",J383,0)</f>
        <v>0</v>
      </c>
      <c r="BG383" s="198">
        <f>IF(N383="zákl. přenesená",J383,0)</f>
        <v>0</v>
      </c>
      <c r="BH383" s="198">
        <f>IF(N383="sníž. přenesená",J383,0)</f>
        <v>0</v>
      </c>
      <c r="BI383" s="198">
        <f>IF(N383="nulová",J383,0)</f>
        <v>0</v>
      </c>
      <c r="BJ383" s="21" t="s">
        <v>85</v>
      </c>
      <c r="BK383" s="198">
        <f>ROUND(I383*H383,2)</f>
        <v>0</v>
      </c>
      <c r="BL383" s="21" t="s">
        <v>537</v>
      </c>
      <c r="BM383" s="197" t="s">
        <v>948</v>
      </c>
    </row>
    <row r="384" spans="1:65" s="2" customFormat="1" ht="11.25">
      <c r="A384" s="38"/>
      <c r="B384" s="39"/>
      <c r="C384" s="40"/>
      <c r="D384" s="199" t="s">
        <v>542</v>
      </c>
      <c r="E384" s="40"/>
      <c r="F384" s="200" t="s">
        <v>949</v>
      </c>
      <c r="G384" s="40"/>
      <c r="H384" s="40"/>
      <c r="I384" s="201"/>
      <c r="J384" s="40"/>
      <c r="K384" s="40"/>
      <c r="L384" s="43"/>
      <c r="M384" s="202"/>
      <c r="N384" s="203"/>
      <c r="O384" s="68"/>
      <c r="P384" s="68"/>
      <c r="Q384" s="68"/>
      <c r="R384" s="68"/>
      <c r="S384" s="68"/>
      <c r="T384" s="69"/>
      <c r="U384" s="38"/>
      <c r="V384" s="38"/>
      <c r="W384" s="38"/>
      <c r="X384" s="38"/>
      <c r="Y384" s="38"/>
      <c r="Z384" s="38"/>
      <c r="AA384" s="38"/>
      <c r="AB384" s="38"/>
      <c r="AC384" s="38"/>
      <c r="AD384" s="38"/>
      <c r="AE384" s="38"/>
      <c r="AT384" s="21" t="s">
        <v>542</v>
      </c>
      <c r="AU384" s="21" t="s">
        <v>85</v>
      </c>
    </row>
    <row r="385" spans="2:51" s="15" customFormat="1" ht="11.25">
      <c r="B385" s="227"/>
      <c r="C385" s="228"/>
      <c r="D385" s="206" t="s">
        <v>546</v>
      </c>
      <c r="E385" s="229" t="s">
        <v>19</v>
      </c>
      <c r="F385" s="230" t="s">
        <v>950</v>
      </c>
      <c r="G385" s="228"/>
      <c r="H385" s="229" t="s">
        <v>19</v>
      </c>
      <c r="I385" s="231"/>
      <c r="J385" s="228"/>
      <c r="K385" s="228"/>
      <c r="L385" s="232"/>
      <c r="M385" s="233"/>
      <c r="N385" s="234"/>
      <c r="O385" s="234"/>
      <c r="P385" s="234"/>
      <c r="Q385" s="234"/>
      <c r="R385" s="234"/>
      <c r="S385" s="234"/>
      <c r="T385" s="235"/>
      <c r="AT385" s="236" t="s">
        <v>546</v>
      </c>
      <c r="AU385" s="236" t="s">
        <v>85</v>
      </c>
      <c r="AV385" s="15" t="s">
        <v>79</v>
      </c>
      <c r="AW385" s="15" t="s">
        <v>33</v>
      </c>
      <c r="AX385" s="15" t="s">
        <v>72</v>
      </c>
      <c r="AY385" s="236" t="s">
        <v>525</v>
      </c>
    </row>
    <row r="386" spans="2:51" s="15" customFormat="1" ht="11.25">
      <c r="B386" s="227"/>
      <c r="C386" s="228"/>
      <c r="D386" s="206" t="s">
        <v>546</v>
      </c>
      <c r="E386" s="229" t="s">
        <v>19</v>
      </c>
      <c r="F386" s="230" t="s">
        <v>951</v>
      </c>
      <c r="G386" s="228"/>
      <c r="H386" s="229" t="s">
        <v>19</v>
      </c>
      <c r="I386" s="231"/>
      <c r="J386" s="228"/>
      <c r="K386" s="228"/>
      <c r="L386" s="232"/>
      <c r="M386" s="233"/>
      <c r="N386" s="234"/>
      <c r="O386" s="234"/>
      <c r="P386" s="234"/>
      <c r="Q386" s="234"/>
      <c r="R386" s="234"/>
      <c r="S386" s="234"/>
      <c r="T386" s="235"/>
      <c r="AT386" s="236" t="s">
        <v>546</v>
      </c>
      <c r="AU386" s="236" t="s">
        <v>85</v>
      </c>
      <c r="AV386" s="15" t="s">
        <v>79</v>
      </c>
      <c r="AW386" s="15" t="s">
        <v>33</v>
      </c>
      <c r="AX386" s="15" t="s">
        <v>72</v>
      </c>
      <c r="AY386" s="236" t="s">
        <v>525</v>
      </c>
    </row>
    <row r="387" spans="2:51" s="13" customFormat="1" ht="11.25">
      <c r="B387" s="204"/>
      <c r="C387" s="205"/>
      <c r="D387" s="206" t="s">
        <v>546</v>
      </c>
      <c r="E387" s="207" t="s">
        <v>19</v>
      </c>
      <c r="F387" s="208" t="s">
        <v>952</v>
      </c>
      <c r="G387" s="205"/>
      <c r="H387" s="209">
        <v>4.9550000000000001</v>
      </c>
      <c r="I387" s="210"/>
      <c r="J387" s="205"/>
      <c r="K387" s="205"/>
      <c r="L387" s="211"/>
      <c r="M387" s="212"/>
      <c r="N387" s="213"/>
      <c r="O387" s="213"/>
      <c r="P387" s="213"/>
      <c r="Q387" s="213"/>
      <c r="R387" s="213"/>
      <c r="S387" s="213"/>
      <c r="T387" s="214"/>
      <c r="AT387" s="215" t="s">
        <v>546</v>
      </c>
      <c r="AU387" s="215" t="s">
        <v>85</v>
      </c>
      <c r="AV387" s="13" t="s">
        <v>85</v>
      </c>
      <c r="AW387" s="13" t="s">
        <v>33</v>
      </c>
      <c r="AX387" s="13" t="s">
        <v>72</v>
      </c>
      <c r="AY387" s="215" t="s">
        <v>525</v>
      </c>
    </row>
    <row r="388" spans="2:51" s="16" customFormat="1" ht="11.25">
      <c r="B388" s="237"/>
      <c r="C388" s="238"/>
      <c r="D388" s="206" t="s">
        <v>546</v>
      </c>
      <c r="E388" s="239" t="s">
        <v>19</v>
      </c>
      <c r="F388" s="240" t="s">
        <v>590</v>
      </c>
      <c r="G388" s="238"/>
      <c r="H388" s="241">
        <v>4.9550000000000001</v>
      </c>
      <c r="I388" s="242"/>
      <c r="J388" s="238"/>
      <c r="K388" s="238"/>
      <c r="L388" s="243"/>
      <c r="M388" s="244"/>
      <c r="N388" s="245"/>
      <c r="O388" s="245"/>
      <c r="P388" s="245"/>
      <c r="Q388" s="245"/>
      <c r="R388" s="245"/>
      <c r="S388" s="245"/>
      <c r="T388" s="246"/>
      <c r="AT388" s="247" t="s">
        <v>546</v>
      </c>
      <c r="AU388" s="247" t="s">
        <v>85</v>
      </c>
      <c r="AV388" s="16" t="s">
        <v>573</v>
      </c>
      <c r="AW388" s="16" t="s">
        <v>33</v>
      </c>
      <c r="AX388" s="16" t="s">
        <v>72</v>
      </c>
      <c r="AY388" s="247" t="s">
        <v>525</v>
      </c>
    </row>
    <row r="389" spans="2:51" s="15" customFormat="1" ht="11.25">
      <c r="B389" s="227"/>
      <c r="C389" s="228"/>
      <c r="D389" s="206" t="s">
        <v>546</v>
      </c>
      <c r="E389" s="229" t="s">
        <v>19</v>
      </c>
      <c r="F389" s="230" t="s">
        <v>953</v>
      </c>
      <c r="G389" s="228"/>
      <c r="H389" s="229" t="s">
        <v>19</v>
      </c>
      <c r="I389" s="231"/>
      <c r="J389" s="228"/>
      <c r="K389" s="228"/>
      <c r="L389" s="232"/>
      <c r="M389" s="233"/>
      <c r="N389" s="234"/>
      <c r="O389" s="234"/>
      <c r="P389" s="234"/>
      <c r="Q389" s="234"/>
      <c r="R389" s="234"/>
      <c r="S389" s="234"/>
      <c r="T389" s="235"/>
      <c r="AT389" s="236" t="s">
        <v>546</v>
      </c>
      <c r="AU389" s="236" t="s">
        <v>85</v>
      </c>
      <c r="AV389" s="15" t="s">
        <v>79</v>
      </c>
      <c r="AW389" s="15" t="s">
        <v>33</v>
      </c>
      <c r="AX389" s="15" t="s">
        <v>72</v>
      </c>
      <c r="AY389" s="236" t="s">
        <v>525</v>
      </c>
    </row>
    <row r="390" spans="2:51" s="15" customFormat="1" ht="11.25">
      <c r="B390" s="227"/>
      <c r="C390" s="228"/>
      <c r="D390" s="206" t="s">
        <v>546</v>
      </c>
      <c r="E390" s="229" t="s">
        <v>19</v>
      </c>
      <c r="F390" s="230" t="s">
        <v>954</v>
      </c>
      <c r="G390" s="228"/>
      <c r="H390" s="229" t="s">
        <v>19</v>
      </c>
      <c r="I390" s="231"/>
      <c r="J390" s="228"/>
      <c r="K390" s="228"/>
      <c r="L390" s="232"/>
      <c r="M390" s="233"/>
      <c r="N390" s="234"/>
      <c r="O390" s="234"/>
      <c r="P390" s="234"/>
      <c r="Q390" s="234"/>
      <c r="R390" s="234"/>
      <c r="S390" s="234"/>
      <c r="T390" s="235"/>
      <c r="AT390" s="236" t="s">
        <v>546</v>
      </c>
      <c r="AU390" s="236" t="s">
        <v>85</v>
      </c>
      <c r="AV390" s="15" t="s">
        <v>79</v>
      </c>
      <c r="AW390" s="15" t="s">
        <v>33</v>
      </c>
      <c r="AX390" s="15" t="s">
        <v>72</v>
      </c>
      <c r="AY390" s="236" t="s">
        <v>525</v>
      </c>
    </row>
    <row r="391" spans="2:51" s="13" customFormat="1" ht="11.25">
      <c r="B391" s="204"/>
      <c r="C391" s="205"/>
      <c r="D391" s="206" t="s">
        <v>546</v>
      </c>
      <c r="E391" s="207" t="s">
        <v>19</v>
      </c>
      <c r="F391" s="208" t="s">
        <v>955</v>
      </c>
      <c r="G391" s="205"/>
      <c r="H391" s="209">
        <v>8.4000000000000005E-2</v>
      </c>
      <c r="I391" s="210"/>
      <c r="J391" s="205"/>
      <c r="K391" s="205"/>
      <c r="L391" s="211"/>
      <c r="M391" s="212"/>
      <c r="N391" s="213"/>
      <c r="O391" s="213"/>
      <c r="P391" s="213"/>
      <c r="Q391" s="213"/>
      <c r="R391" s="213"/>
      <c r="S391" s="213"/>
      <c r="T391" s="214"/>
      <c r="AT391" s="215" t="s">
        <v>546</v>
      </c>
      <c r="AU391" s="215" t="s">
        <v>85</v>
      </c>
      <c r="AV391" s="13" t="s">
        <v>85</v>
      </c>
      <c r="AW391" s="13" t="s">
        <v>33</v>
      </c>
      <c r="AX391" s="13" t="s">
        <v>72</v>
      </c>
      <c r="AY391" s="215" t="s">
        <v>525</v>
      </c>
    </row>
    <row r="392" spans="2:51" s="15" customFormat="1" ht="11.25">
      <c r="B392" s="227"/>
      <c r="C392" s="228"/>
      <c r="D392" s="206" t="s">
        <v>546</v>
      </c>
      <c r="E392" s="229" t="s">
        <v>19</v>
      </c>
      <c r="F392" s="230" t="s">
        <v>956</v>
      </c>
      <c r="G392" s="228"/>
      <c r="H392" s="229" t="s">
        <v>19</v>
      </c>
      <c r="I392" s="231"/>
      <c r="J392" s="228"/>
      <c r="K392" s="228"/>
      <c r="L392" s="232"/>
      <c r="M392" s="233"/>
      <c r="N392" s="234"/>
      <c r="O392" s="234"/>
      <c r="P392" s="234"/>
      <c r="Q392" s="234"/>
      <c r="R392" s="234"/>
      <c r="S392" s="234"/>
      <c r="T392" s="235"/>
      <c r="AT392" s="236" t="s">
        <v>546</v>
      </c>
      <c r="AU392" s="236" t="s">
        <v>85</v>
      </c>
      <c r="AV392" s="15" t="s">
        <v>79</v>
      </c>
      <c r="AW392" s="15" t="s">
        <v>33</v>
      </c>
      <c r="AX392" s="15" t="s">
        <v>72</v>
      </c>
      <c r="AY392" s="236" t="s">
        <v>525</v>
      </c>
    </row>
    <row r="393" spans="2:51" s="13" customFormat="1" ht="11.25">
      <c r="B393" s="204"/>
      <c r="C393" s="205"/>
      <c r="D393" s="206" t="s">
        <v>546</v>
      </c>
      <c r="E393" s="207" t="s">
        <v>19</v>
      </c>
      <c r="F393" s="208" t="s">
        <v>957</v>
      </c>
      <c r="G393" s="205"/>
      <c r="H393" s="209">
        <v>0.06</v>
      </c>
      <c r="I393" s="210"/>
      <c r="J393" s="205"/>
      <c r="K393" s="205"/>
      <c r="L393" s="211"/>
      <c r="M393" s="212"/>
      <c r="N393" s="213"/>
      <c r="O393" s="213"/>
      <c r="P393" s="213"/>
      <c r="Q393" s="213"/>
      <c r="R393" s="213"/>
      <c r="S393" s="213"/>
      <c r="T393" s="214"/>
      <c r="AT393" s="215" t="s">
        <v>546</v>
      </c>
      <c r="AU393" s="215" t="s">
        <v>85</v>
      </c>
      <c r="AV393" s="13" t="s">
        <v>85</v>
      </c>
      <c r="AW393" s="13" t="s">
        <v>33</v>
      </c>
      <c r="AX393" s="13" t="s">
        <v>72</v>
      </c>
      <c r="AY393" s="215" t="s">
        <v>525</v>
      </c>
    </row>
    <row r="394" spans="2:51" s="16" customFormat="1" ht="11.25">
      <c r="B394" s="237"/>
      <c r="C394" s="238"/>
      <c r="D394" s="206" t="s">
        <v>546</v>
      </c>
      <c r="E394" s="239" t="s">
        <v>19</v>
      </c>
      <c r="F394" s="240" t="s">
        <v>590</v>
      </c>
      <c r="G394" s="238"/>
      <c r="H394" s="241">
        <v>0.14399999999999999</v>
      </c>
      <c r="I394" s="242"/>
      <c r="J394" s="238"/>
      <c r="K394" s="238"/>
      <c r="L394" s="243"/>
      <c r="M394" s="244"/>
      <c r="N394" s="245"/>
      <c r="O394" s="245"/>
      <c r="P394" s="245"/>
      <c r="Q394" s="245"/>
      <c r="R394" s="245"/>
      <c r="S394" s="245"/>
      <c r="T394" s="246"/>
      <c r="AT394" s="247" t="s">
        <v>546</v>
      </c>
      <c r="AU394" s="247" t="s">
        <v>85</v>
      </c>
      <c r="AV394" s="16" t="s">
        <v>573</v>
      </c>
      <c r="AW394" s="16" t="s">
        <v>33</v>
      </c>
      <c r="AX394" s="16" t="s">
        <v>72</v>
      </c>
      <c r="AY394" s="247" t="s">
        <v>525</v>
      </c>
    </row>
    <row r="395" spans="2:51" s="15" customFormat="1" ht="11.25">
      <c r="B395" s="227"/>
      <c r="C395" s="228"/>
      <c r="D395" s="206" t="s">
        <v>546</v>
      </c>
      <c r="E395" s="229" t="s">
        <v>19</v>
      </c>
      <c r="F395" s="230" t="s">
        <v>933</v>
      </c>
      <c r="G395" s="228"/>
      <c r="H395" s="229" t="s">
        <v>19</v>
      </c>
      <c r="I395" s="231"/>
      <c r="J395" s="228"/>
      <c r="K395" s="228"/>
      <c r="L395" s="232"/>
      <c r="M395" s="233"/>
      <c r="N395" s="234"/>
      <c r="O395" s="234"/>
      <c r="P395" s="234"/>
      <c r="Q395" s="234"/>
      <c r="R395" s="234"/>
      <c r="S395" s="234"/>
      <c r="T395" s="235"/>
      <c r="AT395" s="236" t="s">
        <v>546</v>
      </c>
      <c r="AU395" s="236" t="s">
        <v>85</v>
      </c>
      <c r="AV395" s="15" t="s">
        <v>79</v>
      </c>
      <c r="AW395" s="15" t="s">
        <v>33</v>
      </c>
      <c r="AX395" s="15" t="s">
        <v>72</v>
      </c>
      <c r="AY395" s="236" t="s">
        <v>525</v>
      </c>
    </row>
    <row r="396" spans="2:51" s="15" customFormat="1" ht="11.25">
      <c r="B396" s="227"/>
      <c r="C396" s="228"/>
      <c r="D396" s="206" t="s">
        <v>546</v>
      </c>
      <c r="E396" s="229" t="s">
        <v>19</v>
      </c>
      <c r="F396" s="230" t="s">
        <v>958</v>
      </c>
      <c r="G396" s="228"/>
      <c r="H396" s="229" t="s">
        <v>19</v>
      </c>
      <c r="I396" s="231"/>
      <c r="J396" s="228"/>
      <c r="K396" s="228"/>
      <c r="L396" s="232"/>
      <c r="M396" s="233"/>
      <c r="N396" s="234"/>
      <c r="O396" s="234"/>
      <c r="P396" s="234"/>
      <c r="Q396" s="234"/>
      <c r="R396" s="234"/>
      <c r="S396" s="234"/>
      <c r="T396" s="235"/>
      <c r="AT396" s="236" t="s">
        <v>546</v>
      </c>
      <c r="AU396" s="236" t="s">
        <v>85</v>
      </c>
      <c r="AV396" s="15" t="s">
        <v>79</v>
      </c>
      <c r="AW396" s="15" t="s">
        <v>33</v>
      </c>
      <c r="AX396" s="15" t="s">
        <v>72</v>
      </c>
      <c r="AY396" s="236" t="s">
        <v>525</v>
      </c>
    </row>
    <row r="397" spans="2:51" s="13" customFormat="1" ht="11.25">
      <c r="B397" s="204"/>
      <c r="C397" s="205"/>
      <c r="D397" s="206" t="s">
        <v>546</v>
      </c>
      <c r="E397" s="207" t="s">
        <v>19</v>
      </c>
      <c r="F397" s="208" t="s">
        <v>959</v>
      </c>
      <c r="G397" s="205"/>
      <c r="H397" s="209">
        <v>5.9550000000000001</v>
      </c>
      <c r="I397" s="210"/>
      <c r="J397" s="205"/>
      <c r="K397" s="205"/>
      <c r="L397" s="211"/>
      <c r="M397" s="212"/>
      <c r="N397" s="213"/>
      <c r="O397" s="213"/>
      <c r="P397" s="213"/>
      <c r="Q397" s="213"/>
      <c r="R397" s="213"/>
      <c r="S397" s="213"/>
      <c r="T397" s="214"/>
      <c r="AT397" s="215" t="s">
        <v>546</v>
      </c>
      <c r="AU397" s="215" t="s">
        <v>85</v>
      </c>
      <c r="AV397" s="13" t="s">
        <v>85</v>
      </c>
      <c r="AW397" s="13" t="s">
        <v>33</v>
      </c>
      <c r="AX397" s="13" t="s">
        <v>72</v>
      </c>
      <c r="AY397" s="215" t="s">
        <v>525</v>
      </c>
    </row>
    <row r="398" spans="2:51" s="13" customFormat="1" ht="11.25">
      <c r="B398" s="204"/>
      <c r="C398" s="205"/>
      <c r="D398" s="206" t="s">
        <v>546</v>
      </c>
      <c r="E398" s="207" t="s">
        <v>19</v>
      </c>
      <c r="F398" s="208" t="s">
        <v>960</v>
      </c>
      <c r="G398" s="205"/>
      <c r="H398" s="209">
        <v>17.459</v>
      </c>
      <c r="I398" s="210"/>
      <c r="J398" s="205"/>
      <c r="K398" s="205"/>
      <c r="L398" s="211"/>
      <c r="M398" s="212"/>
      <c r="N398" s="213"/>
      <c r="O398" s="213"/>
      <c r="P398" s="213"/>
      <c r="Q398" s="213"/>
      <c r="R398" s="213"/>
      <c r="S398" s="213"/>
      <c r="T398" s="214"/>
      <c r="AT398" s="215" t="s">
        <v>546</v>
      </c>
      <c r="AU398" s="215" t="s">
        <v>85</v>
      </c>
      <c r="AV398" s="13" t="s">
        <v>85</v>
      </c>
      <c r="AW398" s="13" t="s">
        <v>33</v>
      </c>
      <c r="AX398" s="13" t="s">
        <v>72</v>
      </c>
      <c r="AY398" s="215" t="s">
        <v>525</v>
      </c>
    </row>
    <row r="399" spans="2:51" s="15" customFormat="1" ht="11.25">
      <c r="B399" s="227"/>
      <c r="C399" s="228"/>
      <c r="D399" s="206" t="s">
        <v>546</v>
      </c>
      <c r="E399" s="229" t="s">
        <v>19</v>
      </c>
      <c r="F399" s="230" t="s">
        <v>961</v>
      </c>
      <c r="G399" s="228"/>
      <c r="H399" s="229" t="s">
        <v>19</v>
      </c>
      <c r="I399" s="231"/>
      <c r="J399" s="228"/>
      <c r="K399" s="228"/>
      <c r="L399" s="232"/>
      <c r="M399" s="233"/>
      <c r="N399" s="234"/>
      <c r="O399" s="234"/>
      <c r="P399" s="234"/>
      <c r="Q399" s="234"/>
      <c r="R399" s="234"/>
      <c r="S399" s="234"/>
      <c r="T399" s="235"/>
      <c r="AT399" s="236" t="s">
        <v>546</v>
      </c>
      <c r="AU399" s="236" t="s">
        <v>85</v>
      </c>
      <c r="AV399" s="15" t="s">
        <v>79</v>
      </c>
      <c r="AW399" s="15" t="s">
        <v>33</v>
      </c>
      <c r="AX399" s="15" t="s">
        <v>72</v>
      </c>
      <c r="AY399" s="236" t="s">
        <v>525</v>
      </c>
    </row>
    <row r="400" spans="2:51" s="13" customFormat="1" ht="11.25">
      <c r="B400" s="204"/>
      <c r="C400" s="205"/>
      <c r="D400" s="206" t="s">
        <v>546</v>
      </c>
      <c r="E400" s="207" t="s">
        <v>19</v>
      </c>
      <c r="F400" s="208" t="s">
        <v>962</v>
      </c>
      <c r="G400" s="205"/>
      <c r="H400" s="209">
        <v>38.883000000000003</v>
      </c>
      <c r="I400" s="210"/>
      <c r="J400" s="205"/>
      <c r="K400" s="205"/>
      <c r="L400" s="211"/>
      <c r="M400" s="212"/>
      <c r="N400" s="213"/>
      <c r="O400" s="213"/>
      <c r="P400" s="213"/>
      <c r="Q400" s="213"/>
      <c r="R400" s="213"/>
      <c r="S400" s="213"/>
      <c r="T400" s="214"/>
      <c r="AT400" s="215" t="s">
        <v>546</v>
      </c>
      <c r="AU400" s="215" t="s">
        <v>85</v>
      </c>
      <c r="AV400" s="13" t="s">
        <v>85</v>
      </c>
      <c r="AW400" s="13" t="s">
        <v>33</v>
      </c>
      <c r="AX400" s="13" t="s">
        <v>72</v>
      </c>
      <c r="AY400" s="215" t="s">
        <v>525</v>
      </c>
    </row>
    <row r="401" spans="1:65" s="13" customFormat="1" ht="11.25">
      <c r="B401" s="204"/>
      <c r="C401" s="205"/>
      <c r="D401" s="206" t="s">
        <v>546</v>
      </c>
      <c r="E401" s="207" t="s">
        <v>19</v>
      </c>
      <c r="F401" s="208" t="s">
        <v>963</v>
      </c>
      <c r="G401" s="205"/>
      <c r="H401" s="209">
        <v>-3.8159999999999998</v>
      </c>
      <c r="I401" s="210"/>
      <c r="J401" s="205"/>
      <c r="K401" s="205"/>
      <c r="L401" s="211"/>
      <c r="M401" s="212"/>
      <c r="N401" s="213"/>
      <c r="O401" s="213"/>
      <c r="P401" s="213"/>
      <c r="Q401" s="213"/>
      <c r="R401" s="213"/>
      <c r="S401" s="213"/>
      <c r="T401" s="214"/>
      <c r="AT401" s="215" t="s">
        <v>546</v>
      </c>
      <c r="AU401" s="215" t="s">
        <v>85</v>
      </c>
      <c r="AV401" s="13" t="s">
        <v>85</v>
      </c>
      <c r="AW401" s="13" t="s">
        <v>33</v>
      </c>
      <c r="AX401" s="13" t="s">
        <v>72</v>
      </c>
      <c r="AY401" s="215" t="s">
        <v>525</v>
      </c>
    </row>
    <row r="402" spans="1:65" s="15" customFormat="1" ht="11.25">
      <c r="B402" s="227"/>
      <c r="C402" s="228"/>
      <c r="D402" s="206" t="s">
        <v>546</v>
      </c>
      <c r="E402" s="229" t="s">
        <v>19</v>
      </c>
      <c r="F402" s="230" t="s">
        <v>964</v>
      </c>
      <c r="G402" s="228"/>
      <c r="H402" s="229" t="s">
        <v>19</v>
      </c>
      <c r="I402" s="231"/>
      <c r="J402" s="228"/>
      <c r="K402" s="228"/>
      <c r="L402" s="232"/>
      <c r="M402" s="233"/>
      <c r="N402" s="234"/>
      <c r="O402" s="234"/>
      <c r="P402" s="234"/>
      <c r="Q402" s="234"/>
      <c r="R402" s="234"/>
      <c r="S402" s="234"/>
      <c r="T402" s="235"/>
      <c r="AT402" s="236" t="s">
        <v>546</v>
      </c>
      <c r="AU402" s="236" t="s">
        <v>85</v>
      </c>
      <c r="AV402" s="15" t="s">
        <v>79</v>
      </c>
      <c r="AW402" s="15" t="s">
        <v>33</v>
      </c>
      <c r="AX402" s="15" t="s">
        <v>72</v>
      </c>
      <c r="AY402" s="236" t="s">
        <v>525</v>
      </c>
    </row>
    <row r="403" spans="1:65" s="13" customFormat="1" ht="11.25">
      <c r="B403" s="204"/>
      <c r="C403" s="205"/>
      <c r="D403" s="206" t="s">
        <v>546</v>
      </c>
      <c r="E403" s="207" t="s">
        <v>19</v>
      </c>
      <c r="F403" s="208" t="s">
        <v>965</v>
      </c>
      <c r="G403" s="205"/>
      <c r="H403" s="209">
        <v>10.763</v>
      </c>
      <c r="I403" s="210"/>
      <c r="J403" s="205"/>
      <c r="K403" s="205"/>
      <c r="L403" s="211"/>
      <c r="M403" s="212"/>
      <c r="N403" s="213"/>
      <c r="O403" s="213"/>
      <c r="P403" s="213"/>
      <c r="Q403" s="213"/>
      <c r="R403" s="213"/>
      <c r="S403" s="213"/>
      <c r="T403" s="214"/>
      <c r="AT403" s="215" t="s">
        <v>546</v>
      </c>
      <c r="AU403" s="215" t="s">
        <v>85</v>
      </c>
      <c r="AV403" s="13" t="s">
        <v>85</v>
      </c>
      <c r="AW403" s="13" t="s">
        <v>33</v>
      </c>
      <c r="AX403" s="13" t="s">
        <v>72</v>
      </c>
      <c r="AY403" s="215" t="s">
        <v>525</v>
      </c>
    </row>
    <row r="404" spans="1:65" s="16" customFormat="1" ht="11.25">
      <c r="B404" s="237"/>
      <c r="C404" s="238"/>
      <c r="D404" s="206" t="s">
        <v>546</v>
      </c>
      <c r="E404" s="239" t="s">
        <v>19</v>
      </c>
      <c r="F404" s="240" t="s">
        <v>590</v>
      </c>
      <c r="G404" s="238"/>
      <c r="H404" s="241">
        <v>69.244</v>
      </c>
      <c r="I404" s="242"/>
      <c r="J404" s="238"/>
      <c r="K404" s="238"/>
      <c r="L404" s="243"/>
      <c r="M404" s="244"/>
      <c r="N404" s="245"/>
      <c r="O404" s="245"/>
      <c r="P404" s="245"/>
      <c r="Q404" s="245"/>
      <c r="R404" s="245"/>
      <c r="S404" s="245"/>
      <c r="T404" s="246"/>
      <c r="AT404" s="247" t="s">
        <v>546</v>
      </c>
      <c r="AU404" s="247" t="s">
        <v>85</v>
      </c>
      <c r="AV404" s="16" t="s">
        <v>573</v>
      </c>
      <c r="AW404" s="16" t="s">
        <v>33</v>
      </c>
      <c r="AX404" s="16" t="s">
        <v>72</v>
      </c>
      <c r="AY404" s="247" t="s">
        <v>525</v>
      </c>
    </row>
    <row r="405" spans="1:65" s="15" customFormat="1" ht="11.25">
      <c r="B405" s="227"/>
      <c r="C405" s="228"/>
      <c r="D405" s="206" t="s">
        <v>546</v>
      </c>
      <c r="E405" s="229" t="s">
        <v>19</v>
      </c>
      <c r="F405" s="230" t="s">
        <v>942</v>
      </c>
      <c r="G405" s="228"/>
      <c r="H405" s="229" t="s">
        <v>19</v>
      </c>
      <c r="I405" s="231"/>
      <c r="J405" s="228"/>
      <c r="K405" s="228"/>
      <c r="L405" s="232"/>
      <c r="M405" s="233"/>
      <c r="N405" s="234"/>
      <c r="O405" s="234"/>
      <c r="P405" s="234"/>
      <c r="Q405" s="234"/>
      <c r="R405" s="234"/>
      <c r="S405" s="234"/>
      <c r="T405" s="235"/>
      <c r="AT405" s="236" t="s">
        <v>546</v>
      </c>
      <c r="AU405" s="236" t="s">
        <v>85</v>
      </c>
      <c r="AV405" s="15" t="s">
        <v>79</v>
      </c>
      <c r="AW405" s="15" t="s">
        <v>33</v>
      </c>
      <c r="AX405" s="15" t="s">
        <v>72</v>
      </c>
      <c r="AY405" s="236" t="s">
        <v>525</v>
      </c>
    </row>
    <row r="406" spans="1:65" s="15" customFormat="1" ht="11.25">
      <c r="B406" s="227"/>
      <c r="C406" s="228"/>
      <c r="D406" s="206" t="s">
        <v>546</v>
      </c>
      <c r="E406" s="229" t="s">
        <v>19</v>
      </c>
      <c r="F406" s="230" t="s">
        <v>966</v>
      </c>
      <c r="G406" s="228"/>
      <c r="H406" s="229" t="s">
        <v>19</v>
      </c>
      <c r="I406" s="231"/>
      <c r="J406" s="228"/>
      <c r="K406" s="228"/>
      <c r="L406" s="232"/>
      <c r="M406" s="233"/>
      <c r="N406" s="234"/>
      <c r="O406" s="234"/>
      <c r="P406" s="234"/>
      <c r="Q406" s="234"/>
      <c r="R406" s="234"/>
      <c r="S406" s="234"/>
      <c r="T406" s="235"/>
      <c r="AT406" s="236" t="s">
        <v>546</v>
      </c>
      <c r="AU406" s="236" t="s">
        <v>85</v>
      </c>
      <c r="AV406" s="15" t="s">
        <v>79</v>
      </c>
      <c r="AW406" s="15" t="s">
        <v>33</v>
      </c>
      <c r="AX406" s="15" t="s">
        <v>72</v>
      </c>
      <c r="AY406" s="236" t="s">
        <v>525</v>
      </c>
    </row>
    <row r="407" spans="1:65" s="13" customFormat="1" ht="11.25">
      <c r="B407" s="204"/>
      <c r="C407" s="205"/>
      <c r="D407" s="206" t="s">
        <v>546</v>
      </c>
      <c r="E407" s="207" t="s">
        <v>19</v>
      </c>
      <c r="F407" s="208" t="s">
        <v>944</v>
      </c>
      <c r="G407" s="205"/>
      <c r="H407" s="209">
        <v>1.306</v>
      </c>
      <c r="I407" s="210"/>
      <c r="J407" s="205"/>
      <c r="K407" s="205"/>
      <c r="L407" s="211"/>
      <c r="M407" s="212"/>
      <c r="N407" s="213"/>
      <c r="O407" s="213"/>
      <c r="P407" s="213"/>
      <c r="Q407" s="213"/>
      <c r="R407" s="213"/>
      <c r="S407" s="213"/>
      <c r="T407" s="214"/>
      <c r="AT407" s="215" t="s">
        <v>546</v>
      </c>
      <c r="AU407" s="215" t="s">
        <v>85</v>
      </c>
      <c r="AV407" s="13" t="s">
        <v>85</v>
      </c>
      <c r="AW407" s="13" t="s">
        <v>33</v>
      </c>
      <c r="AX407" s="13" t="s">
        <v>72</v>
      </c>
      <c r="AY407" s="215" t="s">
        <v>525</v>
      </c>
    </row>
    <row r="408" spans="1:65" s="16" customFormat="1" ht="11.25">
      <c r="B408" s="237"/>
      <c r="C408" s="238"/>
      <c r="D408" s="206" t="s">
        <v>546</v>
      </c>
      <c r="E408" s="239" t="s">
        <v>19</v>
      </c>
      <c r="F408" s="240" t="s">
        <v>590</v>
      </c>
      <c r="G408" s="238"/>
      <c r="H408" s="241">
        <v>1.306</v>
      </c>
      <c r="I408" s="242"/>
      <c r="J408" s="238"/>
      <c r="K408" s="238"/>
      <c r="L408" s="243"/>
      <c r="M408" s="244"/>
      <c r="N408" s="245"/>
      <c r="O408" s="245"/>
      <c r="P408" s="245"/>
      <c r="Q408" s="245"/>
      <c r="R408" s="245"/>
      <c r="S408" s="245"/>
      <c r="T408" s="246"/>
      <c r="AT408" s="247" t="s">
        <v>546</v>
      </c>
      <c r="AU408" s="247" t="s">
        <v>85</v>
      </c>
      <c r="AV408" s="16" t="s">
        <v>573</v>
      </c>
      <c r="AW408" s="16" t="s">
        <v>33</v>
      </c>
      <c r="AX408" s="16" t="s">
        <v>72</v>
      </c>
      <c r="AY408" s="247" t="s">
        <v>525</v>
      </c>
    </row>
    <row r="409" spans="1:65" s="14" customFormat="1" ht="11.25">
      <c r="B409" s="216"/>
      <c r="C409" s="217"/>
      <c r="D409" s="206" t="s">
        <v>546</v>
      </c>
      <c r="E409" s="218" t="s">
        <v>19</v>
      </c>
      <c r="F409" s="219" t="s">
        <v>552</v>
      </c>
      <c r="G409" s="217"/>
      <c r="H409" s="220">
        <v>75.649000000000001</v>
      </c>
      <c r="I409" s="221"/>
      <c r="J409" s="217"/>
      <c r="K409" s="217"/>
      <c r="L409" s="222"/>
      <c r="M409" s="223"/>
      <c r="N409" s="224"/>
      <c r="O409" s="224"/>
      <c r="P409" s="224"/>
      <c r="Q409" s="224"/>
      <c r="R409" s="224"/>
      <c r="S409" s="224"/>
      <c r="T409" s="225"/>
      <c r="AT409" s="226" t="s">
        <v>546</v>
      </c>
      <c r="AU409" s="226" t="s">
        <v>85</v>
      </c>
      <c r="AV409" s="14" t="s">
        <v>537</v>
      </c>
      <c r="AW409" s="14" t="s">
        <v>33</v>
      </c>
      <c r="AX409" s="14" t="s">
        <v>79</v>
      </c>
      <c r="AY409" s="226" t="s">
        <v>525</v>
      </c>
    </row>
    <row r="410" spans="1:65" s="2" customFormat="1" ht="33" customHeight="1">
      <c r="A410" s="38"/>
      <c r="B410" s="39"/>
      <c r="C410" s="186" t="s">
        <v>967</v>
      </c>
      <c r="D410" s="186" t="s">
        <v>533</v>
      </c>
      <c r="E410" s="187" t="s">
        <v>968</v>
      </c>
      <c r="F410" s="188" t="s">
        <v>969</v>
      </c>
      <c r="G410" s="189" t="s">
        <v>158</v>
      </c>
      <c r="H410" s="190">
        <v>233.999</v>
      </c>
      <c r="I410" s="191"/>
      <c r="J410" s="192">
        <f>ROUND(I410*H410,2)</f>
        <v>0</v>
      </c>
      <c r="K410" s="188" t="s">
        <v>536</v>
      </c>
      <c r="L410" s="43"/>
      <c r="M410" s="193" t="s">
        <v>19</v>
      </c>
      <c r="N410" s="194" t="s">
        <v>44</v>
      </c>
      <c r="O410" s="68"/>
      <c r="P410" s="195">
        <f>O410*H410</f>
        <v>0</v>
      </c>
      <c r="Q410" s="195">
        <v>2.5018699999999998</v>
      </c>
      <c r="R410" s="195">
        <f>Q410*H410</f>
        <v>585.43507812999997</v>
      </c>
      <c r="S410" s="195">
        <v>0</v>
      </c>
      <c r="T410" s="196">
        <f>S410*H410</f>
        <v>0</v>
      </c>
      <c r="U410" s="38"/>
      <c r="V410" s="38"/>
      <c r="W410" s="38"/>
      <c r="X410" s="38"/>
      <c r="Y410" s="38"/>
      <c r="Z410" s="38"/>
      <c r="AA410" s="38"/>
      <c r="AB410" s="38"/>
      <c r="AC410" s="38"/>
      <c r="AD410" s="38"/>
      <c r="AE410" s="38"/>
      <c r="AR410" s="197" t="s">
        <v>537</v>
      </c>
      <c r="AT410" s="197" t="s">
        <v>533</v>
      </c>
      <c r="AU410" s="197" t="s">
        <v>85</v>
      </c>
      <c r="AY410" s="21" t="s">
        <v>525</v>
      </c>
      <c r="BE410" s="198">
        <f>IF(N410="základní",J410,0)</f>
        <v>0</v>
      </c>
      <c r="BF410" s="198">
        <f>IF(N410="snížená",J410,0)</f>
        <v>0</v>
      </c>
      <c r="BG410" s="198">
        <f>IF(N410="zákl. přenesená",J410,0)</f>
        <v>0</v>
      </c>
      <c r="BH410" s="198">
        <f>IF(N410="sníž. přenesená",J410,0)</f>
        <v>0</v>
      </c>
      <c r="BI410" s="198">
        <f>IF(N410="nulová",J410,0)</f>
        <v>0</v>
      </c>
      <c r="BJ410" s="21" t="s">
        <v>85</v>
      </c>
      <c r="BK410" s="198">
        <f>ROUND(I410*H410,2)</f>
        <v>0</v>
      </c>
      <c r="BL410" s="21" t="s">
        <v>537</v>
      </c>
      <c r="BM410" s="197" t="s">
        <v>970</v>
      </c>
    </row>
    <row r="411" spans="1:65" s="2" customFormat="1" ht="11.25">
      <c r="A411" s="38"/>
      <c r="B411" s="39"/>
      <c r="C411" s="40"/>
      <c r="D411" s="199" t="s">
        <v>542</v>
      </c>
      <c r="E411" s="40"/>
      <c r="F411" s="200" t="s">
        <v>971</v>
      </c>
      <c r="G411" s="40"/>
      <c r="H411" s="40"/>
      <c r="I411" s="201"/>
      <c r="J411" s="40"/>
      <c r="K411" s="40"/>
      <c r="L411" s="43"/>
      <c r="M411" s="202"/>
      <c r="N411" s="203"/>
      <c r="O411" s="68"/>
      <c r="P411" s="68"/>
      <c r="Q411" s="68"/>
      <c r="R411" s="68"/>
      <c r="S411" s="68"/>
      <c r="T411" s="69"/>
      <c r="U411" s="38"/>
      <c r="V411" s="38"/>
      <c r="W411" s="38"/>
      <c r="X411" s="38"/>
      <c r="Y411" s="38"/>
      <c r="Z411" s="38"/>
      <c r="AA411" s="38"/>
      <c r="AB411" s="38"/>
      <c r="AC411" s="38"/>
      <c r="AD411" s="38"/>
      <c r="AE411" s="38"/>
      <c r="AT411" s="21" t="s">
        <v>542</v>
      </c>
      <c r="AU411" s="21" t="s">
        <v>85</v>
      </c>
    </row>
    <row r="412" spans="1:65" s="2" customFormat="1" ht="19.5">
      <c r="A412" s="38"/>
      <c r="B412" s="39"/>
      <c r="C412" s="40"/>
      <c r="D412" s="206" t="s">
        <v>972</v>
      </c>
      <c r="E412" s="40"/>
      <c r="F412" s="258" t="s">
        <v>973</v>
      </c>
      <c r="G412" s="40"/>
      <c r="H412" s="40"/>
      <c r="I412" s="201"/>
      <c r="J412" s="40"/>
      <c r="K412" s="40"/>
      <c r="L412" s="43"/>
      <c r="M412" s="202"/>
      <c r="N412" s="203"/>
      <c r="O412" s="68"/>
      <c r="P412" s="68"/>
      <c r="Q412" s="68"/>
      <c r="R412" s="68"/>
      <c r="S412" s="68"/>
      <c r="T412" s="69"/>
      <c r="U412" s="38"/>
      <c r="V412" s="38"/>
      <c r="W412" s="38"/>
      <c r="X412" s="38"/>
      <c r="Y412" s="38"/>
      <c r="Z412" s="38"/>
      <c r="AA412" s="38"/>
      <c r="AB412" s="38"/>
      <c r="AC412" s="38"/>
      <c r="AD412" s="38"/>
      <c r="AE412" s="38"/>
      <c r="AT412" s="21" t="s">
        <v>972</v>
      </c>
      <c r="AU412" s="21" t="s">
        <v>85</v>
      </c>
    </row>
    <row r="413" spans="1:65" s="15" customFormat="1" ht="11.25">
      <c r="B413" s="227"/>
      <c r="C413" s="228"/>
      <c r="D413" s="206" t="s">
        <v>546</v>
      </c>
      <c r="E413" s="229" t="s">
        <v>19</v>
      </c>
      <c r="F413" s="230" t="s">
        <v>974</v>
      </c>
      <c r="G413" s="228"/>
      <c r="H413" s="229" t="s">
        <v>19</v>
      </c>
      <c r="I413" s="231"/>
      <c r="J413" s="228"/>
      <c r="K413" s="228"/>
      <c r="L413" s="232"/>
      <c r="M413" s="233"/>
      <c r="N413" s="234"/>
      <c r="O413" s="234"/>
      <c r="P413" s="234"/>
      <c r="Q413" s="234"/>
      <c r="R413" s="234"/>
      <c r="S413" s="234"/>
      <c r="T413" s="235"/>
      <c r="AT413" s="236" t="s">
        <v>546</v>
      </c>
      <c r="AU413" s="236" t="s">
        <v>85</v>
      </c>
      <c r="AV413" s="15" t="s">
        <v>79</v>
      </c>
      <c r="AW413" s="15" t="s">
        <v>33</v>
      </c>
      <c r="AX413" s="15" t="s">
        <v>72</v>
      </c>
      <c r="AY413" s="236" t="s">
        <v>525</v>
      </c>
    </row>
    <row r="414" spans="1:65" s="15" customFormat="1" ht="11.25">
      <c r="B414" s="227"/>
      <c r="C414" s="228"/>
      <c r="D414" s="206" t="s">
        <v>546</v>
      </c>
      <c r="E414" s="229" t="s">
        <v>19</v>
      </c>
      <c r="F414" s="230" t="s">
        <v>975</v>
      </c>
      <c r="G414" s="228"/>
      <c r="H414" s="229" t="s">
        <v>19</v>
      </c>
      <c r="I414" s="231"/>
      <c r="J414" s="228"/>
      <c r="K414" s="228"/>
      <c r="L414" s="232"/>
      <c r="M414" s="233"/>
      <c r="N414" s="234"/>
      <c r="O414" s="234"/>
      <c r="P414" s="234"/>
      <c r="Q414" s="234"/>
      <c r="R414" s="234"/>
      <c r="S414" s="234"/>
      <c r="T414" s="235"/>
      <c r="AT414" s="236" t="s">
        <v>546</v>
      </c>
      <c r="AU414" s="236" t="s">
        <v>85</v>
      </c>
      <c r="AV414" s="15" t="s">
        <v>79</v>
      </c>
      <c r="AW414" s="15" t="s">
        <v>33</v>
      </c>
      <c r="AX414" s="15" t="s">
        <v>72</v>
      </c>
      <c r="AY414" s="236" t="s">
        <v>525</v>
      </c>
    </row>
    <row r="415" spans="1:65" s="13" customFormat="1" ht="11.25">
      <c r="B415" s="204"/>
      <c r="C415" s="205"/>
      <c r="D415" s="206" t="s">
        <v>546</v>
      </c>
      <c r="E415" s="207" t="s">
        <v>19</v>
      </c>
      <c r="F415" s="208" t="s">
        <v>976</v>
      </c>
      <c r="G415" s="205"/>
      <c r="H415" s="209">
        <v>3.5910000000000002</v>
      </c>
      <c r="I415" s="210"/>
      <c r="J415" s="205"/>
      <c r="K415" s="205"/>
      <c r="L415" s="211"/>
      <c r="M415" s="212"/>
      <c r="N415" s="213"/>
      <c r="O415" s="213"/>
      <c r="P415" s="213"/>
      <c r="Q415" s="213"/>
      <c r="R415" s="213"/>
      <c r="S415" s="213"/>
      <c r="T415" s="214"/>
      <c r="AT415" s="215" t="s">
        <v>546</v>
      </c>
      <c r="AU415" s="215" t="s">
        <v>85</v>
      </c>
      <c r="AV415" s="13" t="s">
        <v>85</v>
      </c>
      <c r="AW415" s="13" t="s">
        <v>33</v>
      </c>
      <c r="AX415" s="13" t="s">
        <v>72</v>
      </c>
      <c r="AY415" s="215" t="s">
        <v>525</v>
      </c>
    </row>
    <row r="416" spans="1:65" s="16" customFormat="1" ht="11.25">
      <c r="B416" s="237"/>
      <c r="C416" s="238"/>
      <c r="D416" s="206" t="s">
        <v>546</v>
      </c>
      <c r="E416" s="239" t="s">
        <v>19</v>
      </c>
      <c r="F416" s="240" t="s">
        <v>590</v>
      </c>
      <c r="G416" s="238"/>
      <c r="H416" s="241">
        <v>3.5910000000000002</v>
      </c>
      <c r="I416" s="242"/>
      <c r="J416" s="238"/>
      <c r="K416" s="238"/>
      <c r="L416" s="243"/>
      <c r="M416" s="244"/>
      <c r="N416" s="245"/>
      <c r="O416" s="245"/>
      <c r="P416" s="245"/>
      <c r="Q416" s="245"/>
      <c r="R416" s="245"/>
      <c r="S416" s="245"/>
      <c r="T416" s="246"/>
      <c r="AT416" s="247" t="s">
        <v>546</v>
      </c>
      <c r="AU416" s="247" t="s">
        <v>85</v>
      </c>
      <c r="AV416" s="16" t="s">
        <v>573</v>
      </c>
      <c r="AW416" s="16" t="s">
        <v>33</v>
      </c>
      <c r="AX416" s="16" t="s">
        <v>72</v>
      </c>
      <c r="AY416" s="247" t="s">
        <v>525</v>
      </c>
    </row>
    <row r="417" spans="2:51" s="15" customFormat="1" ht="11.25">
      <c r="B417" s="227"/>
      <c r="C417" s="228"/>
      <c r="D417" s="206" t="s">
        <v>546</v>
      </c>
      <c r="E417" s="229" t="s">
        <v>19</v>
      </c>
      <c r="F417" s="230" t="s">
        <v>977</v>
      </c>
      <c r="G417" s="228"/>
      <c r="H417" s="229" t="s">
        <v>19</v>
      </c>
      <c r="I417" s="231"/>
      <c r="J417" s="228"/>
      <c r="K417" s="228"/>
      <c r="L417" s="232"/>
      <c r="M417" s="233"/>
      <c r="N417" s="234"/>
      <c r="O417" s="234"/>
      <c r="P417" s="234"/>
      <c r="Q417" s="234"/>
      <c r="R417" s="234"/>
      <c r="S417" s="234"/>
      <c r="T417" s="235"/>
      <c r="AT417" s="236" t="s">
        <v>546</v>
      </c>
      <c r="AU417" s="236" t="s">
        <v>85</v>
      </c>
      <c r="AV417" s="15" t="s">
        <v>79</v>
      </c>
      <c r="AW417" s="15" t="s">
        <v>33</v>
      </c>
      <c r="AX417" s="15" t="s">
        <v>72</v>
      </c>
      <c r="AY417" s="236" t="s">
        <v>525</v>
      </c>
    </row>
    <row r="418" spans="2:51" s="15" customFormat="1" ht="11.25">
      <c r="B418" s="227"/>
      <c r="C418" s="228"/>
      <c r="D418" s="206" t="s">
        <v>546</v>
      </c>
      <c r="E418" s="229" t="s">
        <v>19</v>
      </c>
      <c r="F418" s="230" t="s">
        <v>975</v>
      </c>
      <c r="G418" s="228"/>
      <c r="H418" s="229" t="s">
        <v>19</v>
      </c>
      <c r="I418" s="231"/>
      <c r="J418" s="228"/>
      <c r="K418" s="228"/>
      <c r="L418" s="232"/>
      <c r="M418" s="233"/>
      <c r="N418" s="234"/>
      <c r="O418" s="234"/>
      <c r="P418" s="234"/>
      <c r="Q418" s="234"/>
      <c r="R418" s="234"/>
      <c r="S418" s="234"/>
      <c r="T418" s="235"/>
      <c r="AT418" s="236" t="s">
        <v>546</v>
      </c>
      <c r="AU418" s="236" t="s">
        <v>85</v>
      </c>
      <c r="AV418" s="15" t="s">
        <v>79</v>
      </c>
      <c r="AW418" s="15" t="s">
        <v>33</v>
      </c>
      <c r="AX418" s="15" t="s">
        <v>72</v>
      </c>
      <c r="AY418" s="236" t="s">
        <v>525</v>
      </c>
    </row>
    <row r="419" spans="2:51" s="13" customFormat="1" ht="11.25">
      <c r="B419" s="204"/>
      <c r="C419" s="205"/>
      <c r="D419" s="206" t="s">
        <v>546</v>
      </c>
      <c r="E419" s="207" t="s">
        <v>19</v>
      </c>
      <c r="F419" s="208" t="s">
        <v>978</v>
      </c>
      <c r="G419" s="205"/>
      <c r="H419" s="209">
        <v>1.012</v>
      </c>
      <c r="I419" s="210"/>
      <c r="J419" s="205"/>
      <c r="K419" s="205"/>
      <c r="L419" s="211"/>
      <c r="M419" s="212"/>
      <c r="N419" s="213"/>
      <c r="O419" s="213"/>
      <c r="P419" s="213"/>
      <c r="Q419" s="213"/>
      <c r="R419" s="213"/>
      <c r="S419" s="213"/>
      <c r="T419" s="214"/>
      <c r="AT419" s="215" t="s">
        <v>546</v>
      </c>
      <c r="AU419" s="215" t="s">
        <v>85</v>
      </c>
      <c r="AV419" s="13" t="s">
        <v>85</v>
      </c>
      <c r="AW419" s="13" t="s">
        <v>33</v>
      </c>
      <c r="AX419" s="13" t="s">
        <v>72</v>
      </c>
      <c r="AY419" s="215" t="s">
        <v>525</v>
      </c>
    </row>
    <row r="420" spans="2:51" s="16" customFormat="1" ht="11.25">
      <c r="B420" s="237"/>
      <c r="C420" s="238"/>
      <c r="D420" s="206" t="s">
        <v>546</v>
      </c>
      <c r="E420" s="239" t="s">
        <v>19</v>
      </c>
      <c r="F420" s="240" t="s">
        <v>590</v>
      </c>
      <c r="G420" s="238"/>
      <c r="H420" s="241">
        <v>1.012</v>
      </c>
      <c r="I420" s="242"/>
      <c r="J420" s="238"/>
      <c r="K420" s="238"/>
      <c r="L420" s="243"/>
      <c r="M420" s="244"/>
      <c r="N420" s="245"/>
      <c r="O420" s="245"/>
      <c r="P420" s="245"/>
      <c r="Q420" s="245"/>
      <c r="R420" s="245"/>
      <c r="S420" s="245"/>
      <c r="T420" s="246"/>
      <c r="AT420" s="247" t="s">
        <v>546</v>
      </c>
      <c r="AU420" s="247" t="s">
        <v>85</v>
      </c>
      <c r="AV420" s="16" t="s">
        <v>573</v>
      </c>
      <c r="AW420" s="16" t="s">
        <v>33</v>
      </c>
      <c r="AX420" s="16" t="s">
        <v>72</v>
      </c>
      <c r="AY420" s="247" t="s">
        <v>525</v>
      </c>
    </row>
    <row r="421" spans="2:51" s="15" customFormat="1" ht="11.25">
      <c r="B421" s="227"/>
      <c r="C421" s="228"/>
      <c r="D421" s="206" t="s">
        <v>546</v>
      </c>
      <c r="E421" s="229" t="s">
        <v>19</v>
      </c>
      <c r="F421" s="230" t="s">
        <v>979</v>
      </c>
      <c r="G421" s="228"/>
      <c r="H421" s="229" t="s">
        <v>19</v>
      </c>
      <c r="I421" s="231"/>
      <c r="J421" s="228"/>
      <c r="K421" s="228"/>
      <c r="L421" s="232"/>
      <c r="M421" s="233"/>
      <c r="N421" s="234"/>
      <c r="O421" s="234"/>
      <c r="P421" s="234"/>
      <c r="Q421" s="234"/>
      <c r="R421" s="234"/>
      <c r="S421" s="234"/>
      <c r="T421" s="235"/>
      <c r="AT421" s="236" t="s">
        <v>546</v>
      </c>
      <c r="AU421" s="236" t="s">
        <v>85</v>
      </c>
      <c r="AV421" s="15" t="s">
        <v>79</v>
      </c>
      <c r="AW421" s="15" t="s">
        <v>33</v>
      </c>
      <c r="AX421" s="15" t="s">
        <v>72</v>
      </c>
      <c r="AY421" s="236" t="s">
        <v>525</v>
      </c>
    </row>
    <row r="422" spans="2:51" s="15" customFormat="1" ht="11.25">
      <c r="B422" s="227"/>
      <c r="C422" s="228"/>
      <c r="D422" s="206" t="s">
        <v>546</v>
      </c>
      <c r="E422" s="229" t="s">
        <v>19</v>
      </c>
      <c r="F422" s="230" t="s">
        <v>980</v>
      </c>
      <c r="G422" s="228"/>
      <c r="H422" s="229" t="s">
        <v>19</v>
      </c>
      <c r="I422" s="231"/>
      <c r="J422" s="228"/>
      <c r="K422" s="228"/>
      <c r="L422" s="232"/>
      <c r="M422" s="233"/>
      <c r="N422" s="234"/>
      <c r="O422" s="234"/>
      <c r="P422" s="234"/>
      <c r="Q422" s="234"/>
      <c r="R422" s="234"/>
      <c r="S422" s="234"/>
      <c r="T422" s="235"/>
      <c r="AT422" s="236" t="s">
        <v>546</v>
      </c>
      <c r="AU422" s="236" t="s">
        <v>85</v>
      </c>
      <c r="AV422" s="15" t="s">
        <v>79</v>
      </c>
      <c r="AW422" s="15" t="s">
        <v>33</v>
      </c>
      <c r="AX422" s="15" t="s">
        <v>72</v>
      </c>
      <c r="AY422" s="236" t="s">
        <v>525</v>
      </c>
    </row>
    <row r="423" spans="2:51" s="13" customFormat="1" ht="22.5">
      <c r="B423" s="204"/>
      <c r="C423" s="205"/>
      <c r="D423" s="206" t="s">
        <v>546</v>
      </c>
      <c r="E423" s="207" t="s">
        <v>19</v>
      </c>
      <c r="F423" s="208" t="s">
        <v>981</v>
      </c>
      <c r="G423" s="205"/>
      <c r="H423" s="209">
        <v>77.375</v>
      </c>
      <c r="I423" s="210"/>
      <c r="J423" s="205"/>
      <c r="K423" s="205"/>
      <c r="L423" s="211"/>
      <c r="M423" s="212"/>
      <c r="N423" s="213"/>
      <c r="O423" s="213"/>
      <c r="P423" s="213"/>
      <c r="Q423" s="213"/>
      <c r="R423" s="213"/>
      <c r="S423" s="213"/>
      <c r="T423" s="214"/>
      <c r="AT423" s="215" t="s">
        <v>546</v>
      </c>
      <c r="AU423" s="215" t="s">
        <v>85</v>
      </c>
      <c r="AV423" s="13" t="s">
        <v>85</v>
      </c>
      <c r="AW423" s="13" t="s">
        <v>33</v>
      </c>
      <c r="AX423" s="13" t="s">
        <v>72</v>
      </c>
      <c r="AY423" s="215" t="s">
        <v>525</v>
      </c>
    </row>
    <row r="424" spans="2:51" s="15" customFormat="1" ht="11.25">
      <c r="B424" s="227"/>
      <c r="C424" s="228"/>
      <c r="D424" s="206" t="s">
        <v>546</v>
      </c>
      <c r="E424" s="229" t="s">
        <v>19</v>
      </c>
      <c r="F424" s="230" t="s">
        <v>982</v>
      </c>
      <c r="G424" s="228"/>
      <c r="H424" s="229" t="s">
        <v>19</v>
      </c>
      <c r="I424" s="231"/>
      <c r="J424" s="228"/>
      <c r="K424" s="228"/>
      <c r="L424" s="232"/>
      <c r="M424" s="233"/>
      <c r="N424" s="234"/>
      <c r="O424" s="234"/>
      <c r="P424" s="234"/>
      <c r="Q424" s="234"/>
      <c r="R424" s="234"/>
      <c r="S424" s="234"/>
      <c r="T424" s="235"/>
      <c r="AT424" s="236" t="s">
        <v>546</v>
      </c>
      <c r="AU424" s="236" t="s">
        <v>85</v>
      </c>
      <c r="AV424" s="15" t="s">
        <v>79</v>
      </c>
      <c r="AW424" s="15" t="s">
        <v>33</v>
      </c>
      <c r="AX424" s="15" t="s">
        <v>72</v>
      </c>
      <c r="AY424" s="236" t="s">
        <v>525</v>
      </c>
    </row>
    <row r="425" spans="2:51" s="13" customFormat="1" ht="11.25">
      <c r="B425" s="204"/>
      <c r="C425" s="205"/>
      <c r="D425" s="206" t="s">
        <v>546</v>
      </c>
      <c r="E425" s="207" t="s">
        <v>19</v>
      </c>
      <c r="F425" s="208" t="s">
        <v>983</v>
      </c>
      <c r="G425" s="205"/>
      <c r="H425" s="209">
        <v>93.596999999999994</v>
      </c>
      <c r="I425" s="210"/>
      <c r="J425" s="205"/>
      <c r="K425" s="205"/>
      <c r="L425" s="211"/>
      <c r="M425" s="212"/>
      <c r="N425" s="213"/>
      <c r="O425" s="213"/>
      <c r="P425" s="213"/>
      <c r="Q425" s="213"/>
      <c r="R425" s="213"/>
      <c r="S425" s="213"/>
      <c r="T425" s="214"/>
      <c r="AT425" s="215" t="s">
        <v>546</v>
      </c>
      <c r="AU425" s="215" t="s">
        <v>85</v>
      </c>
      <c r="AV425" s="13" t="s">
        <v>85</v>
      </c>
      <c r="AW425" s="13" t="s">
        <v>33</v>
      </c>
      <c r="AX425" s="13" t="s">
        <v>72</v>
      </c>
      <c r="AY425" s="215" t="s">
        <v>525</v>
      </c>
    </row>
    <row r="426" spans="2:51" s="13" customFormat="1" ht="11.25">
      <c r="B426" s="204"/>
      <c r="C426" s="205"/>
      <c r="D426" s="206" t="s">
        <v>546</v>
      </c>
      <c r="E426" s="207" t="s">
        <v>19</v>
      </c>
      <c r="F426" s="208" t="s">
        <v>984</v>
      </c>
      <c r="G426" s="205"/>
      <c r="H426" s="209">
        <v>21.239000000000001</v>
      </c>
      <c r="I426" s="210"/>
      <c r="J426" s="205"/>
      <c r="K426" s="205"/>
      <c r="L426" s="211"/>
      <c r="M426" s="212"/>
      <c r="N426" s="213"/>
      <c r="O426" s="213"/>
      <c r="P426" s="213"/>
      <c r="Q426" s="213"/>
      <c r="R426" s="213"/>
      <c r="S426" s="213"/>
      <c r="T426" s="214"/>
      <c r="AT426" s="215" t="s">
        <v>546</v>
      </c>
      <c r="AU426" s="215" t="s">
        <v>85</v>
      </c>
      <c r="AV426" s="13" t="s">
        <v>85</v>
      </c>
      <c r="AW426" s="13" t="s">
        <v>33</v>
      </c>
      <c r="AX426" s="13" t="s">
        <v>72</v>
      </c>
      <c r="AY426" s="215" t="s">
        <v>525</v>
      </c>
    </row>
    <row r="427" spans="2:51" s="16" customFormat="1" ht="11.25">
      <c r="B427" s="237"/>
      <c r="C427" s="238"/>
      <c r="D427" s="206" t="s">
        <v>546</v>
      </c>
      <c r="E427" s="239" t="s">
        <v>19</v>
      </c>
      <c r="F427" s="240" t="s">
        <v>590</v>
      </c>
      <c r="G427" s="238"/>
      <c r="H427" s="241">
        <v>192.21100000000001</v>
      </c>
      <c r="I427" s="242"/>
      <c r="J427" s="238"/>
      <c r="K427" s="238"/>
      <c r="L427" s="243"/>
      <c r="M427" s="244"/>
      <c r="N427" s="245"/>
      <c r="O427" s="245"/>
      <c r="P427" s="245"/>
      <c r="Q427" s="245"/>
      <c r="R427" s="245"/>
      <c r="S427" s="245"/>
      <c r="T427" s="246"/>
      <c r="AT427" s="247" t="s">
        <v>546</v>
      </c>
      <c r="AU427" s="247" t="s">
        <v>85</v>
      </c>
      <c r="AV427" s="16" t="s">
        <v>573</v>
      </c>
      <c r="AW427" s="16" t="s">
        <v>33</v>
      </c>
      <c r="AX427" s="16" t="s">
        <v>72</v>
      </c>
      <c r="AY427" s="247" t="s">
        <v>525</v>
      </c>
    </row>
    <row r="428" spans="2:51" s="15" customFormat="1" ht="11.25">
      <c r="B428" s="227"/>
      <c r="C428" s="228"/>
      <c r="D428" s="206" t="s">
        <v>546</v>
      </c>
      <c r="E428" s="229" t="s">
        <v>19</v>
      </c>
      <c r="F428" s="230" t="s">
        <v>985</v>
      </c>
      <c r="G428" s="228"/>
      <c r="H428" s="229" t="s">
        <v>19</v>
      </c>
      <c r="I428" s="231"/>
      <c r="J428" s="228"/>
      <c r="K428" s="228"/>
      <c r="L428" s="232"/>
      <c r="M428" s="233"/>
      <c r="N428" s="234"/>
      <c r="O428" s="234"/>
      <c r="P428" s="234"/>
      <c r="Q428" s="234"/>
      <c r="R428" s="234"/>
      <c r="S428" s="234"/>
      <c r="T428" s="235"/>
      <c r="AT428" s="236" t="s">
        <v>546</v>
      </c>
      <c r="AU428" s="236" t="s">
        <v>85</v>
      </c>
      <c r="AV428" s="15" t="s">
        <v>79</v>
      </c>
      <c r="AW428" s="15" t="s">
        <v>33</v>
      </c>
      <c r="AX428" s="15" t="s">
        <v>72</v>
      </c>
      <c r="AY428" s="236" t="s">
        <v>525</v>
      </c>
    </row>
    <row r="429" spans="2:51" s="15" customFormat="1" ht="11.25">
      <c r="B429" s="227"/>
      <c r="C429" s="228"/>
      <c r="D429" s="206" t="s">
        <v>546</v>
      </c>
      <c r="E429" s="229" t="s">
        <v>19</v>
      </c>
      <c r="F429" s="230" t="s">
        <v>986</v>
      </c>
      <c r="G429" s="228"/>
      <c r="H429" s="229" t="s">
        <v>19</v>
      </c>
      <c r="I429" s="231"/>
      <c r="J429" s="228"/>
      <c r="K429" s="228"/>
      <c r="L429" s="232"/>
      <c r="M429" s="233"/>
      <c r="N429" s="234"/>
      <c r="O429" s="234"/>
      <c r="P429" s="234"/>
      <c r="Q429" s="234"/>
      <c r="R429" s="234"/>
      <c r="S429" s="234"/>
      <c r="T429" s="235"/>
      <c r="AT429" s="236" t="s">
        <v>546</v>
      </c>
      <c r="AU429" s="236" t="s">
        <v>85</v>
      </c>
      <c r="AV429" s="15" t="s">
        <v>79</v>
      </c>
      <c r="AW429" s="15" t="s">
        <v>33</v>
      </c>
      <c r="AX429" s="15" t="s">
        <v>72</v>
      </c>
      <c r="AY429" s="236" t="s">
        <v>525</v>
      </c>
    </row>
    <row r="430" spans="2:51" s="13" customFormat="1" ht="11.25">
      <c r="B430" s="204"/>
      <c r="C430" s="205"/>
      <c r="D430" s="206" t="s">
        <v>546</v>
      </c>
      <c r="E430" s="207" t="s">
        <v>19</v>
      </c>
      <c r="F430" s="208" t="s">
        <v>987</v>
      </c>
      <c r="G430" s="205"/>
      <c r="H430" s="209">
        <v>133.71</v>
      </c>
      <c r="I430" s="210"/>
      <c r="J430" s="205"/>
      <c r="K430" s="205"/>
      <c r="L430" s="211"/>
      <c r="M430" s="212"/>
      <c r="N430" s="213"/>
      <c r="O430" s="213"/>
      <c r="P430" s="213"/>
      <c r="Q430" s="213"/>
      <c r="R430" s="213"/>
      <c r="S430" s="213"/>
      <c r="T430" s="214"/>
      <c r="AT430" s="215" t="s">
        <v>546</v>
      </c>
      <c r="AU430" s="215" t="s">
        <v>85</v>
      </c>
      <c r="AV430" s="13" t="s">
        <v>85</v>
      </c>
      <c r="AW430" s="13" t="s">
        <v>33</v>
      </c>
      <c r="AX430" s="13" t="s">
        <v>72</v>
      </c>
      <c r="AY430" s="215" t="s">
        <v>525</v>
      </c>
    </row>
    <row r="431" spans="2:51" s="15" customFormat="1" ht="22.5">
      <c r="B431" s="227"/>
      <c r="C431" s="228"/>
      <c r="D431" s="206" t="s">
        <v>546</v>
      </c>
      <c r="E431" s="229" t="s">
        <v>19</v>
      </c>
      <c r="F431" s="230" t="s">
        <v>988</v>
      </c>
      <c r="G431" s="228"/>
      <c r="H431" s="229" t="s">
        <v>19</v>
      </c>
      <c r="I431" s="231"/>
      <c r="J431" s="228"/>
      <c r="K431" s="228"/>
      <c r="L431" s="232"/>
      <c r="M431" s="233"/>
      <c r="N431" s="234"/>
      <c r="O431" s="234"/>
      <c r="P431" s="234"/>
      <c r="Q431" s="234"/>
      <c r="R431" s="234"/>
      <c r="S431" s="234"/>
      <c r="T431" s="235"/>
      <c r="AT431" s="236" t="s">
        <v>546</v>
      </c>
      <c r="AU431" s="236" t="s">
        <v>85</v>
      </c>
      <c r="AV431" s="15" t="s">
        <v>79</v>
      </c>
      <c r="AW431" s="15" t="s">
        <v>33</v>
      </c>
      <c r="AX431" s="15" t="s">
        <v>72</v>
      </c>
      <c r="AY431" s="236" t="s">
        <v>525</v>
      </c>
    </row>
    <row r="432" spans="2:51" s="15" customFormat="1" ht="22.5">
      <c r="B432" s="227"/>
      <c r="C432" s="228"/>
      <c r="D432" s="206" t="s">
        <v>546</v>
      </c>
      <c r="E432" s="229" t="s">
        <v>19</v>
      </c>
      <c r="F432" s="230" t="s">
        <v>989</v>
      </c>
      <c r="G432" s="228"/>
      <c r="H432" s="229" t="s">
        <v>19</v>
      </c>
      <c r="I432" s="231"/>
      <c r="J432" s="228"/>
      <c r="K432" s="228"/>
      <c r="L432" s="232"/>
      <c r="M432" s="233"/>
      <c r="N432" s="234"/>
      <c r="O432" s="234"/>
      <c r="P432" s="234"/>
      <c r="Q432" s="234"/>
      <c r="R432" s="234"/>
      <c r="S432" s="234"/>
      <c r="T432" s="235"/>
      <c r="AT432" s="236" t="s">
        <v>546</v>
      </c>
      <c r="AU432" s="236" t="s">
        <v>85</v>
      </c>
      <c r="AV432" s="15" t="s">
        <v>79</v>
      </c>
      <c r="AW432" s="15" t="s">
        <v>33</v>
      </c>
      <c r="AX432" s="15" t="s">
        <v>72</v>
      </c>
      <c r="AY432" s="236" t="s">
        <v>525</v>
      </c>
    </row>
    <row r="433" spans="1:65" s="15" customFormat="1" ht="22.5">
      <c r="B433" s="227"/>
      <c r="C433" s="228"/>
      <c r="D433" s="206" t="s">
        <v>546</v>
      </c>
      <c r="E433" s="229" t="s">
        <v>19</v>
      </c>
      <c r="F433" s="230" t="s">
        <v>990</v>
      </c>
      <c r="G433" s="228"/>
      <c r="H433" s="229" t="s">
        <v>19</v>
      </c>
      <c r="I433" s="231"/>
      <c r="J433" s="228"/>
      <c r="K433" s="228"/>
      <c r="L433" s="232"/>
      <c r="M433" s="233"/>
      <c r="N433" s="234"/>
      <c r="O433" s="234"/>
      <c r="P433" s="234"/>
      <c r="Q433" s="234"/>
      <c r="R433" s="234"/>
      <c r="S433" s="234"/>
      <c r="T433" s="235"/>
      <c r="AT433" s="236" t="s">
        <v>546</v>
      </c>
      <c r="AU433" s="236" t="s">
        <v>85</v>
      </c>
      <c r="AV433" s="15" t="s">
        <v>79</v>
      </c>
      <c r="AW433" s="15" t="s">
        <v>33</v>
      </c>
      <c r="AX433" s="15" t="s">
        <v>72</v>
      </c>
      <c r="AY433" s="236" t="s">
        <v>525</v>
      </c>
    </row>
    <row r="434" spans="1:65" s="13" customFormat="1" ht="11.25">
      <c r="B434" s="204"/>
      <c r="C434" s="205"/>
      <c r="D434" s="206" t="s">
        <v>546</v>
      </c>
      <c r="E434" s="207" t="s">
        <v>19</v>
      </c>
      <c r="F434" s="208" t="s">
        <v>991</v>
      </c>
      <c r="G434" s="205"/>
      <c r="H434" s="209">
        <v>-106.789</v>
      </c>
      <c r="I434" s="210"/>
      <c r="J434" s="205"/>
      <c r="K434" s="205"/>
      <c r="L434" s="211"/>
      <c r="M434" s="212"/>
      <c r="N434" s="213"/>
      <c r="O434" s="213"/>
      <c r="P434" s="213"/>
      <c r="Q434" s="213"/>
      <c r="R434" s="213"/>
      <c r="S434" s="213"/>
      <c r="T434" s="214"/>
      <c r="AT434" s="215" t="s">
        <v>546</v>
      </c>
      <c r="AU434" s="215" t="s">
        <v>85</v>
      </c>
      <c r="AV434" s="13" t="s">
        <v>85</v>
      </c>
      <c r="AW434" s="13" t="s">
        <v>33</v>
      </c>
      <c r="AX434" s="13" t="s">
        <v>72</v>
      </c>
      <c r="AY434" s="215" t="s">
        <v>525</v>
      </c>
    </row>
    <row r="435" spans="1:65" s="16" customFormat="1" ht="11.25">
      <c r="B435" s="237"/>
      <c r="C435" s="238"/>
      <c r="D435" s="206" t="s">
        <v>546</v>
      </c>
      <c r="E435" s="239" t="s">
        <v>19</v>
      </c>
      <c r="F435" s="240" t="s">
        <v>590</v>
      </c>
      <c r="G435" s="238"/>
      <c r="H435" s="241">
        <v>26.920999999999999</v>
      </c>
      <c r="I435" s="242"/>
      <c r="J435" s="238"/>
      <c r="K435" s="238"/>
      <c r="L435" s="243"/>
      <c r="M435" s="244"/>
      <c r="N435" s="245"/>
      <c r="O435" s="245"/>
      <c r="P435" s="245"/>
      <c r="Q435" s="245"/>
      <c r="R435" s="245"/>
      <c r="S435" s="245"/>
      <c r="T435" s="246"/>
      <c r="AT435" s="247" t="s">
        <v>546</v>
      </c>
      <c r="AU435" s="247" t="s">
        <v>85</v>
      </c>
      <c r="AV435" s="16" t="s">
        <v>573</v>
      </c>
      <c r="AW435" s="16" t="s">
        <v>33</v>
      </c>
      <c r="AX435" s="16" t="s">
        <v>72</v>
      </c>
      <c r="AY435" s="247" t="s">
        <v>525</v>
      </c>
    </row>
    <row r="436" spans="1:65" s="13" customFormat="1" ht="11.25">
      <c r="B436" s="204"/>
      <c r="C436" s="205"/>
      <c r="D436" s="206" t="s">
        <v>546</v>
      </c>
      <c r="E436" s="207" t="s">
        <v>19</v>
      </c>
      <c r="F436" s="208" t="s">
        <v>992</v>
      </c>
      <c r="G436" s="205"/>
      <c r="H436" s="209">
        <v>30.341000000000001</v>
      </c>
      <c r="I436" s="210"/>
      <c r="J436" s="205"/>
      <c r="K436" s="205"/>
      <c r="L436" s="211"/>
      <c r="M436" s="212"/>
      <c r="N436" s="213"/>
      <c r="O436" s="213"/>
      <c r="P436" s="213"/>
      <c r="Q436" s="213"/>
      <c r="R436" s="213"/>
      <c r="S436" s="213"/>
      <c r="T436" s="214"/>
      <c r="AT436" s="215" t="s">
        <v>546</v>
      </c>
      <c r="AU436" s="215" t="s">
        <v>85</v>
      </c>
      <c r="AV436" s="13" t="s">
        <v>85</v>
      </c>
      <c r="AW436" s="13" t="s">
        <v>33</v>
      </c>
      <c r="AX436" s="13" t="s">
        <v>72</v>
      </c>
      <c r="AY436" s="215" t="s">
        <v>525</v>
      </c>
    </row>
    <row r="437" spans="1:65" s="13" customFormat="1" ht="33.75">
      <c r="B437" s="204"/>
      <c r="C437" s="205"/>
      <c r="D437" s="206" t="s">
        <v>546</v>
      </c>
      <c r="E437" s="207" t="s">
        <v>19</v>
      </c>
      <c r="F437" s="208" t="s">
        <v>993</v>
      </c>
      <c r="G437" s="205"/>
      <c r="H437" s="209">
        <v>-20.077000000000002</v>
      </c>
      <c r="I437" s="210"/>
      <c r="J437" s="205"/>
      <c r="K437" s="205"/>
      <c r="L437" s="211"/>
      <c r="M437" s="212"/>
      <c r="N437" s="213"/>
      <c r="O437" s="213"/>
      <c r="P437" s="213"/>
      <c r="Q437" s="213"/>
      <c r="R437" s="213"/>
      <c r="S437" s="213"/>
      <c r="T437" s="214"/>
      <c r="AT437" s="215" t="s">
        <v>546</v>
      </c>
      <c r="AU437" s="215" t="s">
        <v>85</v>
      </c>
      <c r="AV437" s="13" t="s">
        <v>85</v>
      </c>
      <c r="AW437" s="13" t="s">
        <v>33</v>
      </c>
      <c r="AX437" s="13" t="s">
        <v>72</v>
      </c>
      <c r="AY437" s="215" t="s">
        <v>525</v>
      </c>
    </row>
    <row r="438" spans="1:65" s="16" customFormat="1" ht="11.25">
      <c r="B438" s="237"/>
      <c r="C438" s="238"/>
      <c r="D438" s="206" t="s">
        <v>546</v>
      </c>
      <c r="E438" s="239" t="s">
        <v>19</v>
      </c>
      <c r="F438" s="240" t="s">
        <v>590</v>
      </c>
      <c r="G438" s="238"/>
      <c r="H438" s="241">
        <v>10.263999999999999</v>
      </c>
      <c r="I438" s="242"/>
      <c r="J438" s="238"/>
      <c r="K438" s="238"/>
      <c r="L438" s="243"/>
      <c r="M438" s="244"/>
      <c r="N438" s="245"/>
      <c r="O438" s="245"/>
      <c r="P438" s="245"/>
      <c r="Q438" s="245"/>
      <c r="R438" s="245"/>
      <c r="S438" s="245"/>
      <c r="T438" s="246"/>
      <c r="AT438" s="247" t="s">
        <v>546</v>
      </c>
      <c r="AU438" s="247" t="s">
        <v>85</v>
      </c>
      <c r="AV438" s="16" t="s">
        <v>573</v>
      </c>
      <c r="AW438" s="16" t="s">
        <v>33</v>
      </c>
      <c r="AX438" s="16" t="s">
        <v>72</v>
      </c>
      <c r="AY438" s="247" t="s">
        <v>525</v>
      </c>
    </row>
    <row r="439" spans="1:65" s="14" customFormat="1" ht="11.25">
      <c r="B439" s="216"/>
      <c r="C439" s="217"/>
      <c r="D439" s="206" t="s">
        <v>546</v>
      </c>
      <c r="E439" s="218" t="s">
        <v>234</v>
      </c>
      <c r="F439" s="219" t="s">
        <v>552</v>
      </c>
      <c r="G439" s="217"/>
      <c r="H439" s="220">
        <v>233.999</v>
      </c>
      <c r="I439" s="221"/>
      <c r="J439" s="217"/>
      <c r="K439" s="217"/>
      <c r="L439" s="222"/>
      <c r="M439" s="223"/>
      <c r="N439" s="224"/>
      <c r="O439" s="224"/>
      <c r="P439" s="224"/>
      <c r="Q439" s="224"/>
      <c r="R439" s="224"/>
      <c r="S439" s="224"/>
      <c r="T439" s="225"/>
      <c r="AT439" s="226" t="s">
        <v>546</v>
      </c>
      <c r="AU439" s="226" t="s">
        <v>85</v>
      </c>
      <c r="AV439" s="14" t="s">
        <v>537</v>
      </c>
      <c r="AW439" s="14" t="s">
        <v>33</v>
      </c>
      <c r="AX439" s="14" t="s">
        <v>79</v>
      </c>
      <c r="AY439" s="226" t="s">
        <v>525</v>
      </c>
    </row>
    <row r="440" spans="1:65" s="2" customFormat="1" ht="33" customHeight="1">
      <c r="A440" s="38"/>
      <c r="B440" s="39"/>
      <c r="C440" s="186" t="s">
        <v>994</v>
      </c>
      <c r="D440" s="186" t="s">
        <v>533</v>
      </c>
      <c r="E440" s="187" t="s">
        <v>995</v>
      </c>
      <c r="F440" s="188" t="s">
        <v>996</v>
      </c>
      <c r="G440" s="189" t="s">
        <v>158</v>
      </c>
      <c r="H440" s="190">
        <v>0.96</v>
      </c>
      <c r="I440" s="191"/>
      <c r="J440" s="192">
        <f>ROUND(I440*H440,2)</f>
        <v>0</v>
      </c>
      <c r="K440" s="188" t="s">
        <v>536</v>
      </c>
      <c r="L440" s="43"/>
      <c r="M440" s="193" t="s">
        <v>19</v>
      </c>
      <c r="N440" s="194" t="s">
        <v>44</v>
      </c>
      <c r="O440" s="68"/>
      <c r="P440" s="195">
        <f>O440*H440</f>
        <v>0</v>
      </c>
      <c r="Q440" s="195">
        <v>2.5018699999999998</v>
      </c>
      <c r="R440" s="195">
        <f>Q440*H440</f>
        <v>2.4017951999999996</v>
      </c>
      <c r="S440" s="195">
        <v>0</v>
      </c>
      <c r="T440" s="196">
        <f>S440*H440</f>
        <v>0</v>
      </c>
      <c r="U440" s="38"/>
      <c r="V440" s="38"/>
      <c r="W440" s="38"/>
      <c r="X440" s="38"/>
      <c r="Y440" s="38"/>
      <c r="Z440" s="38"/>
      <c r="AA440" s="38"/>
      <c r="AB440" s="38"/>
      <c r="AC440" s="38"/>
      <c r="AD440" s="38"/>
      <c r="AE440" s="38"/>
      <c r="AR440" s="197" t="s">
        <v>537</v>
      </c>
      <c r="AT440" s="197" t="s">
        <v>533</v>
      </c>
      <c r="AU440" s="197" t="s">
        <v>85</v>
      </c>
      <c r="AY440" s="21" t="s">
        <v>525</v>
      </c>
      <c r="BE440" s="198">
        <f>IF(N440="základní",J440,0)</f>
        <v>0</v>
      </c>
      <c r="BF440" s="198">
        <f>IF(N440="snížená",J440,0)</f>
        <v>0</v>
      </c>
      <c r="BG440" s="198">
        <f>IF(N440="zákl. přenesená",J440,0)</f>
        <v>0</v>
      </c>
      <c r="BH440" s="198">
        <f>IF(N440="sníž. přenesená",J440,0)</f>
        <v>0</v>
      </c>
      <c r="BI440" s="198">
        <f>IF(N440="nulová",J440,0)</f>
        <v>0</v>
      </c>
      <c r="BJ440" s="21" t="s">
        <v>85</v>
      </c>
      <c r="BK440" s="198">
        <f>ROUND(I440*H440,2)</f>
        <v>0</v>
      </c>
      <c r="BL440" s="21" t="s">
        <v>537</v>
      </c>
      <c r="BM440" s="197" t="s">
        <v>997</v>
      </c>
    </row>
    <row r="441" spans="1:65" s="2" customFormat="1" ht="11.25">
      <c r="A441" s="38"/>
      <c r="B441" s="39"/>
      <c r="C441" s="40"/>
      <c r="D441" s="199" t="s">
        <v>542</v>
      </c>
      <c r="E441" s="40"/>
      <c r="F441" s="200" t="s">
        <v>998</v>
      </c>
      <c r="G441" s="40"/>
      <c r="H441" s="40"/>
      <c r="I441" s="201"/>
      <c r="J441" s="40"/>
      <c r="K441" s="40"/>
      <c r="L441" s="43"/>
      <c r="M441" s="202"/>
      <c r="N441" s="203"/>
      <c r="O441" s="68"/>
      <c r="P441" s="68"/>
      <c r="Q441" s="68"/>
      <c r="R441" s="68"/>
      <c r="S441" s="68"/>
      <c r="T441" s="69"/>
      <c r="U441" s="38"/>
      <c r="V441" s="38"/>
      <c r="W441" s="38"/>
      <c r="X441" s="38"/>
      <c r="Y441" s="38"/>
      <c r="Z441" s="38"/>
      <c r="AA441" s="38"/>
      <c r="AB441" s="38"/>
      <c r="AC441" s="38"/>
      <c r="AD441" s="38"/>
      <c r="AE441" s="38"/>
      <c r="AT441" s="21" t="s">
        <v>542</v>
      </c>
      <c r="AU441" s="21" t="s">
        <v>85</v>
      </c>
    </row>
    <row r="442" spans="1:65" s="2" customFormat="1" ht="19.5">
      <c r="A442" s="38"/>
      <c r="B442" s="39"/>
      <c r="C442" s="40"/>
      <c r="D442" s="206" t="s">
        <v>972</v>
      </c>
      <c r="E442" s="40"/>
      <c r="F442" s="258" t="s">
        <v>999</v>
      </c>
      <c r="G442" s="40"/>
      <c r="H442" s="40"/>
      <c r="I442" s="201"/>
      <c r="J442" s="40"/>
      <c r="K442" s="40"/>
      <c r="L442" s="43"/>
      <c r="M442" s="202"/>
      <c r="N442" s="203"/>
      <c r="O442" s="68"/>
      <c r="P442" s="68"/>
      <c r="Q442" s="68"/>
      <c r="R442" s="68"/>
      <c r="S442" s="68"/>
      <c r="T442" s="69"/>
      <c r="U442" s="38"/>
      <c r="V442" s="38"/>
      <c r="W442" s="38"/>
      <c r="X442" s="38"/>
      <c r="Y442" s="38"/>
      <c r="Z442" s="38"/>
      <c r="AA442" s="38"/>
      <c r="AB442" s="38"/>
      <c r="AC442" s="38"/>
      <c r="AD442" s="38"/>
      <c r="AE442" s="38"/>
      <c r="AT442" s="21" t="s">
        <v>972</v>
      </c>
      <c r="AU442" s="21" t="s">
        <v>85</v>
      </c>
    </row>
    <row r="443" spans="1:65" s="15" customFormat="1" ht="11.25">
      <c r="B443" s="227"/>
      <c r="C443" s="228"/>
      <c r="D443" s="206" t="s">
        <v>546</v>
      </c>
      <c r="E443" s="229" t="s">
        <v>19</v>
      </c>
      <c r="F443" s="230" t="s">
        <v>953</v>
      </c>
      <c r="G443" s="228"/>
      <c r="H443" s="229" t="s">
        <v>19</v>
      </c>
      <c r="I443" s="231"/>
      <c r="J443" s="228"/>
      <c r="K443" s="228"/>
      <c r="L443" s="232"/>
      <c r="M443" s="233"/>
      <c r="N443" s="234"/>
      <c r="O443" s="234"/>
      <c r="P443" s="234"/>
      <c r="Q443" s="234"/>
      <c r="R443" s="234"/>
      <c r="S443" s="234"/>
      <c r="T443" s="235"/>
      <c r="AT443" s="236" t="s">
        <v>546</v>
      </c>
      <c r="AU443" s="236" t="s">
        <v>85</v>
      </c>
      <c r="AV443" s="15" t="s">
        <v>79</v>
      </c>
      <c r="AW443" s="15" t="s">
        <v>33</v>
      </c>
      <c r="AX443" s="15" t="s">
        <v>72</v>
      </c>
      <c r="AY443" s="236" t="s">
        <v>525</v>
      </c>
    </row>
    <row r="444" spans="1:65" s="15" customFormat="1" ht="11.25">
      <c r="B444" s="227"/>
      <c r="C444" s="228"/>
      <c r="D444" s="206" t="s">
        <v>546</v>
      </c>
      <c r="E444" s="229" t="s">
        <v>19</v>
      </c>
      <c r="F444" s="230" t="s">
        <v>954</v>
      </c>
      <c r="G444" s="228"/>
      <c r="H444" s="229" t="s">
        <v>19</v>
      </c>
      <c r="I444" s="231"/>
      <c r="J444" s="228"/>
      <c r="K444" s="228"/>
      <c r="L444" s="232"/>
      <c r="M444" s="233"/>
      <c r="N444" s="234"/>
      <c r="O444" s="234"/>
      <c r="P444" s="234"/>
      <c r="Q444" s="234"/>
      <c r="R444" s="234"/>
      <c r="S444" s="234"/>
      <c r="T444" s="235"/>
      <c r="AT444" s="236" t="s">
        <v>546</v>
      </c>
      <c r="AU444" s="236" t="s">
        <v>85</v>
      </c>
      <c r="AV444" s="15" t="s">
        <v>79</v>
      </c>
      <c r="AW444" s="15" t="s">
        <v>33</v>
      </c>
      <c r="AX444" s="15" t="s">
        <v>72</v>
      </c>
      <c r="AY444" s="236" t="s">
        <v>525</v>
      </c>
    </row>
    <row r="445" spans="1:65" s="13" customFormat="1" ht="11.25">
      <c r="B445" s="204"/>
      <c r="C445" s="205"/>
      <c r="D445" s="206" t="s">
        <v>546</v>
      </c>
      <c r="E445" s="207" t="s">
        <v>19</v>
      </c>
      <c r="F445" s="208" t="s">
        <v>1000</v>
      </c>
      <c r="G445" s="205"/>
      <c r="H445" s="209">
        <v>0.84</v>
      </c>
      <c r="I445" s="210"/>
      <c r="J445" s="205"/>
      <c r="K445" s="205"/>
      <c r="L445" s="211"/>
      <c r="M445" s="212"/>
      <c r="N445" s="213"/>
      <c r="O445" s="213"/>
      <c r="P445" s="213"/>
      <c r="Q445" s="213"/>
      <c r="R445" s="213"/>
      <c r="S445" s="213"/>
      <c r="T445" s="214"/>
      <c r="AT445" s="215" t="s">
        <v>546</v>
      </c>
      <c r="AU445" s="215" t="s">
        <v>85</v>
      </c>
      <c r="AV445" s="13" t="s">
        <v>85</v>
      </c>
      <c r="AW445" s="13" t="s">
        <v>33</v>
      </c>
      <c r="AX445" s="13" t="s">
        <v>72</v>
      </c>
      <c r="AY445" s="215" t="s">
        <v>525</v>
      </c>
    </row>
    <row r="446" spans="1:65" s="15" customFormat="1" ht="11.25">
      <c r="B446" s="227"/>
      <c r="C446" s="228"/>
      <c r="D446" s="206" t="s">
        <v>546</v>
      </c>
      <c r="E446" s="229" t="s">
        <v>19</v>
      </c>
      <c r="F446" s="230" t="s">
        <v>956</v>
      </c>
      <c r="G446" s="228"/>
      <c r="H446" s="229" t="s">
        <v>19</v>
      </c>
      <c r="I446" s="231"/>
      <c r="J446" s="228"/>
      <c r="K446" s="228"/>
      <c r="L446" s="232"/>
      <c r="M446" s="233"/>
      <c r="N446" s="234"/>
      <c r="O446" s="234"/>
      <c r="P446" s="234"/>
      <c r="Q446" s="234"/>
      <c r="R446" s="234"/>
      <c r="S446" s="234"/>
      <c r="T446" s="235"/>
      <c r="AT446" s="236" t="s">
        <v>546</v>
      </c>
      <c r="AU446" s="236" t="s">
        <v>85</v>
      </c>
      <c r="AV446" s="15" t="s">
        <v>79</v>
      </c>
      <c r="AW446" s="15" t="s">
        <v>33</v>
      </c>
      <c r="AX446" s="15" t="s">
        <v>72</v>
      </c>
      <c r="AY446" s="236" t="s">
        <v>525</v>
      </c>
    </row>
    <row r="447" spans="1:65" s="13" customFormat="1" ht="11.25">
      <c r="B447" s="204"/>
      <c r="C447" s="205"/>
      <c r="D447" s="206" t="s">
        <v>546</v>
      </c>
      <c r="E447" s="207" t="s">
        <v>19</v>
      </c>
      <c r="F447" s="208" t="s">
        <v>1001</v>
      </c>
      <c r="G447" s="205"/>
      <c r="H447" s="209">
        <v>0.12</v>
      </c>
      <c r="I447" s="210"/>
      <c r="J447" s="205"/>
      <c r="K447" s="205"/>
      <c r="L447" s="211"/>
      <c r="M447" s="212"/>
      <c r="N447" s="213"/>
      <c r="O447" s="213"/>
      <c r="P447" s="213"/>
      <c r="Q447" s="213"/>
      <c r="R447" s="213"/>
      <c r="S447" s="213"/>
      <c r="T447" s="214"/>
      <c r="AT447" s="215" t="s">
        <v>546</v>
      </c>
      <c r="AU447" s="215" t="s">
        <v>85</v>
      </c>
      <c r="AV447" s="13" t="s">
        <v>85</v>
      </c>
      <c r="AW447" s="13" t="s">
        <v>33</v>
      </c>
      <c r="AX447" s="13" t="s">
        <v>72</v>
      </c>
      <c r="AY447" s="215" t="s">
        <v>525</v>
      </c>
    </row>
    <row r="448" spans="1:65" s="14" customFormat="1" ht="11.25">
      <c r="B448" s="216"/>
      <c r="C448" s="217"/>
      <c r="D448" s="206" t="s">
        <v>546</v>
      </c>
      <c r="E448" s="218" t="s">
        <v>237</v>
      </c>
      <c r="F448" s="219" t="s">
        <v>552</v>
      </c>
      <c r="G448" s="217"/>
      <c r="H448" s="220">
        <v>0.96</v>
      </c>
      <c r="I448" s="221"/>
      <c r="J448" s="217"/>
      <c r="K448" s="217"/>
      <c r="L448" s="222"/>
      <c r="M448" s="223"/>
      <c r="N448" s="224"/>
      <c r="O448" s="224"/>
      <c r="P448" s="224"/>
      <c r="Q448" s="224"/>
      <c r="R448" s="224"/>
      <c r="S448" s="224"/>
      <c r="T448" s="225"/>
      <c r="AT448" s="226" t="s">
        <v>546</v>
      </c>
      <c r="AU448" s="226" t="s">
        <v>85</v>
      </c>
      <c r="AV448" s="14" t="s">
        <v>537</v>
      </c>
      <c r="AW448" s="14" t="s">
        <v>33</v>
      </c>
      <c r="AX448" s="14" t="s">
        <v>79</v>
      </c>
      <c r="AY448" s="226" t="s">
        <v>525</v>
      </c>
    </row>
    <row r="449" spans="1:65" s="2" customFormat="1" ht="16.5" customHeight="1">
      <c r="A449" s="38"/>
      <c r="B449" s="39"/>
      <c r="C449" s="186" t="s">
        <v>1002</v>
      </c>
      <c r="D449" s="186" t="s">
        <v>533</v>
      </c>
      <c r="E449" s="187" t="s">
        <v>1003</v>
      </c>
      <c r="F449" s="188" t="s">
        <v>1004</v>
      </c>
      <c r="G449" s="189" t="s">
        <v>132</v>
      </c>
      <c r="H449" s="190">
        <v>103.83799999999999</v>
      </c>
      <c r="I449" s="191"/>
      <c r="J449" s="192">
        <f>ROUND(I449*H449,2)</f>
        <v>0</v>
      </c>
      <c r="K449" s="188" t="s">
        <v>536</v>
      </c>
      <c r="L449" s="43"/>
      <c r="M449" s="193" t="s">
        <v>19</v>
      </c>
      <c r="N449" s="194" t="s">
        <v>44</v>
      </c>
      <c r="O449" s="68"/>
      <c r="P449" s="195">
        <f>O449*H449</f>
        <v>0</v>
      </c>
      <c r="Q449" s="195">
        <v>2.9399999999999999E-3</v>
      </c>
      <c r="R449" s="195">
        <f>Q449*H449</f>
        <v>0.30528371999999998</v>
      </c>
      <c r="S449" s="195">
        <v>0</v>
      </c>
      <c r="T449" s="196">
        <f>S449*H449</f>
        <v>0</v>
      </c>
      <c r="U449" s="38"/>
      <c r="V449" s="38"/>
      <c r="W449" s="38"/>
      <c r="X449" s="38"/>
      <c r="Y449" s="38"/>
      <c r="Z449" s="38"/>
      <c r="AA449" s="38"/>
      <c r="AB449" s="38"/>
      <c r="AC449" s="38"/>
      <c r="AD449" s="38"/>
      <c r="AE449" s="38"/>
      <c r="AR449" s="197" t="s">
        <v>537</v>
      </c>
      <c r="AT449" s="197" t="s">
        <v>533</v>
      </c>
      <c r="AU449" s="197" t="s">
        <v>85</v>
      </c>
      <c r="AY449" s="21" t="s">
        <v>525</v>
      </c>
      <c r="BE449" s="198">
        <f>IF(N449="základní",J449,0)</f>
        <v>0</v>
      </c>
      <c r="BF449" s="198">
        <f>IF(N449="snížená",J449,0)</f>
        <v>0</v>
      </c>
      <c r="BG449" s="198">
        <f>IF(N449="zákl. přenesená",J449,0)</f>
        <v>0</v>
      </c>
      <c r="BH449" s="198">
        <f>IF(N449="sníž. přenesená",J449,0)</f>
        <v>0</v>
      </c>
      <c r="BI449" s="198">
        <f>IF(N449="nulová",J449,0)</f>
        <v>0</v>
      </c>
      <c r="BJ449" s="21" t="s">
        <v>85</v>
      </c>
      <c r="BK449" s="198">
        <f>ROUND(I449*H449,2)</f>
        <v>0</v>
      </c>
      <c r="BL449" s="21" t="s">
        <v>537</v>
      </c>
      <c r="BM449" s="197" t="s">
        <v>1005</v>
      </c>
    </row>
    <row r="450" spans="1:65" s="2" customFormat="1" ht="11.25">
      <c r="A450" s="38"/>
      <c r="B450" s="39"/>
      <c r="C450" s="40"/>
      <c r="D450" s="199" t="s">
        <v>542</v>
      </c>
      <c r="E450" s="40"/>
      <c r="F450" s="200" t="s">
        <v>1006</v>
      </c>
      <c r="G450" s="40"/>
      <c r="H450" s="40"/>
      <c r="I450" s="201"/>
      <c r="J450" s="40"/>
      <c r="K450" s="40"/>
      <c r="L450" s="43"/>
      <c r="M450" s="202"/>
      <c r="N450" s="203"/>
      <c r="O450" s="68"/>
      <c r="P450" s="68"/>
      <c r="Q450" s="68"/>
      <c r="R450" s="68"/>
      <c r="S450" s="68"/>
      <c r="T450" s="69"/>
      <c r="U450" s="38"/>
      <c r="V450" s="38"/>
      <c r="W450" s="38"/>
      <c r="X450" s="38"/>
      <c r="Y450" s="38"/>
      <c r="Z450" s="38"/>
      <c r="AA450" s="38"/>
      <c r="AB450" s="38"/>
      <c r="AC450" s="38"/>
      <c r="AD450" s="38"/>
      <c r="AE450" s="38"/>
      <c r="AT450" s="21" t="s">
        <v>542</v>
      </c>
      <c r="AU450" s="21" t="s">
        <v>85</v>
      </c>
    </row>
    <row r="451" spans="1:65" s="15" customFormat="1" ht="11.25">
      <c r="B451" s="227"/>
      <c r="C451" s="228"/>
      <c r="D451" s="206" t="s">
        <v>546</v>
      </c>
      <c r="E451" s="229" t="s">
        <v>19</v>
      </c>
      <c r="F451" s="230" t="s">
        <v>974</v>
      </c>
      <c r="G451" s="228"/>
      <c r="H451" s="229" t="s">
        <v>19</v>
      </c>
      <c r="I451" s="231"/>
      <c r="J451" s="228"/>
      <c r="K451" s="228"/>
      <c r="L451" s="232"/>
      <c r="M451" s="233"/>
      <c r="N451" s="234"/>
      <c r="O451" s="234"/>
      <c r="P451" s="234"/>
      <c r="Q451" s="234"/>
      <c r="R451" s="234"/>
      <c r="S451" s="234"/>
      <c r="T451" s="235"/>
      <c r="AT451" s="236" t="s">
        <v>546</v>
      </c>
      <c r="AU451" s="236" t="s">
        <v>85</v>
      </c>
      <c r="AV451" s="15" t="s">
        <v>79</v>
      </c>
      <c r="AW451" s="15" t="s">
        <v>33</v>
      </c>
      <c r="AX451" s="15" t="s">
        <v>72</v>
      </c>
      <c r="AY451" s="236" t="s">
        <v>525</v>
      </c>
    </row>
    <row r="452" spans="1:65" s="15" customFormat="1" ht="11.25">
      <c r="B452" s="227"/>
      <c r="C452" s="228"/>
      <c r="D452" s="206" t="s">
        <v>546</v>
      </c>
      <c r="E452" s="229" t="s">
        <v>19</v>
      </c>
      <c r="F452" s="230" t="s">
        <v>975</v>
      </c>
      <c r="G452" s="228"/>
      <c r="H452" s="229" t="s">
        <v>19</v>
      </c>
      <c r="I452" s="231"/>
      <c r="J452" s="228"/>
      <c r="K452" s="228"/>
      <c r="L452" s="232"/>
      <c r="M452" s="233"/>
      <c r="N452" s="234"/>
      <c r="O452" s="234"/>
      <c r="P452" s="234"/>
      <c r="Q452" s="234"/>
      <c r="R452" s="234"/>
      <c r="S452" s="234"/>
      <c r="T452" s="235"/>
      <c r="AT452" s="236" t="s">
        <v>546</v>
      </c>
      <c r="AU452" s="236" t="s">
        <v>85</v>
      </c>
      <c r="AV452" s="15" t="s">
        <v>79</v>
      </c>
      <c r="AW452" s="15" t="s">
        <v>33</v>
      </c>
      <c r="AX452" s="15" t="s">
        <v>72</v>
      </c>
      <c r="AY452" s="236" t="s">
        <v>525</v>
      </c>
    </row>
    <row r="453" spans="1:65" s="13" customFormat="1" ht="11.25">
      <c r="B453" s="204"/>
      <c r="C453" s="205"/>
      <c r="D453" s="206" t="s">
        <v>546</v>
      </c>
      <c r="E453" s="207" t="s">
        <v>19</v>
      </c>
      <c r="F453" s="208" t="s">
        <v>1007</v>
      </c>
      <c r="G453" s="205"/>
      <c r="H453" s="209">
        <v>4.4939999999999998</v>
      </c>
      <c r="I453" s="210"/>
      <c r="J453" s="205"/>
      <c r="K453" s="205"/>
      <c r="L453" s="211"/>
      <c r="M453" s="212"/>
      <c r="N453" s="213"/>
      <c r="O453" s="213"/>
      <c r="P453" s="213"/>
      <c r="Q453" s="213"/>
      <c r="R453" s="213"/>
      <c r="S453" s="213"/>
      <c r="T453" s="214"/>
      <c r="AT453" s="215" t="s">
        <v>546</v>
      </c>
      <c r="AU453" s="215" t="s">
        <v>85</v>
      </c>
      <c r="AV453" s="13" t="s">
        <v>85</v>
      </c>
      <c r="AW453" s="13" t="s">
        <v>33</v>
      </c>
      <c r="AX453" s="13" t="s">
        <v>72</v>
      </c>
      <c r="AY453" s="215" t="s">
        <v>525</v>
      </c>
    </row>
    <row r="454" spans="1:65" s="15" customFormat="1" ht="11.25">
      <c r="B454" s="227"/>
      <c r="C454" s="228"/>
      <c r="D454" s="206" t="s">
        <v>546</v>
      </c>
      <c r="E454" s="229" t="s">
        <v>19</v>
      </c>
      <c r="F454" s="230" t="s">
        <v>977</v>
      </c>
      <c r="G454" s="228"/>
      <c r="H454" s="229" t="s">
        <v>19</v>
      </c>
      <c r="I454" s="231"/>
      <c r="J454" s="228"/>
      <c r="K454" s="228"/>
      <c r="L454" s="232"/>
      <c r="M454" s="233"/>
      <c r="N454" s="234"/>
      <c r="O454" s="234"/>
      <c r="P454" s="234"/>
      <c r="Q454" s="234"/>
      <c r="R454" s="234"/>
      <c r="S454" s="234"/>
      <c r="T454" s="235"/>
      <c r="AT454" s="236" t="s">
        <v>546</v>
      </c>
      <c r="AU454" s="236" t="s">
        <v>85</v>
      </c>
      <c r="AV454" s="15" t="s">
        <v>79</v>
      </c>
      <c r="AW454" s="15" t="s">
        <v>33</v>
      </c>
      <c r="AX454" s="15" t="s">
        <v>72</v>
      </c>
      <c r="AY454" s="236" t="s">
        <v>525</v>
      </c>
    </row>
    <row r="455" spans="1:65" s="15" customFormat="1" ht="11.25">
      <c r="B455" s="227"/>
      <c r="C455" s="228"/>
      <c r="D455" s="206" t="s">
        <v>546</v>
      </c>
      <c r="E455" s="229" t="s">
        <v>19</v>
      </c>
      <c r="F455" s="230" t="s">
        <v>975</v>
      </c>
      <c r="G455" s="228"/>
      <c r="H455" s="229" t="s">
        <v>19</v>
      </c>
      <c r="I455" s="231"/>
      <c r="J455" s="228"/>
      <c r="K455" s="228"/>
      <c r="L455" s="232"/>
      <c r="M455" s="233"/>
      <c r="N455" s="234"/>
      <c r="O455" s="234"/>
      <c r="P455" s="234"/>
      <c r="Q455" s="234"/>
      <c r="R455" s="234"/>
      <c r="S455" s="234"/>
      <c r="T455" s="235"/>
      <c r="AT455" s="236" t="s">
        <v>546</v>
      </c>
      <c r="AU455" s="236" t="s">
        <v>85</v>
      </c>
      <c r="AV455" s="15" t="s">
        <v>79</v>
      </c>
      <c r="AW455" s="15" t="s">
        <v>33</v>
      </c>
      <c r="AX455" s="15" t="s">
        <v>72</v>
      </c>
      <c r="AY455" s="236" t="s">
        <v>525</v>
      </c>
    </row>
    <row r="456" spans="1:65" s="13" customFormat="1" ht="11.25">
      <c r="B456" s="204"/>
      <c r="C456" s="205"/>
      <c r="D456" s="206" t="s">
        <v>546</v>
      </c>
      <c r="E456" s="207" t="s">
        <v>19</v>
      </c>
      <c r="F456" s="208" t="s">
        <v>1008</v>
      </c>
      <c r="G456" s="205"/>
      <c r="H456" s="209">
        <v>2.38</v>
      </c>
      <c r="I456" s="210"/>
      <c r="J456" s="205"/>
      <c r="K456" s="205"/>
      <c r="L456" s="211"/>
      <c r="M456" s="212"/>
      <c r="N456" s="213"/>
      <c r="O456" s="213"/>
      <c r="P456" s="213"/>
      <c r="Q456" s="213"/>
      <c r="R456" s="213"/>
      <c r="S456" s="213"/>
      <c r="T456" s="214"/>
      <c r="AT456" s="215" t="s">
        <v>546</v>
      </c>
      <c r="AU456" s="215" t="s">
        <v>85</v>
      </c>
      <c r="AV456" s="13" t="s">
        <v>85</v>
      </c>
      <c r="AW456" s="13" t="s">
        <v>33</v>
      </c>
      <c r="AX456" s="13" t="s">
        <v>72</v>
      </c>
      <c r="AY456" s="215" t="s">
        <v>525</v>
      </c>
    </row>
    <row r="457" spans="1:65" s="15" customFormat="1" ht="11.25">
      <c r="B457" s="227"/>
      <c r="C457" s="228"/>
      <c r="D457" s="206" t="s">
        <v>546</v>
      </c>
      <c r="E457" s="229" t="s">
        <v>19</v>
      </c>
      <c r="F457" s="230" t="s">
        <v>979</v>
      </c>
      <c r="G457" s="228"/>
      <c r="H457" s="229" t="s">
        <v>19</v>
      </c>
      <c r="I457" s="231"/>
      <c r="J457" s="228"/>
      <c r="K457" s="228"/>
      <c r="L457" s="232"/>
      <c r="M457" s="233"/>
      <c r="N457" s="234"/>
      <c r="O457" s="234"/>
      <c r="P457" s="234"/>
      <c r="Q457" s="234"/>
      <c r="R457" s="234"/>
      <c r="S457" s="234"/>
      <c r="T457" s="235"/>
      <c r="AT457" s="236" t="s">
        <v>546</v>
      </c>
      <c r="AU457" s="236" t="s">
        <v>85</v>
      </c>
      <c r="AV457" s="15" t="s">
        <v>79</v>
      </c>
      <c r="AW457" s="15" t="s">
        <v>33</v>
      </c>
      <c r="AX457" s="15" t="s">
        <v>72</v>
      </c>
      <c r="AY457" s="236" t="s">
        <v>525</v>
      </c>
    </row>
    <row r="458" spans="1:65" s="15" customFormat="1" ht="11.25">
      <c r="B458" s="227"/>
      <c r="C458" s="228"/>
      <c r="D458" s="206" t="s">
        <v>546</v>
      </c>
      <c r="E458" s="229" t="s">
        <v>19</v>
      </c>
      <c r="F458" s="230" t="s">
        <v>980</v>
      </c>
      <c r="G458" s="228"/>
      <c r="H458" s="229" t="s">
        <v>19</v>
      </c>
      <c r="I458" s="231"/>
      <c r="J458" s="228"/>
      <c r="K458" s="228"/>
      <c r="L458" s="232"/>
      <c r="M458" s="233"/>
      <c r="N458" s="234"/>
      <c r="O458" s="234"/>
      <c r="P458" s="234"/>
      <c r="Q458" s="234"/>
      <c r="R458" s="234"/>
      <c r="S458" s="234"/>
      <c r="T458" s="235"/>
      <c r="AT458" s="236" t="s">
        <v>546</v>
      </c>
      <c r="AU458" s="236" t="s">
        <v>85</v>
      </c>
      <c r="AV458" s="15" t="s">
        <v>79</v>
      </c>
      <c r="AW458" s="15" t="s">
        <v>33</v>
      </c>
      <c r="AX458" s="15" t="s">
        <v>72</v>
      </c>
      <c r="AY458" s="236" t="s">
        <v>525</v>
      </c>
    </row>
    <row r="459" spans="1:65" s="13" customFormat="1" ht="11.25">
      <c r="B459" s="204"/>
      <c r="C459" s="205"/>
      <c r="D459" s="206" t="s">
        <v>546</v>
      </c>
      <c r="E459" s="207" t="s">
        <v>19</v>
      </c>
      <c r="F459" s="208" t="s">
        <v>1009</v>
      </c>
      <c r="G459" s="205"/>
      <c r="H459" s="209">
        <v>24.204000000000001</v>
      </c>
      <c r="I459" s="210"/>
      <c r="J459" s="205"/>
      <c r="K459" s="205"/>
      <c r="L459" s="211"/>
      <c r="M459" s="212"/>
      <c r="N459" s="213"/>
      <c r="O459" s="213"/>
      <c r="P459" s="213"/>
      <c r="Q459" s="213"/>
      <c r="R459" s="213"/>
      <c r="S459" s="213"/>
      <c r="T459" s="214"/>
      <c r="AT459" s="215" t="s">
        <v>546</v>
      </c>
      <c r="AU459" s="215" t="s">
        <v>85</v>
      </c>
      <c r="AV459" s="13" t="s">
        <v>85</v>
      </c>
      <c r="AW459" s="13" t="s">
        <v>33</v>
      </c>
      <c r="AX459" s="13" t="s">
        <v>72</v>
      </c>
      <c r="AY459" s="215" t="s">
        <v>525</v>
      </c>
    </row>
    <row r="460" spans="1:65" s="15" customFormat="1" ht="11.25">
      <c r="B460" s="227"/>
      <c r="C460" s="228"/>
      <c r="D460" s="206" t="s">
        <v>546</v>
      </c>
      <c r="E460" s="229" t="s">
        <v>19</v>
      </c>
      <c r="F460" s="230" t="s">
        <v>982</v>
      </c>
      <c r="G460" s="228"/>
      <c r="H460" s="229" t="s">
        <v>19</v>
      </c>
      <c r="I460" s="231"/>
      <c r="J460" s="228"/>
      <c r="K460" s="228"/>
      <c r="L460" s="232"/>
      <c r="M460" s="233"/>
      <c r="N460" s="234"/>
      <c r="O460" s="234"/>
      <c r="P460" s="234"/>
      <c r="Q460" s="234"/>
      <c r="R460" s="234"/>
      <c r="S460" s="234"/>
      <c r="T460" s="235"/>
      <c r="AT460" s="236" t="s">
        <v>546</v>
      </c>
      <c r="AU460" s="236" t="s">
        <v>85</v>
      </c>
      <c r="AV460" s="15" t="s">
        <v>79</v>
      </c>
      <c r="AW460" s="15" t="s">
        <v>33</v>
      </c>
      <c r="AX460" s="15" t="s">
        <v>72</v>
      </c>
      <c r="AY460" s="236" t="s">
        <v>525</v>
      </c>
    </row>
    <row r="461" spans="1:65" s="13" customFormat="1" ht="11.25">
      <c r="B461" s="204"/>
      <c r="C461" s="205"/>
      <c r="D461" s="206" t="s">
        <v>546</v>
      </c>
      <c r="E461" s="207" t="s">
        <v>19</v>
      </c>
      <c r="F461" s="208" t="s">
        <v>1010</v>
      </c>
      <c r="G461" s="205"/>
      <c r="H461" s="209">
        <v>72.760000000000005</v>
      </c>
      <c r="I461" s="210"/>
      <c r="J461" s="205"/>
      <c r="K461" s="205"/>
      <c r="L461" s="211"/>
      <c r="M461" s="212"/>
      <c r="N461" s="213"/>
      <c r="O461" s="213"/>
      <c r="P461" s="213"/>
      <c r="Q461" s="213"/>
      <c r="R461" s="213"/>
      <c r="S461" s="213"/>
      <c r="T461" s="214"/>
      <c r="AT461" s="215" t="s">
        <v>546</v>
      </c>
      <c r="AU461" s="215" t="s">
        <v>85</v>
      </c>
      <c r="AV461" s="13" t="s">
        <v>85</v>
      </c>
      <c r="AW461" s="13" t="s">
        <v>33</v>
      </c>
      <c r="AX461" s="13" t="s">
        <v>72</v>
      </c>
      <c r="AY461" s="215" t="s">
        <v>525</v>
      </c>
    </row>
    <row r="462" spans="1:65" s="16" customFormat="1" ht="11.25">
      <c r="B462" s="237"/>
      <c r="C462" s="238"/>
      <c r="D462" s="206" t="s">
        <v>546</v>
      </c>
      <c r="E462" s="239" t="s">
        <v>194</v>
      </c>
      <c r="F462" s="240" t="s">
        <v>590</v>
      </c>
      <c r="G462" s="238"/>
      <c r="H462" s="241">
        <v>103.83799999999999</v>
      </c>
      <c r="I462" s="242"/>
      <c r="J462" s="238"/>
      <c r="K462" s="238"/>
      <c r="L462" s="243"/>
      <c r="M462" s="244"/>
      <c r="N462" s="245"/>
      <c r="O462" s="245"/>
      <c r="P462" s="245"/>
      <c r="Q462" s="245"/>
      <c r="R462" s="245"/>
      <c r="S462" s="245"/>
      <c r="T462" s="246"/>
      <c r="AT462" s="247" t="s">
        <v>546</v>
      </c>
      <c r="AU462" s="247" t="s">
        <v>85</v>
      </c>
      <c r="AV462" s="16" t="s">
        <v>573</v>
      </c>
      <c r="AW462" s="16" t="s">
        <v>33</v>
      </c>
      <c r="AX462" s="16" t="s">
        <v>72</v>
      </c>
      <c r="AY462" s="247" t="s">
        <v>525</v>
      </c>
    </row>
    <row r="463" spans="1:65" s="14" customFormat="1" ht="11.25">
      <c r="B463" s="216"/>
      <c r="C463" s="217"/>
      <c r="D463" s="206" t="s">
        <v>546</v>
      </c>
      <c r="E463" s="218" t="s">
        <v>19</v>
      </c>
      <c r="F463" s="219" t="s">
        <v>552</v>
      </c>
      <c r="G463" s="217"/>
      <c r="H463" s="220">
        <v>103.83799999999999</v>
      </c>
      <c r="I463" s="221"/>
      <c r="J463" s="217"/>
      <c r="K463" s="217"/>
      <c r="L463" s="222"/>
      <c r="M463" s="223"/>
      <c r="N463" s="224"/>
      <c r="O463" s="224"/>
      <c r="P463" s="224"/>
      <c r="Q463" s="224"/>
      <c r="R463" s="224"/>
      <c r="S463" s="224"/>
      <c r="T463" s="225"/>
      <c r="AT463" s="226" t="s">
        <v>546</v>
      </c>
      <c r="AU463" s="226" t="s">
        <v>85</v>
      </c>
      <c r="AV463" s="14" t="s">
        <v>537</v>
      </c>
      <c r="AW463" s="14" t="s">
        <v>33</v>
      </c>
      <c r="AX463" s="14" t="s">
        <v>79</v>
      </c>
      <c r="AY463" s="226" t="s">
        <v>525</v>
      </c>
    </row>
    <row r="464" spans="1:65" s="2" customFormat="1" ht="16.5" customHeight="1">
      <c r="A464" s="38"/>
      <c r="B464" s="39"/>
      <c r="C464" s="186" t="s">
        <v>1011</v>
      </c>
      <c r="D464" s="186" t="s">
        <v>533</v>
      </c>
      <c r="E464" s="187" t="s">
        <v>1012</v>
      </c>
      <c r="F464" s="188" t="s">
        <v>1013</v>
      </c>
      <c r="G464" s="189" t="s">
        <v>132</v>
      </c>
      <c r="H464" s="190">
        <v>103.83799999999999</v>
      </c>
      <c r="I464" s="191"/>
      <c r="J464" s="192">
        <f>ROUND(I464*H464,2)</f>
        <v>0</v>
      </c>
      <c r="K464" s="188" t="s">
        <v>536</v>
      </c>
      <c r="L464" s="43"/>
      <c r="M464" s="193" t="s">
        <v>19</v>
      </c>
      <c r="N464" s="194" t="s">
        <v>44</v>
      </c>
      <c r="O464" s="68"/>
      <c r="P464" s="195">
        <f>O464*H464</f>
        <v>0</v>
      </c>
      <c r="Q464" s="195">
        <v>0</v>
      </c>
      <c r="R464" s="195">
        <f>Q464*H464</f>
        <v>0</v>
      </c>
      <c r="S464" s="195">
        <v>0</v>
      </c>
      <c r="T464" s="196">
        <f>S464*H464</f>
        <v>0</v>
      </c>
      <c r="U464" s="38"/>
      <c r="V464" s="38"/>
      <c r="W464" s="38"/>
      <c r="X464" s="38"/>
      <c r="Y464" s="38"/>
      <c r="Z464" s="38"/>
      <c r="AA464" s="38"/>
      <c r="AB464" s="38"/>
      <c r="AC464" s="38"/>
      <c r="AD464" s="38"/>
      <c r="AE464" s="38"/>
      <c r="AR464" s="197" t="s">
        <v>537</v>
      </c>
      <c r="AT464" s="197" t="s">
        <v>533</v>
      </c>
      <c r="AU464" s="197" t="s">
        <v>85</v>
      </c>
      <c r="AY464" s="21" t="s">
        <v>525</v>
      </c>
      <c r="BE464" s="198">
        <f>IF(N464="základní",J464,0)</f>
        <v>0</v>
      </c>
      <c r="BF464" s="198">
        <f>IF(N464="snížená",J464,0)</f>
        <v>0</v>
      </c>
      <c r="BG464" s="198">
        <f>IF(N464="zákl. přenesená",J464,0)</f>
        <v>0</v>
      </c>
      <c r="BH464" s="198">
        <f>IF(N464="sníž. přenesená",J464,0)</f>
        <v>0</v>
      </c>
      <c r="BI464" s="198">
        <f>IF(N464="nulová",J464,0)</f>
        <v>0</v>
      </c>
      <c r="BJ464" s="21" t="s">
        <v>85</v>
      </c>
      <c r="BK464" s="198">
        <f>ROUND(I464*H464,2)</f>
        <v>0</v>
      </c>
      <c r="BL464" s="21" t="s">
        <v>537</v>
      </c>
      <c r="BM464" s="197" t="s">
        <v>1014</v>
      </c>
    </row>
    <row r="465" spans="1:65" s="2" customFormat="1" ht="11.25">
      <c r="A465" s="38"/>
      <c r="B465" s="39"/>
      <c r="C465" s="40"/>
      <c r="D465" s="199" t="s">
        <v>542</v>
      </c>
      <c r="E465" s="40"/>
      <c r="F465" s="200" t="s">
        <v>1015</v>
      </c>
      <c r="G465" s="40"/>
      <c r="H465" s="40"/>
      <c r="I465" s="201"/>
      <c r="J465" s="40"/>
      <c r="K465" s="40"/>
      <c r="L465" s="43"/>
      <c r="M465" s="202"/>
      <c r="N465" s="203"/>
      <c r="O465" s="68"/>
      <c r="P465" s="68"/>
      <c r="Q465" s="68"/>
      <c r="R465" s="68"/>
      <c r="S465" s="68"/>
      <c r="T465" s="69"/>
      <c r="U465" s="38"/>
      <c r="V465" s="38"/>
      <c r="W465" s="38"/>
      <c r="X465" s="38"/>
      <c r="Y465" s="38"/>
      <c r="Z465" s="38"/>
      <c r="AA465" s="38"/>
      <c r="AB465" s="38"/>
      <c r="AC465" s="38"/>
      <c r="AD465" s="38"/>
      <c r="AE465" s="38"/>
      <c r="AT465" s="21" t="s">
        <v>542</v>
      </c>
      <c r="AU465" s="21" t="s">
        <v>85</v>
      </c>
    </row>
    <row r="466" spans="1:65" s="13" customFormat="1" ht="11.25">
      <c r="B466" s="204"/>
      <c r="C466" s="205"/>
      <c r="D466" s="206" t="s">
        <v>546</v>
      </c>
      <c r="E466" s="207" t="s">
        <v>19</v>
      </c>
      <c r="F466" s="208" t="s">
        <v>194</v>
      </c>
      <c r="G466" s="205"/>
      <c r="H466" s="209">
        <v>103.83799999999999</v>
      </c>
      <c r="I466" s="210"/>
      <c r="J466" s="205"/>
      <c r="K466" s="205"/>
      <c r="L466" s="211"/>
      <c r="M466" s="212"/>
      <c r="N466" s="213"/>
      <c r="O466" s="213"/>
      <c r="P466" s="213"/>
      <c r="Q466" s="213"/>
      <c r="R466" s="213"/>
      <c r="S466" s="213"/>
      <c r="T466" s="214"/>
      <c r="AT466" s="215" t="s">
        <v>546</v>
      </c>
      <c r="AU466" s="215" t="s">
        <v>85</v>
      </c>
      <c r="AV466" s="13" t="s">
        <v>85</v>
      </c>
      <c r="AW466" s="13" t="s">
        <v>33</v>
      </c>
      <c r="AX466" s="13" t="s">
        <v>79</v>
      </c>
      <c r="AY466" s="215" t="s">
        <v>525</v>
      </c>
    </row>
    <row r="467" spans="1:65" s="2" customFormat="1" ht="24.2" customHeight="1">
      <c r="A467" s="38"/>
      <c r="B467" s="39"/>
      <c r="C467" s="186" t="s">
        <v>1016</v>
      </c>
      <c r="D467" s="186" t="s">
        <v>533</v>
      </c>
      <c r="E467" s="187" t="s">
        <v>1017</v>
      </c>
      <c r="F467" s="188" t="s">
        <v>1018</v>
      </c>
      <c r="G467" s="189" t="s">
        <v>318</v>
      </c>
      <c r="H467" s="190">
        <v>30.545000000000002</v>
      </c>
      <c r="I467" s="191"/>
      <c r="J467" s="192">
        <f>ROUND(I467*H467,2)</f>
        <v>0</v>
      </c>
      <c r="K467" s="188" t="s">
        <v>536</v>
      </c>
      <c r="L467" s="43"/>
      <c r="M467" s="193" t="s">
        <v>19</v>
      </c>
      <c r="N467" s="194" t="s">
        <v>44</v>
      </c>
      <c r="O467" s="68"/>
      <c r="P467" s="195">
        <f>O467*H467</f>
        <v>0</v>
      </c>
      <c r="Q467" s="195">
        <v>1.0606199999999999</v>
      </c>
      <c r="R467" s="195">
        <f>Q467*H467</f>
        <v>32.396637900000002</v>
      </c>
      <c r="S467" s="195">
        <v>0</v>
      </c>
      <c r="T467" s="196">
        <f>S467*H467</f>
        <v>0</v>
      </c>
      <c r="U467" s="38"/>
      <c r="V467" s="38"/>
      <c r="W467" s="38"/>
      <c r="X467" s="38"/>
      <c r="Y467" s="38"/>
      <c r="Z467" s="38"/>
      <c r="AA467" s="38"/>
      <c r="AB467" s="38"/>
      <c r="AC467" s="38"/>
      <c r="AD467" s="38"/>
      <c r="AE467" s="38"/>
      <c r="AR467" s="197" t="s">
        <v>537</v>
      </c>
      <c r="AT467" s="197" t="s">
        <v>533</v>
      </c>
      <c r="AU467" s="197" t="s">
        <v>85</v>
      </c>
      <c r="AY467" s="21" t="s">
        <v>525</v>
      </c>
      <c r="BE467" s="198">
        <f>IF(N467="základní",J467,0)</f>
        <v>0</v>
      </c>
      <c r="BF467" s="198">
        <f>IF(N467="snížená",J467,0)</f>
        <v>0</v>
      </c>
      <c r="BG467" s="198">
        <f>IF(N467="zákl. přenesená",J467,0)</f>
        <v>0</v>
      </c>
      <c r="BH467" s="198">
        <f>IF(N467="sníž. přenesená",J467,0)</f>
        <v>0</v>
      </c>
      <c r="BI467" s="198">
        <f>IF(N467="nulová",J467,0)</f>
        <v>0</v>
      </c>
      <c r="BJ467" s="21" t="s">
        <v>85</v>
      </c>
      <c r="BK467" s="198">
        <f>ROUND(I467*H467,2)</f>
        <v>0</v>
      </c>
      <c r="BL467" s="21" t="s">
        <v>537</v>
      </c>
      <c r="BM467" s="197" t="s">
        <v>1019</v>
      </c>
    </row>
    <row r="468" spans="1:65" s="2" customFormat="1" ht="11.25">
      <c r="A468" s="38"/>
      <c r="B468" s="39"/>
      <c r="C468" s="40"/>
      <c r="D468" s="199" t="s">
        <v>542</v>
      </c>
      <c r="E468" s="40"/>
      <c r="F468" s="200" t="s">
        <v>1020</v>
      </c>
      <c r="G468" s="40"/>
      <c r="H468" s="40"/>
      <c r="I468" s="201"/>
      <c r="J468" s="40"/>
      <c r="K468" s="40"/>
      <c r="L468" s="43"/>
      <c r="M468" s="202"/>
      <c r="N468" s="203"/>
      <c r="O468" s="68"/>
      <c r="P468" s="68"/>
      <c r="Q468" s="68"/>
      <c r="R468" s="68"/>
      <c r="S468" s="68"/>
      <c r="T468" s="69"/>
      <c r="U468" s="38"/>
      <c r="V468" s="38"/>
      <c r="W468" s="38"/>
      <c r="X468" s="38"/>
      <c r="Y468" s="38"/>
      <c r="Z468" s="38"/>
      <c r="AA468" s="38"/>
      <c r="AB468" s="38"/>
      <c r="AC468" s="38"/>
      <c r="AD468" s="38"/>
      <c r="AE468" s="38"/>
      <c r="AT468" s="21" t="s">
        <v>542</v>
      </c>
      <c r="AU468" s="21" t="s">
        <v>85</v>
      </c>
    </row>
    <row r="469" spans="1:65" s="15" customFormat="1" ht="11.25">
      <c r="B469" s="227"/>
      <c r="C469" s="228"/>
      <c r="D469" s="206" t="s">
        <v>546</v>
      </c>
      <c r="E469" s="229" t="s">
        <v>19</v>
      </c>
      <c r="F469" s="230" t="s">
        <v>1021</v>
      </c>
      <c r="G469" s="228"/>
      <c r="H469" s="229" t="s">
        <v>19</v>
      </c>
      <c r="I469" s="231"/>
      <c r="J469" s="228"/>
      <c r="K469" s="228"/>
      <c r="L469" s="232"/>
      <c r="M469" s="233"/>
      <c r="N469" s="234"/>
      <c r="O469" s="234"/>
      <c r="P469" s="234"/>
      <c r="Q469" s="234"/>
      <c r="R469" s="234"/>
      <c r="S469" s="234"/>
      <c r="T469" s="235"/>
      <c r="AT469" s="236" t="s">
        <v>546</v>
      </c>
      <c r="AU469" s="236" t="s">
        <v>85</v>
      </c>
      <c r="AV469" s="15" t="s">
        <v>79</v>
      </c>
      <c r="AW469" s="15" t="s">
        <v>33</v>
      </c>
      <c r="AX469" s="15" t="s">
        <v>72</v>
      </c>
      <c r="AY469" s="236" t="s">
        <v>525</v>
      </c>
    </row>
    <row r="470" spans="1:65" s="13" customFormat="1" ht="11.25">
      <c r="B470" s="204"/>
      <c r="C470" s="205"/>
      <c r="D470" s="206" t="s">
        <v>546</v>
      </c>
      <c r="E470" s="207" t="s">
        <v>19</v>
      </c>
      <c r="F470" s="208" t="s">
        <v>1022</v>
      </c>
      <c r="G470" s="205"/>
      <c r="H470" s="209">
        <v>30.545000000000002</v>
      </c>
      <c r="I470" s="210"/>
      <c r="J470" s="205"/>
      <c r="K470" s="205"/>
      <c r="L470" s="211"/>
      <c r="M470" s="212"/>
      <c r="N470" s="213"/>
      <c r="O470" s="213"/>
      <c r="P470" s="213"/>
      <c r="Q470" s="213"/>
      <c r="R470" s="213"/>
      <c r="S470" s="213"/>
      <c r="T470" s="214"/>
      <c r="AT470" s="215" t="s">
        <v>546</v>
      </c>
      <c r="AU470" s="215" t="s">
        <v>85</v>
      </c>
      <c r="AV470" s="13" t="s">
        <v>85</v>
      </c>
      <c r="AW470" s="13" t="s">
        <v>33</v>
      </c>
      <c r="AX470" s="13" t="s">
        <v>79</v>
      </c>
      <c r="AY470" s="215" t="s">
        <v>525</v>
      </c>
    </row>
    <row r="471" spans="1:65" s="2" customFormat="1" ht="49.15" customHeight="1">
      <c r="A471" s="38"/>
      <c r="B471" s="39"/>
      <c r="C471" s="186" t="s">
        <v>1023</v>
      </c>
      <c r="D471" s="186" t="s">
        <v>533</v>
      </c>
      <c r="E471" s="187" t="s">
        <v>1024</v>
      </c>
      <c r="F471" s="188" t="s">
        <v>1025</v>
      </c>
      <c r="G471" s="189" t="s">
        <v>158</v>
      </c>
      <c r="H471" s="190">
        <v>37.322000000000003</v>
      </c>
      <c r="I471" s="191"/>
      <c r="J471" s="192">
        <f>ROUND(I471*H471,2)</f>
        <v>0</v>
      </c>
      <c r="K471" s="188" t="s">
        <v>536</v>
      </c>
      <c r="L471" s="43"/>
      <c r="M471" s="193" t="s">
        <v>19</v>
      </c>
      <c r="N471" s="194" t="s">
        <v>44</v>
      </c>
      <c r="O471" s="68"/>
      <c r="P471" s="195">
        <f>O471*H471</f>
        <v>0</v>
      </c>
      <c r="Q471" s="195">
        <v>2.5504500000000001</v>
      </c>
      <c r="R471" s="195">
        <f>Q471*H471</f>
        <v>95.187894900000018</v>
      </c>
      <c r="S471" s="195">
        <v>0</v>
      </c>
      <c r="T471" s="196">
        <f>S471*H471</f>
        <v>0</v>
      </c>
      <c r="U471" s="38"/>
      <c r="V471" s="38"/>
      <c r="W471" s="38"/>
      <c r="X471" s="38"/>
      <c r="Y471" s="38"/>
      <c r="Z471" s="38"/>
      <c r="AA471" s="38"/>
      <c r="AB471" s="38"/>
      <c r="AC471" s="38"/>
      <c r="AD471" s="38"/>
      <c r="AE471" s="38"/>
      <c r="AR471" s="197" t="s">
        <v>537</v>
      </c>
      <c r="AT471" s="197" t="s">
        <v>533</v>
      </c>
      <c r="AU471" s="197" t="s">
        <v>85</v>
      </c>
      <c r="AY471" s="21" t="s">
        <v>525</v>
      </c>
      <c r="BE471" s="198">
        <f>IF(N471="základní",J471,0)</f>
        <v>0</v>
      </c>
      <c r="BF471" s="198">
        <f>IF(N471="snížená",J471,0)</f>
        <v>0</v>
      </c>
      <c r="BG471" s="198">
        <f>IF(N471="zákl. přenesená",J471,0)</f>
        <v>0</v>
      </c>
      <c r="BH471" s="198">
        <f>IF(N471="sníž. přenesená",J471,0)</f>
        <v>0</v>
      </c>
      <c r="BI471" s="198">
        <f>IF(N471="nulová",J471,0)</f>
        <v>0</v>
      </c>
      <c r="BJ471" s="21" t="s">
        <v>85</v>
      </c>
      <c r="BK471" s="198">
        <f>ROUND(I471*H471,2)</f>
        <v>0</v>
      </c>
      <c r="BL471" s="21" t="s">
        <v>537</v>
      </c>
      <c r="BM471" s="197" t="s">
        <v>1026</v>
      </c>
    </row>
    <row r="472" spans="1:65" s="2" customFormat="1" ht="11.25">
      <c r="A472" s="38"/>
      <c r="B472" s="39"/>
      <c r="C472" s="40"/>
      <c r="D472" s="199" t="s">
        <v>542</v>
      </c>
      <c r="E472" s="40"/>
      <c r="F472" s="200" t="s">
        <v>1027</v>
      </c>
      <c r="G472" s="40"/>
      <c r="H472" s="40"/>
      <c r="I472" s="201"/>
      <c r="J472" s="40"/>
      <c r="K472" s="40"/>
      <c r="L472" s="43"/>
      <c r="M472" s="202"/>
      <c r="N472" s="203"/>
      <c r="O472" s="68"/>
      <c r="P472" s="68"/>
      <c r="Q472" s="68"/>
      <c r="R472" s="68"/>
      <c r="S472" s="68"/>
      <c r="T472" s="69"/>
      <c r="U472" s="38"/>
      <c r="V472" s="38"/>
      <c r="W472" s="38"/>
      <c r="X472" s="38"/>
      <c r="Y472" s="38"/>
      <c r="Z472" s="38"/>
      <c r="AA472" s="38"/>
      <c r="AB472" s="38"/>
      <c r="AC472" s="38"/>
      <c r="AD472" s="38"/>
      <c r="AE472" s="38"/>
      <c r="AT472" s="21" t="s">
        <v>542</v>
      </c>
      <c r="AU472" s="21" t="s">
        <v>85</v>
      </c>
    </row>
    <row r="473" spans="1:65" s="15" customFormat="1" ht="11.25">
      <c r="B473" s="227"/>
      <c r="C473" s="228"/>
      <c r="D473" s="206" t="s">
        <v>546</v>
      </c>
      <c r="E473" s="229" t="s">
        <v>19</v>
      </c>
      <c r="F473" s="230" t="s">
        <v>1028</v>
      </c>
      <c r="G473" s="228"/>
      <c r="H473" s="229" t="s">
        <v>19</v>
      </c>
      <c r="I473" s="231"/>
      <c r="J473" s="228"/>
      <c r="K473" s="228"/>
      <c r="L473" s="232"/>
      <c r="M473" s="233"/>
      <c r="N473" s="234"/>
      <c r="O473" s="234"/>
      <c r="P473" s="234"/>
      <c r="Q473" s="234"/>
      <c r="R473" s="234"/>
      <c r="S473" s="234"/>
      <c r="T473" s="235"/>
      <c r="AT473" s="236" t="s">
        <v>546</v>
      </c>
      <c r="AU473" s="236" t="s">
        <v>85</v>
      </c>
      <c r="AV473" s="15" t="s">
        <v>79</v>
      </c>
      <c r="AW473" s="15" t="s">
        <v>33</v>
      </c>
      <c r="AX473" s="15" t="s">
        <v>72</v>
      </c>
      <c r="AY473" s="236" t="s">
        <v>525</v>
      </c>
    </row>
    <row r="474" spans="1:65" s="13" customFormat="1" ht="11.25">
      <c r="B474" s="204"/>
      <c r="C474" s="205"/>
      <c r="D474" s="206" t="s">
        <v>546</v>
      </c>
      <c r="E474" s="207" t="s">
        <v>19</v>
      </c>
      <c r="F474" s="208" t="s">
        <v>447</v>
      </c>
      <c r="G474" s="205"/>
      <c r="H474" s="209">
        <v>37.322000000000003</v>
      </c>
      <c r="I474" s="210"/>
      <c r="J474" s="205"/>
      <c r="K474" s="205"/>
      <c r="L474" s="211"/>
      <c r="M474" s="212"/>
      <c r="N474" s="213"/>
      <c r="O474" s="213"/>
      <c r="P474" s="213"/>
      <c r="Q474" s="213"/>
      <c r="R474" s="213"/>
      <c r="S474" s="213"/>
      <c r="T474" s="214"/>
      <c r="AT474" s="215" t="s">
        <v>546</v>
      </c>
      <c r="AU474" s="215" t="s">
        <v>85</v>
      </c>
      <c r="AV474" s="13" t="s">
        <v>85</v>
      </c>
      <c r="AW474" s="13" t="s">
        <v>33</v>
      </c>
      <c r="AX474" s="13" t="s">
        <v>79</v>
      </c>
      <c r="AY474" s="215" t="s">
        <v>525</v>
      </c>
    </row>
    <row r="475" spans="1:65" s="2" customFormat="1" ht="24.2" customHeight="1">
      <c r="A475" s="38"/>
      <c r="B475" s="39"/>
      <c r="C475" s="186" t="s">
        <v>1029</v>
      </c>
      <c r="D475" s="186" t="s">
        <v>533</v>
      </c>
      <c r="E475" s="187" t="s">
        <v>1030</v>
      </c>
      <c r="F475" s="188" t="s">
        <v>1031</v>
      </c>
      <c r="G475" s="189" t="s">
        <v>158</v>
      </c>
      <c r="H475" s="190">
        <v>5.8159999999999998</v>
      </c>
      <c r="I475" s="191"/>
      <c r="J475" s="192">
        <f>ROUND(I475*H475,2)</f>
        <v>0</v>
      </c>
      <c r="K475" s="188" t="s">
        <v>536</v>
      </c>
      <c r="L475" s="43"/>
      <c r="M475" s="193" t="s">
        <v>19</v>
      </c>
      <c r="N475" s="194" t="s">
        <v>44</v>
      </c>
      <c r="O475" s="68"/>
      <c r="P475" s="195">
        <f>O475*H475</f>
        <v>0</v>
      </c>
      <c r="Q475" s="195">
        <v>2.5018699999999998</v>
      </c>
      <c r="R475" s="195">
        <f>Q475*H475</f>
        <v>14.550875919999999</v>
      </c>
      <c r="S475" s="195">
        <v>0</v>
      </c>
      <c r="T475" s="196">
        <f>S475*H475</f>
        <v>0</v>
      </c>
      <c r="U475" s="38"/>
      <c r="V475" s="38"/>
      <c r="W475" s="38"/>
      <c r="X475" s="38"/>
      <c r="Y475" s="38"/>
      <c r="Z475" s="38"/>
      <c r="AA475" s="38"/>
      <c r="AB475" s="38"/>
      <c r="AC475" s="38"/>
      <c r="AD475" s="38"/>
      <c r="AE475" s="38"/>
      <c r="AR475" s="197" t="s">
        <v>537</v>
      </c>
      <c r="AT475" s="197" t="s">
        <v>533</v>
      </c>
      <c r="AU475" s="197" t="s">
        <v>85</v>
      </c>
      <c r="AY475" s="21" t="s">
        <v>525</v>
      </c>
      <c r="BE475" s="198">
        <f>IF(N475="základní",J475,0)</f>
        <v>0</v>
      </c>
      <c r="BF475" s="198">
        <f>IF(N475="snížená",J475,0)</f>
        <v>0</v>
      </c>
      <c r="BG475" s="198">
        <f>IF(N475="zákl. přenesená",J475,0)</f>
        <v>0</v>
      </c>
      <c r="BH475" s="198">
        <f>IF(N475="sníž. přenesená",J475,0)</f>
        <v>0</v>
      </c>
      <c r="BI475" s="198">
        <f>IF(N475="nulová",J475,0)</f>
        <v>0</v>
      </c>
      <c r="BJ475" s="21" t="s">
        <v>85</v>
      </c>
      <c r="BK475" s="198">
        <f>ROUND(I475*H475,2)</f>
        <v>0</v>
      </c>
      <c r="BL475" s="21" t="s">
        <v>537</v>
      </c>
      <c r="BM475" s="197" t="s">
        <v>1032</v>
      </c>
    </row>
    <row r="476" spans="1:65" s="2" customFormat="1" ht="11.25">
      <c r="A476" s="38"/>
      <c r="B476" s="39"/>
      <c r="C476" s="40"/>
      <c r="D476" s="199" t="s">
        <v>542</v>
      </c>
      <c r="E476" s="40"/>
      <c r="F476" s="200" t="s">
        <v>1033</v>
      </c>
      <c r="G476" s="40"/>
      <c r="H476" s="40"/>
      <c r="I476" s="201"/>
      <c r="J476" s="40"/>
      <c r="K476" s="40"/>
      <c r="L476" s="43"/>
      <c r="M476" s="202"/>
      <c r="N476" s="203"/>
      <c r="O476" s="68"/>
      <c r="P476" s="68"/>
      <c r="Q476" s="68"/>
      <c r="R476" s="68"/>
      <c r="S476" s="68"/>
      <c r="T476" s="69"/>
      <c r="U476" s="38"/>
      <c r="V476" s="38"/>
      <c r="W476" s="38"/>
      <c r="X476" s="38"/>
      <c r="Y476" s="38"/>
      <c r="Z476" s="38"/>
      <c r="AA476" s="38"/>
      <c r="AB476" s="38"/>
      <c r="AC476" s="38"/>
      <c r="AD476" s="38"/>
      <c r="AE476" s="38"/>
      <c r="AT476" s="21" t="s">
        <v>542</v>
      </c>
      <c r="AU476" s="21" t="s">
        <v>85</v>
      </c>
    </row>
    <row r="477" spans="1:65" s="2" customFormat="1" ht="19.5">
      <c r="A477" s="38"/>
      <c r="B477" s="39"/>
      <c r="C477" s="40"/>
      <c r="D477" s="206" t="s">
        <v>972</v>
      </c>
      <c r="E477" s="40"/>
      <c r="F477" s="258" t="s">
        <v>973</v>
      </c>
      <c r="G477" s="40"/>
      <c r="H477" s="40"/>
      <c r="I477" s="201"/>
      <c r="J477" s="40"/>
      <c r="K477" s="40"/>
      <c r="L477" s="43"/>
      <c r="M477" s="202"/>
      <c r="N477" s="203"/>
      <c r="O477" s="68"/>
      <c r="P477" s="68"/>
      <c r="Q477" s="68"/>
      <c r="R477" s="68"/>
      <c r="S477" s="68"/>
      <c r="T477" s="69"/>
      <c r="U477" s="38"/>
      <c r="V477" s="38"/>
      <c r="W477" s="38"/>
      <c r="X477" s="38"/>
      <c r="Y477" s="38"/>
      <c r="Z477" s="38"/>
      <c r="AA477" s="38"/>
      <c r="AB477" s="38"/>
      <c r="AC477" s="38"/>
      <c r="AD477" s="38"/>
      <c r="AE477" s="38"/>
      <c r="AT477" s="21" t="s">
        <v>972</v>
      </c>
      <c r="AU477" s="21" t="s">
        <v>85</v>
      </c>
    </row>
    <row r="478" spans="1:65" s="15" customFormat="1" ht="11.25">
      <c r="B478" s="227"/>
      <c r="C478" s="228"/>
      <c r="D478" s="206" t="s">
        <v>546</v>
      </c>
      <c r="E478" s="229" t="s">
        <v>19</v>
      </c>
      <c r="F478" s="230" t="s">
        <v>974</v>
      </c>
      <c r="G478" s="228"/>
      <c r="H478" s="229" t="s">
        <v>19</v>
      </c>
      <c r="I478" s="231"/>
      <c r="J478" s="228"/>
      <c r="K478" s="228"/>
      <c r="L478" s="232"/>
      <c r="M478" s="233"/>
      <c r="N478" s="234"/>
      <c r="O478" s="234"/>
      <c r="P478" s="234"/>
      <c r="Q478" s="234"/>
      <c r="R478" s="234"/>
      <c r="S478" s="234"/>
      <c r="T478" s="235"/>
      <c r="AT478" s="236" t="s">
        <v>546</v>
      </c>
      <c r="AU478" s="236" t="s">
        <v>85</v>
      </c>
      <c r="AV478" s="15" t="s">
        <v>79</v>
      </c>
      <c r="AW478" s="15" t="s">
        <v>33</v>
      </c>
      <c r="AX478" s="15" t="s">
        <v>72</v>
      </c>
      <c r="AY478" s="236" t="s">
        <v>525</v>
      </c>
    </row>
    <row r="479" spans="1:65" s="15" customFormat="1" ht="11.25">
      <c r="B479" s="227"/>
      <c r="C479" s="228"/>
      <c r="D479" s="206" t="s">
        <v>546</v>
      </c>
      <c r="E479" s="229" t="s">
        <v>19</v>
      </c>
      <c r="F479" s="230" t="s">
        <v>1034</v>
      </c>
      <c r="G479" s="228"/>
      <c r="H479" s="229" t="s">
        <v>19</v>
      </c>
      <c r="I479" s="231"/>
      <c r="J479" s="228"/>
      <c r="K479" s="228"/>
      <c r="L479" s="232"/>
      <c r="M479" s="233"/>
      <c r="N479" s="234"/>
      <c r="O479" s="234"/>
      <c r="P479" s="234"/>
      <c r="Q479" s="234"/>
      <c r="R479" s="234"/>
      <c r="S479" s="234"/>
      <c r="T479" s="235"/>
      <c r="AT479" s="236" t="s">
        <v>546</v>
      </c>
      <c r="AU479" s="236" t="s">
        <v>85</v>
      </c>
      <c r="AV479" s="15" t="s">
        <v>79</v>
      </c>
      <c r="AW479" s="15" t="s">
        <v>33</v>
      </c>
      <c r="AX479" s="15" t="s">
        <v>72</v>
      </c>
      <c r="AY479" s="236" t="s">
        <v>525</v>
      </c>
    </row>
    <row r="480" spans="1:65" s="13" customFormat="1" ht="11.25">
      <c r="B480" s="204"/>
      <c r="C480" s="205"/>
      <c r="D480" s="206" t="s">
        <v>546</v>
      </c>
      <c r="E480" s="207" t="s">
        <v>19</v>
      </c>
      <c r="F480" s="208" t="s">
        <v>1035</v>
      </c>
      <c r="G480" s="205"/>
      <c r="H480" s="209">
        <v>0.78</v>
      </c>
      <c r="I480" s="210"/>
      <c r="J480" s="205"/>
      <c r="K480" s="205"/>
      <c r="L480" s="211"/>
      <c r="M480" s="212"/>
      <c r="N480" s="213"/>
      <c r="O480" s="213"/>
      <c r="P480" s="213"/>
      <c r="Q480" s="213"/>
      <c r="R480" s="213"/>
      <c r="S480" s="213"/>
      <c r="T480" s="214"/>
      <c r="AT480" s="215" t="s">
        <v>546</v>
      </c>
      <c r="AU480" s="215" t="s">
        <v>85</v>
      </c>
      <c r="AV480" s="13" t="s">
        <v>85</v>
      </c>
      <c r="AW480" s="13" t="s">
        <v>33</v>
      </c>
      <c r="AX480" s="13" t="s">
        <v>72</v>
      </c>
      <c r="AY480" s="215" t="s">
        <v>525</v>
      </c>
    </row>
    <row r="481" spans="1:65" s="15" customFormat="1" ht="11.25">
      <c r="B481" s="227"/>
      <c r="C481" s="228"/>
      <c r="D481" s="206" t="s">
        <v>546</v>
      </c>
      <c r="E481" s="229" t="s">
        <v>19</v>
      </c>
      <c r="F481" s="230" t="s">
        <v>1036</v>
      </c>
      <c r="G481" s="228"/>
      <c r="H481" s="229" t="s">
        <v>19</v>
      </c>
      <c r="I481" s="231"/>
      <c r="J481" s="228"/>
      <c r="K481" s="228"/>
      <c r="L481" s="232"/>
      <c r="M481" s="233"/>
      <c r="N481" s="234"/>
      <c r="O481" s="234"/>
      <c r="P481" s="234"/>
      <c r="Q481" s="234"/>
      <c r="R481" s="234"/>
      <c r="S481" s="234"/>
      <c r="T481" s="235"/>
      <c r="AT481" s="236" t="s">
        <v>546</v>
      </c>
      <c r="AU481" s="236" t="s">
        <v>85</v>
      </c>
      <c r="AV481" s="15" t="s">
        <v>79</v>
      </c>
      <c r="AW481" s="15" t="s">
        <v>33</v>
      </c>
      <c r="AX481" s="15" t="s">
        <v>72</v>
      </c>
      <c r="AY481" s="236" t="s">
        <v>525</v>
      </c>
    </row>
    <row r="482" spans="1:65" s="13" customFormat="1" ht="11.25">
      <c r="B482" s="204"/>
      <c r="C482" s="205"/>
      <c r="D482" s="206" t="s">
        <v>546</v>
      </c>
      <c r="E482" s="207" t="s">
        <v>19</v>
      </c>
      <c r="F482" s="208" t="s">
        <v>1037</v>
      </c>
      <c r="G482" s="205"/>
      <c r="H482" s="209">
        <v>3.8069999999999999</v>
      </c>
      <c r="I482" s="210"/>
      <c r="J482" s="205"/>
      <c r="K482" s="205"/>
      <c r="L482" s="211"/>
      <c r="M482" s="212"/>
      <c r="N482" s="213"/>
      <c r="O482" s="213"/>
      <c r="P482" s="213"/>
      <c r="Q482" s="213"/>
      <c r="R482" s="213"/>
      <c r="S482" s="213"/>
      <c r="T482" s="214"/>
      <c r="AT482" s="215" t="s">
        <v>546</v>
      </c>
      <c r="AU482" s="215" t="s">
        <v>85</v>
      </c>
      <c r="AV482" s="13" t="s">
        <v>85</v>
      </c>
      <c r="AW482" s="13" t="s">
        <v>33</v>
      </c>
      <c r="AX482" s="13" t="s">
        <v>72</v>
      </c>
      <c r="AY482" s="215" t="s">
        <v>525</v>
      </c>
    </row>
    <row r="483" spans="1:65" s="15" customFormat="1" ht="11.25">
      <c r="B483" s="227"/>
      <c r="C483" s="228"/>
      <c r="D483" s="206" t="s">
        <v>546</v>
      </c>
      <c r="E483" s="229" t="s">
        <v>19</v>
      </c>
      <c r="F483" s="230" t="s">
        <v>977</v>
      </c>
      <c r="G483" s="228"/>
      <c r="H483" s="229" t="s">
        <v>19</v>
      </c>
      <c r="I483" s="231"/>
      <c r="J483" s="228"/>
      <c r="K483" s="228"/>
      <c r="L483" s="232"/>
      <c r="M483" s="233"/>
      <c r="N483" s="234"/>
      <c r="O483" s="234"/>
      <c r="P483" s="234"/>
      <c r="Q483" s="234"/>
      <c r="R483" s="234"/>
      <c r="S483" s="234"/>
      <c r="T483" s="235"/>
      <c r="AT483" s="236" t="s">
        <v>546</v>
      </c>
      <c r="AU483" s="236" t="s">
        <v>85</v>
      </c>
      <c r="AV483" s="15" t="s">
        <v>79</v>
      </c>
      <c r="AW483" s="15" t="s">
        <v>33</v>
      </c>
      <c r="AX483" s="15" t="s">
        <v>72</v>
      </c>
      <c r="AY483" s="236" t="s">
        <v>525</v>
      </c>
    </row>
    <row r="484" spans="1:65" s="15" customFormat="1" ht="11.25">
      <c r="B484" s="227"/>
      <c r="C484" s="228"/>
      <c r="D484" s="206" t="s">
        <v>546</v>
      </c>
      <c r="E484" s="229" t="s">
        <v>19</v>
      </c>
      <c r="F484" s="230" t="s">
        <v>1034</v>
      </c>
      <c r="G484" s="228"/>
      <c r="H484" s="229" t="s">
        <v>19</v>
      </c>
      <c r="I484" s="231"/>
      <c r="J484" s="228"/>
      <c r="K484" s="228"/>
      <c r="L484" s="232"/>
      <c r="M484" s="233"/>
      <c r="N484" s="234"/>
      <c r="O484" s="234"/>
      <c r="P484" s="234"/>
      <c r="Q484" s="234"/>
      <c r="R484" s="234"/>
      <c r="S484" s="234"/>
      <c r="T484" s="235"/>
      <c r="AT484" s="236" t="s">
        <v>546</v>
      </c>
      <c r="AU484" s="236" t="s">
        <v>85</v>
      </c>
      <c r="AV484" s="15" t="s">
        <v>79</v>
      </c>
      <c r="AW484" s="15" t="s">
        <v>33</v>
      </c>
      <c r="AX484" s="15" t="s">
        <v>72</v>
      </c>
      <c r="AY484" s="236" t="s">
        <v>525</v>
      </c>
    </row>
    <row r="485" spans="1:65" s="13" customFormat="1" ht="11.25">
      <c r="B485" s="204"/>
      <c r="C485" s="205"/>
      <c r="D485" s="206" t="s">
        <v>546</v>
      </c>
      <c r="E485" s="207" t="s">
        <v>19</v>
      </c>
      <c r="F485" s="208" t="s">
        <v>1038</v>
      </c>
      <c r="G485" s="205"/>
      <c r="H485" s="209">
        <v>1.2290000000000001</v>
      </c>
      <c r="I485" s="210"/>
      <c r="J485" s="205"/>
      <c r="K485" s="205"/>
      <c r="L485" s="211"/>
      <c r="M485" s="212"/>
      <c r="N485" s="213"/>
      <c r="O485" s="213"/>
      <c r="P485" s="213"/>
      <c r="Q485" s="213"/>
      <c r="R485" s="213"/>
      <c r="S485" s="213"/>
      <c r="T485" s="214"/>
      <c r="AT485" s="215" t="s">
        <v>546</v>
      </c>
      <c r="AU485" s="215" t="s">
        <v>85</v>
      </c>
      <c r="AV485" s="13" t="s">
        <v>85</v>
      </c>
      <c r="AW485" s="13" t="s">
        <v>33</v>
      </c>
      <c r="AX485" s="13" t="s">
        <v>72</v>
      </c>
      <c r="AY485" s="215" t="s">
        <v>525</v>
      </c>
    </row>
    <row r="486" spans="1:65" s="14" customFormat="1" ht="11.25">
      <c r="B486" s="216"/>
      <c r="C486" s="217"/>
      <c r="D486" s="206" t="s">
        <v>546</v>
      </c>
      <c r="E486" s="218" t="s">
        <v>239</v>
      </c>
      <c r="F486" s="219" t="s">
        <v>552</v>
      </c>
      <c r="G486" s="217"/>
      <c r="H486" s="220">
        <v>5.8159999999999998</v>
      </c>
      <c r="I486" s="221"/>
      <c r="J486" s="217"/>
      <c r="K486" s="217"/>
      <c r="L486" s="222"/>
      <c r="M486" s="223"/>
      <c r="N486" s="224"/>
      <c r="O486" s="224"/>
      <c r="P486" s="224"/>
      <c r="Q486" s="224"/>
      <c r="R486" s="224"/>
      <c r="S486" s="224"/>
      <c r="T486" s="225"/>
      <c r="AT486" s="226" t="s">
        <v>546</v>
      </c>
      <c r="AU486" s="226" t="s">
        <v>85</v>
      </c>
      <c r="AV486" s="14" t="s">
        <v>537</v>
      </c>
      <c r="AW486" s="14" t="s">
        <v>33</v>
      </c>
      <c r="AX486" s="14" t="s">
        <v>79</v>
      </c>
      <c r="AY486" s="226" t="s">
        <v>525</v>
      </c>
    </row>
    <row r="487" spans="1:65" s="2" customFormat="1" ht="24.2" customHeight="1">
      <c r="A487" s="38"/>
      <c r="B487" s="39"/>
      <c r="C487" s="186" t="s">
        <v>1039</v>
      </c>
      <c r="D487" s="186" t="s">
        <v>533</v>
      </c>
      <c r="E487" s="187" t="s">
        <v>1040</v>
      </c>
      <c r="F487" s="188" t="s">
        <v>1041</v>
      </c>
      <c r="G487" s="189" t="s">
        <v>132</v>
      </c>
      <c r="H487" s="190">
        <v>27.12</v>
      </c>
      <c r="I487" s="191"/>
      <c r="J487" s="192">
        <f>ROUND(I487*H487,2)</f>
        <v>0</v>
      </c>
      <c r="K487" s="188" t="s">
        <v>536</v>
      </c>
      <c r="L487" s="43"/>
      <c r="M487" s="193" t="s">
        <v>19</v>
      </c>
      <c r="N487" s="194" t="s">
        <v>44</v>
      </c>
      <c r="O487" s="68"/>
      <c r="P487" s="195">
        <f>O487*H487</f>
        <v>0</v>
      </c>
      <c r="Q487" s="195">
        <v>2.7499999999999998E-3</v>
      </c>
      <c r="R487" s="195">
        <f>Q487*H487</f>
        <v>7.4579999999999994E-2</v>
      </c>
      <c r="S487" s="195">
        <v>0</v>
      </c>
      <c r="T487" s="196">
        <f>S487*H487</f>
        <v>0</v>
      </c>
      <c r="U487" s="38"/>
      <c r="V487" s="38"/>
      <c r="W487" s="38"/>
      <c r="X487" s="38"/>
      <c r="Y487" s="38"/>
      <c r="Z487" s="38"/>
      <c r="AA487" s="38"/>
      <c r="AB487" s="38"/>
      <c r="AC487" s="38"/>
      <c r="AD487" s="38"/>
      <c r="AE487" s="38"/>
      <c r="AR487" s="197" t="s">
        <v>537</v>
      </c>
      <c r="AT487" s="197" t="s">
        <v>533</v>
      </c>
      <c r="AU487" s="197" t="s">
        <v>85</v>
      </c>
      <c r="AY487" s="21" t="s">
        <v>525</v>
      </c>
      <c r="BE487" s="198">
        <f>IF(N487="základní",J487,0)</f>
        <v>0</v>
      </c>
      <c r="BF487" s="198">
        <f>IF(N487="snížená",J487,0)</f>
        <v>0</v>
      </c>
      <c r="BG487" s="198">
        <f>IF(N487="zákl. přenesená",J487,0)</f>
        <v>0</v>
      </c>
      <c r="BH487" s="198">
        <f>IF(N487="sníž. přenesená",J487,0)</f>
        <v>0</v>
      </c>
      <c r="BI487" s="198">
        <f>IF(N487="nulová",J487,0)</f>
        <v>0</v>
      </c>
      <c r="BJ487" s="21" t="s">
        <v>85</v>
      </c>
      <c r="BK487" s="198">
        <f>ROUND(I487*H487,2)</f>
        <v>0</v>
      </c>
      <c r="BL487" s="21" t="s">
        <v>537</v>
      </c>
      <c r="BM487" s="197" t="s">
        <v>1042</v>
      </c>
    </row>
    <row r="488" spans="1:65" s="2" customFormat="1" ht="11.25">
      <c r="A488" s="38"/>
      <c r="B488" s="39"/>
      <c r="C488" s="40"/>
      <c r="D488" s="199" t="s">
        <v>542</v>
      </c>
      <c r="E488" s="40"/>
      <c r="F488" s="200" t="s">
        <v>1043</v>
      </c>
      <c r="G488" s="40"/>
      <c r="H488" s="40"/>
      <c r="I488" s="201"/>
      <c r="J488" s="40"/>
      <c r="K488" s="40"/>
      <c r="L488" s="43"/>
      <c r="M488" s="202"/>
      <c r="N488" s="203"/>
      <c r="O488" s="68"/>
      <c r="P488" s="68"/>
      <c r="Q488" s="68"/>
      <c r="R488" s="68"/>
      <c r="S488" s="68"/>
      <c r="T488" s="69"/>
      <c r="U488" s="38"/>
      <c r="V488" s="38"/>
      <c r="W488" s="38"/>
      <c r="X488" s="38"/>
      <c r="Y488" s="38"/>
      <c r="Z488" s="38"/>
      <c r="AA488" s="38"/>
      <c r="AB488" s="38"/>
      <c r="AC488" s="38"/>
      <c r="AD488" s="38"/>
      <c r="AE488" s="38"/>
      <c r="AT488" s="21" t="s">
        <v>542</v>
      </c>
      <c r="AU488" s="21" t="s">
        <v>85</v>
      </c>
    </row>
    <row r="489" spans="1:65" s="15" customFormat="1" ht="11.25">
      <c r="B489" s="227"/>
      <c r="C489" s="228"/>
      <c r="D489" s="206" t="s">
        <v>546</v>
      </c>
      <c r="E489" s="229" t="s">
        <v>19</v>
      </c>
      <c r="F489" s="230" t="s">
        <v>974</v>
      </c>
      <c r="G489" s="228"/>
      <c r="H489" s="229" t="s">
        <v>19</v>
      </c>
      <c r="I489" s="231"/>
      <c r="J489" s="228"/>
      <c r="K489" s="228"/>
      <c r="L489" s="232"/>
      <c r="M489" s="233"/>
      <c r="N489" s="234"/>
      <c r="O489" s="234"/>
      <c r="P489" s="234"/>
      <c r="Q489" s="234"/>
      <c r="R489" s="234"/>
      <c r="S489" s="234"/>
      <c r="T489" s="235"/>
      <c r="AT489" s="236" t="s">
        <v>546</v>
      </c>
      <c r="AU489" s="236" t="s">
        <v>85</v>
      </c>
      <c r="AV489" s="15" t="s">
        <v>79</v>
      </c>
      <c r="AW489" s="15" t="s">
        <v>33</v>
      </c>
      <c r="AX489" s="15" t="s">
        <v>72</v>
      </c>
      <c r="AY489" s="236" t="s">
        <v>525</v>
      </c>
    </row>
    <row r="490" spans="1:65" s="15" customFormat="1" ht="11.25">
      <c r="B490" s="227"/>
      <c r="C490" s="228"/>
      <c r="D490" s="206" t="s">
        <v>546</v>
      </c>
      <c r="E490" s="229" t="s">
        <v>19</v>
      </c>
      <c r="F490" s="230" t="s">
        <v>1034</v>
      </c>
      <c r="G490" s="228"/>
      <c r="H490" s="229" t="s">
        <v>19</v>
      </c>
      <c r="I490" s="231"/>
      <c r="J490" s="228"/>
      <c r="K490" s="228"/>
      <c r="L490" s="232"/>
      <c r="M490" s="233"/>
      <c r="N490" s="234"/>
      <c r="O490" s="234"/>
      <c r="P490" s="234"/>
      <c r="Q490" s="234"/>
      <c r="R490" s="234"/>
      <c r="S490" s="234"/>
      <c r="T490" s="235"/>
      <c r="AT490" s="236" t="s">
        <v>546</v>
      </c>
      <c r="AU490" s="236" t="s">
        <v>85</v>
      </c>
      <c r="AV490" s="15" t="s">
        <v>79</v>
      </c>
      <c r="AW490" s="15" t="s">
        <v>33</v>
      </c>
      <c r="AX490" s="15" t="s">
        <v>72</v>
      </c>
      <c r="AY490" s="236" t="s">
        <v>525</v>
      </c>
    </row>
    <row r="491" spans="1:65" s="13" customFormat="1" ht="11.25">
      <c r="B491" s="204"/>
      <c r="C491" s="205"/>
      <c r="D491" s="206" t="s">
        <v>546</v>
      </c>
      <c r="E491" s="207" t="s">
        <v>19</v>
      </c>
      <c r="F491" s="208" t="s">
        <v>1044</v>
      </c>
      <c r="G491" s="205"/>
      <c r="H491" s="209">
        <v>3.9</v>
      </c>
      <c r="I491" s="210"/>
      <c r="J491" s="205"/>
      <c r="K491" s="205"/>
      <c r="L491" s="211"/>
      <c r="M491" s="212"/>
      <c r="N491" s="213"/>
      <c r="O491" s="213"/>
      <c r="P491" s="213"/>
      <c r="Q491" s="213"/>
      <c r="R491" s="213"/>
      <c r="S491" s="213"/>
      <c r="T491" s="214"/>
      <c r="AT491" s="215" t="s">
        <v>546</v>
      </c>
      <c r="AU491" s="215" t="s">
        <v>85</v>
      </c>
      <c r="AV491" s="13" t="s">
        <v>85</v>
      </c>
      <c r="AW491" s="13" t="s">
        <v>33</v>
      </c>
      <c r="AX491" s="13" t="s">
        <v>72</v>
      </c>
      <c r="AY491" s="215" t="s">
        <v>525</v>
      </c>
    </row>
    <row r="492" spans="1:65" s="15" customFormat="1" ht="11.25">
      <c r="B492" s="227"/>
      <c r="C492" s="228"/>
      <c r="D492" s="206" t="s">
        <v>546</v>
      </c>
      <c r="E492" s="229" t="s">
        <v>19</v>
      </c>
      <c r="F492" s="230" t="s">
        <v>1036</v>
      </c>
      <c r="G492" s="228"/>
      <c r="H492" s="229" t="s">
        <v>19</v>
      </c>
      <c r="I492" s="231"/>
      <c r="J492" s="228"/>
      <c r="K492" s="228"/>
      <c r="L492" s="232"/>
      <c r="M492" s="233"/>
      <c r="N492" s="234"/>
      <c r="O492" s="234"/>
      <c r="P492" s="234"/>
      <c r="Q492" s="234"/>
      <c r="R492" s="234"/>
      <c r="S492" s="234"/>
      <c r="T492" s="235"/>
      <c r="AT492" s="236" t="s">
        <v>546</v>
      </c>
      <c r="AU492" s="236" t="s">
        <v>85</v>
      </c>
      <c r="AV492" s="15" t="s">
        <v>79</v>
      </c>
      <c r="AW492" s="15" t="s">
        <v>33</v>
      </c>
      <c r="AX492" s="15" t="s">
        <v>72</v>
      </c>
      <c r="AY492" s="236" t="s">
        <v>525</v>
      </c>
    </row>
    <row r="493" spans="1:65" s="13" customFormat="1" ht="11.25">
      <c r="B493" s="204"/>
      <c r="C493" s="205"/>
      <c r="D493" s="206" t="s">
        <v>546</v>
      </c>
      <c r="E493" s="207" t="s">
        <v>19</v>
      </c>
      <c r="F493" s="208" t="s">
        <v>1045</v>
      </c>
      <c r="G493" s="205"/>
      <c r="H493" s="209">
        <v>16.2</v>
      </c>
      <c r="I493" s="210"/>
      <c r="J493" s="205"/>
      <c r="K493" s="205"/>
      <c r="L493" s="211"/>
      <c r="M493" s="212"/>
      <c r="N493" s="213"/>
      <c r="O493" s="213"/>
      <c r="P493" s="213"/>
      <c r="Q493" s="213"/>
      <c r="R493" s="213"/>
      <c r="S493" s="213"/>
      <c r="T493" s="214"/>
      <c r="AT493" s="215" t="s">
        <v>546</v>
      </c>
      <c r="AU493" s="215" t="s">
        <v>85</v>
      </c>
      <c r="AV493" s="13" t="s">
        <v>85</v>
      </c>
      <c r="AW493" s="13" t="s">
        <v>33</v>
      </c>
      <c r="AX493" s="13" t="s">
        <v>72</v>
      </c>
      <c r="AY493" s="215" t="s">
        <v>525</v>
      </c>
    </row>
    <row r="494" spans="1:65" s="15" customFormat="1" ht="11.25">
      <c r="B494" s="227"/>
      <c r="C494" s="228"/>
      <c r="D494" s="206" t="s">
        <v>546</v>
      </c>
      <c r="E494" s="229" t="s">
        <v>19</v>
      </c>
      <c r="F494" s="230" t="s">
        <v>977</v>
      </c>
      <c r="G494" s="228"/>
      <c r="H494" s="229" t="s">
        <v>19</v>
      </c>
      <c r="I494" s="231"/>
      <c r="J494" s="228"/>
      <c r="K494" s="228"/>
      <c r="L494" s="232"/>
      <c r="M494" s="233"/>
      <c r="N494" s="234"/>
      <c r="O494" s="234"/>
      <c r="P494" s="234"/>
      <c r="Q494" s="234"/>
      <c r="R494" s="234"/>
      <c r="S494" s="234"/>
      <c r="T494" s="235"/>
      <c r="AT494" s="236" t="s">
        <v>546</v>
      </c>
      <c r="AU494" s="236" t="s">
        <v>85</v>
      </c>
      <c r="AV494" s="15" t="s">
        <v>79</v>
      </c>
      <c r="AW494" s="15" t="s">
        <v>33</v>
      </c>
      <c r="AX494" s="15" t="s">
        <v>72</v>
      </c>
      <c r="AY494" s="236" t="s">
        <v>525</v>
      </c>
    </row>
    <row r="495" spans="1:65" s="15" customFormat="1" ht="11.25">
      <c r="B495" s="227"/>
      <c r="C495" s="228"/>
      <c r="D495" s="206" t="s">
        <v>546</v>
      </c>
      <c r="E495" s="229" t="s">
        <v>19</v>
      </c>
      <c r="F495" s="230" t="s">
        <v>1034</v>
      </c>
      <c r="G495" s="228"/>
      <c r="H495" s="229" t="s">
        <v>19</v>
      </c>
      <c r="I495" s="231"/>
      <c r="J495" s="228"/>
      <c r="K495" s="228"/>
      <c r="L495" s="232"/>
      <c r="M495" s="233"/>
      <c r="N495" s="234"/>
      <c r="O495" s="234"/>
      <c r="P495" s="234"/>
      <c r="Q495" s="234"/>
      <c r="R495" s="234"/>
      <c r="S495" s="234"/>
      <c r="T495" s="235"/>
      <c r="AT495" s="236" t="s">
        <v>546</v>
      </c>
      <c r="AU495" s="236" t="s">
        <v>85</v>
      </c>
      <c r="AV495" s="15" t="s">
        <v>79</v>
      </c>
      <c r="AW495" s="15" t="s">
        <v>33</v>
      </c>
      <c r="AX495" s="15" t="s">
        <v>72</v>
      </c>
      <c r="AY495" s="236" t="s">
        <v>525</v>
      </c>
    </row>
    <row r="496" spans="1:65" s="13" customFormat="1" ht="11.25">
      <c r="B496" s="204"/>
      <c r="C496" s="205"/>
      <c r="D496" s="206" t="s">
        <v>546</v>
      </c>
      <c r="E496" s="207" t="s">
        <v>19</v>
      </c>
      <c r="F496" s="208" t="s">
        <v>1046</v>
      </c>
      <c r="G496" s="205"/>
      <c r="H496" s="209">
        <v>7.02</v>
      </c>
      <c r="I496" s="210"/>
      <c r="J496" s="205"/>
      <c r="K496" s="205"/>
      <c r="L496" s="211"/>
      <c r="M496" s="212"/>
      <c r="N496" s="213"/>
      <c r="O496" s="213"/>
      <c r="P496" s="213"/>
      <c r="Q496" s="213"/>
      <c r="R496" s="213"/>
      <c r="S496" s="213"/>
      <c r="T496" s="214"/>
      <c r="AT496" s="215" t="s">
        <v>546</v>
      </c>
      <c r="AU496" s="215" t="s">
        <v>85</v>
      </c>
      <c r="AV496" s="13" t="s">
        <v>85</v>
      </c>
      <c r="AW496" s="13" t="s">
        <v>33</v>
      </c>
      <c r="AX496" s="13" t="s">
        <v>72</v>
      </c>
      <c r="AY496" s="215" t="s">
        <v>525</v>
      </c>
    </row>
    <row r="497" spans="1:65" s="16" customFormat="1" ht="11.25">
      <c r="B497" s="237"/>
      <c r="C497" s="238"/>
      <c r="D497" s="206" t="s">
        <v>546</v>
      </c>
      <c r="E497" s="239" t="s">
        <v>197</v>
      </c>
      <c r="F497" s="240" t="s">
        <v>590</v>
      </c>
      <c r="G497" s="238"/>
      <c r="H497" s="241">
        <v>27.12</v>
      </c>
      <c r="I497" s="242"/>
      <c r="J497" s="238"/>
      <c r="K497" s="238"/>
      <c r="L497" s="243"/>
      <c r="M497" s="244"/>
      <c r="N497" s="245"/>
      <c r="O497" s="245"/>
      <c r="P497" s="245"/>
      <c r="Q497" s="245"/>
      <c r="R497" s="245"/>
      <c r="S497" s="245"/>
      <c r="T497" s="246"/>
      <c r="AT497" s="247" t="s">
        <v>546</v>
      </c>
      <c r="AU497" s="247" t="s">
        <v>85</v>
      </c>
      <c r="AV497" s="16" t="s">
        <v>573</v>
      </c>
      <c r="AW497" s="16" t="s">
        <v>33</v>
      </c>
      <c r="AX497" s="16" t="s">
        <v>72</v>
      </c>
      <c r="AY497" s="247" t="s">
        <v>525</v>
      </c>
    </row>
    <row r="498" spans="1:65" s="14" customFormat="1" ht="11.25">
      <c r="B498" s="216"/>
      <c r="C498" s="217"/>
      <c r="D498" s="206" t="s">
        <v>546</v>
      </c>
      <c r="E498" s="218" t="s">
        <v>19</v>
      </c>
      <c r="F498" s="219" t="s">
        <v>552</v>
      </c>
      <c r="G498" s="217"/>
      <c r="H498" s="220">
        <v>27.12</v>
      </c>
      <c r="I498" s="221"/>
      <c r="J498" s="217"/>
      <c r="K498" s="217"/>
      <c r="L498" s="222"/>
      <c r="M498" s="223"/>
      <c r="N498" s="224"/>
      <c r="O498" s="224"/>
      <c r="P498" s="224"/>
      <c r="Q498" s="224"/>
      <c r="R498" s="224"/>
      <c r="S498" s="224"/>
      <c r="T498" s="225"/>
      <c r="AT498" s="226" t="s">
        <v>546</v>
      </c>
      <c r="AU498" s="226" t="s">
        <v>85</v>
      </c>
      <c r="AV498" s="14" t="s">
        <v>537</v>
      </c>
      <c r="AW498" s="14" t="s">
        <v>33</v>
      </c>
      <c r="AX498" s="14" t="s">
        <v>79</v>
      </c>
      <c r="AY498" s="226" t="s">
        <v>525</v>
      </c>
    </row>
    <row r="499" spans="1:65" s="2" customFormat="1" ht="24.2" customHeight="1">
      <c r="A499" s="38"/>
      <c r="B499" s="39"/>
      <c r="C499" s="186" t="s">
        <v>1047</v>
      </c>
      <c r="D499" s="186" t="s">
        <v>533</v>
      </c>
      <c r="E499" s="187" t="s">
        <v>1048</v>
      </c>
      <c r="F499" s="188" t="s">
        <v>1049</v>
      </c>
      <c r="G499" s="189" t="s">
        <v>132</v>
      </c>
      <c r="H499" s="190">
        <v>27.12</v>
      </c>
      <c r="I499" s="191"/>
      <c r="J499" s="192">
        <f>ROUND(I499*H499,2)</f>
        <v>0</v>
      </c>
      <c r="K499" s="188" t="s">
        <v>536</v>
      </c>
      <c r="L499" s="43"/>
      <c r="M499" s="193" t="s">
        <v>19</v>
      </c>
      <c r="N499" s="194" t="s">
        <v>44</v>
      </c>
      <c r="O499" s="68"/>
      <c r="P499" s="195">
        <f>O499*H499</f>
        <v>0</v>
      </c>
      <c r="Q499" s="195">
        <v>0</v>
      </c>
      <c r="R499" s="195">
        <f>Q499*H499</f>
        <v>0</v>
      </c>
      <c r="S499" s="195">
        <v>0</v>
      </c>
      <c r="T499" s="196">
        <f>S499*H499</f>
        <v>0</v>
      </c>
      <c r="U499" s="38"/>
      <c r="V499" s="38"/>
      <c r="W499" s="38"/>
      <c r="X499" s="38"/>
      <c r="Y499" s="38"/>
      <c r="Z499" s="38"/>
      <c r="AA499" s="38"/>
      <c r="AB499" s="38"/>
      <c r="AC499" s="38"/>
      <c r="AD499" s="38"/>
      <c r="AE499" s="38"/>
      <c r="AR499" s="197" t="s">
        <v>537</v>
      </c>
      <c r="AT499" s="197" t="s">
        <v>533</v>
      </c>
      <c r="AU499" s="197" t="s">
        <v>85</v>
      </c>
      <c r="AY499" s="21" t="s">
        <v>525</v>
      </c>
      <c r="BE499" s="198">
        <f>IF(N499="základní",J499,0)</f>
        <v>0</v>
      </c>
      <c r="BF499" s="198">
        <f>IF(N499="snížená",J499,0)</f>
        <v>0</v>
      </c>
      <c r="BG499" s="198">
        <f>IF(N499="zákl. přenesená",J499,0)</f>
        <v>0</v>
      </c>
      <c r="BH499" s="198">
        <f>IF(N499="sníž. přenesená",J499,0)</f>
        <v>0</v>
      </c>
      <c r="BI499" s="198">
        <f>IF(N499="nulová",J499,0)</f>
        <v>0</v>
      </c>
      <c r="BJ499" s="21" t="s">
        <v>85</v>
      </c>
      <c r="BK499" s="198">
        <f>ROUND(I499*H499,2)</f>
        <v>0</v>
      </c>
      <c r="BL499" s="21" t="s">
        <v>537</v>
      </c>
      <c r="BM499" s="197" t="s">
        <v>1050</v>
      </c>
    </row>
    <row r="500" spans="1:65" s="2" customFormat="1" ht="11.25">
      <c r="A500" s="38"/>
      <c r="B500" s="39"/>
      <c r="C500" s="40"/>
      <c r="D500" s="199" t="s">
        <v>542</v>
      </c>
      <c r="E500" s="40"/>
      <c r="F500" s="200" t="s">
        <v>1051</v>
      </c>
      <c r="G500" s="40"/>
      <c r="H500" s="40"/>
      <c r="I500" s="201"/>
      <c r="J500" s="40"/>
      <c r="K500" s="40"/>
      <c r="L500" s="43"/>
      <c r="M500" s="202"/>
      <c r="N500" s="203"/>
      <c r="O500" s="68"/>
      <c r="P500" s="68"/>
      <c r="Q500" s="68"/>
      <c r="R500" s="68"/>
      <c r="S500" s="68"/>
      <c r="T500" s="69"/>
      <c r="U500" s="38"/>
      <c r="V500" s="38"/>
      <c r="W500" s="38"/>
      <c r="X500" s="38"/>
      <c r="Y500" s="38"/>
      <c r="Z500" s="38"/>
      <c r="AA500" s="38"/>
      <c r="AB500" s="38"/>
      <c r="AC500" s="38"/>
      <c r="AD500" s="38"/>
      <c r="AE500" s="38"/>
      <c r="AT500" s="21" t="s">
        <v>542</v>
      </c>
      <c r="AU500" s="21" t="s">
        <v>85</v>
      </c>
    </row>
    <row r="501" spans="1:65" s="13" customFormat="1" ht="11.25">
      <c r="B501" s="204"/>
      <c r="C501" s="205"/>
      <c r="D501" s="206" t="s">
        <v>546</v>
      </c>
      <c r="E501" s="207" t="s">
        <v>19</v>
      </c>
      <c r="F501" s="208" t="s">
        <v>197</v>
      </c>
      <c r="G501" s="205"/>
      <c r="H501" s="209">
        <v>27.12</v>
      </c>
      <c r="I501" s="210"/>
      <c r="J501" s="205"/>
      <c r="K501" s="205"/>
      <c r="L501" s="211"/>
      <c r="M501" s="212"/>
      <c r="N501" s="213"/>
      <c r="O501" s="213"/>
      <c r="P501" s="213"/>
      <c r="Q501" s="213"/>
      <c r="R501" s="213"/>
      <c r="S501" s="213"/>
      <c r="T501" s="214"/>
      <c r="AT501" s="215" t="s">
        <v>546</v>
      </c>
      <c r="AU501" s="215" t="s">
        <v>85</v>
      </c>
      <c r="AV501" s="13" t="s">
        <v>85</v>
      </c>
      <c r="AW501" s="13" t="s">
        <v>33</v>
      </c>
      <c r="AX501" s="13" t="s">
        <v>79</v>
      </c>
      <c r="AY501" s="215" t="s">
        <v>525</v>
      </c>
    </row>
    <row r="502" spans="1:65" s="2" customFormat="1" ht="24.2" customHeight="1">
      <c r="A502" s="38"/>
      <c r="B502" s="39"/>
      <c r="C502" s="186" t="s">
        <v>1052</v>
      </c>
      <c r="D502" s="186" t="s">
        <v>533</v>
      </c>
      <c r="E502" s="187" t="s">
        <v>1053</v>
      </c>
      <c r="F502" s="188" t="s">
        <v>1054</v>
      </c>
      <c r="G502" s="189" t="s">
        <v>132</v>
      </c>
      <c r="H502" s="190">
        <v>41.469000000000001</v>
      </c>
      <c r="I502" s="191"/>
      <c r="J502" s="192">
        <f>ROUND(I502*H502,2)</f>
        <v>0</v>
      </c>
      <c r="K502" s="188" t="s">
        <v>536</v>
      </c>
      <c r="L502" s="43"/>
      <c r="M502" s="193" t="s">
        <v>19</v>
      </c>
      <c r="N502" s="194" t="s">
        <v>44</v>
      </c>
      <c r="O502" s="68"/>
      <c r="P502" s="195">
        <f>O502*H502</f>
        <v>0</v>
      </c>
      <c r="Q502" s="195">
        <v>7.7000000000000002E-3</v>
      </c>
      <c r="R502" s="195">
        <f>Q502*H502</f>
        <v>0.31931130000000002</v>
      </c>
      <c r="S502" s="195">
        <v>0</v>
      </c>
      <c r="T502" s="196">
        <f>S502*H502</f>
        <v>0</v>
      </c>
      <c r="U502" s="38"/>
      <c r="V502" s="38"/>
      <c r="W502" s="38"/>
      <c r="X502" s="38"/>
      <c r="Y502" s="38"/>
      <c r="Z502" s="38"/>
      <c r="AA502" s="38"/>
      <c r="AB502" s="38"/>
      <c r="AC502" s="38"/>
      <c r="AD502" s="38"/>
      <c r="AE502" s="38"/>
      <c r="AR502" s="197" t="s">
        <v>537</v>
      </c>
      <c r="AT502" s="197" t="s">
        <v>533</v>
      </c>
      <c r="AU502" s="197" t="s">
        <v>85</v>
      </c>
      <c r="AY502" s="21" t="s">
        <v>525</v>
      </c>
      <c r="BE502" s="198">
        <f>IF(N502="základní",J502,0)</f>
        <v>0</v>
      </c>
      <c r="BF502" s="198">
        <f>IF(N502="snížená",J502,0)</f>
        <v>0</v>
      </c>
      <c r="BG502" s="198">
        <f>IF(N502="zákl. přenesená",J502,0)</f>
        <v>0</v>
      </c>
      <c r="BH502" s="198">
        <f>IF(N502="sníž. přenesená",J502,0)</f>
        <v>0</v>
      </c>
      <c r="BI502" s="198">
        <f>IF(N502="nulová",J502,0)</f>
        <v>0</v>
      </c>
      <c r="BJ502" s="21" t="s">
        <v>85</v>
      </c>
      <c r="BK502" s="198">
        <f>ROUND(I502*H502,2)</f>
        <v>0</v>
      </c>
      <c r="BL502" s="21" t="s">
        <v>537</v>
      </c>
      <c r="BM502" s="197" t="s">
        <v>1055</v>
      </c>
    </row>
    <row r="503" spans="1:65" s="2" customFormat="1" ht="11.25">
      <c r="A503" s="38"/>
      <c r="B503" s="39"/>
      <c r="C503" s="40"/>
      <c r="D503" s="199" t="s">
        <v>542</v>
      </c>
      <c r="E503" s="40"/>
      <c r="F503" s="200" t="s">
        <v>1056</v>
      </c>
      <c r="G503" s="40"/>
      <c r="H503" s="40"/>
      <c r="I503" s="201"/>
      <c r="J503" s="40"/>
      <c r="K503" s="40"/>
      <c r="L503" s="43"/>
      <c r="M503" s="202"/>
      <c r="N503" s="203"/>
      <c r="O503" s="68"/>
      <c r="P503" s="68"/>
      <c r="Q503" s="68"/>
      <c r="R503" s="68"/>
      <c r="S503" s="68"/>
      <c r="T503" s="69"/>
      <c r="U503" s="38"/>
      <c r="V503" s="38"/>
      <c r="W503" s="38"/>
      <c r="X503" s="38"/>
      <c r="Y503" s="38"/>
      <c r="Z503" s="38"/>
      <c r="AA503" s="38"/>
      <c r="AB503" s="38"/>
      <c r="AC503" s="38"/>
      <c r="AD503" s="38"/>
      <c r="AE503" s="38"/>
      <c r="AT503" s="21" t="s">
        <v>542</v>
      </c>
      <c r="AU503" s="21" t="s">
        <v>85</v>
      </c>
    </row>
    <row r="504" spans="1:65" s="13" customFormat="1" ht="11.25">
      <c r="B504" s="204"/>
      <c r="C504" s="205"/>
      <c r="D504" s="206" t="s">
        <v>546</v>
      </c>
      <c r="E504" s="207" t="s">
        <v>19</v>
      </c>
      <c r="F504" s="208" t="s">
        <v>1057</v>
      </c>
      <c r="G504" s="205"/>
      <c r="H504" s="209">
        <v>41.469000000000001</v>
      </c>
      <c r="I504" s="210"/>
      <c r="J504" s="205"/>
      <c r="K504" s="205"/>
      <c r="L504" s="211"/>
      <c r="M504" s="212"/>
      <c r="N504" s="213"/>
      <c r="O504" s="213"/>
      <c r="P504" s="213"/>
      <c r="Q504" s="213"/>
      <c r="R504" s="213"/>
      <c r="S504" s="213"/>
      <c r="T504" s="214"/>
      <c r="AT504" s="215" t="s">
        <v>546</v>
      </c>
      <c r="AU504" s="215" t="s">
        <v>85</v>
      </c>
      <c r="AV504" s="13" t="s">
        <v>85</v>
      </c>
      <c r="AW504" s="13" t="s">
        <v>33</v>
      </c>
      <c r="AX504" s="13" t="s">
        <v>79</v>
      </c>
      <c r="AY504" s="215" t="s">
        <v>525</v>
      </c>
    </row>
    <row r="505" spans="1:65" s="2" customFormat="1" ht="24.2" customHeight="1">
      <c r="A505" s="38"/>
      <c r="B505" s="39"/>
      <c r="C505" s="186" t="s">
        <v>1058</v>
      </c>
      <c r="D505" s="186" t="s">
        <v>533</v>
      </c>
      <c r="E505" s="187" t="s">
        <v>1059</v>
      </c>
      <c r="F505" s="188" t="s">
        <v>1060</v>
      </c>
      <c r="G505" s="189" t="s">
        <v>132</v>
      </c>
      <c r="H505" s="190">
        <v>41.469000000000001</v>
      </c>
      <c r="I505" s="191"/>
      <c r="J505" s="192">
        <f>ROUND(I505*H505,2)</f>
        <v>0</v>
      </c>
      <c r="K505" s="188" t="s">
        <v>536</v>
      </c>
      <c r="L505" s="43"/>
      <c r="M505" s="193" t="s">
        <v>19</v>
      </c>
      <c r="N505" s="194" t="s">
        <v>44</v>
      </c>
      <c r="O505" s="68"/>
      <c r="P505" s="195">
        <f>O505*H505</f>
        <v>0</v>
      </c>
      <c r="Q505" s="195">
        <v>0</v>
      </c>
      <c r="R505" s="195">
        <f>Q505*H505</f>
        <v>0</v>
      </c>
      <c r="S505" s="195">
        <v>0</v>
      </c>
      <c r="T505" s="196">
        <f>S505*H505</f>
        <v>0</v>
      </c>
      <c r="U505" s="38"/>
      <c r="V505" s="38"/>
      <c r="W505" s="38"/>
      <c r="X505" s="38"/>
      <c r="Y505" s="38"/>
      <c r="Z505" s="38"/>
      <c r="AA505" s="38"/>
      <c r="AB505" s="38"/>
      <c r="AC505" s="38"/>
      <c r="AD505" s="38"/>
      <c r="AE505" s="38"/>
      <c r="AR505" s="197" t="s">
        <v>537</v>
      </c>
      <c r="AT505" s="197" t="s">
        <v>533</v>
      </c>
      <c r="AU505" s="197" t="s">
        <v>85</v>
      </c>
      <c r="AY505" s="21" t="s">
        <v>525</v>
      </c>
      <c r="BE505" s="198">
        <f>IF(N505="základní",J505,0)</f>
        <v>0</v>
      </c>
      <c r="BF505" s="198">
        <f>IF(N505="snížená",J505,0)</f>
        <v>0</v>
      </c>
      <c r="BG505" s="198">
        <f>IF(N505="zákl. přenesená",J505,0)</f>
        <v>0</v>
      </c>
      <c r="BH505" s="198">
        <f>IF(N505="sníž. přenesená",J505,0)</f>
        <v>0</v>
      </c>
      <c r="BI505" s="198">
        <f>IF(N505="nulová",J505,0)</f>
        <v>0</v>
      </c>
      <c r="BJ505" s="21" t="s">
        <v>85</v>
      </c>
      <c r="BK505" s="198">
        <f>ROUND(I505*H505,2)</f>
        <v>0</v>
      </c>
      <c r="BL505" s="21" t="s">
        <v>537</v>
      </c>
      <c r="BM505" s="197" t="s">
        <v>1061</v>
      </c>
    </row>
    <row r="506" spans="1:65" s="2" customFormat="1" ht="11.25">
      <c r="A506" s="38"/>
      <c r="B506" s="39"/>
      <c r="C506" s="40"/>
      <c r="D506" s="199" t="s">
        <v>542</v>
      </c>
      <c r="E506" s="40"/>
      <c r="F506" s="200" t="s">
        <v>1062</v>
      </c>
      <c r="G506" s="40"/>
      <c r="H506" s="40"/>
      <c r="I506" s="201"/>
      <c r="J506" s="40"/>
      <c r="K506" s="40"/>
      <c r="L506" s="43"/>
      <c r="M506" s="202"/>
      <c r="N506" s="203"/>
      <c r="O506" s="68"/>
      <c r="P506" s="68"/>
      <c r="Q506" s="68"/>
      <c r="R506" s="68"/>
      <c r="S506" s="68"/>
      <c r="T506" s="69"/>
      <c r="U506" s="38"/>
      <c r="V506" s="38"/>
      <c r="W506" s="38"/>
      <c r="X506" s="38"/>
      <c r="Y506" s="38"/>
      <c r="Z506" s="38"/>
      <c r="AA506" s="38"/>
      <c r="AB506" s="38"/>
      <c r="AC506" s="38"/>
      <c r="AD506" s="38"/>
      <c r="AE506" s="38"/>
      <c r="AT506" s="21" t="s">
        <v>542</v>
      </c>
      <c r="AU506" s="21" t="s">
        <v>85</v>
      </c>
    </row>
    <row r="507" spans="1:65" s="13" customFormat="1" ht="11.25">
      <c r="B507" s="204"/>
      <c r="C507" s="205"/>
      <c r="D507" s="206" t="s">
        <v>546</v>
      </c>
      <c r="E507" s="207" t="s">
        <v>19</v>
      </c>
      <c r="F507" s="208" t="s">
        <v>1057</v>
      </c>
      <c r="G507" s="205"/>
      <c r="H507" s="209">
        <v>41.469000000000001</v>
      </c>
      <c r="I507" s="210"/>
      <c r="J507" s="205"/>
      <c r="K507" s="205"/>
      <c r="L507" s="211"/>
      <c r="M507" s="212"/>
      <c r="N507" s="213"/>
      <c r="O507" s="213"/>
      <c r="P507" s="213"/>
      <c r="Q507" s="213"/>
      <c r="R507" s="213"/>
      <c r="S507" s="213"/>
      <c r="T507" s="214"/>
      <c r="AT507" s="215" t="s">
        <v>546</v>
      </c>
      <c r="AU507" s="215" t="s">
        <v>85</v>
      </c>
      <c r="AV507" s="13" t="s">
        <v>85</v>
      </c>
      <c r="AW507" s="13" t="s">
        <v>33</v>
      </c>
      <c r="AX507" s="13" t="s">
        <v>79</v>
      </c>
      <c r="AY507" s="215" t="s">
        <v>525</v>
      </c>
    </row>
    <row r="508" spans="1:65" s="2" customFormat="1" ht="24.2" customHeight="1">
      <c r="A508" s="38"/>
      <c r="B508" s="39"/>
      <c r="C508" s="186" t="s">
        <v>1063</v>
      </c>
      <c r="D508" s="186" t="s">
        <v>533</v>
      </c>
      <c r="E508" s="187" t="s">
        <v>1064</v>
      </c>
      <c r="F508" s="188" t="s">
        <v>1065</v>
      </c>
      <c r="G508" s="189" t="s">
        <v>318</v>
      </c>
      <c r="H508" s="190">
        <v>3.7320000000000002</v>
      </c>
      <c r="I508" s="191"/>
      <c r="J508" s="192">
        <f>ROUND(I508*H508,2)</f>
        <v>0</v>
      </c>
      <c r="K508" s="188" t="s">
        <v>536</v>
      </c>
      <c r="L508" s="43"/>
      <c r="M508" s="193" t="s">
        <v>19</v>
      </c>
      <c r="N508" s="194" t="s">
        <v>44</v>
      </c>
      <c r="O508" s="68"/>
      <c r="P508" s="195">
        <f>O508*H508</f>
        <v>0</v>
      </c>
      <c r="Q508" s="195">
        <v>1.0606199999999999</v>
      </c>
      <c r="R508" s="195">
        <f>Q508*H508</f>
        <v>3.9582338399999997</v>
      </c>
      <c r="S508" s="195">
        <v>0</v>
      </c>
      <c r="T508" s="196">
        <f>S508*H508</f>
        <v>0</v>
      </c>
      <c r="U508" s="38"/>
      <c r="V508" s="38"/>
      <c r="W508" s="38"/>
      <c r="X508" s="38"/>
      <c r="Y508" s="38"/>
      <c r="Z508" s="38"/>
      <c r="AA508" s="38"/>
      <c r="AB508" s="38"/>
      <c r="AC508" s="38"/>
      <c r="AD508" s="38"/>
      <c r="AE508" s="38"/>
      <c r="AR508" s="197" t="s">
        <v>537</v>
      </c>
      <c r="AT508" s="197" t="s">
        <v>533</v>
      </c>
      <c r="AU508" s="197" t="s">
        <v>85</v>
      </c>
      <c r="AY508" s="21" t="s">
        <v>525</v>
      </c>
      <c r="BE508" s="198">
        <f>IF(N508="základní",J508,0)</f>
        <v>0</v>
      </c>
      <c r="BF508" s="198">
        <f>IF(N508="snížená",J508,0)</f>
        <v>0</v>
      </c>
      <c r="BG508" s="198">
        <f>IF(N508="zákl. přenesená",J508,0)</f>
        <v>0</v>
      </c>
      <c r="BH508" s="198">
        <f>IF(N508="sníž. přenesená",J508,0)</f>
        <v>0</v>
      </c>
      <c r="BI508" s="198">
        <f>IF(N508="nulová",J508,0)</f>
        <v>0</v>
      </c>
      <c r="BJ508" s="21" t="s">
        <v>85</v>
      </c>
      <c r="BK508" s="198">
        <f>ROUND(I508*H508,2)</f>
        <v>0</v>
      </c>
      <c r="BL508" s="21" t="s">
        <v>537</v>
      </c>
      <c r="BM508" s="197" t="s">
        <v>1066</v>
      </c>
    </row>
    <row r="509" spans="1:65" s="2" customFormat="1" ht="11.25">
      <c r="A509" s="38"/>
      <c r="B509" s="39"/>
      <c r="C509" s="40"/>
      <c r="D509" s="199" t="s">
        <v>542</v>
      </c>
      <c r="E509" s="40"/>
      <c r="F509" s="200" t="s">
        <v>1067</v>
      </c>
      <c r="G509" s="40"/>
      <c r="H509" s="40"/>
      <c r="I509" s="201"/>
      <c r="J509" s="40"/>
      <c r="K509" s="40"/>
      <c r="L509" s="43"/>
      <c r="M509" s="202"/>
      <c r="N509" s="203"/>
      <c r="O509" s="68"/>
      <c r="P509" s="68"/>
      <c r="Q509" s="68"/>
      <c r="R509" s="68"/>
      <c r="S509" s="68"/>
      <c r="T509" s="69"/>
      <c r="U509" s="38"/>
      <c r="V509" s="38"/>
      <c r="W509" s="38"/>
      <c r="X509" s="38"/>
      <c r="Y509" s="38"/>
      <c r="Z509" s="38"/>
      <c r="AA509" s="38"/>
      <c r="AB509" s="38"/>
      <c r="AC509" s="38"/>
      <c r="AD509" s="38"/>
      <c r="AE509" s="38"/>
      <c r="AT509" s="21" t="s">
        <v>542</v>
      </c>
      <c r="AU509" s="21" t="s">
        <v>85</v>
      </c>
    </row>
    <row r="510" spans="1:65" s="15" customFormat="1" ht="11.25">
      <c r="B510" s="227"/>
      <c r="C510" s="228"/>
      <c r="D510" s="206" t="s">
        <v>546</v>
      </c>
      <c r="E510" s="229" t="s">
        <v>19</v>
      </c>
      <c r="F510" s="230" t="s">
        <v>1021</v>
      </c>
      <c r="G510" s="228"/>
      <c r="H510" s="229" t="s">
        <v>19</v>
      </c>
      <c r="I510" s="231"/>
      <c r="J510" s="228"/>
      <c r="K510" s="228"/>
      <c r="L510" s="232"/>
      <c r="M510" s="233"/>
      <c r="N510" s="234"/>
      <c r="O510" s="234"/>
      <c r="P510" s="234"/>
      <c r="Q510" s="234"/>
      <c r="R510" s="234"/>
      <c r="S510" s="234"/>
      <c r="T510" s="235"/>
      <c r="AT510" s="236" t="s">
        <v>546</v>
      </c>
      <c r="AU510" s="236" t="s">
        <v>85</v>
      </c>
      <c r="AV510" s="15" t="s">
        <v>79</v>
      </c>
      <c r="AW510" s="15" t="s">
        <v>33</v>
      </c>
      <c r="AX510" s="15" t="s">
        <v>72</v>
      </c>
      <c r="AY510" s="236" t="s">
        <v>525</v>
      </c>
    </row>
    <row r="511" spans="1:65" s="13" customFormat="1" ht="11.25">
      <c r="B511" s="204"/>
      <c r="C511" s="205"/>
      <c r="D511" s="206" t="s">
        <v>546</v>
      </c>
      <c r="E511" s="207" t="s">
        <v>19</v>
      </c>
      <c r="F511" s="208" t="s">
        <v>1068</v>
      </c>
      <c r="G511" s="205"/>
      <c r="H511" s="209">
        <v>3.7320000000000002</v>
      </c>
      <c r="I511" s="210"/>
      <c r="J511" s="205"/>
      <c r="K511" s="205"/>
      <c r="L511" s="211"/>
      <c r="M511" s="212"/>
      <c r="N511" s="213"/>
      <c r="O511" s="213"/>
      <c r="P511" s="213"/>
      <c r="Q511" s="213"/>
      <c r="R511" s="213"/>
      <c r="S511" s="213"/>
      <c r="T511" s="214"/>
      <c r="AT511" s="215" t="s">
        <v>546</v>
      </c>
      <c r="AU511" s="215" t="s">
        <v>85</v>
      </c>
      <c r="AV511" s="13" t="s">
        <v>85</v>
      </c>
      <c r="AW511" s="13" t="s">
        <v>33</v>
      </c>
      <c r="AX511" s="13" t="s">
        <v>79</v>
      </c>
      <c r="AY511" s="215" t="s">
        <v>525</v>
      </c>
    </row>
    <row r="512" spans="1:65" s="2" customFormat="1" ht="55.5" customHeight="1">
      <c r="A512" s="38"/>
      <c r="B512" s="39"/>
      <c r="C512" s="186" t="s">
        <v>1069</v>
      </c>
      <c r="D512" s="186" t="s">
        <v>533</v>
      </c>
      <c r="E512" s="187" t="s">
        <v>1070</v>
      </c>
      <c r="F512" s="188" t="s">
        <v>1071</v>
      </c>
      <c r="G512" s="189" t="s">
        <v>318</v>
      </c>
      <c r="H512" s="190">
        <v>0.69799999999999995</v>
      </c>
      <c r="I512" s="191"/>
      <c r="J512" s="192">
        <f>ROUND(I512*H512,2)</f>
        <v>0</v>
      </c>
      <c r="K512" s="188" t="s">
        <v>536</v>
      </c>
      <c r="L512" s="43"/>
      <c r="M512" s="193" t="s">
        <v>19</v>
      </c>
      <c r="N512" s="194" t="s">
        <v>44</v>
      </c>
      <c r="O512" s="68"/>
      <c r="P512" s="195">
        <f>O512*H512</f>
        <v>0</v>
      </c>
      <c r="Q512" s="195">
        <v>1.0593999999999999</v>
      </c>
      <c r="R512" s="195">
        <f>Q512*H512</f>
        <v>0.73946119999999993</v>
      </c>
      <c r="S512" s="195">
        <v>0</v>
      </c>
      <c r="T512" s="196">
        <f>S512*H512</f>
        <v>0</v>
      </c>
      <c r="U512" s="38"/>
      <c r="V512" s="38"/>
      <c r="W512" s="38"/>
      <c r="X512" s="38"/>
      <c r="Y512" s="38"/>
      <c r="Z512" s="38"/>
      <c r="AA512" s="38"/>
      <c r="AB512" s="38"/>
      <c r="AC512" s="38"/>
      <c r="AD512" s="38"/>
      <c r="AE512" s="38"/>
      <c r="AR512" s="197" t="s">
        <v>537</v>
      </c>
      <c r="AT512" s="197" t="s">
        <v>533</v>
      </c>
      <c r="AU512" s="197" t="s">
        <v>85</v>
      </c>
      <c r="AY512" s="21" t="s">
        <v>525</v>
      </c>
      <c r="BE512" s="198">
        <f>IF(N512="základní",J512,0)</f>
        <v>0</v>
      </c>
      <c r="BF512" s="198">
        <f>IF(N512="snížená",J512,0)</f>
        <v>0</v>
      </c>
      <c r="BG512" s="198">
        <f>IF(N512="zákl. přenesená",J512,0)</f>
        <v>0</v>
      </c>
      <c r="BH512" s="198">
        <f>IF(N512="sníž. přenesená",J512,0)</f>
        <v>0</v>
      </c>
      <c r="BI512" s="198">
        <f>IF(N512="nulová",J512,0)</f>
        <v>0</v>
      </c>
      <c r="BJ512" s="21" t="s">
        <v>85</v>
      </c>
      <c r="BK512" s="198">
        <f>ROUND(I512*H512,2)</f>
        <v>0</v>
      </c>
      <c r="BL512" s="21" t="s">
        <v>537</v>
      </c>
      <c r="BM512" s="197" t="s">
        <v>1072</v>
      </c>
    </row>
    <row r="513" spans="1:65" s="2" customFormat="1" ht="11.25">
      <c r="A513" s="38"/>
      <c r="B513" s="39"/>
      <c r="C513" s="40"/>
      <c r="D513" s="199" t="s">
        <v>542</v>
      </c>
      <c r="E513" s="40"/>
      <c r="F513" s="200" t="s">
        <v>1073</v>
      </c>
      <c r="G513" s="40"/>
      <c r="H513" s="40"/>
      <c r="I513" s="201"/>
      <c r="J513" s="40"/>
      <c r="K513" s="40"/>
      <c r="L513" s="43"/>
      <c r="M513" s="202"/>
      <c r="N513" s="203"/>
      <c r="O513" s="68"/>
      <c r="P513" s="68"/>
      <c r="Q513" s="68"/>
      <c r="R513" s="68"/>
      <c r="S513" s="68"/>
      <c r="T513" s="69"/>
      <c r="U513" s="38"/>
      <c r="V513" s="38"/>
      <c r="W513" s="38"/>
      <c r="X513" s="38"/>
      <c r="Y513" s="38"/>
      <c r="Z513" s="38"/>
      <c r="AA513" s="38"/>
      <c r="AB513" s="38"/>
      <c r="AC513" s="38"/>
      <c r="AD513" s="38"/>
      <c r="AE513" s="38"/>
      <c r="AT513" s="21" t="s">
        <v>542</v>
      </c>
      <c r="AU513" s="21" t="s">
        <v>85</v>
      </c>
    </row>
    <row r="514" spans="1:65" s="13" customFormat="1" ht="11.25">
      <c r="B514" s="204"/>
      <c r="C514" s="205"/>
      <c r="D514" s="206" t="s">
        <v>546</v>
      </c>
      <c r="E514" s="207" t="s">
        <v>19</v>
      </c>
      <c r="F514" s="208" t="s">
        <v>1074</v>
      </c>
      <c r="G514" s="205"/>
      <c r="H514" s="209">
        <v>0.69799999999999995</v>
      </c>
      <c r="I514" s="210"/>
      <c r="J514" s="205"/>
      <c r="K514" s="205"/>
      <c r="L514" s="211"/>
      <c r="M514" s="212"/>
      <c r="N514" s="213"/>
      <c r="O514" s="213"/>
      <c r="P514" s="213"/>
      <c r="Q514" s="213"/>
      <c r="R514" s="213"/>
      <c r="S514" s="213"/>
      <c r="T514" s="214"/>
      <c r="AT514" s="215" t="s">
        <v>546</v>
      </c>
      <c r="AU514" s="215" t="s">
        <v>85</v>
      </c>
      <c r="AV514" s="13" t="s">
        <v>85</v>
      </c>
      <c r="AW514" s="13" t="s">
        <v>33</v>
      </c>
      <c r="AX514" s="13" t="s">
        <v>79</v>
      </c>
      <c r="AY514" s="215" t="s">
        <v>525</v>
      </c>
    </row>
    <row r="515" spans="1:65" s="12" customFormat="1" ht="22.9" customHeight="1">
      <c r="B515" s="170"/>
      <c r="C515" s="171"/>
      <c r="D515" s="172" t="s">
        <v>71</v>
      </c>
      <c r="E515" s="184" t="s">
        <v>573</v>
      </c>
      <c r="F515" s="184" t="s">
        <v>1075</v>
      </c>
      <c r="G515" s="171"/>
      <c r="H515" s="171"/>
      <c r="I515" s="174"/>
      <c r="J515" s="185">
        <f>BK515</f>
        <v>0</v>
      </c>
      <c r="K515" s="171"/>
      <c r="L515" s="176"/>
      <c r="M515" s="177"/>
      <c r="N515" s="178"/>
      <c r="O515" s="178"/>
      <c r="P515" s="179">
        <f>SUM(P516:P927)</f>
        <v>0</v>
      </c>
      <c r="Q515" s="178"/>
      <c r="R515" s="179">
        <f>SUM(R516:R927)</f>
        <v>729.83543025999984</v>
      </c>
      <c r="S515" s="178"/>
      <c r="T515" s="180">
        <f>SUM(T516:T927)</f>
        <v>0</v>
      </c>
      <c r="AR515" s="181" t="s">
        <v>79</v>
      </c>
      <c r="AT515" s="182" t="s">
        <v>71</v>
      </c>
      <c r="AU515" s="182" t="s">
        <v>79</v>
      </c>
      <c r="AY515" s="181" t="s">
        <v>525</v>
      </c>
      <c r="BK515" s="183">
        <f>SUM(BK516:BK927)</f>
        <v>0</v>
      </c>
    </row>
    <row r="516" spans="1:65" s="2" customFormat="1" ht="37.9" customHeight="1">
      <c r="A516" s="38"/>
      <c r="B516" s="39"/>
      <c r="C516" s="186" t="s">
        <v>1076</v>
      </c>
      <c r="D516" s="186" t="s">
        <v>533</v>
      </c>
      <c r="E516" s="187" t="s">
        <v>1077</v>
      </c>
      <c r="F516" s="188" t="s">
        <v>1078</v>
      </c>
      <c r="G516" s="189" t="s">
        <v>158</v>
      </c>
      <c r="H516" s="190">
        <v>1.05</v>
      </c>
      <c r="I516" s="191"/>
      <c r="J516" s="192">
        <f>ROUND(I516*H516,2)</f>
        <v>0</v>
      </c>
      <c r="K516" s="188" t="s">
        <v>1079</v>
      </c>
      <c r="L516" s="43"/>
      <c r="M516" s="193" t="s">
        <v>19</v>
      </c>
      <c r="N516" s="194" t="s">
        <v>44</v>
      </c>
      <c r="O516" s="68"/>
      <c r="P516" s="195">
        <f>O516*H516</f>
        <v>0</v>
      </c>
      <c r="Q516" s="195">
        <v>1.8774999999999999</v>
      </c>
      <c r="R516" s="195">
        <f>Q516*H516</f>
        <v>1.9713750000000001</v>
      </c>
      <c r="S516" s="195">
        <v>0</v>
      </c>
      <c r="T516" s="196">
        <f>S516*H516</f>
        <v>0</v>
      </c>
      <c r="U516" s="38"/>
      <c r="V516" s="38"/>
      <c r="W516" s="38"/>
      <c r="X516" s="38"/>
      <c r="Y516" s="38"/>
      <c r="Z516" s="38"/>
      <c r="AA516" s="38"/>
      <c r="AB516" s="38"/>
      <c r="AC516" s="38"/>
      <c r="AD516" s="38"/>
      <c r="AE516" s="38"/>
      <c r="AR516" s="197" t="s">
        <v>537</v>
      </c>
      <c r="AT516" s="197" t="s">
        <v>533</v>
      </c>
      <c r="AU516" s="197" t="s">
        <v>85</v>
      </c>
      <c r="AY516" s="21" t="s">
        <v>525</v>
      </c>
      <c r="BE516" s="198">
        <f>IF(N516="základní",J516,0)</f>
        <v>0</v>
      </c>
      <c r="BF516" s="198">
        <f>IF(N516="snížená",J516,0)</f>
        <v>0</v>
      </c>
      <c r="BG516" s="198">
        <f>IF(N516="zákl. přenesená",J516,0)</f>
        <v>0</v>
      </c>
      <c r="BH516" s="198">
        <f>IF(N516="sníž. přenesená",J516,0)</f>
        <v>0</v>
      </c>
      <c r="BI516" s="198">
        <f>IF(N516="nulová",J516,0)</f>
        <v>0</v>
      </c>
      <c r="BJ516" s="21" t="s">
        <v>85</v>
      </c>
      <c r="BK516" s="198">
        <f>ROUND(I516*H516,2)</f>
        <v>0</v>
      </c>
      <c r="BL516" s="21" t="s">
        <v>537</v>
      </c>
      <c r="BM516" s="197" t="s">
        <v>1080</v>
      </c>
    </row>
    <row r="517" spans="1:65" s="2" customFormat="1" ht="11.25">
      <c r="A517" s="38"/>
      <c r="B517" s="39"/>
      <c r="C517" s="40"/>
      <c r="D517" s="199" t="s">
        <v>542</v>
      </c>
      <c r="E517" s="40"/>
      <c r="F517" s="200" t="s">
        <v>1081</v>
      </c>
      <c r="G517" s="40"/>
      <c r="H517" s="40"/>
      <c r="I517" s="201"/>
      <c r="J517" s="40"/>
      <c r="K517" s="40"/>
      <c r="L517" s="43"/>
      <c r="M517" s="202"/>
      <c r="N517" s="203"/>
      <c r="O517" s="68"/>
      <c r="P517" s="68"/>
      <c r="Q517" s="68"/>
      <c r="R517" s="68"/>
      <c r="S517" s="68"/>
      <c r="T517" s="69"/>
      <c r="U517" s="38"/>
      <c r="V517" s="38"/>
      <c r="W517" s="38"/>
      <c r="X517" s="38"/>
      <c r="Y517" s="38"/>
      <c r="Z517" s="38"/>
      <c r="AA517" s="38"/>
      <c r="AB517" s="38"/>
      <c r="AC517" s="38"/>
      <c r="AD517" s="38"/>
      <c r="AE517" s="38"/>
      <c r="AT517" s="21" t="s">
        <v>542</v>
      </c>
      <c r="AU517" s="21" t="s">
        <v>85</v>
      </c>
    </row>
    <row r="518" spans="1:65" s="15" customFormat="1" ht="11.25">
      <c r="B518" s="227"/>
      <c r="C518" s="228"/>
      <c r="D518" s="206" t="s">
        <v>546</v>
      </c>
      <c r="E518" s="229" t="s">
        <v>19</v>
      </c>
      <c r="F518" s="230" t="s">
        <v>1082</v>
      </c>
      <c r="G518" s="228"/>
      <c r="H518" s="229" t="s">
        <v>19</v>
      </c>
      <c r="I518" s="231"/>
      <c r="J518" s="228"/>
      <c r="K518" s="228"/>
      <c r="L518" s="232"/>
      <c r="M518" s="233"/>
      <c r="N518" s="234"/>
      <c r="O518" s="234"/>
      <c r="P518" s="234"/>
      <c r="Q518" s="234"/>
      <c r="R518" s="234"/>
      <c r="S518" s="234"/>
      <c r="T518" s="235"/>
      <c r="AT518" s="236" t="s">
        <v>546</v>
      </c>
      <c r="AU518" s="236" t="s">
        <v>85</v>
      </c>
      <c r="AV518" s="15" t="s">
        <v>79</v>
      </c>
      <c r="AW518" s="15" t="s">
        <v>33</v>
      </c>
      <c r="AX518" s="15" t="s">
        <v>72</v>
      </c>
      <c r="AY518" s="236" t="s">
        <v>525</v>
      </c>
    </row>
    <row r="519" spans="1:65" s="13" customFormat="1" ht="11.25">
      <c r="B519" s="204"/>
      <c r="C519" s="205"/>
      <c r="D519" s="206" t="s">
        <v>546</v>
      </c>
      <c r="E519" s="207" t="s">
        <v>19</v>
      </c>
      <c r="F519" s="208" t="s">
        <v>1083</v>
      </c>
      <c r="G519" s="205"/>
      <c r="H519" s="209">
        <v>0.45</v>
      </c>
      <c r="I519" s="210"/>
      <c r="J519" s="205"/>
      <c r="K519" s="205"/>
      <c r="L519" s="211"/>
      <c r="M519" s="212"/>
      <c r="N519" s="213"/>
      <c r="O519" s="213"/>
      <c r="P519" s="213"/>
      <c r="Q519" s="213"/>
      <c r="R519" s="213"/>
      <c r="S519" s="213"/>
      <c r="T519" s="214"/>
      <c r="AT519" s="215" t="s">
        <v>546</v>
      </c>
      <c r="AU519" s="215" t="s">
        <v>85</v>
      </c>
      <c r="AV519" s="13" t="s">
        <v>85</v>
      </c>
      <c r="AW519" s="13" t="s">
        <v>33</v>
      </c>
      <c r="AX519" s="13" t="s">
        <v>72</v>
      </c>
      <c r="AY519" s="215" t="s">
        <v>525</v>
      </c>
    </row>
    <row r="520" spans="1:65" s="13" customFormat="1" ht="11.25">
      <c r="B520" s="204"/>
      <c r="C520" s="205"/>
      <c r="D520" s="206" t="s">
        <v>546</v>
      </c>
      <c r="E520" s="207" t="s">
        <v>19</v>
      </c>
      <c r="F520" s="208" t="s">
        <v>1084</v>
      </c>
      <c r="G520" s="205"/>
      <c r="H520" s="209">
        <v>0.6</v>
      </c>
      <c r="I520" s="210"/>
      <c r="J520" s="205"/>
      <c r="K520" s="205"/>
      <c r="L520" s="211"/>
      <c r="M520" s="212"/>
      <c r="N520" s="213"/>
      <c r="O520" s="213"/>
      <c r="P520" s="213"/>
      <c r="Q520" s="213"/>
      <c r="R520" s="213"/>
      <c r="S520" s="213"/>
      <c r="T520" s="214"/>
      <c r="AT520" s="215" t="s">
        <v>546</v>
      </c>
      <c r="AU520" s="215" t="s">
        <v>85</v>
      </c>
      <c r="AV520" s="13" t="s">
        <v>85</v>
      </c>
      <c r="AW520" s="13" t="s">
        <v>33</v>
      </c>
      <c r="AX520" s="13" t="s">
        <v>72</v>
      </c>
      <c r="AY520" s="215" t="s">
        <v>525</v>
      </c>
    </row>
    <row r="521" spans="1:65" s="14" customFormat="1" ht="11.25">
      <c r="B521" s="216"/>
      <c r="C521" s="217"/>
      <c r="D521" s="206" t="s">
        <v>546</v>
      </c>
      <c r="E521" s="218" t="s">
        <v>19</v>
      </c>
      <c r="F521" s="219" t="s">
        <v>552</v>
      </c>
      <c r="G521" s="217"/>
      <c r="H521" s="220">
        <v>1.05</v>
      </c>
      <c r="I521" s="221"/>
      <c r="J521" s="217"/>
      <c r="K521" s="217"/>
      <c r="L521" s="222"/>
      <c r="M521" s="223"/>
      <c r="N521" s="224"/>
      <c r="O521" s="224"/>
      <c r="P521" s="224"/>
      <c r="Q521" s="224"/>
      <c r="R521" s="224"/>
      <c r="S521" s="224"/>
      <c r="T521" s="225"/>
      <c r="AT521" s="226" t="s">
        <v>546</v>
      </c>
      <c r="AU521" s="226" t="s">
        <v>85</v>
      </c>
      <c r="AV521" s="14" t="s">
        <v>537</v>
      </c>
      <c r="AW521" s="14" t="s">
        <v>33</v>
      </c>
      <c r="AX521" s="14" t="s">
        <v>79</v>
      </c>
      <c r="AY521" s="226" t="s">
        <v>525</v>
      </c>
    </row>
    <row r="522" spans="1:65" s="2" customFormat="1" ht="37.9" customHeight="1">
      <c r="A522" s="38"/>
      <c r="B522" s="39"/>
      <c r="C522" s="186" t="s">
        <v>1085</v>
      </c>
      <c r="D522" s="186" t="s">
        <v>533</v>
      </c>
      <c r="E522" s="187" t="s">
        <v>1086</v>
      </c>
      <c r="F522" s="188" t="s">
        <v>1087</v>
      </c>
      <c r="G522" s="189" t="s">
        <v>132</v>
      </c>
      <c r="H522" s="190">
        <v>3.375</v>
      </c>
      <c r="I522" s="191"/>
      <c r="J522" s="192">
        <f>ROUND(I522*H522,2)</f>
        <v>0</v>
      </c>
      <c r="K522" s="188" t="s">
        <v>536</v>
      </c>
      <c r="L522" s="43"/>
      <c r="M522" s="193" t="s">
        <v>19</v>
      </c>
      <c r="N522" s="194" t="s">
        <v>44</v>
      </c>
      <c r="O522" s="68"/>
      <c r="P522" s="195">
        <f>O522*H522</f>
        <v>0</v>
      </c>
      <c r="Q522" s="195">
        <v>0.99007999999999996</v>
      </c>
      <c r="R522" s="195">
        <f>Q522*H522</f>
        <v>3.34152</v>
      </c>
      <c r="S522" s="195">
        <v>0</v>
      </c>
      <c r="T522" s="196">
        <f>S522*H522</f>
        <v>0</v>
      </c>
      <c r="U522" s="38"/>
      <c r="V522" s="38"/>
      <c r="W522" s="38"/>
      <c r="X522" s="38"/>
      <c r="Y522" s="38"/>
      <c r="Z522" s="38"/>
      <c r="AA522" s="38"/>
      <c r="AB522" s="38"/>
      <c r="AC522" s="38"/>
      <c r="AD522" s="38"/>
      <c r="AE522" s="38"/>
      <c r="AR522" s="197" t="s">
        <v>537</v>
      </c>
      <c r="AT522" s="197" t="s">
        <v>533</v>
      </c>
      <c r="AU522" s="197" t="s">
        <v>85</v>
      </c>
      <c r="AY522" s="21" t="s">
        <v>525</v>
      </c>
      <c r="BE522" s="198">
        <f>IF(N522="základní",J522,0)</f>
        <v>0</v>
      </c>
      <c r="BF522" s="198">
        <f>IF(N522="snížená",J522,0)</f>
        <v>0</v>
      </c>
      <c r="BG522" s="198">
        <f>IF(N522="zákl. přenesená",J522,0)</f>
        <v>0</v>
      </c>
      <c r="BH522" s="198">
        <f>IF(N522="sníž. přenesená",J522,0)</f>
        <v>0</v>
      </c>
      <c r="BI522" s="198">
        <f>IF(N522="nulová",J522,0)</f>
        <v>0</v>
      </c>
      <c r="BJ522" s="21" t="s">
        <v>85</v>
      </c>
      <c r="BK522" s="198">
        <f>ROUND(I522*H522,2)</f>
        <v>0</v>
      </c>
      <c r="BL522" s="21" t="s">
        <v>537</v>
      </c>
      <c r="BM522" s="197" t="s">
        <v>1088</v>
      </c>
    </row>
    <row r="523" spans="1:65" s="2" customFormat="1" ht="11.25">
      <c r="A523" s="38"/>
      <c r="B523" s="39"/>
      <c r="C523" s="40"/>
      <c r="D523" s="199" t="s">
        <v>542</v>
      </c>
      <c r="E523" s="40"/>
      <c r="F523" s="200" t="s">
        <v>1089</v>
      </c>
      <c r="G523" s="40"/>
      <c r="H523" s="40"/>
      <c r="I523" s="201"/>
      <c r="J523" s="40"/>
      <c r="K523" s="40"/>
      <c r="L523" s="43"/>
      <c r="M523" s="202"/>
      <c r="N523" s="203"/>
      <c r="O523" s="68"/>
      <c r="P523" s="68"/>
      <c r="Q523" s="68"/>
      <c r="R523" s="68"/>
      <c r="S523" s="68"/>
      <c r="T523" s="69"/>
      <c r="U523" s="38"/>
      <c r="V523" s="38"/>
      <c r="W523" s="38"/>
      <c r="X523" s="38"/>
      <c r="Y523" s="38"/>
      <c r="Z523" s="38"/>
      <c r="AA523" s="38"/>
      <c r="AB523" s="38"/>
      <c r="AC523" s="38"/>
      <c r="AD523" s="38"/>
      <c r="AE523" s="38"/>
      <c r="AT523" s="21" t="s">
        <v>542</v>
      </c>
      <c r="AU523" s="21" t="s">
        <v>85</v>
      </c>
    </row>
    <row r="524" spans="1:65" s="15" customFormat="1" ht="11.25">
      <c r="B524" s="227"/>
      <c r="C524" s="228"/>
      <c r="D524" s="206" t="s">
        <v>546</v>
      </c>
      <c r="E524" s="229" t="s">
        <v>19</v>
      </c>
      <c r="F524" s="230" t="s">
        <v>1090</v>
      </c>
      <c r="G524" s="228"/>
      <c r="H524" s="229" t="s">
        <v>19</v>
      </c>
      <c r="I524" s="231"/>
      <c r="J524" s="228"/>
      <c r="K524" s="228"/>
      <c r="L524" s="232"/>
      <c r="M524" s="233"/>
      <c r="N524" s="234"/>
      <c r="O524" s="234"/>
      <c r="P524" s="234"/>
      <c r="Q524" s="234"/>
      <c r="R524" s="234"/>
      <c r="S524" s="234"/>
      <c r="T524" s="235"/>
      <c r="AT524" s="236" t="s">
        <v>546</v>
      </c>
      <c r="AU524" s="236" t="s">
        <v>85</v>
      </c>
      <c r="AV524" s="15" t="s">
        <v>79</v>
      </c>
      <c r="AW524" s="15" t="s">
        <v>33</v>
      </c>
      <c r="AX524" s="15" t="s">
        <v>72</v>
      </c>
      <c r="AY524" s="236" t="s">
        <v>525</v>
      </c>
    </row>
    <row r="525" spans="1:65" s="13" customFormat="1" ht="11.25">
      <c r="B525" s="204"/>
      <c r="C525" s="205"/>
      <c r="D525" s="206" t="s">
        <v>546</v>
      </c>
      <c r="E525" s="207" t="s">
        <v>19</v>
      </c>
      <c r="F525" s="208" t="s">
        <v>1091</v>
      </c>
      <c r="G525" s="205"/>
      <c r="H525" s="209">
        <v>3.375</v>
      </c>
      <c r="I525" s="210"/>
      <c r="J525" s="205"/>
      <c r="K525" s="205"/>
      <c r="L525" s="211"/>
      <c r="M525" s="212"/>
      <c r="N525" s="213"/>
      <c r="O525" s="213"/>
      <c r="P525" s="213"/>
      <c r="Q525" s="213"/>
      <c r="R525" s="213"/>
      <c r="S525" s="213"/>
      <c r="T525" s="214"/>
      <c r="AT525" s="215" t="s">
        <v>546</v>
      </c>
      <c r="AU525" s="215" t="s">
        <v>85</v>
      </c>
      <c r="AV525" s="13" t="s">
        <v>85</v>
      </c>
      <c r="AW525" s="13" t="s">
        <v>33</v>
      </c>
      <c r="AX525" s="13" t="s">
        <v>72</v>
      </c>
      <c r="AY525" s="215" t="s">
        <v>525</v>
      </c>
    </row>
    <row r="526" spans="1:65" s="16" customFormat="1" ht="11.25">
      <c r="B526" s="237"/>
      <c r="C526" s="238"/>
      <c r="D526" s="206" t="s">
        <v>546</v>
      </c>
      <c r="E526" s="239" t="s">
        <v>636</v>
      </c>
      <c r="F526" s="240" t="s">
        <v>590</v>
      </c>
      <c r="G526" s="238"/>
      <c r="H526" s="241">
        <v>3.375</v>
      </c>
      <c r="I526" s="242"/>
      <c r="J526" s="238"/>
      <c r="K526" s="238"/>
      <c r="L526" s="243"/>
      <c r="M526" s="244"/>
      <c r="N526" s="245"/>
      <c r="O526" s="245"/>
      <c r="P526" s="245"/>
      <c r="Q526" s="245"/>
      <c r="R526" s="245"/>
      <c r="S526" s="245"/>
      <c r="T526" s="246"/>
      <c r="AT526" s="247" t="s">
        <v>546</v>
      </c>
      <c r="AU526" s="247" t="s">
        <v>85</v>
      </c>
      <c r="AV526" s="16" t="s">
        <v>573</v>
      </c>
      <c r="AW526" s="16" t="s">
        <v>33</v>
      </c>
      <c r="AX526" s="16" t="s">
        <v>72</v>
      </c>
      <c r="AY526" s="247" t="s">
        <v>525</v>
      </c>
    </row>
    <row r="527" spans="1:65" s="14" customFormat="1" ht="11.25">
      <c r="B527" s="216"/>
      <c r="C527" s="217"/>
      <c r="D527" s="206" t="s">
        <v>546</v>
      </c>
      <c r="E527" s="218" t="s">
        <v>19</v>
      </c>
      <c r="F527" s="219" t="s">
        <v>552</v>
      </c>
      <c r="G527" s="217"/>
      <c r="H527" s="220">
        <v>3.375</v>
      </c>
      <c r="I527" s="221"/>
      <c r="J527" s="217"/>
      <c r="K527" s="217"/>
      <c r="L527" s="222"/>
      <c r="M527" s="223"/>
      <c r="N527" s="224"/>
      <c r="O527" s="224"/>
      <c r="P527" s="224"/>
      <c r="Q527" s="224"/>
      <c r="R527" s="224"/>
      <c r="S527" s="224"/>
      <c r="T527" s="225"/>
      <c r="AT527" s="226" t="s">
        <v>546</v>
      </c>
      <c r="AU527" s="226" t="s">
        <v>85</v>
      </c>
      <c r="AV527" s="14" t="s">
        <v>537</v>
      </c>
      <c r="AW527" s="14" t="s">
        <v>33</v>
      </c>
      <c r="AX527" s="14" t="s">
        <v>79</v>
      </c>
      <c r="AY527" s="226" t="s">
        <v>525</v>
      </c>
    </row>
    <row r="528" spans="1:65" s="2" customFormat="1" ht="37.9" customHeight="1">
      <c r="A528" s="38"/>
      <c r="B528" s="39"/>
      <c r="C528" s="186" t="s">
        <v>1092</v>
      </c>
      <c r="D528" s="186" t="s">
        <v>533</v>
      </c>
      <c r="E528" s="187" t="s">
        <v>1093</v>
      </c>
      <c r="F528" s="188" t="s">
        <v>1094</v>
      </c>
      <c r="G528" s="189" t="s">
        <v>132</v>
      </c>
      <c r="H528" s="190">
        <v>1280.194</v>
      </c>
      <c r="I528" s="191"/>
      <c r="J528" s="192">
        <f>ROUND(I528*H528,2)</f>
        <v>0</v>
      </c>
      <c r="K528" s="188" t="s">
        <v>536</v>
      </c>
      <c r="L528" s="43"/>
      <c r="M528" s="193" t="s">
        <v>19</v>
      </c>
      <c r="N528" s="194" t="s">
        <v>44</v>
      </c>
      <c r="O528" s="68"/>
      <c r="P528" s="195">
        <f>O528*H528</f>
        <v>0</v>
      </c>
      <c r="Q528" s="195">
        <v>0.24610000000000001</v>
      </c>
      <c r="R528" s="195">
        <f>Q528*H528</f>
        <v>315.05574339999998</v>
      </c>
      <c r="S528" s="195">
        <v>0</v>
      </c>
      <c r="T528" s="196">
        <f>S528*H528</f>
        <v>0</v>
      </c>
      <c r="U528" s="38"/>
      <c r="V528" s="38"/>
      <c r="W528" s="38"/>
      <c r="X528" s="38"/>
      <c r="Y528" s="38"/>
      <c r="Z528" s="38"/>
      <c r="AA528" s="38"/>
      <c r="AB528" s="38"/>
      <c r="AC528" s="38"/>
      <c r="AD528" s="38"/>
      <c r="AE528" s="38"/>
      <c r="AR528" s="197" t="s">
        <v>537</v>
      </c>
      <c r="AT528" s="197" t="s">
        <v>533</v>
      </c>
      <c r="AU528" s="197" t="s">
        <v>85</v>
      </c>
      <c r="AY528" s="21" t="s">
        <v>525</v>
      </c>
      <c r="BE528" s="198">
        <f>IF(N528="základní",J528,0)</f>
        <v>0</v>
      </c>
      <c r="BF528" s="198">
        <f>IF(N528="snížená",J528,0)</f>
        <v>0</v>
      </c>
      <c r="BG528" s="198">
        <f>IF(N528="zákl. přenesená",J528,0)</f>
        <v>0</v>
      </c>
      <c r="BH528" s="198">
        <f>IF(N528="sníž. přenesená",J528,0)</f>
        <v>0</v>
      </c>
      <c r="BI528" s="198">
        <f>IF(N528="nulová",J528,0)</f>
        <v>0</v>
      </c>
      <c r="BJ528" s="21" t="s">
        <v>85</v>
      </c>
      <c r="BK528" s="198">
        <f>ROUND(I528*H528,2)</f>
        <v>0</v>
      </c>
      <c r="BL528" s="21" t="s">
        <v>537</v>
      </c>
      <c r="BM528" s="197" t="s">
        <v>1095</v>
      </c>
    </row>
    <row r="529" spans="1:51" s="2" customFormat="1" ht="11.25">
      <c r="A529" s="38"/>
      <c r="B529" s="39"/>
      <c r="C529" s="40"/>
      <c r="D529" s="199" t="s">
        <v>542</v>
      </c>
      <c r="E529" s="40"/>
      <c r="F529" s="200" t="s">
        <v>1096</v>
      </c>
      <c r="G529" s="40"/>
      <c r="H529" s="40"/>
      <c r="I529" s="201"/>
      <c r="J529" s="40"/>
      <c r="K529" s="40"/>
      <c r="L529" s="43"/>
      <c r="M529" s="202"/>
      <c r="N529" s="203"/>
      <c r="O529" s="68"/>
      <c r="P529" s="68"/>
      <c r="Q529" s="68"/>
      <c r="R529" s="68"/>
      <c r="S529" s="68"/>
      <c r="T529" s="69"/>
      <c r="U529" s="38"/>
      <c r="V529" s="38"/>
      <c r="W529" s="38"/>
      <c r="X529" s="38"/>
      <c r="Y529" s="38"/>
      <c r="Z529" s="38"/>
      <c r="AA529" s="38"/>
      <c r="AB529" s="38"/>
      <c r="AC529" s="38"/>
      <c r="AD529" s="38"/>
      <c r="AE529" s="38"/>
      <c r="AT529" s="21" t="s">
        <v>542</v>
      </c>
      <c r="AU529" s="21" t="s">
        <v>85</v>
      </c>
    </row>
    <row r="530" spans="1:51" s="15" customFormat="1" ht="11.25">
      <c r="B530" s="227"/>
      <c r="C530" s="228"/>
      <c r="D530" s="206" t="s">
        <v>546</v>
      </c>
      <c r="E530" s="229" t="s">
        <v>19</v>
      </c>
      <c r="F530" s="230" t="s">
        <v>1097</v>
      </c>
      <c r="G530" s="228"/>
      <c r="H530" s="229" t="s">
        <v>19</v>
      </c>
      <c r="I530" s="231"/>
      <c r="J530" s="228"/>
      <c r="K530" s="228"/>
      <c r="L530" s="232"/>
      <c r="M530" s="233"/>
      <c r="N530" s="234"/>
      <c r="O530" s="234"/>
      <c r="P530" s="234"/>
      <c r="Q530" s="234"/>
      <c r="R530" s="234"/>
      <c r="S530" s="234"/>
      <c r="T530" s="235"/>
      <c r="AT530" s="236" t="s">
        <v>546</v>
      </c>
      <c r="AU530" s="236" t="s">
        <v>85</v>
      </c>
      <c r="AV530" s="15" t="s">
        <v>79</v>
      </c>
      <c r="AW530" s="15" t="s">
        <v>33</v>
      </c>
      <c r="AX530" s="15" t="s">
        <v>72</v>
      </c>
      <c r="AY530" s="236" t="s">
        <v>525</v>
      </c>
    </row>
    <row r="531" spans="1:51" s="15" customFormat="1" ht="22.5">
      <c r="B531" s="227"/>
      <c r="C531" s="228"/>
      <c r="D531" s="206" t="s">
        <v>546</v>
      </c>
      <c r="E531" s="229" t="s">
        <v>19</v>
      </c>
      <c r="F531" s="230" t="s">
        <v>1098</v>
      </c>
      <c r="G531" s="228"/>
      <c r="H531" s="229" t="s">
        <v>19</v>
      </c>
      <c r="I531" s="231"/>
      <c r="J531" s="228"/>
      <c r="K531" s="228"/>
      <c r="L531" s="232"/>
      <c r="M531" s="233"/>
      <c r="N531" s="234"/>
      <c r="O531" s="234"/>
      <c r="P531" s="234"/>
      <c r="Q531" s="234"/>
      <c r="R531" s="234"/>
      <c r="S531" s="234"/>
      <c r="T531" s="235"/>
      <c r="AT531" s="236" t="s">
        <v>546</v>
      </c>
      <c r="AU531" s="236" t="s">
        <v>85</v>
      </c>
      <c r="AV531" s="15" t="s">
        <v>79</v>
      </c>
      <c r="AW531" s="15" t="s">
        <v>33</v>
      </c>
      <c r="AX531" s="15" t="s">
        <v>72</v>
      </c>
      <c r="AY531" s="236" t="s">
        <v>525</v>
      </c>
    </row>
    <row r="532" spans="1:51" s="15" customFormat="1" ht="11.25">
      <c r="B532" s="227"/>
      <c r="C532" s="228"/>
      <c r="D532" s="206" t="s">
        <v>546</v>
      </c>
      <c r="E532" s="229" t="s">
        <v>19</v>
      </c>
      <c r="F532" s="230" t="s">
        <v>1099</v>
      </c>
      <c r="G532" s="228"/>
      <c r="H532" s="229" t="s">
        <v>19</v>
      </c>
      <c r="I532" s="231"/>
      <c r="J532" s="228"/>
      <c r="K532" s="228"/>
      <c r="L532" s="232"/>
      <c r="M532" s="233"/>
      <c r="N532" s="234"/>
      <c r="O532" s="234"/>
      <c r="P532" s="234"/>
      <c r="Q532" s="234"/>
      <c r="R532" s="234"/>
      <c r="S532" s="234"/>
      <c r="T532" s="235"/>
      <c r="AT532" s="236" t="s">
        <v>546</v>
      </c>
      <c r="AU532" s="236" t="s">
        <v>85</v>
      </c>
      <c r="AV532" s="15" t="s">
        <v>79</v>
      </c>
      <c r="AW532" s="15" t="s">
        <v>33</v>
      </c>
      <c r="AX532" s="15" t="s">
        <v>72</v>
      </c>
      <c r="AY532" s="236" t="s">
        <v>525</v>
      </c>
    </row>
    <row r="533" spans="1:51" s="13" customFormat="1" ht="11.25">
      <c r="B533" s="204"/>
      <c r="C533" s="205"/>
      <c r="D533" s="206" t="s">
        <v>546</v>
      </c>
      <c r="E533" s="207" t="s">
        <v>19</v>
      </c>
      <c r="F533" s="208" t="s">
        <v>1100</v>
      </c>
      <c r="G533" s="205"/>
      <c r="H533" s="209">
        <v>68.647000000000006</v>
      </c>
      <c r="I533" s="210"/>
      <c r="J533" s="205"/>
      <c r="K533" s="205"/>
      <c r="L533" s="211"/>
      <c r="M533" s="212"/>
      <c r="N533" s="213"/>
      <c r="O533" s="213"/>
      <c r="P533" s="213"/>
      <c r="Q533" s="213"/>
      <c r="R533" s="213"/>
      <c r="S533" s="213"/>
      <c r="T533" s="214"/>
      <c r="AT533" s="215" t="s">
        <v>546</v>
      </c>
      <c r="AU533" s="215" t="s">
        <v>85</v>
      </c>
      <c r="AV533" s="13" t="s">
        <v>85</v>
      </c>
      <c r="AW533" s="13" t="s">
        <v>33</v>
      </c>
      <c r="AX533" s="13" t="s">
        <v>72</v>
      </c>
      <c r="AY533" s="215" t="s">
        <v>525</v>
      </c>
    </row>
    <row r="534" spans="1:51" s="13" customFormat="1" ht="11.25">
      <c r="B534" s="204"/>
      <c r="C534" s="205"/>
      <c r="D534" s="206" t="s">
        <v>546</v>
      </c>
      <c r="E534" s="207" t="s">
        <v>19</v>
      </c>
      <c r="F534" s="208" t="s">
        <v>1101</v>
      </c>
      <c r="G534" s="205"/>
      <c r="H534" s="209">
        <v>-20.79</v>
      </c>
      <c r="I534" s="210"/>
      <c r="J534" s="205"/>
      <c r="K534" s="205"/>
      <c r="L534" s="211"/>
      <c r="M534" s="212"/>
      <c r="N534" s="213"/>
      <c r="O534" s="213"/>
      <c r="P534" s="213"/>
      <c r="Q534" s="213"/>
      <c r="R534" s="213"/>
      <c r="S534" s="213"/>
      <c r="T534" s="214"/>
      <c r="AT534" s="215" t="s">
        <v>546</v>
      </c>
      <c r="AU534" s="215" t="s">
        <v>85</v>
      </c>
      <c r="AV534" s="13" t="s">
        <v>85</v>
      </c>
      <c r="AW534" s="13" t="s">
        <v>33</v>
      </c>
      <c r="AX534" s="13" t="s">
        <v>72</v>
      </c>
      <c r="AY534" s="215" t="s">
        <v>525</v>
      </c>
    </row>
    <row r="535" spans="1:51" s="13" customFormat="1" ht="11.25">
      <c r="B535" s="204"/>
      <c r="C535" s="205"/>
      <c r="D535" s="206" t="s">
        <v>546</v>
      </c>
      <c r="E535" s="207" t="s">
        <v>19</v>
      </c>
      <c r="F535" s="208" t="s">
        <v>1102</v>
      </c>
      <c r="G535" s="205"/>
      <c r="H535" s="209">
        <v>49.822000000000003</v>
      </c>
      <c r="I535" s="210"/>
      <c r="J535" s="205"/>
      <c r="K535" s="205"/>
      <c r="L535" s="211"/>
      <c r="M535" s="212"/>
      <c r="N535" s="213"/>
      <c r="O535" s="213"/>
      <c r="P535" s="213"/>
      <c r="Q535" s="213"/>
      <c r="R535" s="213"/>
      <c r="S535" s="213"/>
      <c r="T535" s="214"/>
      <c r="AT535" s="215" t="s">
        <v>546</v>
      </c>
      <c r="AU535" s="215" t="s">
        <v>85</v>
      </c>
      <c r="AV535" s="13" t="s">
        <v>85</v>
      </c>
      <c r="AW535" s="13" t="s">
        <v>33</v>
      </c>
      <c r="AX535" s="13" t="s">
        <v>72</v>
      </c>
      <c r="AY535" s="215" t="s">
        <v>525</v>
      </c>
    </row>
    <row r="536" spans="1:51" s="13" customFormat="1" ht="11.25">
      <c r="B536" s="204"/>
      <c r="C536" s="205"/>
      <c r="D536" s="206" t="s">
        <v>546</v>
      </c>
      <c r="E536" s="207" t="s">
        <v>19</v>
      </c>
      <c r="F536" s="208" t="s">
        <v>1103</v>
      </c>
      <c r="G536" s="205"/>
      <c r="H536" s="209">
        <v>-4.5</v>
      </c>
      <c r="I536" s="210"/>
      <c r="J536" s="205"/>
      <c r="K536" s="205"/>
      <c r="L536" s="211"/>
      <c r="M536" s="212"/>
      <c r="N536" s="213"/>
      <c r="O536" s="213"/>
      <c r="P536" s="213"/>
      <c r="Q536" s="213"/>
      <c r="R536" s="213"/>
      <c r="S536" s="213"/>
      <c r="T536" s="214"/>
      <c r="AT536" s="215" t="s">
        <v>546</v>
      </c>
      <c r="AU536" s="215" t="s">
        <v>85</v>
      </c>
      <c r="AV536" s="13" t="s">
        <v>85</v>
      </c>
      <c r="AW536" s="13" t="s">
        <v>33</v>
      </c>
      <c r="AX536" s="13" t="s">
        <v>72</v>
      </c>
      <c r="AY536" s="215" t="s">
        <v>525</v>
      </c>
    </row>
    <row r="537" spans="1:51" s="13" customFormat="1" ht="11.25">
      <c r="B537" s="204"/>
      <c r="C537" s="205"/>
      <c r="D537" s="206" t="s">
        <v>546</v>
      </c>
      <c r="E537" s="207" t="s">
        <v>19</v>
      </c>
      <c r="F537" s="208" t="s">
        <v>1104</v>
      </c>
      <c r="G537" s="205"/>
      <c r="H537" s="209">
        <v>19.718</v>
      </c>
      <c r="I537" s="210"/>
      <c r="J537" s="205"/>
      <c r="K537" s="205"/>
      <c r="L537" s="211"/>
      <c r="M537" s="212"/>
      <c r="N537" s="213"/>
      <c r="O537" s="213"/>
      <c r="P537" s="213"/>
      <c r="Q537" s="213"/>
      <c r="R537" s="213"/>
      <c r="S537" s="213"/>
      <c r="T537" s="214"/>
      <c r="AT537" s="215" t="s">
        <v>546</v>
      </c>
      <c r="AU537" s="215" t="s">
        <v>85</v>
      </c>
      <c r="AV537" s="13" t="s">
        <v>85</v>
      </c>
      <c r="AW537" s="13" t="s">
        <v>33</v>
      </c>
      <c r="AX537" s="13" t="s">
        <v>72</v>
      </c>
      <c r="AY537" s="215" t="s">
        <v>525</v>
      </c>
    </row>
    <row r="538" spans="1:51" s="13" customFormat="1" ht="11.25">
      <c r="B538" s="204"/>
      <c r="C538" s="205"/>
      <c r="D538" s="206" t="s">
        <v>546</v>
      </c>
      <c r="E538" s="207" t="s">
        <v>19</v>
      </c>
      <c r="F538" s="208" t="s">
        <v>1105</v>
      </c>
      <c r="G538" s="205"/>
      <c r="H538" s="209">
        <v>-9.2799999999999994</v>
      </c>
      <c r="I538" s="210"/>
      <c r="J538" s="205"/>
      <c r="K538" s="205"/>
      <c r="L538" s="211"/>
      <c r="M538" s="212"/>
      <c r="N538" s="213"/>
      <c r="O538" s="213"/>
      <c r="P538" s="213"/>
      <c r="Q538" s="213"/>
      <c r="R538" s="213"/>
      <c r="S538" s="213"/>
      <c r="T538" s="214"/>
      <c r="AT538" s="215" t="s">
        <v>546</v>
      </c>
      <c r="AU538" s="215" t="s">
        <v>85</v>
      </c>
      <c r="AV538" s="13" t="s">
        <v>85</v>
      </c>
      <c r="AW538" s="13" t="s">
        <v>33</v>
      </c>
      <c r="AX538" s="13" t="s">
        <v>72</v>
      </c>
      <c r="AY538" s="215" t="s">
        <v>525</v>
      </c>
    </row>
    <row r="539" spans="1:51" s="15" customFormat="1" ht="22.5">
      <c r="B539" s="227"/>
      <c r="C539" s="228"/>
      <c r="D539" s="206" t="s">
        <v>546</v>
      </c>
      <c r="E539" s="229" t="s">
        <v>19</v>
      </c>
      <c r="F539" s="230" t="s">
        <v>1106</v>
      </c>
      <c r="G539" s="228"/>
      <c r="H539" s="229" t="s">
        <v>19</v>
      </c>
      <c r="I539" s="231"/>
      <c r="J539" s="228"/>
      <c r="K539" s="228"/>
      <c r="L539" s="232"/>
      <c r="M539" s="233"/>
      <c r="N539" s="234"/>
      <c r="O539" s="234"/>
      <c r="P539" s="234"/>
      <c r="Q539" s="234"/>
      <c r="R539" s="234"/>
      <c r="S539" s="234"/>
      <c r="T539" s="235"/>
      <c r="AT539" s="236" t="s">
        <v>546</v>
      </c>
      <c r="AU539" s="236" t="s">
        <v>85</v>
      </c>
      <c r="AV539" s="15" t="s">
        <v>79</v>
      </c>
      <c r="AW539" s="15" t="s">
        <v>33</v>
      </c>
      <c r="AX539" s="15" t="s">
        <v>72</v>
      </c>
      <c r="AY539" s="236" t="s">
        <v>525</v>
      </c>
    </row>
    <row r="540" spans="1:51" s="13" customFormat="1" ht="11.25">
      <c r="B540" s="204"/>
      <c r="C540" s="205"/>
      <c r="D540" s="206" t="s">
        <v>546</v>
      </c>
      <c r="E540" s="207" t="s">
        <v>19</v>
      </c>
      <c r="F540" s="208" t="s">
        <v>1107</v>
      </c>
      <c r="G540" s="205"/>
      <c r="H540" s="209">
        <v>146.797</v>
      </c>
      <c r="I540" s="210"/>
      <c r="J540" s="205"/>
      <c r="K540" s="205"/>
      <c r="L540" s="211"/>
      <c r="M540" s="212"/>
      <c r="N540" s="213"/>
      <c r="O540" s="213"/>
      <c r="P540" s="213"/>
      <c r="Q540" s="213"/>
      <c r="R540" s="213"/>
      <c r="S540" s="213"/>
      <c r="T540" s="214"/>
      <c r="AT540" s="215" t="s">
        <v>546</v>
      </c>
      <c r="AU540" s="215" t="s">
        <v>85</v>
      </c>
      <c r="AV540" s="13" t="s">
        <v>85</v>
      </c>
      <c r="AW540" s="13" t="s">
        <v>33</v>
      </c>
      <c r="AX540" s="13" t="s">
        <v>72</v>
      </c>
      <c r="AY540" s="215" t="s">
        <v>525</v>
      </c>
    </row>
    <row r="541" spans="1:51" s="13" customFormat="1" ht="11.25">
      <c r="B541" s="204"/>
      <c r="C541" s="205"/>
      <c r="D541" s="206" t="s">
        <v>546</v>
      </c>
      <c r="E541" s="207" t="s">
        <v>19</v>
      </c>
      <c r="F541" s="208" t="s">
        <v>1108</v>
      </c>
      <c r="G541" s="205"/>
      <c r="H541" s="209">
        <v>-4.5279999999999996</v>
      </c>
      <c r="I541" s="210"/>
      <c r="J541" s="205"/>
      <c r="K541" s="205"/>
      <c r="L541" s="211"/>
      <c r="M541" s="212"/>
      <c r="N541" s="213"/>
      <c r="O541" s="213"/>
      <c r="P541" s="213"/>
      <c r="Q541" s="213"/>
      <c r="R541" s="213"/>
      <c r="S541" s="213"/>
      <c r="T541" s="214"/>
      <c r="AT541" s="215" t="s">
        <v>546</v>
      </c>
      <c r="AU541" s="215" t="s">
        <v>85</v>
      </c>
      <c r="AV541" s="13" t="s">
        <v>85</v>
      </c>
      <c r="AW541" s="13" t="s">
        <v>33</v>
      </c>
      <c r="AX541" s="13" t="s">
        <v>72</v>
      </c>
      <c r="AY541" s="215" t="s">
        <v>525</v>
      </c>
    </row>
    <row r="542" spans="1:51" s="13" customFormat="1" ht="11.25">
      <c r="B542" s="204"/>
      <c r="C542" s="205"/>
      <c r="D542" s="206" t="s">
        <v>546</v>
      </c>
      <c r="E542" s="207" t="s">
        <v>19</v>
      </c>
      <c r="F542" s="208" t="s">
        <v>1109</v>
      </c>
      <c r="G542" s="205"/>
      <c r="H542" s="209">
        <v>-14.475</v>
      </c>
      <c r="I542" s="210"/>
      <c r="J542" s="205"/>
      <c r="K542" s="205"/>
      <c r="L542" s="211"/>
      <c r="M542" s="212"/>
      <c r="N542" s="213"/>
      <c r="O542" s="213"/>
      <c r="P542" s="213"/>
      <c r="Q542" s="213"/>
      <c r="R542" s="213"/>
      <c r="S542" s="213"/>
      <c r="T542" s="214"/>
      <c r="AT542" s="215" t="s">
        <v>546</v>
      </c>
      <c r="AU542" s="215" t="s">
        <v>85</v>
      </c>
      <c r="AV542" s="13" t="s">
        <v>85</v>
      </c>
      <c r="AW542" s="13" t="s">
        <v>33</v>
      </c>
      <c r="AX542" s="13" t="s">
        <v>72</v>
      </c>
      <c r="AY542" s="215" t="s">
        <v>525</v>
      </c>
    </row>
    <row r="543" spans="1:51" s="13" customFormat="1" ht="11.25">
      <c r="B543" s="204"/>
      <c r="C543" s="205"/>
      <c r="D543" s="206" t="s">
        <v>546</v>
      </c>
      <c r="E543" s="207" t="s">
        <v>19</v>
      </c>
      <c r="F543" s="208" t="s">
        <v>1110</v>
      </c>
      <c r="G543" s="205"/>
      <c r="H543" s="209">
        <v>-5.79</v>
      </c>
      <c r="I543" s="210"/>
      <c r="J543" s="205"/>
      <c r="K543" s="205"/>
      <c r="L543" s="211"/>
      <c r="M543" s="212"/>
      <c r="N543" s="213"/>
      <c r="O543" s="213"/>
      <c r="P543" s="213"/>
      <c r="Q543" s="213"/>
      <c r="R543" s="213"/>
      <c r="S543" s="213"/>
      <c r="T543" s="214"/>
      <c r="AT543" s="215" t="s">
        <v>546</v>
      </c>
      <c r="AU543" s="215" t="s">
        <v>85</v>
      </c>
      <c r="AV543" s="13" t="s">
        <v>85</v>
      </c>
      <c r="AW543" s="13" t="s">
        <v>33</v>
      </c>
      <c r="AX543" s="13" t="s">
        <v>72</v>
      </c>
      <c r="AY543" s="215" t="s">
        <v>525</v>
      </c>
    </row>
    <row r="544" spans="1:51" s="13" customFormat="1" ht="11.25">
      <c r="B544" s="204"/>
      <c r="C544" s="205"/>
      <c r="D544" s="206" t="s">
        <v>546</v>
      </c>
      <c r="E544" s="207" t="s">
        <v>19</v>
      </c>
      <c r="F544" s="208" t="s">
        <v>1111</v>
      </c>
      <c r="G544" s="205"/>
      <c r="H544" s="209">
        <v>-11.58</v>
      </c>
      <c r="I544" s="210"/>
      <c r="J544" s="205"/>
      <c r="K544" s="205"/>
      <c r="L544" s="211"/>
      <c r="M544" s="212"/>
      <c r="N544" s="213"/>
      <c r="O544" s="213"/>
      <c r="P544" s="213"/>
      <c r="Q544" s="213"/>
      <c r="R544" s="213"/>
      <c r="S544" s="213"/>
      <c r="T544" s="214"/>
      <c r="AT544" s="215" t="s">
        <v>546</v>
      </c>
      <c r="AU544" s="215" t="s">
        <v>85</v>
      </c>
      <c r="AV544" s="13" t="s">
        <v>85</v>
      </c>
      <c r="AW544" s="13" t="s">
        <v>33</v>
      </c>
      <c r="AX544" s="13" t="s">
        <v>72</v>
      </c>
      <c r="AY544" s="215" t="s">
        <v>525</v>
      </c>
    </row>
    <row r="545" spans="2:51" s="13" customFormat="1" ht="11.25">
      <c r="B545" s="204"/>
      <c r="C545" s="205"/>
      <c r="D545" s="206" t="s">
        <v>546</v>
      </c>
      <c r="E545" s="207" t="s">
        <v>19</v>
      </c>
      <c r="F545" s="208" t="s">
        <v>1112</v>
      </c>
      <c r="G545" s="205"/>
      <c r="H545" s="209">
        <v>-1.5</v>
      </c>
      <c r="I545" s="210"/>
      <c r="J545" s="205"/>
      <c r="K545" s="205"/>
      <c r="L545" s="211"/>
      <c r="M545" s="212"/>
      <c r="N545" s="213"/>
      <c r="O545" s="213"/>
      <c r="P545" s="213"/>
      <c r="Q545" s="213"/>
      <c r="R545" s="213"/>
      <c r="S545" s="213"/>
      <c r="T545" s="214"/>
      <c r="AT545" s="215" t="s">
        <v>546</v>
      </c>
      <c r="AU545" s="215" t="s">
        <v>85</v>
      </c>
      <c r="AV545" s="13" t="s">
        <v>85</v>
      </c>
      <c r="AW545" s="13" t="s">
        <v>33</v>
      </c>
      <c r="AX545" s="13" t="s">
        <v>72</v>
      </c>
      <c r="AY545" s="215" t="s">
        <v>525</v>
      </c>
    </row>
    <row r="546" spans="2:51" s="13" customFormat="1" ht="11.25">
      <c r="B546" s="204"/>
      <c r="C546" s="205"/>
      <c r="D546" s="206" t="s">
        <v>546</v>
      </c>
      <c r="E546" s="207" t="s">
        <v>19</v>
      </c>
      <c r="F546" s="208" t="s">
        <v>1113</v>
      </c>
      <c r="G546" s="205"/>
      <c r="H546" s="209">
        <v>12.64</v>
      </c>
      <c r="I546" s="210"/>
      <c r="J546" s="205"/>
      <c r="K546" s="205"/>
      <c r="L546" s="211"/>
      <c r="M546" s="212"/>
      <c r="N546" s="213"/>
      <c r="O546" s="213"/>
      <c r="P546" s="213"/>
      <c r="Q546" s="213"/>
      <c r="R546" s="213"/>
      <c r="S546" s="213"/>
      <c r="T546" s="214"/>
      <c r="AT546" s="215" t="s">
        <v>546</v>
      </c>
      <c r="AU546" s="215" t="s">
        <v>85</v>
      </c>
      <c r="AV546" s="13" t="s">
        <v>85</v>
      </c>
      <c r="AW546" s="13" t="s">
        <v>33</v>
      </c>
      <c r="AX546" s="13" t="s">
        <v>72</v>
      </c>
      <c r="AY546" s="215" t="s">
        <v>525</v>
      </c>
    </row>
    <row r="547" spans="2:51" s="13" customFormat="1" ht="11.25">
      <c r="B547" s="204"/>
      <c r="C547" s="205"/>
      <c r="D547" s="206" t="s">
        <v>546</v>
      </c>
      <c r="E547" s="207" t="s">
        <v>19</v>
      </c>
      <c r="F547" s="208" t="s">
        <v>1114</v>
      </c>
      <c r="G547" s="205"/>
      <c r="H547" s="209">
        <v>-4.085</v>
      </c>
      <c r="I547" s="210"/>
      <c r="J547" s="205"/>
      <c r="K547" s="205"/>
      <c r="L547" s="211"/>
      <c r="M547" s="212"/>
      <c r="N547" s="213"/>
      <c r="O547" s="213"/>
      <c r="P547" s="213"/>
      <c r="Q547" s="213"/>
      <c r="R547" s="213"/>
      <c r="S547" s="213"/>
      <c r="T547" s="214"/>
      <c r="AT547" s="215" t="s">
        <v>546</v>
      </c>
      <c r="AU547" s="215" t="s">
        <v>85</v>
      </c>
      <c r="AV547" s="13" t="s">
        <v>85</v>
      </c>
      <c r="AW547" s="13" t="s">
        <v>33</v>
      </c>
      <c r="AX547" s="13" t="s">
        <v>72</v>
      </c>
      <c r="AY547" s="215" t="s">
        <v>525</v>
      </c>
    </row>
    <row r="548" spans="2:51" s="13" customFormat="1" ht="11.25">
      <c r="B548" s="204"/>
      <c r="C548" s="205"/>
      <c r="D548" s="206" t="s">
        <v>546</v>
      </c>
      <c r="E548" s="207" t="s">
        <v>19</v>
      </c>
      <c r="F548" s="208" t="s">
        <v>1115</v>
      </c>
      <c r="G548" s="205"/>
      <c r="H548" s="209">
        <v>52.16</v>
      </c>
      <c r="I548" s="210"/>
      <c r="J548" s="205"/>
      <c r="K548" s="205"/>
      <c r="L548" s="211"/>
      <c r="M548" s="212"/>
      <c r="N548" s="213"/>
      <c r="O548" s="213"/>
      <c r="P548" s="213"/>
      <c r="Q548" s="213"/>
      <c r="R548" s="213"/>
      <c r="S548" s="213"/>
      <c r="T548" s="214"/>
      <c r="AT548" s="215" t="s">
        <v>546</v>
      </c>
      <c r="AU548" s="215" t="s">
        <v>85</v>
      </c>
      <c r="AV548" s="13" t="s">
        <v>85</v>
      </c>
      <c r="AW548" s="13" t="s">
        <v>33</v>
      </c>
      <c r="AX548" s="13" t="s">
        <v>72</v>
      </c>
      <c r="AY548" s="215" t="s">
        <v>525</v>
      </c>
    </row>
    <row r="549" spans="2:51" s="13" customFormat="1" ht="11.25">
      <c r="B549" s="204"/>
      <c r="C549" s="205"/>
      <c r="D549" s="206" t="s">
        <v>546</v>
      </c>
      <c r="E549" s="207" t="s">
        <v>19</v>
      </c>
      <c r="F549" s="208" t="s">
        <v>1116</v>
      </c>
      <c r="G549" s="205"/>
      <c r="H549" s="209">
        <v>-3.78</v>
      </c>
      <c r="I549" s="210"/>
      <c r="J549" s="205"/>
      <c r="K549" s="205"/>
      <c r="L549" s="211"/>
      <c r="M549" s="212"/>
      <c r="N549" s="213"/>
      <c r="O549" s="213"/>
      <c r="P549" s="213"/>
      <c r="Q549" s="213"/>
      <c r="R549" s="213"/>
      <c r="S549" s="213"/>
      <c r="T549" s="214"/>
      <c r="AT549" s="215" t="s">
        <v>546</v>
      </c>
      <c r="AU549" s="215" t="s">
        <v>85</v>
      </c>
      <c r="AV549" s="13" t="s">
        <v>85</v>
      </c>
      <c r="AW549" s="13" t="s">
        <v>33</v>
      </c>
      <c r="AX549" s="13" t="s">
        <v>72</v>
      </c>
      <c r="AY549" s="215" t="s">
        <v>525</v>
      </c>
    </row>
    <row r="550" spans="2:51" s="13" customFormat="1" ht="11.25">
      <c r="B550" s="204"/>
      <c r="C550" s="205"/>
      <c r="D550" s="206" t="s">
        <v>546</v>
      </c>
      <c r="E550" s="207" t="s">
        <v>19</v>
      </c>
      <c r="F550" s="208" t="s">
        <v>1114</v>
      </c>
      <c r="G550" s="205"/>
      <c r="H550" s="209">
        <v>-4.085</v>
      </c>
      <c r="I550" s="210"/>
      <c r="J550" s="205"/>
      <c r="K550" s="205"/>
      <c r="L550" s="211"/>
      <c r="M550" s="212"/>
      <c r="N550" s="213"/>
      <c r="O550" s="213"/>
      <c r="P550" s="213"/>
      <c r="Q550" s="213"/>
      <c r="R550" s="213"/>
      <c r="S550" s="213"/>
      <c r="T550" s="214"/>
      <c r="AT550" s="215" t="s">
        <v>546</v>
      </c>
      <c r="AU550" s="215" t="s">
        <v>85</v>
      </c>
      <c r="AV550" s="13" t="s">
        <v>85</v>
      </c>
      <c r="AW550" s="13" t="s">
        <v>33</v>
      </c>
      <c r="AX550" s="13" t="s">
        <v>72</v>
      </c>
      <c r="AY550" s="215" t="s">
        <v>525</v>
      </c>
    </row>
    <row r="551" spans="2:51" s="15" customFormat="1" ht="11.25">
      <c r="B551" s="227"/>
      <c r="C551" s="228"/>
      <c r="D551" s="206" t="s">
        <v>546</v>
      </c>
      <c r="E551" s="229" t="s">
        <v>19</v>
      </c>
      <c r="F551" s="230" t="s">
        <v>1117</v>
      </c>
      <c r="G551" s="228"/>
      <c r="H551" s="229" t="s">
        <v>19</v>
      </c>
      <c r="I551" s="231"/>
      <c r="J551" s="228"/>
      <c r="K551" s="228"/>
      <c r="L551" s="232"/>
      <c r="M551" s="233"/>
      <c r="N551" s="234"/>
      <c r="O551" s="234"/>
      <c r="P551" s="234"/>
      <c r="Q551" s="234"/>
      <c r="R551" s="234"/>
      <c r="S551" s="234"/>
      <c r="T551" s="235"/>
      <c r="AT551" s="236" t="s">
        <v>546</v>
      </c>
      <c r="AU551" s="236" t="s">
        <v>85</v>
      </c>
      <c r="AV551" s="15" t="s">
        <v>79</v>
      </c>
      <c r="AW551" s="15" t="s">
        <v>33</v>
      </c>
      <c r="AX551" s="15" t="s">
        <v>72</v>
      </c>
      <c r="AY551" s="236" t="s">
        <v>525</v>
      </c>
    </row>
    <row r="552" spans="2:51" s="13" customFormat="1" ht="11.25">
      <c r="B552" s="204"/>
      <c r="C552" s="205"/>
      <c r="D552" s="206" t="s">
        <v>546</v>
      </c>
      <c r="E552" s="207" t="s">
        <v>19</v>
      </c>
      <c r="F552" s="208" t="s">
        <v>1118</v>
      </c>
      <c r="G552" s="205"/>
      <c r="H552" s="209">
        <v>3.621</v>
      </c>
      <c r="I552" s="210"/>
      <c r="J552" s="205"/>
      <c r="K552" s="205"/>
      <c r="L552" s="211"/>
      <c r="M552" s="212"/>
      <c r="N552" s="213"/>
      <c r="O552" s="213"/>
      <c r="P552" s="213"/>
      <c r="Q552" s="213"/>
      <c r="R552" s="213"/>
      <c r="S552" s="213"/>
      <c r="T552" s="214"/>
      <c r="AT552" s="215" t="s">
        <v>546</v>
      </c>
      <c r="AU552" s="215" t="s">
        <v>85</v>
      </c>
      <c r="AV552" s="13" t="s">
        <v>85</v>
      </c>
      <c r="AW552" s="13" t="s">
        <v>33</v>
      </c>
      <c r="AX552" s="13" t="s">
        <v>72</v>
      </c>
      <c r="AY552" s="215" t="s">
        <v>525</v>
      </c>
    </row>
    <row r="553" spans="2:51" s="15" customFormat="1" ht="11.25">
      <c r="B553" s="227"/>
      <c r="C553" s="228"/>
      <c r="D553" s="206" t="s">
        <v>546</v>
      </c>
      <c r="E553" s="229" t="s">
        <v>19</v>
      </c>
      <c r="F553" s="230" t="s">
        <v>1119</v>
      </c>
      <c r="G553" s="228"/>
      <c r="H553" s="229" t="s">
        <v>19</v>
      </c>
      <c r="I553" s="231"/>
      <c r="J553" s="228"/>
      <c r="K553" s="228"/>
      <c r="L553" s="232"/>
      <c r="M553" s="233"/>
      <c r="N553" s="234"/>
      <c r="O553" s="234"/>
      <c r="P553" s="234"/>
      <c r="Q553" s="234"/>
      <c r="R553" s="234"/>
      <c r="S553" s="234"/>
      <c r="T553" s="235"/>
      <c r="AT553" s="236" t="s">
        <v>546</v>
      </c>
      <c r="AU553" s="236" t="s">
        <v>85</v>
      </c>
      <c r="AV553" s="15" t="s">
        <v>79</v>
      </c>
      <c r="AW553" s="15" t="s">
        <v>33</v>
      </c>
      <c r="AX553" s="15" t="s">
        <v>72</v>
      </c>
      <c r="AY553" s="236" t="s">
        <v>525</v>
      </c>
    </row>
    <row r="554" spans="2:51" s="13" customFormat="1" ht="11.25">
      <c r="B554" s="204"/>
      <c r="C554" s="205"/>
      <c r="D554" s="206" t="s">
        <v>546</v>
      </c>
      <c r="E554" s="207" t="s">
        <v>19</v>
      </c>
      <c r="F554" s="208" t="s">
        <v>1120</v>
      </c>
      <c r="G554" s="205"/>
      <c r="H554" s="209">
        <v>63.655000000000001</v>
      </c>
      <c r="I554" s="210"/>
      <c r="J554" s="205"/>
      <c r="K554" s="205"/>
      <c r="L554" s="211"/>
      <c r="M554" s="212"/>
      <c r="N554" s="213"/>
      <c r="O554" s="213"/>
      <c r="P554" s="213"/>
      <c r="Q554" s="213"/>
      <c r="R554" s="213"/>
      <c r="S554" s="213"/>
      <c r="T554" s="214"/>
      <c r="AT554" s="215" t="s">
        <v>546</v>
      </c>
      <c r="AU554" s="215" t="s">
        <v>85</v>
      </c>
      <c r="AV554" s="13" t="s">
        <v>85</v>
      </c>
      <c r="AW554" s="13" t="s">
        <v>33</v>
      </c>
      <c r="AX554" s="13" t="s">
        <v>72</v>
      </c>
      <c r="AY554" s="215" t="s">
        <v>525</v>
      </c>
    </row>
    <row r="555" spans="2:51" s="13" customFormat="1" ht="11.25">
      <c r="B555" s="204"/>
      <c r="C555" s="205"/>
      <c r="D555" s="206" t="s">
        <v>546</v>
      </c>
      <c r="E555" s="207" t="s">
        <v>19</v>
      </c>
      <c r="F555" s="208" t="s">
        <v>1121</v>
      </c>
      <c r="G555" s="205"/>
      <c r="H555" s="209">
        <v>-56.03</v>
      </c>
      <c r="I555" s="210"/>
      <c r="J555" s="205"/>
      <c r="K555" s="205"/>
      <c r="L555" s="211"/>
      <c r="M555" s="212"/>
      <c r="N555" s="213"/>
      <c r="O555" s="213"/>
      <c r="P555" s="213"/>
      <c r="Q555" s="213"/>
      <c r="R555" s="213"/>
      <c r="S555" s="213"/>
      <c r="T555" s="214"/>
      <c r="AT555" s="215" t="s">
        <v>546</v>
      </c>
      <c r="AU555" s="215" t="s">
        <v>85</v>
      </c>
      <c r="AV555" s="13" t="s">
        <v>85</v>
      </c>
      <c r="AW555" s="13" t="s">
        <v>33</v>
      </c>
      <c r="AX555" s="13" t="s">
        <v>72</v>
      </c>
      <c r="AY555" s="215" t="s">
        <v>525</v>
      </c>
    </row>
    <row r="556" spans="2:51" s="15" customFormat="1" ht="11.25">
      <c r="B556" s="227"/>
      <c r="C556" s="228"/>
      <c r="D556" s="206" t="s">
        <v>546</v>
      </c>
      <c r="E556" s="229" t="s">
        <v>19</v>
      </c>
      <c r="F556" s="230" t="s">
        <v>1122</v>
      </c>
      <c r="G556" s="228"/>
      <c r="H556" s="229" t="s">
        <v>19</v>
      </c>
      <c r="I556" s="231"/>
      <c r="J556" s="228"/>
      <c r="K556" s="228"/>
      <c r="L556" s="232"/>
      <c r="M556" s="233"/>
      <c r="N556" s="234"/>
      <c r="O556" s="234"/>
      <c r="P556" s="234"/>
      <c r="Q556" s="234"/>
      <c r="R556" s="234"/>
      <c r="S556" s="234"/>
      <c r="T556" s="235"/>
      <c r="AT556" s="236" t="s">
        <v>546</v>
      </c>
      <c r="AU556" s="236" t="s">
        <v>85</v>
      </c>
      <c r="AV556" s="15" t="s">
        <v>79</v>
      </c>
      <c r="AW556" s="15" t="s">
        <v>33</v>
      </c>
      <c r="AX556" s="15" t="s">
        <v>72</v>
      </c>
      <c r="AY556" s="236" t="s">
        <v>525</v>
      </c>
    </row>
    <row r="557" spans="2:51" s="15" customFormat="1" ht="11.25">
      <c r="B557" s="227"/>
      <c r="C557" s="228"/>
      <c r="D557" s="206" t="s">
        <v>546</v>
      </c>
      <c r="E557" s="229" t="s">
        <v>19</v>
      </c>
      <c r="F557" s="230" t="s">
        <v>1123</v>
      </c>
      <c r="G557" s="228"/>
      <c r="H557" s="229" t="s">
        <v>19</v>
      </c>
      <c r="I557" s="231"/>
      <c r="J557" s="228"/>
      <c r="K557" s="228"/>
      <c r="L557" s="232"/>
      <c r="M557" s="233"/>
      <c r="N557" s="234"/>
      <c r="O557" s="234"/>
      <c r="P557" s="234"/>
      <c r="Q557" s="234"/>
      <c r="R557" s="234"/>
      <c r="S557" s="234"/>
      <c r="T557" s="235"/>
      <c r="AT557" s="236" t="s">
        <v>546</v>
      </c>
      <c r="AU557" s="236" t="s">
        <v>85</v>
      </c>
      <c r="AV557" s="15" t="s">
        <v>79</v>
      </c>
      <c r="AW557" s="15" t="s">
        <v>33</v>
      </c>
      <c r="AX557" s="15" t="s">
        <v>72</v>
      </c>
      <c r="AY557" s="236" t="s">
        <v>525</v>
      </c>
    </row>
    <row r="558" spans="2:51" s="13" customFormat="1" ht="11.25">
      <c r="B558" s="204"/>
      <c r="C558" s="205"/>
      <c r="D558" s="206" t="s">
        <v>546</v>
      </c>
      <c r="E558" s="207" t="s">
        <v>19</v>
      </c>
      <c r="F558" s="208" t="s">
        <v>1124</v>
      </c>
      <c r="G558" s="205"/>
      <c r="H558" s="209">
        <v>89.28</v>
      </c>
      <c r="I558" s="210"/>
      <c r="J558" s="205"/>
      <c r="K558" s="205"/>
      <c r="L558" s="211"/>
      <c r="M558" s="212"/>
      <c r="N558" s="213"/>
      <c r="O558" s="213"/>
      <c r="P558" s="213"/>
      <c r="Q558" s="213"/>
      <c r="R558" s="213"/>
      <c r="S558" s="213"/>
      <c r="T558" s="214"/>
      <c r="AT558" s="215" t="s">
        <v>546</v>
      </c>
      <c r="AU558" s="215" t="s">
        <v>85</v>
      </c>
      <c r="AV558" s="13" t="s">
        <v>85</v>
      </c>
      <c r="AW558" s="13" t="s">
        <v>33</v>
      </c>
      <c r="AX558" s="13" t="s">
        <v>72</v>
      </c>
      <c r="AY558" s="215" t="s">
        <v>525</v>
      </c>
    </row>
    <row r="559" spans="2:51" s="13" customFormat="1" ht="11.25">
      <c r="B559" s="204"/>
      <c r="C559" s="205"/>
      <c r="D559" s="206" t="s">
        <v>546</v>
      </c>
      <c r="E559" s="207" t="s">
        <v>19</v>
      </c>
      <c r="F559" s="208" t="s">
        <v>1125</v>
      </c>
      <c r="G559" s="205"/>
      <c r="H559" s="209">
        <v>-11.55</v>
      </c>
      <c r="I559" s="210"/>
      <c r="J559" s="205"/>
      <c r="K559" s="205"/>
      <c r="L559" s="211"/>
      <c r="M559" s="212"/>
      <c r="N559" s="213"/>
      <c r="O559" s="213"/>
      <c r="P559" s="213"/>
      <c r="Q559" s="213"/>
      <c r="R559" s="213"/>
      <c r="S559" s="213"/>
      <c r="T559" s="214"/>
      <c r="AT559" s="215" t="s">
        <v>546</v>
      </c>
      <c r="AU559" s="215" t="s">
        <v>85</v>
      </c>
      <c r="AV559" s="13" t="s">
        <v>85</v>
      </c>
      <c r="AW559" s="13" t="s">
        <v>33</v>
      </c>
      <c r="AX559" s="13" t="s">
        <v>72</v>
      </c>
      <c r="AY559" s="215" t="s">
        <v>525</v>
      </c>
    </row>
    <row r="560" spans="2:51" s="13" customFormat="1" ht="11.25">
      <c r="B560" s="204"/>
      <c r="C560" s="205"/>
      <c r="D560" s="206" t="s">
        <v>546</v>
      </c>
      <c r="E560" s="207" t="s">
        <v>19</v>
      </c>
      <c r="F560" s="208" t="s">
        <v>1126</v>
      </c>
      <c r="G560" s="205"/>
      <c r="H560" s="209">
        <v>-5.67</v>
      </c>
      <c r="I560" s="210"/>
      <c r="J560" s="205"/>
      <c r="K560" s="205"/>
      <c r="L560" s="211"/>
      <c r="M560" s="212"/>
      <c r="N560" s="213"/>
      <c r="O560" s="213"/>
      <c r="P560" s="213"/>
      <c r="Q560" s="213"/>
      <c r="R560" s="213"/>
      <c r="S560" s="213"/>
      <c r="T560" s="214"/>
      <c r="AT560" s="215" t="s">
        <v>546</v>
      </c>
      <c r="AU560" s="215" t="s">
        <v>85</v>
      </c>
      <c r="AV560" s="13" t="s">
        <v>85</v>
      </c>
      <c r="AW560" s="13" t="s">
        <v>33</v>
      </c>
      <c r="AX560" s="13" t="s">
        <v>72</v>
      </c>
      <c r="AY560" s="215" t="s">
        <v>525</v>
      </c>
    </row>
    <row r="561" spans="2:51" s="13" customFormat="1" ht="11.25">
      <c r="B561" s="204"/>
      <c r="C561" s="205"/>
      <c r="D561" s="206" t="s">
        <v>546</v>
      </c>
      <c r="E561" s="207" t="s">
        <v>19</v>
      </c>
      <c r="F561" s="208" t="s">
        <v>1113</v>
      </c>
      <c r="G561" s="205"/>
      <c r="H561" s="209">
        <v>12.64</v>
      </c>
      <c r="I561" s="210"/>
      <c r="J561" s="205"/>
      <c r="K561" s="205"/>
      <c r="L561" s="211"/>
      <c r="M561" s="212"/>
      <c r="N561" s="213"/>
      <c r="O561" s="213"/>
      <c r="P561" s="213"/>
      <c r="Q561" s="213"/>
      <c r="R561" s="213"/>
      <c r="S561" s="213"/>
      <c r="T561" s="214"/>
      <c r="AT561" s="215" t="s">
        <v>546</v>
      </c>
      <c r="AU561" s="215" t="s">
        <v>85</v>
      </c>
      <c r="AV561" s="13" t="s">
        <v>85</v>
      </c>
      <c r="AW561" s="13" t="s">
        <v>33</v>
      </c>
      <c r="AX561" s="13" t="s">
        <v>72</v>
      </c>
      <c r="AY561" s="215" t="s">
        <v>525</v>
      </c>
    </row>
    <row r="562" spans="2:51" s="15" customFormat="1" ht="11.25">
      <c r="B562" s="227"/>
      <c r="C562" s="228"/>
      <c r="D562" s="206" t="s">
        <v>546</v>
      </c>
      <c r="E562" s="229" t="s">
        <v>19</v>
      </c>
      <c r="F562" s="230" t="s">
        <v>1119</v>
      </c>
      <c r="G562" s="228"/>
      <c r="H562" s="229" t="s">
        <v>19</v>
      </c>
      <c r="I562" s="231"/>
      <c r="J562" s="228"/>
      <c r="K562" s="228"/>
      <c r="L562" s="232"/>
      <c r="M562" s="233"/>
      <c r="N562" s="234"/>
      <c r="O562" s="234"/>
      <c r="P562" s="234"/>
      <c r="Q562" s="234"/>
      <c r="R562" s="234"/>
      <c r="S562" s="234"/>
      <c r="T562" s="235"/>
      <c r="AT562" s="236" t="s">
        <v>546</v>
      </c>
      <c r="AU562" s="236" t="s">
        <v>85</v>
      </c>
      <c r="AV562" s="15" t="s">
        <v>79</v>
      </c>
      <c r="AW562" s="15" t="s">
        <v>33</v>
      </c>
      <c r="AX562" s="15" t="s">
        <v>72</v>
      </c>
      <c r="AY562" s="236" t="s">
        <v>525</v>
      </c>
    </row>
    <row r="563" spans="2:51" s="13" customFormat="1" ht="11.25">
      <c r="B563" s="204"/>
      <c r="C563" s="205"/>
      <c r="D563" s="206" t="s">
        <v>546</v>
      </c>
      <c r="E563" s="207" t="s">
        <v>19</v>
      </c>
      <c r="F563" s="208" t="s">
        <v>1127</v>
      </c>
      <c r="G563" s="205"/>
      <c r="H563" s="209">
        <v>32.914999999999999</v>
      </c>
      <c r="I563" s="210"/>
      <c r="J563" s="205"/>
      <c r="K563" s="205"/>
      <c r="L563" s="211"/>
      <c r="M563" s="212"/>
      <c r="N563" s="213"/>
      <c r="O563" s="213"/>
      <c r="P563" s="213"/>
      <c r="Q563" s="213"/>
      <c r="R563" s="213"/>
      <c r="S563" s="213"/>
      <c r="T563" s="214"/>
      <c r="AT563" s="215" t="s">
        <v>546</v>
      </c>
      <c r="AU563" s="215" t="s">
        <v>85</v>
      </c>
      <c r="AV563" s="13" t="s">
        <v>85</v>
      </c>
      <c r="AW563" s="13" t="s">
        <v>33</v>
      </c>
      <c r="AX563" s="13" t="s">
        <v>72</v>
      </c>
      <c r="AY563" s="215" t="s">
        <v>525</v>
      </c>
    </row>
    <row r="564" spans="2:51" s="13" customFormat="1" ht="11.25">
      <c r="B564" s="204"/>
      <c r="C564" s="205"/>
      <c r="D564" s="206" t="s">
        <v>546</v>
      </c>
      <c r="E564" s="207" t="s">
        <v>19</v>
      </c>
      <c r="F564" s="208" t="s">
        <v>1128</v>
      </c>
      <c r="G564" s="205"/>
      <c r="H564" s="209">
        <v>-2.31</v>
      </c>
      <c r="I564" s="210"/>
      <c r="J564" s="205"/>
      <c r="K564" s="205"/>
      <c r="L564" s="211"/>
      <c r="M564" s="212"/>
      <c r="N564" s="213"/>
      <c r="O564" s="213"/>
      <c r="P564" s="213"/>
      <c r="Q564" s="213"/>
      <c r="R564" s="213"/>
      <c r="S564" s="213"/>
      <c r="T564" s="214"/>
      <c r="AT564" s="215" t="s">
        <v>546</v>
      </c>
      <c r="AU564" s="215" t="s">
        <v>85</v>
      </c>
      <c r="AV564" s="13" t="s">
        <v>85</v>
      </c>
      <c r="AW564" s="13" t="s">
        <v>33</v>
      </c>
      <c r="AX564" s="13" t="s">
        <v>72</v>
      </c>
      <c r="AY564" s="215" t="s">
        <v>525</v>
      </c>
    </row>
    <row r="565" spans="2:51" s="15" customFormat="1" ht="11.25">
      <c r="B565" s="227"/>
      <c r="C565" s="228"/>
      <c r="D565" s="206" t="s">
        <v>546</v>
      </c>
      <c r="E565" s="229" t="s">
        <v>19</v>
      </c>
      <c r="F565" s="230" t="s">
        <v>1129</v>
      </c>
      <c r="G565" s="228"/>
      <c r="H565" s="229" t="s">
        <v>19</v>
      </c>
      <c r="I565" s="231"/>
      <c r="J565" s="228"/>
      <c r="K565" s="228"/>
      <c r="L565" s="232"/>
      <c r="M565" s="233"/>
      <c r="N565" s="234"/>
      <c r="O565" s="234"/>
      <c r="P565" s="234"/>
      <c r="Q565" s="234"/>
      <c r="R565" s="234"/>
      <c r="S565" s="234"/>
      <c r="T565" s="235"/>
      <c r="AT565" s="236" t="s">
        <v>546</v>
      </c>
      <c r="AU565" s="236" t="s">
        <v>85</v>
      </c>
      <c r="AV565" s="15" t="s">
        <v>79</v>
      </c>
      <c r="AW565" s="15" t="s">
        <v>33</v>
      </c>
      <c r="AX565" s="15" t="s">
        <v>72</v>
      </c>
      <c r="AY565" s="236" t="s">
        <v>525</v>
      </c>
    </row>
    <row r="566" spans="2:51" s="13" customFormat="1" ht="11.25">
      <c r="B566" s="204"/>
      <c r="C566" s="205"/>
      <c r="D566" s="206" t="s">
        <v>546</v>
      </c>
      <c r="E566" s="207" t="s">
        <v>19</v>
      </c>
      <c r="F566" s="208" t="s">
        <v>1130</v>
      </c>
      <c r="G566" s="205"/>
      <c r="H566" s="209">
        <v>7.4729999999999999</v>
      </c>
      <c r="I566" s="210"/>
      <c r="J566" s="205"/>
      <c r="K566" s="205"/>
      <c r="L566" s="211"/>
      <c r="M566" s="212"/>
      <c r="N566" s="213"/>
      <c r="O566" s="213"/>
      <c r="P566" s="213"/>
      <c r="Q566" s="213"/>
      <c r="R566" s="213"/>
      <c r="S566" s="213"/>
      <c r="T566" s="214"/>
      <c r="AT566" s="215" t="s">
        <v>546</v>
      </c>
      <c r="AU566" s="215" t="s">
        <v>85</v>
      </c>
      <c r="AV566" s="13" t="s">
        <v>85</v>
      </c>
      <c r="AW566" s="13" t="s">
        <v>33</v>
      </c>
      <c r="AX566" s="13" t="s">
        <v>72</v>
      </c>
      <c r="AY566" s="215" t="s">
        <v>525</v>
      </c>
    </row>
    <row r="567" spans="2:51" s="13" customFormat="1" ht="11.25">
      <c r="B567" s="204"/>
      <c r="C567" s="205"/>
      <c r="D567" s="206" t="s">
        <v>546</v>
      </c>
      <c r="E567" s="207" t="s">
        <v>19</v>
      </c>
      <c r="F567" s="208" t="s">
        <v>1131</v>
      </c>
      <c r="G567" s="205"/>
      <c r="H567" s="209">
        <v>132.721</v>
      </c>
      <c r="I567" s="210"/>
      <c r="J567" s="205"/>
      <c r="K567" s="205"/>
      <c r="L567" s="211"/>
      <c r="M567" s="212"/>
      <c r="N567" s="213"/>
      <c r="O567" s="213"/>
      <c r="P567" s="213"/>
      <c r="Q567" s="213"/>
      <c r="R567" s="213"/>
      <c r="S567" s="213"/>
      <c r="T567" s="214"/>
      <c r="AT567" s="215" t="s">
        <v>546</v>
      </c>
      <c r="AU567" s="215" t="s">
        <v>85</v>
      </c>
      <c r="AV567" s="13" t="s">
        <v>85</v>
      </c>
      <c r="AW567" s="13" t="s">
        <v>33</v>
      </c>
      <c r="AX567" s="13" t="s">
        <v>72</v>
      </c>
      <c r="AY567" s="215" t="s">
        <v>525</v>
      </c>
    </row>
    <row r="568" spans="2:51" s="13" customFormat="1" ht="11.25">
      <c r="B568" s="204"/>
      <c r="C568" s="205"/>
      <c r="D568" s="206" t="s">
        <v>546</v>
      </c>
      <c r="E568" s="207" t="s">
        <v>19</v>
      </c>
      <c r="F568" s="208" t="s">
        <v>1132</v>
      </c>
      <c r="G568" s="205"/>
      <c r="H568" s="209">
        <v>-3.78</v>
      </c>
      <c r="I568" s="210"/>
      <c r="J568" s="205"/>
      <c r="K568" s="205"/>
      <c r="L568" s="211"/>
      <c r="M568" s="212"/>
      <c r="N568" s="213"/>
      <c r="O568" s="213"/>
      <c r="P568" s="213"/>
      <c r="Q568" s="213"/>
      <c r="R568" s="213"/>
      <c r="S568" s="213"/>
      <c r="T568" s="214"/>
      <c r="AT568" s="215" t="s">
        <v>546</v>
      </c>
      <c r="AU568" s="215" t="s">
        <v>85</v>
      </c>
      <c r="AV568" s="13" t="s">
        <v>85</v>
      </c>
      <c r="AW568" s="13" t="s">
        <v>33</v>
      </c>
      <c r="AX568" s="13" t="s">
        <v>72</v>
      </c>
      <c r="AY568" s="215" t="s">
        <v>525</v>
      </c>
    </row>
    <row r="569" spans="2:51" s="13" customFormat="1" ht="11.25">
      <c r="B569" s="204"/>
      <c r="C569" s="205"/>
      <c r="D569" s="206" t="s">
        <v>546</v>
      </c>
      <c r="E569" s="207" t="s">
        <v>19</v>
      </c>
      <c r="F569" s="208" t="s">
        <v>1133</v>
      </c>
      <c r="G569" s="205"/>
      <c r="H569" s="209">
        <v>-4.41</v>
      </c>
      <c r="I569" s="210"/>
      <c r="J569" s="205"/>
      <c r="K569" s="205"/>
      <c r="L569" s="211"/>
      <c r="M569" s="212"/>
      <c r="N569" s="213"/>
      <c r="O569" s="213"/>
      <c r="P569" s="213"/>
      <c r="Q569" s="213"/>
      <c r="R569" s="213"/>
      <c r="S569" s="213"/>
      <c r="T569" s="214"/>
      <c r="AT569" s="215" t="s">
        <v>546</v>
      </c>
      <c r="AU569" s="215" t="s">
        <v>85</v>
      </c>
      <c r="AV569" s="13" t="s">
        <v>85</v>
      </c>
      <c r="AW569" s="13" t="s">
        <v>33</v>
      </c>
      <c r="AX569" s="13" t="s">
        <v>72</v>
      </c>
      <c r="AY569" s="215" t="s">
        <v>525</v>
      </c>
    </row>
    <row r="570" spans="2:51" s="13" customFormat="1" ht="11.25">
      <c r="B570" s="204"/>
      <c r="C570" s="205"/>
      <c r="D570" s="206" t="s">
        <v>546</v>
      </c>
      <c r="E570" s="207" t="s">
        <v>19</v>
      </c>
      <c r="F570" s="208" t="s">
        <v>1132</v>
      </c>
      <c r="G570" s="205"/>
      <c r="H570" s="209">
        <v>-3.78</v>
      </c>
      <c r="I570" s="210"/>
      <c r="J570" s="205"/>
      <c r="K570" s="205"/>
      <c r="L570" s="211"/>
      <c r="M570" s="212"/>
      <c r="N570" s="213"/>
      <c r="O570" s="213"/>
      <c r="P570" s="213"/>
      <c r="Q570" s="213"/>
      <c r="R570" s="213"/>
      <c r="S570" s="213"/>
      <c r="T570" s="214"/>
      <c r="AT570" s="215" t="s">
        <v>546</v>
      </c>
      <c r="AU570" s="215" t="s">
        <v>85</v>
      </c>
      <c r="AV570" s="13" t="s">
        <v>85</v>
      </c>
      <c r="AW570" s="13" t="s">
        <v>33</v>
      </c>
      <c r="AX570" s="13" t="s">
        <v>72</v>
      </c>
      <c r="AY570" s="215" t="s">
        <v>525</v>
      </c>
    </row>
    <row r="571" spans="2:51" s="13" customFormat="1" ht="11.25">
      <c r="B571" s="204"/>
      <c r="C571" s="205"/>
      <c r="D571" s="206" t="s">
        <v>546</v>
      </c>
      <c r="E571" s="207" t="s">
        <v>19</v>
      </c>
      <c r="F571" s="208" t="s">
        <v>1134</v>
      </c>
      <c r="G571" s="205"/>
      <c r="H571" s="209">
        <v>-2.1</v>
      </c>
      <c r="I571" s="210"/>
      <c r="J571" s="205"/>
      <c r="K571" s="205"/>
      <c r="L571" s="211"/>
      <c r="M571" s="212"/>
      <c r="N571" s="213"/>
      <c r="O571" s="213"/>
      <c r="P571" s="213"/>
      <c r="Q571" s="213"/>
      <c r="R571" s="213"/>
      <c r="S571" s="213"/>
      <c r="T571" s="214"/>
      <c r="AT571" s="215" t="s">
        <v>546</v>
      </c>
      <c r="AU571" s="215" t="s">
        <v>85</v>
      </c>
      <c r="AV571" s="13" t="s">
        <v>85</v>
      </c>
      <c r="AW571" s="13" t="s">
        <v>33</v>
      </c>
      <c r="AX571" s="13" t="s">
        <v>72</v>
      </c>
      <c r="AY571" s="215" t="s">
        <v>525</v>
      </c>
    </row>
    <row r="572" spans="2:51" s="13" customFormat="1" ht="11.25">
      <c r="B572" s="204"/>
      <c r="C572" s="205"/>
      <c r="D572" s="206" t="s">
        <v>546</v>
      </c>
      <c r="E572" s="207" t="s">
        <v>19</v>
      </c>
      <c r="F572" s="208" t="s">
        <v>1105</v>
      </c>
      <c r="G572" s="205"/>
      <c r="H572" s="209">
        <v>-9.2799999999999994</v>
      </c>
      <c r="I572" s="210"/>
      <c r="J572" s="205"/>
      <c r="K572" s="205"/>
      <c r="L572" s="211"/>
      <c r="M572" s="212"/>
      <c r="N572" s="213"/>
      <c r="O572" s="213"/>
      <c r="P572" s="213"/>
      <c r="Q572" s="213"/>
      <c r="R572" s="213"/>
      <c r="S572" s="213"/>
      <c r="T572" s="214"/>
      <c r="AT572" s="215" t="s">
        <v>546</v>
      </c>
      <c r="AU572" s="215" t="s">
        <v>85</v>
      </c>
      <c r="AV572" s="13" t="s">
        <v>85</v>
      </c>
      <c r="AW572" s="13" t="s">
        <v>33</v>
      </c>
      <c r="AX572" s="13" t="s">
        <v>72</v>
      </c>
      <c r="AY572" s="215" t="s">
        <v>525</v>
      </c>
    </row>
    <row r="573" spans="2:51" s="13" customFormat="1" ht="11.25">
      <c r="B573" s="204"/>
      <c r="C573" s="205"/>
      <c r="D573" s="206" t="s">
        <v>546</v>
      </c>
      <c r="E573" s="207" t="s">
        <v>19</v>
      </c>
      <c r="F573" s="208" t="s">
        <v>1126</v>
      </c>
      <c r="G573" s="205"/>
      <c r="H573" s="209">
        <v>-5.67</v>
      </c>
      <c r="I573" s="210"/>
      <c r="J573" s="205"/>
      <c r="K573" s="205"/>
      <c r="L573" s="211"/>
      <c r="M573" s="212"/>
      <c r="N573" s="213"/>
      <c r="O573" s="213"/>
      <c r="P573" s="213"/>
      <c r="Q573" s="213"/>
      <c r="R573" s="213"/>
      <c r="S573" s="213"/>
      <c r="T573" s="214"/>
      <c r="AT573" s="215" t="s">
        <v>546</v>
      </c>
      <c r="AU573" s="215" t="s">
        <v>85</v>
      </c>
      <c r="AV573" s="13" t="s">
        <v>85</v>
      </c>
      <c r="AW573" s="13" t="s">
        <v>33</v>
      </c>
      <c r="AX573" s="13" t="s">
        <v>72</v>
      </c>
      <c r="AY573" s="215" t="s">
        <v>525</v>
      </c>
    </row>
    <row r="574" spans="2:51" s="16" customFormat="1" ht="11.25">
      <c r="B574" s="237"/>
      <c r="C574" s="238"/>
      <c r="D574" s="206" t="s">
        <v>546</v>
      </c>
      <c r="E574" s="239" t="s">
        <v>19</v>
      </c>
      <c r="F574" s="240" t="s">
        <v>590</v>
      </c>
      <c r="G574" s="238"/>
      <c r="H574" s="241">
        <v>503.11599999999999</v>
      </c>
      <c r="I574" s="242"/>
      <c r="J574" s="238"/>
      <c r="K574" s="238"/>
      <c r="L574" s="243"/>
      <c r="M574" s="244"/>
      <c r="N574" s="245"/>
      <c r="O574" s="245"/>
      <c r="P574" s="245"/>
      <c r="Q574" s="245"/>
      <c r="R574" s="245"/>
      <c r="S574" s="245"/>
      <c r="T574" s="246"/>
      <c r="AT574" s="247" t="s">
        <v>546</v>
      </c>
      <c r="AU574" s="247" t="s">
        <v>85</v>
      </c>
      <c r="AV574" s="16" t="s">
        <v>573</v>
      </c>
      <c r="AW574" s="16" t="s">
        <v>33</v>
      </c>
      <c r="AX574" s="16" t="s">
        <v>72</v>
      </c>
      <c r="AY574" s="247" t="s">
        <v>525</v>
      </c>
    </row>
    <row r="575" spans="2:51" s="15" customFormat="1" ht="11.25">
      <c r="B575" s="227"/>
      <c r="C575" s="228"/>
      <c r="D575" s="206" t="s">
        <v>546</v>
      </c>
      <c r="E575" s="229" t="s">
        <v>19</v>
      </c>
      <c r="F575" s="230" t="s">
        <v>1135</v>
      </c>
      <c r="G575" s="228"/>
      <c r="H575" s="229" t="s">
        <v>19</v>
      </c>
      <c r="I575" s="231"/>
      <c r="J575" s="228"/>
      <c r="K575" s="228"/>
      <c r="L575" s="232"/>
      <c r="M575" s="233"/>
      <c r="N575" s="234"/>
      <c r="O575" s="234"/>
      <c r="P575" s="234"/>
      <c r="Q575" s="234"/>
      <c r="R575" s="234"/>
      <c r="S575" s="234"/>
      <c r="T575" s="235"/>
      <c r="AT575" s="236" t="s">
        <v>546</v>
      </c>
      <c r="AU575" s="236" t="s">
        <v>85</v>
      </c>
      <c r="AV575" s="15" t="s">
        <v>79</v>
      </c>
      <c r="AW575" s="15" t="s">
        <v>33</v>
      </c>
      <c r="AX575" s="15" t="s">
        <v>72</v>
      </c>
      <c r="AY575" s="236" t="s">
        <v>525</v>
      </c>
    </row>
    <row r="576" spans="2:51" s="15" customFormat="1" ht="11.25">
      <c r="B576" s="227"/>
      <c r="C576" s="228"/>
      <c r="D576" s="206" t="s">
        <v>546</v>
      </c>
      <c r="E576" s="229" t="s">
        <v>19</v>
      </c>
      <c r="F576" s="230" t="s">
        <v>1136</v>
      </c>
      <c r="G576" s="228"/>
      <c r="H576" s="229" t="s">
        <v>19</v>
      </c>
      <c r="I576" s="231"/>
      <c r="J576" s="228"/>
      <c r="K576" s="228"/>
      <c r="L576" s="232"/>
      <c r="M576" s="233"/>
      <c r="N576" s="234"/>
      <c r="O576" s="234"/>
      <c r="P576" s="234"/>
      <c r="Q576" s="234"/>
      <c r="R576" s="234"/>
      <c r="S576" s="234"/>
      <c r="T576" s="235"/>
      <c r="AT576" s="236" t="s">
        <v>546</v>
      </c>
      <c r="AU576" s="236" t="s">
        <v>85</v>
      </c>
      <c r="AV576" s="15" t="s">
        <v>79</v>
      </c>
      <c r="AW576" s="15" t="s">
        <v>33</v>
      </c>
      <c r="AX576" s="15" t="s">
        <v>72</v>
      </c>
      <c r="AY576" s="236" t="s">
        <v>525</v>
      </c>
    </row>
    <row r="577" spans="2:51" s="15" customFormat="1" ht="11.25">
      <c r="B577" s="227"/>
      <c r="C577" s="228"/>
      <c r="D577" s="206" t="s">
        <v>546</v>
      </c>
      <c r="E577" s="229" t="s">
        <v>19</v>
      </c>
      <c r="F577" s="230" t="s">
        <v>1137</v>
      </c>
      <c r="G577" s="228"/>
      <c r="H577" s="229" t="s">
        <v>19</v>
      </c>
      <c r="I577" s="231"/>
      <c r="J577" s="228"/>
      <c r="K577" s="228"/>
      <c r="L577" s="232"/>
      <c r="M577" s="233"/>
      <c r="N577" s="234"/>
      <c r="O577" s="234"/>
      <c r="P577" s="234"/>
      <c r="Q577" s="234"/>
      <c r="R577" s="234"/>
      <c r="S577" s="234"/>
      <c r="T577" s="235"/>
      <c r="AT577" s="236" t="s">
        <v>546</v>
      </c>
      <c r="AU577" s="236" t="s">
        <v>85</v>
      </c>
      <c r="AV577" s="15" t="s">
        <v>79</v>
      </c>
      <c r="AW577" s="15" t="s">
        <v>33</v>
      </c>
      <c r="AX577" s="15" t="s">
        <v>72</v>
      </c>
      <c r="AY577" s="236" t="s">
        <v>525</v>
      </c>
    </row>
    <row r="578" spans="2:51" s="13" customFormat="1" ht="11.25">
      <c r="B578" s="204"/>
      <c r="C578" s="205"/>
      <c r="D578" s="206" t="s">
        <v>546</v>
      </c>
      <c r="E578" s="207" t="s">
        <v>19</v>
      </c>
      <c r="F578" s="208" t="s">
        <v>1138</v>
      </c>
      <c r="G578" s="205"/>
      <c r="H578" s="209">
        <v>158.56800000000001</v>
      </c>
      <c r="I578" s="210"/>
      <c r="J578" s="205"/>
      <c r="K578" s="205"/>
      <c r="L578" s="211"/>
      <c r="M578" s="212"/>
      <c r="N578" s="213"/>
      <c r="O578" s="213"/>
      <c r="P578" s="213"/>
      <c r="Q578" s="213"/>
      <c r="R578" s="213"/>
      <c r="S578" s="213"/>
      <c r="T578" s="214"/>
      <c r="AT578" s="215" t="s">
        <v>546</v>
      </c>
      <c r="AU578" s="215" t="s">
        <v>85</v>
      </c>
      <c r="AV578" s="13" t="s">
        <v>85</v>
      </c>
      <c r="AW578" s="13" t="s">
        <v>33</v>
      </c>
      <c r="AX578" s="13" t="s">
        <v>72</v>
      </c>
      <c r="AY578" s="215" t="s">
        <v>525</v>
      </c>
    </row>
    <row r="579" spans="2:51" s="13" customFormat="1" ht="11.25">
      <c r="B579" s="204"/>
      <c r="C579" s="205"/>
      <c r="D579" s="206" t="s">
        <v>546</v>
      </c>
      <c r="E579" s="207" t="s">
        <v>19</v>
      </c>
      <c r="F579" s="208" t="s">
        <v>1139</v>
      </c>
      <c r="G579" s="205"/>
      <c r="H579" s="209">
        <v>-4.68</v>
      </c>
      <c r="I579" s="210"/>
      <c r="J579" s="205"/>
      <c r="K579" s="205"/>
      <c r="L579" s="211"/>
      <c r="M579" s="212"/>
      <c r="N579" s="213"/>
      <c r="O579" s="213"/>
      <c r="P579" s="213"/>
      <c r="Q579" s="213"/>
      <c r="R579" s="213"/>
      <c r="S579" s="213"/>
      <c r="T579" s="214"/>
      <c r="AT579" s="215" t="s">
        <v>546</v>
      </c>
      <c r="AU579" s="215" t="s">
        <v>85</v>
      </c>
      <c r="AV579" s="13" t="s">
        <v>85</v>
      </c>
      <c r="AW579" s="13" t="s">
        <v>33</v>
      </c>
      <c r="AX579" s="13" t="s">
        <v>72</v>
      </c>
      <c r="AY579" s="215" t="s">
        <v>525</v>
      </c>
    </row>
    <row r="580" spans="2:51" s="13" customFormat="1" ht="11.25">
      <c r="B580" s="204"/>
      <c r="C580" s="205"/>
      <c r="D580" s="206" t="s">
        <v>546</v>
      </c>
      <c r="E580" s="207" t="s">
        <v>19</v>
      </c>
      <c r="F580" s="208" t="s">
        <v>1140</v>
      </c>
      <c r="G580" s="205"/>
      <c r="H580" s="209">
        <v>-39.06</v>
      </c>
      <c r="I580" s="210"/>
      <c r="J580" s="205"/>
      <c r="K580" s="205"/>
      <c r="L580" s="211"/>
      <c r="M580" s="212"/>
      <c r="N580" s="213"/>
      <c r="O580" s="213"/>
      <c r="P580" s="213"/>
      <c r="Q580" s="213"/>
      <c r="R580" s="213"/>
      <c r="S580" s="213"/>
      <c r="T580" s="214"/>
      <c r="AT580" s="215" t="s">
        <v>546</v>
      </c>
      <c r="AU580" s="215" t="s">
        <v>85</v>
      </c>
      <c r="AV580" s="13" t="s">
        <v>85</v>
      </c>
      <c r="AW580" s="13" t="s">
        <v>33</v>
      </c>
      <c r="AX580" s="13" t="s">
        <v>72</v>
      </c>
      <c r="AY580" s="215" t="s">
        <v>525</v>
      </c>
    </row>
    <row r="581" spans="2:51" s="13" customFormat="1" ht="11.25">
      <c r="B581" s="204"/>
      <c r="C581" s="205"/>
      <c r="D581" s="206" t="s">
        <v>546</v>
      </c>
      <c r="E581" s="207" t="s">
        <v>19</v>
      </c>
      <c r="F581" s="208" t="s">
        <v>1141</v>
      </c>
      <c r="G581" s="205"/>
      <c r="H581" s="209">
        <v>166.88800000000001</v>
      </c>
      <c r="I581" s="210"/>
      <c r="J581" s="205"/>
      <c r="K581" s="205"/>
      <c r="L581" s="211"/>
      <c r="M581" s="212"/>
      <c r="N581" s="213"/>
      <c r="O581" s="213"/>
      <c r="P581" s="213"/>
      <c r="Q581" s="213"/>
      <c r="R581" s="213"/>
      <c r="S581" s="213"/>
      <c r="T581" s="214"/>
      <c r="AT581" s="215" t="s">
        <v>546</v>
      </c>
      <c r="AU581" s="215" t="s">
        <v>85</v>
      </c>
      <c r="AV581" s="13" t="s">
        <v>85</v>
      </c>
      <c r="AW581" s="13" t="s">
        <v>33</v>
      </c>
      <c r="AX581" s="13" t="s">
        <v>72</v>
      </c>
      <c r="AY581" s="215" t="s">
        <v>525</v>
      </c>
    </row>
    <row r="582" spans="2:51" s="13" customFormat="1" ht="11.25">
      <c r="B582" s="204"/>
      <c r="C582" s="205"/>
      <c r="D582" s="206" t="s">
        <v>546</v>
      </c>
      <c r="E582" s="207" t="s">
        <v>19</v>
      </c>
      <c r="F582" s="208" t="s">
        <v>1112</v>
      </c>
      <c r="G582" s="205"/>
      <c r="H582" s="209">
        <v>-1.5</v>
      </c>
      <c r="I582" s="210"/>
      <c r="J582" s="205"/>
      <c r="K582" s="205"/>
      <c r="L582" s="211"/>
      <c r="M582" s="212"/>
      <c r="N582" s="213"/>
      <c r="O582" s="213"/>
      <c r="P582" s="213"/>
      <c r="Q582" s="213"/>
      <c r="R582" s="213"/>
      <c r="S582" s="213"/>
      <c r="T582" s="214"/>
      <c r="AT582" s="215" t="s">
        <v>546</v>
      </c>
      <c r="AU582" s="215" t="s">
        <v>85</v>
      </c>
      <c r="AV582" s="13" t="s">
        <v>85</v>
      </c>
      <c r="AW582" s="13" t="s">
        <v>33</v>
      </c>
      <c r="AX582" s="13" t="s">
        <v>72</v>
      </c>
      <c r="AY582" s="215" t="s">
        <v>525</v>
      </c>
    </row>
    <row r="583" spans="2:51" s="13" customFormat="1" ht="11.25">
      <c r="B583" s="204"/>
      <c r="C583" s="205"/>
      <c r="D583" s="206" t="s">
        <v>546</v>
      </c>
      <c r="E583" s="207" t="s">
        <v>19</v>
      </c>
      <c r="F583" s="208" t="s">
        <v>1142</v>
      </c>
      <c r="G583" s="205"/>
      <c r="H583" s="209">
        <v>-5.4</v>
      </c>
      <c r="I583" s="210"/>
      <c r="J583" s="205"/>
      <c r="K583" s="205"/>
      <c r="L583" s="211"/>
      <c r="M583" s="212"/>
      <c r="N583" s="213"/>
      <c r="O583" s="213"/>
      <c r="P583" s="213"/>
      <c r="Q583" s="213"/>
      <c r="R583" s="213"/>
      <c r="S583" s="213"/>
      <c r="T583" s="214"/>
      <c r="AT583" s="215" t="s">
        <v>546</v>
      </c>
      <c r="AU583" s="215" t="s">
        <v>85</v>
      </c>
      <c r="AV583" s="13" t="s">
        <v>85</v>
      </c>
      <c r="AW583" s="13" t="s">
        <v>33</v>
      </c>
      <c r="AX583" s="13" t="s">
        <v>72</v>
      </c>
      <c r="AY583" s="215" t="s">
        <v>525</v>
      </c>
    </row>
    <row r="584" spans="2:51" s="13" customFormat="1" ht="11.25">
      <c r="B584" s="204"/>
      <c r="C584" s="205"/>
      <c r="D584" s="206" t="s">
        <v>546</v>
      </c>
      <c r="E584" s="207" t="s">
        <v>19</v>
      </c>
      <c r="F584" s="208" t="s">
        <v>1143</v>
      </c>
      <c r="G584" s="205"/>
      <c r="H584" s="209">
        <v>-10.8</v>
      </c>
      <c r="I584" s="210"/>
      <c r="J584" s="205"/>
      <c r="K584" s="205"/>
      <c r="L584" s="211"/>
      <c r="M584" s="212"/>
      <c r="N584" s="213"/>
      <c r="O584" s="213"/>
      <c r="P584" s="213"/>
      <c r="Q584" s="213"/>
      <c r="R584" s="213"/>
      <c r="S584" s="213"/>
      <c r="T584" s="214"/>
      <c r="AT584" s="215" t="s">
        <v>546</v>
      </c>
      <c r="AU584" s="215" t="s">
        <v>85</v>
      </c>
      <c r="AV584" s="13" t="s">
        <v>85</v>
      </c>
      <c r="AW584" s="13" t="s">
        <v>33</v>
      </c>
      <c r="AX584" s="13" t="s">
        <v>72</v>
      </c>
      <c r="AY584" s="215" t="s">
        <v>525</v>
      </c>
    </row>
    <row r="585" spans="2:51" s="13" customFormat="1" ht="11.25">
      <c r="B585" s="204"/>
      <c r="C585" s="205"/>
      <c r="D585" s="206" t="s">
        <v>546</v>
      </c>
      <c r="E585" s="207" t="s">
        <v>19</v>
      </c>
      <c r="F585" s="208" t="s">
        <v>1144</v>
      </c>
      <c r="G585" s="205"/>
      <c r="H585" s="209">
        <v>-17.625</v>
      </c>
      <c r="I585" s="210"/>
      <c r="J585" s="205"/>
      <c r="K585" s="205"/>
      <c r="L585" s="211"/>
      <c r="M585" s="212"/>
      <c r="N585" s="213"/>
      <c r="O585" s="213"/>
      <c r="P585" s="213"/>
      <c r="Q585" s="213"/>
      <c r="R585" s="213"/>
      <c r="S585" s="213"/>
      <c r="T585" s="214"/>
      <c r="AT585" s="215" t="s">
        <v>546</v>
      </c>
      <c r="AU585" s="215" t="s">
        <v>85</v>
      </c>
      <c r="AV585" s="13" t="s">
        <v>85</v>
      </c>
      <c r="AW585" s="13" t="s">
        <v>33</v>
      </c>
      <c r="AX585" s="13" t="s">
        <v>72</v>
      </c>
      <c r="AY585" s="215" t="s">
        <v>525</v>
      </c>
    </row>
    <row r="586" spans="2:51" s="13" customFormat="1" ht="11.25">
      <c r="B586" s="204"/>
      <c r="C586" s="205"/>
      <c r="D586" s="206" t="s">
        <v>546</v>
      </c>
      <c r="E586" s="207" t="s">
        <v>19</v>
      </c>
      <c r="F586" s="208" t="s">
        <v>1145</v>
      </c>
      <c r="G586" s="205"/>
      <c r="H586" s="209">
        <v>-4.29</v>
      </c>
      <c r="I586" s="210"/>
      <c r="J586" s="205"/>
      <c r="K586" s="205"/>
      <c r="L586" s="211"/>
      <c r="M586" s="212"/>
      <c r="N586" s="213"/>
      <c r="O586" s="213"/>
      <c r="P586" s="213"/>
      <c r="Q586" s="213"/>
      <c r="R586" s="213"/>
      <c r="S586" s="213"/>
      <c r="T586" s="214"/>
      <c r="AT586" s="215" t="s">
        <v>546</v>
      </c>
      <c r="AU586" s="215" t="s">
        <v>85</v>
      </c>
      <c r="AV586" s="13" t="s">
        <v>85</v>
      </c>
      <c r="AW586" s="13" t="s">
        <v>33</v>
      </c>
      <c r="AX586" s="13" t="s">
        <v>72</v>
      </c>
      <c r="AY586" s="215" t="s">
        <v>525</v>
      </c>
    </row>
    <row r="587" spans="2:51" s="13" customFormat="1" ht="11.25">
      <c r="B587" s="204"/>
      <c r="C587" s="205"/>
      <c r="D587" s="206" t="s">
        <v>546</v>
      </c>
      <c r="E587" s="207" t="s">
        <v>19</v>
      </c>
      <c r="F587" s="208" t="s">
        <v>1146</v>
      </c>
      <c r="G587" s="205"/>
      <c r="H587" s="209">
        <v>-5.226</v>
      </c>
      <c r="I587" s="210"/>
      <c r="J587" s="205"/>
      <c r="K587" s="205"/>
      <c r="L587" s="211"/>
      <c r="M587" s="212"/>
      <c r="N587" s="213"/>
      <c r="O587" s="213"/>
      <c r="P587" s="213"/>
      <c r="Q587" s="213"/>
      <c r="R587" s="213"/>
      <c r="S587" s="213"/>
      <c r="T587" s="214"/>
      <c r="AT587" s="215" t="s">
        <v>546</v>
      </c>
      <c r="AU587" s="215" t="s">
        <v>85</v>
      </c>
      <c r="AV587" s="13" t="s">
        <v>85</v>
      </c>
      <c r="AW587" s="13" t="s">
        <v>33</v>
      </c>
      <c r="AX587" s="13" t="s">
        <v>72</v>
      </c>
      <c r="AY587" s="215" t="s">
        <v>525</v>
      </c>
    </row>
    <row r="588" spans="2:51" s="13" customFormat="1" ht="11.25">
      <c r="B588" s="204"/>
      <c r="C588" s="205"/>
      <c r="D588" s="206" t="s">
        <v>546</v>
      </c>
      <c r="E588" s="207" t="s">
        <v>19</v>
      </c>
      <c r="F588" s="208" t="s">
        <v>1147</v>
      </c>
      <c r="G588" s="205"/>
      <c r="H588" s="209">
        <v>4.57</v>
      </c>
      <c r="I588" s="210"/>
      <c r="J588" s="205"/>
      <c r="K588" s="205"/>
      <c r="L588" s="211"/>
      <c r="M588" s="212"/>
      <c r="N588" s="213"/>
      <c r="O588" s="213"/>
      <c r="P588" s="213"/>
      <c r="Q588" s="213"/>
      <c r="R588" s="213"/>
      <c r="S588" s="213"/>
      <c r="T588" s="214"/>
      <c r="AT588" s="215" t="s">
        <v>546</v>
      </c>
      <c r="AU588" s="215" t="s">
        <v>85</v>
      </c>
      <c r="AV588" s="13" t="s">
        <v>85</v>
      </c>
      <c r="AW588" s="13" t="s">
        <v>33</v>
      </c>
      <c r="AX588" s="13" t="s">
        <v>72</v>
      </c>
      <c r="AY588" s="215" t="s">
        <v>525</v>
      </c>
    </row>
    <row r="589" spans="2:51" s="13" customFormat="1" ht="11.25">
      <c r="B589" s="204"/>
      <c r="C589" s="205"/>
      <c r="D589" s="206" t="s">
        <v>546</v>
      </c>
      <c r="E589" s="207" t="s">
        <v>19</v>
      </c>
      <c r="F589" s="208" t="s">
        <v>1148</v>
      </c>
      <c r="G589" s="205"/>
      <c r="H589" s="209">
        <v>12.837999999999999</v>
      </c>
      <c r="I589" s="210"/>
      <c r="J589" s="205"/>
      <c r="K589" s="205"/>
      <c r="L589" s="211"/>
      <c r="M589" s="212"/>
      <c r="N589" s="213"/>
      <c r="O589" s="213"/>
      <c r="P589" s="213"/>
      <c r="Q589" s="213"/>
      <c r="R589" s="213"/>
      <c r="S589" s="213"/>
      <c r="T589" s="214"/>
      <c r="AT589" s="215" t="s">
        <v>546</v>
      </c>
      <c r="AU589" s="215" t="s">
        <v>85</v>
      </c>
      <c r="AV589" s="13" t="s">
        <v>85</v>
      </c>
      <c r="AW589" s="13" t="s">
        <v>33</v>
      </c>
      <c r="AX589" s="13" t="s">
        <v>72</v>
      </c>
      <c r="AY589" s="215" t="s">
        <v>525</v>
      </c>
    </row>
    <row r="590" spans="2:51" s="15" customFormat="1" ht="11.25">
      <c r="B590" s="227"/>
      <c r="C590" s="228"/>
      <c r="D590" s="206" t="s">
        <v>546</v>
      </c>
      <c r="E590" s="229" t="s">
        <v>19</v>
      </c>
      <c r="F590" s="230" t="s">
        <v>1149</v>
      </c>
      <c r="G590" s="228"/>
      <c r="H590" s="229" t="s">
        <v>19</v>
      </c>
      <c r="I590" s="231"/>
      <c r="J590" s="228"/>
      <c r="K590" s="228"/>
      <c r="L590" s="232"/>
      <c r="M590" s="233"/>
      <c r="N590" s="234"/>
      <c r="O590" s="234"/>
      <c r="P590" s="234"/>
      <c r="Q590" s="234"/>
      <c r="R590" s="234"/>
      <c r="S590" s="234"/>
      <c r="T590" s="235"/>
      <c r="AT590" s="236" t="s">
        <v>546</v>
      </c>
      <c r="AU590" s="236" t="s">
        <v>85</v>
      </c>
      <c r="AV590" s="15" t="s">
        <v>79</v>
      </c>
      <c r="AW590" s="15" t="s">
        <v>33</v>
      </c>
      <c r="AX590" s="15" t="s">
        <v>72</v>
      </c>
      <c r="AY590" s="236" t="s">
        <v>525</v>
      </c>
    </row>
    <row r="591" spans="2:51" s="13" customFormat="1" ht="11.25">
      <c r="B591" s="204"/>
      <c r="C591" s="205"/>
      <c r="D591" s="206" t="s">
        <v>546</v>
      </c>
      <c r="E591" s="207" t="s">
        <v>19</v>
      </c>
      <c r="F591" s="208" t="s">
        <v>1150</v>
      </c>
      <c r="G591" s="205"/>
      <c r="H591" s="209">
        <v>60.404000000000003</v>
      </c>
      <c r="I591" s="210"/>
      <c r="J591" s="205"/>
      <c r="K591" s="205"/>
      <c r="L591" s="211"/>
      <c r="M591" s="212"/>
      <c r="N591" s="213"/>
      <c r="O591" s="213"/>
      <c r="P591" s="213"/>
      <c r="Q591" s="213"/>
      <c r="R591" s="213"/>
      <c r="S591" s="213"/>
      <c r="T591" s="214"/>
      <c r="AT591" s="215" t="s">
        <v>546</v>
      </c>
      <c r="AU591" s="215" t="s">
        <v>85</v>
      </c>
      <c r="AV591" s="13" t="s">
        <v>85</v>
      </c>
      <c r="AW591" s="13" t="s">
        <v>33</v>
      </c>
      <c r="AX591" s="13" t="s">
        <v>72</v>
      </c>
      <c r="AY591" s="215" t="s">
        <v>525</v>
      </c>
    </row>
    <row r="592" spans="2:51" s="13" customFormat="1" ht="11.25">
      <c r="B592" s="204"/>
      <c r="C592" s="205"/>
      <c r="D592" s="206" t="s">
        <v>546</v>
      </c>
      <c r="E592" s="207" t="s">
        <v>19</v>
      </c>
      <c r="F592" s="208" t="s">
        <v>1151</v>
      </c>
      <c r="G592" s="205"/>
      <c r="H592" s="209">
        <v>-44.85</v>
      </c>
      <c r="I592" s="210"/>
      <c r="J592" s="205"/>
      <c r="K592" s="205"/>
      <c r="L592" s="211"/>
      <c r="M592" s="212"/>
      <c r="N592" s="213"/>
      <c r="O592" s="213"/>
      <c r="P592" s="213"/>
      <c r="Q592" s="213"/>
      <c r="R592" s="213"/>
      <c r="S592" s="213"/>
      <c r="T592" s="214"/>
      <c r="AT592" s="215" t="s">
        <v>546</v>
      </c>
      <c r="AU592" s="215" t="s">
        <v>85</v>
      </c>
      <c r="AV592" s="13" t="s">
        <v>85</v>
      </c>
      <c r="AW592" s="13" t="s">
        <v>33</v>
      </c>
      <c r="AX592" s="13" t="s">
        <v>72</v>
      </c>
      <c r="AY592" s="215" t="s">
        <v>525</v>
      </c>
    </row>
    <row r="593" spans="2:51" s="13" customFormat="1" ht="11.25">
      <c r="B593" s="204"/>
      <c r="C593" s="205"/>
      <c r="D593" s="206" t="s">
        <v>546</v>
      </c>
      <c r="E593" s="207" t="s">
        <v>19</v>
      </c>
      <c r="F593" s="208" t="s">
        <v>1152</v>
      </c>
      <c r="G593" s="205"/>
      <c r="H593" s="209">
        <v>-11.18</v>
      </c>
      <c r="I593" s="210"/>
      <c r="J593" s="205"/>
      <c r="K593" s="205"/>
      <c r="L593" s="211"/>
      <c r="M593" s="212"/>
      <c r="N593" s="213"/>
      <c r="O593" s="213"/>
      <c r="P593" s="213"/>
      <c r="Q593" s="213"/>
      <c r="R593" s="213"/>
      <c r="S593" s="213"/>
      <c r="T593" s="214"/>
      <c r="AT593" s="215" t="s">
        <v>546</v>
      </c>
      <c r="AU593" s="215" t="s">
        <v>85</v>
      </c>
      <c r="AV593" s="13" t="s">
        <v>85</v>
      </c>
      <c r="AW593" s="13" t="s">
        <v>33</v>
      </c>
      <c r="AX593" s="13" t="s">
        <v>72</v>
      </c>
      <c r="AY593" s="215" t="s">
        <v>525</v>
      </c>
    </row>
    <row r="594" spans="2:51" s="15" customFormat="1" ht="11.25">
      <c r="B594" s="227"/>
      <c r="C594" s="228"/>
      <c r="D594" s="206" t="s">
        <v>546</v>
      </c>
      <c r="E594" s="229" t="s">
        <v>19</v>
      </c>
      <c r="F594" s="230" t="s">
        <v>1122</v>
      </c>
      <c r="G594" s="228"/>
      <c r="H594" s="229" t="s">
        <v>19</v>
      </c>
      <c r="I594" s="231"/>
      <c r="J594" s="228"/>
      <c r="K594" s="228"/>
      <c r="L594" s="232"/>
      <c r="M594" s="233"/>
      <c r="N594" s="234"/>
      <c r="O594" s="234"/>
      <c r="P594" s="234"/>
      <c r="Q594" s="234"/>
      <c r="R594" s="234"/>
      <c r="S594" s="234"/>
      <c r="T594" s="235"/>
      <c r="AT594" s="236" t="s">
        <v>546</v>
      </c>
      <c r="AU594" s="236" t="s">
        <v>85</v>
      </c>
      <c r="AV594" s="15" t="s">
        <v>79</v>
      </c>
      <c r="AW594" s="15" t="s">
        <v>33</v>
      </c>
      <c r="AX594" s="15" t="s">
        <v>72</v>
      </c>
      <c r="AY594" s="236" t="s">
        <v>525</v>
      </c>
    </row>
    <row r="595" spans="2:51" s="15" customFormat="1" ht="11.25">
      <c r="B595" s="227"/>
      <c r="C595" s="228"/>
      <c r="D595" s="206" t="s">
        <v>546</v>
      </c>
      <c r="E595" s="229" t="s">
        <v>19</v>
      </c>
      <c r="F595" s="230" t="s">
        <v>1137</v>
      </c>
      <c r="G595" s="228"/>
      <c r="H595" s="229" t="s">
        <v>19</v>
      </c>
      <c r="I595" s="231"/>
      <c r="J595" s="228"/>
      <c r="K595" s="228"/>
      <c r="L595" s="232"/>
      <c r="M595" s="233"/>
      <c r="N595" s="234"/>
      <c r="O595" s="234"/>
      <c r="P595" s="234"/>
      <c r="Q595" s="234"/>
      <c r="R595" s="234"/>
      <c r="S595" s="234"/>
      <c r="T595" s="235"/>
      <c r="AT595" s="236" t="s">
        <v>546</v>
      </c>
      <c r="AU595" s="236" t="s">
        <v>85</v>
      </c>
      <c r="AV595" s="15" t="s">
        <v>79</v>
      </c>
      <c r="AW595" s="15" t="s">
        <v>33</v>
      </c>
      <c r="AX595" s="15" t="s">
        <v>72</v>
      </c>
      <c r="AY595" s="236" t="s">
        <v>525</v>
      </c>
    </row>
    <row r="596" spans="2:51" s="13" customFormat="1" ht="11.25">
      <c r="B596" s="204"/>
      <c r="C596" s="205"/>
      <c r="D596" s="206" t="s">
        <v>546</v>
      </c>
      <c r="E596" s="207" t="s">
        <v>19</v>
      </c>
      <c r="F596" s="208" t="s">
        <v>1153</v>
      </c>
      <c r="G596" s="205"/>
      <c r="H596" s="209">
        <v>24.7</v>
      </c>
      <c r="I596" s="210"/>
      <c r="J596" s="205"/>
      <c r="K596" s="205"/>
      <c r="L596" s="211"/>
      <c r="M596" s="212"/>
      <c r="N596" s="213"/>
      <c r="O596" s="213"/>
      <c r="P596" s="213"/>
      <c r="Q596" s="213"/>
      <c r="R596" s="213"/>
      <c r="S596" s="213"/>
      <c r="T596" s="214"/>
      <c r="AT596" s="215" t="s">
        <v>546</v>
      </c>
      <c r="AU596" s="215" t="s">
        <v>85</v>
      </c>
      <c r="AV596" s="13" t="s">
        <v>85</v>
      </c>
      <c r="AW596" s="13" t="s">
        <v>33</v>
      </c>
      <c r="AX596" s="13" t="s">
        <v>72</v>
      </c>
      <c r="AY596" s="215" t="s">
        <v>525</v>
      </c>
    </row>
    <row r="597" spans="2:51" s="13" customFormat="1" ht="11.25">
      <c r="B597" s="204"/>
      <c r="C597" s="205"/>
      <c r="D597" s="206" t="s">
        <v>546</v>
      </c>
      <c r="E597" s="207" t="s">
        <v>19</v>
      </c>
      <c r="F597" s="208" t="s">
        <v>1154</v>
      </c>
      <c r="G597" s="205"/>
      <c r="H597" s="209">
        <v>-3.9780000000000002</v>
      </c>
      <c r="I597" s="210"/>
      <c r="J597" s="205"/>
      <c r="K597" s="205"/>
      <c r="L597" s="211"/>
      <c r="M597" s="212"/>
      <c r="N597" s="213"/>
      <c r="O597" s="213"/>
      <c r="P597" s="213"/>
      <c r="Q597" s="213"/>
      <c r="R597" s="213"/>
      <c r="S597" s="213"/>
      <c r="T597" s="214"/>
      <c r="AT597" s="215" t="s">
        <v>546</v>
      </c>
      <c r="AU597" s="215" t="s">
        <v>85</v>
      </c>
      <c r="AV597" s="13" t="s">
        <v>85</v>
      </c>
      <c r="AW597" s="13" t="s">
        <v>33</v>
      </c>
      <c r="AX597" s="13" t="s">
        <v>72</v>
      </c>
      <c r="AY597" s="215" t="s">
        <v>525</v>
      </c>
    </row>
    <row r="598" spans="2:51" s="13" customFormat="1" ht="11.25">
      <c r="B598" s="204"/>
      <c r="C598" s="205"/>
      <c r="D598" s="206" t="s">
        <v>546</v>
      </c>
      <c r="E598" s="207" t="s">
        <v>19</v>
      </c>
      <c r="F598" s="208" t="s">
        <v>1155</v>
      </c>
      <c r="G598" s="205"/>
      <c r="H598" s="209">
        <v>42.738</v>
      </c>
      <c r="I598" s="210"/>
      <c r="J598" s="205"/>
      <c r="K598" s="205"/>
      <c r="L598" s="211"/>
      <c r="M598" s="212"/>
      <c r="N598" s="213"/>
      <c r="O598" s="213"/>
      <c r="P598" s="213"/>
      <c r="Q598" s="213"/>
      <c r="R598" s="213"/>
      <c r="S598" s="213"/>
      <c r="T598" s="214"/>
      <c r="AT598" s="215" t="s">
        <v>546</v>
      </c>
      <c r="AU598" s="215" t="s">
        <v>85</v>
      </c>
      <c r="AV598" s="13" t="s">
        <v>85</v>
      </c>
      <c r="AW598" s="13" t="s">
        <v>33</v>
      </c>
      <c r="AX598" s="13" t="s">
        <v>72</v>
      </c>
      <c r="AY598" s="215" t="s">
        <v>525</v>
      </c>
    </row>
    <row r="599" spans="2:51" s="13" customFormat="1" ht="11.25">
      <c r="B599" s="204"/>
      <c r="C599" s="205"/>
      <c r="D599" s="206" t="s">
        <v>546</v>
      </c>
      <c r="E599" s="207" t="s">
        <v>19</v>
      </c>
      <c r="F599" s="208" t="s">
        <v>1156</v>
      </c>
      <c r="G599" s="205"/>
      <c r="H599" s="209">
        <v>-3</v>
      </c>
      <c r="I599" s="210"/>
      <c r="J599" s="205"/>
      <c r="K599" s="205"/>
      <c r="L599" s="211"/>
      <c r="M599" s="212"/>
      <c r="N599" s="213"/>
      <c r="O599" s="213"/>
      <c r="P599" s="213"/>
      <c r="Q599" s="213"/>
      <c r="R599" s="213"/>
      <c r="S599" s="213"/>
      <c r="T599" s="214"/>
      <c r="AT599" s="215" t="s">
        <v>546</v>
      </c>
      <c r="AU599" s="215" t="s">
        <v>85</v>
      </c>
      <c r="AV599" s="13" t="s">
        <v>85</v>
      </c>
      <c r="AW599" s="13" t="s">
        <v>33</v>
      </c>
      <c r="AX599" s="13" t="s">
        <v>72</v>
      </c>
      <c r="AY599" s="215" t="s">
        <v>525</v>
      </c>
    </row>
    <row r="600" spans="2:51" s="13" customFormat="1" ht="11.25">
      <c r="B600" s="204"/>
      <c r="C600" s="205"/>
      <c r="D600" s="206" t="s">
        <v>546</v>
      </c>
      <c r="E600" s="207" t="s">
        <v>19</v>
      </c>
      <c r="F600" s="208" t="s">
        <v>1128</v>
      </c>
      <c r="G600" s="205"/>
      <c r="H600" s="209">
        <v>-2.31</v>
      </c>
      <c r="I600" s="210"/>
      <c r="J600" s="205"/>
      <c r="K600" s="205"/>
      <c r="L600" s="211"/>
      <c r="M600" s="212"/>
      <c r="N600" s="213"/>
      <c r="O600" s="213"/>
      <c r="P600" s="213"/>
      <c r="Q600" s="213"/>
      <c r="R600" s="213"/>
      <c r="S600" s="213"/>
      <c r="T600" s="214"/>
      <c r="AT600" s="215" t="s">
        <v>546</v>
      </c>
      <c r="AU600" s="215" t="s">
        <v>85</v>
      </c>
      <c r="AV600" s="13" t="s">
        <v>85</v>
      </c>
      <c r="AW600" s="13" t="s">
        <v>33</v>
      </c>
      <c r="AX600" s="13" t="s">
        <v>72</v>
      </c>
      <c r="AY600" s="215" t="s">
        <v>525</v>
      </c>
    </row>
    <row r="601" spans="2:51" s="15" customFormat="1" ht="11.25">
      <c r="B601" s="227"/>
      <c r="C601" s="228"/>
      <c r="D601" s="206" t="s">
        <v>546</v>
      </c>
      <c r="E601" s="229" t="s">
        <v>19</v>
      </c>
      <c r="F601" s="230" t="s">
        <v>1157</v>
      </c>
      <c r="G601" s="228"/>
      <c r="H601" s="229" t="s">
        <v>19</v>
      </c>
      <c r="I601" s="231"/>
      <c r="J601" s="228"/>
      <c r="K601" s="228"/>
      <c r="L601" s="232"/>
      <c r="M601" s="233"/>
      <c r="N601" s="234"/>
      <c r="O601" s="234"/>
      <c r="P601" s="234"/>
      <c r="Q601" s="234"/>
      <c r="R601" s="234"/>
      <c r="S601" s="234"/>
      <c r="T601" s="235"/>
      <c r="AT601" s="236" t="s">
        <v>546</v>
      </c>
      <c r="AU601" s="236" t="s">
        <v>85</v>
      </c>
      <c r="AV601" s="15" t="s">
        <v>79</v>
      </c>
      <c r="AW601" s="15" t="s">
        <v>33</v>
      </c>
      <c r="AX601" s="15" t="s">
        <v>72</v>
      </c>
      <c r="AY601" s="236" t="s">
        <v>525</v>
      </c>
    </row>
    <row r="602" spans="2:51" s="13" customFormat="1" ht="11.25">
      <c r="B602" s="204"/>
      <c r="C602" s="205"/>
      <c r="D602" s="206" t="s">
        <v>546</v>
      </c>
      <c r="E602" s="207" t="s">
        <v>19</v>
      </c>
      <c r="F602" s="208" t="s">
        <v>1158</v>
      </c>
      <c r="G602" s="205"/>
      <c r="H602" s="209">
        <v>8.5749999999999993</v>
      </c>
      <c r="I602" s="210"/>
      <c r="J602" s="205"/>
      <c r="K602" s="205"/>
      <c r="L602" s="211"/>
      <c r="M602" s="212"/>
      <c r="N602" s="213"/>
      <c r="O602" s="213"/>
      <c r="P602" s="213"/>
      <c r="Q602" s="213"/>
      <c r="R602" s="213"/>
      <c r="S602" s="213"/>
      <c r="T602" s="214"/>
      <c r="AT602" s="215" t="s">
        <v>546</v>
      </c>
      <c r="AU602" s="215" t="s">
        <v>85</v>
      </c>
      <c r="AV602" s="13" t="s">
        <v>85</v>
      </c>
      <c r="AW602" s="13" t="s">
        <v>33</v>
      </c>
      <c r="AX602" s="13" t="s">
        <v>72</v>
      </c>
      <c r="AY602" s="215" t="s">
        <v>525</v>
      </c>
    </row>
    <row r="603" spans="2:51" s="13" customFormat="1" ht="11.25">
      <c r="B603" s="204"/>
      <c r="C603" s="205"/>
      <c r="D603" s="206" t="s">
        <v>546</v>
      </c>
      <c r="E603" s="207" t="s">
        <v>19</v>
      </c>
      <c r="F603" s="208" t="s">
        <v>1159</v>
      </c>
      <c r="G603" s="205"/>
      <c r="H603" s="209">
        <v>97.65</v>
      </c>
      <c r="I603" s="210"/>
      <c r="J603" s="205"/>
      <c r="K603" s="205"/>
      <c r="L603" s="211"/>
      <c r="M603" s="212"/>
      <c r="N603" s="213"/>
      <c r="O603" s="213"/>
      <c r="P603" s="213"/>
      <c r="Q603" s="213"/>
      <c r="R603" s="213"/>
      <c r="S603" s="213"/>
      <c r="T603" s="214"/>
      <c r="AT603" s="215" t="s">
        <v>546</v>
      </c>
      <c r="AU603" s="215" t="s">
        <v>85</v>
      </c>
      <c r="AV603" s="13" t="s">
        <v>85</v>
      </c>
      <c r="AW603" s="13" t="s">
        <v>33</v>
      </c>
      <c r="AX603" s="13" t="s">
        <v>72</v>
      </c>
      <c r="AY603" s="215" t="s">
        <v>525</v>
      </c>
    </row>
    <row r="604" spans="2:51" s="13" customFormat="1" ht="11.25">
      <c r="B604" s="204"/>
      <c r="C604" s="205"/>
      <c r="D604" s="206" t="s">
        <v>546</v>
      </c>
      <c r="E604" s="207" t="s">
        <v>19</v>
      </c>
      <c r="F604" s="208" t="s">
        <v>1125</v>
      </c>
      <c r="G604" s="205"/>
      <c r="H604" s="209">
        <v>-11.55</v>
      </c>
      <c r="I604" s="210"/>
      <c r="J604" s="205"/>
      <c r="K604" s="205"/>
      <c r="L604" s="211"/>
      <c r="M604" s="212"/>
      <c r="N604" s="213"/>
      <c r="O604" s="213"/>
      <c r="P604" s="213"/>
      <c r="Q604" s="213"/>
      <c r="R604" s="213"/>
      <c r="S604" s="213"/>
      <c r="T604" s="214"/>
      <c r="AT604" s="215" t="s">
        <v>546</v>
      </c>
      <c r="AU604" s="215" t="s">
        <v>85</v>
      </c>
      <c r="AV604" s="13" t="s">
        <v>85</v>
      </c>
      <c r="AW604" s="13" t="s">
        <v>33</v>
      </c>
      <c r="AX604" s="13" t="s">
        <v>72</v>
      </c>
      <c r="AY604" s="215" t="s">
        <v>525</v>
      </c>
    </row>
    <row r="605" spans="2:51" s="13" customFormat="1" ht="11.25">
      <c r="B605" s="204"/>
      <c r="C605" s="205"/>
      <c r="D605" s="206" t="s">
        <v>546</v>
      </c>
      <c r="E605" s="207" t="s">
        <v>19</v>
      </c>
      <c r="F605" s="208" t="s">
        <v>1126</v>
      </c>
      <c r="G605" s="205"/>
      <c r="H605" s="209">
        <v>-5.67</v>
      </c>
      <c r="I605" s="210"/>
      <c r="J605" s="205"/>
      <c r="K605" s="205"/>
      <c r="L605" s="211"/>
      <c r="M605" s="212"/>
      <c r="N605" s="213"/>
      <c r="O605" s="213"/>
      <c r="P605" s="213"/>
      <c r="Q605" s="213"/>
      <c r="R605" s="213"/>
      <c r="S605" s="213"/>
      <c r="T605" s="214"/>
      <c r="AT605" s="215" t="s">
        <v>546</v>
      </c>
      <c r="AU605" s="215" t="s">
        <v>85</v>
      </c>
      <c r="AV605" s="13" t="s">
        <v>85</v>
      </c>
      <c r="AW605" s="13" t="s">
        <v>33</v>
      </c>
      <c r="AX605" s="13" t="s">
        <v>72</v>
      </c>
      <c r="AY605" s="215" t="s">
        <v>525</v>
      </c>
    </row>
    <row r="606" spans="2:51" s="13" customFormat="1" ht="11.25">
      <c r="B606" s="204"/>
      <c r="C606" s="205"/>
      <c r="D606" s="206" t="s">
        <v>546</v>
      </c>
      <c r="E606" s="207" t="s">
        <v>19</v>
      </c>
      <c r="F606" s="208" t="s">
        <v>1160</v>
      </c>
      <c r="G606" s="205"/>
      <c r="H606" s="209">
        <v>1.7030000000000001</v>
      </c>
      <c r="I606" s="210"/>
      <c r="J606" s="205"/>
      <c r="K606" s="205"/>
      <c r="L606" s="211"/>
      <c r="M606" s="212"/>
      <c r="N606" s="213"/>
      <c r="O606" s="213"/>
      <c r="P606" s="213"/>
      <c r="Q606" s="213"/>
      <c r="R606" s="213"/>
      <c r="S606" s="213"/>
      <c r="T606" s="214"/>
      <c r="AT606" s="215" t="s">
        <v>546</v>
      </c>
      <c r="AU606" s="215" t="s">
        <v>85</v>
      </c>
      <c r="AV606" s="13" t="s">
        <v>85</v>
      </c>
      <c r="AW606" s="13" t="s">
        <v>33</v>
      </c>
      <c r="AX606" s="13" t="s">
        <v>72</v>
      </c>
      <c r="AY606" s="215" t="s">
        <v>525</v>
      </c>
    </row>
    <row r="607" spans="2:51" s="15" customFormat="1" ht="11.25">
      <c r="B607" s="227"/>
      <c r="C607" s="228"/>
      <c r="D607" s="206" t="s">
        <v>546</v>
      </c>
      <c r="E607" s="229" t="s">
        <v>19</v>
      </c>
      <c r="F607" s="230" t="s">
        <v>1161</v>
      </c>
      <c r="G607" s="228"/>
      <c r="H607" s="229" t="s">
        <v>19</v>
      </c>
      <c r="I607" s="231"/>
      <c r="J607" s="228"/>
      <c r="K607" s="228"/>
      <c r="L607" s="232"/>
      <c r="M607" s="233"/>
      <c r="N607" s="234"/>
      <c r="O607" s="234"/>
      <c r="P607" s="234"/>
      <c r="Q607" s="234"/>
      <c r="R607" s="234"/>
      <c r="S607" s="234"/>
      <c r="T607" s="235"/>
      <c r="AT607" s="236" t="s">
        <v>546</v>
      </c>
      <c r="AU607" s="236" t="s">
        <v>85</v>
      </c>
      <c r="AV607" s="15" t="s">
        <v>79</v>
      </c>
      <c r="AW607" s="15" t="s">
        <v>33</v>
      </c>
      <c r="AX607" s="15" t="s">
        <v>72</v>
      </c>
      <c r="AY607" s="236" t="s">
        <v>525</v>
      </c>
    </row>
    <row r="608" spans="2:51" s="13" customFormat="1" ht="11.25">
      <c r="B608" s="204"/>
      <c r="C608" s="205"/>
      <c r="D608" s="206" t="s">
        <v>546</v>
      </c>
      <c r="E608" s="207" t="s">
        <v>19</v>
      </c>
      <c r="F608" s="208" t="s">
        <v>1162</v>
      </c>
      <c r="G608" s="205"/>
      <c r="H608" s="209">
        <v>3.6589999999999998</v>
      </c>
      <c r="I608" s="210"/>
      <c r="J608" s="205"/>
      <c r="K608" s="205"/>
      <c r="L608" s="211"/>
      <c r="M608" s="212"/>
      <c r="N608" s="213"/>
      <c r="O608" s="213"/>
      <c r="P608" s="213"/>
      <c r="Q608" s="213"/>
      <c r="R608" s="213"/>
      <c r="S608" s="213"/>
      <c r="T608" s="214"/>
      <c r="AT608" s="215" t="s">
        <v>546</v>
      </c>
      <c r="AU608" s="215" t="s">
        <v>85</v>
      </c>
      <c r="AV608" s="13" t="s">
        <v>85</v>
      </c>
      <c r="AW608" s="13" t="s">
        <v>33</v>
      </c>
      <c r="AX608" s="13" t="s">
        <v>72</v>
      </c>
      <c r="AY608" s="215" t="s">
        <v>525</v>
      </c>
    </row>
    <row r="609" spans="2:51" s="16" customFormat="1" ht="11.25">
      <c r="B609" s="237"/>
      <c r="C609" s="238"/>
      <c r="D609" s="206" t="s">
        <v>546</v>
      </c>
      <c r="E609" s="239" t="s">
        <v>19</v>
      </c>
      <c r="F609" s="240" t="s">
        <v>590</v>
      </c>
      <c r="G609" s="238"/>
      <c r="H609" s="241">
        <v>411.17399999999998</v>
      </c>
      <c r="I609" s="242"/>
      <c r="J609" s="238"/>
      <c r="K609" s="238"/>
      <c r="L609" s="243"/>
      <c r="M609" s="244"/>
      <c r="N609" s="245"/>
      <c r="O609" s="245"/>
      <c r="P609" s="245"/>
      <c r="Q609" s="245"/>
      <c r="R609" s="245"/>
      <c r="S609" s="245"/>
      <c r="T609" s="246"/>
      <c r="AT609" s="247" t="s">
        <v>546</v>
      </c>
      <c r="AU609" s="247" t="s">
        <v>85</v>
      </c>
      <c r="AV609" s="16" t="s">
        <v>573</v>
      </c>
      <c r="AW609" s="16" t="s">
        <v>33</v>
      </c>
      <c r="AX609" s="16" t="s">
        <v>72</v>
      </c>
      <c r="AY609" s="247" t="s">
        <v>525</v>
      </c>
    </row>
    <row r="610" spans="2:51" s="15" customFormat="1" ht="11.25">
      <c r="B610" s="227"/>
      <c r="C610" s="228"/>
      <c r="D610" s="206" t="s">
        <v>546</v>
      </c>
      <c r="E610" s="229" t="s">
        <v>19</v>
      </c>
      <c r="F610" s="230" t="s">
        <v>1163</v>
      </c>
      <c r="G610" s="228"/>
      <c r="H610" s="229" t="s">
        <v>19</v>
      </c>
      <c r="I610" s="231"/>
      <c r="J610" s="228"/>
      <c r="K610" s="228"/>
      <c r="L610" s="232"/>
      <c r="M610" s="233"/>
      <c r="N610" s="234"/>
      <c r="O610" s="234"/>
      <c r="P610" s="234"/>
      <c r="Q610" s="234"/>
      <c r="R610" s="234"/>
      <c r="S610" s="234"/>
      <c r="T610" s="235"/>
      <c r="AT610" s="236" t="s">
        <v>546</v>
      </c>
      <c r="AU610" s="236" t="s">
        <v>85</v>
      </c>
      <c r="AV610" s="15" t="s">
        <v>79</v>
      </c>
      <c r="AW610" s="15" t="s">
        <v>33</v>
      </c>
      <c r="AX610" s="15" t="s">
        <v>72</v>
      </c>
      <c r="AY610" s="236" t="s">
        <v>525</v>
      </c>
    </row>
    <row r="611" spans="2:51" s="15" customFormat="1" ht="11.25">
      <c r="B611" s="227"/>
      <c r="C611" s="228"/>
      <c r="D611" s="206" t="s">
        <v>546</v>
      </c>
      <c r="E611" s="229" t="s">
        <v>19</v>
      </c>
      <c r="F611" s="230" t="s">
        <v>1136</v>
      </c>
      <c r="G611" s="228"/>
      <c r="H611" s="229" t="s">
        <v>19</v>
      </c>
      <c r="I611" s="231"/>
      <c r="J611" s="228"/>
      <c r="K611" s="228"/>
      <c r="L611" s="232"/>
      <c r="M611" s="233"/>
      <c r="N611" s="234"/>
      <c r="O611" s="234"/>
      <c r="P611" s="234"/>
      <c r="Q611" s="234"/>
      <c r="R611" s="234"/>
      <c r="S611" s="234"/>
      <c r="T611" s="235"/>
      <c r="AT611" s="236" t="s">
        <v>546</v>
      </c>
      <c r="AU611" s="236" t="s">
        <v>85</v>
      </c>
      <c r="AV611" s="15" t="s">
        <v>79</v>
      </c>
      <c r="AW611" s="15" t="s">
        <v>33</v>
      </c>
      <c r="AX611" s="15" t="s">
        <v>72</v>
      </c>
      <c r="AY611" s="236" t="s">
        <v>525</v>
      </c>
    </row>
    <row r="612" spans="2:51" s="15" customFormat="1" ht="11.25">
      <c r="B612" s="227"/>
      <c r="C612" s="228"/>
      <c r="D612" s="206" t="s">
        <v>546</v>
      </c>
      <c r="E612" s="229" t="s">
        <v>19</v>
      </c>
      <c r="F612" s="230" t="s">
        <v>1164</v>
      </c>
      <c r="G612" s="228"/>
      <c r="H612" s="229" t="s">
        <v>19</v>
      </c>
      <c r="I612" s="231"/>
      <c r="J612" s="228"/>
      <c r="K612" s="228"/>
      <c r="L612" s="232"/>
      <c r="M612" s="233"/>
      <c r="N612" s="234"/>
      <c r="O612" s="234"/>
      <c r="P612" s="234"/>
      <c r="Q612" s="234"/>
      <c r="R612" s="234"/>
      <c r="S612" s="234"/>
      <c r="T612" s="235"/>
      <c r="AT612" s="236" t="s">
        <v>546</v>
      </c>
      <c r="AU612" s="236" t="s">
        <v>85</v>
      </c>
      <c r="AV612" s="15" t="s">
        <v>79</v>
      </c>
      <c r="AW612" s="15" t="s">
        <v>33</v>
      </c>
      <c r="AX612" s="15" t="s">
        <v>72</v>
      </c>
      <c r="AY612" s="236" t="s">
        <v>525</v>
      </c>
    </row>
    <row r="613" spans="2:51" s="13" customFormat="1" ht="11.25">
      <c r="B613" s="204"/>
      <c r="C613" s="205"/>
      <c r="D613" s="206" t="s">
        <v>546</v>
      </c>
      <c r="E613" s="207" t="s">
        <v>19</v>
      </c>
      <c r="F613" s="208" t="s">
        <v>1165</v>
      </c>
      <c r="G613" s="205"/>
      <c r="H613" s="209">
        <v>177.613</v>
      </c>
      <c r="I613" s="210"/>
      <c r="J613" s="205"/>
      <c r="K613" s="205"/>
      <c r="L613" s="211"/>
      <c r="M613" s="212"/>
      <c r="N613" s="213"/>
      <c r="O613" s="213"/>
      <c r="P613" s="213"/>
      <c r="Q613" s="213"/>
      <c r="R613" s="213"/>
      <c r="S613" s="213"/>
      <c r="T613" s="214"/>
      <c r="AT613" s="215" t="s">
        <v>546</v>
      </c>
      <c r="AU613" s="215" t="s">
        <v>85</v>
      </c>
      <c r="AV613" s="13" t="s">
        <v>85</v>
      </c>
      <c r="AW613" s="13" t="s">
        <v>33</v>
      </c>
      <c r="AX613" s="13" t="s">
        <v>72</v>
      </c>
      <c r="AY613" s="215" t="s">
        <v>525</v>
      </c>
    </row>
    <row r="614" spans="2:51" s="13" customFormat="1" ht="11.25">
      <c r="B614" s="204"/>
      <c r="C614" s="205"/>
      <c r="D614" s="206" t="s">
        <v>546</v>
      </c>
      <c r="E614" s="207" t="s">
        <v>19</v>
      </c>
      <c r="F614" s="208" t="s">
        <v>1128</v>
      </c>
      <c r="G614" s="205"/>
      <c r="H614" s="209">
        <v>-2.31</v>
      </c>
      <c r="I614" s="210"/>
      <c r="J614" s="205"/>
      <c r="K614" s="205"/>
      <c r="L614" s="211"/>
      <c r="M614" s="212"/>
      <c r="N614" s="213"/>
      <c r="O614" s="213"/>
      <c r="P614" s="213"/>
      <c r="Q614" s="213"/>
      <c r="R614" s="213"/>
      <c r="S614" s="213"/>
      <c r="T614" s="214"/>
      <c r="AT614" s="215" t="s">
        <v>546</v>
      </c>
      <c r="AU614" s="215" t="s">
        <v>85</v>
      </c>
      <c r="AV614" s="13" t="s">
        <v>85</v>
      </c>
      <c r="AW614" s="13" t="s">
        <v>33</v>
      </c>
      <c r="AX614" s="13" t="s">
        <v>72</v>
      </c>
      <c r="AY614" s="215" t="s">
        <v>525</v>
      </c>
    </row>
    <row r="615" spans="2:51" s="13" customFormat="1" ht="11.25">
      <c r="B615" s="204"/>
      <c r="C615" s="205"/>
      <c r="D615" s="206" t="s">
        <v>546</v>
      </c>
      <c r="E615" s="207" t="s">
        <v>19</v>
      </c>
      <c r="F615" s="208" t="s">
        <v>1142</v>
      </c>
      <c r="G615" s="205"/>
      <c r="H615" s="209">
        <v>-5.4</v>
      </c>
      <c r="I615" s="210"/>
      <c r="J615" s="205"/>
      <c r="K615" s="205"/>
      <c r="L615" s="211"/>
      <c r="M615" s="212"/>
      <c r="N615" s="213"/>
      <c r="O615" s="213"/>
      <c r="P615" s="213"/>
      <c r="Q615" s="213"/>
      <c r="R615" s="213"/>
      <c r="S615" s="213"/>
      <c r="T615" s="214"/>
      <c r="AT615" s="215" t="s">
        <v>546</v>
      </c>
      <c r="AU615" s="215" t="s">
        <v>85</v>
      </c>
      <c r="AV615" s="13" t="s">
        <v>85</v>
      </c>
      <c r="AW615" s="13" t="s">
        <v>33</v>
      </c>
      <c r="AX615" s="13" t="s">
        <v>72</v>
      </c>
      <c r="AY615" s="215" t="s">
        <v>525</v>
      </c>
    </row>
    <row r="616" spans="2:51" s="13" customFormat="1" ht="11.25">
      <c r="B616" s="204"/>
      <c r="C616" s="205"/>
      <c r="D616" s="206" t="s">
        <v>546</v>
      </c>
      <c r="E616" s="207" t="s">
        <v>19</v>
      </c>
      <c r="F616" s="208" t="s">
        <v>1166</v>
      </c>
      <c r="G616" s="205"/>
      <c r="H616" s="209">
        <v>-16.5</v>
      </c>
      <c r="I616" s="210"/>
      <c r="J616" s="205"/>
      <c r="K616" s="205"/>
      <c r="L616" s="211"/>
      <c r="M616" s="212"/>
      <c r="N616" s="213"/>
      <c r="O616" s="213"/>
      <c r="P616" s="213"/>
      <c r="Q616" s="213"/>
      <c r="R616" s="213"/>
      <c r="S616" s="213"/>
      <c r="T616" s="214"/>
      <c r="AT616" s="215" t="s">
        <v>546</v>
      </c>
      <c r="AU616" s="215" t="s">
        <v>85</v>
      </c>
      <c r="AV616" s="13" t="s">
        <v>85</v>
      </c>
      <c r="AW616" s="13" t="s">
        <v>33</v>
      </c>
      <c r="AX616" s="13" t="s">
        <v>72</v>
      </c>
      <c r="AY616" s="215" t="s">
        <v>525</v>
      </c>
    </row>
    <row r="617" spans="2:51" s="13" customFormat="1" ht="11.25">
      <c r="B617" s="204"/>
      <c r="C617" s="205"/>
      <c r="D617" s="206" t="s">
        <v>546</v>
      </c>
      <c r="E617" s="207" t="s">
        <v>19</v>
      </c>
      <c r="F617" s="208" t="s">
        <v>1143</v>
      </c>
      <c r="G617" s="205"/>
      <c r="H617" s="209">
        <v>-10.8</v>
      </c>
      <c r="I617" s="210"/>
      <c r="J617" s="205"/>
      <c r="K617" s="205"/>
      <c r="L617" s="211"/>
      <c r="M617" s="212"/>
      <c r="N617" s="213"/>
      <c r="O617" s="213"/>
      <c r="P617" s="213"/>
      <c r="Q617" s="213"/>
      <c r="R617" s="213"/>
      <c r="S617" s="213"/>
      <c r="T617" s="214"/>
      <c r="AT617" s="215" t="s">
        <v>546</v>
      </c>
      <c r="AU617" s="215" t="s">
        <v>85</v>
      </c>
      <c r="AV617" s="13" t="s">
        <v>85</v>
      </c>
      <c r="AW617" s="13" t="s">
        <v>33</v>
      </c>
      <c r="AX617" s="13" t="s">
        <v>72</v>
      </c>
      <c r="AY617" s="215" t="s">
        <v>525</v>
      </c>
    </row>
    <row r="618" spans="2:51" s="13" customFormat="1" ht="11.25">
      <c r="B618" s="204"/>
      <c r="C618" s="205"/>
      <c r="D618" s="206" t="s">
        <v>546</v>
      </c>
      <c r="E618" s="207" t="s">
        <v>19</v>
      </c>
      <c r="F618" s="208" t="s">
        <v>1167</v>
      </c>
      <c r="G618" s="205"/>
      <c r="H618" s="209">
        <v>49.238</v>
      </c>
      <c r="I618" s="210"/>
      <c r="J618" s="205"/>
      <c r="K618" s="205"/>
      <c r="L618" s="211"/>
      <c r="M618" s="212"/>
      <c r="N618" s="213"/>
      <c r="O618" s="213"/>
      <c r="P618" s="213"/>
      <c r="Q618" s="213"/>
      <c r="R618" s="213"/>
      <c r="S618" s="213"/>
      <c r="T618" s="214"/>
      <c r="AT618" s="215" t="s">
        <v>546</v>
      </c>
      <c r="AU618" s="215" t="s">
        <v>85</v>
      </c>
      <c r="AV618" s="13" t="s">
        <v>85</v>
      </c>
      <c r="AW618" s="13" t="s">
        <v>33</v>
      </c>
      <c r="AX618" s="13" t="s">
        <v>72</v>
      </c>
      <c r="AY618" s="215" t="s">
        <v>525</v>
      </c>
    </row>
    <row r="619" spans="2:51" s="13" customFormat="1" ht="11.25">
      <c r="B619" s="204"/>
      <c r="C619" s="205"/>
      <c r="D619" s="206" t="s">
        <v>546</v>
      </c>
      <c r="E619" s="207" t="s">
        <v>19</v>
      </c>
      <c r="F619" s="208" t="s">
        <v>1168</v>
      </c>
      <c r="G619" s="205"/>
      <c r="H619" s="209">
        <v>-41.23</v>
      </c>
      <c r="I619" s="210"/>
      <c r="J619" s="205"/>
      <c r="K619" s="205"/>
      <c r="L619" s="211"/>
      <c r="M619" s="212"/>
      <c r="N619" s="213"/>
      <c r="O619" s="213"/>
      <c r="P619" s="213"/>
      <c r="Q619" s="213"/>
      <c r="R619" s="213"/>
      <c r="S619" s="213"/>
      <c r="T619" s="214"/>
      <c r="AT619" s="215" t="s">
        <v>546</v>
      </c>
      <c r="AU619" s="215" t="s">
        <v>85</v>
      </c>
      <c r="AV619" s="13" t="s">
        <v>85</v>
      </c>
      <c r="AW619" s="13" t="s">
        <v>33</v>
      </c>
      <c r="AX619" s="13" t="s">
        <v>72</v>
      </c>
      <c r="AY619" s="215" t="s">
        <v>525</v>
      </c>
    </row>
    <row r="620" spans="2:51" s="15" customFormat="1" ht="11.25">
      <c r="B620" s="227"/>
      <c r="C620" s="228"/>
      <c r="D620" s="206" t="s">
        <v>546</v>
      </c>
      <c r="E620" s="229" t="s">
        <v>19</v>
      </c>
      <c r="F620" s="230" t="s">
        <v>1169</v>
      </c>
      <c r="G620" s="228"/>
      <c r="H620" s="229" t="s">
        <v>19</v>
      </c>
      <c r="I620" s="231"/>
      <c r="J620" s="228"/>
      <c r="K620" s="228"/>
      <c r="L620" s="232"/>
      <c r="M620" s="233"/>
      <c r="N620" s="234"/>
      <c r="O620" s="234"/>
      <c r="P620" s="234"/>
      <c r="Q620" s="234"/>
      <c r="R620" s="234"/>
      <c r="S620" s="234"/>
      <c r="T620" s="235"/>
      <c r="AT620" s="236" t="s">
        <v>546</v>
      </c>
      <c r="AU620" s="236" t="s">
        <v>85</v>
      </c>
      <c r="AV620" s="15" t="s">
        <v>79</v>
      </c>
      <c r="AW620" s="15" t="s">
        <v>33</v>
      </c>
      <c r="AX620" s="15" t="s">
        <v>72</v>
      </c>
      <c r="AY620" s="236" t="s">
        <v>525</v>
      </c>
    </row>
    <row r="621" spans="2:51" s="13" customFormat="1" ht="11.25">
      <c r="B621" s="204"/>
      <c r="C621" s="205"/>
      <c r="D621" s="206" t="s">
        <v>546</v>
      </c>
      <c r="E621" s="207" t="s">
        <v>19</v>
      </c>
      <c r="F621" s="208" t="s">
        <v>1170</v>
      </c>
      <c r="G621" s="205"/>
      <c r="H621" s="209">
        <v>60.363</v>
      </c>
      <c r="I621" s="210"/>
      <c r="J621" s="205"/>
      <c r="K621" s="205"/>
      <c r="L621" s="211"/>
      <c r="M621" s="212"/>
      <c r="N621" s="213"/>
      <c r="O621" s="213"/>
      <c r="P621" s="213"/>
      <c r="Q621" s="213"/>
      <c r="R621" s="213"/>
      <c r="S621" s="213"/>
      <c r="T621" s="214"/>
      <c r="AT621" s="215" t="s">
        <v>546</v>
      </c>
      <c r="AU621" s="215" t="s">
        <v>85</v>
      </c>
      <c r="AV621" s="13" t="s">
        <v>85</v>
      </c>
      <c r="AW621" s="13" t="s">
        <v>33</v>
      </c>
      <c r="AX621" s="13" t="s">
        <v>72</v>
      </c>
      <c r="AY621" s="215" t="s">
        <v>525</v>
      </c>
    </row>
    <row r="622" spans="2:51" s="13" customFormat="1" ht="11.25">
      <c r="B622" s="204"/>
      <c r="C622" s="205"/>
      <c r="D622" s="206" t="s">
        <v>546</v>
      </c>
      <c r="E622" s="207" t="s">
        <v>19</v>
      </c>
      <c r="F622" s="208" t="s">
        <v>1171</v>
      </c>
      <c r="G622" s="205"/>
      <c r="H622" s="209">
        <v>-56.55</v>
      </c>
      <c r="I622" s="210"/>
      <c r="J622" s="205"/>
      <c r="K622" s="205"/>
      <c r="L622" s="211"/>
      <c r="M622" s="212"/>
      <c r="N622" s="213"/>
      <c r="O622" s="213"/>
      <c r="P622" s="213"/>
      <c r="Q622" s="213"/>
      <c r="R622" s="213"/>
      <c r="S622" s="213"/>
      <c r="T622" s="214"/>
      <c r="AT622" s="215" t="s">
        <v>546</v>
      </c>
      <c r="AU622" s="215" t="s">
        <v>85</v>
      </c>
      <c r="AV622" s="13" t="s">
        <v>85</v>
      </c>
      <c r="AW622" s="13" t="s">
        <v>33</v>
      </c>
      <c r="AX622" s="13" t="s">
        <v>72</v>
      </c>
      <c r="AY622" s="215" t="s">
        <v>525</v>
      </c>
    </row>
    <row r="623" spans="2:51" s="15" customFormat="1" ht="11.25">
      <c r="B623" s="227"/>
      <c r="C623" s="228"/>
      <c r="D623" s="206" t="s">
        <v>546</v>
      </c>
      <c r="E623" s="229" t="s">
        <v>19</v>
      </c>
      <c r="F623" s="230" t="s">
        <v>1122</v>
      </c>
      <c r="G623" s="228"/>
      <c r="H623" s="229" t="s">
        <v>19</v>
      </c>
      <c r="I623" s="231"/>
      <c r="J623" s="228"/>
      <c r="K623" s="228"/>
      <c r="L623" s="232"/>
      <c r="M623" s="233"/>
      <c r="N623" s="234"/>
      <c r="O623" s="234"/>
      <c r="P623" s="234"/>
      <c r="Q623" s="234"/>
      <c r="R623" s="234"/>
      <c r="S623" s="234"/>
      <c r="T623" s="235"/>
      <c r="AT623" s="236" t="s">
        <v>546</v>
      </c>
      <c r="AU623" s="236" t="s">
        <v>85</v>
      </c>
      <c r="AV623" s="15" t="s">
        <v>79</v>
      </c>
      <c r="AW623" s="15" t="s">
        <v>33</v>
      </c>
      <c r="AX623" s="15" t="s">
        <v>72</v>
      </c>
      <c r="AY623" s="236" t="s">
        <v>525</v>
      </c>
    </row>
    <row r="624" spans="2:51" s="15" customFormat="1" ht="11.25">
      <c r="B624" s="227"/>
      <c r="C624" s="228"/>
      <c r="D624" s="206" t="s">
        <v>546</v>
      </c>
      <c r="E624" s="229" t="s">
        <v>19</v>
      </c>
      <c r="F624" s="230" t="s">
        <v>1164</v>
      </c>
      <c r="G624" s="228"/>
      <c r="H624" s="229" t="s">
        <v>19</v>
      </c>
      <c r="I624" s="231"/>
      <c r="J624" s="228"/>
      <c r="K624" s="228"/>
      <c r="L624" s="232"/>
      <c r="M624" s="233"/>
      <c r="N624" s="234"/>
      <c r="O624" s="234"/>
      <c r="P624" s="234"/>
      <c r="Q624" s="234"/>
      <c r="R624" s="234"/>
      <c r="S624" s="234"/>
      <c r="T624" s="235"/>
      <c r="AT624" s="236" t="s">
        <v>546</v>
      </c>
      <c r="AU624" s="236" t="s">
        <v>85</v>
      </c>
      <c r="AV624" s="15" t="s">
        <v>79</v>
      </c>
      <c r="AW624" s="15" t="s">
        <v>33</v>
      </c>
      <c r="AX624" s="15" t="s">
        <v>72</v>
      </c>
      <c r="AY624" s="236" t="s">
        <v>525</v>
      </c>
    </row>
    <row r="625" spans="2:51" s="13" customFormat="1" ht="11.25">
      <c r="B625" s="204"/>
      <c r="C625" s="205"/>
      <c r="D625" s="206" t="s">
        <v>546</v>
      </c>
      <c r="E625" s="207" t="s">
        <v>19</v>
      </c>
      <c r="F625" s="208" t="s">
        <v>1172</v>
      </c>
      <c r="G625" s="205"/>
      <c r="H625" s="209">
        <v>94.412999999999997</v>
      </c>
      <c r="I625" s="210"/>
      <c r="J625" s="205"/>
      <c r="K625" s="205"/>
      <c r="L625" s="211"/>
      <c r="M625" s="212"/>
      <c r="N625" s="213"/>
      <c r="O625" s="213"/>
      <c r="P625" s="213"/>
      <c r="Q625" s="213"/>
      <c r="R625" s="213"/>
      <c r="S625" s="213"/>
      <c r="T625" s="214"/>
      <c r="AT625" s="215" t="s">
        <v>546</v>
      </c>
      <c r="AU625" s="215" t="s">
        <v>85</v>
      </c>
      <c r="AV625" s="13" t="s">
        <v>85</v>
      </c>
      <c r="AW625" s="13" t="s">
        <v>33</v>
      </c>
      <c r="AX625" s="13" t="s">
        <v>72</v>
      </c>
      <c r="AY625" s="215" t="s">
        <v>525</v>
      </c>
    </row>
    <row r="626" spans="2:51" s="13" customFormat="1" ht="11.25">
      <c r="B626" s="204"/>
      <c r="C626" s="205"/>
      <c r="D626" s="206" t="s">
        <v>546</v>
      </c>
      <c r="E626" s="207" t="s">
        <v>19</v>
      </c>
      <c r="F626" s="208" t="s">
        <v>1125</v>
      </c>
      <c r="G626" s="205"/>
      <c r="H626" s="209">
        <v>-11.55</v>
      </c>
      <c r="I626" s="210"/>
      <c r="J626" s="205"/>
      <c r="K626" s="205"/>
      <c r="L626" s="211"/>
      <c r="M626" s="212"/>
      <c r="N626" s="213"/>
      <c r="O626" s="213"/>
      <c r="P626" s="213"/>
      <c r="Q626" s="213"/>
      <c r="R626" s="213"/>
      <c r="S626" s="213"/>
      <c r="T626" s="214"/>
      <c r="AT626" s="215" t="s">
        <v>546</v>
      </c>
      <c r="AU626" s="215" t="s">
        <v>85</v>
      </c>
      <c r="AV626" s="13" t="s">
        <v>85</v>
      </c>
      <c r="AW626" s="13" t="s">
        <v>33</v>
      </c>
      <c r="AX626" s="13" t="s">
        <v>72</v>
      </c>
      <c r="AY626" s="215" t="s">
        <v>525</v>
      </c>
    </row>
    <row r="627" spans="2:51" s="13" customFormat="1" ht="11.25">
      <c r="B627" s="204"/>
      <c r="C627" s="205"/>
      <c r="D627" s="206" t="s">
        <v>546</v>
      </c>
      <c r="E627" s="207" t="s">
        <v>19</v>
      </c>
      <c r="F627" s="208" t="s">
        <v>1126</v>
      </c>
      <c r="G627" s="205"/>
      <c r="H627" s="209">
        <v>-5.67</v>
      </c>
      <c r="I627" s="210"/>
      <c r="J627" s="205"/>
      <c r="K627" s="205"/>
      <c r="L627" s="211"/>
      <c r="M627" s="212"/>
      <c r="N627" s="213"/>
      <c r="O627" s="213"/>
      <c r="P627" s="213"/>
      <c r="Q627" s="213"/>
      <c r="R627" s="213"/>
      <c r="S627" s="213"/>
      <c r="T627" s="214"/>
      <c r="AT627" s="215" t="s">
        <v>546</v>
      </c>
      <c r="AU627" s="215" t="s">
        <v>85</v>
      </c>
      <c r="AV627" s="13" t="s">
        <v>85</v>
      </c>
      <c r="AW627" s="13" t="s">
        <v>33</v>
      </c>
      <c r="AX627" s="13" t="s">
        <v>72</v>
      </c>
      <c r="AY627" s="215" t="s">
        <v>525</v>
      </c>
    </row>
    <row r="628" spans="2:51" s="13" customFormat="1" ht="11.25">
      <c r="B628" s="204"/>
      <c r="C628" s="205"/>
      <c r="D628" s="206" t="s">
        <v>546</v>
      </c>
      <c r="E628" s="207" t="s">
        <v>19</v>
      </c>
      <c r="F628" s="208" t="s">
        <v>1173</v>
      </c>
      <c r="G628" s="205"/>
      <c r="H628" s="209">
        <v>7.9630000000000001</v>
      </c>
      <c r="I628" s="210"/>
      <c r="J628" s="205"/>
      <c r="K628" s="205"/>
      <c r="L628" s="211"/>
      <c r="M628" s="212"/>
      <c r="N628" s="213"/>
      <c r="O628" s="213"/>
      <c r="P628" s="213"/>
      <c r="Q628" s="213"/>
      <c r="R628" s="213"/>
      <c r="S628" s="213"/>
      <c r="T628" s="214"/>
      <c r="AT628" s="215" t="s">
        <v>546</v>
      </c>
      <c r="AU628" s="215" t="s">
        <v>85</v>
      </c>
      <c r="AV628" s="13" t="s">
        <v>85</v>
      </c>
      <c r="AW628" s="13" t="s">
        <v>33</v>
      </c>
      <c r="AX628" s="13" t="s">
        <v>72</v>
      </c>
      <c r="AY628" s="215" t="s">
        <v>525</v>
      </c>
    </row>
    <row r="629" spans="2:51" s="16" customFormat="1" ht="11.25">
      <c r="B629" s="237"/>
      <c r="C629" s="238"/>
      <c r="D629" s="206" t="s">
        <v>546</v>
      </c>
      <c r="E629" s="239" t="s">
        <v>19</v>
      </c>
      <c r="F629" s="240" t="s">
        <v>590</v>
      </c>
      <c r="G629" s="238"/>
      <c r="H629" s="241">
        <v>239.58</v>
      </c>
      <c r="I629" s="242"/>
      <c r="J629" s="238"/>
      <c r="K629" s="238"/>
      <c r="L629" s="243"/>
      <c r="M629" s="244"/>
      <c r="N629" s="245"/>
      <c r="O629" s="245"/>
      <c r="P629" s="245"/>
      <c r="Q629" s="245"/>
      <c r="R629" s="245"/>
      <c r="S629" s="245"/>
      <c r="T629" s="246"/>
      <c r="AT629" s="247" t="s">
        <v>546</v>
      </c>
      <c r="AU629" s="247" t="s">
        <v>85</v>
      </c>
      <c r="AV629" s="16" t="s">
        <v>573</v>
      </c>
      <c r="AW629" s="16" t="s">
        <v>33</v>
      </c>
      <c r="AX629" s="16" t="s">
        <v>72</v>
      </c>
      <c r="AY629" s="247" t="s">
        <v>525</v>
      </c>
    </row>
    <row r="630" spans="2:51" s="15" customFormat="1" ht="11.25">
      <c r="B630" s="227"/>
      <c r="C630" s="228"/>
      <c r="D630" s="206" t="s">
        <v>546</v>
      </c>
      <c r="E630" s="229" t="s">
        <v>19</v>
      </c>
      <c r="F630" s="230" t="s">
        <v>1174</v>
      </c>
      <c r="G630" s="228"/>
      <c r="H630" s="229" t="s">
        <v>19</v>
      </c>
      <c r="I630" s="231"/>
      <c r="J630" s="228"/>
      <c r="K630" s="228"/>
      <c r="L630" s="232"/>
      <c r="M630" s="233"/>
      <c r="N630" s="234"/>
      <c r="O630" s="234"/>
      <c r="P630" s="234"/>
      <c r="Q630" s="234"/>
      <c r="R630" s="234"/>
      <c r="S630" s="234"/>
      <c r="T630" s="235"/>
      <c r="AT630" s="236" t="s">
        <v>546</v>
      </c>
      <c r="AU630" s="236" t="s">
        <v>85</v>
      </c>
      <c r="AV630" s="15" t="s">
        <v>79</v>
      </c>
      <c r="AW630" s="15" t="s">
        <v>33</v>
      </c>
      <c r="AX630" s="15" t="s">
        <v>72</v>
      </c>
      <c r="AY630" s="236" t="s">
        <v>525</v>
      </c>
    </row>
    <row r="631" spans="2:51" s="15" customFormat="1" ht="11.25">
      <c r="B631" s="227"/>
      <c r="C631" s="228"/>
      <c r="D631" s="206" t="s">
        <v>546</v>
      </c>
      <c r="E631" s="229" t="s">
        <v>19</v>
      </c>
      <c r="F631" s="230" t="s">
        <v>1175</v>
      </c>
      <c r="G631" s="228"/>
      <c r="H631" s="229" t="s">
        <v>19</v>
      </c>
      <c r="I631" s="231"/>
      <c r="J631" s="228"/>
      <c r="K631" s="228"/>
      <c r="L631" s="232"/>
      <c r="M631" s="233"/>
      <c r="N631" s="234"/>
      <c r="O631" s="234"/>
      <c r="P631" s="234"/>
      <c r="Q631" s="234"/>
      <c r="R631" s="234"/>
      <c r="S631" s="234"/>
      <c r="T631" s="235"/>
      <c r="AT631" s="236" t="s">
        <v>546</v>
      </c>
      <c r="AU631" s="236" t="s">
        <v>85</v>
      </c>
      <c r="AV631" s="15" t="s">
        <v>79</v>
      </c>
      <c r="AW631" s="15" t="s">
        <v>33</v>
      </c>
      <c r="AX631" s="15" t="s">
        <v>72</v>
      </c>
      <c r="AY631" s="236" t="s">
        <v>525</v>
      </c>
    </row>
    <row r="632" spans="2:51" s="13" customFormat="1" ht="11.25">
      <c r="B632" s="204"/>
      <c r="C632" s="205"/>
      <c r="D632" s="206" t="s">
        <v>546</v>
      </c>
      <c r="E632" s="207" t="s">
        <v>19</v>
      </c>
      <c r="F632" s="208" t="s">
        <v>1176</v>
      </c>
      <c r="G632" s="205"/>
      <c r="H632" s="209">
        <v>30.244</v>
      </c>
      <c r="I632" s="210"/>
      <c r="J632" s="205"/>
      <c r="K632" s="205"/>
      <c r="L632" s="211"/>
      <c r="M632" s="212"/>
      <c r="N632" s="213"/>
      <c r="O632" s="213"/>
      <c r="P632" s="213"/>
      <c r="Q632" s="213"/>
      <c r="R632" s="213"/>
      <c r="S632" s="213"/>
      <c r="T632" s="214"/>
      <c r="AT632" s="215" t="s">
        <v>546</v>
      </c>
      <c r="AU632" s="215" t="s">
        <v>85</v>
      </c>
      <c r="AV632" s="13" t="s">
        <v>85</v>
      </c>
      <c r="AW632" s="13" t="s">
        <v>33</v>
      </c>
      <c r="AX632" s="13" t="s">
        <v>72</v>
      </c>
      <c r="AY632" s="215" t="s">
        <v>525</v>
      </c>
    </row>
    <row r="633" spans="2:51" s="15" customFormat="1" ht="11.25">
      <c r="B633" s="227"/>
      <c r="C633" s="228"/>
      <c r="D633" s="206" t="s">
        <v>546</v>
      </c>
      <c r="E633" s="229" t="s">
        <v>19</v>
      </c>
      <c r="F633" s="230" t="s">
        <v>1177</v>
      </c>
      <c r="G633" s="228"/>
      <c r="H633" s="229" t="s">
        <v>19</v>
      </c>
      <c r="I633" s="231"/>
      <c r="J633" s="228"/>
      <c r="K633" s="228"/>
      <c r="L633" s="232"/>
      <c r="M633" s="233"/>
      <c r="N633" s="234"/>
      <c r="O633" s="234"/>
      <c r="P633" s="234"/>
      <c r="Q633" s="234"/>
      <c r="R633" s="234"/>
      <c r="S633" s="234"/>
      <c r="T633" s="235"/>
      <c r="AT633" s="236" t="s">
        <v>546</v>
      </c>
      <c r="AU633" s="236" t="s">
        <v>85</v>
      </c>
      <c r="AV633" s="15" t="s">
        <v>79</v>
      </c>
      <c r="AW633" s="15" t="s">
        <v>33</v>
      </c>
      <c r="AX633" s="15" t="s">
        <v>72</v>
      </c>
      <c r="AY633" s="236" t="s">
        <v>525</v>
      </c>
    </row>
    <row r="634" spans="2:51" s="13" customFormat="1" ht="11.25">
      <c r="B634" s="204"/>
      <c r="C634" s="205"/>
      <c r="D634" s="206" t="s">
        <v>546</v>
      </c>
      <c r="E634" s="207" t="s">
        <v>19</v>
      </c>
      <c r="F634" s="208" t="s">
        <v>1178</v>
      </c>
      <c r="G634" s="205"/>
      <c r="H634" s="209">
        <v>18.634</v>
      </c>
      <c r="I634" s="210"/>
      <c r="J634" s="205"/>
      <c r="K634" s="205"/>
      <c r="L634" s="211"/>
      <c r="M634" s="212"/>
      <c r="N634" s="213"/>
      <c r="O634" s="213"/>
      <c r="P634" s="213"/>
      <c r="Q634" s="213"/>
      <c r="R634" s="213"/>
      <c r="S634" s="213"/>
      <c r="T634" s="214"/>
      <c r="AT634" s="215" t="s">
        <v>546</v>
      </c>
      <c r="AU634" s="215" t="s">
        <v>85</v>
      </c>
      <c r="AV634" s="13" t="s">
        <v>85</v>
      </c>
      <c r="AW634" s="13" t="s">
        <v>33</v>
      </c>
      <c r="AX634" s="13" t="s">
        <v>72</v>
      </c>
      <c r="AY634" s="215" t="s">
        <v>525</v>
      </c>
    </row>
    <row r="635" spans="2:51" s="16" customFormat="1" ht="11.25">
      <c r="B635" s="237"/>
      <c r="C635" s="238"/>
      <c r="D635" s="206" t="s">
        <v>546</v>
      </c>
      <c r="E635" s="239" t="s">
        <v>19</v>
      </c>
      <c r="F635" s="240" t="s">
        <v>590</v>
      </c>
      <c r="G635" s="238"/>
      <c r="H635" s="241">
        <v>48.878</v>
      </c>
      <c r="I635" s="242"/>
      <c r="J635" s="238"/>
      <c r="K635" s="238"/>
      <c r="L635" s="243"/>
      <c r="M635" s="244"/>
      <c r="N635" s="245"/>
      <c r="O635" s="245"/>
      <c r="P635" s="245"/>
      <c r="Q635" s="245"/>
      <c r="R635" s="245"/>
      <c r="S635" s="245"/>
      <c r="T635" s="246"/>
      <c r="AT635" s="247" t="s">
        <v>546</v>
      </c>
      <c r="AU635" s="247" t="s">
        <v>85</v>
      </c>
      <c r="AV635" s="16" t="s">
        <v>573</v>
      </c>
      <c r="AW635" s="16" t="s">
        <v>33</v>
      </c>
      <c r="AX635" s="16" t="s">
        <v>72</v>
      </c>
      <c r="AY635" s="247" t="s">
        <v>525</v>
      </c>
    </row>
    <row r="636" spans="2:51" s="15" customFormat="1" ht="11.25">
      <c r="B636" s="227"/>
      <c r="C636" s="228"/>
      <c r="D636" s="206" t="s">
        <v>546</v>
      </c>
      <c r="E636" s="229" t="s">
        <v>19</v>
      </c>
      <c r="F636" s="230" t="s">
        <v>1179</v>
      </c>
      <c r="G636" s="228"/>
      <c r="H636" s="229" t="s">
        <v>19</v>
      </c>
      <c r="I636" s="231"/>
      <c r="J636" s="228"/>
      <c r="K636" s="228"/>
      <c r="L636" s="232"/>
      <c r="M636" s="233"/>
      <c r="N636" s="234"/>
      <c r="O636" s="234"/>
      <c r="P636" s="234"/>
      <c r="Q636" s="234"/>
      <c r="R636" s="234"/>
      <c r="S636" s="234"/>
      <c r="T636" s="235"/>
      <c r="AT636" s="236" t="s">
        <v>546</v>
      </c>
      <c r="AU636" s="236" t="s">
        <v>85</v>
      </c>
      <c r="AV636" s="15" t="s">
        <v>79</v>
      </c>
      <c r="AW636" s="15" t="s">
        <v>33</v>
      </c>
      <c r="AX636" s="15" t="s">
        <v>72</v>
      </c>
      <c r="AY636" s="236" t="s">
        <v>525</v>
      </c>
    </row>
    <row r="637" spans="2:51" s="15" customFormat="1" ht="11.25">
      <c r="B637" s="227"/>
      <c r="C637" s="228"/>
      <c r="D637" s="206" t="s">
        <v>546</v>
      </c>
      <c r="E637" s="229" t="s">
        <v>19</v>
      </c>
      <c r="F637" s="230" t="s">
        <v>1180</v>
      </c>
      <c r="G637" s="228"/>
      <c r="H637" s="229" t="s">
        <v>19</v>
      </c>
      <c r="I637" s="231"/>
      <c r="J637" s="228"/>
      <c r="K637" s="228"/>
      <c r="L637" s="232"/>
      <c r="M637" s="233"/>
      <c r="N637" s="234"/>
      <c r="O637" s="234"/>
      <c r="P637" s="234"/>
      <c r="Q637" s="234"/>
      <c r="R637" s="234"/>
      <c r="S637" s="234"/>
      <c r="T637" s="235"/>
      <c r="AT637" s="236" t="s">
        <v>546</v>
      </c>
      <c r="AU637" s="236" t="s">
        <v>85</v>
      </c>
      <c r="AV637" s="15" t="s">
        <v>79</v>
      </c>
      <c r="AW637" s="15" t="s">
        <v>33</v>
      </c>
      <c r="AX637" s="15" t="s">
        <v>72</v>
      </c>
      <c r="AY637" s="236" t="s">
        <v>525</v>
      </c>
    </row>
    <row r="638" spans="2:51" s="13" customFormat="1" ht="11.25">
      <c r="B638" s="204"/>
      <c r="C638" s="205"/>
      <c r="D638" s="206" t="s">
        <v>546</v>
      </c>
      <c r="E638" s="207" t="s">
        <v>19</v>
      </c>
      <c r="F638" s="208" t="s">
        <v>1181</v>
      </c>
      <c r="G638" s="205"/>
      <c r="H638" s="209">
        <v>77.445999999999998</v>
      </c>
      <c r="I638" s="210"/>
      <c r="J638" s="205"/>
      <c r="K638" s="205"/>
      <c r="L638" s="211"/>
      <c r="M638" s="212"/>
      <c r="N638" s="213"/>
      <c r="O638" s="213"/>
      <c r="P638" s="213"/>
      <c r="Q638" s="213"/>
      <c r="R638" s="213"/>
      <c r="S638" s="213"/>
      <c r="T638" s="214"/>
      <c r="AT638" s="215" t="s">
        <v>546</v>
      </c>
      <c r="AU638" s="215" t="s">
        <v>85</v>
      </c>
      <c r="AV638" s="13" t="s">
        <v>85</v>
      </c>
      <c r="AW638" s="13" t="s">
        <v>33</v>
      </c>
      <c r="AX638" s="13" t="s">
        <v>72</v>
      </c>
      <c r="AY638" s="215" t="s">
        <v>525</v>
      </c>
    </row>
    <row r="639" spans="2:51" s="16" customFormat="1" ht="11.25">
      <c r="B639" s="237"/>
      <c r="C639" s="238"/>
      <c r="D639" s="206" t="s">
        <v>546</v>
      </c>
      <c r="E639" s="239" t="s">
        <v>19</v>
      </c>
      <c r="F639" s="240" t="s">
        <v>590</v>
      </c>
      <c r="G639" s="238"/>
      <c r="H639" s="241">
        <v>77.445999999999998</v>
      </c>
      <c r="I639" s="242"/>
      <c r="J639" s="238"/>
      <c r="K639" s="238"/>
      <c r="L639" s="243"/>
      <c r="M639" s="244"/>
      <c r="N639" s="245"/>
      <c r="O639" s="245"/>
      <c r="P639" s="245"/>
      <c r="Q639" s="245"/>
      <c r="R639" s="245"/>
      <c r="S639" s="245"/>
      <c r="T639" s="246"/>
      <c r="AT639" s="247" t="s">
        <v>546</v>
      </c>
      <c r="AU639" s="247" t="s">
        <v>85</v>
      </c>
      <c r="AV639" s="16" t="s">
        <v>573</v>
      </c>
      <c r="AW639" s="16" t="s">
        <v>33</v>
      </c>
      <c r="AX639" s="16" t="s">
        <v>72</v>
      </c>
      <c r="AY639" s="247" t="s">
        <v>525</v>
      </c>
    </row>
    <row r="640" spans="2:51" s="14" customFormat="1" ht="11.25">
      <c r="B640" s="216"/>
      <c r="C640" s="217"/>
      <c r="D640" s="206" t="s">
        <v>546</v>
      </c>
      <c r="E640" s="218" t="s">
        <v>19</v>
      </c>
      <c r="F640" s="219" t="s">
        <v>552</v>
      </c>
      <c r="G640" s="217"/>
      <c r="H640" s="220">
        <v>1280.194</v>
      </c>
      <c r="I640" s="221"/>
      <c r="J640" s="217"/>
      <c r="K640" s="217"/>
      <c r="L640" s="222"/>
      <c r="M640" s="223"/>
      <c r="N640" s="224"/>
      <c r="O640" s="224"/>
      <c r="P640" s="224"/>
      <c r="Q640" s="224"/>
      <c r="R640" s="224"/>
      <c r="S640" s="224"/>
      <c r="T640" s="225"/>
      <c r="AT640" s="226" t="s">
        <v>546</v>
      </c>
      <c r="AU640" s="226" t="s">
        <v>85</v>
      </c>
      <c r="AV640" s="14" t="s">
        <v>537</v>
      </c>
      <c r="AW640" s="14" t="s">
        <v>33</v>
      </c>
      <c r="AX640" s="14" t="s">
        <v>79</v>
      </c>
      <c r="AY640" s="226" t="s">
        <v>525</v>
      </c>
    </row>
    <row r="641" spans="1:65" s="2" customFormat="1" ht="33" customHeight="1">
      <c r="A641" s="38"/>
      <c r="B641" s="39"/>
      <c r="C641" s="186" t="s">
        <v>1182</v>
      </c>
      <c r="D641" s="186" t="s">
        <v>533</v>
      </c>
      <c r="E641" s="187" t="s">
        <v>1183</v>
      </c>
      <c r="F641" s="188" t="s">
        <v>1184</v>
      </c>
      <c r="G641" s="189" t="s">
        <v>158</v>
      </c>
      <c r="H641" s="190">
        <v>81.096999999999994</v>
      </c>
      <c r="I641" s="191"/>
      <c r="J641" s="192">
        <f>ROUND(I641*H641,2)</f>
        <v>0</v>
      </c>
      <c r="K641" s="188" t="s">
        <v>536</v>
      </c>
      <c r="L641" s="43"/>
      <c r="M641" s="193" t="s">
        <v>19</v>
      </c>
      <c r="N641" s="194" t="s">
        <v>44</v>
      </c>
      <c r="O641" s="68"/>
      <c r="P641" s="195">
        <f>O641*H641</f>
        <v>0</v>
      </c>
      <c r="Q641" s="195">
        <v>2.5018699999999998</v>
      </c>
      <c r="R641" s="195">
        <f>Q641*H641</f>
        <v>202.89415138999996</v>
      </c>
      <c r="S641" s="195">
        <v>0</v>
      </c>
      <c r="T641" s="196">
        <f>S641*H641</f>
        <v>0</v>
      </c>
      <c r="U641" s="38"/>
      <c r="V641" s="38"/>
      <c r="W641" s="38"/>
      <c r="X641" s="38"/>
      <c r="Y641" s="38"/>
      <c r="Z641" s="38"/>
      <c r="AA641" s="38"/>
      <c r="AB641" s="38"/>
      <c r="AC641" s="38"/>
      <c r="AD641" s="38"/>
      <c r="AE641" s="38"/>
      <c r="AR641" s="197" t="s">
        <v>537</v>
      </c>
      <c r="AT641" s="197" t="s">
        <v>533</v>
      </c>
      <c r="AU641" s="197" t="s">
        <v>85</v>
      </c>
      <c r="AY641" s="21" t="s">
        <v>525</v>
      </c>
      <c r="BE641" s="198">
        <f>IF(N641="základní",J641,0)</f>
        <v>0</v>
      </c>
      <c r="BF641" s="198">
        <f>IF(N641="snížená",J641,0)</f>
        <v>0</v>
      </c>
      <c r="BG641" s="198">
        <f>IF(N641="zákl. přenesená",J641,0)</f>
        <v>0</v>
      </c>
      <c r="BH641" s="198">
        <f>IF(N641="sníž. přenesená",J641,0)</f>
        <v>0</v>
      </c>
      <c r="BI641" s="198">
        <f>IF(N641="nulová",J641,0)</f>
        <v>0</v>
      </c>
      <c r="BJ641" s="21" t="s">
        <v>85</v>
      </c>
      <c r="BK641" s="198">
        <f>ROUND(I641*H641,2)</f>
        <v>0</v>
      </c>
      <c r="BL641" s="21" t="s">
        <v>537</v>
      </c>
      <c r="BM641" s="197" t="s">
        <v>1185</v>
      </c>
    </row>
    <row r="642" spans="1:65" s="2" customFormat="1" ht="11.25">
      <c r="A642" s="38"/>
      <c r="B642" s="39"/>
      <c r="C642" s="40"/>
      <c r="D642" s="199" t="s">
        <v>542</v>
      </c>
      <c r="E642" s="40"/>
      <c r="F642" s="200" t="s">
        <v>1186</v>
      </c>
      <c r="G642" s="40"/>
      <c r="H642" s="40"/>
      <c r="I642" s="201"/>
      <c r="J642" s="40"/>
      <c r="K642" s="40"/>
      <c r="L642" s="43"/>
      <c r="M642" s="202"/>
      <c r="N642" s="203"/>
      <c r="O642" s="68"/>
      <c r="P642" s="68"/>
      <c r="Q642" s="68"/>
      <c r="R642" s="68"/>
      <c r="S642" s="68"/>
      <c r="T642" s="69"/>
      <c r="U642" s="38"/>
      <c r="V642" s="38"/>
      <c r="W642" s="38"/>
      <c r="X642" s="38"/>
      <c r="Y642" s="38"/>
      <c r="Z642" s="38"/>
      <c r="AA642" s="38"/>
      <c r="AB642" s="38"/>
      <c r="AC642" s="38"/>
      <c r="AD642" s="38"/>
      <c r="AE642" s="38"/>
      <c r="AT642" s="21" t="s">
        <v>542</v>
      </c>
      <c r="AU642" s="21" t="s">
        <v>85</v>
      </c>
    </row>
    <row r="643" spans="1:65" s="15" customFormat="1" ht="11.25">
      <c r="B643" s="227"/>
      <c r="C643" s="228"/>
      <c r="D643" s="206" t="s">
        <v>546</v>
      </c>
      <c r="E643" s="229" t="s">
        <v>19</v>
      </c>
      <c r="F643" s="230" t="s">
        <v>1187</v>
      </c>
      <c r="G643" s="228"/>
      <c r="H643" s="229" t="s">
        <v>19</v>
      </c>
      <c r="I643" s="231"/>
      <c r="J643" s="228"/>
      <c r="K643" s="228"/>
      <c r="L643" s="232"/>
      <c r="M643" s="233"/>
      <c r="N643" s="234"/>
      <c r="O643" s="234"/>
      <c r="P643" s="234"/>
      <c r="Q643" s="234"/>
      <c r="R643" s="234"/>
      <c r="S643" s="234"/>
      <c r="T643" s="235"/>
      <c r="AT643" s="236" t="s">
        <v>546</v>
      </c>
      <c r="AU643" s="236" t="s">
        <v>85</v>
      </c>
      <c r="AV643" s="15" t="s">
        <v>79</v>
      </c>
      <c r="AW643" s="15" t="s">
        <v>33</v>
      </c>
      <c r="AX643" s="15" t="s">
        <v>72</v>
      </c>
      <c r="AY643" s="236" t="s">
        <v>525</v>
      </c>
    </row>
    <row r="644" spans="1:65" s="15" customFormat="1" ht="11.25">
      <c r="B644" s="227"/>
      <c r="C644" s="228"/>
      <c r="D644" s="206" t="s">
        <v>546</v>
      </c>
      <c r="E644" s="229" t="s">
        <v>19</v>
      </c>
      <c r="F644" s="230" t="s">
        <v>1188</v>
      </c>
      <c r="G644" s="228"/>
      <c r="H644" s="229" t="s">
        <v>19</v>
      </c>
      <c r="I644" s="231"/>
      <c r="J644" s="228"/>
      <c r="K644" s="228"/>
      <c r="L644" s="232"/>
      <c r="M644" s="233"/>
      <c r="N644" s="234"/>
      <c r="O644" s="234"/>
      <c r="P644" s="234"/>
      <c r="Q644" s="234"/>
      <c r="R644" s="234"/>
      <c r="S644" s="234"/>
      <c r="T644" s="235"/>
      <c r="AT644" s="236" t="s">
        <v>546</v>
      </c>
      <c r="AU644" s="236" t="s">
        <v>85</v>
      </c>
      <c r="AV644" s="15" t="s">
        <v>79</v>
      </c>
      <c r="AW644" s="15" t="s">
        <v>33</v>
      </c>
      <c r="AX644" s="15" t="s">
        <v>72</v>
      </c>
      <c r="AY644" s="236" t="s">
        <v>525</v>
      </c>
    </row>
    <row r="645" spans="1:65" s="13" customFormat="1" ht="11.25">
      <c r="B645" s="204"/>
      <c r="C645" s="205"/>
      <c r="D645" s="206" t="s">
        <v>546</v>
      </c>
      <c r="E645" s="207" t="s">
        <v>19</v>
      </c>
      <c r="F645" s="208" t="s">
        <v>1189</v>
      </c>
      <c r="G645" s="205"/>
      <c r="H645" s="209">
        <v>33.673000000000002</v>
      </c>
      <c r="I645" s="210"/>
      <c r="J645" s="205"/>
      <c r="K645" s="205"/>
      <c r="L645" s="211"/>
      <c r="M645" s="212"/>
      <c r="N645" s="213"/>
      <c r="O645" s="213"/>
      <c r="P645" s="213"/>
      <c r="Q645" s="213"/>
      <c r="R645" s="213"/>
      <c r="S645" s="213"/>
      <c r="T645" s="214"/>
      <c r="AT645" s="215" t="s">
        <v>546</v>
      </c>
      <c r="AU645" s="215" t="s">
        <v>85</v>
      </c>
      <c r="AV645" s="13" t="s">
        <v>85</v>
      </c>
      <c r="AW645" s="13" t="s">
        <v>33</v>
      </c>
      <c r="AX645" s="13" t="s">
        <v>72</v>
      </c>
      <c r="AY645" s="215" t="s">
        <v>525</v>
      </c>
    </row>
    <row r="646" spans="1:65" s="13" customFormat="1" ht="11.25">
      <c r="B646" s="204"/>
      <c r="C646" s="205"/>
      <c r="D646" s="206" t="s">
        <v>546</v>
      </c>
      <c r="E646" s="207" t="s">
        <v>19</v>
      </c>
      <c r="F646" s="208" t="s">
        <v>1190</v>
      </c>
      <c r="G646" s="205"/>
      <c r="H646" s="209">
        <v>-4.41</v>
      </c>
      <c r="I646" s="210"/>
      <c r="J646" s="205"/>
      <c r="K646" s="205"/>
      <c r="L646" s="211"/>
      <c r="M646" s="212"/>
      <c r="N646" s="213"/>
      <c r="O646" s="213"/>
      <c r="P646" s="213"/>
      <c r="Q646" s="213"/>
      <c r="R646" s="213"/>
      <c r="S646" s="213"/>
      <c r="T646" s="214"/>
      <c r="AT646" s="215" t="s">
        <v>546</v>
      </c>
      <c r="AU646" s="215" t="s">
        <v>85</v>
      </c>
      <c r="AV646" s="13" t="s">
        <v>85</v>
      </c>
      <c r="AW646" s="13" t="s">
        <v>33</v>
      </c>
      <c r="AX646" s="13" t="s">
        <v>72</v>
      </c>
      <c r="AY646" s="215" t="s">
        <v>525</v>
      </c>
    </row>
    <row r="647" spans="1:65" s="13" customFormat="1" ht="11.25">
      <c r="B647" s="204"/>
      <c r="C647" s="205"/>
      <c r="D647" s="206" t="s">
        <v>546</v>
      </c>
      <c r="E647" s="207" t="s">
        <v>19</v>
      </c>
      <c r="F647" s="208" t="s">
        <v>1191</v>
      </c>
      <c r="G647" s="205"/>
      <c r="H647" s="209">
        <v>1.64</v>
      </c>
      <c r="I647" s="210"/>
      <c r="J647" s="205"/>
      <c r="K647" s="205"/>
      <c r="L647" s="211"/>
      <c r="M647" s="212"/>
      <c r="N647" s="213"/>
      <c r="O647" s="213"/>
      <c r="P647" s="213"/>
      <c r="Q647" s="213"/>
      <c r="R647" s="213"/>
      <c r="S647" s="213"/>
      <c r="T647" s="214"/>
      <c r="AT647" s="215" t="s">
        <v>546</v>
      </c>
      <c r="AU647" s="215" t="s">
        <v>85</v>
      </c>
      <c r="AV647" s="13" t="s">
        <v>85</v>
      </c>
      <c r="AW647" s="13" t="s">
        <v>33</v>
      </c>
      <c r="AX647" s="13" t="s">
        <v>72</v>
      </c>
      <c r="AY647" s="215" t="s">
        <v>525</v>
      </c>
    </row>
    <row r="648" spans="1:65" s="13" customFormat="1" ht="11.25">
      <c r="B648" s="204"/>
      <c r="C648" s="205"/>
      <c r="D648" s="206" t="s">
        <v>546</v>
      </c>
      <c r="E648" s="207" t="s">
        <v>19</v>
      </c>
      <c r="F648" s="208" t="s">
        <v>1192</v>
      </c>
      <c r="G648" s="205"/>
      <c r="H648" s="209">
        <v>-0.84</v>
      </c>
      <c r="I648" s="210"/>
      <c r="J648" s="205"/>
      <c r="K648" s="205"/>
      <c r="L648" s="211"/>
      <c r="M648" s="212"/>
      <c r="N648" s="213"/>
      <c r="O648" s="213"/>
      <c r="P648" s="213"/>
      <c r="Q648" s="213"/>
      <c r="R648" s="213"/>
      <c r="S648" s="213"/>
      <c r="T648" s="214"/>
      <c r="AT648" s="215" t="s">
        <v>546</v>
      </c>
      <c r="AU648" s="215" t="s">
        <v>85</v>
      </c>
      <c r="AV648" s="13" t="s">
        <v>85</v>
      </c>
      <c r="AW648" s="13" t="s">
        <v>33</v>
      </c>
      <c r="AX648" s="13" t="s">
        <v>72</v>
      </c>
      <c r="AY648" s="215" t="s">
        <v>525</v>
      </c>
    </row>
    <row r="649" spans="1:65" s="16" customFormat="1" ht="11.25">
      <c r="B649" s="237"/>
      <c r="C649" s="238"/>
      <c r="D649" s="206" t="s">
        <v>546</v>
      </c>
      <c r="E649" s="239" t="s">
        <v>209</v>
      </c>
      <c r="F649" s="240" t="s">
        <v>590</v>
      </c>
      <c r="G649" s="238"/>
      <c r="H649" s="241">
        <v>30.062999999999999</v>
      </c>
      <c r="I649" s="242"/>
      <c r="J649" s="238"/>
      <c r="K649" s="238"/>
      <c r="L649" s="243"/>
      <c r="M649" s="244"/>
      <c r="N649" s="245"/>
      <c r="O649" s="245"/>
      <c r="P649" s="245"/>
      <c r="Q649" s="245"/>
      <c r="R649" s="245"/>
      <c r="S649" s="245"/>
      <c r="T649" s="246"/>
      <c r="AT649" s="247" t="s">
        <v>546</v>
      </c>
      <c r="AU649" s="247" t="s">
        <v>85</v>
      </c>
      <c r="AV649" s="16" t="s">
        <v>573</v>
      </c>
      <c r="AW649" s="16" t="s">
        <v>33</v>
      </c>
      <c r="AX649" s="16" t="s">
        <v>72</v>
      </c>
      <c r="AY649" s="247" t="s">
        <v>525</v>
      </c>
    </row>
    <row r="650" spans="1:65" s="15" customFormat="1" ht="11.25">
      <c r="B650" s="227"/>
      <c r="C650" s="228"/>
      <c r="D650" s="206" t="s">
        <v>546</v>
      </c>
      <c r="E650" s="229" t="s">
        <v>19</v>
      </c>
      <c r="F650" s="230" t="s">
        <v>1097</v>
      </c>
      <c r="G650" s="228"/>
      <c r="H650" s="229" t="s">
        <v>19</v>
      </c>
      <c r="I650" s="231"/>
      <c r="J650" s="228"/>
      <c r="K650" s="228"/>
      <c r="L650" s="232"/>
      <c r="M650" s="233"/>
      <c r="N650" s="234"/>
      <c r="O650" s="234"/>
      <c r="P650" s="234"/>
      <c r="Q650" s="234"/>
      <c r="R650" s="234"/>
      <c r="S650" s="234"/>
      <c r="T650" s="235"/>
      <c r="AT650" s="236" t="s">
        <v>546</v>
      </c>
      <c r="AU650" s="236" t="s">
        <v>85</v>
      </c>
      <c r="AV650" s="15" t="s">
        <v>79</v>
      </c>
      <c r="AW650" s="15" t="s">
        <v>33</v>
      </c>
      <c r="AX650" s="15" t="s">
        <v>72</v>
      </c>
      <c r="AY650" s="236" t="s">
        <v>525</v>
      </c>
    </row>
    <row r="651" spans="1:65" s="15" customFormat="1" ht="11.25">
      <c r="B651" s="227"/>
      <c r="C651" s="228"/>
      <c r="D651" s="206" t="s">
        <v>546</v>
      </c>
      <c r="E651" s="229" t="s">
        <v>19</v>
      </c>
      <c r="F651" s="230" t="s">
        <v>1129</v>
      </c>
      <c r="G651" s="228"/>
      <c r="H651" s="229" t="s">
        <v>19</v>
      </c>
      <c r="I651" s="231"/>
      <c r="J651" s="228"/>
      <c r="K651" s="228"/>
      <c r="L651" s="232"/>
      <c r="M651" s="233"/>
      <c r="N651" s="234"/>
      <c r="O651" s="234"/>
      <c r="P651" s="234"/>
      <c r="Q651" s="234"/>
      <c r="R651" s="234"/>
      <c r="S651" s="234"/>
      <c r="T651" s="235"/>
      <c r="AT651" s="236" t="s">
        <v>546</v>
      </c>
      <c r="AU651" s="236" t="s">
        <v>85</v>
      </c>
      <c r="AV651" s="15" t="s">
        <v>79</v>
      </c>
      <c r="AW651" s="15" t="s">
        <v>33</v>
      </c>
      <c r="AX651" s="15" t="s">
        <v>72</v>
      </c>
      <c r="AY651" s="236" t="s">
        <v>525</v>
      </c>
    </row>
    <row r="652" spans="1:65" s="13" customFormat="1" ht="11.25">
      <c r="B652" s="204"/>
      <c r="C652" s="205"/>
      <c r="D652" s="206" t="s">
        <v>546</v>
      </c>
      <c r="E652" s="207" t="s">
        <v>19</v>
      </c>
      <c r="F652" s="208" t="s">
        <v>1193</v>
      </c>
      <c r="G652" s="205"/>
      <c r="H652" s="209">
        <v>2.859</v>
      </c>
      <c r="I652" s="210"/>
      <c r="J652" s="205"/>
      <c r="K652" s="205"/>
      <c r="L652" s="211"/>
      <c r="M652" s="212"/>
      <c r="N652" s="213"/>
      <c r="O652" s="213"/>
      <c r="P652" s="213"/>
      <c r="Q652" s="213"/>
      <c r="R652" s="213"/>
      <c r="S652" s="213"/>
      <c r="T652" s="214"/>
      <c r="AT652" s="215" t="s">
        <v>546</v>
      </c>
      <c r="AU652" s="215" t="s">
        <v>85</v>
      </c>
      <c r="AV652" s="13" t="s">
        <v>85</v>
      </c>
      <c r="AW652" s="13" t="s">
        <v>33</v>
      </c>
      <c r="AX652" s="13" t="s">
        <v>72</v>
      </c>
      <c r="AY652" s="215" t="s">
        <v>525</v>
      </c>
    </row>
    <row r="653" spans="1:65" s="13" customFormat="1" ht="11.25">
      <c r="B653" s="204"/>
      <c r="C653" s="205"/>
      <c r="D653" s="206" t="s">
        <v>546</v>
      </c>
      <c r="E653" s="207" t="s">
        <v>19</v>
      </c>
      <c r="F653" s="208" t="s">
        <v>1194</v>
      </c>
      <c r="G653" s="205"/>
      <c r="H653" s="209">
        <v>5.1059999999999999</v>
      </c>
      <c r="I653" s="210"/>
      <c r="J653" s="205"/>
      <c r="K653" s="205"/>
      <c r="L653" s="211"/>
      <c r="M653" s="212"/>
      <c r="N653" s="213"/>
      <c r="O653" s="213"/>
      <c r="P653" s="213"/>
      <c r="Q653" s="213"/>
      <c r="R653" s="213"/>
      <c r="S653" s="213"/>
      <c r="T653" s="214"/>
      <c r="AT653" s="215" t="s">
        <v>546</v>
      </c>
      <c r="AU653" s="215" t="s">
        <v>85</v>
      </c>
      <c r="AV653" s="13" t="s">
        <v>85</v>
      </c>
      <c r="AW653" s="13" t="s">
        <v>33</v>
      </c>
      <c r="AX653" s="13" t="s">
        <v>72</v>
      </c>
      <c r="AY653" s="215" t="s">
        <v>525</v>
      </c>
    </row>
    <row r="654" spans="1:65" s="13" customFormat="1" ht="11.25">
      <c r="B654" s="204"/>
      <c r="C654" s="205"/>
      <c r="D654" s="206" t="s">
        <v>546</v>
      </c>
      <c r="E654" s="207" t="s">
        <v>19</v>
      </c>
      <c r="F654" s="208" t="s">
        <v>1192</v>
      </c>
      <c r="G654" s="205"/>
      <c r="H654" s="209">
        <v>-0.84</v>
      </c>
      <c r="I654" s="210"/>
      <c r="J654" s="205"/>
      <c r="K654" s="205"/>
      <c r="L654" s="211"/>
      <c r="M654" s="212"/>
      <c r="N654" s="213"/>
      <c r="O654" s="213"/>
      <c r="P654" s="213"/>
      <c r="Q654" s="213"/>
      <c r="R654" s="213"/>
      <c r="S654" s="213"/>
      <c r="T654" s="214"/>
      <c r="AT654" s="215" t="s">
        <v>546</v>
      </c>
      <c r="AU654" s="215" t="s">
        <v>85</v>
      </c>
      <c r="AV654" s="13" t="s">
        <v>85</v>
      </c>
      <c r="AW654" s="13" t="s">
        <v>33</v>
      </c>
      <c r="AX654" s="13" t="s">
        <v>72</v>
      </c>
      <c r="AY654" s="215" t="s">
        <v>525</v>
      </c>
    </row>
    <row r="655" spans="1:65" s="15" customFormat="1" ht="11.25">
      <c r="B655" s="227"/>
      <c r="C655" s="228"/>
      <c r="D655" s="206" t="s">
        <v>546</v>
      </c>
      <c r="E655" s="229" t="s">
        <v>19</v>
      </c>
      <c r="F655" s="230" t="s">
        <v>1195</v>
      </c>
      <c r="G655" s="228"/>
      <c r="H655" s="229" t="s">
        <v>19</v>
      </c>
      <c r="I655" s="231"/>
      <c r="J655" s="228"/>
      <c r="K655" s="228"/>
      <c r="L655" s="232"/>
      <c r="M655" s="233"/>
      <c r="N655" s="234"/>
      <c r="O655" s="234"/>
      <c r="P655" s="234"/>
      <c r="Q655" s="234"/>
      <c r="R655" s="234"/>
      <c r="S655" s="234"/>
      <c r="T655" s="235"/>
      <c r="AT655" s="236" t="s">
        <v>546</v>
      </c>
      <c r="AU655" s="236" t="s">
        <v>85</v>
      </c>
      <c r="AV655" s="15" t="s">
        <v>79</v>
      </c>
      <c r="AW655" s="15" t="s">
        <v>33</v>
      </c>
      <c r="AX655" s="15" t="s">
        <v>72</v>
      </c>
      <c r="AY655" s="236" t="s">
        <v>525</v>
      </c>
    </row>
    <row r="656" spans="1:65" s="13" customFormat="1" ht="11.25">
      <c r="B656" s="204"/>
      <c r="C656" s="205"/>
      <c r="D656" s="206" t="s">
        <v>546</v>
      </c>
      <c r="E656" s="207" t="s">
        <v>19</v>
      </c>
      <c r="F656" s="208" t="s">
        <v>1196</v>
      </c>
      <c r="G656" s="205"/>
      <c r="H656" s="209">
        <v>2.391</v>
      </c>
      <c r="I656" s="210"/>
      <c r="J656" s="205"/>
      <c r="K656" s="205"/>
      <c r="L656" s="211"/>
      <c r="M656" s="212"/>
      <c r="N656" s="213"/>
      <c r="O656" s="213"/>
      <c r="P656" s="213"/>
      <c r="Q656" s="213"/>
      <c r="R656" s="213"/>
      <c r="S656" s="213"/>
      <c r="T656" s="214"/>
      <c r="AT656" s="215" t="s">
        <v>546</v>
      </c>
      <c r="AU656" s="215" t="s">
        <v>85</v>
      </c>
      <c r="AV656" s="13" t="s">
        <v>85</v>
      </c>
      <c r="AW656" s="13" t="s">
        <v>33</v>
      </c>
      <c r="AX656" s="13" t="s">
        <v>72</v>
      </c>
      <c r="AY656" s="215" t="s">
        <v>525</v>
      </c>
    </row>
    <row r="657" spans="2:51" s="16" customFormat="1" ht="11.25">
      <c r="B657" s="237"/>
      <c r="C657" s="238"/>
      <c r="D657" s="206" t="s">
        <v>546</v>
      </c>
      <c r="E657" s="239" t="s">
        <v>206</v>
      </c>
      <c r="F657" s="240" t="s">
        <v>590</v>
      </c>
      <c r="G657" s="238"/>
      <c r="H657" s="241">
        <v>9.516</v>
      </c>
      <c r="I657" s="242"/>
      <c r="J657" s="238"/>
      <c r="K657" s="238"/>
      <c r="L657" s="243"/>
      <c r="M657" s="244"/>
      <c r="N657" s="245"/>
      <c r="O657" s="245"/>
      <c r="P657" s="245"/>
      <c r="Q657" s="245"/>
      <c r="R657" s="245"/>
      <c r="S657" s="245"/>
      <c r="T657" s="246"/>
      <c r="AT657" s="247" t="s">
        <v>546</v>
      </c>
      <c r="AU657" s="247" t="s">
        <v>85</v>
      </c>
      <c r="AV657" s="16" t="s">
        <v>573</v>
      </c>
      <c r="AW657" s="16" t="s">
        <v>33</v>
      </c>
      <c r="AX657" s="16" t="s">
        <v>72</v>
      </c>
      <c r="AY657" s="247" t="s">
        <v>525</v>
      </c>
    </row>
    <row r="658" spans="2:51" s="15" customFormat="1" ht="11.25">
      <c r="B658" s="227"/>
      <c r="C658" s="228"/>
      <c r="D658" s="206" t="s">
        <v>546</v>
      </c>
      <c r="E658" s="229" t="s">
        <v>19</v>
      </c>
      <c r="F658" s="230" t="s">
        <v>1135</v>
      </c>
      <c r="G658" s="228"/>
      <c r="H658" s="229" t="s">
        <v>19</v>
      </c>
      <c r="I658" s="231"/>
      <c r="J658" s="228"/>
      <c r="K658" s="228"/>
      <c r="L658" s="232"/>
      <c r="M658" s="233"/>
      <c r="N658" s="234"/>
      <c r="O658" s="234"/>
      <c r="P658" s="234"/>
      <c r="Q658" s="234"/>
      <c r="R658" s="234"/>
      <c r="S658" s="234"/>
      <c r="T658" s="235"/>
      <c r="AT658" s="236" t="s">
        <v>546</v>
      </c>
      <c r="AU658" s="236" t="s">
        <v>85</v>
      </c>
      <c r="AV658" s="15" t="s">
        <v>79</v>
      </c>
      <c r="AW658" s="15" t="s">
        <v>33</v>
      </c>
      <c r="AX658" s="15" t="s">
        <v>72</v>
      </c>
      <c r="AY658" s="236" t="s">
        <v>525</v>
      </c>
    </row>
    <row r="659" spans="2:51" s="15" customFormat="1" ht="11.25">
      <c r="B659" s="227"/>
      <c r="C659" s="228"/>
      <c r="D659" s="206" t="s">
        <v>546</v>
      </c>
      <c r="E659" s="229" t="s">
        <v>19</v>
      </c>
      <c r="F659" s="230" t="s">
        <v>1157</v>
      </c>
      <c r="G659" s="228"/>
      <c r="H659" s="229" t="s">
        <v>19</v>
      </c>
      <c r="I659" s="231"/>
      <c r="J659" s="228"/>
      <c r="K659" s="228"/>
      <c r="L659" s="232"/>
      <c r="M659" s="233"/>
      <c r="N659" s="234"/>
      <c r="O659" s="234"/>
      <c r="P659" s="234"/>
      <c r="Q659" s="234"/>
      <c r="R659" s="234"/>
      <c r="S659" s="234"/>
      <c r="T659" s="235"/>
      <c r="AT659" s="236" t="s">
        <v>546</v>
      </c>
      <c r="AU659" s="236" t="s">
        <v>85</v>
      </c>
      <c r="AV659" s="15" t="s">
        <v>79</v>
      </c>
      <c r="AW659" s="15" t="s">
        <v>33</v>
      </c>
      <c r="AX659" s="15" t="s">
        <v>72</v>
      </c>
      <c r="AY659" s="236" t="s">
        <v>525</v>
      </c>
    </row>
    <row r="660" spans="2:51" s="13" customFormat="1" ht="11.25">
      <c r="B660" s="204"/>
      <c r="C660" s="205"/>
      <c r="D660" s="206" t="s">
        <v>546</v>
      </c>
      <c r="E660" s="207" t="s">
        <v>19</v>
      </c>
      <c r="F660" s="208" t="s">
        <v>1197</v>
      </c>
      <c r="G660" s="205"/>
      <c r="H660" s="209">
        <v>3.2810000000000001</v>
      </c>
      <c r="I660" s="210"/>
      <c r="J660" s="205"/>
      <c r="K660" s="205"/>
      <c r="L660" s="211"/>
      <c r="M660" s="212"/>
      <c r="N660" s="213"/>
      <c r="O660" s="213"/>
      <c r="P660" s="213"/>
      <c r="Q660" s="213"/>
      <c r="R660" s="213"/>
      <c r="S660" s="213"/>
      <c r="T660" s="214"/>
      <c r="AT660" s="215" t="s">
        <v>546</v>
      </c>
      <c r="AU660" s="215" t="s">
        <v>85</v>
      </c>
      <c r="AV660" s="13" t="s">
        <v>85</v>
      </c>
      <c r="AW660" s="13" t="s">
        <v>33</v>
      </c>
      <c r="AX660" s="13" t="s">
        <v>72</v>
      </c>
      <c r="AY660" s="215" t="s">
        <v>525</v>
      </c>
    </row>
    <row r="661" spans="2:51" s="13" customFormat="1" ht="11.25">
      <c r="B661" s="204"/>
      <c r="C661" s="205"/>
      <c r="D661" s="206" t="s">
        <v>546</v>
      </c>
      <c r="E661" s="207" t="s">
        <v>19</v>
      </c>
      <c r="F661" s="208" t="s">
        <v>1198</v>
      </c>
      <c r="G661" s="205"/>
      <c r="H661" s="209">
        <v>5.859</v>
      </c>
      <c r="I661" s="210"/>
      <c r="J661" s="205"/>
      <c r="K661" s="205"/>
      <c r="L661" s="211"/>
      <c r="M661" s="212"/>
      <c r="N661" s="213"/>
      <c r="O661" s="213"/>
      <c r="P661" s="213"/>
      <c r="Q661" s="213"/>
      <c r="R661" s="213"/>
      <c r="S661" s="213"/>
      <c r="T661" s="214"/>
      <c r="AT661" s="215" t="s">
        <v>546</v>
      </c>
      <c r="AU661" s="215" t="s">
        <v>85</v>
      </c>
      <c r="AV661" s="13" t="s">
        <v>85</v>
      </c>
      <c r="AW661" s="13" t="s">
        <v>33</v>
      </c>
      <c r="AX661" s="13" t="s">
        <v>72</v>
      </c>
      <c r="AY661" s="215" t="s">
        <v>525</v>
      </c>
    </row>
    <row r="662" spans="2:51" s="13" customFormat="1" ht="11.25">
      <c r="B662" s="204"/>
      <c r="C662" s="205"/>
      <c r="D662" s="206" t="s">
        <v>546</v>
      </c>
      <c r="E662" s="207" t="s">
        <v>19</v>
      </c>
      <c r="F662" s="208" t="s">
        <v>1192</v>
      </c>
      <c r="G662" s="205"/>
      <c r="H662" s="209">
        <v>-0.84</v>
      </c>
      <c r="I662" s="210"/>
      <c r="J662" s="205"/>
      <c r="K662" s="205"/>
      <c r="L662" s="211"/>
      <c r="M662" s="212"/>
      <c r="N662" s="213"/>
      <c r="O662" s="213"/>
      <c r="P662" s="213"/>
      <c r="Q662" s="213"/>
      <c r="R662" s="213"/>
      <c r="S662" s="213"/>
      <c r="T662" s="214"/>
      <c r="AT662" s="215" t="s">
        <v>546</v>
      </c>
      <c r="AU662" s="215" t="s">
        <v>85</v>
      </c>
      <c r="AV662" s="13" t="s">
        <v>85</v>
      </c>
      <c r="AW662" s="13" t="s">
        <v>33</v>
      </c>
      <c r="AX662" s="13" t="s">
        <v>72</v>
      </c>
      <c r="AY662" s="215" t="s">
        <v>525</v>
      </c>
    </row>
    <row r="663" spans="2:51" s="16" customFormat="1" ht="11.25">
      <c r="B663" s="237"/>
      <c r="C663" s="238"/>
      <c r="D663" s="206" t="s">
        <v>546</v>
      </c>
      <c r="E663" s="239" t="s">
        <v>19</v>
      </c>
      <c r="F663" s="240" t="s">
        <v>590</v>
      </c>
      <c r="G663" s="238"/>
      <c r="H663" s="241">
        <v>8.3000000000000007</v>
      </c>
      <c r="I663" s="242"/>
      <c r="J663" s="238"/>
      <c r="K663" s="238"/>
      <c r="L663" s="243"/>
      <c r="M663" s="244"/>
      <c r="N663" s="245"/>
      <c r="O663" s="245"/>
      <c r="P663" s="245"/>
      <c r="Q663" s="245"/>
      <c r="R663" s="245"/>
      <c r="S663" s="245"/>
      <c r="T663" s="246"/>
      <c r="AT663" s="247" t="s">
        <v>546</v>
      </c>
      <c r="AU663" s="247" t="s">
        <v>85</v>
      </c>
      <c r="AV663" s="16" t="s">
        <v>573</v>
      </c>
      <c r="AW663" s="16" t="s">
        <v>33</v>
      </c>
      <c r="AX663" s="16" t="s">
        <v>72</v>
      </c>
      <c r="AY663" s="247" t="s">
        <v>525</v>
      </c>
    </row>
    <row r="664" spans="2:51" s="15" customFormat="1" ht="11.25">
      <c r="B664" s="227"/>
      <c r="C664" s="228"/>
      <c r="D664" s="206" t="s">
        <v>546</v>
      </c>
      <c r="E664" s="229" t="s">
        <v>19</v>
      </c>
      <c r="F664" s="230" t="s">
        <v>1163</v>
      </c>
      <c r="G664" s="228"/>
      <c r="H664" s="229" t="s">
        <v>19</v>
      </c>
      <c r="I664" s="231"/>
      <c r="J664" s="228"/>
      <c r="K664" s="228"/>
      <c r="L664" s="232"/>
      <c r="M664" s="233"/>
      <c r="N664" s="234"/>
      <c r="O664" s="234"/>
      <c r="P664" s="234"/>
      <c r="Q664" s="234"/>
      <c r="R664" s="234"/>
      <c r="S664" s="234"/>
      <c r="T664" s="235"/>
      <c r="AT664" s="236" t="s">
        <v>546</v>
      </c>
      <c r="AU664" s="236" t="s">
        <v>85</v>
      </c>
      <c r="AV664" s="15" t="s">
        <v>79</v>
      </c>
      <c r="AW664" s="15" t="s">
        <v>33</v>
      </c>
      <c r="AX664" s="15" t="s">
        <v>72</v>
      </c>
      <c r="AY664" s="236" t="s">
        <v>525</v>
      </c>
    </row>
    <row r="665" spans="2:51" s="15" customFormat="1" ht="11.25">
      <c r="B665" s="227"/>
      <c r="C665" s="228"/>
      <c r="D665" s="206" t="s">
        <v>546</v>
      </c>
      <c r="E665" s="229" t="s">
        <v>19</v>
      </c>
      <c r="F665" s="230" t="s">
        <v>1164</v>
      </c>
      <c r="G665" s="228"/>
      <c r="H665" s="229" t="s">
        <v>19</v>
      </c>
      <c r="I665" s="231"/>
      <c r="J665" s="228"/>
      <c r="K665" s="228"/>
      <c r="L665" s="232"/>
      <c r="M665" s="233"/>
      <c r="N665" s="234"/>
      <c r="O665" s="234"/>
      <c r="P665" s="234"/>
      <c r="Q665" s="234"/>
      <c r="R665" s="234"/>
      <c r="S665" s="234"/>
      <c r="T665" s="235"/>
      <c r="AT665" s="236" t="s">
        <v>546</v>
      </c>
      <c r="AU665" s="236" t="s">
        <v>85</v>
      </c>
      <c r="AV665" s="15" t="s">
        <v>79</v>
      </c>
      <c r="AW665" s="15" t="s">
        <v>33</v>
      </c>
      <c r="AX665" s="15" t="s">
        <v>72</v>
      </c>
      <c r="AY665" s="236" t="s">
        <v>525</v>
      </c>
    </row>
    <row r="666" spans="2:51" s="13" customFormat="1" ht="11.25">
      <c r="B666" s="204"/>
      <c r="C666" s="205"/>
      <c r="D666" s="206" t="s">
        <v>546</v>
      </c>
      <c r="E666" s="207" t="s">
        <v>19</v>
      </c>
      <c r="F666" s="208" t="s">
        <v>1199</v>
      </c>
      <c r="G666" s="205"/>
      <c r="H666" s="209">
        <v>3.0470000000000002</v>
      </c>
      <c r="I666" s="210"/>
      <c r="J666" s="205"/>
      <c r="K666" s="205"/>
      <c r="L666" s="211"/>
      <c r="M666" s="212"/>
      <c r="N666" s="213"/>
      <c r="O666" s="213"/>
      <c r="P666" s="213"/>
      <c r="Q666" s="213"/>
      <c r="R666" s="213"/>
      <c r="S666" s="213"/>
      <c r="T666" s="214"/>
      <c r="AT666" s="215" t="s">
        <v>546</v>
      </c>
      <c r="AU666" s="215" t="s">
        <v>85</v>
      </c>
      <c r="AV666" s="13" t="s">
        <v>85</v>
      </c>
      <c r="AW666" s="13" t="s">
        <v>33</v>
      </c>
      <c r="AX666" s="13" t="s">
        <v>72</v>
      </c>
      <c r="AY666" s="215" t="s">
        <v>525</v>
      </c>
    </row>
    <row r="667" spans="2:51" s="13" customFormat="1" ht="11.25">
      <c r="B667" s="204"/>
      <c r="C667" s="205"/>
      <c r="D667" s="206" t="s">
        <v>546</v>
      </c>
      <c r="E667" s="207" t="s">
        <v>19</v>
      </c>
      <c r="F667" s="208" t="s">
        <v>1200</v>
      </c>
      <c r="G667" s="205"/>
      <c r="H667" s="209">
        <v>5.4409999999999998</v>
      </c>
      <c r="I667" s="210"/>
      <c r="J667" s="205"/>
      <c r="K667" s="205"/>
      <c r="L667" s="211"/>
      <c r="M667" s="212"/>
      <c r="N667" s="213"/>
      <c r="O667" s="213"/>
      <c r="P667" s="213"/>
      <c r="Q667" s="213"/>
      <c r="R667" s="213"/>
      <c r="S667" s="213"/>
      <c r="T667" s="214"/>
      <c r="AT667" s="215" t="s">
        <v>546</v>
      </c>
      <c r="AU667" s="215" t="s">
        <v>85</v>
      </c>
      <c r="AV667" s="13" t="s">
        <v>85</v>
      </c>
      <c r="AW667" s="13" t="s">
        <v>33</v>
      </c>
      <c r="AX667" s="13" t="s">
        <v>72</v>
      </c>
      <c r="AY667" s="215" t="s">
        <v>525</v>
      </c>
    </row>
    <row r="668" spans="2:51" s="13" customFormat="1" ht="11.25">
      <c r="B668" s="204"/>
      <c r="C668" s="205"/>
      <c r="D668" s="206" t="s">
        <v>546</v>
      </c>
      <c r="E668" s="207" t="s">
        <v>19</v>
      </c>
      <c r="F668" s="208" t="s">
        <v>1201</v>
      </c>
      <c r="G668" s="205"/>
      <c r="H668" s="209">
        <v>-0.79</v>
      </c>
      <c r="I668" s="210"/>
      <c r="J668" s="205"/>
      <c r="K668" s="205"/>
      <c r="L668" s="211"/>
      <c r="M668" s="212"/>
      <c r="N668" s="213"/>
      <c r="O668" s="213"/>
      <c r="P668" s="213"/>
      <c r="Q668" s="213"/>
      <c r="R668" s="213"/>
      <c r="S668" s="213"/>
      <c r="T668" s="214"/>
      <c r="AT668" s="215" t="s">
        <v>546</v>
      </c>
      <c r="AU668" s="215" t="s">
        <v>85</v>
      </c>
      <c r="AV668" s="13" t="s">
        <v>85</v>
      </c>
      <c r="AW668" s="13" t="s">
        <v>33</v>
      </c>
      <c r="AX668" s="13" t="s">
        <v>72</v>
      </c>
      <c r="AY668" s="215" t="s">
        <v>525</v>
      </c>
    </row>
    <row r="669" spans="2:51" s="16" customFormat="1" ht="11.25">
      <c r="B669" s="237"/>
      <c r="C669" s="238"/>
      <c r="D669" s="206" t="s">
        <v>546</v>
      </c>
      <c r="E669" s="239" t="s">
        <v>19</v>
      </c>
      <c r="F669" s="240" t="s">
        <v>590</v>
      </c>
      <c r="G669" s="238"/>
      <c r="H669" s="241">
        <v>7.6980000000000004</v>
      </c>
      <c r="I669" s="242"/>
      <c r="J669" s="238"/>
      <c r="K669" s="238"/>
      <c r="L669" s="243"/>
      <c r="M669" s="244"/>
      <c r="N669" s="245"/>
      <c r="O669" s="245"/>
      <c r="P669" s="245"/>
      <c r="Q669" s="245"/>
      <c r="R669" s="245"/>
      <c r="S669" s="245"/>
      <c r="T669" s="246"/>
      <c r="AT669" s="247" t="s">
        <v>546</v>
      </c>
      <c r="AU669" s="247" t="s">
        <v>85</v>
      </c>
      <c r="AV669" s="16" t="s">
        <v>573</v>
      </c>
      <c r="AW669" s="16" t="s">
        <v>33</v>
      </c>
      <c r="AX669" s="16" t="s">
        <v>72</v>
      </c>
      <c r="AY669" s="247" t="s">
        <v>525</v>
      </c>
    </row>
    <row r="670" spans="2:51" s="15" customFormat="1" ht="11.25">
      <c r="B670" s="227"/>
      <c r="C670" s="228"/>
      <c r="D670" s="206" t="s">
        <v>546</v>
      </c>
      <c r="E670" s="229" t="s">
        <v>19</v>
      </c>
      <c r="F670" s="230" t="s">
        <v>1202</v>
      </c>
      <c r="G670" s="228"/>
      <c r="H670" s="229" t="s">
        <v>19</v>
      </c>
      <c r="I670" s="231"/>
      <c r="J670" s="228"/>
      <c r="K670" s="228"/>
      <c r="L670" s="232"/>
      <c r="M670" s="233"/>
      <c r="N670" s="234"/>
      <c r="O670" s="234"/>
      <c r="P670" s="234"/>
      <c r="Q670" s="234"/>
      <c r="R670" s="234"/>
      <c r="S670" s="234"/>
      <c r="T670" s="235"/>
      <c r="AT670" s="236" t="s">
        <v>546</v>
      </c>
      <c r="AU670" s="236" t="s">
        <v>85</v>
      </c>
      <c r="AV670" s="15" t="s">
        <v>79</v>
      </c>
      <c r="AW670" s="15" t="s">
        <v>33</v>
      </c>
      <c r="AX670" s="15" t="s">
        <v>72</v>
      </c>
      <c r="AY670" s="236" t="s">
        <v>525</v>
      </c>
    </row>
    <row r="671" spans="2:51" s="15" customFormat="1" ht="11.25">
      <c r="B671" s="227"/>
      <c r="C671" s="228"/>
      <c r="D671" s="206" t="s">
        <v>546</v>
      </c>
      <c r="E671" s="229" t="s">
        <v>19</v>
      </c>
      <c r="F671" s="230" t="s">
        <v>1203</v>
      </c>
      <c r="G671" s="228"/>
      <c r="H671" s="229" t="s">
        <v>19</v>
      </c>
      <c r="I671" s="231"/>
      <c r="J671" s="228"/>
      <c r="K671" s="228"/>
      <c r="L671" s="232"/>
      <c r="M671" s="233"/>
      <c r="N671" s="234"/>
      <c r="O671" s="234"/>
      <c r="P671" s="234"/>
      <c r="Q671" s="234"/>
      <c r="R671" s="234"/>
      <c r="S671" s="234"/>
      <c r="T671" s="235"/>
      <c r="AT671" s="236" t="s">
        <v>546</v>
      </c>
      <c r="AU671" s="236" t="s">
        <v>85</v>
      </c>
      <c r="AV671" s="15" t="s">
        <v>79</v>
      </c>
      <c r="AW671" s="15" t="s">
        <v>33</v>
      </c>
      <c r="AX671" s="15" t="s">
        <v>72</v>
      </c>
      <c r="AY671" s="236" t="s">
        <v>525</v>
      </c>
    </row>
    <row r="672" spans="2:51" s="13" customFormat="1" ht="11.25">
      <c r="B672" s="204"/>
      <c r="C672" s="205"/>
      <c r="D672" s="206" t="s">
        <v>546</v>
      </c>
      <c r="E672" s="207" t="s">
        <v>19</v>
      </c>
      <c r="F672" s="208" t="s">
        <v>1204</v>
      </c>
      <c r="G672" s="205"/>
      <c r="H672" s="209">
        <v>27.896000000000001</v>
      </c>
      <c r="I672" s="210"/>
      <c r="J672" s="205"/>
      <c r="K672" s="205"/>
      <c r="L672" s="211"/>
      <c r="M672" s="212"/>
      <c r="N672" s="213"/>
      <c r="O672" s="213"/>
      <c r="P672" s="213"/>
      <c r="Q672" s="213"/>
      <c r="R672" s="213"/>
      <c r="S672" s="213"/>
      <c r="T672" s="214"/>
      <c r="AT672" s="215" t="s">
        <v>546</v>
      </c>
      <c r="AU672" s="215" t="s">
        <v>85</v>
      </c>
      <c r="AV672" s="13" t="s">
        <v>85</v>
      </c>
      <c r="AW672" s="13" t="s">
        <v>33</v>
      </c>
      <c r="AX672" s="13" t="s">
        <v>72</v>
      </c>
      <c r="AY672" s="215" t="s">
        <v>525</v>
      </c>
    </row>
    <row r="673" spans="1:65" s="13" customFormat="1" ht="11.25">
      <c r="B673" s="204"/>
      <c r="C673" s="205"/>
      <c r="D673" s="206" t="s">
        <v>546</v>
      </c>
      <c r="E673" s="207" t="s">
        <v>19</v>
      </c>
      <c r="F673" s="208" t="s">
        <v>1205</v>
      </c>
      <c r="G673" s="205"/>
      <c r="H673" s="209">
        <v>-2.3759999999999999</v>
      </c>
      <c r="I673" s="210"/>
      <c r="J673" s="205"/>
      <c r="K673" s="205"/>
      <c r="L673" s="211"/>
      <c r="M673" s="212"/>
      <c r="N673" s="213"/>
      <c r="O673" s="213"/>
      <c r="P673" s="213"/>
      <c r="Q673" s="213"/>
      <c r="R673" s="213"/>
      <c r="S673" s="213"/>
      <c r="T673" s="214"/>
      <c r="AT673" s="215" t="s">
        <v>546</v>
      </c>
      <c r="AU673" s="215" t="s">
        <v>85</v>
      </c>
      <c r="AV673" s="13" t="s">
        <v>85</v>
      </c>
      <c r="AW673" s="13" t="s">
        <v>33</v>
      </c>
      <c r="AX673" s="13" t="s">
        <v>72</v>
      </c>
      <c r="AY673" s="215" t="s">
        <v>525</v>
      </c>
    </row>
    <row r="674" spans="1:65" s="16" customFormat="1" ht="11.25">
      <c r="B674" s="237"/>
      <c r="C674" s="238"/>
      <c r="D674" s="206" t="s">
        <v>546</v>
      </c>
      <c r="E674" s="239" t="s">
        <v>19</v>
      </c>
      <c r="F674" s="240" t="s">
        <v>590</v>
      </c>
      <c r="G674" s="238"/>
      <c r="H674" s="241">
        <v>25.52</v>
      </c>
      <c r="I674" s="242"/>
      <c r="J674" s="238"/>
      <c r="K674" s="238"/>
      <c r="L674" s="243"/>
      <c r="M674" s="244"/>
      <c r="N674" s="245"/>
      <c r="O674" s="245"/>
      <c r="P674" s="245"/>
      <c r="Q674" s="245"/>
      <c r="R674" s="245"/>
      <c r="S674" s="245"/>
      <c r="T674" s="246"/>
      <c r="AT674" s="247" t="s">
        <v>546</v>
      </c>
      <c r="AU674" s="247" t="s">
        <v>85</v>
      </c>
      <c r="AV674" s="16" t="s">
        <v>573</v>
      </c>
      <c r="AW674" s="16" t="s">
        <v>33</v>
      </c>
      <c r="AX674" s="16" t="s">
        <v>72</v>
      </c>
      <c r="AY674" s="247" t="s">
        <v>525</v>
      </c>
    </row>
    <row r="675" spans="1:65" s="14" customFormat="1" ht="11.25">
      <c r="B675" s="216"/>
      <c r="C675" s="217"/>
      <c r="D675" s="206" t="s">
        <v>546</v>
      </c>
      <c r="E675" s="218" t="s">
        <v>203</v>
      </c>
      <c r="F675" s="219" t="s">
        <v>552</v>
      </c>
      <c r="G675" s="217"/>
      <c r="H675" s="220">
        <v>81.096999999999994</v>
      </c>
      <c r="I675" s="221"/>
      <c r="J675" s="217"/>
      <c r="K675" s="217"/>
      <c r="L675" s="222"/>
      <c r="M675" s="223"/>
      <c r="N675" s="224"/>
      <c r="O675" s="224"/>
      <c r="P675" s="224"/>
      <c r="Q675" s="224"/>
      <c r="R675" s="224"/>
      <c r="S675" s="224"/>
      <c r="T675" s="225"/>
      <c r="AT675" s="226" t="s">
        <v>546</v>
      </c>
      <c r="AU675" s="226" t="s">
        <v>85</v>
      </c>
      <c r="AV675" s="14" t="s">
        <v>537</v>
      </c>
      <c r="AW675" s="14" t="s">
        <v>33</v>
      </c>
      <c r="AX675" s="14" t="s">
        <v>79</v>
      </c>
      <c r="AY675" s="226" t="s">
        <v>525</v>
      </c>
    </row>
    <row r="676" spans="1:65" s="2" customFormat="1" ht="33" customHeight="1">
      <c r="A676" s="38"/>
      <c r="B676" s="39"/>
      <c r="C676" s="186" t="s">
        <v>1206</v>
      </c>
      <c r="D676" s="186" t="s">
        <v>533</v>
      </c>
      <c r="E676" s="187" t="s">
        <v>1207</v>
      </c>
      <c r="F676" s="188" t="s">
        <v>1208</v>
      </c>
      <c r="G676" s="189" t="s">
        <v>158</v>
      </c>
      <c r="H676" s="190">
        <v>34.906999999999996</v>
      </c>
      <c r="I676" s="191"/>
      <c r="J676" s="192">
        <f>ROUND(I676*H676,2)</f>
        <v>0</v>
      </c>
      <c r="K676" s="188" t="s">
        <v>536</v>
      </c>
      <c r="L676" s="43"/>
      <c r="M676" s="193" t="s">
        <v>19</v>
      </c>
      <c r="N676" s="194" t="s">
        <v>44</v>
      </c>
      <c r="O676" s="68"/>
      <c r="P676" s="195">
        <f>O676*H676</f>
        <v>0</v>
      </c>
      <c r="Q676" s="195">
        <v>2.5018699999999998</v>
      </c>
      <c r="R676" s="195">
        <f>Q676*H676</f>
        <v>87.332776089999982</v>
      </c>
      <c r="S676" s="195">
        <v>0</v>
      </c>
      <c r="T676" s="196">
        <f>S676*H676</f>
        <v>0</v>
      </c>
      <c r="U676" s="38"/>
      <c r="V676" s="38"/>
      <c r="W676" s="38"/>
      <c r="X676" s="38"/>
      <c r="Y676" s="38"/>
      <c r="Z676" s="38"/>
      <c r="AA676" s="38"/>
      <c r="AB676" s="38"/>
      <c r="AC676" s="38"/>
      <c r="AD676" s="38"/>
      <c r="AE676" s="38"/>
      <c r="AR676" s="197" t="s">
        <v>537</v>
      </c>
      <c r="AT676" s="197" t="s">
        <v>533</v>
      </c>
      <c r="AU676" s="197" t="s">
        <v>85</v>
      </c>
      <c r="AY676" s="21" t="s">
        <v>525</v>
      </c>
      <c r="BE676" s="198">
        <f>IF(N676="základní",J676,0)</f>
        <v>0</v>
      </c>
      <c r="BF676" s="198">
        <f>IF(N676="snížená",J676,0)</f>
        <v>0</v>
      </c>
      <c r="BG676" s="198">
        <f>IF(N676="zákl. přenesená",J676,0)</f>
        <v>0</v>
      </c>
      <c r="BH676" s="198">
        <f>IF(N676="sníž. přenesená",J676,0)</f>
        <v>0</v>
      </c>
      <c r="BI676" s="198">
        <f>IF(N676="nulová",J676,0)</f>
        <v>0</v>
      </c>
      <c r="BJ676" s="21" t="s">
        <v>85</v>
      </c>
      <c r="BK676" s="198">
        <f>ROUND(I676*H676,2)</f>
        <v>0</v>
      </c>
      <c r="BL676" s="21" t="s">
        <v>537</v>
      </c>
      <c r="BM676" s="197" t="s">
        <v>1209</v>
      </c>
    </row>
    <row r="677" spans="1:65" s="2" customFormat="1" ht="11.25">
      <c r="A677" s="38"/>
      <c r="B677" s="39"/>
      <c r="C677" s="40"/>
      <c r="D677" s="199" t="s">
        <v>542</v>
      </c>
      <c r="E677" s="40"/>
      <c r="F677" s="200" t="s">
        <v>1210</v>
      </c>
      <c r="G677" s="40"/>
      <c r="H677" s="40"/>
      <c r="I677" s="201"/>
      <c r="J677" s="40"/>
      <c r="K677" s="40"/>
      <c r="L677" s="43"/>
      <c r="M677" s="202"/>
      <c r="N677" s="203"/>
      <c r="O677" s="68"/>
      <c r="P677" s="68"/>
      <c r="Q677" s="68"/>
      <c r="R677" s="68"/>
      <c r="S677" s="68"/>
      <c r="T677" s="69"/>
      <c r="U677" s="38"/>
      <c r="V677" s="38"/>
      <c r="W677" s="38"/>
      <c r="X677" s="38"/>
      <c r="Y677" s="38"/>
      <c r="Z677" s="38"/>
      <c r="AA677" s="38"/>
      <c r="AB677" s="38"/>
      <c r="AC677" s="38"/>
      <c r="AD677" s="38"/>
      <c r="AE677" s="38"/>
      <c r="AT677" s="21" t="s">
        <v>542</v>
      </c>
      <c r="AU677" s="21" t="s">
        <v>85</v>
      </c>
    </row>
    <row r="678" spans="1:65" s="2" customFormat="1" ht="19.5">
      <c r="A678" s="38"/>
      <c r="B678" s="39"/>
      <c r="C678" s="40"/>
      <c r="D678" s="206" t="s">
        <v>972</v>
      </c>
      <c r="E678" s="40"/>
      <c r="F678" s="258" t="s">
        <v>973</v>
      </c>
      <c r="G678" s="40"/>
      <c r="H678" s="40"/>
      <c r="I678" s="201"/>
      <c r="J678" s="40"/>
      <c r="K678" s="40"/>
      <c r="L678" s="43"/>
      <c r="M678" s="202"/>
      <c r="N678" s="203"/>
      <c r="O678" s="68"/>
      <c r="P678" s="68"/>
      <c r="Q678" s="68"/>
      <c r="R678" s="68"/>
      <c r="S678" s="68"/>
      <c r="T678" s="69"/>
      <c r="U678" s="38"/>
      <c r="V678" s="38"/>
      <c r="W678" s="38"/>
      <c r="X678" s="38"/>
      <c r="Y678" s="38"/>
      <c r="Z678" s="38"/>
      <c r="AA678" s="38"/>
      <c r="AB678" s="38"/>
      <c r="AC678" s="38"/>
      <c r="AD678" s="38"/>
      <c r="AE678" s="38"/>
      <c r="AT678" s="21" t="s">
        <v>972</v>
      </c>
      <c r="AU678" s="21" t="s">
        <v>85</v>
      </c>
    </row>
    <row r="679" spans="1:65" s="15" customFormat="1" ht="11.25">
      <c r="B679" s="227"/>
      <c r="C679" s="228"/>
      <c r="D679" s="206" t="s">
        <v>546</v>
      </c>
      <c r="E679" s="229" t="s">
        <v>19</v>
      </c>
      <c r="F679" s="230" t="s">
        <v>1211</v>
      </c>
      <c r="G679" s="228"/>
      <c r="H679" s="229" t="s">
        <v>19</v>
      </c>
      <c r="I679" s="231"/>
      <c r="J679" s="228"/>
      <c r="K679" s="228"/>
      <c r="L679" s="232"/>
      <c r="M679" s="233"/>
      <c r="N679" s="234"/>
      <c r="O679" s="234"/>
      <c r="P679" s="234"/>
      <c r="Q679" s="234"/>
      <c r="R679" s="234"/>
      <c r="S679" s="234"/>
      <c r="T679" s="235"/>
      <c r="AT679" s="236" t="s">
        <v>546</v>
      </c>
      <c r="AU679" s="236" t="s">
        <v>85</v>
      </c>
      <c r="AV679" s="15" t="s">
        <v>79</v>
      </c>
      <c r="AW679" s="15" t="s">
        <v>33</v>
      </c>
      <c r="AX679" s="15" t="s">
        <v>72</v>
      </c>
      <c r="AY679" s="236" t="s">
        <v>525</v>
      </c>
    </row>
    <row r="680" spans="1:65" s="15" customFormat="1" ht="11.25">
      <c r="B680" s="227"/>
      <c r="C680" s="228"/>
      <c r="D680" s="206" t="s">
        <v>546</v>
      </c>
      <c r="E680" s="229" t="s">
        <v>19</v>
      </c>
      <c r="F680" s="230" t="s">
        <v>1212</v>
      </c>
      <c r="G680" s="228"/>
      <c r="H680" s="229" t="s">
        <v>19</v>
      </c>
      <c r="I680" s="231"/>
      <c r="J680" s="228"/>
      <c r="K680" s="228"/>
      <c r="L680" s="232"/>
      <c r="M680" s="233"/>
      <c r="N680" s="234"/>
      <c r="O680" s="234"/>
      <c r="P680" s="234"/>
      <c r="Q680" s="234"/>
      <c r="R680" s="234"/>
      <c r="S680" s="234"/>
      <c r="T680" s="235"/>
      <c r="AT680" s="236" t="s">
        <v>546</v>
      </c>
      <c r="AU680" s="236" t="s">
        <v>85</v>
      </c>
      <c r="AV680" s="15" t="s">
        <v>79</v>
      </c>
      <c r="AW680" s="15" t="s">
        <v>33</v>
      </c>
      <c r="AX680" s="15" t="s">
        <v>72</v>
      </c>
      <c r="AY680" s="236" t="s">
        <v>525</v>
      </c>
    </row>
    <row r="681" spans="1:65" s="13" customFormat="1" ht="11.25">
      <c r="B681" s="204"/>
      <c r="C681" s="205"/>
      <c r="D681" s="206" t="s">
        <v>546</v>
      </c>
      <c r="E681" s="207" t="s">
        <v>19</v>
      </c>
      <c r="F681" s="208" t="s">
        <v>1213</v>
      </c>
      <c r="G681" s="205"/>
      <c r="H681" s="209">
        <v>34.906999999999996</v>
      </c>
      <c r="I681" s="210"/>
      <c r="J681" s="205"/>
      <c r="K681" s="205"/>
      <c r="L681" s="211"/>
      <c r="M681" s="212"/>
      <c r="N681" s="213"/>
      <c r="O681" s="213"/>
      <c r="P681" s="213"/>
      <c r="Q681" s="213"/>
      <c r="R681" s="213"/>
      <c r="S681" s="213"/>
      <c r="T681" s="214"/>
      <c r="AT681" s="215" t="s">
        <v>546</v>
      </c>
      <c r="AU681" s="215" t="s">
        <v>85</v>
      </c>
      <c r="AV681" s="13" t="s">
        <v>85</v>
      </c>
      <c r="AW681" s="13" t="s">
        <v>33</v>
      </c>
      <c r="AX681" s="13" t="s">
        <v>72</v>
      </c>
      <c r="AY681" s="215" t="s">
        <v>525</v>
      </c>
    </row>
    <row r="682" spans="1:65" s="14" customFormat="1" ht="11.25">
      <c r="B682" s="216"/>
      <c r="C682" s="217"/>
      <c r="D682" s="206" t="s">
        <v>546</v>
      </c>
      <c r="E682" s="218" t="s">
        <v>212</v>
      </c>
      <c r="F682" s="219" t="s">
        <v>552</v>
      </c>
      <c r="G682" s="217"/>
      <c r="H682" s="220">
        <v>34.906999999999996</v>
      </c>
      <c r="I682" s="221"/>
      <c r="J682" s="217"/>
      <c r="K682" s="217"/>
      <c r="L682" s="222"/>
      <c r="M682" s="223"/>
      <c r="N682" s="224"/>
      <c r="O682" s="224"/>
      <c r="P682" s="224"/>
      <c r="Q682" s="224"/>
      <c r="R682" s="224"/>
      <c r="S682" s="224"/>
      <c r="T682" s="225"/>
      <c r="AT682" s="226" t="s">
        <v>546</v>
      </c>
      <c r="AU682" s="226" t="s">
        <v>85</v>
      </c>
      <c r="AV682" s="14" t="s">
        <v>537</v>
      </c>
      <c r="AW682" s="14" t="s">
        <v>33</v>
      </c>
      <c r="AX682" s="14" t="s">
        <v>79</v>
      </c>
      <c r="AY682" s="226" t="s">
        <v>525</v>
      </c>
    </row>
    <row r="683" spans="1:65" s="2" customFormat="1" ht="24.2" customHeight="1">
      <c r="A683" s="38"/>
      <c r="B683" s="39"/>
      <c r="C683" s="186" t="s">
        <v>1214</v>
      </c>
      <c r="D683" s="186" t="s">
        <v>533</v>
      </c>
      <c r="E683" s="187" t="s">
        <v>1215</v>
      </c>
      <c r="F683" s="188" t="s">
        <v>1216</v>
      </c>
      <c r="G683" s="189" t="s">
        <v>132</v>
      </c>
      <c r="H683" s="190">
        <v>1008.545</v>
      </c>
      <c r="I683" s="191"/>
      <c r="J683" s="192">
        <f>ROUND(I683*H683,2)</f>
        <v>0</v>
      </c>
      <c r="K683" s="188" t="s">
        <v>536</v>
      </c>
      <c r="L683" s="43"/>
      <c r="M683" s="193" t="s">
        <v>19</v>
      </c>
      <c r="N683" s="194" t="s">
        <v>44</v>
      </c>
      <c r="O683" s="68"/>
      <c r="P683" s="195">
        <f>O683*H683</f>
        <v>0</v>
      </c>
      <c r="Q683" s="195">
        <v>2.7499999999999998E-3</v>
      </c>
      <c r="R683" s="195">
        <f>Q683*H683</f>
        <v>2.7734987499999999</v>
      </c>
      <c r="S683" s="195">
        <v>0</v>
      </c>
      <c r="T683" s="196">
        <f>S683*H683</f>
        <v>0</v>
      </c>
      <c r="U683" s="38"/>
      <c r="V683" s="38"/>
      <c r="W683" s="38"/>
      <c r="X683" s="38"/>
      <c r="Y683" s="38"/>
      <c r="Z683" s="38"/>
      <c r="AA683" s="38"/>
      <c r="AB683" s="38"/>
      <c r="AC683" s="38"/>
      <c r="AD683" s="38"/>
      <c r="AE683" s="38"/>
      <c r="AR683" s="197" t="s">
        <v>537</v>
      </c>
      <c r="AT683" s="197" t="s">
        <v>533</v>
      </c>
      <c r="AU683" s="197" t="s">
        <v>85</v>
      </c>
      <c r="AY683" s="21" t="s">
        <v>525</v>
      </c>
      <c r="BE683" s="198">
        <f>IF(N683="základní",J683,0)</f>
        <v>0</v>
      </c>
      <c r="BF683" s="198">
        <f>IF(N683="snížená",J683,0)</f>
        <v>0</v>
      </c>
      <c r="BG683" s="198">
        <f>IF(N683="zákl. přenesená",J683,0)</f>
        <v>0</v>
      </c>
      <c r="BH683" s="198">
        <f>IF(N683="sníž. přenesená",J683,0)</f>
        <v>0</v>
      </c>
      <c r="BI683" s="198">
        <f>IF(N683="nulová",J683,0)</f>
        <v>0</v>
      </c>
      <c r="BJ683" s="21" t="s">
        <v>85</v>
      </c>
      <c r="BK683" s="198">
        <f>ROUND(I683*H683,2)</f>
        <v>0</v>
      </c>
      <c r="BL683" s="21" t="s">
        <v>537</v>
      </c>
      <c r="BM683" s="197" t="s">
        <v>1217</v>
      </c>
    </row>
    <row r="684" spans="1:65" s="2" customFormat="1" ht="11.25">
      <c r="A684" s="38"/>
      <c r="B684" s="39"/>
      <c r="C684" s="40"/>
      <c r="D684" s="199" t="s">
        <v>542</v>
      </c>
      <c r="E684" s="40"/>
      <c r="F684" s="200" t="s">
        <v>1218</v>
      </c>
      <c r="G684" s="40"/>
      <c r="H684" s="40"/>
      <c r="I684" s="201"/>
      <c r="J684" s="40"/>
      <c r="K684" s="40"/>
      <c r="L684" s="43"/>
      <c r="M684" s="202"/>
      <c r="N684" s="203"/>
      <c r="O684" s="68"/>
      <c r="P684" s="68"/>
      <c r="Q684" s="68"/>
      <c r="R684" s="68"/>
      <c r="S684" s="68"/>
      <c r="T684" s="69"/>
      <c r="U684" s="38"/>
      <c r="V684" s="38"/>
      <c r="W684" s="38"/>
      <c r="X684" s="38"/>
      <c r="Y684" s="38"/>
      <c r="Z684" s="38"/>
      <c r="AA684" s="38"/>
      <c r="AB684" s="38"/>
      <c r="AC684" s="38"/>
      <c r="AD684" s="38"/>
      <c r="AE684" s="38"/>
      <c r="AT684" s="21" t="s">
        <v>542</v>
      </c>
      <c r="AU684" s="21" t="s">
        <v>85</v>
      </c>
    </row>
    <row r="685" spans="1:65" s="15" customFormat="1" ht="11.25">
      <c r="B685" s="227"/>
      <c r="C685" s="228"/>
      <c r="D685" s="206" t="s">
        <v>546</v>
      </c>
      <c r="E685" s="229" t="s">
        <v>19</v>
      </c>
      <c r="F685" s="230" t="s">
        <v>1187</v>
      </c>
      <c r="G685" s="228"/>
      <c r="H685" s="229" t="s">
        <v>19</v>
      </c>
      <c r="I685" s="231"/>
      <c r="J685" s="228"/>
      <c r="K685" s="228"/>
      <c r="L685" s="232"/>
      <c r="M685" s="233"/>
      <c r="N685" s="234"/>
      <c r="O685" s="234"/>
      <c r="P685" s="234"/>
      <c r="Q685" s="234"/>
      <c r="R685" s="234"/>
      <c r="S685" s="234"/>
      <c r="T685" s="235"/>
      <c r="AT685" s="236" t="s">
        <v>546</v>
      </c>
      <c r="AU685" s="236" t="s">
        <v>85</v>
      </c>
      <c r="AV685" s="15" t="s">
        <v>79</v>
      </c>
      <c r="AW685" s="15" t="s">
        <v>33</v>
      </c>
      <c r="AX685" s="15" t="s">
        <v>72</v>
      </c>
      <c r="AY685" s="236" t="s">
        <v>525</v>
      </c>
    </row>
    <row r="686" spans="1:65" s="15" customFormat="1" ht="11.25">
      <c r="B686" s="227"/>
      <c r="C686" s="228"/>
      <c r="D686" s="206" t="s">
        <v>546</v>
      </c>
      <c r="E686" s="229" t="s">
        <v>19</v>
      </c>
      <c r="F686" s="230" t="s">
        <v>1188</v>
      </c>
      <c r="G686" s="228"/>
      <c r="H686" s="229" t="s">
        <v>19</v>
      </c>
      <c r="I686" s="231"/>
      <c r="J686" s="228"/>
      <c r="K686" s="228"/>
      <c r="L686" s="232"/>
      <c r="M686" s="233"/>
      <c r="N686" s="234"/>
      <c r="O686" s="234"/>
      <c r="P686" s="234"/>
      <c r="Q686" s="234"/>
      <c r="R686" s="234"/>
      <c r="S686" s="234"/>
      <c r="T686" s="235"/>
      <c r="AT686" s="236" t="s">
        <v>546</v>
      </c>
      <c r="AU686" s="236" t="s">
        <v>85</v>
      </c>
      <c r="AV686" s="15" t="s">
        <v>79</v>
      </c>
      <c r="AW686" s="15" t="s">
        <v>33</v>
      </c>
      <c r="AX686" s="15" t="s">
        <v>72</v>
      </c>
      <c r="AY686" s="236" t="s">
        <v>525</v>
      </c>
    </row>
    <row r="687" spans="1:65" s="13" customFormat="1" ht="11.25">
      <c r="B687" s="204"/>
      <c r="C687" s="205"/>
      <c r="D687" s="206" t="s">
        <v>546</v>
      </c>
      <c r="E687" s="207" t="s">
        <v>19</v>
      </c>
      <c r="F687" s="208" t="s">
        <v>1219</v>
      </c>
      <c r="G687" s="205"/>
      <c r="H687" s="209">
        <v>269.38600000000002</v>
      </c>
      <c r="I687" s="210"/>
      <c r="J687" s="205"/>
      <c r="K687" s="205"/>
      <c r="L687" s="211"/>
      <c r="M687" s="212"/>
      <c r="N687" s="213"/>
      <c r="O687" s="213"/>
      <c r="P687" s="213"/>
      <c r="Q687" s="213"/>
      <c r="R687" s="213"/>
      <c r="S687" s="213"/>
      <c r="T687" s="214"/>
      <c r="AT687" s="215" t="s">
        <v>546</v>
      </c>
      <c r="AU687" s="215" t="s">
        <v>85</v>
      </c>
      <c r="AV687" s="13" t="s">
        <v>85</v>
      </c>
      <c r="AW687" s="13" t="s">
        <v>33</v>
      </c>
      <c r="AX687" s="13" t="s">
        <v>72</v>
      </c>
      <c r="AY687" s="215" t="s">
        <v>525</v>
      </c>
    </row>
    <row r="688" spans="1:65" s="13" customFormat="1" ht="11.25">
      <c r="B688" s="204"/>
      <c r="C688" s="205"/>
      <c r="D688" s="206" t="s">
        <v>546</v>
      </c>
      <c r="E688" s="207" t="s">
        <v>19</v>
      </c>
      <c r="F688" s="208" t="s">
        <v>1220</v>
      </c>
      <c r="G688" s="205"/>
      <c r="H688" s="209">
        <v>-35.28</v>
      </c>
      <c r="I688" s="210"/>
      <c r="J688" s="205"/>
      <c r="K688" s="205"/>
      <c r="L688" s="211"/>
      <c r="M688" s="212"/>
      <c r="N688" s="213"/>
      <c r="O688" s="213"/>
      <c r="P688" s="213"/>
      <c r="Q688" s="213"/>
      <c r="R688" s="213"/>
      <c r="S688" s="213"/>
      <c r="T688" s="214"/>
      <c r="AT688" s="215" t="s">
        <v>546</v>
      </c>
      <c r="AU688" s="215" t="s">
        <v>85</v>
      </c>
      <c r="AV688" s="13" t="s">
        <v>85</v>
      </c>
      <c r="AW688" s="13" t="s">
        <v>33</v>
      </c>
      <c r="AX688" s="13" t="s">
        <v>72</v>
      </c>
      <c r="AY688" s="215" t="s">
        <v>525</v>
      </c>
    </row>
    <row r="689" spans="2:51" s="13" customFormat="1" ht="11.25">
      <c r="B689" s="204"/>
      <c r="C689" s="205"/>
      <c r="D689" s="206" t="s">
        <v>546</v>
      </c>
      <c r="E689" s="207" t="s">
        <v>19</v>
      </c>
      <c r="F689" s="208" t="s">
        <v>1221</v>
      </c>
      <c r="G689" s="205"/>
      <c r="H689" s="209">
        <v>16.399999999999999</v>
      </c>
      <c r="I689" s="210"/>
      <c r="J689" s="205"/>
      <c r="K689" s="205"/>
      <c r="L689" s="211"/>
      <c r="M689" s="212"/>
      <c r="N689" s="213"/>
      <c r="O689" s="213"/>
      <c r="P689" s="213"/>
      <c r="Q689" s="213"/>
      <c r="R689" s="213"/>
      <c r="S689" s="213"/>
      <c r="T689" s="214"/>
      <c r="AT689" s="215" t="s">
        <v>546</v>
      </c>
      <c r="AU689" s="215" t="s">
        <v>85</v>
      </c>
      <c r="AV689" s="13" t="s">
        <v>85</v>
      </c>
      <c r="AW689" s="13" t="s">
        <v>33</v>
      </c>
      <c r="AX689" s="13" t="s">
        <v>72</v>
      </c>
      <c r="AY689" s="215" t="s">
        <v>525</v>
      </c>
    </row>
    <row r="690" spans="2:51" s="13" customFormat="1" ht="11.25">
      <c r="B690" s="204"/>
      <c r="C690" s="205"/>
      <c r="D690" s="206" t="s">
        <v>546</v>
      </c>
      <c r="E690" s="207" t="s">
        <v>19</v>
      </c>
      <c r="F690" s="208" t="s">
        <v>1222</v>
      </c>
      <c r="G690" s="205"/>
      <c r="H690" s="209">
        <v>-8.4</v>
      </c>
      <c r="I690" s="210"/>
      <c r="J690" s="205"/>
      <c r="K690" s="205"/>
      <c r="L690" s="211"/>
      <c r="M690" s="212"/>
      <c r="N690" s="213"/>
      <c r="O690" s="213"/>
      <c r="P690" s="213"/>
      <c r="Q690" s="213"/>
      <c r="R690" s="213"/>
      <c r="S690" s="213"/>
      <c r="T690" s="214"/>
      <c r="AT690" s="215" t="s">
        <v>546</v>
      </c>
      <c r="AU690" s="215" t="s">
        <v>85</v>
      </c>
      <c r="AV690" s="13" t="s">
        <v>85</v>
      </c>
      <c r="AW690" s="13" t="s">
        <v>33</v>
      </c>
      <c r="AX690" s="13" t="s">
        <v>72</v>
      </c>
      <c r="AY690" s="215" t="s">
        <v>525</v>
      </c>
    </row>
    <row r="691" spans="2:51" s="15" customFormat="1" ht="11.25">
      <c r="B691" s="227"/>
      <c r="C691" s="228"/>
      <c r="D691" s="206" t="s">
        <v>546</v>
      </c>
      <c r="E691" s="229" t="s">
        <v>19</v>
      </c>
      <c r="F691" s="230" t="s">
        <v>1212</v>
      </c>
      <c r="G691" s="228"/>
      <c r="H691" s="229" t="s">
        <v>19</v>
      </c>
      <c r="I691" s="231"/>
      <c r="J691" s="228"/>
      <c r="K691" s="228"/>
      <c r="L691" s="232"/>
      <c r="M691" s="233"/>
      <c r="N691" s="234"/>
      <c r="O691" s="234"/>
      <c r="P691" s="234"/>
      <c r="Q691" s="234"/>
      <c r="R691" s="234"/>
      <c r="S691" s="234"/>
      <c r="T691" s="235"/>
      <c r="AT691" s="236" t="s">
        <v>546</v>
      </c>
      <c r="AU691" s="236" t="s">
        <v>85</v>
      </c>
      <c r="AV691" s="15" t="s">
        <v>79</v>
      </c>
      <c r="AW691" s="15" t="s">
        <v>33</v>
      </c>
      <c r="AX691" s="15" t="s">
        <v>72</v>
      </c>
      <c r="AY691" s="236" t="s">
        <v>525</v>
      </c>
    </row>
    <row r="692" spans="2:51" s="13" customFormat="1" ht="11.25">
      <c r="B692" s="204"/>
      <c r="C692" s="205"/>
      <c r="D692" s="206" t="s">
        <v>546</v>
      </c>
      <c r="E692" s="207" t="s">
        <v>19</v>
      </c>
      <c r="F692" s="208" t="s">
        <v>1223</v>
      </c>
      <c r="G692" s="205"/>
      <c r="H692" s="209">
        <v>279.25400000000002</v>
      </c>
      <c r="I692" s="210"/>
      <c r="J692" s="205"/>
      <c r="K692" s="205"/>
      <c r="L692" s="211"/>
      <c r="M692" s="212"/>
      <c r="N692" s="213"/>
      <c r="O692" s="213"/>
      <c r="P692" s="213"/>
      <c r="Q692" s="213"/>
      <c r="R692" s="213"/>
      <c r="S692" s="213"/>
      <c r="T692" s="214"/>
      <c r="AT692" s="215" t="s">
        <v>546</v>
      </c>
      <c r="AU692" s="215" t="s">
        <v>85</v>
      </c>
      <c r="AV692" s="13" t="s">
        <v>85</v>
      </c>
      <c r="AW692" s="13" t="s">
        <v>33</v>
      </c>
      <c r="AX692" s="13" t="s">
        <v>72</v>
      </c>
      <c r="AY692" s="215" t="s">
        <v>525</v>
      </c>
    </row>
    <row r="693" spans="2:51" s="16" customFormat="1" ht="11.25">
      <c r="B693" s="237"/>
      <c r="C693" s="238"/>
      <c r="D693" s="206" t="s">
        <v>546</v>
      </c>
      <c r="E693" s="239" t="s">
        <v>19</v>
      </c>
      <c r="F693" s="240" t="s">
        <v>590</v>
      </c>
      <c r="G693" s="238"/>
      <c r="H693" s="241">
        <v>521.36</v>
      </c>
      <c r="I693" s="242"/>
      <c r="J693" s="238"/>
      <c r="K693" s="238"/>
      <c r="L693" s="243"/>
      <c r="M693" s="244"/>
      <c r="N693" s="245"/>
      <c r="O693" s="245"/>
      <c r="P693" s="245"/>
      <c r="Q693" s="245"/>
      <c r="R693" s="245"/>
      <c r="S693" s="245"/>
      <c r="T693" s="246"/>
      <c r="AT693" s="247" t="s">
        <v>546</v>
      </c>
      <c r="AU693" s="247" t="s">
        <v>85</v>
      </c>
      <c r="AV693" s="16" t="s">
        <v>573</v>
      </c>
      <c r="AW693" s="16" t="s">
        <v>33</v>
      </c>
      <c r="AX693" s="16" t="s">
        <v>72</v>
      </c>
      <c r="AY693" s="247" t="s">
        <v>525</v>
      </c>
    </row>
    <row r="694" spans="2:51" s="15" customFormat="1" ht="11.25">
      <c r="B694" s="227"/>
      <c r="C694" s="228"/>
      <c r="D694" s="206" t="s">
        <v>546</v>
      </c>
      <c r="E694" s="229" t="s">
        <v>19</v>
      </c>
      <c r="F694" s="230" t="s">
        <v>1097</v>
      </c>
      <c r="G694" s="228"/>
      <c r="H694" s="229" t="s">
        <v>19</v>
      </c>
      <c r="I694" s="231"/>
      <c r="J694" s="228"/>
      <c r="K694" s="228"/>
      <c r="L694" s="232"/>
      <c r="M694" s="233"/>
      <c r="N694" s="234"/>
      <c r="O694" s="234"/>
      <c r="P694" s="234"/>
      <c r="Q694" s="234"/>
      <c r="R694" s="234"/>
      <c r="S694" s="234"/>
      <c r="T694" s="235"/>
      <c r="AT694" s="236" t="s">
        <v>546</v>
      </c>
      <c r="AU694" s="236" t="s">
        <v>85</v>
      </c>
      <c r="AV694" s="15" t="s">
        <v>79</v>
      </c>
      <c r="AW694" s="15" t="s">
        <v>33</v>
      </c>
      <c r="AX694" s="15" t="s">
        <v>72</v>
      </c>
      <c r="AY694" s="236" t="s">
        <v>525</v>
      </c>
    </row>
    <row r="695" spans="2:51" s="15" customFormat="1" ht="11.25">
      <c r="B695" s="227"/>
      <c r="C695" s="228"/>
      <c r="D695" s="206" t="s">
        <v>546</v>
      </c>
      <c r="E695" s="229" t="s">
        <v>19</v>
      </c>
      <c r="F695" s="230" t="s">
        <v>1129</v>
      </c>
      <c r="G695" s="228"/>
      <c r="H695" s="229" t="s">
        <v>19</v>
      </c>
      <c r="I695" s="231"/>
      <c r="J695" s="228"/>
      <c r="K695" s="228"/>
      <c r="L695" s="232"/>
      <c r="M695" s="233"/>
      <c r="N695" s="234"/>
      <c r="O695" s="234"/>
      <c r="P695" s="234"/>
      <c r="Q695" s="234"/>
      <c r="R695" s="234"/>
      <c r="S695" s="234"/>
      <c r="T695" s="235"/>
      <c r="AT695" s="236" t="s">
        <v>546</v>
      </c>
      <c r="AU695" s="236" t="s">
        <v>85</v>
      </c>
      <c r="AV695" s="15" t="s">
        <v>79</v>
      </c>
      <c r="AW695" s="15" t="s">
        <v>33</v>
      </c>
      <c r="AX695" s="15" t="s">
        <v>72</v>
      </c>
      <c r="AY695" s="236" t="s">
        <v>525</v>
      </c>
    </row>
    <row r="696" spans="2:51" s="13" customFormat="1" ht="11.25">
      <c r="B696" s="204"/>
      <c r="C696" s="205"/>
      <c r="D696" s="206" t="s">
        <v>546</v>
      </c>
      <c r="E696" s="207" t="s">
        <v>19</v>
      </c>
      <c r="F696" s="208" t="s">
        <v>1224</v>
      </c>
      <c r="G696" s="205"/>
      <c r="H696" s="209">
        <v>22.875</v>
      </c>
      <c r="I696" s="210"/>
      <c r="J696" s="205"/>
      <c r="K696" s="205"/>
      <c r="L696" s="211"/>
      <c r="M696" s="212"/>
      <c r="N696" s="213"/>
      <c r="O696" s="213"/>
      <c r="P696" s="213"/>
      <c r="Q696" s="213"/>
      <c r="R696" s="213"/>
      <c r="S696" s="213"/>
      <c r="T696" s="214"/>
      <c r="AT696" s="215" t="s">
        <v>546</v>
      </c>
      <c r="AU696" s="215" t="s">
        <v>85</v>
      </c>
      <c r="AV696" s="13" t="s">
        <v>85</v>
      </c>
      <c r="AW696" s="13" t="s">
        <v>33</v>
      </c>
      <c r="AX696" s="13" t="s">
        <v>72</v>
      </c>
      <c r="AY696" s="215" t="s">
        <v>525</v>
      </c>
    </row>
    <row r="697" spans="2:51" s="13" customFormat="1" ht="11.25">
      <c r="B697" s="204"/>
      <c r="C697" s="205"/>
      <c r="D697" s="206" t="s">
        <v>546</v>
      </c>
      <c r="E697" s="207" t="s">
        <v>19</v>
      </c>
      <c r="F697" s="208" t="s">
        <v>1225</v>
      </c>
      <c r="G697" s="205"/>
      <c r="H697" s="209">
        <v>51.057000000000002</v>
      </c>
      <c r="I697" s="210"/>
      <c r="J697" s="205"/>
      <c r="K697" s="205"/>
      <c r="L697" s="211"/>
      <c r="M697" s="212"/>
      <c r="N697" s="213"/>
      <c r="O697" s="213"/>
      <c r="P697" s="213"/>
      <c r="Q697" s="213"/>
      <c r="R697" s="213"/>
      <c r="S697" s="213"/>
      <c r="T697" s="214"/>
      <c r="AT697" s="215" t="s">
        <v>546</v>
      </c>
      <c r="AU697" s="215" t="s">
        <v>85</v>
      </c>
      <c r="AV697" s="13" t="s">
        <v>85</v>
      </c>
      <c r="AW697" s="13" t="s">
        <v>33</v>
      </c>
      <c r="AX697" s="13" t="s">
        <v>72</v>
      </c>
      <c r="AY697" s="215" t="s">
        <v>525</v>
      </c>
    </row>
    <row r="698" spans="2:51" s="13" customFormat="1" ht="11.25">
      <c r="B698" s="204"/>
      <c r="C698" s="205"/>
      <c r="D698" s="206" t="s">
        <v>546</v>
      </c>
      <c r="E698" s="207" t="s">
        <v>19</v>
      </c>
      <c r="F698" s="208" t="s">
        <v>1222</v>
      </c>
      <c r="G698" s="205"/>
      <c r="H698" s="209">
        <v>-8.4</v>
      </c>
      <c r="I698" s="210"/>
      <c r="J698" s="205"/>
      <c r="K698" s="205"/>
      <c r="L698" s="211"/>
      <c r="M698" s="212"/>
      <c r="N698" s="213"/>
      <c r="O698" s="213"/>
      <c r="P698" s="213"/>
      <c r="Q698" s="213"/>
      <c r="R698" s="213"/>
      <c r="S698" s="213"/>
      <c r="T698" s="214"/>
      <c r="AT698" s="215" t="s">
        <v>546</v>
      </c>
      <c r="AU698" s="215" t="s">
        <v>85</v>
      </c>
      <c r="AV698" s="13" t="s">
        <v>85</v>
      </c>
      <c r="AW698" s="13" t="s">
        <v>33</v>
      </c>
      <c r="AX698" s="13" t="s">
        <v>72</v>
      </c>
      <c r="AY698" s="215" t="s">
        <v>525</v>
      </c>
    </row>
    <row r="699" spans="2:51" s="15" customFormat="1" ht="11.25">
      <c r="B699" s="227"/>
      <c r="C699" s="228"/>
      <c r="D699" s="206" t="s">
        <v>546</v>
      </c>
      <c r="E699" s="229" t="s">
        <v>19</v>
      </c>
      <c r="F699" s="230" t="s">
        <v>1195</v>
      </c>
      <c r="G699" s="228"/>
      <c r="H699" s="229" t="s">
        <v>19</v>
      </c>
      <c r="I699" s="231"/>
      <c r="J699" s="228"/>
      <c r="K699" s="228"/>
      <c r="L699" s="232"/>
      <c r="M699" s="233"/>
      <c r="N699" s="234"/>
      <c r="O699" s="234"/>
      <c r="P699" s="234"/>
      <c r="Q699" s="234"/>
      <c r="R699" s="234"/>
      <c r="S699" s="234"/>
      <c r="T699" s="235"/>
      <c r="AT699" s="236" t="s">
        <v>546</v>
      </c>
      <c r="AU699" s="236" t="s">
        <v>85</v>
      </c>
      <c r="AV699" s="15" t="s">
        <v>79</v>
      </c>
      <c r="AW699" s="15" t="s">
        <v>33</v>
      </c>
      <c r="AX699" s="15" t="s">
        <v>72</v>
      </c>
      <c r="AY699" s="236" t="s">
        <v>525</v>
      </c>
    </row>
    <row r="700" spans="2:51" s="13" customFormat="1" ht="11.25">
      <c r="B700" s="204"/>
      <c r="C700" s="205"/>
      <c r="D700" s="206" t="s">
        <v>546</v>
      </c>
      <c r="E700" s="207" t="s">
        <v>19</v>
      </c>
      <c r="F700" s="208" t="s">
        <v>1226</v>
      </c>
      <c r="G700" s="205"/>
      <c r="H700" s="209">
        <v>19.132000000000001</v>
      </c>
      <c r="I700" s="210"/>
      <c r="J700" s="205"/>
      <c r="K700" s="205"/>
      <c r="L700" s="211"/>
      <c r="M700" s="212"/>
      <c r="N700" s="213"/>
      <c r="O700" s="213"/>
      <c r="P700" s="213"/>
      <c r="Q700" s="213"/>
      <c r="R700" s="213"/>
      <c r="S700" s="213"/>
      <c r="T700" s="214"/>
      <c r="AT700" s="215" t="s">
        <v>546</v>
      </c>
      <c r="AU700" s="215" t="s">
        <v>85</v>
      </c>
      <c r="AV700" s="13" t="s">
        <v>85</v>
      </c>
      <c r="AW700" s="13" t="s">
        <v>33</v>
      </c>
      <c r="AX700" s="13" t="s">
        <v>72</v>
      </c>
      <c r="AY700" s="215" t="s">
        <v>525</v>
      </c>
    </row>
    <row r="701" spans="2:51" s="16" customFormat="1" ht="11.25">
      <c r="B701" s="237"/>
      <c r="C701" s="238"/>
      <c r="D701" s="206" t="s">
        <v>546</v>
      </c>
      <c r="E701" s="239" t="s">
        <v>19</v>
      </c>
      <c r="F701" s="240" t="s">
        <v>590</v>
      </c>
      <c r="G701" s="238"/>
      <c r="H701" s="241">
        <v>84.664000000000001</v>
      </c>
      <c r="I701" s="242"/>
      <c r="J701" s="238"/>
      <c r="K701" s="238"/>
      <c r="L701" s="243"/>
      <c r="M701" s="244"/>
      <c r="N701" s="245"/>
      <c r="O701" s="245"/>
      <c r="P701" s="245"/>
      <c r="Q701" s="245"/>
      <c r="R701" s="245"/>
      <c r="S701" s="245"/>
      <c r="T701" s="246"/>
      <c r="AT701" s="247" t="s">
        <v>546</v>
      </c>
      <c r="AU701" s="247" t="s">
        <v>85</v>
      </c>
      <c r="AV701" s="16" t="s">
        <v>573</v>
      </c>
      <c r="AW701" s="16" t="s">
        <v>33</v>
      </c>
      <c r="AX701" s="16" t="s">
        <v>72</v>
      </c>
      <c r="AY701" s="247" t="s">
        <v>525</v>
      </c>
    </row>
    <row r="702" spans="2:51" s="15" customFormat="1" ht="11.25">
      <c r="B702" s="227"/>
      <c r="C702" s="228"/>
      <c r="D702" s="206" t="s">
        <v>546</v>
      </c>
      <c r="E702" s="229" t="s">
        <v>19</v>
      </c>
      <c r="F702" s="230" t="s">
        <v>1135</v>
      </c>
      <c r="G702" s="228"/>
      <c r="H702" s="229" t="s">
        <v>19</v>
      </c>
      <c r="I702" s="231"/>
      <c r="J702" s="228"/>
      <c r="K702" s="228"/>
      <c r="L702" s="232"/>
      <c r="M702" s="233"/>
      <c r="N702" s="234"/>
      <c r="O702" s="234"/>
      <c r="P702" s="234"/>
      <c r="Q702" s="234"/>
      <c r="R702" s="234"/>
      <c r="S702" s="234"/>
      <c r="T702" s="235"/>
      <c r="AT702" s="236" t="s">
        <v>546</v>
      </c>
      <c r="AU702" s="236" t="s">
        <v>85</v>
      </c>
      <c r="AV702" s="15" t="s">
        <v>79</v>
      </c>
      <c r="AW702" s="15" t="s">
        <v>33</v>
      </c>
      <c r="AX702" s="15" t="s">
        <v>72</v>
      </c>
      <c r="AY702" s="236" t="s">
        <v>525</v>
      </c>
    </row>
    <row r="703" spans="2:51" s="15" customFormat="1" ht="11.25">
      <c r="B703" s="227"/>
      <c r="C703" s="228"/>
      <c r="D703" s="206" t="s">
        <v>546</v>
      </c>
      <c r="E703" s="229" t="s">
        <v>19</v>
      </c>
      <c r="F703" s="230" t="s">
        <v>1157</v>
      </c>
      <c r="G703" s="228"/>
      <c r="H703" s="229" t="s">
        <v>19</v>
      </c>
      <c r="I703" s="231"/>
      <c r="J703" s="228"/>
      <c r="K703" s="228"/>
      <c r="L703" s="232"/>
      <c r="M703" s="233"/>
      <c r="N703" s="234"/>
      <c r="O703" s="234"/>
      <c r="P703" s="234"/>
      <c r="Q703" s="234"/>
      <c r="R703" s="234"/>
      <c r="S703" s="234"/>
      <c r="T703" s="235"/>
      <c r="AT703" s="236" t="s">
        <v>546</v>
      </c>
      <c r="AU703" s="236" t="s">
        <v>85</v>
      </c>
      <c r="AV703" s="15" t="s">
        <v>79</v>
      </c>
      <c r="AW703" s="15" t="s">
        <v>33</v>
      </c>
      <c r="AX703" s="15" t="s">
        <v>72</v>
      </c>
      <c r="AY703" s="236" t="s">
        <v>525</v>
      </c>
    </row>
    <row r="704" spans="2:51" s="13" customFormat="1" ht="11.25">
      <c r="B704" s="204"/>
      <c r="C704" s="205"/>
      <c r="D704" s="206" t="s">
        <v>546</v>
      </c>
      <c r="E704" s="207" t="s">
        <v>19</v>
      </c>
      <c r="F704" s="208" t="s">
        <v>1227</v>
      </c>
      <c r="G704" s="205"/>
      <c r="H704" s="209">
        <v>26.25</v>
      </c>
      <c r="I704" s="210"/>
      <c r="J704" s="205"/>
      <c r="K704" s="205"/>
      <c r="L704" s="211"/>
      <c r="M704" s="212"/>
      <c r="N704" s="213"/>
      <c r="O704" s="213"/>
      <c r="P704" s="213"/>
      <c r="Q704" s="213"/>
      <c r="R704" s="213"/>
      <c r="S704" s="213"/>
      <c r="T704" s="214"/>
      <c r="AT704" s="215" t="s">
        <v>546</v>
      </c>
      <c r="AU704" s="215" t="s">
        <v>85</v>
      </c>
      <c r="AV704" s="13" t="s">
        <v>85</v>
      </c>
      <c r="AW704" s="13" t="s">
        <v>33</v>
      </c>
      <c r="AX704" s="13" t="s">
        <v>72</v>
      </c>
      <c r="AY704" s="215" t="s">
        <v>525</v>
      </c>
    </row>
    <row r="705" spans="1:65" s="13" customFormat="1" ht="11.25">
      <c r="B705" s="204"/>
      <c r="C705" s="205"/>
      <c r="D705" s="206" t="s">
        <v>546</v>
      </c>
      <c r="E705" s="207" t="s">
        <v>19</v>
      </c>
      <c r="F705" s="208" t="s">
        <v>1228</v>
      </c>
      <c r="G705" s="205"/>
      <c r="H705" s="209">
        <v>58.59</v>
      </c>
      <c r="I705" s="210"/>
      <c r="J705" s="205"/>
      <c r="K705" s="205"/>
      <c r="L705" s="211"/>
      <c r="M705" s="212"/>
      <c r="N705" s="213"/>
      <c r="O705" s="213"/>
      <c r="P705" s="213"/>
      <c r="Q705" s="213"/>
      <c r="R705" s="213"/>
      <c r="S705" s="213"/>
      <c r="T705" s="214"/>
      <c r="AT705" s="215" t="s">
        <v>546</v>
      </c>
      <c r="AU705" s="215" t="s">
        <v>85</v>
      </c>
      <c r="AV705" s="13" t="s">
        <v>85</v>
      </c>
      <c r="AW705" s="13" t="s">
        <v>33</v>
      </c>
      <c r="AX705" s="13" t="s">
        <v>72</v>
      </c>
      <c r="AY705" s="215" t="s">
        <v>525</v>
      </c>
    </row>
    <row r="706" spans="1:65" s="13" customFormat="1" ht="11.25">
      <c r="B706" s="204"/>
      <c r="C706" s="205"/>
      <c r="D706" s="206" t="s">
        <v>546</v>
      </c>
      <c r="E706" s="207" t="s">
        <v>19</v>
      </c>
      <c r="F706" s="208" t="s">
        <v>1222</v>
      </c>
      <c r="G706" s="205"/>
      <c r="H706" s="209">
        <v>-8.4</v>
      </c>
      <c r="I706" s="210"/>
      <c r="J706" s="205"/>
      <c r="K706" s="205"/>
      <c r="L706" s="211"/>
      <c r="M706" s="212"/>
      <c r="N706" s="213"/>
      <c r="O706" s="213"/>
      <c r="P706" s="213"/>
      <c r="Q706" s="213"/>
      <c r="R706" s="213"/>
      <c r="S706" s="213"/>
      <c r="T706" s="214"/>
      <c r="AT706" s="215" t="s">
        <v>546</v>
      </c>
      <c r="AU706" s="215" t="s">
        <v>85</v>
      </c>
      <c r="AV706" s="13" t="s">
        <v>85</v>
      </c>
      <c r="AW706" s="13" t="s">
        <v>33</v>
      </c>
      <c r="AX706" s="13" t="s">
        <v>72</v>
      </c>
      <c r="AY706" s="215" t="s">
        <v>525</v>
      </c>
    </row>
    <row r="707" spans="1:65" s="16" customFormat="1" ht="11.25">
      <c r="B707" s="237"/>
      <c r="C707" s="238"/>
      <c r="D707" s="206" t="s">
        <v>546</v>
      </c>
      <c r="E707" s="239" t="s">
        <v>19</v>
      </c>
      <c r="F707" s="240" t="s">
        <v>590</v>
      </c>
      <c r="G707" s="238"/>
      <c r="H707" s="241">
        <v>76.44</v>
      </c>
      <c r="I707" s="242"/>
      <c r="J707" s="238"/>
      <c r="K707" s="238"/>
      <c r="L707" s="243"/>
      <c r="M707" s="244"/>
      <c r="N707" s="245"/>
      <c r="O707" s="245"/>
      <c r="P707" s="245"/>
      <c r="Q707" s="245"/>
      <c r="R707" s="245"/>
      <c r="S707" s="245"/>
      <c r="T707" s="246"/>
      <c r="AT707" s="247" t="s">
        <v>546</v>
      </c>
      <c r="AU707" s="247" t="s">
        <v>85</v>
      </c>
      <c r="AV707" s="16" t="s">
        <v>573</v>
      </c>
      <c r="AW707" s="16" t="s">
        <v>33</v>
      </c>
      <c r="AX707" s="16" t="s">
        <v>72</v>
      </c>
      <c r="AY707" s="247" t="s">
        <v>525</v>
      </c>
    </row>
    <row r="708" spans="1:65" s="15" customFormat="1" ht="11.25">
      <c r="B708" s="227"/>
      <c r="C708" s="228"/>
      <c r="D708" s="206" t="s">
        <v>546</v>
      </c>
      <c r="E708" s="229" t="s">
        <v>19</v>
      </c>
      <c r="F708" s="230" t="s">
        <v>1163</v>
      </c>
      <c r="G708" s="228"/>
      <c r="H708" s="229" t="s">
        <v>19</v>
      </c>
      <c r="I708" s="231"/>
      <c r="J708" s="228"/>
      <c r="K708" s="228"/>
      <c r="L708" s="232"/>
      <c r="M708" s="233"/>
      <c r="N708" s="234"/>
      <c r="O708" s="234"/>
      <c r="P708" s="234"/>
      <c r="Q708" s="234"/>
      <c r="R708" s="234"/>
      <c r="S708" s="234"/>
      <c r="T708" s="235"/>
      <c r="AT708" s="236" t="s">
        <v>546</v>
      </c>
      <c r="AU708" s="236" t="s">
        <v>85</v>
      </c>
      <c r="AV708" s="15" t="s">
        <v>79</v>
      </c>
      <c r="AW708" s="15" t="s">
        <v>33</v>
      </c>
      <c r="AX708" s="15" t="s">
        <v>72</v>
      </c>
      <c r="AY708" s="236" t="s">
        <v>525</v>
      </c>
    </row>
    <row r="709" spans="1:65" s="15" customFormat="1" ht="11.25">
      <c r="B709" s="227"/>
      <c r="C709" s="228"/>
      <c r="D709" s="206" t="s">
        <v>546</v>
      </c>
      <c r="E709" s="229" t="s">
        <v>19</v>
      </c>
      <c r="F709" s="230" t="s">
        <v>1164</v>
      </c>
      <c r="G709" s="228"/>
      <c r="H709" s="229" t="s">
        <v>19</v>
      </c>
      <c r="I709" s="231"/>
      <c r="J709" s="228"/>
      <c r="K709" s="228"/>
      <c r="L709" s="232"/>
      <c r="M709" s="233"/>
      <c r="N709" s="234"/>
      <c r="O709" s="234"/>
      <c r="P709" s="234"/>
      <c r="Q709" s="234"/>
      <c r="R709" s="234"/>
      <c r="S709" s="234"/>
      <c r="T709" s="235"/>
      <c r="AT709" s="236" t="s">
        <v>546</v>
      </c>
      <c r="AU709" s="236" t="s">
        <v>85</v>
      </c>
      <c r="AV709" s="15" t="s">
        <v>79</v>
      </c>
      <c r="AW709" s="15" t="s">
        <v>33</v>
      </c>
      <c r="AX709" s="15" t="s">
        <v>72</v>
      </c>
      <c r="AY709" s="236" t="s">
        <v>525</v>
      </c>
    </row>
    <row r="710" spans="1:65" s="13" customFormat="1" ht="11.25">
      <c r="B710" s="204"/>
      <c r="C710" s="205"/>
      <c r="D710" s="206" t="s">
        <v>546</v>
      </c>
      <c r="E710" s="207" t="s">
        <v>19</v>
      </c>
      <c r="F710" s="208" t="s">
        <v>1229</v>
      </c>
      <c r="G710" s="205"/>
      <c r="H710" s="209">
        <v>24.375</v>
      </c>
      <c r="I710" s="210"/>
      <c r="J710" s="205"/>
      <c r="K710" s="205"/>
      <c r="L710" s="211"/>
      <c r="M710" s="212"/>
      <c r="N710" s="213"/>
      <c r="O710" s="213"/>
      <c r="P710" s="213"/>
      <c r="Q710" s="213"/>
      <c r="R710" s="213"/>
      <c r="S710" s="213"/>
      <c r="T710" s="214"/>
      <c r="AT710" s="215" t="s">
        <v>546</v>
      </c>
      <c r="AU710" s="215" t="s">
        <v>85</v>
      </c>
      <c r="AV710" s="13" t="s">
        <v>85</v>
      </c>
      <c r="AW710" s="13" t="s">
        <v>33</v>
      </c>
      <c r="AX710" s="13" t="s">
        <v>72</v>
      </c>
      <c r="AY710" s="215" t="s">
        <v>525</v>
      </c>
    </row>
    <row r="711" spans="1:65" s="13" customFormat="1" ht="11.25">
      <c r="B711" s="204"/>
      <c r="C711" s="205"/>
      <c r="D711" s="206" t="s">
        <v>546</v>
      </c>
      <c r="E711" s="207" t="s">
        <v>19</v>
      </c>
      <c r="F711" s="208" t="s">
        <v>1230</v>
      </c>
      <c r="G711" s="205"/>
      <c r="H711" s="209">
        <v>54.405000000000001</v>
      </c>
      <c r="I711" s="210"/>
      <c r="J711" s="205"/>
      <c r="K711" s="205"/>
      <c r="L711" s="211"/>
      <c r="M711" s="212"/>
      <c r="N711" s="213"/>
      <c r="O711" s="213"/>
      <c r="P711" s="213"/>
      <c r="Q711" s="213"/>
      <c r="R711" s="213"/>
      <c r="S711" s="213"/>
      <c r="T711" s="214"/>
      <c r="AT711" s="215" t="s">
        <v>546</v>
      </c>
      <c r="AU711" s="215" t="s">
        <v>85</v>
      </c>
      <c r="AV711" s="13" t="s">
        <v>85</v>
      </c>
      <c r="AW711" s="13" t="s">
        <v>33</v>
      </c>
      <c r="AX711" s="13" t="s">
        <v>72</v>
      </c>
      <c r="AY711" s="215" t="s">
        <v>525</v>
      </c>
    </row>
    <row r="712" spans="1:65" s="13" customFormat="1" ht="11.25">
      <c r="B712" s="204"/>
      <c r="C712" s="205"/>
      <c r="D712" s="206" t="s">
        <v>546</v>
      </c>
      <c r="E712" s="207" t="s">
        <v>19</v>
      </c>
      <c r="F712" s="208" t="s">
        <v>1231</v>
      </c>
      <c r="G712" s="205"/>
      <c r="H712" s="209">
        <v>-7.8959999999999999</v>
      </c>
      <c r="I712" s="210"/>
      <c r="J712" s="205"/>
      <c r="K712" s="205"/>
      <c r="L712" s="211"/>
      <c r="M712" s="212"/>
      <c r="N712" s="213"/>
      <c r="O712" s="213"/>
      <c r="P712" s="213"/>
      <c r="Q712" s="213"/>
      <c r="R712" s="213"/>
      <c r="S712" s="213"/>
      <c r="T712" s="214"/>
      <c r="AT712" s="215" t="s">
        <v>546</v>
      </c>
      <c r="AU712" s="215" t="s">
        <v>85</v>
      </c>
      <c r="AV712" s="13" t="s">
        <v>85</v>
      </c>
      <c r="AW712" s="13" t="s">
        <v>33</v>
      </c>
      <c r="AX712" s="13" t="s">
        <v>72</v>
      </c>
      <c r="AY712" s="215" t="s">
        <v>525</v>
      </c>
    </row>
    <row r="713" spans="1:65" s="16" customFormat="1" ht="11.25">
      <c r="B713" s="237"/>
      <c r="C713" s="238"/>
      <c r="D713" s="206" t="s">
        <v>546</v>
      </c>
      <c r="E713" s="239" t="s">
        <v>19</v>
      </c>
      <c r="F713" s="240" t="s">
        <v>590</v>
      </c>
      <c r="G713" s="238"/>
      <c r="H713" s="241">
        <v>70.884</v>
      </c>
      <c r="I713" s="242"/>
      <c r="J713" s="238"/>
      <c r="K713" s="238"/>
      <c r="L713" s="243"/>
      <c r="M713" s="244"/>
      <c r="N713" s="245"/>
      <c r="O713" s="245"/>
      <c r="P713" s="245"/>
      <c r="Q713" s="245"/>
      <c r="R713" s="245"/>
      <c r="S713" s="245"/>
      <c r="T713" s="246"/>
      <c r="AT713" s="247" t="s">
        <v>546</v>
      </c>
      <c r="AU713" s="247" t="s">
        <v>85</v>
      </c>
      <c r="AV713" s="16" t="s">
        <v>573</v>
      </c>
      <c r="AW713" s="16" t="s">
        <v>33</v>
      </c>
      <c r="AX713" s="16" t="s">
        <v>72</v>
      </c>
      <c r="AY713" s="247" t="s">
        <v>525</v>
      </c>
    </row>
    <row r="714" spans="1:65" s="15" customFormat="1" ht="11.25">
      <c r="B714" s="227"/>
      <c r="C714" s="228"/>
      <c r="D714" s="206" t="s">
        <v>546</v>
      </c>
      <c r="E714" s="229" t="s">
        <v>19</v>
      </c>
      <c r="F714" s="230" t="s">
        <v>1202</v>
      </c>
      <c r="G714" s="228"/>
      <c r="H714" s="229" t="s">
        <v>19</v>
      </c>
      <c r="I714" s="231"/>
      <c r="J714" s="228"/>
      <c r="K714" s="228"/>
      <c r="L714" s="232"/>
      <c r="M714" s="233"/>
      <c r="N714" s="234"/>
      <c r="O714" s="234"/>
      <c r="P714" s="234"/>
      <c r="Q714" s="234"/>
      <c r="R714" s="234"/>
      <c r="S714" s="234"/>
      <c r="T714" s="235"/>
      <c r="AT714" s="236" t="s">
        <v>546</v>
      </c>
      <c r="AU714" s="236" t="s">
        <v>85</v>
      </c>
      <c r="AV714" s="15" t="s">
        <v>79</v>
      </c>
      <c r="AW714" s="15" t="s">
        <v>33</v>
      </c>
      <c r="AX714" s="15" t="s">
        <v>72</v>
      </c>
      <c r="AY714" s="236" t="s">
        <v>525</v>
      </c>
    </row>
    <row r="715" spans="1:65" s="15" customFormat="1" ht="11.25">
      <c r="B715" s="227"/>
      <c r="C715" s="228"/>
      <c r="D715" s="206" t="s">
        <v>546</v>
      </c>
      <c r="E715" s="229" t="s">
        <v>19</v>
      </c>
      <c r="F715" s="230" t="s">
        <v>1203</v>
      </c>
      <c r="G715" s="228"/>
      <c r="H715" s="229" t="s">
        <v>19</v>
      </c>
      <c r="I715" s="231"/>
      <c r="J715" s="228"/>
      <c r="K715" s="228"/>
      <c r="L715" s="232"/>
      <c r="M715" s="233"/>
      <c r="N715" s="234"/>
      <c r="O715" s="234"/>
      <c r="P715" s="234"/>
      <c r="Q715" s="234"/>
      <c r="R715" s="234"/>
      <c r="S715" s="234"/>
      <c r="T715" s="235"/>
      <c r="AT715" s="236" t="s">
        <v>546</v>
      </c>
      <c r="AU715" s="236" t="s">
        <v>85</v>
      </c>
      <c r="AV715" s="15" t="s">
        <v>79</v>
      </c>
      <c r="AW715" s="15" t="s">
        <v>33</v>
      </c>
      <c r="AX715" s="15" t="s">
        <v>72</v>
      </c>
      <c r="AY715" s="236" t="s">
        <v>525</v>
      </c>
    </row>
    <row r="716" spans="1:65" s="13" customFormat="1" ht="11.25">
      <c r="B716" s="204"/>
      <c r="C716" s="205"/>
      <c r="D716" s="206" t="s">
        <v>546</v>
      </c>
      <c r="E716" s="207" t="s">
        <v>19</v>
      </c>
      <c r="F716" s="208" t="s">
        <v>1232</v>
      </c>
      <c r="G716" s="205"/>
      <c r="H716" s="209">
        <v>278.95699999999999</v>
      </c>
      <c r="I716" s="210"/>
      <c r="J716" s="205"/>
      <c r="K716" s="205"/>
      <c r="L716" s="211"/>
      <c r="M716" s="212"/>
      <c r="N716" s="213"/>
      <c r="O716" s="213"/>
      <c r="P716" s="213"/>
      <c r="Q716" s="213"/>
      <c r="R716" s="213"/>
      <c r="S716" s="213"/>
      <c r="T716" s="214"/>
      <c r="AT716" s="215" t="s">
        <v>546</v>
      </c>
      <c r="AU716" s="215" t="s">
        <v>85</v>
      </c>
      <c r="AV716" s="13" t="s">
        <v>85</v>
      </c>
      <c r="AW716" s="13" t="s">
        <v>33</v>
      </c>
      <c r="AX716" s="13" t="s">
        <v>72</v>
      </c>
      <c r="AY716" s="215" t="s">
        <v>525</v>
      </c>
    </row>
    <row r="717" spans="1:65" s="13" customFormat="1" ht="11.25">
      <c r="B717" s="204"/>
      <c r="C717" s="205"/>
      <c r="D717" s="206" t="s">
        <v>546</v>
      </c>
      <c r="E717" s="207" t="s">
        <v>19</v>
      </c>
      <c r="F717" s="208" t="s">
        <v>1233</v>
      </c>
      <c r="G717" s="205"/>
      <c r="H717" s="209">
        <v>-23.76</v>
      </c>
      <c r="I717" s="210"/>
      <c r="J717" s="205"/>
      <c r="K717" s="205"/>
      <c r="L717" s="211"/>
      <c r="M717" s="212"/>
      <c r="N717" s="213"/>
      <c r="O717" s="213"/>
      <c r="P717" s="213"/>
      <c r="Q717" s="213"/>
      <c r="R717" s="213"/>
      <c r="S717" s="213"/>
      <c r="T717" s="214"/>
      <c r="AT717" s="215" t="s">
        <v>546</v>
      </c>
      <c r="AU717" s="215" t="s">
        <v>85</v>
      </c>
      <c r="AV717" s="13" t="s">
        <v>85</v>
      </c>
      <c r="AW717" s="13" t="s">
        <v>33</v>
      </c>
      <c r="AX717" s="13" t="s">
        <v>72</v>
      </c>
      <c r="AY717" s="215" t="s">
        <v>525</v>
      </c>
    </row>
    <row r="718" spans="1:65" s="16" customFormat="1" ht="11.25">
      <c r="B718" s="237"/>
      <c r="C718" s="238"/>
      <c r="D718" s="206" t="s">
        <v>546</v>
      </c>
      <c r="E718" s="239" t="s">
        <v>19</v>
      </c>
      <c r="F718" s="240" t="s">
        <v>590</v>
      </c>
      <c r="G718" s="238"/>
      <c r="H718" s="241">
        <v>255.197</v>
      </c>
      <c r="I718" s="242"/>
      <c r="J718" s="238"/>
      <c r="K718" s="238"/>
      <c r="L718" s="243"/>
      <c r="M718" s="244"/>
      <c r="N718" s="245"/>
      <c r="O718" s="245"/>
      <c r="P718" s="245"/>
      <c r="Q718" s="245"/>
      <c r="R718" s="245"/>
      <c r="S718" s="245"/>
      <c r="T718" s="246"/>
      <c r="AT718" s="247" t="s">
        <v>546</v>
      </c>
      <c r="AU718" s="247" t="s">
        <v>85</v>
      </c>
      <c r="AV718" s="16" t="s">
        <v>573</v>
      </c>
      <c r="AW718" s="16" t="s">
        <v>33</v>
      </c>
      <c r="AX718" s="16" t="s">
        <v>72</v>
      </c>
      <c r="AY718" s="247" t="s">
        <v>525</v>
      </c>
    </row>
    <row r="719" spans="1:65" s="14" customFormat="1" ht="11.25">
      <c r="B719" s="216"/>
      <c r="C719" s="217"/>
      <c r="D719" s="206" t="s">
        <v>546</v>
      </c>
      <c r="E719" s="218" t="s">
        <v>170</v>
      </c>
      <c r="F719" s="219" t="s">
        <v>552</v>
      </c>
      <c r="G719" s="217"/>
      <c r="H719" s="220">
        <v>1008.545</v>
      </c>
      <c r="I719" s="221"/>
      <c r="J719" s="217"/>
      <c r="K719" s="217"/>
      <c r="L719" s="222"/>
      <c r="M719" s="223"/>
      <c r="N719" s="224"/>
      <c r="O719" s="224"/>
      <c r="P719" s="224"/>
      <c r="Q719" s="224"/>
      <c r="R719" s="224"/>
      <c r="S719" s="224"/>
      <c r="T719" s="225"/>
      <c r="AT719" s="226" t="s">
        <v>546</v>
      </c>
      <c r="AU719" s="226" t="s">
        <v>85</v>
      </c>
      <c r="AV719" s="14" t="s">
        <v>537</v>
      </c>
      <c r="AW719" s="14" t="s">
        <v>33</v>
      </c>
      <c r="AX719" s="14" t="s">
        <v>79</v>
      </c>
      <c r="AY719" s="226" t="s">
        <v>525</v>
      </c>
    </row>
    <row r="720" spans="1:65" s="2" customFormat="1" ht="24.2" customHeight="1">
      <c r="A720" s="38"/>
      <c r="B720" s="39"/>
      <c r="C720" s="186" t="s">
        <v>1234</v>
      </c>
      <c r="D720" s="186" t="s">
        <v>533</v>
      </c>
      <c r="E720" s="187" t="s">
        <v>1235</v>
      </c>
      <c r="F720" s="188" t="s">
        <v>1236</v>
      </c>
      <c r="G720" s="189" t="s">
        <v>132</v>
      </c>
      <c r="H720" s="190">
        <v>1008.545</v>
      </c>
      <c r="I720" s="191"/>
      <c r="J720" s="192">
        <f>ROUND(I720*H720,2)</f>
        <v>0</v>
      </c>
      <c r="K720" s="188" t="s">
        <v>536</v>
      </c>
      <c r="L720" s="43"/>
      <c r="M720" s="193" t="s">
        <v>19</v>
      </c>
      <c r="N720" s="194" t="s">
        <v>44</v>
      </c>
      <c r="O720" s="68"/>
      <c r="P720" s="195">
        <f>O720*H720</f>
        <v>0</v>
      </c>
      <c r="Q720" s="195">
        <v>0</v>
      </c>
      <c r="R720" s="195">
        <f>Q720*H720</f>
        <v>0</v>
      </c>
      <c r="S720" s="195">
        <v>0</v>
      </c>
      <c r="T720" s="196">
        <f>S720*H720</f>
        <v>0</v>
      </c>
      <c r="U720" s="38"/>
      <c r="V720" s="38"/>
      <c r="W720" s="38"/>
      <c r="X720" s="38"/>
      <c r="Y720" s="38"/>
      <c r="Z720" s="38"/>
      <c r="AA720" s="38"/>
      <c r="AB720" s="38"/>
      <c r="AC720" s="38"/>
      <c r="AD720" s="38"/>
      <c r="AE720" s="38"/>
      <c r="AR720" s="197" t="s">
        <v>537</v>
      </c>
      <c r="AT720" s="197" t="s">
        <v>533</v>
      </c>
      <c r="AU720" s="197" t="s">
        <v>85</v>
      </c>
      <c r="AY720" s="21" t="s">
        <v>525</v>
      </c>
      <c r="BE720" s="198">
        <f>IF(N720="základní",J720,0)</f>
        <v>0</v>
      </c>
      <c r="BF720" s="198">
        <f>IF(N720="snížená",J720,0)</f>
        <v>0</v>
      </c>
      <c r="BG720" s="198">
        <f>IF(N720="zákl. přenesená",J720,0)</f>
        <v>0</v>
      </c>
      <c r="BH720" s="198">
        <f>IF(N720="sníž. přenesená",J720,0)</f>
        <v>0</v>
      </c>
      <c r="BI720" s="198">
        <f>IF(N720="nulová",J720,0)</f>
        <v>0</v>
      </c>
      <c r="BJ720" s="21" t="s">
        <v>85</v>
      </c>
      <c r="BK720" s="198">
        <f>ROUND(I720*H720,2)</f>
        <v>0</v>
      </c>
      <c r="BL720" s="21" t="s">
        <v>537</v>
      </c>
      <c r="BM720" s="197" t="s">
        <v>1237</v>
      </c>
    </row>
    <row r="721" spans="1:65" s="2" customFormat="1" ht="11.25">
      <c r="A721" s="38"/>
      <c r="B721" s="39"/>
      <c r="C721" s="40"/>
      <c r="D721" s="199" t="s">
        <v>542</v>
      </c>
      <c r="E721" s="40"/>
      <c r="F721" s="200" t="s">
        <v>1238</v>
      </c>
      <c r="G721" s="40"/>
      <c r="H721" s="40"/>
      <c r="I721" s="201"/>
      <c r="J721" s="40"/>
      <c r="K721" s="40"/>
      <c r="L721" s="43"/>
      <c r="M721" s="202"/>
      <c r="N721" s="203"/>
      <c r="O721" s="68"/>
      <c r="P721" s="68"/>
      <c r="Q721" s="68"/>
      <c r="R721" s="68"/>
      <c r="S721" s="68"/>
      <c r="T721" s="69"/>
      <c r="U721" s="38"/>
      <c r="V721" s="38"/>
      <c r="W721" s="38"/>
      <c r="X721" s="38"/>
      <c r="Y721" s="38"/>
      <c r="Z721" s="38"/>
      <c r="AA721" s="38"/>
      <c r="AB721" s="38"/>
      <c r="AC721" s="38"/>
      <c r="AD721" s="38"/>
      <c r="AE721" s="38"/>
      <c r="AT721" s="21" t="s">
        <v>542</v>
      </c>
      <c r="AU721" s="21" t="s">
        <v>85</v>
      </c>
    </row>
    <row r="722" spans="1:65" s="13" customFormat="1" ht="11.25">
      <c r="B722" s="204"/>
      <c r="C722" s="205"/>
      <c r="D722" s="206" t="s">
        <v>546</v>
      </c>
      <c r="E722" s="207" t="s">
        <v>19</v>
      </c>
      <c r="F722" s="208" t="s">
        <v>170</v>
      </c>
      <c r="G722" s="205"/>
      <c r="H722" s="209">
        <v>1008.545</v>
      </c>
      <c r="I722" s="210"/>
      <c r="J722" s="205"/>
      <c r="K722" s="205"/>
      <c r="L722" s="211"/>
      <c r="M722" s="212"/>
      <c r="N722" s="213"/>
      <c r="O722" s="213"/>
      <c r="P722" s="213"/>
      <c r="Q722" s="213"/>
      <c r="R722" s="213"/>
      <c r="S722" s="213"/>
      <c r="T722" s="214"/>
      <c r="AT722" s="215" t="s">
        <v>546</v>
      </c>
      <c r="AU722" s="215" t="s">
        <v>85</v>
      </c>
      <c r="AV722" s="13" t="s">
        <v>85</v>
      </c>
      <c r="AW722" s="13" t="s">
        <v>33</v>
      </c>
      <c r="AX722" s="13" t="s">
        <v>79</v>
      </c>
      <c r="AY722" s="215" t="s">
        <v>525</v>
      </c>
    </row>
    <row r="723" spans="1:65" s="2" customFormat="1" ht="24.2" customHeight="1">
      <c r="A723" s="38"/>
      <c r="B723" s="39"/>
      <c r="C723" s="186" t="s">
        <v>1239</v>
      </c>
      <c r="D723" s="186" t="s">
        <v>533</v>
      </c>
      <c r="E723" s="187" t="s">
        <v>1240</v>
      </c>
      <c r="F723" s="188" t="s">
        <v>1241</v>
      </c>
      <c r="G723" s="189" t="s">
        <v>132</v>
      </c>
      <c r="H723" s="190">
        <v>19.033999999999999</v>
      </c>
      <c r="I723" s="191"/>
      <c r="J723" s="192">
        <f>ROUND(I723*H723,2)</f>
        <v>0</v>
      </c>
      <c r="K723" s="188" t="s">
        <v>536</v>
      </c>
      <c r="L723" s="43"/>
      <c r="M723" s="193" t="s">
        <v>19</v>
      </c>
      <c r="N723" s="194" t="s">
        <v>44</v>
      </c>
      <c r="O723" s="68"/>
      <c r="P723" s="195">
        <f>O723*H723</f>
        <v>0</v>
      </c>
      <c r="Q723" s="195">
        <v>3.46E-3</v>
      </c>
      <c r="R723" s="195">
        <f>Q723*H723</f>
        <v>6.5857639999999995E-2</v>
      </c>
      <c r="S723" s="195">
        <v>0</v>
      </c>
      <c r="T723" s="196">
        <f>S723*H723</f>
        <v>0</v>
      </c>
      <c r="U723" s="38"/>
      <c r="V723" s="38"/>
      <c r="W723" s="38"/>
      <c r="X723" s="38"/>
      <c r="Y723" s="38"/>
      <c r="Z723" s="38"/>
      <c r="AA723" s="38"/>
      <c r="AB723" s="38"/>
      <c r="AC723" s="38"/>
      <c r="AD723" s="38"/>
      <c r="AE723" s="38"/>
      <c r="AR723" s="197" t="s">
        <v>537</v>
      </c>
      <c r="AT723" s="197" t="s">
        <v>533</v>
      </c>
      <c r="AU723" s="197" t="s">
        <v>85</v>
      </c>
      <c r="AY723" s="21" t="s">
        <v>525</v>
      </c>
      <c r="BE723" s="198">
        <f>IF(N723="základní",J723,0)</f>
        <v>0</v>
      </c>
      <c r="BF723" s="198">
        <f>IF(N723="snížená",J723,0)</f>
        <v>0</v>
      </c>
      <c r="BG723" s="198">
        <f>IF(N723="zákl. přenesená",J723,0)</f>
        <v>0</v>
      </c>
      <c r="BH723" s="198">
        <f>IF(N723="sníž. přenesená",J723,0)</f>
        <v>0</v>
      </c>
      <c r="BI723" s="198">
        <f>IF(N723="nulová",J723,0)</f>
        <v>0</v>
      </c>
      <c r="BJ723" s="21" t="s">
        <v>85</v>
      </c>
      <c r="BK723" s="198">
        <f>ROUND(I723*H723,2)</f>
        <v>0</v>
      </c>
      <c r="BL723" s="21" t="s">
        <v>537</v>
      </c>
      <c r="BM723" s="197" t="s">
        <v>1242</v>
      </c>
    </row>
    <row r="724" spans="1:65" s="2" customFormat="1" ht="11.25">
      <c r="A724" s="38"/>
      <c r="B724" s="39"/>
      <c r="C724" s="40"/>
      <c r="D724" s="199" t="s">
        <v>542</v>
      </c>
      <c r="E724" s="40"/>
      <c r="F724" s="200" t="s">
        <v>1243</v>
      </c>
      <c r="G724" s="40"/>
      <c r="H724" s="40"/>
      <c r="I724" s="201"/>
      <c r="J724" s="40"/>
      <c r="K724" s="40"/>
      <c r="L724" s="43"/>
      <c r="M724" s="202"/>
      <c r="N724" s="203"/>
      <c r="O724" s="68"/>
      <c r="P724" s="68"/>
      <c r="Q724" s="68"/>
      <c r="R724" s="68"/>
      <c r="S724" s="68"/>
      <c r="T724" s="69"/>
      <c r="U724" s="38"/>
      <c r="V724" s="38"/>
      <c r="W724" s="38"/>
      <c r="X724" s="38"/>
      <c r="Y724" s="38"/>
      <c r="Z724" s="38"/>
      <c r="AA724" s="38"/>
      <c r="AB724" s="38"/>
      <c r="AC724" s="38"/>
      <c r="AD724" s="38"/>
      <c r="AE724" s="38"/>
      <c r="AT724" s="21" t="s">
        <v>542</v>
      </c>
      <c r="AU724" s="21" t="s">
        <v>85</v>
      </c>
    </row>
    <row r="725" spans="1:65" s="15" customFormat="1" ht="11.25">
      <c r="B725" s="227"/>
      <c r="C725" s="228"/>
      <c r="D725" s="206" t="s">
        <v>546</v>
      </c>
      <c r="E725" s="229" t="s">
        <v>19</v>
      </c>
      <c r="F725" s="230" t="s">
        <v>1187</v>
      </c>
      <c r="G725" s="228"/>
      <c r="H725" s="229" t="s">
        <v>19</v>
      </c>
      <c r="I725" s="231"/>
      <c r="J725" s="228"/>
      <c r="K725" s="228"/>
      <c r="L725" s="232"/>
      <c r="M725" s="233"/>
      <c r="N725" s="234"/>
      <c r="O725" s="234"/>
      <c r="P725" s="234"/>
      <c r="Q725" s="234"/>
      <c r="R725" s="234"/>
      <c r="S725" s="234"/>
      <c r="T725" s="235"/>
      <c r="AT725" s="236" t="s">
        <v>546</v>
      </c>
      <c r="AU725" s="236" t="s">
        <v>85</v>
      </c>
      <c r="AV725" s="15" t="s">
        <v>79</v>
      </c>
      <c r="AW725" s="15" t="s">
        <v>33</v>
      </c>
      <c r="AX725" s="15" t="s">
        <v>72</v>
      </c>
      <c r="AY725" s="236" t="s">
        <v>525</v>
      </c>
    </row>
    <row r="726" spans="1:65" s="13" customFormat="1" ht="11.25">
      <c r="B726" s="204"/>
      <c r="C726" s="205"/>
      <c r="D726" s="206" t="s">
        <v>546</v>
      </c>
      <c r="E726" s="207" t="s">
        <v>19</v>
      </c>
      <c r="F726" s="208" t="s">
        <v>1244</v>
      </c>
      <c r="G726" s="205"/>
      <c r="H726" s="209">
        <v>4.4249999999999998</v>
      </c>
      <c r="I726" s="210"/>
      <c r="J726" s="205"/>
      <c r="K726" s="205"/>
      <c r="L726" s="211"/>
      <c r="M726" s="212"/>
      <c r="N726" s="213"/>
      <c r="O726" s="213"/>
      <c r="P726" s="213"/>
      <c r="Q726" s="213"/>
      <c r="R726" s="213"/>
      <c r="S726" s="213"/>
      <c r="T726" s="214"/>
      <c r="AT726" s="215" t="s">
        <v>546</v>
      </c>
      <c r="AU726" s="215" t="s">
        <v>85</v>
      </c>
      <c r="AV726" s="13" t="s">
        <v>85</v>
      </c>
      <c r="AW726" s="13" t="s">
        <v>33</v>
      </c>
      <c r="AX726" s="13" t="s">
        <v>72</v>
      </c>
      <c r="AY726" s="215" t="s">
        <v>525</v>
      </c>
    </row>
    <row r="727" spans="1:65" s="13" customFormat="1" ht="11.25">
      <c r="B727" s="204"/>
      <c r="C727" s="205"/>
      <c r="D727" s="206" t="s">
        <v>546</v>
      </c>
      <c r="E727" s="207" t="s">
        <v>19</v>
      </c>
      <c r="F727" s="208" t="s">
        <v>1245</v>
      </c>
      <c r="G727" s="205"/>
      <c r="H727" s="209">
        <v>3.2</v>
      </c>
      <c r="I727" s="210"/>
      <c r="J727" s="205"/>
      <c r="K727" s="205"/>
      <c r="L727" s="211"/>
      <c r="M727" s="212"/>
      <c r="N727" s="213"/>
      <c r="O727" s="213"/>
      <c r="P727" s="213"/>
      <c r="Q727" s="213"/>
      <c r="R727" s="213"/>
      <c r="S727" s="213"/>
      <c r="T727" s="214"/>
      <c r="AT727" s="215" t="s">
        <v>546</v>
      </c>
      <c r="AU727" s="215" t="s">
        <v>85</v>
      </c>
      <c r="AV727" s="13" t="s">
        <v>85</v>
      </c>
      <c r="AW727" s="13" t="s">
        <v>33</v>
      </c>
      <c r="AX727" s="13" t="s">
        <v>72</v>
      </c>
      <c r="AY727" s="215" t="s">
        <v>525</v>
      </c>
    </row>
    <row r="728" spans="1:65" s="13" customFormat="1" ht="11.25">
      <c r="B728" s="204"/>
      <c r="C728" s="205"/>
      <c r="D728" s="206" t="s">
        <v>546</v>
      </c>
      <c r="E728" s="207" t="s">
        <v>19</v>
      </c>
      <c r="F728" s="208" t="s">
        <v>1246</v>
      </c>
      <c r="G728" s="205"/>
      <c r="H728" s="209">
        <v>1.5249999999999999</v>
      </c>
      <c r="I728" s="210"/>
      <c r="J728" s="205"/>
      <c r="K728" s="205"/>
      <c r="L728" s="211"/>
      <c r="M728" s="212"/>
      <c r="N728" s="213"/>
      <c r="O728" s="213"/>
      <c r="P728" s="213"/>
      <c r="Q728" s="213"/>
      <c r="R728" s="213"/>
      <c r="S728" s="213"/>
      <c r="T728" s="214"/>
      <c r="AT728" s="215" t="s">
        <v>546</v>
      </c>
      <c r="AU728" s="215" t="s">
        <v>85</v>
      </c>
      <c r="AV728" s="13" t="s">
        <v>85</v>
      </c>
      <c r="AW728" s="13" t="s">
        <v>33</v>
      </c>
      <c r="AX728" s="13" t="s">
        <v>72</v>
      </c>
      <c r="AY728" s="215" t="s">
        <v>525</v>
      </c>
    </row>
    <row r="729" spans="1:65" s="13" customFormat="1" ht="11.25">
      <c r="B729" s="204"/>
      <c r="C729" s="205"/>
      <c r="D729" s="206" t="s">
        <v>546</v>
      </c>
      <c r="E729" s="207" t="s">
        <v>19</v>
      </c>
      <c r="F729" s="208" t="s">
        <v>1247</v>
      </c>
      <c r="G729" s="205"/>
      <c r="H729" s="209">
        <v>1.3360000000000001</v>
      </c>
      <c r="I729" s="210"/>
      <c r="J729" s="205"/>
      <c r="K729" s="205"/>
      <c r="L729" s="211"/>
      <c r="M729" s="212"/>
      <c r="N729" s="213"/>
      <c r="O729" s="213"/>
      <c r="P729" s="213"/>
      <c r="Q729" s="213"/>
      <c r="R729" s="213"/>
      <c r="S729" s="213"/>
      <c r="T729" s="214"/>
      <c r="AT729" s="215" t="s">
        <v>546</v>
      </c>
      <c r="AU729" s="215" t="s">
        <v>85</v>
      </c>
      <c r="AV729" s="13" t="s">
        <v>85</v>
      </c>
      <c r="AW729" s="13" t="s">
        <v>33</v>
      </c>
      <c r="AX729" s="13" t="s">
        <v>72</v>
      </c>
      <c r="AY729" s="215" t="s">
        <v>525</v>
      </c>
    </row>
    <row r="730" spans="1:65" s="15" customFormat="1" ht="11.25">
      <c r="B730" s="227"/>
      <c r="C730" s="228"/>
      <c r="D730" s="206" t="s">
        <v>546</v>
      </c>
      <c r="E730" s="229" t="s">
        <v>19</v>
      </c>
      <c r="F730" s="230" t="s">
        <v>1097</v>
      </c>
      <c r="G730" s="228"/>
      <c r="H730" s="229" t="s">
        <v>19</v>
      </c>
      <c r="I730" s="231"/>
      <c r="J730" s="228"/>
      <c r="K730" s="228"/>
      <c r="L730" s="232"/>
      <c r="M730" s="233"/>
      <c r="N730" s="234"/>
      <c r="O730" s="234"/>
      <c r="P730" s="234"/>
      <c r="Q730" s="234"/>
      <c r="R730" s="234"/>
      <c r="S730" s="234"/>
      <c r="T730" s="235"/>
      <c r="AT730" s="236" t="s">
        <v>546</v>
      </c>
      <c r="AU730" s="236" t="s">
        <v>85</v>
      </c>
      <c r="AV730" s="15" t="s">
        <v>79</v>
      </c>
      <c r="AW730" s="15" t="s">
        <v>33</v>
      </c>
      <c r="AX730" s="15" t="s">
        <v>72</v>
      </c>
      <c r="AY730" s="236" t="s">
        <v>525</v>
      </c>
    </row>
    <row r="731" spans="1:65" s="13" customFormat="1" ht="11.25">
      <c r="B731" s="204"/>
      <c r="C731" s="205"/>
      <c r="D731" s="206" t="s">
        <v>546</v>
      </c>
      <c r="E731" s="207" t="s">
        <v>19</v>
      </c>
      <c r="F731" s="208" t="s">
        <v>1247</v>
      </c>
      <c r="G731" s="205"/>
      <c r="H731" s="209">
        <v>1.3360000000000001</v>
      </c>
      <c r="I731" s="210"/>
      <c r="J731" s="205"/>
      <c r="K731" s="205"/>
      <c r="L731" s="211"/>
      <c r="M731" s="212"/>
      <c r="N731" s="213"/>
      <c r="O731" s="213"/>
      <c r="P731" s="213"/>
      <c r="Q731" s="213"/>
      <c r="R731" s="213"/>
      <c r="S731" s="213"/>
      <c r="T731" s="214"/>
      <c r="AT731" s="215" t="s">
        <v>546</v>
      </c>
      <c r="AU731" s="215" t="s">
        <v>85</v>
      </c>
      <c r="AV731" s="13" t="s">
        <v>85</v>
      </c>
      <c r="AW731" s="13" t="s">
        <v>33</v>
      </c>
      <c r="AX731" s="13" t="s">
        <v>72</v>
      </c>
      <c r="AY731" s="215" t="s">
        <v>525</v>
      </c>
    </row>
    <row r="732" spans="1:65" s="15" customFormat="1" ht="11.25">
      <c r="B732" s="227"/>
      <c r="C732" s="228"/>
      <c r="D732" s="206" t="s">
        <v>546</v>
      </c>
      <c r="E732" s="229" t="s">
        <v>19</v>
      </c>
      <c r="F732" s="230" t="s">
        <v>1135</v>
      </c>
      <c r="G732" s="228"/>
      <c r="H732" s="229" t="s">
        <v>19</v>
      </c>
      <c r="I732" s="231"/>
      <c r="J732" s="228"/>
      <c r="K732" s="228"/>
      <c r="L732" s="232"/>
      <c r="M732" s="233"/>
      <c r="N732" s="234"/>
      <c r="O732" s="234"/>
      <c r="P732" s="234"/>
      <c r="Q732" s="234"/>
      <c r="R732" s="234"/>
      <c r="S732" s="234"/>
      <c r="T732" s="235"/>
      <c r="AT732" s="236" t="s">
        <v>546</v>
      </c>
      <c r="AU732" s="236" t="s">
        <v>85</v>
      </c>
      <c r="AV732" s="15" t="s">
        <v>79</v>
      </c>
      <c r="AW732" s="15" t="s">
        <v>33</v>
      </c>
      <c r="AX732" s="15" t="s">
        <v>72</v>
      </c>
      <c r="AY732" s="236" t="s">
        <v>525</v>
      </c>
    </row>
    <row r="733" spans="1:65" s="13" customFormat="1" ht="11.25">
      <c r="B733" s="204"/>
      <c r="C733" s="205"/>
      <c r="D733" s="206" t="s">
        <v>546</v>
      </c>
      <c r="E733" s="207" t="s">
        <v>19</v>
      </c>
      <c r="F733" s="208" t="s">
        <v>1247</v>
      </c>
      <c r="G733" s="205"/>
      <c r="H733" s="209">
        <v>1.3360000000000001</v>
      </c>
      <c r="I733" s="210"/>
      <c r="J733" s="205"/>
      <c r="K733" s="205"/>
      <c r="L733" s="211"/>
      <c r="M733" s="212"/>
      <c r="N733" s="213"/>
      <c r="O733" s="213"/>
      <c r="P733" s="213"/>
      <c r="Q733" s="213"/>
      <c r="R733" s="213"/>
      <c r="S733" s="213"/>
      <c r="T733" s="214"/>
      <c r="AT733" s="215" t="s">
        <v>546</v>
      </c>
      <c r="AU733" s="215" t="s">
        <v>85</v>
      </c>
      <c r="AV733" s="13" t="s">
        <v>85</v>
      </c>
      <c r="AW733" s="13" t="s">
        <v>33</v>
      </c>
      <c r="AX733" s="13" t="s">
        <v>72</v>
      </c>
      <c r="AY733" s="215" t="s">
        <v>525</v>
      </c>
    </row>
    <row r="734" spans="1:65" s="15" customFormat="1" ht="11.25">
      <c r="B734" s="227"/>
      <c r="C734" s="228"/>
      <c r="D734" s="206" t="s">
        <v>546</v>
      </c>
      <c r="E734" s="229" t="s">
        <v>19</v>
      </c>
      <c r="F734" s="230" t="s">
        <v>1163</v>
      </c>
      <c r="G734" s="228"/>
      <c r="H734" s="229" t="s">
        <v>19</v>
      </c>
      <c r="I734" s="231"/>
      <c r="J734" s="228"/>
      <c r="K734" s="228"/>
      <c r="L734" s="232"/>
      <c r="M734" s="233"/>
      <c r="N734" s="234"/>
      <c r="O734" s="234"/>
      <c r="P734" s="234"/>
      <c r="Q734" s="234"/>
      <c r="R734" s="234"/>
      <c r="S734" s="234"/>
      <c r="T734" s="235"/>
      <c r="AT734" s="236" t="s">
        <v>546</v>
      </c>
      <c r="AU734" s="236" t="s">
        <v>85</v>
      </c>
      <c r="AV734" s="15" t="s">
        <v>79</v>
      </c>
      <c r="AW734" s="15" t="s">
        <v>33</v>
      </c>
      <c r="AX734" s="15" t="s">
        <v>72</v>
      </c>
      <c r="AY734" s="236" t="s">
        <v>525</v>
      </c>
    </row>
    <row r="735" spans="1:65" s="13" customFormat="1" ht="11.25">
      <c r="B735" s="204"/>
      <c r="C735" s="205"/>
      <c r="D735" s="206" t="s">
        <v>546</v>
      </c>
      <c r="E735" s="207" t="s">
        <v>19</v>
      </c>
      <c r="F735" s="208" t="s">
        <v>1248</v>
      </c>
      <c r="G735" s="205"/>
      <c r="H735" s="209">
        <v>1.276</v>
      </c>
      <c r="I735" s="210"/>
      <c r="J735" s="205"/>
      <c r="K735" s="205"/>
      <c r="L735" s="211"/>
      <c r="M735" s="212"/>
      <c r="N735" s="213"/>
      <c r="O735" s="213"/>
      <c r="P735" s="213"/>
      <c r="Q735" s="213"/>
      <c r="R735" s="213"/>
      <c r="S735" s="213"/>
      <c r="T735" s="214"/>
      <c r="AT735" s="215" t="s">
        <v>546</v>
      </c>
      <c r="AU735" s="215" t="s">
        <v>85</v>
      </c>
      <c r="AV735" s="13" t="s">
        <v>85</v>
      </c>
      <c r="AW735" s="13" t="s">
        <v>33</v>
      </c>
      <c r="AX735" s="13" t="s">
        <v>72</v>
      </c>
      <c r="AY735" s="215" t="s">
        <v>525</v>
      </c>
    </row>
    <row r="736" spans="1:65" s="15" customFormat="1" ht="11.25">
      <c r="B736" s="227"/>
      <c r="C736" s="228"/>
      <c r="D736" s="206" t="s">
        <v>546</v>
      </c>
      <c r="E736" s="229" t="s">
        <v>19</v>
      </c>
      <c r="F736" s="230" t="s">
        <v>1202</v>
      </c>
      <c r="G736" s="228"/>
      <c r="H736" s="229" t="s">
        <v>19</v>
      </c>
      <c r="I736" s="231"/>
      <c r="J736" s="228"/>
      <c r="K736" s="228"/>
      <c r="L736" s="232"/>
      <c r="M736" s="233"/>
      <c r="N736" s="234"/>
      <c r="O736" s="234"/>
      <c r="P736" s="234"/>
      <c r="Q736" s="234"/>
      <c r="R736" s="234"/>
      <c r="S736" s="234"/>
      <c r="T736" s="235"/>
      <c r="AT736" s="236" t="s">
        <v>546</v>
      </c>
      <c r="AU736" s="236" t="s">
        <v>85</v>
      </c>
      <c r="AV736" s="15" t="s">
        <v>79</v>
      </c>
      <c r="AW736" s="15" t="s">
        <v>33</v>
      </c>
      <c r="AX736" s="15" t="s">
        <v>72</v>
      </c>
      <c r="AY736" s="236" t="s">
        <v>525</v>
      </c>
    </row>
    <row r="737" spans="1:65" s="13" customFormat="1" ht="11.25">
      <c r="B737" s="204"/>
      <c r="C737" s="205"/>
      <c r="D737" s="206" t="s">
        <v>546</v>
      </c>
      <c r="E737" s="207" t="s">
        <v>19</v>
      </c>
      <c r="F737" s="208" t="s">
        <v>1249</v>
      </c>
      <c r="G737" s="205"/>
      <c r="H737" s="209">
        <v>4.5999999999999996</v>
      </c>
      <c r="I737" s="210"/>
      <c r="J737" s="205"/>
      <c r="K737" s="205"/>
      <c r="L737" s="211"/>
      <c r="M737" s="212"/>
      <c r="N737" s="213"/>
      <c r="O737" s="213"/>
      <c r="P737" s="213"/>
      <c r="Q737" s="213"/>
      <c r="R737" s="213"/>
      <c r="S737" s="213"/>
      <c r="T737" s="214"/>
      <c r="AT737" s="215" t="s">
        <v>546</v>
      </c>
      <c r="AU737" s="215" t="s">
        <v>85</v>
      </c>
      <c r="AV737" s="13" t="s">
        <v>85</v>
      </c>
      <c r="AW737" s="13" t="s">
        <v>33</v>
      </c>
      <c r="AX737" s="13" t="s">
        <v>72</v>
      </c>
      <c r="AY737" s="215" t="s">
        <v>525</v>
      </c>
    </row>
    <row r="738" spans="1:65" s="14" customFormat="1" ht="11.25">
      <c r="B738" s="216"/>
      <c r="C738" s="217"/>
      <c r="D738" s="206" t="s">
        <v>546</v>
      </c>
      <c r="E738" s="218" t="s">
        <v>173</v>
      </c>
      <c r="F738" s="219" t="s">
        <v>552</v>
      </c>
      <c r="G738" s="217"/>
      <c r="H738" s="220">
        <v>19.033999999999999</v>
      </c>
      <c r="I738" s="221"/>
      <c r="J738" s="217"/>
      <c r="K738" s="217"/>
      <c r="L738" s="222"/>
      <c r="M738" s="223"/>
      <c r="N738" s="224"/>
      <c r="O738" s="224"/>
      <c r="P738" s="224"/>
      <c r="Q738" s="224"/>
      <c r="R738" s="224"/>
      <c r="S738" s="224"/>
      <c r="T738" s="225"/>
      <c r="AT738" s="226" t="s">
        <v>546</v>
      </c>
      <c r="AU738" s="226" t="s">
        <v>85</v>
      </c>
      <c r="AV738" s="14" t="s">
        <v>537</v>
      </c>
      <c r="AW738" s="14" t="s">
        <v>33</v>
      </c>
      <c r="AX738" s="14" t="s">
        <v>79</v>
      </c>
      <c r="AY738" s="226" t="s">
        <v>525</v>
      </c>
    </row>
    <row r="739" spans="1:65" s="2" customFormat="1" ht="24.2" customHeight="1">
      <c r="A739" s="38"/>
      <c r="B739" s="39"/>
      <c r="C739" s="186" t="s">
        <v>1250</v>
      </c>
      <c r="D739" s="186" t="s">
        <v>533</v>
      </c>
      <c r="E739" s="187" t="s">
        <v>1251</v>
      </c>
      <c r="F739" s="188" t="s">
        <v>1252</v>
      </c>
      <c r="G739" s="189" t="s">
        <v>132</v>
      </c>
      <c r="H739" s="190">
        <v>19.033999999999999</v>
      </c>
      <c r="I739" s="191"/>
      <c r="J739" s="192">
        <f>ROUND(I739*H739,2)</f>
        <v>0</v>
      </c>
      <c r="K739" s="188" t="s">
        <v>536</v>
      </c>
      <c r="L739" s="43"/>
      <c r="M739" s="193" t="s">
        <v>19</v>
      </c>
      <c r="N739" s="194" t="s">
        <v>44</v>
      </c>
      <c r="O739" s="68"/>
      <c r="P739" s="195">
        <f>O739*H739</f>
        <v>0</v>
      </c>
      <c r="Q739" s="195">
        <v>0</v>
      </c>
      <c r="R739" s="195">
        <f>Q739*H739</f>
        <v>0</v>
      </c>
      <c r="S739" s="195">
        <v>0</v>
      </c>
      <c r="T739" s="196">
        <f>S739*H739</f>
        <v>0</v>
      </c>
      <c r="U739" s="38"/>
      <c r="V739" s="38"/>
      <c r="W739" s="38"/>
      <c r="X739" s="38"/>
      <c r="Y739" s="38"/>
      <c r="Z739" s="38"/>
      <c r="AA739" s="38"/>
      <c r="AB739" s="38"/>
      <c r="AC739" s="38"/>
      <c r="AD739" s="38"/>
      <c r="AE739" s="38"/>
      <c r="AR739" s="197" t="s">
        <v>537</v>
      </c>
      <c r="AT739" s="197" t="s">
        <v>533</v>
      </c>
      <c r="AU739" s="197" t="s">
        <v>85</v>
      </c>
      <c r="AY739" s="21" t="s">
        <v>525</v>
      </c>
      <c r="BE739" s="198">
        <f>IF(N739="základní",J739,0)</f>
        <v>0</v>
      </c>
      <c r="BF739" s="198">
        <f>IF(N739="snížená",J739,0)</f>
        <v>0</v>
      </c>
      <c r="BG739" s="198">
        <f>IF(N739="zákl. přenesená",J739,0)</f>
        <v>0</v>
      </c>
      <c r="BH739" s="198">
        <f>IF(N739="sníž. přenesená",J739,0)</f>
        <v>0</v>
      </c>
      <c r="BI739" s="198">
        <f>IF(N739="nulová",J739,0)</f>
        <v>0</v>
      </c>
      <c r="BJ739" s="21" t="s">
        <v>85</v>
      </c>
      <c r="BK739" s="198">
        <f>ROUND(I739*H739,2)</f>
        <v>0</v>
      </c>
      <c r="BL739" s="21" t="s">
        <v>537</v>
      </c>
      <c r="BM739" s="197" t="s">
        <v>1253</v>
      </c>
    </row>
    <row r="740" spans="1:65" s="2" customFormat="1" ht="11.25">
      <c r="A740" s="38"/>
      <c r="B740" s="39"/>
      <c r="C740" s="40"/>
      <c r="D740" s="199" t="s">
        <v>542</v>
      </c>
      <c r="E740" s="40"/>
      <c r="F740" s="200" t="s">
        <v>1254</v>
      </c>
      <c r="G740" s="40"/>
      <c r="H740" s="40"/>
      <c r="I740" s="201"/>
      <c r="J740" s="40"/>
      <c r="K740" s="40"/>
      <c r="L740" s="43"/>
      <c r="M740" s="202"/>
      <c r="N740" s="203"/>
      <c r="O740" s="68"/>
      <c r="P740" s="68"/>
      <c r="Q740" s="68"/>
      <c r="R740" s="68"/>
      <c r="S740" s="68"/>
      <c r="T740" s="69"/>
      <c r="U740" s="38"/>
      <c r="V740" s="38"/>
      <c r="W740" s="38"/>
      <c r="X740" s="38"/>
      <c r="Y740" s="38"/>
      <c r="Z740" s="38"/>
      <c r="AA740" s="38"/>
      <c r="AB740" s="38"/>
      <c r="AC740" s="38"/>
      <c r="AD740" s="38"/>
      <c r="AE740" s="38"/>
      <c r="AT740" s="21" t="s">
        <v>542</v>
      </c>
      <c r="AU740" s="21" t="s">
        <v>85</v>
      </c>
    </row>
    <row r="741" spans="1:65" s="13" customFormat="1" ht="11.25">
      <c r="B741" s="204"/>
      <c r="C741" s="205"/>
      <c r="D741" s="206" t="s">
        <v>546</v>
      </c>
      <c r="E741" s="207" t="s">
        <v>19</v>
      </c>
      <c r="F741" s="208" t="s">
        <v>173</v>
      </c>
      <c r="G741" s="205"/>
      <c r="H741" s="209">
        <v>19.033999999999999</v>
      </c>
      <c r="I741" s="210"/>
      <c r="J741" s="205"/>
      <c r="K741" s="205"/>
      <c r="L741" s="211"/>
      <c r="M741" s="212"/>
      <c r="N741" s="213"/>
      <c r="O741" s="213"/>
      <c r="P741" s="213"/>
      <c r="Q741" s="213"/>
      <c r="R741" s="213"/>
      <c r="S741" s="213"/>
      <c r="T741" s="214"/>
      <c r="AT741" s="215" t="s">
        <v>546</v>
      </c>
      <c r="AU741" s="215" t="s">
        <v>85</v>
      </c>
      <c r="AV741" s="13" t="s">
        <v>85</v>
      </c>
      <c r="AW741" s="13" t="s">
        <v>33</v>
      </c>
      <c r="AX741" s="13" t="s">
        <v>79</v>
      </c>
      <c r="AY741" s="215" t="s">
        <v>525</v>
      </c>
    </row>
    <row r="742" spans="1:65" s="2" customFormat="1" ht="37.9" customHeight="1">
      <c r="A742" s="38"/>
      <c r="B742" s="39"/>
      <c r="C742" s="186" t="s">
        <v>1255</v>
      </c>
      <c r="D742" s="186" t="s">
        <v>533</v>
      </c>
      <c r="E742" s="187" t="s">
        <v>1256</v>
      </c>
      <c r="F742" s="188" t="s">
        <v>1257</v>
      </c>
      <c r="G742" s="189" t="s">
        <v>318</v>
      </c>
      <c r="H742" s="190">
        <v>12.840999999999999</v>
      </c>
      <c r="I742" s="191"/>
      <c r="J742" s="192">
        <f>ROUND(I742*H742,2)</f>
        <v>0</v>
      </c>
      <c r="K742" s="188" t="s">
        <v>536</v>
      </c>
      <c r="L742" s="43"/>
      <c r="M742" s="193" t="s">
        <v>19</v>
      </c>
      <c r="N742" s="194" t="s">
        <v>44</v>
      </c>
      <c r="O742" s="68"/>
      <c r="P742" s="195">
        <f>O742*H742</f>
        <v>0</v>
      </c>
      <c r="Q742" s="195">
        <v>1.04922</v>
      </c>
      <c r="R742" s="195">
        <f>Q742*H742</f>
        <v>13.47303402</v>
      </c>
      <c r="S742" s="195">
        <v>0</v>
      </c>
      <c r="T742" s="196">
        <f>S742*H742</f>
        <v>0</v>
      </c>
      <c r="U742" s="38"/>
      <c r="V742" s="38"/>
      <c r="W742" s="38"/>
      <c r="X742" s="38"/>
      <c r="Y742" s="38"/>
      <c r="Z742" s="38"/>
      <c r="AA742" s="38"/>
      <c r="AB742" s="38"/>
      <c r="AC742" s="38"/>
      <c r="AD742" s="38"/>
      <c r="AE742" s="38"/>
      <c r="AR742" s="197" t="s">
        <v>537</v>
      </c>
      <c r="AT742" s="197" t="s">
        <v>533</v>
      </c>
      <c r="AU742" s="197" t="s">
        <v>85</v>
      </c>
      <c r="AY742" s="21" t="s">
        <v>525</v>
      </c>
      <c r="BE742" s="198">
        <f>IF(N742="základní",J742,0)</f>
        <v>0</v>
      </c>
      <c r="BF742" s="198">
        <f>IF(N742="snížená",J742,0)</f>
        <v>0</v>
      </c>
      <c r="BG742" s="198">
        <f>IF(N742="zákl. přenesená",J742,0)</f>
        <v>0</v>
      </c>
      <c r="BH742" s="198">
        <f>IF(N742="sníž. přenesená",J742,0)</f>
        <v>0</v>
      </c>
      <c r="BI742" s="198">
        <f>IF(N742="nulová",J742,0)</f>
        <v>0</v>
      </c>
      <c r="BJ742" s="21" t="s">
        <v>85</v>
      </c>
      <c r="BK742" s="198">
        <f>ROUND(I742*H742,2)</f>
        <v>0</v>
      </c>
      <c r="BL742" s="21" t="s">
        <v>537</v>
      </c>
      <c r="BM742" s="197" t="s">
        <v>1258</v>
      </c>
    </row>
    <row r="743" spans="1:65" s="2" customFormat="1" ht="11.25">
      <c r="A743" s="38"/>
      <c r="B743" s="39"/>
      <c r="C743" s="40"/>
      <c r="D743" s="199" t="s">
        <v>542</v>
      </c>
      <c r="E743" s="40"/>
      <c r="F743" s="200" t="s">
        <v>1259</v>
      </c>
      <c r="G743" s="40"/>
      <c r="H743" s="40"/>
      <c r="I743" s="201"/>
      <c r="J743" s="40"/>
      <c r="K743" s="40"/>
      <c r="L743" s="43"/>
      <c r="M743" s="202"/>
      <c r="N743" s="203"/>
      <c r="O743" s="68"/>
      <c r="P743" s="68"/>
      <c r="Q743" s="68"/>
      <c r="R743" s="68"/>
      <c r="S743" s="68"/>
      <c r="T743" s="69"/>
      <c r="U743" s="38"/>
      <c r="V743" s="38"/>
      <c r="W743" s="38"/>
      <c r="X743" s="38"/>
      <c r="Y743" s="38"/>
      <c r="Z743" s="38"/>
      <c r="AA743" s="38"/>
      <c r="AB743" s="38"/>
      <c r="AC743" s="38"/>
      <c r="AD743" s="38"/>
      <c r="AE743" s="38"/>
      <c r="AT743" s="21" t="s">
        <v>542</v>
      </c>
      <c r="AU743" s="21" t="s">
        <v>85</v>
      </c>
    </row>
    <row r="744" spans="1:65" s="15" customFormat="1" ht="11.25">
      <c r="B744" s="227"/>
      <c r="C744" s="228"/>
      <c r="D744" s="206" t="s">
        <v>546</v>
      </c>
      <c r="E744" s="229" t="s">
        <v>19</v>
      </c>
      <c r="F744" s="230" t="s">
        <v>1021</v>
      </c>
      <c r="G744" s="228"/>
      <c r="H744" s="229" t="s">
        <v>19</v>
      </c>
      <c r="I744" s="231"/>
      <c r="J744" s="228"/>
      <c r="K744" s="228"/>
      <c r="L744" s="232"/>
      <c r="M744" s="233"/>
      <c r="N744" s="234"/>
      <c r="O744" s="234"/>
      <c r="P744" s="234"/>
      <c r="Q744" s="234"/>
      <c r="R744" s="234"/>
      <c r="S744" s="234"/>
      <c r="T744" s="235"/>
      <c r="AT744" s="236" t="s">
        <v>546</v>
      </c>
      <c r="AU744" s="236" t="s">
        <v>85</v>
      </c>
      <c r="AV744" s="15" t="s">
        <v>79</v>
      </c>
      <c r="AW744" s="15" t="s">
        <v>33</v>
      </c>
      <c r="AX744" s="15" t="s">
        <v>72</v>
      </c>
      <c r="AY744" s="236" t="s">
        <v>525</v>
      </c>
    </row>
    <row r="745" spans="1:65" s="13" customFormat="1" ht="11.25">
      <c r="B745" s="204"/>
      <c r="C745" s="205"/>
      <c r="D745" s="206" t="s">
        <v>546</v>
      </c>
      <c r="E745" s="207" t="s">
        <v>19</v>
      </c>
      <c r="F745" s="208" t="s">
        <v>1260</v>
      </c>
      <c r="G745" s="205"/>
      <c r="H745" s="209">
        <v>7.7960000000000003</v>
      </c>
      <c r="I745" s="210"/>
      <c r="J745" s="205"/>
      <c r="K745" s="205"/>
      <c r="L745" s="211"/>
      <c r="M745" s="212"/>
      <c r="N745" s="213"/>
      <c r="O745" s="213"/>
      <c r="P745" s="213"/>
      <c r="Q745" s="213"/>
      <c r="R745" s="213"/>
      <c r="S745" s="213"/>
      <c r="T745" s="214"/>
      <c r="AT745" s="215" t="s">
        <v>546</v>
      </c>
      <c r="AU745" s="215" t="s">
        <v>85</v>
      </c>
      <c r="AV745" s="13" t="s">
        <v>85</v>
      </c>
      <c r="AW745" s="13" t="s">
        <v>33</v>
      </c>
      <c r="AX745" s="13" t="s">
        <v>72</v>
      </c>
      <c r="AY745" s="215" t="s">
        <v>525</v>
      </c>
    </row>
    <row r="746" spans="1:65" s="13" customFormat="1" ht="11.25">
      <c r="B746" s="204"/>
      <c r="C746" s="205"/>
      <c r="D746" s="206" t="s">
        <v>546</v>
      </c>
      <c r="E746" s="207" t="s">
        <v>19</v>
      </c>
      <c r="F746" s="208" t="s">
        <v>1261</v>
      </c>
      <c r="G746" s="205"/>
      <c r="H746" s="209">
        <v>1.0469999999999999</v>
      </c>
      <c r="I746" s="210"/>
      <c r="J746" s="205"/>
      <c r="K746" s="205"/>
      <c r="L746" s="211"/>
      <c r="M746" s="212"/>
      <c r="N746" s="213"/>
      <c r="O746" s="213"/>
      <c r="P746" s="213"/>
      <c r="Q746" s="213"/>
      <c r="R746" s="213"/>
      <c r="S746" s="213"/>
      <c r="T746" s="214"/>
      <c r="AT746" s="215" t="s">
        <v>546</v>
      </c>
      <c r="AU746" s="215" t="s">
        <v>85</v>
      </c>
      <c r="AV746" s="13" t="s">
        <v>85</v>
      </c>
      <c r="AW746" s="13" t="s">
        <v>33</v>
      </c>
      <c r="AX746" s="13" t="s">
        <v>72</v>
      </c>
      <c r="AY746" s="215" t="s">
        <v>525</v>
      </c>
    </row>
    <row r="747" spans="1:65" s="13" customFormat="1" ht="11.25">
      <c r="B747" s="204"/>
      <c r="C747" s="205"/>
      <c r="D747" s="206" t="s">
        <v>546</v>
      </c>
      <c r="E747" s="207" t="s">
        <v>19</v>
      </c>
      <c r="F747" s="208" t="s">
        <v>1262</v>
      </c>
      <c r="G747" s="205"/>
      <c r="H747" s="209">
        <v>3.944</v>
      </c>
      <c r="I747" s="210"/>
      <c r="J747" s="205"/>
      <c r="K747" s="205"/>
      <c r="L747" s="211"/>
      <c r="M747" s="212"/>
      <c r="N747" s="213"/>
      <c r="O747" s="213"/>
      <c r="P747" s="213"/>
      <c r="Q747" s="213"/>
      <c r="R747" s="213"/>
      <c r="S747" s="213"/>
      <c r="T747" s="214"/>
      <c r="AT747" s="215" t="s">
        <v>546</v>
      </c>
      <c r="AU747" s="215" t="s">
        <v>85</v>
      </c>
      <c r="AV747" s="13" t="s">
        <v>85</v>
      </c>
      <c r="AW747" s="13" t="s">
        <v>33</v>
      </c>
      <c r="AX747" s="13" t="s">
        <v>72</v>
      </c>
      <c r="AY747" s="215" t="s">
        <v>525</v>
      </c>
    </row>
    <row r="748" spans="1:65" s="16" customFormat="1" ht="11.25">
      <c r="B748" s="237"/>
      <c r="C748" s="238"/>
      <c r="D748" s="206" t="s">
        <v>546</v>
      </c>
      <c r="E748" s="239" t="s">
        <v>19</v>
      </c>
      <c r="F748" s="240" t="s">
        <v>590</v>
      </c>
      <c r="G748" s="238"/>
      <c r="H748" s="241">
        <v>12.787000000000001</v>
      </c>
      <c r="I748" s="242"/>
      <c r="J748" s="238"/>
      <c r="K748" s="238"/>
      <c r="L748" s="243"/>
      <c r="M748" s="244"/>
      <c r="N748" s="245"/>
      <c r="O748" s="245"/>
      <c r="P748" s="245"/>
      <c r="Q748" s="245"/>
      <c r="R748" s="245"/>
      <c r="S748" s="245"/>
      <c r="T748" s="246"/>
      <c r="AT748" s="247" t="s">
        <v>546</v>
      </c>
      <c r="AU748" s="247" t="s">
        <v>85</v>
      </c>
      <c r="AV748" s="16" t="s">
        <v>573</v>
      </c>
      <c r="AW748" s="16" t="s">
        <v>33</v>
      </c>
      <c r="AX748" s="16" t="s">
        <v>72</v>
      </c>
      <c r="AY748" s="247" t="s">
        <v>525</v>
      </c>
    </row>
    <row r="749" spans="1:65" s="15" customFormat="1" ht="11.25">
      <c r="B749" s="227"/>
      <c r="C749" s="228"/>
      <c r="D749" s="206" t="s">
        <v>546</v>
      </c>
      <c r="E749" s="229" t="s">
        <v>19</v>
      </c>
      <c r="F749" s="230" t="s">
        <v>1263</v>
      </c>
      <c r="G749" s="228"/>
      <c r="H749" s="229" t="s">
        <v>19</v>
      </c>
      <c r="I749" s="231"/>
      <c r="J749" s="228"/>
      <c r="K749" s="228"/>
      <c r="L749" s="232"/>
      <c r="M749" s="233"/>
      <c r="N749" s="234"/>
      <c r="O749" s="234"/>
      <c r="P749" s="234"/>
      <c r="Q749" s="234"/>
      <c r="R749" s="234"/>
      <c r="S749" s="234"/>
      <c r="T749" s="235"/>
      <c r="AT749" s="236" t="s">
        <v>546</v>
      </c>
      <c r="AU749" s="236" t="s">
        <v>85</v>
      </c>
      <c r="AV749" s="15" t="s">
        <v>79</v>
      </c>
      <c r="AW749" s="15" t="s">
        <v>33</v>
      </c>
      <c r="AX749" s="15" t="s">
        <v>72</v>
      </c>
      <c r="AY749" s="236" t="s">
        <v>525</v>
      </c>
    </row>
    <row r="750" spans="1:65" s="13" customFormat="1" ht="11.25">
      <c r="B750" s="204"/>
      <c r="C750" s="205"/>
      <c r="D750" s="206" t="s">
        <v>546</v>
      </c>
      <c r="E750" s="207" t="s">
        <v>19</v>
      </c>
      <c r="F750" s="208" t="s">
        <v>1264</v>
      </c>
      <c r="G750" s="205"/>
      <c r="H750" s="209">
        <v>5.3999999999999999E-2</v>
      </c>
      <c r="I750" s="210"/>
      <c r="J750" s="205"/>
      <c r="K750" s="205"/>
      <c r="L750" s="211"/>
      <c r="M750" s="212"/>
      <c r="N750" s="213"/>
      <c r="O750" s="213"/>
      <c r="P750" s="213"/>
      <c r="Q750" s="213"/>
      <c r="R750" s="213"/>
      <c r="S750" s="213"/>
      <c r="T750" s="214"/>
      <c r="AT750" s="215" t="s">
        <v>546</v>
      </c>
      <c r="AU750" s="215" t="s">
        <v>85</v>
      </c>
      <c r="AV750" s="13" t="s">
        <v>85</v>
      </c>
      <c r="AW750" s="13" t="s">
        <v>33</v>
      </c>
      <c r="AX750" s="13" t="s">
        <v>72</v>
      </c>
      <c r="AY750" s="215" t="s">
        <v>525</v>
      </c>
    </row>
    <row r="751" spans="1:65" s="16" customFormat="1" ht="11.25">
      <c r="B751" s="237"/>
      <c r="C751" s="238"/>
      <c r="D751" s="206" t="s">
        <v>546</v>
      </c>
      <c r="E751" s="239" t="s">
        <v>19</v>
      </c>
      <c r="F751" s="240" t="s">
        <v>590</v>
      </c>
      <c r="G751" s="238"/>
      <c r="H751" s="241">
        <v>5.3999999999999999E-2</v>
      </c>
      <c r="I751" s="242"/>
      <c r="J751" s="238"/>
      <c r="K751" s="238"/>
      <c r="L751" s="243"/>
      <c r="M751" s="244"/>
      <c r="N751" s="245"/>
      <c r="O751" s="245"/>
      <c r="P751" s="245"/>
      <c r="Q751" s="245"/>
      <c r="R751" s="245"/>
      <c r="S751" s="245"/>
      <c r="T751" s="246"/>
      <c r="AT751" s="247" t="s">
        <v>546</v>
      </c>
      <c r="AU751" s="247" t="s">
        <v>85</v>
      </c>
      <c r="AV751" s="16" t="s">
        <v>573</v>
      </c>
      <c r="AW751" s="16" t="s">
        <v>33</v>
      </c>
      <c r="AX751" s="16" t="s">
        <v>72</v>
      </c>
      <c r="AY751" s="247" t="s">
        <v>525</v>
      </c>
    </row>
    <row r="752" spans="1:65" s="14" customFormat="1" ht="11.25">
      <c r="B752" s="216"/>
      <c r="C752" s="217"/>
      <c r="D752" s="206" t="s">
        <v>546</v>
      </c>
      <c r="E752" s="218" t="s">
        <v>19</v>
      </c>
      <c r="F752" s="219" t="s">
        <v>552</v>
      </c>
      <c r="G752" s="217"/>
      <c r="H752" s="220">
        <v>12.840999999999999</v>
      </c>
      <c r="I752" s="221"/>
      <c r="J752" s="217"/>
      <c r="K752" s="217"/>
      <c r="L752" s="222"/>
      <c r="M752" s="223"/>
      <c r="N752" s="224"/>
      <c r="O752" s="224"/>
      <c r="P752" s="224"/>
      <c r="Q752" s="224"/>
      <c r="R752" s="224"/>
      <c r="S752" s="224"/>
      <c r="T752" s="225"/>
      <c r="AT752" s="226" t="s">
        <v>546</v>
      </c>
      <c r="AU752" s="226" t="s">
        <v>85</v>
      </c>
      <c r="AV752" s="14" t="s">
        <v>537</v>
      </c>
      <c r="AW752" s="14" t="s">
        <v>33</v>
      </c>
      <c r="AX752" s="14" t="s">
        <v>79</v>
      </c>
      <c r="AY752" s="226" t="s">
        <v>525</v>
      </c>
    </row>
    <row r="753" spans="1:65" s="2" customFormat="1" ht="37.9" customHeight="1">
      <c r="A753" s="38"/>
      <c r="B753" s="39"/>
      <c r="C753" s="186" t="s">
        <v>1265</v>
      </c>
      <c r="D753" s="186" t="s">
        <v>533</v>
      </c>
      <c r="E753" s="187" t="s">
        <v>1266</v>
      </c>
      <c r="F753" s="188" t="s">
        <v>1267</v>
      </c>
      <c r="G753" s="189" t="s">
        <v>158</v>
      </c>
      <c r="H753" s="190">
        <v>0.59</v>
      </c>
      <c r="I753" s="191"/>
      <c r="J753" s="192">
        <f>ROUND(I753*H753,2)</f>
        <v>0</v>
      </c>
      <c r="K753" s="188" t="s">
        <v>536</v>
      </c>
      <c r="L753" s="43"/>
      <c r="M753" s="193" t="s">
        <v>19</v>
      </c>
      <c r="N753" s="194" t="s">
        <v>44</v>
      </c>
      <c r="O753" s="68"/>
      <c r="P753" s="195">
        <f>O753*H753</f>
        <v>0</v>
      </c>
      <c r="Q753" s="195">
        <v>2.5018699999999998</v>
      </c>
      <c r="R753" s="195">
        <f>Q753*H753</f>
        <v>1.4761032999999999</v>
      </c>
      <c r="S753" s="195">
        <v>0</v>
      </c>
      <c r="T753" s="196">
        <f>S753*H753</f>
        <v>0</v>
      </c>
      <c r="U753" s="38"/>
      <c r="V753" s="38"/>
      <c r="W753" s="38"/>
      <c r="X753" s="38"/>
      <c r="Y753" s="38"/>
      <c r="Z753" s="38"/>
      <c r="AA753" s="38"/>
      <c r="AB753" s="38"/>
      <c r="AC753" s="38"/>
      <c r="AD753" s="38"/>
      <c r="AE753" s="38"/>
      <c r="AR753" s="197" t="s">
        <v>537</v>
      </c>
      <c r="AT753" s="197" t="s">
        <v>533</v>
      </c>
      <c r="AU753" s="197" t="s">
        <v>85</v>
      </c>
      <c r="AY753" s="21" t="s">
        <v>525</v>
      </c>
      <c r="BE753" s="198">
        <f>IF(N753="základní",J753,0)</f>
        <v>0</v>
      </c>
      <c r="BF753" s="198">
        <f>IF(N753="snížená",J753,0)</f>
        <v>0</v>
      </c>
      <c r="BG753" s="198">
        <f>IF(N753="zákl. přenesená",J753,0)</f>
        <v>0</v>
      </c>
      <c r="BH753" s="198">
        <f>IF(N753="sníž. přenesená",J753,0)</f>
        <v>0</v>
      </c>
      <c r="BI753" s="198">
        <f>IF(N753="nulová",J753,0)</f>
        <v>0</v>
      </c>
      <c r="BJ753" s="21" t="s">
        <v>85</v>
      </c>
      <c r="BK753" s="198">
        <f>ROUND(I753*H753,2)</f>
        <v>0</v>
      </c>
      <c r="BL753" s="21" t="s">
        <v>537</v>
      </c>
      <c r="BM753" s="197" t="s">
        <v>1268</v>
      </c>
    </row>
    <row r="754" spans="1:65" s="2" customFormat="1" ht="11.25">
      <c r="A754" s="38"/>
      <c r="B754" s="39"/>
      <c r="C754" s="40"/>
      <c r="D754" s="199" t="s">
        <v>542</v>
      </c>
      <c r="E754" s="40"/>
      <c r="F754" s="200" t="s">
        <v>1269</v>
      </c>
      <c r="G754" s="40"/>
      <c r="H754" s="40"/>
      <c r="I754" s="201"/>
      <c r="J754" s="40"/>
      <c r="K754" s="40"/>
      <c r="L754" s="43"/>
      <c r="M754" s="202"/>
      <c r="N754" s="203"/>
      <c r="O754" s="68"/>
      <c r="P754" s="68"/>
      <c r="Q754" s="68"/>
      <c r="R754" s="68"/>
      <c r="S754" s="68"/>
      <c r="T754" s="69"/>
      <c r="U754" s="38"/>
      <c r="V754" s="38"/>
      <c r="W754" s="38"/>
      <c r="X754" s="38"/>
      <c r="Y754" s="38"/>
      <c r="Z754" s="38"/>
      <c r="AA754" s="38"/>
      <c r="AB754" s="38"/>
      <c r="AC754" s="38"/>
      <c r="AD754" s="38"/>
      <c r="AE754" s="38"/>
      <c r="AT754" s="21" t="s">
        <v>542</v>
      </c>
      <c r="AU754" s="21" t="s">
        <v>85</v>
      </c>
    </row>
    <row r="755" spans="1:65" s="15" customFormat="1" ht="11.25">
      <c r="B755" s="227"/>
      <c r="C755" s="228"/>
      <c r="D755" s="206" t="s">
        <v>546</v>
      </c>
      <c r="E755" s="229" t="s">
        <v>19</v>
      </c>
      <c r="F755" s="230" t="s">
        <v>1270</v>
      </c>
      <c r="G755" s="228"/>
      <c r="H755" s="229" t="s">
        <v>19</v>
      </c>
      <c r="I755" s="231"/>
      <c r="J755" s="228"/>
      <c r="K755" s="228"/>
      <c r="L755" s="232"/>
      <c r="M755" s="233"/>
      <c r="N755" s="234"/>
      <c r="O755" s="234"/>
      <c r="P755" s="234"/>
      <c r="Q755" s="234"/>
      <c r="R755" s="234"/>
      <c r="S755" s="234"/>
      <c r="T755" s="235"/>
      <c r="AT755" s="236" t="s">
        <v>546</v>
      </c>
      <c r="AU755" s="236" t="s">
        <v>85</v>
      </c>
      <c r="AV755" s="15" t="s">
        <v>79</v>
      </c>
      <c r="AW755" s="15" t="s">
        <v>33</v>
      </c>
      <c r="AX755" s="15" t="s">
        <v>72</v>
      </c>
      <c r="AY755" s="236" t="s">
        <v>525</v>
      </c>
    </row>
    <row r="756" spans="1:65" s="15" customFormat="1" ht="11.25">
      <c r="B756" s="227"/>
      <c r="C756" s="228"/>
      <c r="D756" s="206" t="s">
        <v>546</v>
      </c>
      <c r="E756" s="229" t="s">
        <v>19</v>
      </c>
      <c r="F756" s="230" t="s">
        <v>1271</v>
      </c>
      <c r="G756" s="228"/>
      <c r="H756" s="229" t="s">
        <v>19</v>
      </c>
      <c r="I756" s="231"/>
      <c r="J756" s="228"/>
      <c r="K756" s="228"/>
      <c r="L756" s="232"/>
      <c r="M756" s="233"/>
      <c r="N756" s="234"/>
      <c r="O756" s="234"/>
      <c r="P756" s="234"/>
      <c r="Q756" s="234"/>
      <c r="R756" s="234"/>
      <c r="S756" s="234"/>
      <c r="T756" s="235"/>
      <c r="AT756" s="236" t="s">
        <v>546</v>
      </c>
      <c r="AU756" s="236" t="s">
        <v>85</v>
      </c>
      <c r="AV756" s="15" t="s">
        <v>79</v>
      </c>
      <c r="AW756" s="15" t="s">
        <v>33</v>
      </c>
      <c r="AX756" s="15" t="s">
        <v>72</v>
      </c>
      <c r="AY756" s="236" t="s">
        <v>525</v>
      </c>
    </row>
    <row r="757" spans="1:65" s="13" customFormat="1" ht="11.25">
      <c r="B757" s="204"/>
      <c r="C757" s="205"/>
      <c r="D757" s="206" t="s">
        <v>546</v>
      </c>
      <c r="E757" s="207" t="s">
        <v>19</v>
      </c>
      <c r="F757" s="208" t="s">
        <v>1272</v>
      </c>
      <c r="G757" s="205"/>
      <c r="H757" s="209">
        <v>0.59</v>
      </c>
      <c r="I757" s="210"/>
      <c r="J757" s="205"/>
      <c r="K757" s="205"/>
      <c r="L757" s="211"/>
      <c r="M757" s="212"/>
      <c r="N757" s="213"/>
      <c r="O757" s="213"/>
      <c r="P757" s="213"/>
      <c r="Q757" s="213"/>
      <c r="R757" s="213"/>
      <c r="S757" s="213"/>
      <c r="T757" s="214"/>
      <c r="AT757" s="215" t="s">
        <v>546</v>
      </c>
      <c r="AU757" s="215" t="s">
        <v>85</v>
      </c>
      <c r="AV757" s="13" t="s">
        <v>85</v>
      </c>
      <c r="AW757" s="13" t="s">
        <v>33</v>
      </c>
      <c r="AX757" s="13" t="s">
        <v>72</v>
      </c>
      <c r="AY757" s="215" t="s">
        <v>525</v>
      </c>
    </row>
    <row r="758" spans="1:65" s="14" customFormat="1" ht="11.25">
      <c r="B758" s="216"/>
      <c r="C758" s="217"/>
      <c r="D758" s="206" t="s">
        <v>546</v>
      </c>
      <c r="E758" s="218" t="s">
        <v>156</v>
      </c>
      <c r="F758" s="219" t="s">
        <v>552</v>
      </c>
      <c r="G758" s="217"/>
      <c r="H758" s="220">
        <v>0.59</v>
      </c>
      <c r="I758" s="221"/>
      <c r="J758" s="217"/>
      <c r="K758" s="217"/>
      <c r="L758" s="222"/>
      <c r="M758" s="223"/>
      <c r="N758" s="224"/>
      <c r="O758" s="224"/>
      <c r="P758" s="224"/>
      <c r="Q758" s="224"/>
      <c r="R758" s="224"/>
      <c r="S758" s="224"/>
      <c r="T758" s="225"/>
      <c r="AT758" s="226" t="s">
        <v>546</v>
      </c>
      <c r="AU758" s="226" t="s">
        <v>85</v>
      </c>
      <c r="AV758" s="14" t="s">
        <v>537</v>
      </c>
      <c r="AW758" s="14" t="s">
        <v>33</v>
      </c>
      <c r="AX758" s="14" t="s">
        <v>79</v>
      </c>
      <c r="AY758" s="226" t="s">
        <v>525</v>
      </c>
    </row>
    <row r="759" spans="1:65" s="2" customFormat="1" ht="24.2" customHeight="1">
      <c r="A759" s="38"/>
      <c r="B759" s="39"/>
      <c r="C759" s="186" t="s">
        <v>1273</v>
      </c>
      <c r="D759" s="186" t="s">
        <v>533</v>
      </c>
      <c r="E759" s="187" t="s">
        <v>1274</v>
      </c>
      <c r="F759" s="188" t="s">
        <v>1275</v>
      </c>
      <c r="G759" s="189" t="s">
        <v>132</v>
      </c>
      <c r="H759" s="190">
        <v>4.72</v>
      </c>
      <c r="I759" s="191"/>
      <c r="J759" s="192">
        <f>ROUND(I759*H759,2)</f>
        <v>0</v>
      </c>
      <c r="K759" s="188" t="s">
        <v>536</v>
      </c>
      <c r="L759" s="43"/>
      <c r="M759" s="193" t="s">
        <v>19</v>
      </c>
      <c r="N759" s="194" t="s">
        <v>44</v>
      </c>
      <c r="O759" s="68"/>
      <c r="P759" s="195">
        <f>O759*H759</f>
        <v>0</v>
      </c>
      <c r="Q759" s="195">
        <v>2.7499999999999998E-3</v>
      </c>
      <c r="R759" s="195">
        <f>Q759*H759</f>
        <v>1.2979999999999998E-2</v>
      </c>
      <c r="S759" s="195">
        <v>0</v>
      </c>
      <c r="T759" s="196">
        <f>S759*H759</f>
        <v>0</v>
      </c>
      <c r="U759" s="38"/>
      <c r="V759" s="38"/>
      <c r="W759" s="38"/>
      <c r="X759" s="38"/>
      <c r="Y759" s="38"/>
      <c r="Z759" s="38"/>
      <c r="AA759" s="38"/>
      <c r="AB759" s="38"/>
      <c r="AC759" s="38"/>
      <c r="AD759" s="38"/>
      <c r="AE759" s="38"/>
      <c r="AR759" s="197" t="s">
        <v>537</v>
      </c>
      <c r="AT759" s="197" t="s">
        <v>533</v>
      </c>
      <c r="AU759" s="197" t="s">
        <v>85</v>
      </c>
      <c r="AY759" s="21" t="s">
        <v>525</v>
      </c>
      <c r="BE759" s="198">
        <f>IF(N759="základní",J759,0)</f>
        <v>0</v>
      </c>
      <c r="BF759" s="198">
        <f>IF(N759="snížená",J759,0)</f>
        <v>0</v>
      </c>
      <c r="BG759" s="198">
        <f>IF(N759="zákl. přenesená",J759,0)</f>
        <v>0</v>
      </c>
      <c r="BH759" s="198">
        <f>IF(N759="sníž. přenesená",J759,0)</f>
        <v>0</v>
      </c>
      <c r="BI759" s="198">
        <f>IF(N759="nulová",J759,0)</f>
        <v>0</v>
      </c>
      <c r="BJ759" s="21" t="s">
        <v>85</v>
      </c>
      <c r="BK759" s="198">
        <f>ROUND(I759*H759,2)</f>
        <v>0</v>
      </c>
      <c r="BL759" s="21" t="s">
        <v>537</v>
      </c>
      <c r="BM759" s="197" t="s">
        <v>1276</v>
      </c>
    </row>
    <row r="760" spans="1:65" s="2" customFormat="1" ht="11.25">
      <c r="A760" s="38"/>
      <c r="B760" s="39"/>
      <c r="C760" s="40"/>
      <c r="D760" s="199" t="s">
        <v>542</v>
      </c>
      <c r="E760" s="40"/>
      <c r="F760" s="200" t="s">
        <v>1277</v>
      </c>
      <c r="G760" s="40"/>
      <c r="H760" s="40"/>
      <c r="I760" s="201"/>
      <c r="J760" s="40"/>
      <c r="K760" s="40"/>
      <c r="L760" s="43"/>
      <c r="M760" s="202"/>
      <c r="N760" s="203"/>
      <c r="O760" s="68"/>
      <c r="P760" s="68"/>
      <c r="Q760" s="68"/>
      <c r="R760" s="68"/>
      <c r="S760" s="68"/>
      <c r="T760" s="69"/>
      <c r="U760" s="38"/>
      <c r="V760" s="38"/>
      <c r="W760" s="38"/>
      <c r="X760" s="38"/>
      <c r="Y760" s="38"/>
      <c r="Z760" s="38"/>
      <c r="AA760" s="38"/>
      <c r="AB760" s="38"/>
      <c r="AC760" s="38"/>
      <c r="AD760" s="38"/>
      <c r="AE760" s="38"/>
      <c r="AT760" s="21" t="s">
        <v>542</v>
      </c>
      <c r="AU760" s="21" t="s">
        <v>85</v>
      </c>
    </row>
    <row r="761" spans="1:65" s="15" customFormat="1" ht="11.25">
      <c r="B761" s="227"/>
      <c r="C761" s="228"/>
      <c r="D761" s="206" t="s">
        <v>546</v>
      </c>
      <c r="E761" s="229" t="s">
        <v>19</v>
      </c>
      <c r="F761" s="230" t="s">
        <v>1270</v>
      </c>
      <c r="G761" s="228"/>
      <c r="H761" s="229" t="s">
        <v>19</v>
      </c>
      <c r="I761" s="231"/>
      <c r="J761" s="228"/>
      <c r="K761" s="228"/>
      <c r="L761" s="232"/>
      <c r="M761" s="233"/>
      <c r="N761" s="234"/>
      <c r="O761" s="234"/>
      <c r="P761" s="234"/>
      <c r="Q761" s="234"/>
      <c r="R761" s="234"/>
      <c r="S761" s="234"/>
      <c r="T761" s="235"/>
      <c r="AT761" s="236" t="s">
        <v>546</v>
      </c>
      <c r="AU761" s="236" t="s">
        <v>85</v>
      </c>
      <c r="AV761" s="15" t="s">
        <v>79</v>
      </c>
      <c r="AW761" s="15" t="s">
        <v>33</v>
      </c>
      <c r="AX761" s="15" t="s">
        <v>72</v>
      </c>
      <c r="AY761" s="236" t="s">
        <v>525</v>
      </c>
    </row>
    <row r="762" spans="1:65" s="15" customFormat="1" ht="11.25">
      <c r="B762" s="227"/>
      <c r="C762" s="228"/>
      <c r="D762" s="206" t="s">
        <v>546</v>
      </c>
      <c r="E762" s="229" t="s">
        <v>19</v>
      </c>
      <c r="F762" s="230" t="s">
        <v>1271</v>
      </c>
      <c r="G762" s="228"/>
      <c r="H762" s="229" t="s">
        <v>19</v>
      </c>
      <c r="I762" s="231"/>
      <c r="J762" s="228"/>
      <c r="K762" s="228"/>
      <c r="L762" s="232"/>
      <c r="M762" s="233"/>
      <c r="N762" s="234"/>
      <c r="O762" s="234"/>
      <c r="P762" s="234"/>
      <c r="Q762" s="234"/>
      <c r="R762" s="234"/>
      <c r="S762" s="234"/>
      <c r="T762" s="235"/>
      <c r="AT762" s="236" t="s">
        <v>546</v>
      </c>
      <c r="AU762" s="236" t="s">
        <v>85</v>
      </c>
      <c r="AV762" s="15" t="s">
        <v>79</v>
      </c>
      <c r="AW762" s="15" t="s">
        <v>33</v>
      </c>
      <c r="AX762" s="15" t="s">
        <v>72</v>
      </c>
      <c r="AY762" s="236" t="s">
        <v>525</v>
      </c>
    </row>
    <row r="763" spans="1:65" s="13" customFormat="1" ht="11.25">
      <c r="B763" s="204"/>
      <c r="C763" s="205"/>
      <c r="D763" s="206" t="s">
        <v>546</v>
      </c>
      <c r="E763" s="207" t="s">
        <v>19</v>
      </c>
      <c r="F763" s="208" t="s">
        <v>1278</v>
      </c>
      <c r="G763" s="205"/>
      <c r="H763" s="209">
        <v>4.72</v>
      </c>
      <c r="I763" s="210"/>
      <c r="J763" s="205"/>
      <c r="K763" s="205"/>
      <c r="L763" s="211"/>
      <c r="M763" s="212"/>
      <c r="N763" s="213"/>
      <c r="O763" s="213"/>
      <c r="P763" s="213"/>
      <c r="Q763" s="213"/>
      <c r="R763" s="213"/>
      <c r="S763" s="213"/>
      <c r="T763" s="214"/>
      <c r="AT763" s="215" t="s">
        <v>546</v>
      </c>
      <c r="AU763" s="215" t="s">
        <v>85</v>
      </c>
      <c r="AV763" s="13" t="s">
        <v>85</v>
      </c>
      <c r="AW763" s="13" t="s">
        <v>33</v>
      </c>
      <c r="AX763" s="13" t="s">
        <v>72</v>
      </c>
      <c r="AY763" s="215" t="s">
        <v>525</v>
      </c>
    </row>
    <row r="764" spans="1:65" s="14" customFormat="1" ht="11.25">
      <c r="B764" s="216"/>
      <c r="C764" s="217"/>
      <c r="D764" s="206" t="s">
        <v>546</v>
      </c>
      <c r="E764" s="218" t="s">
        <v>164</v>
      </c>
      <c r="F764" s="219" t="s">
        <v>552</v>
      </c>
      <c r="G764" s="217"/>
      <c r="H764" s="220">
        <v>4.72</v>
      </c>
      <c r="I764" s="221"/>
      <c r="J764" s="217"/>
      <c r="K764" s="217"/>
      <c r="L764" s="222"/>
      <c r="M764" s="223"/>
      <c r="N764" s="224"/>
      <c r="O764" s="224"/>
      <c r="P764" s="224"/>
      <c r="Q764" s="224"/>
      <c r="R764" s="224"/>
      <c r="S764" s="224"/>
      <c r="T764" s="225"/>
      <c r="AT764" s="226" t="s">
        <v>546</v>
      </c>
      <c r="AU764" s="226" t="s">
        <v>85</v>
      </c>
      <c r="AV764" s="14" t="s">
        <v>537</v>
      </c>
      <c r="AW764" s="14" t="s">
        <v>33</v>
      </c>
      <c r="AX764" s="14" t="s">
        <v>79</v>
      </c>
      <c r="AY764" s="226" t="s">
        <v>525</v>
      </c>
    </row>
    <row r="765" spans="1:65" s="2" customFormat="1" ht="24.2" customHeight="1">
      <c r="A765" s="38"/>
      <c r="B765" s="39"/>
      <c r="C765" s="186" t="s">
        <v>1279</v>
      </c>
      <c r="D765" s="186" t="s">
        <v>533</v>
      </c>
      <c r="E765" s="187" t="s">
        <v>1280</v>
      </c>
      <c r="F765" s="188" t="s">
        <v>1281</v>
      </c>
      <c r="G765" s="189" t="s">
        <v>132</v>
      </c>
      <c r="H765" s="190">
        <v>4.72</v>
      </c>
      <c r="I765" s="191"/>
      <c r="J765" s="192">
        <f>ROUND(I765*H765,2)</f>
        <v>0</v>
      </c>
      <c r="K765" s="188" t="s">
        <v>536</v>
      </c>
      <c r="L765" s="43"/>
      <c r="M765" s="193" t="s">
        <v>19</v>
      </c>
      <c r="N765" s="194" t="s">
        <v>44</v>
      </c>
      <c r="O765" s="68"/>
      <c r="P765" s="195">
        <f>O765*H765</f>
        <v>0</v>
      </c>
      <c r="Q765" s="195">
        <v>0</v>
      </c>
      <c r="R765" s="195">
        <f>Q765*H765</f>
        <v>0</v>
      </c>
      <c r="S765" s="195">
        <v>0</v>
      </c>
      <c r="T765" s="196">
        <f>S765*H765</f>
        <v>0</v>
      </c>
      <c r="U765" s="38"/>
      <c r="V765" s="38"/>
      <c r="W765" s="38"/>
      <c r="X765" s="38"/>
      <c r="Y765" s="38"/>
      <c r="Z765" s="38"/>
      <c r="AA765" s="38"/>
      <c r="AB765" s="38"/>
      <c r="AC765" s="38"/>
      <c r="AD765" s="38"/>
      <c r="AE765" s="38"/>
      <c r="AR765" s="197" t="s">
        <v>537</v>
      </c>
      <c r="AT765" s="197" t="s">
        <v>533</v>
      </c>
      <c r="AU765" s="197" t="s">
        <v>85</v>
      </c>
      <c r="AY765" s="21" t="s">
        <v>525</v>
      </c>
      <c r="BE765" s="198">
        <f>IF(N765="základní",J765,0)</f>
        <v>0</v>
      </c>
      <c r="BF765" s="198">
        <f>IF(N765="snížená",J765,0)</f>
        <v>0</v>
      </c>
      <c r="BG765" s="198">
        <f>IF(N765="zákl. přenesená",J765,0)</f>
        <v>0</v>
      </c>
      <c r="BH765" s="198">
        <f>IF(N765="sníž. přenesená",J765,0)</f>
        <v>0</v>
      </c>
      <c r="BI765" s="198">
        <f>IF(N765="nulová",J765,0)</f>
        <v>0</v>
      </c>
      <c r="BJ765" s="21" t="s">
        <v>85</v>
      </c>
      <c r="BK765" s="198">
        <f>ROUND(I765*H765,2)</f>
        <v>0</v>
      </c>
      <c r="BL765" s="21" t="s">
        <v>537</v>
      </c>
      <c r="BM765" s="197" t="s">
        <v>1282</v>
      </c>
    </row>
    <row r="766" spans="1:65" s="2" customFormat="1" ht="11.25">
      <c r="A766" s="38"/>
      <c r="B766" s="39"/>
      <c r="C766" s="40"/>
      <c r="D766" s="199" t="s">
        <v>542</v>
      </c>
      <c r="E766" s="40"/>
      <c r="F766" s="200" t="s">
        <v>1283</v>
      </c>
      <c r="G766" s="40"/>
      <c r="H766" s="40"/>
      <c r="I766" s="201"/>
      <c r="J766" s="40"/>
      <c r="K766" s="40"/>
      <c r="L766" s="43"/>
      <c r="M766" s="202"/>
      <c r="N766" s="203"/>
      <c r="O766" s="68"/>
      <c r="P766" s="68"/>
      <c r="Q766" s="68"/>
      <c r="R766" s="68"/>
      <c r="S766" s="68"/>
      <c r="T766" s="69"/>
      <c r="U766" s="38"/>
      <c r="V766" s="38"/>
      <c r="W766" s="38"/>
      <c r="X766" s="38"/>
      <c r="Y766" s="38"/>
      <c r="Z766" s="38"/>
      <c r="AA766" s="38"/>
      <c r="AB766" s="38"/>
      <c r="AC766" s="38"/>
      <c r="AD766" s="38"/>
      <c r="AE766" s="38"/>
      <c r="AT766" s="21" t="s">
        <v>542</v>
      </c>
      <c r="AU766" s="21" t="s">
        <v>85</v>
      </c>
    </row>
    <row r="767" spans="1:65" s="13" customFormat="1" ht="11.25">
      <c r="B767" s="204"/>
      <c r="C767" s="205"/>
      <c r="D767" s="206" t="s">
        <v>546</v>
      </c>
      <c r="E767" s="207" t="s">
        <v>19</v>
      </c>
      <c r="F767" s="208" t="s">
        <v>164</v>
      </c>
      <c r="G767" s="205"/>
      <c r="H767" s="209">
        <v>4.72</v>
      </c>
      <c r="I767" s="210"/>
      <c r="J767" s="205"/>
      <c r="K767" s="205"/>
      <c r="L767" s="211"/>
      <c r="M767" s="212"/>
      <c r="N767" s="213"/>
      <c r="O767" s="213"/>
      <c r="P767" s="213"/>
      <c r="Q767" s="213"/>
      <c r="R767" s="213"/>
      <c r="S767" s="213"/>
      <c r="T767" s="214"/>
      <c r="AT767" s="215" t="s">
        <v>546</v>
      </c>
      <c r="AU767" s="215" t="s">
        <v>85</v>
      </c>
      <c r="AV767" s="13" t="s">
        <v>85</v>
      </c>
      <c r="AW767" s="13" t="s">
        <v>33</v>
      </c>
      <c r="AX767" s="13" t="s">
        <v>79</v>
      </c>
      <c r="AY767" s="215" t="s">
        <v>525</v>
      </c>
    </row>
    <row r="768" spans="1:65" s="2" customFormat="1" ht="44.25" customHeight="1">
      <c r="A768" s="38"/>
      <c r="B768" s="39"/>
      <c r="C768" s="186" t="s">
        <v>1284</v>
      </c>
      <c r="D768" s="186" t="s">
        <v>533</v>
      </c>
      <c r="E768" s="187" t="s">
        <v>1285</v>
      </c>
      <c r="F768" s="188" t="s">
        <v>1286</v>
      </c>
      <c r="G768" s="189" t="s">
        <v>318</v>
      </c>
      <c r="H768" s="190">
        <v>6.2E-2</v>
      </c>
      <c r="I768" s="191"/>
      <c r="J768" s="192">
        <f>ROUND(I768*H768,2)</f>
        <v>0</v>
      </c>
      <c r="K768" s="188" t="s">
        <v>536</v>
      </c>
      <c r="L768" s="43"/>
      <c r="M768" s="193" t="s">
        <v>19</v>
      </c>
      <c r="N768" s="194" t="s">
        <v>44</v>
      </c>
      <c r="O768" s="68"/>
      <c r="P768" s="195">
        <f>O768*H768</f>
        <v>0</v>
      </c>
      <c r="Q768" s="195">
        <v>1.04922</v>
      </c>
      <c r="R768" s="195">
        <f>Q768*H768</f>
        <v>6.5051640000000008E-2</v>
      </c>
      <c r="S768" s="195">
        <v>0</v>
      </c>
      <c r="T768" s="196">
        <f>S768*H768</f>
        <v>0</v>
      </c>
      <c r="U768" s="38"/>
      <c r="V768" s="38"/>
      <c r="W768" s="38"/>
      <c r="X768" s="38"/>
      <c r="Y768" s="38"/>
      <c r="Z768" s="38"/>
      <c r="AA768" s="38"/>
      <c r="AB768" s="38"/>
      <c r="AC768" s="38"/>
      <c r="AD768" s="38"/>
      <c r="AE768" s="38"/>
      <c r="AR768" s="197" t="s">
        <v>537</v>
      </c>
      <c r="AT768" s="197" t="s">
        <v>533</v>
      </c>
      <c r="AU768" s="197" t="s">
        <v>85</v>
      </c>
      <c r="AY768" s="21" t="s">
        <v>525</v>
      </c>
      <c r="BE768" s="198">
        <f>IF(N768="základní",J768,0)</f>
        <v>0</v>
      </c>
      <c r="BF768" s="198">
        <f>IF(N768="snížená",J768,0)</f>
        <v>0</v>
      </c>
      <c r="BG768" s="198">
        <f>IF(N768="zákl. přenesená",J768,0)</f>
        <v>0</v>
      </c>
      <c r="BH768" s="198">
        <f>IF(N768="sníž. přenesená",J768,0)</f>
        <v>0</v>
      </c>
      <c r="BI768" s="198">
        <f>IF(N768="nulová",J768,0)</f>
        <v>0</v>
      </c>
      <c r="BJ768" s="21" t="s">
        <v>85</v>
      </c>
      <c r="BK768" s="198">
        <f>ROUND(I768*H768,2)</f>
        <v>0</v>
      </c>
      <c r="BL768" s="21" t="s">
        <v>537</v>
      </c>
      <c r="BM768" s="197" t="s">
        <v>1287</v>
      </c>
    </row>
    <row r="769" spans="1:65" s="2" customFormat="1" ht="11.25">
      <c r="A769" s="38"/>
      <c r="B769" s="39"/>
      <c r="C769" s="40"/>
      <c r="D769" s="199" t="s">
        <v>542</v>
      </c>
      <c r="E769" s="40"/>
      <c r="F769" s="200" t="s">
        <v>1288</v>
      </c>
      <c r="G769" s="40"/>
      <c r="H769" s="40"/>
      <c r="I769" s="201"/>
      <c r="J769" s="40"/>
      <c r="K769" s="40"/>
      <c r="L769" s="43"/>
      <c r="M769" s="202"/>
      <c r="N769" s="203"/>
      <c r="O769" s="68"/>
      <c r="P769" s="68"/>
      <c r="Q769" s="68"/>
      <c r="R769" s="68"/>
      <c r="S769" s="68"/>
      <c r="T769" s="69"/>
      <c r="U769" s="38"/>
      <c r="V769" s="38"/>
      <c r="W769" s="38"/>
      <c r="X769" s="38"/>
      <c r="Y769" s="38"/>
      <c r="Z769" s="38"/>
      <c r="AA769" s="38"/>
      <c r="AB769" s="38"/>
      <c r="AC769" s="38"/>
      <c r="AD769" s="38"/>
      <c r="AE769" s="38"/>
      <c r="AT769" s="21" t="s">
        <v>542</v>
      </c>
      <c r="AU769" s="21" t="s">
        <v>85</v>
      </c>
    </row>
    <row r="770" spans="1:65" s="13" customFormat="1" ht="11.25">
      <c r="B770" s="204"/>
      <c r="C770" s="205"/>
      <c r="D770" s="206" t="s">
        <v>546</v>
      </c>
      <c r="E770" s="207" t="s">
        <v>19</v>
      </c>
      <c r="F770" s="208" t="s">
        <v>1289</v>
      </c>
      <c r="G770" s="205"/>
      <c r="H770" s="209">
        <v>6.2E-2</v>
      </c>
      <c r="I770" s="210"/>
      <c r="J770" s="205"/>
      <c r="K770" s="205"/>
      <c r="L770" s="211"/>
      <c r="M770" s="212"/>
      <c r="N770" s="213"/>
      <c r="O770" s="213"/>
      <c r="P770" s="213"/>
      <c r="Q770" s="213"/>
      <c r="R770" s="213"/>
      <c r="S770" s="213"/>
      <c r="T770" s="214"/>
      <c r="AT770" s="215" t="s">
        <v>546</v>
      </c>
      <c r="AU770" s="215" t="s">
        <v>85</v>
      </c>
      <c r="AV770" s="13" t="s">
        <v>85</v>
      </c>
      <c r="AW770" s="13" t="s">
        <v>33</v>
      </c>
      <c r="AX770" s="13" t="s">
        <v>79</v>
      </c>
      <c r="AY770" s="215" t="s">
        <v>525</v>
      </c>
    </row>
    <row r="771" spans="1:65" s="2" customFormat="1" ht="37.9" customHeight="1">
      <c r="A771" s="38"/>
      <c r="B771" s="39"/>
      <c r="C771" s="186" t="s">
        <v>1290</v>
      </c>
      <c r="D771" s="186" t="s">
        <v>533</v>
      </c>
      <c r="E771" s="187" t="s">
        <v>1291</v>
      </c>
      <c r="F771" s="188" t="s">
        <v>1292</v>
      </c>
      <c r="G771" s="189" t="s">
        <v>651</v>
      </c>
      <c r="H771" s="190">
        <v>36</v>
      </c>
      <c r="I771" s="191"/>
      <c r="J771" s="192">
        <f>ROUND(I771*H771,2)</f>
        <v>0</v>
      </c>
      <c r="K771" s="188" t="s">
        <v>536</v>
      </c>
      <c r="L771" s="43"/>
      <c r="M771" s="193" t="s">
        <v>19</v>
      </c>
      <c r="N771" s="194" t="s">
        <v>44</v>
      </c>
      <c r="O771" s="68"/>
      <c r="P771" s="195">
        <f>O771*H771</f>
        <v>0</v>
      </c>
      <c r="Q771" s="195">
        <v>3.6549999999999999E-2</v>
      </c>
      <c r="R771" s="195">
        <f>Q771*H771</f>
        <v>1.3157999999999999</v>
      </c>
      <c r="S771" s="195">
        <v>0</v>
      </c>
      <c r="T771" s="196">
        <f>S771*H771</f>
        <v>0</v>
      </c>
      <c r="U771" s="38"/>
      <c r="V771" s="38"/>
      <c r="W771" s="38"/>
      <c r="X771" s="38"/>
      <c r="Y771" s="38"/>
      <c r="Z771" s="38"/>
      <c r="AA771" s="38"/>
      <c r="AB771" s="38"/>
      <c r="AC771" s="38"/>
      <c r="AD771" s="38"/>
      <c r="AE771" s="38"/>
      <c r="AR771" s="197" t="s">
        <v>537</v>
      </c>
      <c r="AT771" s="197" t="s">
        <v>533</v>
      </c>
      <c r="AU771" s="197" t="s">
        <v>85</v>
      </c>
      <c r="AY771" s="21" t="s">
        <v>525</v>
      </c>
      <c r="BE771" s="198">
        <f>IF(N771="základní",J771,0)</f>
        <v>0</v>
      </c>
      <c r="BF771" s="198">
        <f>IF(N771="snížená",J771,0)</f>
        <v>0</v>
      </c>
      <c r="BG771" s="198">
        <f>IF(N771="zákl. přenesená",J771,0)</f>
        <v>0</v>
      </c>
      <c r="BH771" s="198">
        <f>IF(N771="sníž. přenesená",J771,0)</f>
        <v>0</v>
      </c>
      <c r="BI771" s="198">
        <f>IF(N771="nulová",J771,0)</f>
        <v>0</v>
      </c>
      <c r="BJ771" s="21" t="s">
        <v>85</v>
      </c>
      <c r="BK771" s="198">
        <f>ROUND(I771*H771,2)</f>
        <v>0</v>
      </c>
      <c r="BL771" s="21" t="s">
        <v>537</v>
      </c>
      <c r="BM771" s="197" t="s">
        <v>1293</v>
      </c>
    </row>
    <row r="772" spans="1:65" s="2" customFormat="1" ht="11.25">
      <c r="A772" s="38"/>
      <c r="B772" s="39"/>
      <c r="C772" s="40"/>
      <c r="D772" s="199" t="s">
        <v>542</v>
      </c>
      <c r="E772" s="40"/>
      <c r="F772" s="200" t="s">
        <v>1294</v>
      </c>
      <c r="G772" s="40"/>
      <c r="H772" s="40"/>
      <c r="I772" s="201"/>
      <c r="J772" s="40"/>
      <c r="K772" s="40"/>
      <c r="L772" s="43"/>
      <c r="M772" s="202"/>
      <c r="N772" s="203"/>
      <c r="O772" s="68"/>
      <c r="P772" s="68"/>
      <c r="Q772" s="68"/>
      <c r="R772" s="68"/>
      <c r="S772" s="68"/>
      <c r="T772" s="69"/>
      <c r="U772" s="38"/>
      <c r="V772" s="38"/>
      <c r="W772" s="38"/>
      <c r="X772" s="38"/>
      <c r="Y772" s="38"/>
      <c r="Z772" s="38"/>
      <c r="AA772" s="38"/>
      <c r="AB772" s="38"/>
      <c r="AC772" s="38"/>
      <c r="AD772" s="38"/>
      <c r="AE772" s="38"/>
      <c r="AT772" s="21" t="s">
        <v>542</v>
      </c>
      <c r="AU772" s="21" t="s">
        <v>85</v>
      </c>
    </row>
    <row r="773" spans="1:65" s="15" customFormat="1" ht="11.25">
      <c r="B773" s="227"/>
      <c r="C773" s="228"/>
      <c r="D773" s="206" t="s">
        <v>546</v>
      </c>
      <c r="E773" s="229" t="s">
        <v>19</v>
      </c>
      <c r="F773" s="230" t="s">
        <v>1097</v>
      </c>
      <c r="G773" s="228"/>
      <c r="H773" s="229" t="s">
        <v>19</v>
      </c>
      <c r="I773" s="231"/>
      <c r="J773" s="228"/>
      <c r="K773" s="228"/>
      <c r="L773" s="232"/>
      <c r="M773" s="233"/>
      <c r="N773" s="234"/>
      <c r="O773" s="234"/>
      <c r="P773" s="234"/>
      <c r="Q773" s="234"/>
      <c r="R773" s="234"/>
      <c r="S773" s="234"/>
      <c r="T773" s="235"/>
      <c r="AT773" s="236" t="s">
        <v>546</v>
      </c>
      <c r="AU773" s="236" t="s">
        <v>85</v>
      </c>
      <c r="AV773" s="15" t="s">
        <v>79</v>
      </c>
      <c r="AW773" s="15" t="s">
        <v>33</v>
      </c>
      <c r="AX773" s="15" t="s">
        <v>72</v>
      </c>
      <c r="AY773" s="236" t="s">
        <v>525</v>
      </c>
    </row>
    <row r="774" spans="1:65" s="13" customFormat="1" ht="11.25">
      <c r="B774" s="204"/>
      <c r="C774" s="205"/>
      <c r="D774" s="206" t="s">
        <v>546</v>
      </c>
      <c r="E774" s="207" t="s">
        <v>19</v>
      </c>
      <c r="F774" s="208" t="s">
        <v>1295</v>
      </c>
      <c r="G774" s="205"/>
      <c r="H774" s="209">
        <v>6</v>
      </c>
      <c r="I774" s="210"/>
      <c r="J774" s="205"/>
      <c r="K774" s="205"/>
      <c r="L774" s="211"/>
      <c r="M774" s="212"/>
      <c r="N774" s="213"/>
      <c r="O774" s="213"/>
      <c r="P774" s="213"/>
      <c r="Q774" s="213"/>
      <c r="R774" s="213"/>
      <c r="S774" s="213"/>
      <c r="T774" s="214"/>
      <c r="AT774" s="215" t="s">
        <v>546</v>
      </c>
      <c r="AU774" s="215" t="s">
        <v>85</v>
      </c>
      <c r="AV774" s="13" t="s">
        <v>85</v>
      </c>
      <c r="AW774" s="13" t="s">
        <v>33</v>
      </c>
      <c r="AX774" s="13" t="s">
        <v>72</v>
      </c>
      <c r="AY774" s="215" t="s">
        <v>525</v>
      </c>
    </row>
    <row r="775" spans="1:65" s="15" customFormat="1" ht="11.25">
      <c r="B775" s="227"/>
      <c r="C775" s="228"/>
      <c r="D775" s="206" t="s">
        <v>546</v>
      </c>
      <c r="E775" s="229" t="s">
        <v>19</v>
      </c>
      <c r="F775" s="230" t="s">
        <v>1135</v>
      </c>
      <c r="G775" s="228"/>
      <c r="H775" s="229" t="s">
        <v>19</v>
      </c>
      <c r="I775" s="231"/>
      <c r="J775" s="228"/>
      <c r="K775" s="228"/>
      <c r="L775" s="232"/>
      <c r="M775" s="233"/>
      <c r="N775" s="234"/>
      <c r="O775" s="234"/>
      <c r="P775" s="234"/>
      <c r="Q775" s="234"/>
      <c r="R775" s="234"/>
      <c r="S775" s="234"/>
      <c r="T775" s="235"/>
      <c r="AT775" s="236" t="s">
        <v>546</v>
      </c>
      <c r="AU775" s="236" t="s">
        <v>85</v>
      </c>
      <c r="AV775" s="15" t="s">
        <v>79</v>
      </c>
      <c r="AW775" s="15" t="s">
        <v>33</v>
      </c>
      <c r="AX775" s="15" t="s">
        <v>72</v>
      </c>
      <c r="AY775" s="236" t="s">
        <v>525</v>
      </c>
    </row>
    <row r="776" spans="1:65" s="13" customFormat="1" ht="11.25">
      <c r="B776" s="204"/>
      <c r="C776" s="205"/>
      <c r="D776" s="206" t="s">
        <v>546</v>
      </c>
      <c r="E776" s="207" t="s">
        <v>19</v>
      </c>
      <c r="F776" s="208" t="s">
        <v>1296</v>
      </c>
      <c r="G776" s="205"/>
      <c r="H776" s="209">
        <v>18</v>
      </c>
      <c r="I776" s="210"/>
      <c r="J776" s="205"/>
      <c r="K776" s="205"/>
      <c r="L776" s="211"/>
      <c r="M776" s="212"/>
      <c r="N776" s="213"/>
      <c r="O776" s="213"/>
      <c r="P776" s="213"/>
      <c r="Q776" s="213"/>
      <c r="R776" s="213"/>
      <c r="S776" s="213"/>
      <c r="T776" s="214"/>
      <c r="AT776" s="215" t="s">
        <v>546</v>
      </c>
      <c r="AU776" s="215" t="s">
        <v>85</v>
      </c>
      <c r="AV776" s="13" t="s">
        <v>85</v>
      </c>
      <c r="AW776" s="13" t="s">
        <v>33</v>
      </c>
      <c r="AX776" s="13" t="s">
        <v>72</v>
      </c>
      <c r="AY776" s="215" t="s">
        <v>525</v>
      </c>
    </row>
    <row r="777" spans="1:65" s="15" customFormat="1" ht="11.25">
      <c r="B777" s="227"/>
      <c r="C777" s="228"/>
      <c r="D777" s="206" t="s">
        <v>546</v>
      </c>
      <c r="E777" s="229" t="s">
        <v>19</v>
      </c>
      <c r="F777" s="230" t="s">
        <v>1163</v>
      </c>
      <c r="G777" s="228"/>
      <c r="H777" s="229" t="s">
        <v>19</v>
      </c>
      <c r="I777" s="231"/>
      <c r="J777" s="228"/>
      <c r="K777" s="228"/>
      <c r="L777" s="232"/>
      <c r="M777" s="233"/>
      <c r="N777" s="234"/>
      <c r="O777" s="234"/>
      <c r="P777" s="234"/>
      <c r="Q777" s="234"/>
      <c r="R777" s="234"/>
      <c r="S777" s="234"/>
      <c r="T777" s="235"/>
      <c r="AT777" s="236" t="s">
        <v>546</v>
      </c>
      <c r="AU777" s="236" t="s">
        <v>85</v>
      </c>
      <c r="AV777" s="15" t="s">
        <v>79</v>
      </c>
      <c r="AW777" s="15" t="s">
        <v>33</v>
      </c>
      <c r="AX777" s="15" t="s">
        <v>72</v>
      </c>
      <c r="AY777" s="236" t="s">
        <v>525</v>
      </c>
    </row>
    <row r="778" spans="1:65" s="13" customFormat="1" ht="11.25">
      <c r="B778" s="204"/>
      <c r="C778" s="205"/>
      <c r="D778" s="206" t="s">
        <v>546</v>
      </c>
      <c r="E778" s="207" t="s">
        <v>19</v>
      </c>
      <c r="F778" s="208" t="s">
        <v>1297</v>
      </c>
      <c r="G778" s="205"/>
      <c r="H778" s="209">
        <v>12</v>
      </c>
      <c r="I778" s="210"/>
      <c r="J778" s="205"/>
      <c r="K778" s="205"/>
      <c r="L778" s="211"/>
      <c r="M778" s="212"/>
      <c r="N778" s="213"/>
      <c r="O778" s="213"/>
      <c r="P778" s="213"/>
      <c r="Q778" s="213"/>
      <c r="R778" s="213"/>
      <c r="S778" s="213"/>
      <c r="T778" s="214"/>
      <c r="AT778" s="215" t="s">
        <v>546</v>
      </c>
      <c r="AU778" s="215" t="s">
        <v>85</v>
      </c>
      <c r="AV778" s="13" t="s">
        <v>85</v>
      </c>
      <c r="AW778" s="13" t="s">
        <v>33</v>
      </c>
      <c r="AX778" s="13" t="s">
        <v>72</v>
      </c>
      <c r="AY778" s="215" t="s">
        <v>525</v>
      </c>
    </row>
    <row r="779" spans="1:65" s="14" customFormat="1" ht="11.25">
      <c r="B779" s="216"/>
      <c r="C779" s="217"/>
      <c r="D779" s="206" t="s">
        <v>546</v>
      </c>
      <c r="E779" s="218" t="s">
        <v>19</v>
      </c>
      <c r="F779" s="219" t="s">
        <v>552</v>
      </c>
      <c r="G779" s="217"/>
      <c r="H779" s="220">
        <v>36</v>
      </c>
      <c r="I779" s="221"/>
      <c r="J779" s="217"/>
      <c r="K779" s="217"/>
      <c r="L779" s="222"/>
      <c r="M779" s="223"/>
      <c r="N779" s="224"/>
      <c r="O779" s="224"/>
      <c r="P779" s="224"/>
      <c r="Q779" s="224"/>
      <c r="R779" s="224"/>
      <c r="S779" s="224"/>
      <c r="T779" s="225"/>
      <c r="AT779" s="226" t="s">
        <v>546</v>
      </c>
      <c r="AU779" s="226" t="s">
        <v>85</v>
      </c>
      <c r="AV779" s="14" t="s">
        <v>537</v>
      </c>
      <c r="AW779" s="14" t="s">
        <v>33</v>
      </c>
      <c r="AX779" s="14" t="s">
        <v>79</v>
      </c>
      <c r="AY779" s="226" t="s">
        <v>525</v>
      </c>
    </row>
    <row r="780" spans="1:65" s="2" customFormat="1" ht="37.9" customHeight="1">
      <c r="A780" s="38"/>
      <c r="B780" s="39"/>
      <c r="C780" s="186" t="s">
        <v>1298</v>
      </c>
      <c r="D780" s="186" t="s">
        <v>533</v>
      </c>
      <c r="E780" s="187" t="s">
        <v>1299</v>
      </c>
      <c r="F780" s="188" t="s">
        <v>1300</v>
      </c>
      <c r="G780" s="189" t="s">
        <v>651</v>
      </c>
      <c r="H780" s="190">
        <v>39</v>
      </c>
      <c r="I780" s="191"/>
      <c r="J780" s="192">
        <f>ROUND(I780*H780,2)</f>
        <v>0</v>
      </c>
      <c r="K780" s="188" t="s">
        <v>536</v>
      </c>
      <c r="L780" s="43"/>
      <c r="M780" s="193" t="s">
        <v>19</v>
      </c>
      <c r="N780" s="194" t="s">
        <v>44</v>
      </c>
      <c r="O780" s="68"/>
      <c r="P780" s="195">
        <f>O780*H780</f>
        <v>0</v>
      </c>
      <c r="Q780" s="195">
        <v>4.555E-2</v>
      </c>
      <c r="R780" s="195">
        <f>Q780*H780</f>
        <v>1.7764500000000001</v>
      </c>
      <c r="S780" s="195">
        <v>0</v>
      </c>
      <c r="T780" s="196">
        <f>S780*H780</f>
        <v>0</v>
      </c>
      <c r="U780" s="38"/>
      <c r="V780" s="38"/>
      <c r="W780" s="38"/>
      <c r="X780" s="38"/>
      <c r="Y780" s="38"/>
      <c r="Z780" s="38"/>
      <c r="AA780" s="38"/>
      <c r="AB780" s="38"/>
      <c r="AC780" s="38"/>
      <c r="AD780" s="38"/>
      <c r="AE780" s="38"/>
      <c r="AR780" s="197" t="s">
        <v>537</v>
      </c>
      <c r="AT780" s="197" t="s">
        <v>533</v>
      </c>
      <c r="AU780" s="197" t="s">
        <v>85</v>
      </c>
      <c r="AY780" s="21" t="s">
        <v>525</v>
      </c>
      <c r="BE780" s="198">
        <f>IF(N780="základní",J780,0)</f>
        <v>0</v>
      </c>
      <c r="BF780" s="198">
        <f>IF(N780="snížená",J780,0)</f>
        <v>0</v>
      </c>
      <c r="BG780" s="198">
        <f>IF(N780="zákl. přenesená",J780,0)</f>
        <v>0</v>
      </c>
      <c r="BH780" s="198">
        <f>IF(N780="sníž. přenesená",J780,0)</f>
        <v>0</v>
      </c>
      <c r="BI780" s="198">
        <f>IF(N780="nulová",J780,0)</f>
        <v>0</v>
      </c>
      <c r="BJ780" s="21" t="s">
        <v>85</v>
      </c>
      <c r="BK780" s="198">
        <f>ROUND(I780*H780,2)</f>
        <v>0</v>
      </c>
      <c r="BL780" s="21" t="s">
        <v>537</v>
      </c>
      <c r="BM780" s="197" t="s">
        <v>1301</v>
      </c>
    </row>
    <row r="781" spans="1:65" s="2" customFormat="1" ht="11.25">
      <c r="A781" s="38"/>
      <c r="B781" s="39"/>
      <c r="C781" s="40"/>
      <c r="D781" s="199" t="s">
        <v>542</v>
      </c>
      <c r="E781" s="40"/>
      <c r="F781" s="200" t="s">
        <v>1302</v>
      </c>
      <c r="G781" s="40"/>
      <c r="H781" s="40"/>
      <c r="I781" s="201"/>
      <c r="J781" s="40"/>
      <c r="K781" s="40"/>
      <c r="L781" s="43"/>
      <c r="M781" s="202"/>
      <c r="N781" s="203"/>
      <c r="O781" s="68"/>
      <c r="P781" s="68"/>
      <c r="Q781" s="68"/>
      <c r="R781" s="68"/>
      <c r="S781" s="68"/>
      <c r="T781" s="69"/>
      <c r="U781" s="38"/>
      <c r="V781" s="38"/>
      <c r="W781" s="38"/>
      <c r="X781" s="38"/>
      <c r="Y781" s="38"/>
      <c r="Z781" s="38"/>
      <c r="AA781" s="38"/>
      <c r="AB781" s="38"/>
      <c r="AC781" s="38"/>
      <c r="AD781" s="38"/>
      <c r="AE781" s="38"/>
      <c r="AT781" s="21" t="s">
        <v>542</v>
      </c>
      <c r="AU781" s="21" t="s">
        <v>85</v>
      </c>
    </row>
    <row r="782" spans="1:65" s="15" customFormat="1" ht="11.25">
      <c r="B782" s="227"/>
      <c r="C782" s="228"/>
      <c r="D782" s="206" t="s">
        <v>546</v>
      </c>
      <c r="E782" s="229" t="s">
        <v>19</v>
      </c>
      <c r="F782" s="230" t="s">
        <v>1097</v>
      </c>
      <c r="G782" s="228"/>
      <c r="H782" s="229" t="s">
        <v>19</v>
      </c>
      <c r="I782" s="231"/>
      <c r="J782" s="228"/>
      <c r="K782" s="228"/>
      <c r="L782" s="232"/>
      <c r="M782" s="233"/>
      <c r="N782" s="234"/>
      <c r="O782" s="234"/>
      <c r="P782" s="234"/>
      <c r="Q782" s="234"/>
      <c r="R782" s="234"/>
      <c r="S782" s="234"/>
      <c r="T782" s="235"/>
      <c r="AT782" s="236" t="s">
        <v>546</v>
      </c>
      <c r="AU782" s="236" t="s">
        <v>85</v>
      </c>
      <c r="AV782" s="15" t="s">
        <v>79</v>
      </c>
      <c r="AW782" s="15" t="s">
        <v>33</v>
      </c>
      <c r="AX782" s="15" t="s">
        <v>72</v>
      </c>
      <c r="AY782" s="236" t="s">
        <v>525</v>
      </c>
    </row>
    <row r="783" spans="1:65" s="13" customFormat="1" ht="11.25">
      <c r="B783" s="204"/>
      <c r="C783" s="205"/>
      <c r="D783" s="206" t="s">
        <v>546</v>
      </c>
      <c r="E783" s="207" t="s">
        <v>19</v>
      </c>
      <c r="F783" s="208" t="s">
        <v>1303</v>
      </c>
      <c r="G783" s="205"/>
      <c r="H783" s="209">
        <v>21</v>
      </c>
      <c r="I783" s="210"/>
      <c r="J783" s="205"/>
      <c r="K783" s="205"/>
      <c r="L783" s="211"/>
      <c r="M783" s="212"/>
      <c r="N783" s="213"/>
      <c r="O783" s="213"/>
      <c r="P783" s="213"/>
      <c r="Q783" s="213"/>
      <c r="R783" s="213"/>
      <c r="S783" s="213"/>
      <c r="T783" s="214"/>
      <c r="AT783" s="215" t="s">
        <v>546</v>
      </c>
      <c r="AU783" s="215" t="s">
        <v>85</v>
      </c>
      <c r="AV783" s="13" t="s">
        <v>85</v>
      </c>
      <c r="AW783" s="13" t="s">
        <v>33</v>
      </c>
      <c r="AX783" s="13" t="s">
        <v>72</v>
      </c>
      <c r="AY783" s="215" t="s">
        <v>525</v>
      </c>
    </row>
    <row r="784" spans="1:65" s="15" customFormat="1" ht="11.25">
      <c r="B784" s="227"/>
      <c r="C784" s="228"/>
      <c r="D784" s="206" t="s">
        <v>546</v>
      </c>
      <c r="E784" s="229" t="s">
        <v>19</v>
      </c>
      <c r="F784" s="230" t="s">
        <v>1135</v>
      </c>
      <c r="G784" s="228"/>
      <c r="H784" s="229" t="s">
        <v>19</v>
      </c>
      <c r="I784" s="231"/>
      <c r="J784" s="228"/>
      <c r="K784" s="228"/>
      <c r="L784" s="232"/>
      <c r="M784" s="233"/>
      <c r="N784" s="234"/>
      <c r="O784" s="234"/>
      <c r="P784" s="234"/>
      <c r="Q784" s="234"/>
      <c r="R784" s="234"/>
      <c r="S784" s="234"/>
      <c r="T784" s="235"/>
      <c r="AT784" s="236" t="s">
        <v>546</v>
      </c>
      <c r="AU784" s="236" t="s">
        <v>85</v>
      </c>
      <c r="AV784" s="15" t="s">
        <v>79</v>
      </c>
      <c r="AW784" s="15" t="s">
        <v>33</v>
      </c>
      <c r="AX784" s="15" t="s">
        <v>72</v>
      </c>
      <c r="AY784" s="236" t="s">
        <v>525</v>
      </c>
    </row>
    <row r="785" spans="1:65" s="13" customFormat="1" ht="11.25">
      <c r="B785" s="204"/>
      <c r="C785" s="205"/>
      <c r="D785" s="206" t="s">
        <v>546</v>
      </c>
      <c r="E785" s="207" t="s">
        <v>19</v>
      </c>
      <c r="F785" s="208" t="s">
        <v>1296</v>
      </c>
      <c r="G785" s="205"/>
      <c r="H785" s="209">
        <v>18</v>
      </c>
      <c r="I785" s="210"/>
      <c r="J785" s="205"/>
      <c r="K785" s="205"/>
      <c r="L785" s="211"/>
      <c r="M785" s="212"/>
      <c r="N785" s="213"/>
      <c r="O785" s="213"/>
      <c r="P785" s="213"/>
      <c r="Q785" s="213"/>
      <c r="R785" s="213"/>
      <c r="S785" s="213"/>
      <c r="T785" s="214"/>
      <c r="AT785" s="215" t="s">
        <v>546</v>
      </c>
      <c r="AU785" s="215" t="s">
        <v>85</v>
      </c>
      <c r="AV785" s="13" t="s">
        <v>85</v>
      </c>
      <c r="AW785" s="13" t="s">
        <v>33</v>
      </c>
      <c r="AX785" s="13" t="s">
        <v>72</v>
      </c>
      <c r="AY785" s="215" t="s">
        <v>525</v>
      </c>
    </row>
    <row r="786" spans="1:65" s="14" customFormat="1" ht="11.25">
      <c r="B786" s="216"/>
      <c r="C786" s="217"/>
      <c r="D786" s="206" t="s">
        <v>546</v>
      </c>
      <c r="E786" s="218" t="s">
        <v>19</v>
      </c>
      <c r="F786" s="219" t="s">
        <v>552</v>
      </c>
      <c r="G786" s="217"/>
      <c r="H786" s="220">
        <v>39</v>
      </c>
      <c r="I786" s="221"/>
      <c r="J786" s="217"/>
      <c r="K786" s="217"/>
      <c r="L786" s="222"/>
      <c r="M786" s="223"/>
      <c r="N786" s="224"/>
      <c r="O786" s="224"/>
      <c r="P786" s="224"/>
      <c r="Q786" s="224"/>
      <c r="R786" s="224"/>
      <c r="S786" s="224"/>
      <c r="T786" s="225"/>
      <c r="AT786" s="226" t="s">
        <v>546</v>
      </c>
      <c r="AU786" s="226" t="s">
        <v>85</v>
      </c>
      <c r="AV786" s="14" t="s">
        <v>537</v>
      </c>
      <c r="AW786" s="14" t="s">
        <v>33</v>
      </c>
      <c r="AX786" s="14" t="s">
        <v>79</v>
      </c>
      <c r="AY786" s="226" t="s">
        <v>525</v>
      </c>
    </row>
    <row r="787" spans="1:65" s="2" customFormat="1" ht="37.9" customHeight="1">
      <c r="A787" s="38"/>
      <c r="B787" s="39"/>
      <c r="C787" s="186" t="s">
        <v>1304</v>
      </c>
      <c r="D787" s="186" t="s">
        <v>533</v>
      </c>
      <c r="E787" s="187" t="s">
        <v>1305</v>
      </c>
      <c r="F787" s="188" t="s">
        <v>1306</v>
      </c>
      <c r="G787" s="189" t="s">
        <v>651</v>
      </c>
      <c r="H787" s="190">
        <v>45</v>
      </c>
      <c r="I787" s="191"/>
      <c r="J787" s="192">
        <f>ROUND(I787*H787,2)</f>
        <v>0</v>
      </c>
      <c r="K787" s="188" t="s">
        <v>536</v>
      </c>
      <c r="L787" s="43"/>
      <c r="M787" s="193" t="s">
        <v>19</v>
      </c>
      <c r="N787" s="194" t="s">
        <v>44</v>
      </c>
      <c r="O787" s="68"/>
      <c r="P787" s="195">
        <f>O787*H787</f>
        <v>0</v>
      </c>
      <c r="Q787" s="195">
        <v>5.4550000000000001E-2</v>
      </c>
      <c r="R787" s="195">
        <f>Q787*H787</f>
        <v>2.4547500000000002</v>
      </c>
      <c r="S787" s="195">
        <v>0</v>
      </c>
      <c r="T787" s="196">
        <f>S787*H787</f>
        <v>0</v>
      </c>
      <c r="U787" s="38"/>
      <c r="V787" s="38"/>
      <c r="W787" s="38"/>
      <c r="X787" s="38"/>
      <c r="Y787" s="38"/>
      <c r="Z787" s="38"/>
      <c r="AA787" s="38"/>
      <c r="AB787" s="38"/>
      <c r="AC787" s="38"/>
      <c r="AD787" s="38"/>
      <c r="AE787" s="38"/>
      <c r="AR787" s="197" t="s">
        <v>537</v>
      </c>
      <c r="AT787" s="197" t="s">
        <v>533</v>
      </c>
      <c r="AU787" s="197" t="s">
        <v>85</v>
      </c>
      <c r="AY787" s="21" t="s">
        <v>525</v>
      </c>
      <c r="BE787" s="198">
        <f>IF(N787="základní",J787,0)</f>
        <v>0</v>
      </c>
      <c r="BF787" s="198">
        <f>IF(N787="snížená",J787,0)</f>
        <v>0</v>
      </c>
      <c r="BG787" s="198">
        <f>IF(N787="zákl. přenesená",J787,0)</f>
        <v>0</v>
      </c>
      <c r="BH787" s="198">
        <f>IF(N787="sníž. přenesená",J787,0)</f>
        <v>0</v>
      </c>
      <c r="BI787" s="198">
        <f>IF(N787="nulová",J787,0)</f>
        <v>0</v>
      </c>
      <c r="BJ787" s="21" t="s">
        <v>85</v>
      </c>
      <c r="BK787" s="198">
        <f>ROUND(I787*H787,2)</f>
        <v>0</v>
      </c>
      <c r="BL787" s="21" t="s">
        <v>537</v>
      </c>
      <c r="BM787" s="197" t="s">
        <v>1307</v>
      </c>
    </row>
    <row r="788" spans="1:65" s="2" customFormat="1" ht="11.25">
      <c r="A788" s="38"/>
      <c r="B788" s="39"/>
      <c r="C788" s="40"/>
      <c r="D788" s="199" t="s">
        <v>542</v>
      </c>
      <c r="E788" s="40"/>
      <c r="F788" s="200" t="s">
        <v>1308</v>
      </c>
      <c r="G788" s="40"/>
      <c r="H788" s="40"/>
      <c r="I788" s="201"/>
      <c r="J788" s="40"/>
      <c r="K788" s="40"/>
      <c r="L788" s="43"/>
      <c r="M788" s="202"/>
      <c r="N788" s="203"/>
      <c r="O788" s="68"/>
      <c r="P788" s="68"/>
      <c r="Q788" s="68"/>
      <c r="R788" s="68"/>
      <c r="S788" s="68"/>
      <c r="T788" s="69"/>
      <c r="U788" s="38"/>
      <c r="V788" s="38"/>
      <c r="W788" s="38"/>
      <c r="X788" s="38"/>
      <c r="Y788" s="38"/>
      <c r="Z788" s="38"/>
      <c r="AA788" s="38"/>
      <c r="AB788" s="38"/>
      <c r="AC788" s="38"/>
      <c r="AD788" s="38"/>
      <c r="AE788" s="38"/>
      <c r="AT788" s="21" t="s">
        <v>542</v>
      </c>
      <c r="AU788" s="21" t="s">
        <v>85</v>
      </c>
    </row>
    <row r="789" spans="1:65" s="15" customFormat="1" ht="11.25">
      <c r="B789" s="227"/>
      <c r="C789" s="228"/>
      <c r="D789" s="206" t="s">
        <v>546</v>
      </c>
      <c r="E789" s="229" t="s">
        <v>19</v>
      </c>
      <c r="F789" s="230" t="s">
        <v>1097</v>
      </c>
      <c r="G789" s="228"/>
      <c r="H789" s="229" t="s">
        <v>19</v>
      </c>
      <c r="I789" s="231"/>
      <c r="J789" s="228"/>
      <c r="K789" s="228"/>
      <c r="L789" s="232"/>
      <c r="M789" s="233"/>
      <c r="N789" s="234"/>
      <c r="O789" s="234"/>
      <c r="P789" s="234"/>
      <c r="Q789" s="234"/>
      <c r="R789" s="234"/>
      <c r="S789" s="234"/>
      <c r="T789" s="235"/>
      <c r="AT789" s="236" t="s">
        <v>546</v>
      </c>
      <c r="AU789" s="236" t="s">
        <v>85</v>
      </c>
      <c r="AV789" s="15" t="s">
        <v>79</v>
      </c>
      <c r="AW789" s="15" t="s">
        <v>33</v>
      </c>
      <c r="AX789" s="15" t="s">
        <v>72</v>
      </c>
      <c r="AY789" s="236" t="s">
        <v>525</v>
      </c>
    </row>
    <row r="790" spans="1:65" s="13" customFormat="1" ht="11.25">
      <c r="B790" s="204"/>
      <c r="C790" s="205"/>
      <c r="D790" s="206" t="s">
        <v>546</v>
      </c>
      <c r="E790" s="207" t="s">
        <v>19</v>
      </c>
      <c r="F790" s="208" t="s">
        <v>1309</v>
      </c>
      <c r="G790" s="205"/>
      <c r="H790" s="209">
        <v>15</v>
      </c>
      <c r="I790" s="210"/>
      <c r="J790" s="205"/>
      <c r="K790" s="205"/>
      <c r="L790" s="211"/>
      <c r="M790" s="212"/>
      <c r="N790" s="213"/>
      <c r="O790" s="213"/>
      <c r="P790" s="213"/>
      <c r="Q790" s="213"/>
      <c r="R790" s="213"/>
      <c r="S790" s="213"/>
      <c r="T790" s="214"/>
      <c r="AT790" s="215" t="s">
        <v>546</v>
      </c>
      <c r="AU790" s="215" t="s">
        <v>85</v>
      </c>
      <c r="AV790" s="13" t="s">
        <v>85</v>
      </c>
      <c r="AW790" s="13" t="s">
        <v>33</v>
      </c>
      <c r="AX790" s="13" t="s">
        <v>72</v>
      </c>
      <c r="AY790" s="215" t="s">
        <v>525</v>
      </c>
    </row>
    <row r="791" spans="1:65" s="15" customFormat="1" ht="11.25">
      <c r="B791" s="227"/>
      <c r="C791" s="228"/>
      <c r="D791" s="206" t="s">
        <v>546</v>
      </c>
      <c r="E791" s="229" t="s">
        <v>19</v>
      </c>
      <c r="F791" s="230" t="s">
        <v>1135</v>
      </c>
      <c r="G791" s="228"/>
      <c r="H791" s="229" t="s">
        <v>19</v>
      </c>
      <c r="I791" s="231"/>
      <c r="J791" s="228"/>
      <c r="K791" s="228"/>
      <c r="L791" s="232"/>
      <c r="M791" s="233"/>
      <c r="N791" s="234"/>
      <c r="O791" s="234"/>
      <c r="P791" s="234"/>
      <c r="Q791" s="234"/>
      <c r="R791" s="234"/>
      <c r="S791" s="234"/>
      <c r="T791" s="235"/>
      <c r="AT791" s="236" t="s">
        <v>546</v>
      </c>
      <c r="AU791" s="236" t="s">
        <v>85</v>
      </c>
      <c r="AV791" s="15" t="s">
        <v>79</v>
      </c>
      <c r="AW791" s="15" t="s">
        <v>33</v>
      </c>
      <c r="AX791" s="15" t="s">
        <v>72</v>
      </c>
      <c r="AY791" s="236" t="s">
        <v>525</v>
      </c>
    </row>
    <row r="792" spans="1:65" s="13" customFormat="1" ht="11.25">
      <c r="B792" s="204"/>
      <c r="C792" s="205"/>
      <c r="D792" s="206" t="s">
        <v>546</v>
      </c>
      <c r="E792" s="207" t="s">
        <v>19</v>
      </c>
      <c r="F792" s="208" t="s">
        <v>1309</v>
      </c>
      <c r="G792" s="205"/>
      <c r="H792" s="209">
        <v>15</v>
      </c>
      <c r="I792" s="210"/>
      <c r="J792" s="205"/>
      <c r="K792" s="205"/>
      <c r="L792" s="211"/>
      <c r="M792" s="212"/>
      <c r="N792" s="213"/>
      <c r="O792" s="213"/>
      <c r="P792" s="213"/>
      <c r="Q792" s="213"/>
      <c r="R792" s="213"/>
      <c r="S792" s="213"/>
      <c r="T792" s="214"/>
      <c r="AT792" s="215" t="s">
        <v>546</v>
      </c>
      <c r="AU792" s="215" t="s">
        <v>85</v>
      </c>
      <c r="AV792" s="13" t="s">
        <v>85</v>
      </c>
      <c r="AW792" s="13" t="s">
        <v>33</v>
      </c>
      <c r="AX792" s="13" t="s">
        <v>72</v>
      </c>
      <c r="AY792" s="215" t="s">
        <v>525</v>
      </c>
    </row>
    <row r="793" spans="1:65" s="15" customFormat="1" ht="11.25">
      <c r="B793" s="227"/>
      <c r="C793" s="228"/>
      <c r="D793" s="206" t="s">
        <v>546</v>
      </c>
      <c r="E793" s="229" t="s">
        <v>19</v>
      </c>
      <c r="F793" s="230" t="s">
        <v>1163</v>
      </c>
      <c r="G793" s="228"/>
      <c r="H793" s="229" t="s">
        <v>19</v>
      </c>
      <c r="I793" s="231"/>
      <c r="J793" s="228"/>
      <c r="K793" s="228"/>
      <c r="L793" s="232"/>
      <c r="M793" s="233"/>
      <c r="N793" s="234"/>
      <c r="O793" s="234"/>
      <c r="P793" s="234"/>
      <c r="Q793" s="234"/>
      <c r="R793" s="234"/>
      <c r="S793" s="234"/>
      <c r="T793" s="235"/>
      <c r="AT793" s="236" t="s">
        <v>546</v>
      </c>
      <c r="AU793" s="236" t="s">
        <v>85</v>
      </c>
      <c r="AV793" s="15" t="s">
        <v>79</v>
      </c>
      <c r="AW793" s="15" t="s">
        <v>33</v>
      </c>
      <c r="AX793" s="15" t="s">
        <v>72</v>
      </c>
      <c r="AY793" s="236" t="s">
        <v>525</v>
      </c>
    </row>
    <row r="794" spans="1:65" s="13" customFormat="1" ht="11.25">
      <c r="B794" s="204"/>
      <c r="C794" s="205"/>
      <c r="D794" s="206" t="s">
        <v>546</v>
      </c>
      <c r="E794" s="207" t="s">
        <v>19</v>
      </c>
      <c r="F794" s="208" t="s">
        <v>1309</v>
      </c>
      <c r="G794" s="205"/>
      <c r="H794" s="209">
        <v>15</v>
      </c>
      <c r="I794" s="210"/>
      <c r="J794" s="205"/>
      <c r="K794" s="205"/>
      <c r="L794" s="211"/>
      <c r="M794" s="212"/>
      <c r="N794" s="213"/>
      <c r="O794" s="213"/>
      <c r="P794" s="213"/>
      <c r="Q794" s="213"/>
      <c r="R794" s="213"/>
      <c r="S794" s="213"/>
      <c r="T794" s="214"/>
      <c r="AT794" s="215" t="s">
        <v>546</v>
      </c>
      <c r="AU794" s="215" t="s">
        <v>85</v>
      </c>
      <c r="AV794" s="13" t="s">
        <v>85</v>
      </c>
      <c r="AW794" s="13" t="s">
        <v>33</v>
      </c>
      <c r="AX794" s="13" t="s">
        <v>72</v>
      </c>
      <c r="AY794" s="215" t="s">
        <v>525</v>
      </c>
    </row>
    <row r="795" spans="1:65" s="14" customFormat="1" ht="11.25">
      <c r="B795" s="216"/>
      <c r="C795" s="217"/>
      <c r="D795" s="206" t="s">
        <v>546</v>
      </c>
      <c r="E795" s="218" t="s">
        <v>19</v>
      </c>
      <c r="F795" s="219" t="s">
        <v>552</v>
      </c>
      <c r="G795" s="217"/>
      <c r="H795" s="220">
        <v>45</v>
      </c>
      <c r="I795" s="221"/>
      <c r="J795" s="217"/>
      <c r="K795" s="217"/>
      <c r="L795" s="222"/>
      <c r="M795" s="223"/>
      <c r="N795" s="224"/>
      <c r="O795" s="224"/>
      <c r="P795" s="224"/>
      <c r="Q795" s="224"/>
      <c r="R795" s="224"/>
      <c r="S795" s="224"/>
      <c r="T795" s="225"/>
      <c r="AT795" s="226" t="s">
        <v>546</v>
      </c>
      <c r="AU795" s="226" t="s">
        <v>85</v>
      </c>
      <c r="AV795" s="14" t="s">
        <v>537</v>
      </c>
      <c r="AW795" s="14" t="s">
        <v>33</v>
      </c>
      <c r="AX795" s="14" t="s">
        <v>79</v>
      </c>
      <c r="AY795" s="226" t="s">
        <v>525</v>
      </c>
    </row>
    <row r="796" spans="1:65" s="2" customFormat="1" ht="37.9" customHeight="1">
      <c r="A796" s="38"/>
      <c r="B796" s="39"/>
      <c r="C796" s="186" t="s">
        <v>1310</v>
      </c>
      <c r="D796" s="186" t="s">
        <v>533</v>
      </c>
      <c r="E796" s="187" t="s">
        <v>1311</v>
      </c>
      <c r="F796" s="188" t="s">
        <v>1312</v>
      </c>
      <c r="G796" s="189" t="s">
        <v>651</v>
      </c>
      <c r="H796" s="190">
        <v>3</v>
      </c>
      <c r="I796" s="191"/>
      <c r="J796" s="192">
        <f>ROUND(I796*H796,2)</f>
        <v>0</v>
      </c>
      <c r="K796" s="188" t="s">
        <v>536</v>
      </c>
      <c r="L796" s="43"/>
      <c r="M796" s="193" t="s">
        <v>19</v>
      </c>
      <c r="N796" s="194" t="s">
        <v>44</v>
      </c>
      <c r="O796" s="68"/>
      <c r="P796" s="195">
        <f>O796*H796</f>
        <v>0</v>
      </c>
      <c r="Q796" s="195">
        <v>6.3549999999999995E-2</v>
      </c>
      <c r="R796" s="195">
        <f>Q796*H796</f>
        <v>0.19064999999999999</v>
      </c>
      <c r="S796" s="195">
        <v>0</v>
      </c>
      <c r="T796" s="196">
        <f>S796*H796</f>
        <v>0</v>
      </c>
      <c r="U796" s="38"/>
      <c r="V796" s="38"/>
      <c r="W796" s="38"/>
      <c r="X796" s="38"/>
      <c r="Y796" s="38"/>
      <c r="Z796" s="38"/>
      <c r="AA796" s="38"/>
      <c r="AB796" s="38"/>
      <c r="AC796" s="38"/>
      <c r="AD796" s="38"/>
      <c r="AE796" s="38"/>
      <c r="AR796" s="197" t="s">
        <v>537</v>
      </c>
      <c r="AT796" s="197" t="s">
        <v>533</v>
      </c>
      <c r="AU796" s="197" t="s">
        <v>85</v>
      </c>
      <c r="AY796" s="21" t="s">
        <v>525</v>
      </c>
      <c r="BE796" s="198">
        <f>IF(N796="základní",J796,0)</f>
        <v>0</v>
      </c>
      <c r="BF796" s="198">
        <f>IF(N796="snížená",J796,0)</f>
        <v>0</v>
      </c>
      <c r="BG796" s="198">
        <f>IF(N796="zákl. přenesená",J796,0)</f>
        <v>0</v>
      </c>
      <c r="BH796" s="198">
        <f>IF(N796="sníž. přenesená",J796,0)</f>
        <v>0</v>
      </c>
      <c r="BI796" s="198">
        <f>IF(N796="nulová",J796,0)</f>
        <v>0</v>
      </c>
      <c r="BJ796" s="21" t="s">
        <v>85</v>
      </c>
      <c r="BK796" s="198">
        <f>ROUND(I796*H796,2)</f>
        <v>0</v>
      </c>
      <c r="BL796" s="21" t="s">
        <v>537</v>
      </c>
      <c r="BM796" s="197" t="s">
        <v>1313</v>
      </c>
    </row>
    <row r="797" spans="1:65" s="2" customFormat="1" ht="11.25">
      <c r="A797" s="38"/>
      <c r="B797" s="39"/>
      <c r="C797" s="40"/>
      <c r="D797" s="199" t="s">
        <v>542</v>
      </c>
      <c r="E797" s="40"/>
      <c r="F797" s="200" t="s">
        <v>1314</v>
      </c>
      <c r="G797" s="40"/>
      <c r="H797" s="40"/>
      <c r="I797" s="201"/>
      <c r="J797" s="40"/>
      <c r="K797" s="40"/>
      <c r="L797" s="43"/>
      <c r="M797" s="202"/>
      <c r="N797" s="203"/>
      <c r="O797" s="68"/>
      <c r="P797" s="68"/>
      <c r="Q797" s="68"/>
      <c r="R797" s="68"/>
      <c r="S797" s="68"/>
      <c r="T797" s="69"/>
      <c r="U797" s="38"/>
      <c r="V797" s="38"/>
      <c r="W797" s="38"/>
      <c r="X797" s="38"/>
      <c r="Y797" s="38"/>
      <c r="Z797" s="38"/>
      <c r="AA797" s="38"/>
      <c r="AB797" s="38"/>
      <c r="AC797" s="38"/>
      <c r="AD797" s="38"/>
      <c r="AE797" s="38"/>
      <c r="AT797" s="21" t="s">
        <v>542</v>
      </c>
      <c r="AU797" s="21" t="s">
        <v>85</v>
      </c>
    </row>
    <row r="798" spans="1:65" s="15" customFormat="1" ht="11.25">
      <c r="B798" s="227"/>
      <c r="C798" s="228"/>
      <c r="D798" s="206" t="s">
        <v>546</v>
      </c>
      <c r="E798" s="229" t="s">
        <v>19</v>
      </c>
      <c r="F798" s="230" t="s">
        <v>1097</v>
      </c>
      <c r="G798" s="228"/>
      <c r="H798" s="229" t="s">
        <v>19</v>
      </c>
      <c r="I798" s="231"/>
      <c r="J798" s="228"/>
      <c r="K798" s="228"/>
      <c r="L798" s="232"/>
      <c r="M798" s="233"/>
      <c r="N798" s="234"/>
      <c r="O798" s="234"/>
      <c r="P798" s="234"/>
      <c r="Q798" s="234"/>
      <c r="R798" s="234"/>
      <c r="S798" s="234"/>
      <c r="T798" s="235"/>
      <c r="AT798" s="236" t="s">
        <v>546</v>
      </c>
      <c r="AU798" s="236" t="s">
        <v>85</v>
      </c>
      <c r="AV798" s="15" t="s">
        <v>79</v>
      </c>
      <c r="AW798" s="15" t="s">
        <v>33</v>
      </c>
      <c r="AX798" s="15" t="s">
        <v>72</v>
      </c>
      <c r="AY798" s="236" t="s">
        <v>525</v>
      </c>
    </row>
    <row r="799" spans="1:65" s="13" customFormat="1" ht="11.25">
      <c r="B799" s="204"/>
      <c r="C799" s="205"/>
      <c r="D799" s="206" t="s">
        <v>546</v>
      </c>
      <c r="E799" s="207" t="s">
        <v>19</v>
      </c>
      <c r="F799" s="208" t="s">
        <v>1315</v>
      </c>
      <c r="G799" s="205"/>
      <c r="H799" s="209">
        <v>3</v>
      </c>
      <c r="I799" s="210"/>
      <c r="J799" s="205"/>
      <c r="K799" s="205"/>
      <c r="L799" s="211"/>
      <c r="M799" s="212"/>
      <c r="N799" s="213"/>
      <c r="O799" s="213"/>
      <c r="P799" s="213"/>
      <c r="Q799" s="213"/>
      <c r="R799" s="213"/>
      <c r="S799" s="213"/>
      <c r="T799" s="214"/>
      <c r="AT799" s="215" t="s">
        <v>546</v>
      </c>
      <c r="AU799" s="215" t="s">
        <v>85</v>
      </c>
      <c r="AV799" s="13" t="s">
        <v>85</v>
      </c>
      <c r="AW799" s="13" t="s">
        <v>33</v>
      </c>
      <c r="AX799" s="13" t="s">
        <v>79</v>
      </c>
      <c r="AY799" s="215" t="s">
        <v>525</v>
      </c>
    </row>
    <row r="800" spans="1:65" s="2" customFormat="1" ht="37.9" customHeight="1">
      <c r="A800" s="38"/>
      <c r="B800" s="39"/>
      <c r="C800" s="186" t="s">
        <v>1316</v>
      </c>
      <c r="D800" s="186" t="s">
        <v>533</v>
      </c>
      <c r="E800" s="187" t="s">
        <v>1317</v>
      </c>
      <c r="F800" s="188" t="s">
        <v>1318</v>
      </c>
      <c r="G800" s="189" t="s">
        <v>651</v>
      </c>
      <c r="H800" s="190">
        <v>3</v>
      </c>
      <c r="I800" s="191"/>
      <c r="J800" s="192">
        <f>ROUND(I800*H800,2)</f>
        <v>0</v>
      </c>
      <c r="K800" s="188" t="s">
        <v>536</v>
      </c>
      <c r="L800" s="43"/>
      <c r="M800" s="193" t="s">
        <v>19</v>
      </c>
      <c r="N800" s="194" t="s">
        <v>44</v>
      </c>
      <c r="O800" s="68"/>
      <c r="P800" s="195">
        <f>O800*H800</f>
        <v>0</v>
      </c>
      <c r="Q800" s="195">
        <v>7.2849999999999998E-2</v>
      </c>
      <c r="R800" s="195">
        <f>Q800*H800</f>
        <v>0.21854999999999999</v>
      </c>
      <c r="S800" s="195">
        <v>0</v>
      </c>
      <c r="T800" s="196">
        <f>S800*H800</f>
        <v>0</v>
      </c>
      <c r="U800" s="38"/>
      <c r="V800" s="38"/>
      <c r="W800" s="38"/>
      <c r="X800" s="38"/>
      <c r="Y800" s="38"/>
      <c r="Z800" s="38"/>
      <c r="AA800" s="38"/>
      <c r="AB800" s="38"/>
      <c r="AC800" s="38"/>
      <c r="AD800" s="38"/>
      <c r="AE800" s="38"/>
      <c r="AR800" s="197" t="s">
        <v>537</v>
      </c>
      <c r="AT800" s="197" t="s">
        <v>533</v>
      </c>
      <c r="AU800" s="197" t="s">
        <v>85</v>
      </c>
      <c r="AY800" s="21" t="s">
        <v>525</v>
      </c>
      <c r="BE800" s="198">
        <f>IF(N800="základní",J800,0)</f>
        <v>0</v>
      </c>
      <c r="BF800" s="198">
        <f>IF(N800="snížená",J800,0)</f>
        <v>0</v>
      </c>
      <c r="BG800" s="198">
        <f>IF(N800="zákl. přenesená",J800,0)</f>
        <v>0</v>
      </c>
      <c r="BH800" s="198">
        <f>IF(N800="sníž. přenesená",J800,0)</f>
        <v>0</v>
      </c>
      <c r="BI800" s="198">
        <f>IF(N800="nulová",J800,0)</f>
        <v>0</v>
      </c>
      <c r="BJ800" s="21" t="s">
        <v>85</v>
      </c>
      <c r="BK800" s="198">
        <f>ROUND(I800*H800,2)</f>
        <v>0</v>
      </c>
      <c r="BL800" s="21" t="s">
        <v>537</v>
      </c>
      <c r="BM800" s="197" t="s">
        <v>1319</v>
      </c>
    </row>
    <row r="801" spans="1:65" s="2" customFormat="1" ht="11.25">
      <c r="A801" s="38"/>
      <c r="B801" s="39"/>
      <c r="C801" s="40"/>
      <c r="D801" s="199" t="s">
        <v>542</v>
      </c>
      <c r="E801" s="40"/>
      <c r="F801" s="200" t="s">
        <v>1320</v>
      </c>
      <c r="G801" s="40"/>
      <c r="H801" s="40"/>
      <c r="I801" s="201"/>
      <c r="J801" s="40"/>
      <c r="K801" s="40"/>
      <c r="L801" s="43"/>
      <c r="M801" s="202"/>
      <c r="N801" s="203"/>
      <c r="O801" s="68"/>
      <c r="P801" s="68"/>
      <c r="Q801" s="68"/>
      <c r="R801" s="68"/>
      <c r="S801" s="68"/>
      <c r="T801" s="69"/>
      <c r="U801" s="38"/>
      <c r="V801" s="38"/>
      <c r="W801" s="38"/>
      <c r="X801" s="38"/>
      <c r="Y801" s="38"/>
      <c r="Z801" s="38"/>
      <c r="AA801" s="38"/>
      <c r="AB801" s="38"/>
      <c r="AC801" s="38"/>
      <c r="AD801" s="38"/>
      <c r="AE801" s="38"/>
      <c r="AT801" s="21" t="s">
        <v>542</v>
      </c>
      <c r="AU801" s="21" t="s">
        <v>85</v>
      </c>
    </row>
    <row r="802" spans="1:65" s="15" customFormat="1" ht="11.25">
      <c r="B802" s="227"/>
      <c r="C802" s="228"/>
      <c r="D802" s="206" t="s">
        <v>546</v>
      </c>
      <c r="E802" s="229" t="s">
        <v>19</v>
      </c>
      <c r="F802" s="230" t="s">
        <v>1135</v>
      </c>
      <c r="G802" s="228"/>
      <c r="H802" s="229" t="s">
        <v>19</v>
      </c>
      <c r="I802" s="231"/>
      <c r="J802" s="228"/>
      <c r="K802" s="228"/>
      <c r="L802" s="232"/>
      <c r="M802" s="233"/>
      <c r="N802" s="234"/>
      <c r="O802" s="234"/>
      <c r="P802" s="234"/>
      <c r="Q802" s="234"/>
      <c r="R802" s="234"/>
      <c r="S802" s="234"/>
      <c r="T802" s="235"/>
      <c r="AT802" s="236" t="s">
        <v>546</v>
      </c>
      <c r="AU802" s="236" t="s">
        <v>85</v>
      </c>
      <c r="AV802" s="15" t="s">
        <v>79</v>
      </c>
      <c r="AW802" s="15" t="s">
        <v>33</v>
      </c>
      <c r="AX802" s="15" t="s">
        <v>72</v>
      </c>
      <c r="AY802" s="236" t="s">
        <v>525</v>
      </c>
    </row>
    <row r="803" spans="1:65" s="13" customFormat="1" ht="11.25">
      <c r="B803" s="204"/>
      <c r="C803" s="205"/>
      <c r="D803" s="206" t="s">
        <v>546</v>
      </c>
      <c r="E803" s="207" t="s">
        <v>19</v>
      </c>
      <c r="F803" s="208" t="s">
        <v>1315</v>
      </c>
      <c r="G803" s="205"/>
      <c r="H803" s="209">
        <v>3</v>
      </c>
      <c r="I803" s="210"/>
      <c r="J803" s="205"/>
      <c r="K803" s="205"/>
      <c r="L803" s="211"/>
      <c r="M803" s="212"/>
      <c r="N803" s="213"/>
      <c r="O803" s="213"/>
      <c r="P803" s="213"/>
      <c r="Q803" s="213"/>
      <c r="R803" s="213"/>
      <c r="S803" s="213"/>
      <c r="T803" s="214"/>
      <c r="AT803" s="215" t="s">
        <v>546</v>
      </c>
      <c r="AU803" s="215" t="s">
        <v>85</v>
      </c>
      <c r="AV803" s="13" t="s">
        <v>85</v>
      </c>
      <c r="AW803" s="13" t="s">
        <v>33</v>
      </c>
      <c r="AX803" s="13" t="s">
        <v>79</v>
      </c>
      <c r="AY803" s="215" t="s">
        <v>525</v>
      </c>
    </row>
    <row r="804" spans="1:65" s="2" customFormat="1" ht="37.9" customHeight="1">
      <c r="A804" s="38"/>
      <c r="B804" s="39"/>
      <c r="C804" s="186" t="s">
        <v>1321</v>
      </c>
      <c r="D804" s="186" t="s">
        <v>533</v>
      </c>
      <c r="E804" s="187" t="s">
        <v>1322</v>
      </c>
      <c r="F804" s="188" t="s">
        <v>1323</v>
      </c>
      <c r="G804" s="189" t="s">
        <v>651</v>
      </c>
      <c r="H804" s="190">
        <v>36</v>
      </c>
      <c r="I804" s="191"/>
      <c r="J804" s="192">
        <f>ROUND(I804*H804,2)</f>
        <v>0</v>
      </c>
      <c r="K804" s="188" t="s">
        <v>536</v>
      </c>
      <c r="L804" s="43"/>
      <c r="M804" s="193" t="s">
        <v>19</v>
      </c>
      <c r="N804" s="194" t="s">
        <v>44</v>
      </c>
      <c r="O804" s="68"/>
      <c r="P804" s="195">
        <f>O804*H804</f>
        <v>0</v>
      </c>
      <c r="Q804" s="195">
        <v>8.1850000000000006E-2</v>
      </c>
      <c r="R804" s="195">
        <f>Q804*H804</f>
        <v>2.9466000000000001</v>
      </c>
      <c r="S804" s="195">
        <v>0</v>
      </c>
      <c r="T804" s="196">
        <f>S804*H804</f>
        <v>0</v>
      </c>
      <c r="U804" s="38"/>
      <c r="V804" s="38"/>
      <c r="W804" s="38"/>
      <c r="X804" s="38"/>
      <c r="Y804" s="38"/>
      <c r="Z804" s="38"/>
      <c r="AA804" s="38"/>
      <c r="AB804" s="38"/>
      <c r="AC804" s="38"/>
      <c r="AD804" s="38"/>
      <c r="AE804" s="38"/>
      <c r="AR804" s="197" t="s">
        <v>537</v>
      </c>
      <c r="AT804" s="197" t="s">
        <v>533</v>
      </c>
      <c r="AU804" s="197" t="s">
        <v>85</v>
      </c>
      <c r="AY804" s="21" t="s">
        <v>525</v>
      </c>
      <c r="BE804" s="198">
        <f>IF(N804="základní",J804,0)</f>
        <v>0</v>
      </c>
      <c r="BF804" s="198">
        <f>IF(N804="snížená",J804,0)</f>
        <v>0</v>
      </c>
      <c r="BG804" s="198">
        <f>IF(N804="zákl. přenesená",J804,0)</f>
        <v>0</v>
      </c>
      <c r="BH804" s="198">
        <f>IF(N804="sníž. přenesená",J804,0)</f>
        <v>0</v>
      </c>
      <c r="BI804" s="198">
        <f>IF(N804="nulová",J804,0)</f>
        <v>0</v>
      </c>
      <c r="BJ804" s="21" t="s">
        <v>85</v>
      </c>
      <c r="BK804" s="198">
        <f>ROUND(I804*H804,2)</f>
        <v>0</v>
      </c>
      <c r="BL804" s="21" t="s">
        <v>537</v>
      </c>
      <c r="BM804" s="197" t="s">
        <v>1324</v>
      </c>
    </row>
    <row r="805" spans="1:65" s="2" customFormat="1" ht="11.25">
      <c r="A805" s="38"/>
      <c r="B805" s="39"/>
      <c r="C805" s="40"/>
      <c r="D805" s="199" t="s">
        <v>542</v>
      </c>
      <c r="E805" s="40"/>
      <c r="F805" s="200" t="s">
        <v>1325</v>
      </c>
      <c r="G805" s="40"/>
      <c r="H805" s="40"/>
      <c r="I805" s="201"/>
      <c r="J805" s="40"/>
      <c r="K805" s="40"/>
      <c r="L805" s="43"/>
      <c r="M805" s="202"/>
      <c r="N805" s="203"/>
      <c r="O805" s="68"/>
      <c r="P805" s="68"/>
      <c r="Q805" s="68"/>
      <c r="R805" s="68"/>
      <c r="S805" s="68"/>
      <c r="T805" s="69"/>
      <c r="U805" s="38"/>
      <c r="V805" s="38"/>
      <c r="W805" s="38"/>
      <c r="X805" s="38"/>
      <c r="Y805" s="38"/>
      <c r="Z805" s="38"/>
      <c r="AA805" s="38"/>
      <c r="AB805" s="38"/>
      <c r="AC805" s="38"/>
      <c r="AD805" s="38"/>
      <c r="AE805" s="38"/>
      <c r="AT805" s="21" t="s">
        <v>542</v>
      </c>
      <c r="AU805" s="21" t="s">
        <v>85</v>
      </c>
    </row>
    <row r="806" spans="1:65" s="15" customFormat="1" ht="11.25">
      <c r="B806" s="227"/>
      <c r="C806" s="228"/>
      <c r="D806" s="206" t="s">
        <v>546</v>
      </c>
      <c r="E806" s="229" t="s">
        <v>19</v>
      </c>
      <c r="F806" s="230" t="s">
        <v>1097</v>
      </c>
      <c r="G806" s="228"/>
      <c r="H806" s="229" t="s">
        <v>19</v>
      </c>
      <c r="I806" s="231"/>
      <c r="J806" s="228"/>
      <c r="K806" s="228"/>
      <c r="L806" s="232"/>
      <c r="M806" s="233"/>
      <c r="N806" s="234"/>
      <c r="O806" s="234"/>
      <c r="P806" s="234"/>
      <c r="Q806" s="234"/>
      <c r="R806" s="234"/>
      <c r="S806" s="234"/>
      <c r="T806" s="235"/>
      <c r="AT806" s="236" t="s">
        <v>546</v>
      </c>
      <c r="AU806" s="236" t="s">
        <v>85</v>
      </c>
      <c r="AV806" s="15" t="s">
        <v>79</v>
      </c>
      <c r="AW806" s="15" t="s">
        <v>33</v>
      </c>
      <c r="AX806" s="15" t="s">
        <v>72</v>
      </c>
      <c r="AY806" s="236" t="s">
        <v>525</v>
      </c>
    </row>
    <row r="807" spans="1:65" s="13" customFormat="1" ht="11.25">
      <c r="B807" s="204"/>
      <c r="C807" s="205"/>
      <c r="D807" s="206" t="s">
        <v>546</v>
      </c>
      <c r="E807" s="207" t="s">
        <v>19</v>
      </c>
      <c r="F807" s="208" t="s">
        <v>1326</v>
      </c>
      <c r="G807" s="205"/>
      <c r="H807" s="209">
        <v>30</v>
      </c>
      <c r="I807" s="210"/>
      <c r="J807" s="205"/>
      <c r="K807" s="205"/>
      <c r="L807" s="211"/>
      <c r="M807" s="212"/>
      <c r="N807" s="213"/>
      <c r="O807" s="213"/>
      <c r="P807" s="213"/>
      <c r="Q807" s="213"/>
      <c r="R807" s="213"/>
      <c r="S807" s="213"/>
      <c r="T807" s="214"/>
      <c r="AT807" s="215" t="s">
        <v>546</v>
      </c>
      <c r="AU807" s="215" t="s">
        <v>85</v>
      </c>
      <c r="AV807" s="13" t="s">
        <v>85</v>
      </c>
      <c r="AW807" s="13" t="s">
        <v>33</v>
      </c>
      <c r="AX807" s="13" t="s">
        <v>72</v>
      </c>
      <c r="AY807" s="215" t="s">
        <v>525</v>
      </c>
    </row>
    <row r="808" spans="1:65" s="15" customFormat="1" ht="11.25">
      <c r="B808" s="227"/>
      <c r="C808" s="228"/>
      <c r="D808" s="206" t="s">
        <v>546</v>
      </c>
      <c r="E808" s="229" t="s">
        <v>19</v>
      </c>
      <c r="F808" s="230" t="s">
        <v>1135</v>
      </c>
      <c r="G808" s="228"/>
      <c r="H808" s="229" t="s">
        <v>19</v>
      </c>
      <c r="I808" s="231"/>
      <c r="J808" s="228"/>
      <c r="K808" s="228"/>
      <c r="L808" s="232"/>
      <c r="M808" s="233"/>
      <c r="N808" s="234"/>
      <c r="O808" s="234"/>
      <c r="P808" s="234"/>
      <c r="Q808" s="234"/>
      <c r="R808" s="234"/>
      <c r="S808" s="234"/>
      <c r="T808" s="235"/>
      <c r="AT808" s="236" t="s">
        <v>546</v>
      </c>
      <c r="AU808" s="236" t="s">
        <v>85</v>
      </c>
      <c r="AV808" s="15" t="s">
        <v>79</v>
      </c>
      <c r="AW808" s="15" t="s">
        <v>33</v>
      </c>
      <c r="AX808" s="15" t="s">
        <v>72</v>
      </c>
      <c r="AY808" s="236" t="s">
        <v>525</v>
      </c>
    </row>
    <row r="809" spans="1:65" s="13" customFormat="1" ht="11.25">
      <c r="B809" s="204"/>
      <c r="C809" s="205"/>
      <c r="D809" s="206" t="s">
        <v>546</v>
      </c>
      <c r="E809" s="207" t="s">
        <v>19</v>
      </c>
      <c r="F809" s="208" t="s">
        <v>1327</v>
      </c>
      <c r="G809" s="205"/>
      <c r="H809" s="209">
        <v>6</v>
      </c>
      <c r="I809" s="210"/>
      <c r="J809" s="205"/>
      <c r="K809" s="205"/>
      <c r="L809" s="211"/>
      <c r="M809" s="212"/>
      <c r="N809" s="213"/>
      <c r="O809" s="213"/>
      <c r="P809" s="213"/>
      <c r="Q809" s="213"/>
      <c r="R809" s="213"/>
      <c r="S809" s="213"/>
      <c r="T809" s="214"/>
      <c r="AT809" s="215" t="s">
        <v>546</v>
      </c>
      <c r="AU809" s="215" t="s">
        <v>85</v>
      </c>
      <c r="AV809" s="13" t="s">
        <v>85</v>
      </c>
      <c r="AW809" s="13" t="s">
        <v>33</v>
      </c>
      <c r="AX809" s="13" t="s">
        <v>72</v>
      </c>
      <c r="AY809" s="215" t="s">
        <v>525</v>
      </c>
    </row>
    <row r="810" spans="1:65" s="14" customFormat="1" ht="11.25">
      <c r="B810" s="216"/>
      <c r="C810" s="217"/>
      <c r="D810" s="206" t="s">
        <v>546</v>
      </c>
      <c r="E810" s="218" t="s">
        <v>19</v>
      </c>
      <c r="F810" s="219" t="s">
        <v>552</v>
      </c>
      <c r="G810" s="217"/>
      <c r="H810" s="220">
        <v>36</v>
      </c>
      <c r="I810" s="221"/>
      <c r="J810" s="217"/>
      <c r="K810" s="217"/>
      <c r="L810" s="222"/>
      <c r="M810" s="223"/>
      <c r="N810" s="224"/>
      <c r="O810" s="224"/>
      <c r="P810" s="224"/>
      <c r="Q810" s="224"/>
      <c r="R810" s="224"/>
      <c r="S810" s="224"/>
      <c r="T810" s="225"/>
      <c r="AT810" s="226" t="s">
        <v>546</v>
      </c>
      <c r="AU810" s="226" t="s">
        <v>85</v>
      </c>
      <c r="AV810" s="14" t="s">
        <v>537</v>
      </c>
      <c r="AW810" s="14" t="s">
        <v>33</v>
      </c>
      <c r="AX810" s="14" t="s">
        <v>79</v>
      </c>
      <c r="AY810" s="226" t="s">
        <v>525</v>
      </c>
    </row>
    <row r="811" spans="1:65" s="2" customFormat="1" ht="37.9" customHeight="1">
      <c r="A811" s="38"/>
      <c r="B811" s="39"/>
      <c r="C811" s="186" t="s">
        <v>1328</v>
      </c>
      <c r="D811" s="186" t="s">
        <v>533</v>
      </c>
      <c r="E811" s="187" t="s">
        <v>1329</v>
      </c>
      <c r="F811" s="188" t="s">
        <v>1330</v>
      </c>
      <c r="G811" s="189" t="s">
        <v>651</v>
      </c>
      <c r="H811" s="190">
        <v>24</v>
      </c>
      <c r="I811" s="191"/>
      <c r="J811" s="192">
        <f>ROUND(I811*H811,2)</f>
        <v>0</v>
      </c>
      <c r="K811" s="188" t="s">
        <v>536</v>
      </c>
      <c r="L811" s="43"/>
      <c r="M811" s="193" t="s">
        <v>19</v>
      </c>
      <c r="N811" s="194" t="s">
        <v>44</v>
      </c>
      <c r="O811" s="68"/>
      <c r="P811" s="195">
        <f>O811*H811</f>
        <v>0</v>
      </c>
      <c r="Q811" s="195">
        <v>9.1050000000000006E-2</v>
      </c>
      <c r="R811" s="195">
        <f>Q811*H811</f>
        <v>2.1852</v>
      </c>
      <c r="S811" s="195">
        <v>0</v>
      </c>
      <c r="T811" s="196">
        <f>S811*H811</f>
        <v>0</v>
      </c>
      <c r="U811" s="38"/>
      <c r="V811" s="38"/>
      <c r="W811" s="38"/>
      <c r="X811" s="38"/>
      <c r="Y811" s="38"/>
      <c r="Z811" s="38"/>
      <c r="AA811" s="38"/>
      <c r="AB811" s="38"/>
      <c r="AC811" s="38"/>
      <c r="AD811" s="38"/>
      <c r="AE811" s="38"/>
      <c r="AR811" s="197" t="s">
        <v>537</v>
      </c>
      <c r="AT811" s="197" t="s">
        <v>533</v>
      </c>
      <c r="AU811" s="197" t="s">
        <v>85</v>
      </c>
      <c r="AY811" s="21" t="s">
        <v>525</v>
      </c>
      <c r="BE811" s="198">
        <f>IF(N811="základní",J811,0)</f>
        <v>0</v>
      </c>
      <c r="BF811" s="198">
        <f>IF(N811="snížená",J811,0)</f>
        <v>0</v>
      </c>
      <c r="BG811" s="198">
        <f>IF(N811="zákl. přenesená",J811,0)</f>
        <v>0</v>
      </c>
      <c r="BH811" s="198">
        <f>IF(N811="sníž. přenesená",J811,0)</f>
        <v>0</v>
      </c>
      <c r="BI811" s="198">
        <f>IF(N811="nulová",J811,0)</f>
        <v>0</v>
      </c>
      <c r="BJ811" s="21" t="s">
        <v>85</v>
      </c>
      <c r="BK811" s="198">
        <f>ROUND(I811*H811,2)</f>
        <v>0</v>
      </c>
      <c r="BL811" s="21" t="s">
        <v>537</v>
      </c>
      <c r="BM811" s="197" t="s">
        <v>1331</v>
      </c>
    </row>
    <row r="812" spans="1:65" s="2" customFormat="1" ht="11.25">
      <c r="A812" s="38"/>
      <c r="B812" s="39"/>
      <c r="C812" s="40"/>
      <c r="D812" s="199" t="s">
        <v>542</v>
      </c>
      <c r="E812" s="40"/>
      <c r="F812" s="200" t="s">
        <v>1332</v>
      </c>
      <c r="G812" s="40"/>
      <c r="H812" s="40"/>
      <c r="I812" s="201"/>
      <c r="J812" s="40"/>
      <c r="K812" s="40"/>
      <c r="L812" s="43"/>
      <c r="M812" s="202"/>
      <c r="N812" s="203"/>
      <c r="O812" s="68"/>
      <c r="P812" s="68"/>
      <c r="Q812" s="68"/>
      <c r="R812" s="68"/>
      <c r="S812" s="68"/>
      <c r="T812" s="69"/>
      <c r="U812" s="38"/>
      <c r="V812" s="38"/>
      <c r="W812" s="38"/>
      <c r="X812" s="38"/>
      <c r="Y812" s="38"/>
      <c r="Z812" s="38"/>
      <c r="AA812" s="38"/>
      <c r="AB812" s="38"/>
      <c r="AC812" s="38"/>
      <c r="AD812" s="38"/>
      <c r="AE812" s="38"/>
      <c r="AT812" s="21" t="s">
        <v>542</v>
      </c>
      <c r="AU812" s="21" t="s">
        <v>85</v>
      </c>
    </row>
    <row r="813" spans="1:65" s="15" customFormat="1" ht="11.25">
      <c r="B813" s="227"/>
      <c r="C813" s="228"/>
      <c r="D813" s="206" t="s">
        <v>546</v>
      </c>
      <c r="E813" s="229" t="s">
        <v>19</v>
      </c>
      <c r="F813" s="230" t="s">
        <v>1097</v>
      </c>
      <c r="G813" s="228"/>
      <c r="H813" s="229" t="s">
        <v>19</v>
      </c>
      <c r="I813" s="231"/>
      <c r="J813" s="228"/>
      <c r="K813" s="228"/>
      <c r="L813" s="232"/>
      <c r="M813" s="233"/>
      <c r="N813" s="234"/>
      <c r="O813" s="234"/>
      <c r="P813" s="234"/>
      <c r="Q813" s="234"/>
      <c r="R813" s="234"/>
      <c r="S813" s="234"/>
      <c r="T813" s="235"/>
      <c r="AT813" s="236" t="s">
        <v>546</v>
      </c>
      <c r="AU813" s="236" t="s">
        <v>85</v>
      </c>
      <c r="AV813" s="15" t="s">
        <v>79</v>
      </c>
      <c r="AW813" s="15" t="s">
        <v>33</v>
      </c>
      <c r="AX813" s="15" t="s">
        <v>72</v>
      </c>
      <c r="AY813" s="236" t="s">
        <v>525</v>
      </c>
    </row>
    <row r="814" spans="1:65" s="13" customFormat="1" ht="11.25">
      <c r="B814" s="204"/>
      <c r="C814" s="205"/>
      <c r="D814" s="206" t="s">
        <v>546</v>
      </c>
      <c r="E814" s="207" t="s">
        <v>19</v>
      </c>
      <c r="F814" s="208" t="s">
        <v>1315</v>
      </c>
      <c r="G814" s="205"/>
      <c r="H814" s="209">
        <v>3</v>
      </c>
      <c r="I814" s="210"/>
      <c r="J814" s="205"/>
      <c r="K814" s="205"/>
      <c r="L814" s="211"/>
      <c r="M814" s="212"/>
      <c r="N814" s="213"/>
      <c r="O814" s="213"/>
      <c r="P814" s="213"/>
      <c r="Q814" s="213"/>
      <c r="R814" s="213"/>
      <c r="S814" s="213"/>
      <c r="T814" s="214"/>
      <c r="AT814" s="215" t="s">
        <v>546</v>
      </c>
      <c r="AU814" s="215" t="s">
        <v>85</v>
      </c>
      <c r="AV814" s="13" t="s">
        <v>85</v>
      </c>
      <c r="AW814" s="13" t="s">
        <v>33</v>
      </c>
      <c r="AX814" s="13" t="s">
        <v>72</v>
      </c>
      <c r="AY814" s="215" t="s">
        <v>525</v>
      </c>
    </row>
    <row r="815" spans="1:65" s="15" customFormat="1" ht="11.25">
      <c r="B815" s="227"/>
      <c r="C815" s="228"/>
      <c r="D815" s="206" t="s">
        <v>546</v>
      </c>
      <c r="E815" s="229" t="s">
        <v>19</v>
      </c>
      <c r="F815" s="230" t="s">
        <v>1135</v>
      </c>
      <c r="G815" s="228"/>
      <c r="H815" s="229" t="s">
        <v>19</v>
      </c>
      <c r="I815" s="231"/>
      <c r="J815" s="228"/>
      <c r="K815" s="228"/>
      <c r="L815" s="232"/>
      <c r="M815" s="233"/>
      <c r="N815" s="234"/>
      <c r="O815" s="234"/>
      <c r="P815" s="234"/>
      <c r="Q815" s="234"/>
      <c r="R815" s="234"/>
      <c r="S815" s="234"/>
      <c r="T815" s="235"/>
      <c r="AT815" s="236" t="s">
        <v>546</v>
      </c>
      <c r="AU815" s="236" t="s">
        <v>85</v>
      </c>
      <c r="AV815" s="15" t="s">
        <v>79</v>
      </c>
      <c r="AW815" s="15" t="s">
        <v>33</v>
      </c>
      <c r="AX815" s="15" t="s">
        <v>72</v>
      </c>
      <c r="AY815" s="236" t="s">
        <v>525</v>
      </c>
    </row>
    <row r="816" spans="1:65" s="13" customFormat="1" ht="11.25">
      <c r="B816" s="204"/>
      <c r="C816" s="205"/>
      <c r="D816" s="206" t="s">
        <v>546</v>
      </c>
      <c r="E816" s="207" t="s">
        <v>19</v>
      </c>
      <c r="F816" s="208" t="s">
        <v>1297</v>
      </c>
      <c r="G816" s="205"/>
      <c r="H816" s="209">
        <v>12</v>
      </c>
      <c r="I816" s="210"/>
      <c r="J816" s="205"/>
      <c r="K816" s="205"/>
      <c r="L816" s="211"/>
      <c r="M816" s="212"/>
      <c r="N816" s="213"/>
      <c r="O816" s="213"/>
      <c r="P816" s="213"/>
      <c r="Q816" s="213"/>
      <c r="R816" s="213"/>
      <c r="S816" s="213"/>
      <c r="T816" s="214"/>
      <c r="AT816" s="215" t="s">
        <v>546</v>
      </c>
      <c r="AU816" s="215" t="s">
        <v>85</v>
      </c>
      <c r="AV816" s="13" t="s">
        <v>85</v>
      </c>
      <c r="AW816" s="13" t="s">
        <v>33</v>
      </c>
      <c r="AX816" s="13" t="s">
        <v>72</v>
      </c>
      <c r="AY816" s="215" t="s">
        <v>525</v>
      </c>
    </row>
    <row r="817" spans="1:65" s="15" customFormat="1" ht="11.25">
      <c r="B817" s="227"/>
      <c r="C817" s="228"/>
      <c r="D817" s="206" t="s">
        <v>546</v>
      </c>
      <c r="E817" s="229" t="s">
        <v>19</v>
      </c>
      <c r="F817" s="230" t="s">
        <v>1163</v>
      </c>
      <c r="G817" s="228"/>
      <c r="H817" s="229" t="s">
        <v>19</v>
      </c>
      <c r="I817" s="231"/>
      <c r="J817" s="228"/>
      <c r="K817" s="228"/>
      <c r="L817" s="232"/>
      <c r="M817" s="233"/>
      <c r="N817" s="234"/>
      <c r="O817" s="234"/>
      <c r="P817" s="234"/>
      <c r="Q817" s="234"/>
      <c r="R817" s="234"/>
      <c r="S817" s="234"/>
      <c r="T817" s="235"/>
      <c r="AT817" s="236" t="s">
        <v>546</v>
      </c>
      <c r="AU817" s="236" t="s">
        <v>85</v>
      </c>
      <c r="AV817" s="15" t="s">
        <v>79</v>
      </c>
      <c r="AW817" s="15" t="s">
        <v>33</v>
      </c>
      <c r="AX817" s="15" t="s">
        <v>72</v>
      </c>
      <c r="AY817" s="236" t="s">
        <v>525</v>
      </c>
    </row>
    <row r="818" spans="1:65" s="13" customFormat="1" ht="11.25">
      <c r="B818" s="204"/>
      <c r="C818" s="205"/>
      <c r="D818" s="206" t="s">
        <v>546</v>
      </c>
      <c r="E818" s="207" t="s">
        <v>19</v>
      </c>
      <c r="F818" s="208" t="s">
        <v>1333</v>
      </c>
      <c r="G818" s="205"/>
      <c r="H818" s="209">
        <v>9</v>
      </c>
      <c r="I818" s="210"/>
      <c r="J818" s="205"/>
      <c r="K818" s="205"/>
      <c r="L818" s="211"/>
      <c r="M818" s="212"/>
      <c r="N818" s="213"/>
      <c r="O818" s="213"/>
      <c r="P818" s="213"/>
      <c r="Q818" s="213"/>
      <c r="R818" s="213"/>
      <c r="S818" s="213"/>
      <c r="T818" s="214"/>
      <c r="AT818" s="215" t="s">
        <v>546</v>
      </c>
      <c r="AU818" s="215" t="s">
        <v>85</v>
      </c>
      <c r="AV818" s="13" t="s">
        <v>85</v>
      </c>
      <c r="AW818" s="13" t="s">
        <v>33</v>
      </c>
      <c r="AX818" s="13" t="s">
        <v>72</v>
      </c>
      <c r="AY818" s="215" t="s">
        <v>525</v>
      </c>
    </row>
    <row r="819" spans="1:65" s="14" customFormat="1" ht="11.25">
      <c r="B819" s="216"/>
      <c r="C819" s="217"/>
      <c r="D819" s="206" t="s">
        <v>546</v>
      </c>
      <c r="E819" s="218" t="s">
        <v>19</v>
      </c>
      <c r="F819" s="219" t="s">
        <v>552</v>
      </c>
      <c r="G819" s="217"/>
      <c r="H819" s="220">
        <v>24</v>
      </c>
      <c r="I819" s="221"/>
      <c r="J819" s="217"/>
      <c r="K819" s="217"/>
      <c r="L819" s="222"/>
      <c r="M819" s="223"/>
      <c r="N819" s="224"/>
      <c r="O819" s="224"/>
      <c r="P819" s="224"/>
      <c r="Q819" s="224"/>
      <c r="R819" s="224"/>
      <c r="S819" s="224"/>
      <c r="T819" s="225"/>
      <c r="AT819" s="226" t="s">
        <v>546</v>
      </c>
      <c r="AU819" s="226" t="s">
        <v>85</v>
      </c>
      <c r="AV819" s="14" t="s">
        <v>537</v>
      </c>
      <c r="AW819" s="14" t="s">
        <v>33</v>
      </c>
      <c r="AX819" s="14" t="s">
        <v>79</v>
      </c>
      <c r="AY819" s="226" t="s">
        <v>525</v>
      </c>
    </row>
    <row r="820" spans="1:65" s="2" customFormat="1" ht="24.2" customHeight="1">
      <c r="A820" s="38"/>
      <c r="B820" s="39"/>
      <c r="C820" s="186" t="s">
        <v>1334</v>
      </c>
      <c r="D820" s="186" t="s">
        <v>533</v>
      </c>
      <c r="E820" s="187" t="s">
        <v>1335</v>
      </c>
      <c r="F820" s="188" t="s">
        <v>1336</v>
      </c>
      <c r="G820" s="189" t="s">
        <v>158</v>
      </c>
      <c r="H820" s="190">
        <v>14.866</v>
      </c>
      <c r="I820" s="191"/>
      <c r="J820" s="192">
        <f>ROUND(I820*H820,2)</f>
        <v>0</v>
      </c>
      <c r="K820" s="188" t="s">
        <v>536</v>
      </c>
      <c r="L820" s="43"/>
      <c r="M820" s="193" t="s">
        <v>19</v>
      </c>
      <c r="N820" s="194" t="s">
        <v>44</v>
      </c>
      <c r="O820" s="68"/>
      <c r="P820" s="195">
        <f>O820*H820</f>
        <v>0</v>
      </c>
      <c r="Q820" s="195">
        <v>0</v>
      </c>
      <c r="R820" s="195">
        <f>Q820*H820</f>
        <v>0</v>
      </c>
      <c r="S820" s="195">
        <v>0</v>
      </c>
      <c r="T820" s="196">
        <f>S820*H820</f>
        <v>0</v>
      </c>
      <c r="U820" s="38"/>
      <c r="V820" s="38"/>
      <c r="W820" s="38"/>
      <c r="X820" s="38"/>
      <c r="Y820" s="38"/>
      <c r="Z820" s="38"/>
      <c r="AA820" s="38"/>
      <c r="AB820" s="38"/>
      <c r="AC820" s="38"/>
      <c r="AD820" s="38"/>
      <c r="AE820" s="38"/>
      <c r="AR820" s="197" t="s">
        <v>537</v>
      </c>
      <c r="AT820" s="197" t="s">
        <v>533</v>
      </c>
      <c r="AU820" s="197" t="s">
        <v>85</v>
      </c>
      <c r="AY820" s="21" t="s">
        <v>525</v>
      </c>
      <c r="BE820" s="198">
        <f>IF(N820="základní",J820,0)</f>
        <v>0</v>
      </c>
      <c r="BF820" s="198">
        <f>IF(N820="snížená",J820,0)</f>
        <v>0</v>
      </c>
      <c r="BG820" s="198">
        <f>IF(N820="zákl. přenesená",J820,0)</f>
        <v>0</v>
      </c>
      <c r="BH820" s="198">
        <f>IF(N820="sníž. přenesená",J820,0)</f>
        <v>0</v>
      </c>
      <c r="BI820" s="198">
        <f>IF(N820="nulová",J820,0)</f>
        <v>0</v>
      </c>
      <c r="BJ820" s="21" t="s">
        <v>85</v>
      </c>
      <c r="BK820" s="198">
        <f>ROUND(I820*H820,2)</f>
        <v>0</v>
      </c>
      <c r="BL820" s="21" t="s">
        <v>537</v>
      </c>
      <c r="BM820" s="197" t="s">
        <v>1337</v>
      </c>
    </row>
    <row r="821" spans="1:65" s="2" customFormat="1" ht="11.25">
      <c r="A821" s="38"/>
      <c r="B821" s="39"/>
      <c r="C821" s="40"/>
      <c r="D821" s="199" t="s">
        <v>542</v>
      </c>
      <c r="E821" s="40"/>
      <c r="F821" s="200" t="s">
        <v>1338</v>
      </c>
      <c r="G821" s="40"/>
      <c r="H821" s="40"/>
      <c r="I821" s="201"/>
      <c r="J821" s="40"/>
      <c r="K821" s="40"/>
      <c r="L821" s="43"/>
      <c r="M821" s="202"/>
      <c r="N821" s="203"/>
      <c r="O821" s="68"/>
      <c r="P821" s="68"/>
      <c r="Q821" s="68"/>
      <c r="R821" s="68"/>
      <c r="S821" s="68"/>
      <c r="T821" s="69"/>
      <c r="U821" s="38"/>
      <c r="V821" s="38"/>
      <c r="W821" s="38"/>
      <c r="X821" s="38"/>
      <c r="Y821" s="38"/>
      <c r="Z821" s="38"/>
      <c r="AA821" s="38"/>
      <c r="AB821" s="38"/>
      <c r="AC821" s="38"/>
      <c r="AD821" s="38"/>
      <c r="AE821" s="38"/>
      <c r="AT821" s="21" t="s">
        <v>542</v>
      </c>
      <c r="AU821" s="21" t="s">
        <v>85</v>
      </c>
    </row>
    <row r="822" spans="1:65" s="2" customFormat="1" ht="19.5">
      <c r="A822" s="38"/>
      <c r="B822" s="39"/>
      <c r="C822" s="40"/>
      <c r="D822" s="206" t="s">
        <v>972</v>
      </c>
      <c r="E822" s="40"/>
      <c r="F822" s="258" t="s">
        <v>1339</v>
      </c>
      <c r="G822" s="40"/>
      <c r="H822" s="40"/>
      <c r="I822" s="201"/>
      <c r="J822" s="40"/>
      <c r="K822" s="40"/>
      <c r="L822" s="43"/>
      <c r="M822" s="202"/>
      <c r="N822" s="203"/>
      <c r="O822" s="68"/>
      <c r="P822" s="68"/>
      <c r="Q822" s="68"/>
      <c r="R822" s="68"/>
      <c r="S822" s="68"/>
      <c r="T822" s="69"/>
      <c r="U822" s="38"/>
      <c r="V822" s="38"/>
      <c r="W822" s="38"/>
      <c r="X822" s="38"/>
      <c r="Y822" s="38"/>
      <c r="Z822" s="38"/>
      <c r="AA822" s="38"/>
      <c r="AB822" s="38"/>
      <c r="AC822" s="38"/>
      <c r="AD822" s="38"/>
      <c r="AE822" s="38"/>
      <c r="AT822" s="21" t="s">
        <v>972</v>
      </c>
      <c r="AU822" s="21" t="s">
        <v>85</v>
      </c>
    </row>
    <row r="823" spans="1:65" s="15" customFormat="1" ht="11.25">
      <c r="B823" s="227"/>
      <c r="C823" s="228"/>
      <c r="D823" s="206" t="s">
        <v>546</v>
      </c>
      <c r="E823" s="229" t="s">
        <v>19</v>
      </c>
      <c r="F823" s="230" t="s">
        <v>1340</v>
      </c>
      <c r="G823" s="228"/>
      <c r="H823" s="229" t="s">
        <v>19</v>
      </c>
      <c r="I823" s="231"/>
      <c r="J823" s="228"/>
      <c r="K823" s="228"/>
      <c r="L823" s="232"/>
      <c r="M823" s="233"/>
      <c r="N823" s="234"/>
      <c r="O823" s="234"/>
      <c r="P823" s="234"/>
      <c r="Q823" s="234"/>
      <c r="R823" s="234"/>
      <c r="S823" s="234"/>
      <c r="T823" s="235"/>
      <c r="AT823" s="236" t="s">
        <v>546</v>
      </c>
      <c r="AU823" s="236" t="s">
        <v>85</v>
      </c>
      <c r="AV823" s="15" t="s">
        <v>79</v>
      </c>
      <c r="AW823" s="15" t="s">
        <v>33</v>
      </c>
      <c r="AX823" s="15" t="s">
        <v>72</v>
      </c>
      <c r="AY823" s="236" t="s">
        <v>525</v>
      </c>
    </row>
    <row r="824" spans="1:65" s="15" customFormat="1" ht="11.25">
      <c r="B824" s="227"/>
      <c r="C824" s="228"/>
      <c r="D824" s="206" t="s">
        <v>546</v>
      </c>
      <c r="E824" s="229" t="s">
        <v>19</v>
      </c>
      <c r="F824" s="230" t="s">
        <v>1341</v>
      </c>
      <c r="G824" s="228"/>
      <c r="H824" s="229" t="s">
        <v>19</v>
      </c>
      <c r="I824" s="231"/>
      <c r="J824" s="228"/>
      <c r="K824" s="228"/>
      <c r="L824" s="232"/>
      <c r="M824" s="233"/>
      <c r="N824" s="234"/>
      <c r="O824" s="234"/>
      <c r="P824" s="234"/>
      <c r="Q824" s="234"/>
      <c r="R824" s="234"/>
      <c r="S824" s="234"/>
      <c r="T824" s="235"/>
      <c r="AT824" s="236" t="s">
        <v>546</v>
      </c>
      <c r="AU824" s="236" t="s">
        <v>85</v>
      </c>
      <c r="AV824" s="15" t="s">
        <v>79</v>
      </c>
      <c r="AW824" s="15" t="s">
        <v>33</v>
      </c>
      <c r="AX824" s="15" t="s">
        <v>72</v>
      </c>
      <c r="AY824" s="236" t="s">
        <v>525</v>
      </c>
    </row>
    <row r="825" spans="1:65" s="13" customFormat="1" ht="11.25">
      <c r="B825" s="204"/>
      <c r="C825" s="205"/>
      <c r="D825" s="206" t="s">
        <v>546</v>
      </c>
      <c r="E825" s="207" t="s">
        <v>19</v>
      </c>
      <c r="F825" s="208" t="s">
        <v>1342</v>
      </c>
      <c r="G825" s="205"/>
      <c r="H825" s="209">
        <v>14.866</v>
      </c>
      <c r="I825" s="210"/>
      <c r="J825" s="205"/>
      <c r="K825" s="205"/>
      <c r="L825" s="211"/>
      <c r="M825" s="212"/>
      <c r="N825" s="213"/>
      <c r="O825" s="213"/>
      <c r="P825" s="213"/>
      <c r="Q825" s="213"/>
      <c r="R825" s="213"/>
      <c r="S825" s="213"/>
      <c r="T825" s="214"/>
      <c r="AT825" s="215" t="s">
        <v>546</v>
      </c>
      <c r="AU825" s="215" t="s">
        <v>85</v>
      </c>
      <c r="AV825" s="13" t="s">
        <v>85</v>
      </c>
      <c r="AW825" s="13" t="s">
        <v>33</v>
      </c>
      <c r="AX825" s="13" t="s">
        <v>72</v>
      </c>
      <c r="AY825" s="215" t="s">
        <v>525</v>
      </c>
    </row>
    <row r="826" spans="1:65" s="14" customFormat="1" ht="11.25">
      <c r="B826" s="216"/>
      <c r="C826" s="217"/>
      <c r="D826" s="206" t="s">
        <v>546</v>
      </c>
      <c r="E826" s="218" t="s">
        <v>214</v>
      </c>
      <c r="F826" s="219" t="s">
        <v>552</v>
      </c>
      <c r="G826" s="217"/>
      <c r="H826" s="220">
        <v>14.866</v>
      </c>
      <c r="I826" s="221"/>
      <c r="J826" s="217"/>
      <c r="K826" s="217"/>
      <c r="L826" s="222"/>
      <c r="M826" s="223"/>
      <c r="N826" s="224"/>
      <c r="O826" s="224"/>
      <c r="P826" s="224"/>
      <c r="Q826" s="224"/>
      <c r="R826" s="224"/>
      <c r="S826" s="224"/>
      <c r="T826" s="225"/>
      <c r="AT826" s="226" t="s">
        <v>546</v>
      </c>
      <c r="AU826" s="226" t="s">
        <v>85</v>
      </c>
      <c r="AV826" s="14" t="s">
        <v>537</v>
      </c>
      <c r="AW826" s="14" t="s">
        <v>33</v>
      </c>
      <c r="AX826" s="14" t="s">
        <v>79</v>
      </c>
      <c r="AY826" s="226" t="s">
        <v>525</v>
      </c>
    </row>
    <row r="827" spans="1:65" s="2" customFormat="1" ht="24.2" customHeight="1">
      <c r="A827" s="38"/>
      <c r="B827" s="39"/>
      <c r="C827" s="186" t="s">
        <v>1343</v>
      </c>
      <c r="D827" s="186" t="s">
        <v>533</v>
      </c>
      <c r="E827" s="187" t="s">
        <v>1344</v>
      </c>
      <c r="F827" s="188" t="s">
        <v>1345</v>
      </c>
      <c r="G827" s="189" t="s">
        <v>158</v>
      </c>
      <c r="H827" s="190">
        <v>19.561</v>
      </c>
      <c r="I827" s="191"/>
      <c r="J827" s="192">
        <f>ROUND(I827*H827,2)</f>
        <v>0</v>
      </c>
      <c r="K827" s="188" t="s">
        <v>536</v>
      </c>
      <c r="L827" s="43"/>
      <c r="M827" s="193" t="s">
        <v>19</v>
      </c>
      <c r="N827" s="194" t="s">
        <v>44</v>
      </c>
      <c r="O827" s="68"/>
      <c r="P827" s="195">
        <f>O827*H827</f>
        <v>0</v>
      </c>
      <c r="Q827" s="195">
        <v>0</v>
      </c>
      <c r="R827" s="195">
        <f>Q827*H827</f>
        <v>0</v>
      </c>
      <c r="S827" s="195">
        <v>0</v>
      </c>
      <c r="T827" s="196">
        <f>S827*H827</f>
        <v>0</v>
      </c>
      <c r="U827" s="38"/>
      <c r="V827" s="38"/>
      <c r="W827" s="38"/>
      <c r="X827" s="38"/>
      <c r="Y827" s="38"/>
      <c r="Z827" s="38"/>
      <c r="AA827" s="38"/>
      <c r="AB827" s="38"/>
      <c r="AC827" s="38"/>
      <c r="AD827" s="38"/>
      <c r="AE827" s="38"/>
      <c r="AR827" s="197" t="s">
        <v>537</v>
      </c>
      <c r="AT827" s="197" t="s">
        <v>533</v>
      </c>
      <c r="AU827" s="197" t="s">
        <v>85</v>
      </c>
      <c r="AY827" s="21" t="s">
        <v>525</v>
      </c>
      <c r="BE827" s="198">
        <f>IF(N827="základní",J827,0)</f>
        <v>0</v>
      </c>
      <c r="BF827" s="198">
        <f>IF(N827="snížená",J827,0)</f>
        <v>0</v>
      </c>
      <c r="BG827" s="198">
        <f>IF(N827="zákl. přenesená",J827,0)</f>
        <v>0</v>
      </c>
      <c r="BH827" s="198">
        <f>IF(N827="sníž. přenesená",J827,0)</f>
        <v>0</v>
      </c>
      <c r="BI827" s="198">
        <f>IF(N827="nulová",J827,0)</f>
        <v>0</v>
      </c>
      <c r="BJ827" s="21" t="s">
        <v>85</v>
      </c>
      <c r="BK827" s="198">
        <f>ROUND(I827*H827,2)</f>
        <v>0</v>
      </c>
      <c r="BL827" s="21" t="s">
        <v>537</v>
      </c>
      <c r="BM827" s="197" t="s">
        <v>1346</v>
      </c>
    </row>
    <row r="828" spans="1:65" s="2" customFormat="1" ht="11.25">
      <c r="A828" s="38"/>
      <c r="B828" s="39"/>
      <c r="C828" s="40"/>
      <c r="D828" s="199" t="s">
        <v>542</v>
      </c>
      <c r="E828" s="40"/>
      <c r="F828" s="200" t="s">
        <v>1347</v>
      </c>
      <c r="G828" s="40"/>
      <c r="H828" s="40"/>
      <c r="I828" s="201"/>
      <c r="J828" s="40"/>
      <c r="K828" s="40"/>
      <c r="L828" s="43"/>
      <c r="M828" s="202"/>
      <c r="N828" s="203"/>
      <c r="O828" s="68"/>
      <c r="P828" s="68"/>
      <c r="Q828" s="68"/>
      <c r="R828" s="68"/>
      <c r="S828" s="68"/>
      <c r="T828" s="69"/>
      <c r="U828" s="38"/>
      <c r="V828" s="38"/>
      <c r="W828" s="38"/>
      <c r="X828" s="38"/>
      <c r="Y828" s="38"/>
      <c r="Z828" s="38"/>
      <c r="AA828" s="38"/>
      <c r="AB828" s="38"/>
      <c r="AC828" s="38"/>
      <c r="AD828" s="38"/>
      <c r="AE828" s="38"/>
      <c r="AT828" s="21" t="s">
        <v>542</v>
      </c>
      <c r="AU828" s="21" t="s">
        <v>85</v>
      </c>
    </row>
    <row r="829" spans="1:65" s="15" customFormat="1" ht="11.25">
      <c r="B829" s="227"/>
      <c r="C829" s="228"/>
      <c r="D829" s="206" t="s">
        <v>546</v>
      </c>
      <c r="E829" s="229" t="s">
        <v>19</v>
      </c>
      <c r="F829" s="230" t="s">
        <v>1348</v>
      </c>
      <c r="G829" s="228"/>
      <c r="H829" s="229" t="s">
        <v>19</v>
      </c>
      <c r="I829" s="231"/>
      <c r="J829" s="228"/>
      <c r="K829" s="228"/>
      <c r="L829" s="232"/>
      <c r="M829" s="233"/>
      <c r="N829" s="234"/>
      <c r="O829" s="234"/>
      <c r="P829" s="234"/>
      <c r="Q829" s="234"/>
      <c r="R829" s="234"/>
      <c r="S829" s="234"/>
      <c r="T829" s="235"/>
      <c r="AT829" s="236" t="s">
        <v>546</v>
      </c>
      <c r="AU829" s="236" t="s">
        <v>85</v>
      </c>
      <c r="AV829" s="15" t="s">
        <v>79</v>
      </c>
      <c r="AW829" s="15" t="s">
        <v>33</v>
      </c>
      <c r="AX829" s="15" t="s">
        <v>72</v>
      </c>
      <c r="AY829" s="236" t="s">
        <v>525</v>
      </c>
    </row>
    <row r="830" spans="1:65" s="13" customFormat="1" ht="11.25">
      <c r="B830" s="204"/>
      <c r="C830" s="205"/>
      <c r="D830" s="206" t="s">
        <v>546</v>
      </c>
      <c r="E830" s="207" t="s">
        <v>19</v>
      </c>
      <c r="F830" s="208" t="s">
        <v>1349</v>
      </c>
      <c r="G830" s="205"/>
      <c r="H830" s="209">
        <v>19.561</v>
      </c>
      <c r="I830" s="210"/>
      <c r="J830" s="205"/>
      <c r="K830" s="205"/>
      <c r="L830" s="211"/>
      <c r="M830" s="212"/>
      <c r="N830" s="213"/>
      <c r="O830" s="213"/>
      <c r="P830" s="213"/>
      <c r="Q830" s="213"/>
      <c r="R830" s="213"/>
      <c r="S830" s="213"/>
      <c r="T830" s="214"/>
      <c r="AT830" s="215" t="s">
        <v>546</v>
      </c>
      <c r="AU830" s="215" t="s">
        <v>85</v>
      </c>
      <c r="AV830" s="13" t="s">
        <v>85</v>
      </c>
      <c r="AW830" s="13" t="s">
        <v>33</v>
      </c>
      <c r="AX830" s="13" t="s">
        <v>72</v>
      </c>
      <c r="AY830" s="215" t="s">
        <v>525</v>
      </c>
    </row>
    <row r="831" spans="1:65" s="14" customFormat="1" ht="11.25">
      <c r="B831" s="216"/>
      <c r="C831" s="217"/>
      <c r="D831" s="206" t="s">
        <v>546</v>
      </c>
      <c r="E831" s="218" t="s">
        <v>217</v>
      </c>
      <c r="F831" s="219" t="s">
        <v>552</v>
      </c>
      <c r="G831" s="217"/>
      <c r="H831" s="220">
        <v>19.561</v>
      </c>
      <c r="I831" s="221"/>
      <c r="J831" s="217"/>
      <c r="K831" s="217"/>
      <c r="L831" s="222"/>
      <c r="M831" s="223"/>
      <c r="N831" s="224"/>
      <c r="O831" s="224"/>
      <c r="P831" s="224"/>
      <c r="Q831" s="224"/>
      <c r="R831" s="224"/>
      <c r="S831" s="224"/>
      <c r="T831" s="225"/>
      <c r="AT831" s="226" t="s">
        <v>546</v>
      </c>
      <c r="AU831" s="226" t="s">
        <v>85</v>
      </c>
      <c r="AV831" s="14" t="s">
        <v>537</v>
      </c>
      <c r="AW831" s="14" t="s">
        <v>33</v>
      </c>
      <c r="AX831" s="14" t="s">
        <v>79</v>
      </c>
      <c r="AY831" s="226" t="s">
        <v>525</v>
      </c>
    </row>
    <row r="832" spans="1:65" s="2" customFormat="1" ht="24.2" customHeight="1">
      <c r="A832" s="38"/>
      <c r="B832" s="39"/>
      <c r="C832" s="186" t="s">
        <v>1350</v>
      </c>
      <c r="D832" s="186" t="s">
        <v>533</v>
      </c>
      <c r="E832" s="187" t="s">
        <v>1351</v>
      </c>
      <c r="F832" s="188" t="s">
        <v>1352</v>
      </c>
      <c r="G832" s="189" t="s">
        <v>132</v>
      </c>
      <c r="H832" s="190">
        <v>176.48400000000001</v>
      </c>
      <c r="I832" s="191"/>
      <c r="J832" s="192">
        <f>ROUND(I832*H832,2)</f>
        <v>0</v>
      </c>
      <c r="K832" s="188" t="s">
        <v>536</v>
      </c>
      <c r="L832" s="43"/>
      <c r="M832" s="193" t="s">
        <v>19</v>
      </c>
      <c r="N832" s="194" t="s">
        <v>44</v>
      </c>
      <c r="O832" s="68"/>
      <c r="P832" s="195">
        <f>O832*H832</f>
        <v>0</v>
      </c>
      <c r="Q832" s="195">
        <v>3.3500000000000001E-3</v>
      </c>
      <c r="R832" s="195">
        <f>Q832*H832</f>
        <v>0.59122140000000001</v>
      </c>
      <c r="S832" s="195">
        <v>0</v>
      </c>
      <c r="T832" s="196">
        <f>S832*H832</f>
        <v>0</v>
      </c>
      <c r="U832" s="38"/>
      <c r="V832" s="38"/>
      <c r="W832" s="38"/>
      <c r="X832" s="38"/>
      <c r="Y832" s="38"/>
      <c r="Z832" s="38"/>
      <c r="AA832" s="38"/>
      <c r="AB832" s="38"/>
      <c r="AC832" s="38"/>
      <c r="AD832" s="38"/>
      <c r="AE832" s="38"/>
      <c r="AR832" s="197" t="s">
        <v>537</v>
      </c>
      <c r="AT832" s="197" t="s">
        <v>533</v>
      </c>
      <c r="AU832" s="197" t="s">
        <v>85</v>
      </c>
      <c r="AY832" s="21" t="s">
        <v>525</v>
      </c>
      <c r="BE832" s="198">
        <f>IF(N832="základní",J832,0)</f>
        <v>0</v>
      </c>
      <c r="BF832" s="198">
        <f>IF(N832="snížená",J832,0)</f>
        <v>0</v>
      </c>
      <c r="BG832" s="198">
        <f>IF(N832="zákl. přenesená",J832,0)</f>
        <v>0</v>
      </c>
      <c r="BH832" s="198">
        <f>IF(N832="sníž. přenesená",J832,0)</f>
        <v>0</v>
      </c>
      <c r="BI832" s="198">
        <f>IF(N832="nulová",J832,0)</f>
        <v>0</v>
      </c>
      <c r="BJ832" s="21" t="s">
        <v>85</v>
      </c>
      <c r="BK832" s="198">
        <f>ROUND(I832*H832,2)</f>
        <v>0</v>
      </c>
      <c r="BL832" s="21" t="s">
        <v>537</v>
      </c>
      <c r="BM832" s="197" t="s">
        <v>1353</v>
      </c>
    </row>
    <row r="833" spans="1:65" s="2" customFormat="1" ht="11.25">
      <c r="A833" s="38"/>
      <c r="B833" s="39"/>
      <c r="C833" s="40"/>
      <c r="D833" s="199" t="s">
        <v>542</v>
      </c>
      <c r="E833" s="40"/>
      <c r="F833" s="200" t="s">
        <v>1354</v>
      </c>
      <c r="G833" s="40"/>
      <c r="H833" s="40"/>
      <c r="I833" s="201"/>
      <c r="J833" s="40"/>
      <c r="K833" s="40"/>
      <c r="L833" s="43"/>
      <c r="M833" s="202"/>
      <c r="N833" s="203"/>
      <c r="O833" s="68"/>
      <c r="P833" s="68"/>
      <c r="Q833" s="68"/>
      <c r="R833" s="68"/>
      <c r="S833" s="68"/>
      <c r="T833" s="69"/>
      <c r="U833" s="38"/>
      <c r="V833" s="38"/>
      <c r="W833" s="38"/>
      <c r="X833" s="38"/>
      <c r="Y833" s="38"/>
      <c r="Z833" s="38"/>
      <c r="AA833" s="38"/>
      <c r="AB833" s="38"/>
      <c r="AC833" s="38"/>
      <c r="AD833" s="38"/>
      <c r="AE833" s="38"/>
      <c r="AT833" s="21" t="s">
        <v>542</v>
      </c>
      <c r="AU833" s="21" t="s">
        <v>85</v>
      </c>
    </row>
    <row r="834" spans="1:65" s="15" customFormat="1" ht="11.25">
      <c r="B834" s="227"/>
      <c r="C834" s="228"/>
      <c r="D834" s="206" t="s">
        <v>546</v>
      </c>
      <c r="E834" s="229" t="s">
        <v>19</v>
      </c>
      <c r="F834" s="230" t="s">
        <v>1340</v>
      </c>
      <c r="G834" s="228"/>
      <c r="H834" s="229" t="s">
        <v>19</v>
      </c>
      <c r="I834" s="231"/>
      <c r="J834" s="228"/>
      <c r="K834" s="228"/>
      <c r="L834" s="232"/>
      <c r="M834" s="233"/>
      <c r="N834" s="234"/>
      <c r="O834" s="234"/>
      <c r="P834" s="234"/>
      <c r="Q834" s="234"/>
      <c r="R834" s="234"/>
      <c r="S834" s="234"/>
      <c r="T834" s="235"/>
      <c r="AT834" s="236" t="s">
        <v>546</v>
      </c>
      <c r="AU834" s="236" t="s">
        <v>85</v>
      </c>
      <c r="AV834" s="15" t="s">
        <v>79</v>
      </c>
      <c r="AW834" s="15" t="s">
        <v>33</v>
      </c>
      <c r="AX834" s="15" t="s">
        <v>72</v>
      </c>
      <c r="AY834" s="236" t="s">
        <v>525</v>
      </c>
    </row>
    <row r="835" spans="1:65" s="15" customFormat="1" ht="11.25">
      <c r="B835" s="227"/>
      <c r="C835" s="228"/>
      <c r="D835" s="206" t="s">
        <v>546</v>
      </c>
      <c r="E835" s="229" t="s">
        <v>19</v>
      </c>
      <c r="F835" s="230" t="s">
        <v>1341</v>
      </c>
      <c r="G835" s="228"/>
      <c r="H835" s="229" t="s">
        <v>19</v>
      </c>
      <c r="I835" s="231"/>
      <c r="J835" s="228"/>
      <c r="K835" s="228"/>
      <c r="L835" s="232"/>
      <c r="M835" s="233"/>
      <c r="N835" s="234"/>
      <c r="O835" s="234"/>
      <c r="P835" s="234"/>
      <c r="Q835" s="234"/>
      <c r="R835" s="234"/>
      <c r="S835" s="234"/>
      <c r="T835" s="235"/>
      <c r="AT835" s="236" t="s">
        <v>546</v>
      </c>
      <c r="AU835" s="236" t="s">
        <v>85</v>
      </c>
      <c r="AV835" s="15" t="s">
        <v>79</v>
      </c>
      <c r="AW835" s="15" t="s">
        <v>33</v>
      </c>
      <c r="AX835" s="15" t="s">
        <v>72</v>
      </c>
      <c r="AY835" s="236" t="s">
        <v>525</v>
      </c>
    </row>
    <row r="836" spans="1:65" s="13" customFormat="1" ht="11.25">
      <c r="B836" s="204"/>
      <c r="C836" s="205"/>
      <c r="D836" s="206" t="s">
        <v>546</v>
      </c>
      <c r="E836" s="207" t="s">
        <v>19</v>
      </c>
      <c r="F836" s="208" t="s">
        <v>1355</v>
      </c>
      <c r="G836" s="205"/>
      <c r="H836" s="209">
        <v>18.658999999999999</v>
      </c>
      <c r="I836" s="210"/>
      <c r="J836" s="205"/>
      <c r="K836" s="205"/>
      <c r="L836" s="211"/>
      <c r="M836" s="212"/>
      <c r="N836" s="213"/>
      <c r="O836" s="213"/>
      <c r="P836" s="213"/>
      <c r="Q836" s="213"/>
      <c r="R836" s="213"/>
      <c r="S836" s="213"/>
      <c r="T836" s="214"/>
      <c r="AT836" s="215" t="s">
        <v>546</v>
      </c>
      <c r="AU836" s="215" t="s">
        <v>85</v>
      </c>
      <c r="AV836" s="13" t="s">
        <v>85</v>
      </c>
      <c r="AW836" s="13" t="s">
        <v>33</v>
      </c>
      <c r="AX836" s="13" t="s">
        <v>72</v>
      </c>
      <c r="AY836" s="215" t="s">
        <v>525</v>
      </c>
    </row>
    <row r="837" spans="1:65" s="15" customFormat="1" ht="11.25">
      <c r="B837" s="227"/>
      <c r="C837" s="228"/>
      <c r="D837" s="206" t="s">
        <v>546</v>
      </c>
      <c r="E837" s="229" t="s">
        <v>19</v>
      </c>
      <c r="F837" s="230" t="s">
        <v>1356</v>
      </c>
      <c r="G837" s="228"/>
      <c r="H837" s="229" t="s">
        <v>19</v>
      </c>
      <c r="I837" s="231"/>
      <c r="J837" s="228"/>
      <c r="K837" s="228"/>
      <c r="L837" s="232"/>
      <c r="M837" s="233"/>
      <c r="N837" s="234"/>
      <c r="O837" s="234"/>
      <c r="P837" s="234"/>
      <c r="Q837" s="234"/>
      <c r="R837" s="234"/>
      <c r="S837" s="234"/>
      <c r="T837" s="235"/>
      <c r="AT837" s="236" t="s">
        <v>546</v>
      </c>
      <c r="AU837" s="236" t="s">
        <v>85</v>
      </c>
      <c r="AV837" s="15" t="s">
        <v>79</v>
      </c>
      <c r="AW837" s="15" t="s">
        <v>33</v>
      </c>
      <c r="AX837" s="15" t="s">
        <v>72</v>
      </c>
      <c r="AY837" s="236" t="s">
        <v>525</v>
      </c>
    </row>
    <row r="838" spans="1:65" s="15" customFormat="1" ht="11.25">
      <c r="B838" s="227"/>
      <c r="C838" s="228"/>
      <c r="D838" s="206" t="s">
        <v>546</v>
      </c>
      <c r="E838" s="229" t="s">
        <v>19</v>
      </c>
      <c r="F838" s="230" t="s">
        <v>1348</v>
      </c>
      <c r="G838" s="228"/>
      <c r="H838" s="229" t="s">
        <v>19</v>
      </c>
      <c r="I838" s="231"/>
      <c r="J838" s="228"/>
      <c r="K838" s="228"/>
      <c r="L838" s="232"/>
      <c r="M838" s="233"/>
      <c r="N838" s="234"/>
      <c r="O838" s="234"/>
      <c r="P838" s="234"/>
      <c r="Q838" s="234"/>
      <c r="R838" s="234"/>
      <c r="S838" s="234"/>
      <c r="T838" s="235"/>
      <c r="AT838" s="236" t="s">
        <v>546</v>
      </c>
      <c r="AU838" s="236" t="s">
        <v>85</v>
      </c>
      <c r="AV838" s="15" t="s">
        <v>79</v>
      </c>
      <c r="AW838" s="15" t="s">
        <v>33</v>
      </c>
      <c r="AX838" s="15" t="s">
        <v>72</v>
      </c>
      <c r="AY838" s="236" t="s">
        <v>525</v>
      </c>
    </row>
    <row r="839" spans="1:65" s="13" customFormat="1" ht="11.25">
      <c r="B839" s="204"/>
      <c r="C839" s="205"/>
      <c r="D839" s="206" t="s">
        <v>546</v>
      </c>
      <c r="E839" s="207" t="s">
        <v>19</v>
      </c>
      <c r="F839" s="208" t="s">
        <v>1357</v>
      </c>
      <c r="G839" s="205"/>
      <c r="H839" s="209">
        <v>157.82499999999999</v>
      </c>
      <c r="I839" s="210"/>
      <c r="J839" s="205"/>
      <c r="K839" s="205"/>
      <c r="L839" s="211"/>
      <c r="M839" s="212"/>
      <c r="N839" s="213"/>
      <c r="O839" s="213"/>
      <c r="P839" s="213"/>
      <c r="Q839" s="213"/>
      <c r="R839" s="213"/>
      <c r="S839" s="213"/>
      <c r="T839" s="214"/>
      <c r="AT839" s="215" t="s">
        <v>546</v>
      </c>
      <c r="AU839" s="215" t="s">
        <v>85</v>
      </c>
      <c r="AV839" s="13" t="s">
        <v>85</v>
      </c>
      <c r="AW839" s="13" t="s">
        <v>33</v>
      </c>
      <c r="AX839" s="13" t="s">
        <v>72</v>
      </c>
      <c r="AY839" s="215" t="s">
        <v>525</v>
      </c>
    </row>
    <row r="840" spans="1:65" s="16" customFormat="1" ht="11.25">
      <c r="B840" s="237"/>
      <c r="C840" s="238"/>
      <c r="D840" s="206" t="s">
        <v>546</v>
      </c>
      <c r="E840" s="239" t="s">
        <v>176</v>
      </c>
      <c r="F840" s="240" t="s">
        <v>590</v>
      </c>
      <c r="G840" s="238"/>
      <c r="H840" s="241">
        <v>176.48400000000001</v>
      </c>
      <c r="I840" s="242"/>
      <c r="J840" s="238"/>
      <c r="K840" s="238"/>
      <c r="L840" s="243"/>
      <c r="M840" s="244"/>
      <c r="N840" s="245"/>
      <c r="O840" s="245"/>
      <c r="P840" s="245"/>
      <c r="Q840" s="245"/>
      <c r="R840" s="245"/>
      <c r="S840" s="245"/>
      <c r="T840" s="246"/>
      <c r="AT840" s="247" t="s">
        <v>546</v>
      </c>
      <c r="AU840" s="247" t="s">
        <v>85</v>
      </c>
      <c r="AV840" s="16" t="s">
        <v>573</v>
      </c>
      <c r="AW840" s="16" t="s">
        <v>33</v>
      </c>
      <c r="AX840" s="16" t="s">
        <v>72</v>
      </c>
      <c r="AY840" s="247" t="s">
        <v>525</v>
      </c>
    </row>
    <row r="841" spans="1:65" s="14" customFormat="1" ht="11.25">
      <c r="B841" s="216"/>
      <c r="C841" s="217"/>
      <c r="D841" s="206" t="s">
        <v>546</v>
      </c>
      <c r="E841" s="218" t="s">
        <v>19</v>
      </c>
      <c r="F841" s="219" t="s">
        <v>552</v>
      </c>
      <c r="G841" s="217"/>
      <c r="H841" s="220">
        <v>176.48400000000001</v>
      </c>
      <c r="I841" s="221"/>
      <c r="J841" s="217"/>
      <c r="K841" s="217"/>
      <c r="L841" s="222"/>
      <c r="M841" s="223"/>
      <c r="N841" s="224"/>
      <c r="O841" s="224"/>
      <c r="P841" s="224"/>
      <c r="Q841" s="224"/>
      <c r="R841" s="224"/>
      <c r="S841" s="224"/>
      <c r="T841" s="225"/>
      <c r="AT841" s="226" t="s">
        <v>546</v>
      </c>
      <c r="AU841" s="226" t="s">
        <v>85</v>
      </c>
      <c r="AV841" s="14" t="s">
        <v>537</v>
      </c>
      <c r="AW841" s="14" t="s">
        <v>33</v>
      </c>
      <c r="AX841" s="14" t="s">
        <v>79</v>
      </c>
      <c r="AY841" s="226" t="s">
        <v>525</v>
      </c>
    </row>
    <row r="842" spans="1:65" s="2" customFormat="1" ht="24.2" customHeight="1">
      <c r="A842" s="38"/>
      <c r="B842" s="39"/>
      <c r="C842" s="186" t="s">
        <v>1358</v>
      </c>
      <c r="D842" s="186" t="s">
        <v>533</v>
      </c>
      <c r="E842" s="187" t="s">
        <v>1359</v>
      </c>
      <c r="F842" s="188" t="s">
        <v>1360</v>
      </c>
      <c r="G842" s="189" t="s">
        <v>132</v>
      </c>
      <c r="H842" s="190">
        <v>176.48400000000001</v>
      </c>
      <c r="I842" s="191"/>
      <c r="J842" s="192">
        <f>ROUND(I842*H842,2)</f>
        <v>0</v>
      </c>
      <c r="K842" s="188" t="s">
        <v>536</v>
      </c>
      <c r="L842" s="43"/>
      <c r="M842" s="193" t="s">
        <v>19</v>
      </c>
      <c r="N842" s="194" t="s">
        <v>44</v>
      </c>
      <c r="O842" s="68"/>
      <c r="P842" s="195">
        <f>O842*H842</f>
        <v>0</v>
      </c>
      <c r="Q842" s="195">
        <v>0</v>
      </c>
      <c r="R842" s="195">
        <f>Q842*H842</f>
        <v>0</v>
      </c>
      <c r="S842" s="195">
        <v>0</v>
      </c>
      <c r="T842" s="196">
        <f>S842*H842</f>
        <v>0</v>
      </c>
      <c r="U842" s="38"/>
      <c r="V842" s="38"/>
      <c r="W842" s="38"/>
      <c r="X842" s="38"/>
      <c r="Y842" s="38"/>
      <c r="Z842" s="38"/>
      <c r="AA842" s="38"/>
      <c r="AB842" s="38"/>
      <c r="AC842" s="38"/>
      <c r="AD842" s="38"/>
      <c r="AE842" s="38"/>
      <c r="AR842" s="197" t="s">
        <v>537</v>
      </c>
      <c r="AT842" s="197" t="s">
        <v>533</v>
      </c>
      <c r="AU842" s="197" t="s">
        <v>85</v>
      </c>
      <c r="AY842" s="21" t="s">
        <v>525</v>
      </c>
      <c r="BE842" s="198">
        <f>IF(N842="základní",J842,0)</f>
        <v>0</v>
      </c>
      <c r="BF842" s="198">
        <f>IF(N842="snížená",J842,0)</f>
        <v>0</v>
      </c>
      <c r="BG842" s="198">
        <f>IF(N842="zákl. přenesená",J842,0)</f>
        <v>0</v>
      </c>
      <c r="BH842" s="198">
        <f>IF(N842="sníž. přenesená",J842,0)</f>
        <v>0</v>
      </c>
      <c r="BI842" s="198">
        <f>IF(N842="nulová",J842,0)</f>
        <v>0</v>
      </c>
      <c r="BJ842" s="21" t="s">
        <v>85</v>
      </c>
      <c r="BK842" s="198">
        <f>ROUND(I842*H842,2)</f>
        <v>0</v>
      </c>
      <c r="BL842" s="21" t="s">
        <v>537</v>
      </c>
      <c r="BM842" s="197" t="s">
        <v>1361</v>
      </c>
    </row>
    <row r="843" spans="1:65" s="2" customFormat="1" ht="11.25">
      <c r="A843" s="38"/>
      <c r="B843" s="39"/>
      <c r="C843" s="40"/>
      <c r="D843" s="199" t="s">
        <v>542</v>
      </c>
      <c r="E843" s="40"/>
      <c r="F843" s="200" t="s">
        <v>1362</v>
      </c>
      <c r="G843" s="40"/>
      <c r="H843" s="40"/>
      <c r="I843" s="201"/>
      <c r="J843" s="40"/>
      <c r="K843" s="40"/>
      <c r="L843" s="43"/>
      <c r="M843" s="202"/>
      <c r="N843" s="203"/>
      <c r="O843" s="68"/>
      <c r="P843" s="68"/>
      <c r="Q843" s="68"/>
      <c r="R843" s="68"/>
      <c r="S843" s="68"/>
      <c r="T843" s="69"/>
      <c r="U843" s="38"/>
      <c r="V843" s="38"/>
      <c r="W843" s="38"/>
      <c r="X843" s="38"/>
      <c r="Y843" s="38"/>
      <c r="Z843" s="38"/>
      <c r="AA843" s="38"/>
      <c r="AB843" s="38"/>
      <c r="AC843" s="38"/>
      <c r="AD843" s="38"/>
      <c r="AE843" s="38"/>
      <c r="AT843" s="21" t="s">
        <v>542</v>
      </c>
      <c r="AU843" s="21" t="s">
        <v>85</v>
      </c>
    </row>
    <row r="844" spans="1:65" s="13" customFormat="1" ht="11.25">
      <c r="B844" s="204"/>
      <c r="C844" s="205"/>
      <c r="D844" s="206" t="s">
        <v>546</v>
      </c>
      <c r="E844" s="207" t="s">
        <v>19</v>
      </c>
      <c r="F844" s="208" t="s">
        <v>176</v>
      </c>
      <c r="G844" s="205"/>
      <c r="H844" s="209">
        <v>176.48400000000001</v>
      </c>
      <c r="I844" s="210"/>
      <c r="J844" s="205"/>
      <c r="K844" s="205"/>
      <c r="L844" s="211"/>
      <c r="M844" s="212"/>
      <c r="N844" s="213"/>
      <c r="O844" s="213"/>
      <c r="P844" s="213"/>
      <c r="Q844" s="213"/>
      <c r="R844" s="213"/>
      <c r="S844" s="213"/>
      <c r="T844" s="214"/>
      <c r="AT844" s="215" t="s">
        <v>546</v>
      </c>
      <c r="AU844" s="215" t="s">
        <v>85</v>
      </c>
      <c r="AV844" s="13" t="s">
        <v>85</v>
      </c>
      <c r="AW844" s="13" t="s">
        <v>33</v>
      </c>
      <c r="AX844" s="13" t="s">
        <v>79</v>
      </c>
      <c r="AY844" s="215" t="s">
        <v>525</v>
      </c>
    </row>
    <row r="845" spans="1:65" s="2" customFormat="1" ht="24.2" customHeight="1">
      <c r="A845" s="38"/>
      <c r="B845" s="39"/>
      <c r="C845" s="186" t="s">
        <v>1363</v>
      </c>
      <c r="D845" s="186" t="s">
        <v>533</v>
      </c>
      <c r="E845" s="187" t="s">
        <v>1364</v>
      </c>
      <c r="F845" s="188" t="s">
        <v>1365</v>
      </c>
      <c r="G845" s="189" t="s">
        <v>128</v>
      </c>
      <c r="H845" s="190">
        <v>28.75</v>
      </c>
      <c r="I845" s="191"/>
      <c r="J845" s="192">
        <f>ROUND(I845*H845,2)</f>
        <v>0</v>
      </c>
      <c r="K845" s="188" t="s">
        <v>19</v>
      </c>
      <c r="L845" s="43"/>
      <c r="M845" s="193" t="s">
        <v>19</v>
      </c>
      <c r="N845" s="194" t="s">
        <v>44</v>
      </c>
      <c r="O845" s="68"/>
      <c r="P845" s="195">
        <f>O845*H845</f>
        <v>0</v>
      </c>
      <c r="Q845" s="195">
        <v>0</v>
      </c>
      <c r="R845" s="195">
        <f>Q845*H845</f>
        <v>0</v>
      </c>
      <c r="S845" s="195">
        <v>0</v>
      </c>
      <c r="T845" s="196">
        <f>S845*H845</f>
        <v>0</v>
      </c>
      <c r="U845" s="38"/>
      <c r="V845" s="38"/>
      <c r="W845" s="38"/>
      <c r="X845" s="38"/>
      <c r="Y845" s="38"/>
      <c r="Z845" s="38"/>
      <c r="AA845" s="38"/>
      <c r="AB845" s="38"/>
      <c r="AC845" s="38"/>
      <c r="AD845" s="38"/>
      <c r="AE845" s="38"/>
      <c r="AR845" s="197" t="s">
        <v>537</v>
      </c>
      <c r="AT845" s="197" t="s">
        <v>533</v>
      </c>
      <c r="AU845" s="197" t="s">
        <v>85</v>
      </c>
      <c r="AY845" s="21" t="s">
        <v>525</v>
      </c>
      <c r="BE845" s="198">
        <f>IF(N845="základní",J845,0)</f>
        <v>0</v>
      </c>
      <c r="BF845" s="198">
        <f>IF(N845="snížená",J845,0)</f>
        <v>0</v>
      </c>
      <c r="BG845" s="198">
        <f>IF(N845="zákl. přenesená",J845,0)</f>
        <v>0</v>
      </c>
      <c r="BH845" s="198">
        <f>IF(N845="sníž. přenesená",J845,0)</f>
        <v>0</v>
      </c>
      <c r="BI845" s="198">
        <f>IF(N845="nulová",J845,0)</f>
        <v>0</v>
      </c>
      <c r="BJ845" s="21" t="s">
        <v>85</v>
      </c>
      <c r="BK845" s="198">
        <f>ROUND(I845*H845,2)</f>
        <v>0</v>
      </c>
      <c r="BL845" s="21" t="s">
        <v>537</v>
      </c>
      <c r="BM845" s="197" t="s">
        <v>1366</v>
      </c>
    </row>
    <row r="846" spans="1:65" s="2" customFormat="1" ht="39">
      <c r="A846" s="38"/>
      <c r="B846" s="39"/>
      <c r="C846" s="40"/>
      <c r="D846" s="206" t="s">
        <v>972</v>
      </c>
      <c r="E846" s="40"/>
      <c r="F846" s="258" t="s">
        <v>1367</v>
      </c>
      <c r="G846" s="40"/>
      <c r="H846" s="40"/>
      <c r="I846" s="201"/>
      <c r="J846" s="40"/>
      <c r="K846" s="40"/>
      <c r="L846" s="43"/>
      <c r="M846" s="202"/>
      <c r="N846" s="203"/>
      <c r="O846" s="68"/>
      <c r="P846" s="68"/>
      <c r="Q846" s="68"/>
      <c r="R846" s="68"/>
      <c r="S846" s="68"/>
      <c r="T846" s="69"/>
      <c r="U846" s="38"/>
      <c r="V846" s="38"/>
      <c r="W846" s="38"/>
      <c r="X846" s="38"/>
      <c r="Y846" s="38"/>
      <c r="Z846" s="38"/>
      <c r="AA846" s="38"/>
      <c r="AB846" s="38"/>
      <c r="AC846" s="38"/>
      <c r="AD846" s="38"/>
      <c r="AE846" s="38"/>
      <c r="AT846" s="21" t="s">
        <v>972</v>
      </c>
      <c r="AU846" s="21" t="s">
        <v>85</v>
      </c>
    </row>
    <row r="847" spans="1:65" s="13" customFormat="1" ht="11.25">
      <c r="B847" s="204"/>
      <c r="C847" s="205"/>
      <c r="D847" s="206" t="s">
        <v>546</v>
      </c>
      <c r="E847" s="207" t="s">
        <v>19</v>
      </c>
      <c r="F847" s="208" t="s">
        <v>1368</v>
      </c>
      <c r="G847" s="205"/>
      <c r="H847" s="209">
        <v>28.75</v>
      </c>
      <c r="I847" s="210"/>
      <c r="J847" s="205"/>
      <c r="K847" s="205"/>
      <c r="L847" s="211"/>
      <c r="M847" s="212"/>
      <c r="N847" s="213"/>
      <c r="O847" s="213"/>
      <c r="P847" s="213"/>
      <c r="Q847" s="213"/>
      <c r="R847" s="213"/>
      <c r="S847" s="213"/>
      <c r="T847" s="214"/>
      <c r="AT847" s="215" t="s">
        <v>546</v>
      </c>
      <c r="AU847" s="215" t="s">
        <v>85</v>
      </c>
      <c r="AV847" s="13" t="s">
        <v>85</v>
      </c>
      <c r="AW847" s="13" t="s">
        <v>33</v>
      </c>
      <c r="AX847" s="13" t="s">
        <v>79</v>
      </c>
      <c r="AY847" s="215" t="s">
        <v>525</v>
      </c>
    </row>
    <row r="848" spans="1:65" s="2" customFormat="1" ht="24.2" customHeight="1">
      <c r="A848" s="38"/>
      <c r="B848" s="39"/>
      <c r="C848" s="186" t="s">
        <v>1369</v>
      </c>
      <c r="D848" s="186" t="s">
        <v>533</v>
      </c>
      <c r="E848" s="187" t="s">
        <v>1370</v>
      </c>
      <c r="F848" s="188" t="s">
        <v>1371</v>
      </c>
      <c r="G848" s="189" t="s">
        <v>318</v>
      </c>
      <c r="H848" s="190">
        <v>3.9590000000000001</v>
      </c>
      <c r="I848" s="191"/>
      <c r="J848" s="192">
        <f>ROUND(I848*H848,2)</f>
        <v>0</v>
      </c>
      <c r="K848" s="188" t="s">
        <v>536</v>
      </c>
      <c r="L848" s="43"/>
      <c r="M848" s="193" t="s">
        <v>19</v>
      </c>
      <c r="N848" s="194" t="s">
        <v>44</v>
      </c>
      <c r="O848" s="68"/>
      <c r="P848" s="195">
        <f>O848*H848</f>
        <v>0</v>
      </c>
      <c r="Q848" s="195">
        <v>1.04359</v>
      </c>
      <c r="R848" s="195">
        <f>Q848*H848</f>
        <v>4.1315728099999998</v>
      </c>
      <c r="S848" s="195">
        <v>0</v>
      </c>
      <c r="T848" s="196">
        <f>S848*H848</f>
        <v>0</v>
      </c>
      <c r="U848" s="38"/>
      <c r="V848" s="38"/>
      <c r="W848" s="38"/>
      <c r="X848" s="38"/>
      <c r="Y848" s="38"/>
      <c r="Z848" s="38"/>
      <c r="AA848" s="38"/>
      <c r="AB848" s="38"/>
      <c r="AC848" s="38"/>
      <c r="AD848" s="38"/>
      <c r="AE848" s="38"/>
      <c r="AR848" s="197" t="s">
        <v>537</v>
      </c>
      <c r="AT848" s="197" t="s">
        <v>533</v>
      </c>
      <c r="AU848" s="197" t="s">
        <v>85</v>
      </c>
      <c r="AY848" s="21" t="s">
        <v>525</v>
      </c>
      <c r="BE848" s="198">
        <f>IF(N848="základní",J848,0)</f>
        <v>0</v>
      </c>
      <c r="BF848" s="198">
        <f>IF(N848="snížená",J848,0)</f>
        <v>0</v>
      </c>
      <c r="BG848" s="198">
        <f>IF(N848="zákl. přenesená",J848,0)</f>
        <v>0</v>
      </c>
      <c r="BH848" s="198">
        <f>IF(N848="sníž. přenesená",J848,0)</f>
        <v>0</v>
      </c>
      <c r="BI848" s="198">
        <f>IF(N848="nulová",J848,0)</f>
        <v>0</v>
      </c>
      <c r="BJ848" s="21" t="s">
        <v>85</v>
      </c>
      <c r="BK848" s="198">
        <f>ROUND(I848*H848,2)</f>
        <v>0</v>
      </c>
      <c r="BL848" s="21" t="s">
        <v>537</v>
      </c>
      <c r="BM848" s="197" t="s">
        <v>1372</v>
      </c>
    </row>
    <row r="849" spans="1:65" s="2" customFormat="1" ht="11.25">
      <c r="A849" s="38"/>
      <c r="B849" s="39"/>
      <c r="C849" s="40"/>
      <c r="D849" s="199" t="s">
        <v>542</v>
      </c>
      <c r="E849" s="40"/>
      <c r="F849" s="200" t="s">
        <v>1373</v>
      </c>
      <c r="G849" s="40"/>
      <c r="H849" s="40"/>
      <c r="I849" s="201"/>
      <c r="J849" s="40"/>
      <c r="K849" s="40"/>
      <c r="L849" s="43"/>
      <c r="M849" s="202"/>
      <c r="N849" s="203"/>
      <c r="O849" s="68"/>
      <c r="P849" s="68"/>
      <c r="Q849" s="68"/>
      <c r="R849" s="68"/>
      <c r="S849" s="68"/>
      <c r="T849" s="69"/>
      <c r="U849" s="38"/>
      <c r="V849" s="38"/>
      <c r="W849" s="38"/>
      <c r="X849" s="38"/>
      <c r="Y849" s="38"/>
      <c r="Z849" s="38"/>
      <c r="AA849" s="38"/>
      <c r="AB849" s="38"/>
      <c r="AC849" s="38"/>
      <c r="AD849" s="38"/>
      <c r="AE849" s="38"/>
      <c r="AT849" s="21" t="s">
        <v>542</v>
      </c>
      <c r="AU849" s="21" t="s">
        <v>85</v>
      </c>
    </row>
    <row r="850" spans="1:65" s="13" customFormat="1" ht="11.25">
      <c r="B850" s="204"/>
      <c r="C850" s="205"/>
      <c r="D850" s="206" t="s">
        <v>546</v>
      </c>
      <c r="E850" s="207" t="s">
        <v>19</v>
      </c>
      <c r="F850" s="208" t="s">
        <v>1374</v>
      </c>
      <c r="G850" s="205"/>
      <c r="H850" s="209">
        <v>3.9590000000000001</v>
      </c>
      <c r="I850" s="210"/>
      <c r="J850" s="205"/>
      <c r="K850" s="205"/>
      <c r="L850" s="211"/>
      <c r="M850" s="212"/>
      <c r="N850" s="213"/>
      <c r="O850" s="213"/>
      <c r="P850" s="213"/>
      <c r="Q850" s="213"/>
      <c r="R850" s="213"/>
      <c r="S850" s="213"/>
      <c r="T850" s="214"/>
      <c r="AT850" s="215" t="s">
        <v>546</v>
      </c>
      <c r="AU850" s="215" t="s">
        <v>85</v>
      </c>
      <c r="AV850" s="13" t="s">
        <v>85</v>
      </c>
      <c r="AW850" s="13" t="s">
        <v>33</v>
      </c>
      <c r="AX850" s="13" t="s">
        <v>79</v>
      </c>
      <c r="AY850" s="215" t="s">
        <v>525</v>
      </c>
    </row>
    <row r="851" spans="1:65" s="2" customFormat="1" ht="24.2" customHeight="1">
      <c r="A851" s="38"/>
      <c r="B851" s="39"/>
      <c r="C851" s="186" t="s">
        <v>1375</v>
      </c>
      <c r="D851" s="186" t="s">
        <v>533</v>
      </c>
      <c r="E851" s="187" t="s">
        <v>1376</v>
      </c>
      <c r="F851" s="188" t="s">
        <v>1377</v>
      </c>
      <c r="G851" s="189" t="s">
        <v>158</v>
      </c>
      <c r="H851" s="190">
        <v>22.312999999999999</v>
      </c>
      <c r="I851" s="191"/>
      <c r="J851" s="192">
        <f>ROUND(I851*H851,2)</f>
        <v>0</v>
      </c>
      <c r="K851" s="188" t="s">
        <v>536</v>
      </c>
      <c r="L851" s="43"/>
      <c r="M851" s="193" t="s">
        <v>19</v>
      </c>
      <c r="N851" s="194" t="s">
        <v>44</v>
      </c>
      <c r="O851" s="68"/>
      <c r="P851" s="195">
        <f>O851*H851</f>
        <v>0</v>
      </c>
      <c r="Q851" s="195">
        <v>2.0874999999999999</v>
      </c>
      <c r="R851" s="195">
        <f>Q851*H851</f>
        <v>46.578387499999998</v>
      </c>
      <c r="S851" s="195">
        <v>0</v>
      </c>
      <c r="T851" s="196">
        <f>S851*H851</f>
        <v>0</v>
      </c>
      <c r="U851" s="38"/>
      <c r="V851" s="38"/>
      <c r="W851" s="38"/>
      <c r="X851" s="38"/>
      <c r="Y851" s="38"/>
      <c r="Z851" s="38"/>
      <c r="AA851" s="38"/>
      <c r="AB851" s="38"/>
      <c r="AC851" s="38"/>
      <c r="AD851" s="38"/>
      <c r="AE851" s="38"/>
      <c r="AR851" s="197" t="s">
        <v>537</v>
      </c>
      <c r="AT851" s="197" t="s">
        <v>533</v>
      </c>
      <c r="AU851" s="197" t="s">
        <v>85</v>
      </c>
      <c r="AY851" s="21" t="s">
        <v>525</v>
      </c>
      <c r="BE851" s="198">
        <f>IF(N851="základní",J851,0)</f>
        <v>0</v>
      </c>
      <c r="BF851" s="198">
        <f>IF(N851="snížená",J851,0)</f>
        <v>0</v>
      </c>
      <c r="BG851" s="198">
        <f>IF(N851="zákl. přenesená",J851,0)</f>
        <v>0</v>
      </c>
      <c r="BH851" s="198">
        <f>IF(N851="sníž. přenesená",J851,0)</f>
        <v>0</v>
      </c>
      <c r="BI851" s="198">
        <f>IF(N851="nulová",J851,0)</f>
        <v>0</v>
      </c>
      <c r="BJ851" s="21" t="s">
        <v>85</v>
      </c>
      <c r="BK851" s="198">
        <f>ROUND(I851*H851,2)</f>
        <v>0</v>
      </c>
      <c r="BL851" s="21" t="s">
        <v>537</v>
      </c>
      <c r="BM851" s="197" t="s">
        <v>1378</v>
      </c>
    </row>
    <row r="852" spans="1:65" s="2" customFormat="1" ht="11.25">
      <c r="A852" s="38"/>
      <c r="B852" s="39"/>
      <c r="C852" s="40"/>
      <c r="D852" s="199" t="s">
        <v>542</v>
      </c>
      <c r="E852" s="40"/>
      <c r="F852" s="200" t="s">
        <v>1379</v>
      </c>
      <c r="G852" s="40"/>
      <c r="H852" s="40"/>
      <c r="I852" s="201"/>
      <c r="J852" s="40"/>
      <c r="K852" s="40"/>
      <c r="L852" s="43"/>
      <c r="M852" s="202"/>
      <c r="N852" s="203"/>
      <c r="O852" s="68"/>
      <c r="P852" s="68"/>
      <c r="Q852" s="68"/>
      <c r="R852" s="68"/>
      <c r="S852" s="68"/>
      <c r="T852" s="69"/>
      <c r="U852" s="38"/>
      <c r="V852" s="38"/>
      <c r="W852" s="38"/>
      <c r="X852" s="38"/>
      <c r="Y852" s="38"/>
      <c r="Z852" s="38"/>
      <c r="AA852" s="38"/>
      <c r="AB852" s="38"/>
      <c r="AC852" s="38"/>
      <c r="AD852" s="38"/>
      <c r="AE852" s="38"/>
      <c r="AT852" s="21" t="s">
        <v>542</v>
      </c>
      <c r="AU852" s="21" t="s">
        <v>85</v>
      </c>
    </row>
    <row r="853" spans="1:65" s="13" customFormat="1" ht="11.25">
      <c r="B853" s="204"/>
      <c r="C853" s="205"/>
      <c r="D853" s="206" t="s">
        <v>546</v>
      </c>
      <c r="E853" s="207" t="s">
        <v>19</v>
      </c>
      <c r="F853" s="208" t="s">
        <v>1380</v>
      </c>
      <c r="G853" s="205"/>
      <c r="H853" s="209">
        <v>22.312999999999999</v>
      </c>
      <c r="I853" s="210"/>
      <c r="J853" s="205"/>
      <c r="K853" s="205"/>
      <c r="L853" s="211"/>
      <c r="M853" s="212"/>
      <c r="N853" s="213"/>
      <c r="O853" s="213"/>
      <c r="P853" s="213"/>
      <c r="Q853" s="213"/>
      <c r="R853" s="213"/>
      <c r="S853" s="213"/>
      <c r="T853" s="214"/>
      <c r="AT853" s="215" t="s">
        <v>546</v>
      </c>
      <c r="AU853" s="215" t="s">
        <v>85</v>
      </c>
      <c r="AV853" s="13" t="s">
        <v>85</v>
      </c>
      <c r="AW853" s="13" t="s">
        <v>33</v>
      </c>
      <c r="AX853" s="13" t="s">
        <v>79</v>
      </c>
      <c r="AY853" s="215" t="s">
        <v>525</v>
      </c>
    </row>
    <row r="854" spans="1:65" s="2" customFormat="1" ht="37.9" customHeight="1">
      <c r="A854" s="38"/>
      <c r="B854" s="39"/>
      <c r="C854" s="186" t="s">
        <v>1381</v>
      </c>
      <c r="D854" s="186" t="s">
        <v>533</v>
      </c>
      <c r="E854" s="187" t="s">
        <v>1382</v>
      </c>
      <c r="F854" s="188" t="s">
        <v>1383</v>
      </c>
      <c r="G854" s="189" t="s">
        <v>158</v>
      </c>
      <c r="H854" s="190">
        <v>14.24</v>
      </c>
      <c r="I854" s="191"/>
      <c r="J854" s="192">
        <f>ROUND(I854*H854,2)</f>
        <v>0</v>
      </c>
      <c r="K854" s="188" t="s">
        <v>536</v>
      </c>
      <c r="L854" s="43"/>
      <c r="M854" s="193" t="s">
        <v>19</v>
      </c>
      <c r="N854" s="194" t="s">
        <v>44</v>
      </c>
      <c r="O854" s="68"/>
      <c r="P854" s="195">
        <f>O854*H854</f>
        <v>0</v>
      </c>
      <c r="Q854" s="195">
        <v>2.5018699999999998</v>
      </c>
      <c r="R854" s="195">
        <f>Q854*H854</f>
        <v>35.626628799999999</v>
      </c>
      <c r="S854" s="195">
        <v>0</v>
      </c>
      <c r="T854" s="196">
        <f>S854*H854</f>
        <v>0</v>
      </c>
      <c r="U854" s="38"/>
      <c r="V854" s="38"/>
      <c r="W854" s="38"/>
      <c r="X854" s="38"/>
      <c r="Y854" s="38"/>
      <c r="Z854" s="38"/>
      <c r="AA854" s="38"/>
      <c r="AB854" s="38"/>
      <c r="AC854" s="38"/>
      <c r="AD854" s="38"/>
      <c r="AE854" s="38"/>
      <c r="AR854" s="197" t="s">
        <v>537</v>
      </c>
      <c r="AT854" s="197" t="s">
        <v>533</v>
      </c>
      <c r="AU854" s="197" t="s">
        <v>85</v>
      </c>
      <c r="AY854" s="21" t="s">
        <v>525</v>
      </c>
      <c r="BE854" s="198">
        <f>IF(N854="základní",J854,0)</f>
        <v>0</v>
      </c>
      <c r="BF854" s="198">
        <f>IF(N854="snížená",J854,0)</f>
        <v>0</v>
      </c>
      <c r="BG854" s="198">
        <f>IF(N854="zákl. přenesená",J854,0)</f>
        <v>0</v>
      </c>
      <c r="BH854" s="198">
        <f>IF(N854="sníž. přenesená",J854,0)</f>
        <v>0</v>
      </c>
      <c r="BI854" s="198">
        <f>IF(N854="nulová",J854,0)</f>
        <v>0</v>
      </c>
      <c r="BJ854" s="21" t="s">
        <v>85</v>
      </c>
      <c r="BK854" s="198">
        <f>ROUND(I854*H854,2)</f>
        <v>0</v>
      </c>
      <c r="BL854" s="21" t="s">
        <v>537</v>
      </c>
      <c r="BM854" s="197" t="s">
        <v>1384</v>
      </c>
    </row>
    <row r="855" spans="1:65" s="2" customFormat="1" ht="11.25">
      <c r="A855" s="38"/>
      <c r="B855" s="39"/>
      <c r="C855" s="40"/>
      <c r="D855" s="199" t="s">
        <v>542</v>
      </c>
      <c r="E855" s="40"/>
      <c r="F855" s="200" t="s">
        <v>1385</v>
      </c>
      <c r="G855" s="40"/>
      <c r="H855" s="40"/>
      <c r="I855" s="201"/>
      <c r="J855" s="40"/>
      <c r="K855" s="40"/>
      <c r="L855" s="43"/>
      <c r="M855" s="202"/>
      <c r="N855" s="203"/>
      <c r="O855" s="68"/>
      <c r="P855" s="68"/>
      <c r="Q855" s="68"/>
      <c r="R855" s="68"/>
      <c r="S855" s="68"/>
      <c r="T855" s="69"/>
      <c r="U855" s="38"/>
      <c r="V855" s="38"/>
      <c r="W855" s="38"/>
      <c r="X855" s="38"/>
      <c r="Y855" s="38"/>
      <c r="Z855" s="38"/>
      <c r="AA855" s="38"/>
      <c r="AB855" s="38"/>
      <c r="AC855" s="38"/>
      <c r="AD855" s="38"/>
      <c r="AE855" s="38"/>
      <c r="AT855" s="21" t="s">
        <v>542</v>
      </c>
      <c r="AU855" s="21" t="s">
        <v>85</v>
      </c>
    </row>
    <row r="856" spans="1:65" s="15" customFormat="1" ht="11.25">
      <c r="B856" s="227"/>
      <c r="C856" s="228"/>
      <c r="D856" s="206" t="s">
        <v>546</v>
      </c>
      <c r="E856" s="229" t="s">
        <v>19</v>
      </c>
      <c r="F856" s="230" t="s">
        <v>1097</v>
      </c>
      <c r="G856" s="228"/>
      <c r="H856" s="229" t="s">
        <v>19</v>
      </c>
      <c r="I856" s="231"/>
      <c r="J856" s="228"/>
      <c r="K856" s="228"/>
      <c r="L856" s="232"/>
      <c r="M856" s="233"/>
      <c r="N856" s="234"/>
      <c r="O856" s="234"/>
      <c r="P856" s="234"/>
      <c r="Q856" s="234"/>
      <c r="R856" s="234"/>
      <c r="S856" s="234"/>
      <c r="T856" s="235"/>
      <c r="AT856" s="236" t="s">
        <v>546</v>
      </c>
      <c r="AU856" s="236" t="s">
        <v>85</v>
      </c>
      <c r="AV856" s="15" t="s">
        <v>79</v>
      </c>
      <c r="AW856" s="15" t="s">
        <v>33</v>
      </c>
      <c r="AX856" s="15" t="s">
        <v>72</v>
      </c>
      <c r="AY856" s="236" t="s">
        <v>525</v>
      </c>
    </row>
    <row r="857" spans="1:65" s="15" customFormat="1" ht="11.25">
      <c r="B857" s="227"/>
      <c r="C857" s="228"/>
      <c r="D857" s="206" t="s">
        <v>546</v>
      </c>
      <c r="E857" s="229" t="s">
        <v>19</v>
      </c>
      <c r="F857" s="230" t="s">
        <v>1386</v>
      </c>
      <c r="G857" s="228"/>
      <c r="H857" s="229" t="s">
        <v>19</v>
      </c>
      <c r="I857" s="231"/>
      <c r="J857" s="228"/>
      <c r="K857" s="228"/>
      <c r="L857" s="232"/>
      <c r="M857" s="233"/>
      <c r="N857" s="234"/>
      <c r="O857" s="234"/>
      <c r="P857" s="234"/>
      <c r="Q857" s="234"/>
      <c r="R857" s="234"/>
      <c r="S857" s="234"/>
      <c r="T857" s="235"/>
      <c r="AT857" s="236" t="s">
        <v>546</v>
      </c>
      <c r="AU857" s="236" t="s">
        <v>85</v>
      </c>
      <c r="AV857" s="15" t="s">
        <v>79</v>
      </c>
      <c r="AW857" s="15" t="s">
        <v>33</v>
      </c>
      <c r="AX857" s="15" t="s">
        <v>72</v>
      </c>
      <c r="AY857" s="236" t="s">
        <v>525</v>
      </c>
    </row>
    <row r="858" spans="1:65" s="13" customFormat="1" ht="11.25">
      <c r="B858" s="204"/>
      <c r="C858" s="205"/>
      <c r="D858" s="206" t="s">
        <v>546</v>
      </c>
      <c r="E858" s="207" t="s">
        <v>19</v>
      </c>
      <c r="F858" s="208" t="s">
        <v>1387</v>
      </c>
      <c r="G858" s="205"/>
      <c r="H858" s="209">
        <v>0.54</v>
      </c>
      <c r="I858" s="210"/>
      <c r="J858" s="205"/>
      <c r="K858" s="205"/>
      <c r="L858" s="211"/>
      <c r="M858" s="212"/>
      <c r="N858" s="213"/>
      <c r="O858" s="213"/>
      <c r="P858" s="213"/>
      <c r="Q858" s="213"/>
      <c r="R858" s="213"/>
      <c r="S858" s="213"/>
      <c r="T858" s="214"/>
      <c r="AT858" s="215" t="s">
        <v>546</v>
      </c>
      <c r="AU858" s="215" t="s">
        <v>85</v>
      </c>
      <c r="AV858" s="13" t="s">
        <v>85</v>
      </c>
      <c r="AW858" s="13" t="s">
        <v>33</v>
      </c>
      <c r="AX858" s="13" t="s">
        <v>72</v>
      </c>
      <c r="AY858" s="215" t="s">
        <v>525</v>
      </c>
    </row>
    <row r="859" spans="1:65" s="15" customFormat="1" ht="11.25">
      <c r="B859" s="227"/>
      <c r="C859" s="228"/>
      <c r="D859" s="206" t="s">
        <v>546</v>
      </c>
      <c r="E859" s="229" t="s">
        <v>19</v>
      </c>
      <c r="F859" s="230" t="s">
        <v>1119</v>
      </c>
      <c r="G859" s="228"/>
      <c r="H859" s="229" t="s">
        <v>19</v>
      </c>
      <c r="I859" s="231"/>
      <c r="J859" s="228"/>
      <c r="K859" s="228"/>
      <c r="L859" s="232"/>
      <c r="M859" s="233"/>
      <c r="N859" s="234"/>
      <c r="O859" s="234"/>
      <c r="P859" s="234"/>
      <c r="Q859" s="234"/>
      <c r="R859" s="234"/>
      <c r="S859" s="234"/>
      <c r="T859" s="235"/>
      <c r="AT859" s="236" t="s">
        <v>546</v>
      </c>
      <c r="AU859" s="236" t="s">
        <v>85</v>
      </c>
      <c r="AV859" s="15" t="s">
        <v>79</v>
      </c>
      <c r="AW859" s="15" t="s">
        <v>33</v>
      </c>
      <c r="AX859" s="15" t="s">
        <v>72</v>
      </c>
      <c r="AY859" s="236" t="s">
        <v>525</v>
      </c>
    </row>
    <row r="860" spans="1:65" s="13" customFormat="1" ht="11.25">
      <c r="B860" s="204"/>
      <c r="C860" s="205"/>
      <c r="D860" s="206" t="s">
        <v>546</v>
      </c>
      <c r="E860" s="207" t="s">
        <v>19</v>
      </c>
      <c r="F860" s="208" t="s">
        <v>1388</v>
      </c>
      <c r="G860" s="205"/>
      <c r="H860" s="209">
        <v>3.2480000000000002</v>
      </c>
      <c r="I860" s="210"/>
      <c r="J860" s="205"/>
      <c r="K860" s="205"/>
      <c r="L860" s="211"/>
      <c r="M860" s="212"/>
      <c r="N860" s="213"/>
      <c r="O860" s="213"/>
      <c r="P860" s="213"/>
      <c r="Q860" s="213"/>
      <c r="R860" s="213"/>
      <c r="S860" s="213"/>
      <c r="T860" s="214"/>
      <c r="AT860" s="215" t="s">
        <v>546</v>
      </c>
      <c r="AU860" s="215" t="s">
        <v>85</v>
      </c>
      <c r="AV860" s="13" t="s">
        <v>85</v>
      </c>
      <c r="AW860" s="13" t="s">
        <v>33</v>
      </c>
      <c r="AX860" s="13" t="s">
        <v>72</v>
      </c>
      <c r="AY860" s="215" t="s">
        <v>525</v>
      </c>
    </row>
    <row r="861" spans="1:65" s="15" customFormat="1" ht="11.25">
      <c r="B861" s="227"/>
      <c r="C861" s="228"/>
      <c r="D861" s="206" t="s">
        <v>546</v>
      </c>
      <c r="E861" s="229" t="s">
        <v>19</v>
      </c>
      <c r="F861" s="230" t="s">
        <v>1123</v>
      </c>
      <c r="G861" s="228"/>
      <c r="H861" s="229" t="s">
        <v>19</v>
      </c>
      <c r="I861" s="231"/>
      <c r="J861" s="228"/>
      <c r="K861" s="228"/>
      <c r="L861" s="232"/>
      <c r="M861" s="233"/>
      <c r="N861" s="234"/>
      <c r="O861" s="234"/>
      <c r="P861" s="234"/>
      <c r="Q861" s="234"/>
      <c r="R861" s="234"/>
      <c r="S861" s="234"/>
      <c r="T861" s="235"/>
      <c r="AT861" s="236" t="s">
        <v>546</v>
      </c>
      <c r="AU861" s="236" t="s">
        <v>85</v>
      </c>
      <c r="AV861" s="15" t="s">
        <v>79</v>
      </c>
      <c r="AW861" s="15" t="s">
        <v>33</v>
      </c>
      <c r="AX861" s="15" t="s">
        <v>72</v>
      </c>
      <c r="AY861" s="236" t="s">
        <v>525</v>
      </c>
    </row>
    <row r="862" spans="1:65" s="13" customFormat="1" ht="11.25">
      <c r="B862" s="204"/>
      <c r="C862" s="205"/>
      <c r="D862" s="206" t="s">
        <v>546</v>
      </c>
      <c r="E862" s="207" t="s">
        <v>19</v>
      </c>
      <c r="F862" s="208" t="s">
        <v>1389</v>
      </c>
      <c r="G862" s="205"/>
      <c r="H862" s="209">
        <v>2.048</v>
      </c>
      <c r="I862" s="210"/>
      <c r="J862" s="205"/>
      <c r="K862" s="205"/>
      <c r="L862" s="211"/>
      <c r="M862" s="212"/>
      <c r="N862" s="213"/>
      <c r="O862" s="213"/>
      <c r="P862" s="213"/>
      <c r="Q862" s="213"/>
      <c r="R862" s="213"/>
      <c r="S862" s="213"/>
      <c r="T862" s="214"/>
      <c r="AT862" s="215" t="s">
        <v>546</v>
      </c>
      <c r="AU862" s="215" t="s">
        <v>85</v>
      </c>
      <c r="AV862" s="13" t="s">
        <v>85</v>
      </c>
      <c r="AW862" s="13" t="s">
        <v>33</v>
      </c>
      <c r="AX862" s="13" t="s">
        <v>72</v>
      </c>
      <c r="AY862" s="215" t="s">
        <v>525</v>
      </c>
    </row>
    <row r="863" spans="1:65" s="16" customFormat="1" ht="11.25">
      <c r="B863" s="237"/>
      <c r="C863" s="238"/>
      <c r="D863" s="206" t="s">
        <v>546</v>
      </c>
      <c r="E863" s="239" t="s">
        <v>228</v>
      </c>
      <c r="F863" s="240" t="s">
        <v>590</v>
      </c>
      <c r="G863" s="238"/>
      <c r="H863" s="241">
        <v>5.8360000000000003</v>
      </c>
      <c r="I863" s="242"/>
      <c r="J863" s="238"/>
      <c r="K863" s="238"/>
      <c r="L863" s="243"/>
      <c r="M863" s="244"/>
      <c r="N863" s="245"/>
      <c r="O863" s="245"/>
      <c r="P863" s="245"/>
      <c r="Q863" s="245"/>
      <c r="R863" s="245"/>
      <c r="S863" s="245"/>
      <c r="T863" s="246"/>
      <c r="AT863" s="247" t="s">
        <v>546</v>
      </c>
      <c r="AU863" s="247" t="s">
        <v>85</v>
      </c>
      <c r="AV863" s="16" t="s">
        <v>573</v>
      </c>
      <c r="AW863" s="16" t="s">
        <v>33</v>
      </c>
      <c r="AX863" s="16" t="s">
        <v>72</v>
      </c>
      <c r="AY863" s="247" t="s">
        <v>525</v>
      </c>
    </row>
    <row r="864" spans="1:65" s="15" customFormat="1" ht="11.25">
      <c r="B864" s="227"/>
      <c r="C864" s="228"/>
      <c r="D864" s="206" t="s">
        <v>546</v>
      </c>
      <c r="E864" s="229" t="s">
        <v>19</v>
      </c>
      <c r="F864" s="230" t="s">
        <v>1135</v>
      </c>
      <c r="G864" s="228"/>
      <c r="H864" s="229" t="s">
        <v>19</v>
      </c>
      <c r="I864" s="231"/>
      <c r="J864" s="228"/>
      <c r="K864" s="228"/>
      <c r="L864" s="232"/>
      <c r="M864" s="233"/>
      <c r="N864" s="234"/>
      <c r="O864" s="234"/>
      <c r="P864" s="234"/>
      <c r="Q864" s="234"/>
      <c r="R864" s="234"/>
      <c r="S864" s="234"/>
      <c r="T864" s="235"/>
      <c r="AT864" s="236" t="s">
        <v>546</v>
      </c>
      <c r="AU864" s="236" t="s">
        <v>85</v>
      </c>
      <c r="AV864" s="15" t="s">
        <v>79</v>
      </c>
      <c r="AW864" s="15" t="s">
        <v>33</v>
      </c>
      <c r="AX864" s="15" t="s">
        <v>72</v>
      </c>
      <c r="AY864" s="236" t="s">
        <v>525</v>
      </c>
    </row>
    <row r="865" spans="1:65" s="15" customFormat="1" ht="11.25">
      <c r="B865" s="227"/>
      <c r="C865" s="228"/>
      <c r="D865" s="206" t="s">
        <v>546</v>
      </c>
      <c r="E865" s="229" t="s">
        <v>19</v>
      </c>
      <c r="F865" s="230" t="s">
        <v>1149</v>
      </c>
      <c r="G865" s="228"/>
      <c r="H865" s="229" t="s">
        <v>19</v>
      </c>
      <c r="I865" s="231"/>
      <c r="J865" s="228"/>
      <c r="K865" s="228"/>
      <c r="L865" s="232"/>
      <c r="M865" s="233"/>
      <c r="N865" s="234"/>
      <c r="O865" s="234"/>
      <c r="P865" s="234"/>
      <c r="Q865" s="234"/>
      <c r="R865" s="234"/>
      <c r="S865" s="234"/>
      <c r="T865" s="235"/>
      <c r="AT865" s="236" t="s">
        <v>546</v>
      </c>
      <c r="AU865" s="236" t="s">
        <v>85</v>
      </c>
      <c r="AV865" s="15" t="s">
        <v>79</v>
      </c>
      <c r="AW865" s="15" t="s">
        <v>33</v>
      </c>
      <c r="AX865" s="15" t="s">
        <v>72</v>
      </c>
      <c r="AY865" s="236" t="s">
        <v>525</v>
      </c>
    </row>
    <row r="866" spans="1:65" s="13" customFormat="1" ht="11.25">
      <c r="B866" s="204"/>
      <c r="C866" s="205"/>
      <c r="D866" s="206" t="s">
        <v>546</v>
      </c>
      <c r="E866" s="207" t="s">
        <v>19</v>
      </c>
      <c r="F866" s="208" t="s">
        <v>1390</v>
      </c>
      <c r="G866" s="205"/>
      <c r="H866" s="209">
        <v>3.08</v>
      </c>
      <c r="I866" s="210"/>
      <c r="J866" s="205"/>
      <c r="K866" s="205"/>
      <c r="L866" s="211"/>
      <c r="M866" s="212"/>
      <c r="N866" s="213"/>
      <c r="O866" s="213"/>
      <c r="P866" s="213"/>
      <c r="Q866" s="213"/>
      <c r="R866" s="213"/>
      <c r="S866" s="213"/>
      <c r="T866" s="214"/>
      <c r="AT866" s="215" t="s">
        <v>546</v>
      </c>
      <c r="AU866" s="215" t="s">
        <v>85</v>
      </c>
      <c r="AV866" s="13" t="s">
        <v>85</v>
      </c>
      <c r="AW866" s="13" t="s">
        <v>33</v>
      </c>
      <c r="AX866" s="13" t="s">
        <v>72</v>
      </c>
      <c r="AY866" s="215" t="s">
        <v>525</v>
      </c>
    </row>
    <row r="867" spans="1:65" s="15" customFormat="1" ht="11.25">
      <c r="B867" s="227"/>
      <c r="C867" s="228"/>
      <c r="D867" s="206" t="s">
        <v>546</v>
      </c>
      <c r="E867" s="229" t="s">
        <v>19</v>
      </c>
      <c r="F867" s="230" t="s">
        <v>1391</v>
      </c>
      <c r="G867" s="228"/>
      <c r="H867" s="229" t="s">
        <v>19</v>
      </c>
      <c r="I867" s="231"/>
      <c r="J867" s="228"/>
      <c r="K867" s="228"/>
      <c r="L867" s="232"/>
      <c r="M867" s="233"/>
      <c r="N867" s="234"/>
      <c r="O867" s="234"/>
      <c r="P867" s="234"/>
      <c r="Q867" s="234"/>
      <c r="R867" s="234"/>
      <c r="S867" s="234"/>
      <c r="T867" s="235"/>
      <c r="AT867" s="236" t="s">
        <v>546</v>
      </c>
      <c r="AU867" s="236" t="s">
        <v>85</v>
      </c>
      <c r="AV867" s="15" t="s">
        <v>79</v>
      </c>
      <c r="AW867" s="15" t="s">
        <v>33</v>
      </c>
      <c r="AX867" s="15" t="s">
        <v>72</v>
      </c>
      <c r="AY867" s="236" t="s">
        <v>525</v>
      </c>
    </row>
    <row r="868" spans="1:65" s="13" customFormat="1" ht="11.25">
      <c r="B868" s="204"/>
      <c r="C868" s="205"/>
      <c r="D868" s="206" t="s">
        <v>546</v>
      </c>
      <c r="E868" s="207" t="s">
        <v>19</v>
      </c>
      <c r="F868" s="208" t="s">
        <v>1392</v>
      </c>
      <c r="G868" s="205"/>
      <c r="H868" s="209">
        <v>1.9390000000000001</v>
      </c>
      <c r="I868" s="210"/>
      <c r="J868" s="205"/>
      <c r="K868" s="205"/>
      <c r="L868" s="211"/>
      <c r="M868" s="212"/>
      <c r="N868" s="213"/>
      <c r="O868" s="213"/>
      <c r="P868" s="213"/>
      <c r="Q868" s="213"/>
      <c r="R868" s="213"/>
      <c r="S868" s="213"/>
      <c r="T868" s="214"/>
      <c r="AT868" s="215" t="s">
        <v>546</v>
      </c>
      <c r="AU868" s="215" t="s">
        <v>85</v>
      </c>
      <c r="AV868" s="13" t="s">
        <v>85</v>
      </c>
      <c r="AW868" s="13" t="s">
        <v>33</v>
      </c>
      <c r="AX868" s="13" t="s">
        <v>72</v>
      </c>
      <c r="AY868" s="215" t="s">
        <v>525</v>
      </c>
    </row>
    <row r="869" spans="1:65" s="15" customFormat="1" ht="11.25">
      <c r="B869" s="227"/>
      <c r="C869" s="228"/>
      <c r="D869" s="206" t="s">
        <v>546</v>
      </c>
      <c r="E869" s="229" t="s">
        <v>19</v>
      </c>
      <c r="F869" s="230" t="s">
        <v>1393</v>
      </c>
      <c r="G869" s="228"/>
      <c r="H869" s="229" t="s">
        <v>19</v>
      </c>
      <c r="I869" s="231"/>
      <c r="J869" s="228"/>
      <c r="K869" s="228"/>
      <c r="L869" s="232"/>
      <c r="M869" s="233"/>
      <c r="N869" s="234"/>
      <c r="O869" s="234"/>
      <c r="P869" s="234"/>
      <c r="Q869" s="234"/>
      <c r="R869" s="234"/>
      <c r="S869" s="234"/>
      <c r="T869" s="235"/>
      <c r="AT869" s="236" t="s">
        <v>546</v>
      </c>
      <c r="AU869" s="236" t="s">
        <v>85</v>
      </c>
      <c r="AV869" s="15" t="s">
        <v>79</v>
      </c>
      <c r="AW869" s="15" t="s">
        <v>33</v>
      </c>
      <c r="AX869" s="15" t="s">
        <v>72</v>
      </c>
      <c r="AY869" s="236" t="s">
        <v>525</v>
      </c>
    </row>
    <row r="870" spans="1:65" s="13" customFormat="1" ht="11.25">
      <c r="B870" s="204"/>
      <c r="C870" s="205"/>
      <c r="D870" s="206" t="s">
        <v>546</v>
      </c>
      <c r="E870" s="207" t="s">
        <v>19</v>
      </c>
      <c r="F870" s="208" t="s">
        <v>1394</v>
      </c>
      <c r="G870" s="205"/>
      <c r="H870" s="209">
        <v>0.20499999999999999</v>
      </c>
      <c r="I870" s="210"/>
      <c r="J870" s="205"/>
      <c r="K870" s="205"/>
      <c r="L870" s="211"/>
      <c r="M870" s="212"/>
      <c r="N870" s="213"/>
      <c r="O870" s="213"/>
      <c r="P870" s="213"/>
      <c r="Q870" s="213"/>
      <c r="R870" s="213"/>
      <c r="S870" s="213"/>
      <c r="T870" s="214"/>
      <c r="AT870" s="215" t="s">
        <v>546</v>
      </c>
      <c r="AU870" s="215" t="s">
        <v>85</v>
      </c>
      <c r="AV870" s="13" t="s">
        <v>85</v>
      </c>
      <c r="AW870" s="13" t="s">
        <v>33</v>
      </c>
      <c r="AX870" s="13" t="s">
        <v>72</v>
      </c>
      <c r="AY870" s="215" t="s">
        <v>525</v>
      </c>
    </row>
    <row r="871" spans="1:65" s="16" customFormat="1" ht="11.25">
      <c r="B871" s="237"/>
      <c r="C871" s="238"/>
      <c r="D871" s="206" t="s">
        <v>546</v>
      </c>
      <c r="E871" s="239" t="s">
        <v>19</v>
      </c>
      <c r="F871" s="240" t="s">
        <v>590</v>
      </c>
      <c r="G871" s="238"/>
      <c r="H871" s="241">
        <v>5.2240000000000002</v>
      </c>
      <c r="I871" s="242"/>
      <c r="J871" s="238"/>
      <c r="K871" s="238"/>
      <c r="L871" s="243"/>
      <c r="M871" s="244"/>
      <c r="N871" s="245"/>
      <c r="O871" s="245"/>
      <c r="P871" s="245"/>
      <c r="Q871" s="245"/>
      <c r="R871" s="245"/>
      <c r="S871" s="245"/>
      <c r="T871" s="246"/>
      <c r="AT871" s="247" t="s">
        <v>546</v>
      </c>
      <c r="AU871" s="247" t="s">
        <v>85</v>
      </c>
      <c r="AV871" s="16" t="s">
        <v>573</v>
      </c>
      <c r="AW871" s="16" t="s">
        <v>33</v>
      </c>
      <c r="AX871" s="16" t="s">
        <v>72</v>
      </c>
      <c r="AY871" s="247" t="s">
        <v>525</v>
      </c>
    </row>
    <row r="872" spans="1:65" s="15" customFormat="1" ht="11.25">
      <c r="B872" s="227"/>
      <c r="C872" s="228"/>
      <c r="D872" s="206" t="s">
        <v>546</v>
      </c>
      <c r="E872" s="229" t="s">
        <v>19</v>
      </c>
      <c r="F872" s="230" t="s">
        <v>1163</v>
      </c>
      <c r="G872" s="228"/>
      <c r="H872" s="229" t="s">
        <v>19</v>
      </c>
      <c r="I872" s="231"/>
      <c r="J872" s="228"/>
      <c r="K872" s="228"/>
      <c r="L872" s="232"/>
      <c r="M872" s="233"/>
      <c r="N872" s="234"/>
      <c r="O872" s="234"/>
      <c r="P872" s="234"/>
      <c r="Q872" s="234"/>
      <c r="R872" s="234"/>
      <c r="S872" s="234"/>
      <c r="T872" s="235"/>
      <c r="AT872" s="236" t="s">
        <v>546</v>
      </c>
      <c r="AU872" s="236" t="s">
        <v>85</v>
      </c>
      <c r="AV872" s="15" t="s">
        <v>79</v>
      </c>
      <c r="AW872" s="15" t="s">
        <v>33</v>
      </c>
      <c r="AX872" s="15" t="s">
        <v>72</v>
      </c>
      <c r="AY872" s="236" t="s">
        <v>525</v>
      </c>
    </row>
    <row r="873" spans="1:65" s="15" customFormat="1" ht="11.25">
      <c r="B873" s="227"/>
      <c r="C873" s="228"/>
      <c r="D873" s="206" t="s">
        <v>546</v>
      </c>
      <c r="E873" s="229" t="s">
        <v>19</v>
      </c>
      <c r="F873" s="230" t="s">
        <v>1395</v>
      </c>
      <c r="G873" s="228"/>
      <c r="H873" s="229" t="s">
        <v>19</v>
      </c>
      <c r="I873" s="231"/>
      <c r="J873" s="228"/>
      <c r="K873" s="228"/>
      <c r="L873" s="232"/>
      <c r="M873" s="233"/>
      <c r="N873" s="234"/>
      <c r="O873" s="234"/>
      <c r="P873" s="234"/>
      <c r="Q873" s="234"/>
      <c r="R873" s="234"/>
      <c r="S873" s="234"/>
      <c r="T873" s="235"/>
      <c r="AT873" s="236" t="s">
        <v>546</v>
      </c>
      <c r="AU873" s="236" t="s">
        <v>85</v>
      </c>
      <c r="AV873" s="15" t="s">
        <v>79</v>
      </c>
      <c r="AW873" s="15" t="s">
        <v>33</v>
      </c>
      <c r="AX873" s="15" t="s">
        <v>72</v>
      </c>
      <c r="AY873" s="236" t="s">
        <v>525</v>
      </c>
    </row>
    <row r="874" spans="1:65" s="13" customFormat="1" ht="11.25">
      <c r="B874" s="204"/>
      <c r="C874" s="205"/>
      <c r="D874" s="206" t="s">
        <v>546</v>
      </c>
      <c r="E874" s="207" t="s">
        <v>19</v>
      </c>
      <c r="F874" s="208" t="s">
        <v>1396</v>
      </c>
      <c r="G874" s="205"/>
      <c r="H874" s="209">
        <v>0.3</v>
      </c>
      <c r="I874" s="210"/>
      <c r="J874" s="205"/>
      <c r="K874" s="205"/>
      <c r="L874" s="211"/>
      <c r="M874" s="212"/>
      <c r="N874" s="213"/>
      <c r="O874" s="213"/>
      <c r="P874" s="213"/>
      <c r="Q874" s="213"/>
      <c r="R874" s="213"/>
      <c r="S874" s="213"/>
      <c r="T874" s="214"/>
      <c r="AT874" s="215" t="s">
        <v>546</v>
      </c>
      <c r="AU874" s="215" t="s">
        <v>85</v>
      </c>
      <c r="AV874" s="13" t="s">
        <v>85</v>
      </c>
      <c r="AW874" s="13" t="s">
        <v>33</v>
      </c>
      <c r="AX874" s="13" t="s">
        <v>72</v>
      </c>
      <c r="AY874" s="215" t="s">
        <v>525</v>
      </c>
    </row>
    <row r="875" spans="1:65" s="13" customFormat="1" ht="11.25">
      <c r="B875" s="204"/>
      <c r="C875" s="205"/>
      <c r="D875" s="206" t="s">
        <v>546</v>
      </c>
      <c r="E875" s="207" t="s">
        <v>19</v>
      </c>
      <c r="F875" s="208" t="s">
        <v>1397</v>
      </c>
      <c r="G875" s="205"/>
      <c r="H875" s="209">
        <v>2.88</v>
      </c>
      <c r="I875" s="210"/>
      <c r="J875" s="205"/>
      <c r="K875" s="205"/>
      <c r="L875" s="211"/>
      <c r="M875" s="212"/>
      <c r="N875" s="213"/>
      <c r="O875" s="213"/>
      <c r="P875" s="213"/>
      <c r="Q875" s="213"/>
      <c r="R875" s="213"/>
      <c r="S875" s="213"/>
      <c r="T875" s="214"/>
      <c r="AT875" s="215" t="s">
        <v>546</v>
      </c>
      <c r="AU875" s="215" t="s">
        <v>85</v>
      </c>
      <c r="AV875" s="13" t="s">
        <v>85</v>
      </c>
      <c r="AW875" s="13" t="s">
        <v>33</v>
      </c>
      <c r="AX875" s="13" t="s">
        <v>72</v>
      </c>
      <c r="AY875" s="215" t="s">
        <v>525</v>
      </c>
    </row>
    <row r="876" spans="1:65" s="16" customFormat="1" ht="11.25">
      <c r="B876" s="237"/>
      <c r="C876" s="238"/>
      <c r="D876" s="206" t="s">
        <v>546</v>
      </c>
      <c r="E876" s="239" t="s">
        <v>19</v>
      </c>
      <c r="F876" s="240" t="s">
        <v>590</v>
      </c>
      <c r="G876" s="238"/>
      <c r="H876" s="241">
        <v>3.18</v>
      </c>
      <c r="I876" s="242"/>
      <c r="J876" s="238"/>
      <c r="K876" s="238"/>
      <c r="L876" s="243"/>
      <c r="M876" s="244"/>
      <c r="N876" s="245"/>
      <c r="O876" s="245"/>
      <c r="P876" s="245"/>
      <c r="Q876" s="245"/>
      <c r="R876" s="245"/>
      <c r="S876" s="245"/>
      <c r="T876" s="246"/>
      <c r="AT876" s="247" t="s">
        <v>546</v>
      </c>
      <c r="AU876" s="247" t="s">
        <v>85</v>
      </c>
      <c r="AV876" s="16" t="s">
        <v>573</v>
      </c>
      <c r="AW876" s="16" t="s">
        <v>33</v>
      </c>
      <c r="AX876" s="16" t="s">
        <v>72</v>
      </c>
      <c r="AY876" s="247" t="s">
        <v>525</v>
      </c>
    </row>
    <row r="877" spans="1:65" s="14" customFormat="1" ht="11.25">
      <c r="B877" s="216"/>
      <c r="C877" s="217"/>
      <c r="D877" s="206" t="s">
        <v>546</v>
      </c>
      <c r="E877" s="218" t="s">
        <v>225</v>
      </c>
      <c r="F877" s="219" t="s">
        <v>552</v>
      </c>
      <c r="G877" s="217"/>
      <c r="H877" s="220">
        <v>14.24</v>
      </c>
      <c r="I877" s="221"/>
      <c r="J877" s="217"/>
      <c r="K877" s="217"/>
      <c r="L877" s="222"/>
      <c r="M877" s="223"/>
      <c r="N877" s="224"/>
      <c r="O877" s="224"/>
      <c r="P877" s="224"/>
      <c r="Q877" s="224"/>
      <c r="R877" s="224"/>
      <c r="S877" s="224"/>
      <c r="T877" s="225"/>
      <c r="AT877" s="226" t="s">
        <v>546</v>
      </c>
      <c r="AU877" s="226" t="s">
        <v>85</v>
      </c>
      <c r="AV877" s="14" t="s">
        <v>537</v>
      </c>
      <c r="AW877" s="14" t="s">
        <v>33</v>
      </c>
      <c r="AX877" s="14" t="s">
        <v>79</v>
      </c>
      <c r="AY877" s="226" t="s">
        <v>525</v>
      </c>
    </row>
    <row r="878" spans="1:65" s="2" customFormat="1" ht="37.9" customHeight="1">
      <c r="A878" s="38"/>
      <c r="B878" s="39"/>
      <c r="C878" s="186" t="s">
        <v>1398</v>
      </c>
      <c r="D878" s="186" t="s">
        <v>533</v>
      </c>
      <c r="E878" s="187" t="s">
        <v>1399</v>
      </c>
      <c r="F878" s="188" t="s">
        <v>1400</v>
      </c>
      <c r="G878" s="189" t="s">
        <v>132</v>
      </c>
      <c r="H878" s="190">
        <v>145.072</v>
      </c>
      <c r="I878" s="191"/>
      <c r="J878" s="192">
        <f>ROUND(I878*H878,2)</f>
        <v>0</v>
      </c>
      <c r="K878" s="188" t="s">
        <v>536</v>
      </c>
      <c r="L878" s="43"/>
      <c r="M878" s="193" t="s">
        <v>19</v>
      </c>
      <c r="N878" s="194" t="s">
        <v>44</v>
      </c>
      <c r="O878" s="68"/>
      <c r="P878" s="195">
        <f>O878*H878</f>
        <v>0</v>
      </c>
      <c r="Q878" s="195">
        <v>3.5999999999999999E-3</v>
      </c>
      <c r="R878" s="195">
        <f>Q878*H878</f>
        <v>0.52225920000000003</v>
      </c>
      <c r="S878" s="195">
        <v>0</v>
      </c>
      <c r="T878" s="196">
        <f>S878*H878</f>
        <v>0</v>
      </c>
      <c r="U878" s="38"/>
      <c r="V878" s="38"/>
      <c r="W878" s="38"/>
      <c r="X878" s="38"/>
      <c r="Y878" s="38"/>
      <c r="Z878" s="38"/>
      <c r="AA878" s="38"/>
      <c r="AB878" s="38"/>
      <c r="AC878" s="38"/>
      <c r="AD878" s="38"/>
      <c r="AE878" s="38"/>
      <c r="AR878" s="197" t="s">
        <v>537</v>
      </c>
      <c r="AT878" s="197" t="s">
        <v>533</v>
      </c>
      <c r="AU878" s="197" t="s">
        <v>85</v>
      </c>
      <c r="AY878" s="21" t="s">
        <v>525</v>
      </c>
      <c r="BE878" s="198">
        <f>IF(N878="základní",J878,0)</f>
        <v>0</v>
      </c>
      <c r="BF878" s="198">
        <f>IF(N878="snížená",J878,0)</f>
        <v>0</v>
      </c>
      <c r="BG878" s="198">
        <f>IF(N878="zákl. přenesená",J878,0)</f>
        <v>0</v>
      </c>
      <c r="BH878" s="198">
        <f>IF(N878="sníž. přenesená",J878,0)</f>
        <v>0</v>
      </c>
      <c r="BI878" s="198">
        <f>IF(N878="nulová",J878,0)</f>
        <v>0</v>
      </c>
      <c r="BJ878" s="21" t="s">
        <v>85</v>
      </c>
      <c r="BK878" s="198">
        <f>ROUND(I878*H878,2)</f>
        <v>0</v>
      </c>
      <c r="BL878" s="21" t="s">
        <v>537</v>
      </c>
      <c r="BM878" s="197" t="s">
        <v>1401</v>
      </c>
    </row>
    <row r="879" spans="1:65" s="2" customFormat="1" ht="11.25">
      <c r="A879" s="38"/>
      <c r="B879" s="39"/>
      <c r="C879" s="40"/>
      <c r="D879" s="199" t="s">
        <v>542</v>
      </c>
      <c r="E879" s="40"/>
      <c r="F879" s="200" t="s">
        <v>1402</v>
      </c>
      <c r="G879" s="40"/>
      <c r="H879" s="40"/>
      <c r="I879" s="201"/>
      <c r="J879" s="40"/>
      <c r="K879" s="40"/>
      <c r="L879" s="43"/>
      <c r="M879" s="202"/>
      <c r="N879" s="203"/>
      <c r="O879" s="68"/>
      <c r="P879" s="68"/>
      <c r="Q879" s="68"/>
      <c r="R879" s="68"/>
      <c r="S879" s="68"/>
      <c r="T879" s="69"/>
      <c r="U879" s="38"/>
      <c r="V879" s="38"/>
      <c r="W879" s="38"/>
      <c r="X879" s="38"/>
      <c r="Y879" s="38"/>
      <c r="Z879" s="38"/>
      <c r="AA879" s="38"/>
      <c r="AB879" s="38"/>
      <c r="AC879" s="38"/>
      <c r="AD879" s="38"/>
      <c r="AE879" s="38"/>
      <c r="AT879" s="21" t="s">
        <v>542</v>
      </c>
      <c r="AU879" s="21" t="s">
        <v>85</v>
      </c>
    </row>
    <row r="880" spans="1:65" s="15" customFormat="1" ht="11.25">
      <c r="B880" s="227"/>
      <c r="C880" s="228"/>
      <c r="D880" s="206" t="s">
        <v>546</v>
      </c>
      <c r="E880" s="229" t="s">
        <v>19</v>
      </c>
      <c r="F880" s="230" t="s">
        <v>1097</v>
      </c>
      <c r="G880" s="228"/>
      <c r="H880" s="229" t="s">
        <v>19</v>
      </c>
      <c r="I880" s="231"/>
      <c r="J880" s="228"/>
      <c r="K880" s="228"/>
      <c r="L880" s="232"/>
      <c r="M880" s="233"/>
      <c r="N880" s="234"/>
      <c r="O880" s="234"/>
      <c r="P880" s="234"/>
      <c r="Q880" s="234"/>
      <c r="R880" s="234"/>
      <c r="S880" s="234"/>
      <c r="T880" s="235"/>
      <c r="AT880" s="236" t="s">
        <v>546</v>
      </c>
      <c r="AU880" s="236" t="s">
        <v>85</v>
      </c>
      <c r="AV880" s="15" t="s">
        <v>79</v>
      </c>
      <c r="AW880" s="15" t="s">
        <v>33</v>
      </c>
      <c r="AX880" s="15" t="s">
        <v>72</v>
      </c>
      <c r="AY880" s="236" t="s">
        <v>525</v>
      </c>
    </row>
    <row r="881" spans="2:51" s="15" customFormat="1" ht="11.25">
      <c r="B881" s="227"/>
      <c r="C881" s="228"/>
      <c r="D881" s="206" t="s">
        <v>546</v>
      </c>
      <c r="E881" s="229" t="s">
        <v>19</v>
      </c>
      <c r="F881" s="230" t="s">
        <v>1386</v>
      </c>
      <c r="G881" s="228"/>
      <c r="H881" s="229" t="s">
        <v>19</v>
      </c>
      <c r="I881" s="231"/>
      <c r="J881" s="228"/>
      <c r="K881" s="228"/>
      <c r="L881" s="232"/>
      <c r="M881" s="233"/>
      <c r="N881" s="234"/>
      <c r="O881" s="234"/>
      <c r="P881" s="234"/>
      <c r="Q881" s="234"/>
      <c r="R881" s="234"/>
      <c r="S881" s="234"/>
      <c r="T881" s="235"/>
      <c r="AT881" s="236" t="s">
        <v>546</v>
      </c>
      <c r="AU881" s="236" t="s">
        <v>85</v>
      </c>
      <c r="AV881" s="15" t="s">
        <v>79</v>
      </c>
      <c r="AW881" s="15" t="s">
        <v>33</v>
      </c>
      <c r="AX881" s="15" t="s">
        <v>72</v>
      </c>
      <c r="AY881" s="236" t="s">
        <v>525</v>
      </c>
    </row>
    <row r="882" spans="2:51" s="13" customFormat="1" ht="11.25">
      <c r="B882" s="204"/>
      <c r="C882" s="205"/>
      <c r="D882" s="206" t="s">
        <v>546</v>
      </c>
      <c r="E882" s="207" t="s">
        <v>19</v>
      </c>
      <c r="F882" s="208" t="s">
        <v>1403</v>
      </c>
      <c r="G882" s="205"/>
      <c r="H882" s="209">
        <v>5.94</v>
      </c>
      <c r="I882" s="210"/>
      <c r="J882" s="205"/>
      <c r="K882" s="205"/>
      <c r="L882" s="211"/>
      <c r="M882" s="212"/>
      <c r="N882" s="213"/>
      <c r="O882" s="213"/>
      <c r="P882" s="213"/>
      <c r="Q882" s="213"/>
      <c r="R882" s="213"/>
      <c r="S882" s="213"/>
      <c r="T882" s="214"/>
      <c r="AT882" s="215" t="s">
        <v>546</v>
      </c>
      <c r="AU882" s="215" t="s">
        <v>85</v>
      </c>
      <c r="AV882" s="13" t="s">
        <v>85</v>
      </c>
      <c r="AW882" s="13" t="s">
        <v>33</v>
      </c>
      <c r="AX882" s="13" t="s">
        <v>72</v>
      </c>
      <c r="AY882" s="215" t="s">
        <v>525</v>
      </c>
    </row>
    <row r="883" spans="2:51" s="15" customFormat="1" ht="11.25">
      <c r="B883" s="227"/>
      <c r="C883" s="228"/>
      <c r="D883" s="206" t="s">
        <v>546</v>
      </c>
      <c r="E883" s="229" t="s">
        <v>19</v>
      </c>
      <c r="F883" s="230" t="s">
        <v>1119</v>
      </c>
      <c r="G883" s="228"/>
      <c r="H883" s="229" t="s">
        <v>19</v>
      </c>
      <c r="I883" s="231"/>
      <c r="J883" s="228"/>
      <c r="K883" s="228"/>
      <c r="L883" s="232"/>
      <c r="M883" s="233"/>
      <c r="N883" s="234"/>
      <c r="O883" s="234"/>
      <c r="P883" s="234"/>
      <c r="Q883" s="234"/>
      <c r="R883" s="234"/>
      <c r="S883" s="234"/>
      <c r="T883" s="235"/>
      <c r="AT883" s="236" t="s">
        <v>546</v>
      </c>
      <c r="AU883" s="236" t="s">
        <v>85</v>
      </c>
      <c r="AV883" s="15" t="s">
        <v>79</v>
      </c>
      <c r="AW883" s="15" t="s">
        <v>33</v>
      </c>
      <c r="AX883" s="15" t="s">
        <v>72</v>
      </c>
      <c r="AY883" s="236" t="s">
        <v>525</v>
      </c>
    </row>
    <row r="884" spans="2:51" s="13" customFormat="1" ht="11.25">
      <c r="B884" s="204"/>
      <c r="C884" s="205"/>
      <c r="D884" s="206" t="s">
        <v>546</v>
      </c>
      <c r="E884" s="207" t="s">
        <v>19</v>
      </c>
      <c r="F884" s="208" t="s">
        <v>1404</v>
      </c>
      <c r="G884" s="205"/>
      <c r="H884" s="209">
        <v>32.479999999999997</v>
      </c>
      <c r="I884" s="210"/>
      <c r="J884" s="205"/>
      <c r="K884" s="205"/>
      <c r="L884" s="211"/>
      <c r="M884" s="212"/>
      <c r="N884" s="213"/>
      <c r="O884" s="213"/>
      <c r="P884" s="213"/>
      <c r="Q884" s="213"/>
      <c r="R884" s="213"/>
      <c r="S884" s="213"/>
      <c r="T884" s="214"/>
      <c r="AT884" s="215" t="s">
        <v>546</v>
      </c>
      <c r="AU884" s="215" t="s">
        <v>85</v>
      </c>
      <c r="AV884" s="13" t="s">
        <v>85</v>
      </c>
      <c r="AW884" s="13" t="s">
        <v>33</v>
      </c>
      <c r="AX884" s="13" t="s">
        <v>72</v>
      </c>
      <c r="AY884" s="215" t="s">
        <v>525</v>
      </c>
    </row>
    <row r="885" spans="2:51" s="15" customFormat="1" ht="11.25">
      <c r="B885" s="227"/>
      <c r="C885" s="228"/>
      <c r="D885" s="206" t="s">
        <v>546</v>
      </c>
      <c r="E885" s="229" t="s">
        <v>19</v>
      </c>
      <c r="F885" s="230" t="s">
        <v>1123</v>
      </c>
      <c r="G885" s="228"/>
      <c r="H885" s="229" t="s">
        <v>19</v>
      </c>
      <c r="I885" s="231"/>
      <c r="J885" s="228"/>
      <c r="K885" s="228"/>
      <c r="L885" s="232"/>
      <c r="M885" s="233"/>
      <c r="N885" s="234"/>
      <c r="O885" s="234"/>
      <c r="P885" s="234"/>
      <c r="Q885" s="234"/>
      <c r="R885" s="234"/>
      <c r="S885" s="234"/>
      <c r="T885" s="235"/>
      <c r="AT885" s="236" t="s">
        <v>546</v>
      </c>
      <c r="AU885" s="236" t="s">
        <v>85</v>
      </c>
      <c r="AV885" s="15" t="s">
        <v>79</v>
      </c>
      <c r="AW885" s="15" t="s">
        <v>33</v>
      </c>
      <c r="AX885" s="15" t="s">
        <v>72</v>
      </c>
      <c r="AY885" s="236" t="s">
        <v>525</v>
      </c>
    </row>
    <row r="886" spans="2:51" s="13" customFormat="1" ht="11.25">
      <c r="B886" s="204"/>
      <c r="C886" s="205"/>
      <c r="D886" s="206" t="s">
        <v>546</v>
      </c>
      <c r="E886" s="207" t="s">
        <v>19</v>
      </c>
      <c r="F886" s="208" t="s">
        <v>1405</v>
      </c>
      <c r="G886" s="205"/>
      <c r="H886" s="209">
        <v>20.48</v>
      </c>
      <c r="I886" s="210"/>
      <c r="J886" s="205"/>
      <c r="K886" s="205"/>
      <c r="L886" s="211"/>
      <c r="M886" s="212"/>
      <c r="N886" s="213"/>
      <c r="O886" s="213"/>
      <c r="P886" s="213"/>
      <c r="Q886" s="213"/>
      <c r="R886" s="213"/>
      <c r="S886" s="213"/>
      <c r="T886" s="214"/>
      <c r="AT886" s="215" t="s">
        <v>546</v>
      </c>
      <c r="AU886" s="215" t="s">
        <v>85</v>
      </c>
      <c r="AV886" s="13" t="s">
        <v>85</v>
      </c>
      <c r="AW886" s="13" t="s">
        <v>33</v>
      </c>
      <c r="AX886" s="13" t="s">
        <v>72</v>
      </c>
      <c r="AY886" s="215" t="s">
        <v>525</v>
      </c>
    </row>
    <row r="887" spans="2:51" s="16" customFormat="1" ht="11.25">
      <c r="B887" s="237"/>
      <c r="C887" s="238"/>
      <c r="D887" s="206" t="s">
        <v>546</v>
      </c>
      <c r="E887" s="239" t="s">
        <v>19</v>
      </c>
      <c r="F887" s="240" t="s">
        <v>590</v>
      </c>
      <c r="G887" s="238"/>
      <c r="H887" s="241">
        <v>58.9</v>
      </c>
      <c r="I887" s="242"/>
      <c r="J887" s="238"/>
      <c r="K887" s="238"/>
      <c r="L887" s="243"/>
      <c r="M887" s="244"/>
      <c r="N887" s="245"/>
      <c r="O887" s="245"/>
      <c r="P887" s="245"/>
      <c r="Q887" s="245"/>
      <c r="R887" s="245"/>
      <c r="S887" s="245"/>
      <c r="T887" s="246"/>
      <c r="AT887" s="247" t="s">
        <v>546</v>
      </c>
      <c r="AU887" s="247" t="s">
        <v>85</v>
      </c>
      <c r="AV887" s="16" t="s">
        <v>573</v>
      </c>
      <c r="AW887" s="16" t="s">
        <v>33</v>
      </c>
      <c r="AX887" s="16" t="s">
        <v>72</v>
      </c>
      <c r="AY887" s="247" t="s">
        <v>525</v>
      </c>
    </row>
    <row r="888" spans="2:51" s="15" customFormat="1" ht="11.25">
      <c r="B888" s="227"/>
      <c r="C888" s="228"/>
      <c r="D888" s="206" t="s">
        <v>546</v>
      </c>
      <c r="E888" s="229" t="s">
        <v>19</v>
      </c>
      <c r="F888" s="230" t="s">
        <v>1135</v>
      </c>
      <c r="G888" s="228"/>
      <c r="H888" s="229" t="s">
        <v>19</v>
      </c>
      <c r="I888" s="231"/>
      <c r="J888" s="228"/>
      <c r="K888" s="228"/>
      <c r="L888" s="232"/>
      <c r="M888" s="233"/>
      <c r="N888" s="234"/>
      <c r="O888" s="234"/>
      <c r="P888" s="234"/>
      <c r="Q888" s="234"/>
      <c r="R888" s="234"/>
      <c r="S888" s="234"/>
      <c r="T888" s="235"/>
      <c r="AT888" s="236" t="s">
        <v>546</v>
      </c>
      <c r="AU888" s="236" t="s">
        <v>85</v>
      </c>
      <c r="AV888" s="15" t="s">
        <v>79</v>
      </c>
      <c r="AW888" s="15" t="s">
        <v>33</v>
      </c>
      <c r="AX888" s="15" t="s">
        <v>72</v>
      </c>
      <c r="AY888" s="236" t="s">
        <v>525</v>
      </c>
    </row>
    <row r="889" spans="2:51" s="15" customFormat="1" ht="11.25">
      <c r="B889" s="227"/>
      <c r="C889" s="228"/>
      <c r="D889" s="206" t="s">
        <v>546</v>
      </c>
      <c r="E889" s="229" t="s">
        <v>19</v>
      </c>
      <c r="F889" s="230" t="s">
        <v>1149</v>
      </c>
      <c r="G889" s="228"/>
      <c r="H889" s="229" t="s">
        <v>19</v>
      </c>
      <c r="I889" s="231"/>
      <c r="J889" s="228"/>
      <c r="K889" s="228"/>
      <c r="L889" s="232"/>
      <c r="M889" s="233"/>
      <c r="N889" s="234"/>
      <c r="O889" s="234"/>
      <c r="P889" s="234"/>
      <c r="Q889" s="234"/>
      <c r="R889" s="234"/>
      <c r="S889" s="234"/>
      <c r="T889" s="235"/>
      <c r="AT889" s="236" t="s">
        <v>546</v>
      </c>
      <c r="AU889" s="236" t="s">
        <v>85</v>
      </c>
      <c r="AV889" s="15" t="s">
        <v>79</v>
      </c>
      <c r="AW889" s="15" t="s">
        <v>33</v>
      </c>
      <c r="AX889" s="15" t="s">
        <v>72</v>
      </c>
      <c r="AY889" s="236" t="s">
        <v>525</v>
      </c>
    </row>
    <row r="890" spans="2:51" s="13" customFormat="1" ht="11.25">
      <c r="B890" s="204"/>
      <c r="C890" s="205"/>
      <c r="D890" s="206" t="s">
        <v>546</v>
      </c>
      <c r="E890" s="207" t="s">
        <v>19</v>
      </c>
      <c r="F890" s="208" t="s">
        <v>1406</v>
      </c>
      <c r="G890" s="205"/>
      <c r="H890" s="209">
        <v>30.8</v>
      </c>
      <c r="I890" s="210"/>
      <c r="J890" s="205"/>
      <c r="K890" s="205"/>
      <c r="L890" s="211"/>
      <c r="M890" s="212"/>
      <c r="N890" s="213"/>
      <c r="O890" s="213"/>
      <c r="P890" s="213"/>
      <c r="Q890" s="213"/>
      <c r="R890" s="213"/>
      <c r="S890" s="213"/>
      <c r="T890" s="214"/>
      <c r="AT890" s="215" t="s">
        <v>546</v>
      </c>
      <c r="AU890" s="215" t="s">
        <v>85</v>
      </c>
      <c r="AV890" s="13" t="s">
        <v>85</v>
      </c>
      <c r="AW890" s="13" t="s">
        <v>33</v>
      </c>
      <c r="AX890" s="13" t="s">
        <v>72</v>
      </c>
      <c r="AY890" s="215" t="s">
        <v>525</v>
      </c>
    </row>
    <row r="891" spans="2:51" s="15" customFormat="1" ht="11.25">
      <c r="B891" s="227"/>
      <c r="C891" s="228"/>
      <c r="D891" s="206" t="s">
        <v>546</v>
      </c>
      <c r="E891" s="229" t="s">
        <v>19</v>
      </c>
      <c r="F891" s="230" t="s">
        <v>1391</v>
      </c>
      <c r="G891" s="228"/>
      <c r="H891" s="229" t="s">
        <v>19</v>
      </c>
      <c r="I891" s="231"/>
      <c r="J891" s="228"/>
      <c r="K891" s="228"/>
      <c r="L891" s="232"/>
      <c r="M891" s="233"/>
      <c r="N891" s="234"/>
      <c r="O891" s="234"/>
      <c r="P891" s="234"/>
      <c r="Q891" s="234"/>
      <c r="R891" s="234"/>
      <c r="S891" s="234"/>
      <c r="T891" s="235"/>
      <c r="AT891" s="236" t="s">
        <v>546</v>
      </c>
      <c r="AU891" s="236" t="s">
        <v>85</v>
      </c>
      <c r="AV891" s="15" t="s">
        <v>79</v>
      </c>
      <c r="AW891" s="15" t="s">
        <v>33</v>
      </c>
      <c r="AX891" s="15" t="s">
        <v>72</v>
      </c>
      <c r="AY891" s="236" t="s">
        <v>525</v>
      </c>
    </row>
    <row r="892" spans="2:51" s="13" customFormat="1" ht="11.25">
      <c r="B892" s="204"/>
      <c r="C892" s="205"/>
      <c r="D892" s="206" t="s">
        <v>546</v>
      </c>
      <c r="E892" s="207" t="s">
        <v>19</v>
      </c>
      <c r="F892" s="208" t="s">
        <v>1407</v>
      </c>
      <c r="G892" s="205"/>
      <c r="H892" s="209">
        <v>19.391999999999999</v>
      </c>
      <c r="I892" s="210"/>
      <c r="J892" s="205"/>
      <c r="K892" s="205"/>
      <c r="L892" s="211"/>
      <c r="M892" s="212"/>
      <c r="N892" s="213"/>
      <c r="O892" s="213"/>
      <c r="P892" s="213"/>
      <c r="Q892" s="213"/>
      <c r="R892" s="213"/>
      <c r="S892" s="213"/>
      <c r="T892" s="214"/>
      <c r="AT892" s="215" t="s">
        <v>546</v>
      </c>
      <c r="AU892" s="215" t="s">
        <v>85</v>
      </c>
      <c r="AV892" s="13" t="s">
        <v>85</v>
      </c>
      <c r="AW892" s="13" t="s">
        <v>33</v>
      </c>
      <c r="AX892" s="13" t="s">
        <v>72</v>
      </c>
      <c r="AY892" s="215" t="s">
        <v>525</v>
      </c>
    </row>
    <row r="893" spans="2:51" s="15" customFormat="1" ht="11.25">
      <c r="B893" s="227"/>
      <c r="C893" s="228"/>
      <c r="D893" s="206" t="s">
        <v>546</v>
      </c>
      <c r="E893" s="229" t="s">
        <v>19</v>
      </c>
      <c r="F893" s="230" t="s">
        <v>1393</v>
      </c>
      <c r="G893" s="228"/>
      <c r="H893" s="229" t="s">
        <v>19</v>
      </c>
      <c r="I893" s="231"/>
      <c r="J893" s="228"/>
      <c r="K893" s="228"/>
      <c r="L893" s="232"/>
      <c r="M893" s="233"/>
      <c r="N893" s="234"/>
      <c r="O893" s="234"/>
      <c r="P893" s="234"/>
      <c r="Q893" s="234"/>
      <c r="R893" s="234"/>
      <c r="S893" s="234"/>
      <c r="T893" s="235"/>
      <c r="AT893" s="236" t="s">
        <v>546</v>
      </c>
      <c r="AU893" s="236" t="s">
        <v>85</v>
      </c>
      <c r="AV893" s="15" t="s">
        <v>79</v>
      </c>
      <c r="AW893" s="15" t="s">
        <v>33</v>
      </c>
      <c r="AX893" s="15" t="s">
        <v>72</v>
      </c>
      <c r="AY893" s="236" t="s">
        <v>525</v>
      </c>
    </row>
    <row r="894" spans="2:51" s="13" customFormat="1" ht="11.25">
      <c r="B894" s="204"/>
      <c r="C894" s="205"/>
      <c r="D894" s="206" t="s">
        <v>546</v>
      </c>
      <c r="E894" s="207" t="s">
        <v>19</v>
      </c>
      <c r="F894" s="208" t="s">
        <v>1408</v>
      </c>
      <c r="G894" s="205"/>
      <c r="H894" s="209">
        <v>3.28</v>
      </c>
      <c r="I894" s="210"/>
      <c r="J894" s="205"/>
      <c r="K894" s="205"/>
      <c r="L894" s="211"/>
      <c r="M894" s="212"/>
      <c r="N894" s="213"/>
      <c r="O894" s="213"/>
      <c r="P894" s="213"/>
      <c r="Q894" s="213"/>
      <c r="R894" s="213"/>
      <c r="S894" s="213"/>
      <c r="T894" s="214"/>
      <c r="AT894" s="215" t="s">
        <v>546</v>
      </c>
      <c r="AU894" s="215" t="s">
        <v>85</v>
      </c>
      <c r="AV894" s="13" t="s">
        <v>85</v>
      </c>
      <c r="AW894" s="13" t="s">
        <v>33</v>
      </c>
      <c r="AX894" s="13" t="s">
        <v>72</v>
      </c>
      <c r="AY894" s="215" t="s">
        <v>525</v>
      </c>
    </row>
    <row r="895" spans="2:51" s="16" customFormat="1" ht="11.25">
      <c r="B895" s="237"/>
      <c r="C895" s="238"/>
      <c r="D895" s="206" t="s">
        <v>546</v>
      </c>
      <c r="E895" s="239" t="s">
        <v>19</v>
      </c>
      <c r="F895" s="240" t="s">
        <v>590</v>
      </c>
      <c r="G895" s="238"/>
      <c r="H895" s="241">
        <v>53.472000000000001</v>
      </c>
      <c r="I895" s="242"/>
      <c r="J895" s="238"/>
      <c r="K895" s="238"/>
      <c r="L895" s="243"/>
      <c r="M895" s="244"/>
      <c r="N895" s="245"/>
      <c r="O895" s="245"/>
      <c r="P895" s="245"/>
      <c r="Q895" s="245"/>
      <c r="R895" s="245"/>
      <c r="S895" s="245"/>
      <c r="T895" s="246"/>
      <c r="AT895" s="247" t="s">
        <v>546</v>
      </c>
      <c r="AU895" s="247" t="s">
        <v>85</v>
      </c>
      <c r="AV895" s="16" t="s">
        <v>573</v>
      </c>
      <c r="AW895" s="16" t="s">
        <v>33</v>
      </c>
      <c r="AX895" s="16" t="s">
        <v>72</v>
      </c>
      <c r="AY895" s="247" t="s">
        <v>525</v>
      </c>
    </row>
    <row r="896" spans="2:51" s="15" customFormat="1" ht="11.25">
      <c r="B896" s="227"/>
      <c r="C896" s="228"/>
      <c r="D896" s="206" t="s">
        <v>546</v>
      </c>
      <c r="E896" s="229" t="s">
        <v>19</v>
      </c>
      <c r="F896" s="230" t="s">
        <v>1163</v>
      </c>
      <c r="G896" s="228"/>
      <c r="H896" s="229" t="s">
        <v>19</v>
      </c>
      <c r="I896" s="231"/>
      <c r="J896" s="228"/>
      <c r="K896" s="228"/>
      <c r="L896" s="232"/>
      <c r="M896" s="233"/>
      <c r="N896" s="234"/>
      <c r="O896" s="234"/>
      <c r="P896" s="234"/>
      <c r="Q896" s="234"/>
      <c r="R896" s="234"/>
      <c r="S896" s="234"/>
      <c r="T896" s="235"/>
      <c r="AT896" s="236" t="s">
        <v>546</v>
      </c>
      <c r="AU896" s="236" t="s">
        <v>85</v>
      </c>
      <c r="AV896" s="15" t="s">
        <v>79</v>
      </c>
      <c r="AW896" s="15" t="s">
        <v>33</v>
      </c>
      <c r="AX896" s="15" t="s">
        <v>72</v>
      </c>
      <c r="AY896" s="236" t="s">
        <v>525</v>
      </c>
    </row>
    <row r="897" spans="1:65" s="15" customFormat="1" ht="11.25">
      <c r="B897" s="227"/>
      <c r="C897" s="228"/>
      <c r="D897" s="206" t="s">
        <v>546</v>
      </c>
      <c r="E897" s="229" t="s">
        <v>19</v>
      </c>
      <c r="F897" s="230" t="s">
        <v>1395</v>
      </c>
      <c r="G897" s="228"/>
      <c r="H897" s="229" t="s">
        <v>19</v>
      </c>
      <c r="I897" s="231"/>
      <c r="J897" s="228"/>
      <c r="K897" s="228"/>
      <c r="L897" s="232"/>
      <c r="M897" s="233"/>
      <c r="N897" s="234"/>
      <c r="O897" s="234"/>
      <c r="P897" s="234"/>
      <c r="Q897" s="234"/>
      <c r="R897" s="234"/>
      <c r="S897" s="234"/>
      <c r="T897" s="235"/>
      <c r="AT897" s="236" t="s">
        <v>546</v>
      </c>
      <c r="AU897" s="236" t="s">
        <v>85</v>
      </c>
      <c r="AV897" s="15" t="s">
        <v>79</v>
      </c>
      <c r="AW897" s="15" t="s">
        <v>33</v>
      </c>
      <c r="AX897" s="15" t="s">
        <v>72</v>
      </c>
      <c r="AY897" s="236" t="s">
        <v>525</v>
      </c>
    </row>
    <row r="898" spans="1:65" s="13" customFormat="1" ht="11.25">
      <c r="B898" s="204"/>
      <c r="C898" s="205"/>
      <c r="D898" s="206" t="s">
        <v>546</v>
      </c>
      <c r="E898" s="207" t="s">
        <v>19</v>
      </c>
      <c r="F898" s="208" t="s">
        <v>1409</v>
      </c>
      <c r="G898" s="205"/>
      <c r="H898" s="209">
        <v>3.9</v>
      </c>
      <c r="I898" s="210"/>
      <c r="J898" s="205"/>
      <c r="K898" s="205"/>
      <c r="L898" s="211"/>
      <c r="M898" s="212"/>
      <c r="N898" s="213"/>
      <c r="O898" s="213"/>
      <c r="P898" s="213"/>
      <c r="Q898" s="213"/>
      <c r="R898" s="213"/>
      <c r="S898" s="213"/>
      <c r="T898" s="214"/>
      <c r="AT898" s="215" t="s">
        <v>546</v>
      </c>
      <c r="AU898" s="215" t="s">
        <v>85</v>
      </c>
      <c r="AV898" s="13" t="s">
        <v>85</v>
      </c>
      <c r="AW898" s="13" t="s">
        <v>33</v>
      </c>
      <c r="AX898" s="13" t="s">
        <v>72</v>
      </c>
      <c r="AY898" s="215" t="s">
        <v>525</v>
      </c>
    </row>
    <row r="899" spans="1:65" s="13" customFormat="1" ht="11.25">
      <c r="B899" s="204"/>
      <c r="C899" s="205"/>
      <c r="D899" s="206" t="s">
        <v>546</v>
      </c>
      <c r="E899" s="207" t="s">
        <v>19</v>
      </c>
      <c r="F899" s="208" t="s">
        <v>1410</v>
      </c>
      <c r="G899" s="205"/>
      <c r="H899" s="209">
        <v>28.8</v>
      </c>
      <c r="I899" s="210"/>
      <c r="J899" s="205"/>
      <c r="K899" s="205"/>
      <c r="L899" s="211"/>
      <c r="M899" s="212"/>
      <c r="N899" s="213"/>
      <c r="O899" s="213"/>
      <c r="P899" s="213"/>
      <c r="Q899" s="213"/>
      <c r="R899" s="213"/>
      <c r="S899" s="213"/>
      <c r="T899" s="214"/>
      <c r="AT899" s="215" t="s">
        <v>546</v>
      </c>
      <c r="AU899" s="215" t="s">
        <v>85</v>
      </c>
      <c r="AV899" s="13" t="s">
        <v>85</v>
      </c>
      <c r="AW899" s="13" t="s">
        <v>33</v>
      </c>
      <c r="AX899" s="13" t="s">
        <v>72</v>
      </c>
      <c r="AY899" s="215" t="s">
        <v>525</v>
      </c>
    </row>
    <row r="900" spans="1:65" s="16" customFormat="1" ht="11.25">
      <c r="B900" s="237"/>
      <c r="C900" s="238"/>
      <c r="D900" s="206" t="s">
        <v>546</v>
      </c>
      <c r="E900" s="239" t="s">
        <v>19</v>
      </c>
      <c r="F900" s="240" t="s">
        <v>590</v>
      </c>
      <c r="G900" s="238"/>
      <c r="H900" s="241">
        <v>32.700000000000003</v>
      </c>
      <c r="I900" s="242"/>
      <c r="J900" s="238"/>
      <c r="K900" s="238"/>
      <c r="L900" s="243"/>
      <c r="M900" s="244"/>
      <c r="N900" s="245"/>
      <c r="O900" s="245"/>
      <c r="P900" s="245"/>
      <c r="Q900" s="245"/>
      <c r="R900" s="245"/>
      <c r="S900" s="245"/>
      <c r="T900" s="246"/>
      <c r="AT900" s="247" t="s">
        <v>546</v>
      </c>
      <c r="AU900" s="247" t="s">
        <v>85</v>
      </c>
      <c r="AV900" s="16" t="s">
        <v>573</v>
      </c>
      <c r="AW900" s="16" t="s">
        <v>33</v>
      </c>
      <c r="AX900" s="16" t="s">
        <v>72</v>
      </c>
      <c r="AY900" s="247" t="s">
        <v>525</v>
      </c>
    </row>
    <row r="901" spans="1:65" s="14" customFormat="1" ht="11.25">
      <c r="B901" s="216"/>
      <c r="C901" s="217"/>
      <c r="D901" s="206" t="s">
        <v>546</v>
      </c>
      <c r="E901" s="218" t="s">
        <v>188</v>
      </c>
      <c r="F901" s="219" t="s">
        <v>552</v>
      </c>
      <c r="G901" s="217"/>
      <c r="H901" s="220">
        <v>145.072</v>
      </c>
      <c r="I901" s="221"/>
      <c r="J901" s="217"/>
      <c r="K901" s="217"/>
      <c r="L901" s="222"/>
      <c r="M901" s="223"/>
      <c r="N901" s="224"/>
      <c r="O901" s="224"/>
      <c r="P901" s="224"/>
      <c r="Q901" s="224"/>
      <c r="R901" s="224"/>
      <c r="S901" s="224"/>
      <c r="T901" s="225"/>
      <c r="AT901" s="226" t="s">
        <v>546</v>
      </c>
      <c r="AU901" s="226" t="s">
        <v>85</v>
      </c>
      <c r="AV901" s="14" t="s">
        <v>537</v>
      </c>
      <c r="AW901" s="14" t="s">
        <v>33</v>
      </c>
      <c r="AX901" s="14" t="s">
        <v>79</v>
      </c>
      <c r="AY901" s="226" t="s">
        <v>525</v>
      </c>
    </row>
    <row r="902" spans="1:65" s="2" customFormat="1" ht="37.9" customHeight="1">
      <c r="A902" s="38"/>
      <c r="B902" s="39"/>
      <c r="C902" s="186" t="s">
        <v>1411</v>
      </c>
      <c r="D902" s="186" t="s">
        <v>533</v>
      </c>
      <c r="E902" s="187" t="s">
        <v>1412</v>
      </c>
      <c r="F902" s="188" t="s">
        <v>1413</v>
      </c>
      <c r="G902" s="189" t="s">
        <v>132</v>
      </c>
      <c r="H902" s="190">
        <v>145.072</v>
      </c>
      <c r="I902" s="191"/>
      <c r="J902" s="192">
        <f>ROUND(I902*H902,2)</f>
        <v>0</v>
      </c>
      <c r="K902" s="188" t="s">
        <v>536</v>
      </c>
      <c r="L902" s="43"/>
      <c r="M902" s="193" t="s">
        <v>19</v>
      </c>
      <c r="N902" s="194" t="s">
        <v>44</v>
      </c>
      <c r="O902" s="68"/>
      <c r="P902" s="195">
        <f>O902*H902</f>
        <v>0</v>
      </c>
      <c r="Q902" s="195">
        <v>0</v>
      </c>
      <c r="R902" s="195">
        <f>Q902*H902</f>
        <v>0</v>
      </c>
      <c r="S902" s="195">
        <v>0</v>
      </c>
      <c r="T902" s="196">
        <f>S902*H902</f>
        <v>0</v>
      </c>
      <c r="U902" s="38"/>
      <c r="V902" s="38"/>
      <c r="W902" s="38"/>
      <c r="X902" s="38"/>
      <c r="Y902" s="38"/>
      <c r="Z902" s="38"/>
      <c r="AA902" s="38"/>
      <c r="AB902" s="38"/>
      <c r="AC902" s="38"/>
      <c r="AD902" s="38"/>
      <c r="AE902" s="38"/>
      <c r="AR902" s="197" t="s">
        <v>537</v>
      </c>
      <c r="AT902" s="197" t="s">
        <v>533</v>
      </c>
      <c r="AU902" s="197" t="s">
        <v>85</v>
      </c>
      <c r="AY902" s="21" t="s">
        <v>525</v>
      </c>
      <c r="BE902" s="198">
        <f>IF(N902="základní",J902,0)</f>
        <v>0</v>
      </c>
      <c r="BF902" s="198">
        <f>IF(N902="snížená",J902,0)</f>
        <v>0</v>
      </c>
      <c r="BG902" s="198">
        <f>IF(N902="zákl. přenesená",J902,0)</f>
        <v>0</v>
      </c>
      <c r="BH902" s="198">
        <f>IF(N902="sníž. přenesená",J902,0)</f>
        <v>0</v>
      </c>
      <c r="BI902" s="198">
        <f>IF(N902="nulová",J902,0)</f>
        <v>0</v>
      </c>
      <c r="BJ902" s="21" t="s">
        <v>85</v>
      </c>
      <c r="BK902" s="198">
        <f>ROUND(I902*H902,2)</f>
        <v>0</v>
      </c>
      <c r="BL902" s="21" t="s">
        <v>537</v>
      </c>
      <c r="BM902" s="197" t="s">
        <v>1414</v>
      </c>
    </row>
    <row r="903" spans="1:65" s="2" customFormat="1" ht="11.25">
      <c r="A903" s="38"/>
      <c r="B903" s="39"/>
      <c r="C903" s="40"/>
      <c r="D903" s="199" t="s">
        <v>542</v>
      </c>
      <c r="E903" s="40"/>
      <c r="F903" s="200" t="s">
        <v>1415</v>
      </c>
      <c r="G903" s="40"/>
      <c r="H903" s="40"/>
      <c r="I903" s="201"/>
      <c r="J903" s="40"/>
      <c r="K903" s="40"/>
      <c r="L903" s="43"/>
      <c r="M903" s="202"/>
      <c r="N903" s="203"/>
      <c r="O903" s="68"/>
      <c r="P903" s="68"/>
      <c r="Q903" s="68"/>
      <c r="R903" s="68"/>
      <c r="S903" s="68"/>
      <c r="T903" s="69"/>
      <c r="U903" s="38"/>
      <c r="V903" s="38"/>
      <c r="W903" s="38"/>
      <c r="X903" s="38"/>
      <c r="Y903" s="38"/>
      <c r="Z903" s="38"/>
      <c r="AA903" s="38"/>
      <c r="AB903" s="38"/>
      <c r="AC903" s="38"/>
      <c r="AD903" s="38"/>
      <c r="AE903" s="38"/>
      <c r="AT903" s="21" t="s">
        <v>542</v>
      </c>
      <c r="AU903" s="21" t="s">
        <v>85</v>
      </c>
    </row>
    <row r="904" spans="1:65" s="13" customFormat="1" ht="11.25">
      <c r="B904" s="204"/>
      <c r="C904" s="205"/>
      <c r="D904" s="206" t="s">
        <v>546</v>
      </c>
      <c r="E904" s="207" t="s">
        <v>19</v>
      </c>
      <c r="F904" s="208" t="s">
        <v>188</v>
      </c>
      <c r="G904" s="205"/>
      <c r="H904" s="209">
        <v>145.072</v>
      </c>
      <c r="I904" s="210"/>
      <c r="J904" s="205"/>
      <c r="K904" s="205"/>
      <c r="L904" s="211"/>
      <c r="M904" s="212"/>
      <c r="N904" s="213"/>
      <c r="O904" s="213"/>
      <c r="P904" s="213"/>
      <c r="Q904" s="213"/>
      <c r="R904" s="213"/>
      <c r="S904" s="213"/>
      <c r="T904" s="214"/>
      <c r="AT904" s="215" t="s">
        <v>546</v>
      </c>
      <c r="AU904" s="215" t="s">
        <v>85</v>
      </c>
      <c r="AV904" s="13" t="s">
        <v>85</v>
      </c>
      <c r="AW904" s="13" t="s">
        <v>33</v>
      </c>
      <c r="AX904" s="13" t="s">
        <v>79</v>
      </c>
      <c r="AY904" s="215" t="s">
        <v>525</v>
      </c>
    </row>
    <row r="905" spans="1:65" s="2" customFormat="1" ht="44.25" customHeight="1">
      <c r="A905" s="38"/>
      <c r="B905" s="39"/>
      <c r="C905" s="186" t="s">
        <v>1416</v>
      </c>
      <c r="D905" s="186" t="s">
        <v>533</v>
      </c>
      <c r="E905" s="187" t="s">
        <v>1417</v>
      </c>
      <c r="F905" s="188" t="s">
        <v>1418</v>
      </c>
      <c r="G905" s="189" t="s">
        <v>318</v>
      </c>
      <c r="H905" s="190">
        <v>1.44</v>
      </c>
      <c r="I905" s="191"/>
      <c r="J905" s="192">
        <f>ROUND(I905*H905,2)</f>
        <v>0</v>
      </c>
      <c r="K905" s="188" t="s">
        <v>536</v>
      </c>
      <c r="L905" s="43"/>
      <c r="M905" s="193" t="s">
        <v>19</v>
      </c>
      <c r="N905" s="194" t="s">
        <v>44</v>
      </c>
      <c r="O905" s="68"/>
      <c r="P905" s="195">
        <f>O905*H905</f>
        <v>0</v>
      </c>
      <c r="Q905" s="195">
        <v>1.05237</v>
      </c>
      <c r="R905" s="195">
        <f>Q905*H905</f>
        <v>1.5154128</v>
      </c>
      <c r="S905" s="195">
        <v>0</v>
      </c>
      <c r="T905" s="196">
        <f>S905*H905</f>
        <v>0</v>
      </c>
      <c r="U905" s="38"/>
      <c r="V905" s="38"/>
      <c r="W905" s="38"/>
      <c r="X905" s="38"/>
      <c r="Y905" s="38"/>
      <c r="Z905" s="38"/>
      <c r="AA905" s="38"/>
      <c r="AB905" s="38"/>
      <c r="AC905" s="38"/>
      <c r="AD905" s="38"/>
      <c r="AE905" s="38"/>
      <c r="AR905" s="197" t="s">
        <v>537</v>
      </c>
      <c r="AT905" s="197" t="s">
        <v>533</v>
      </c>
      <c r="AU905" s="197" t="s">
        <v>85</v>
      </c>
      <c r="AY905" s="21" t="s">
        <v>525</v>
      </c>
      <c r="BE905" s="198">
        <f>IF(N905="základní",J905,0)</f>
        <v>0</v>
      </c>
      <c r="BF905" s="198">
        <f>IF(N905="snížená",J905,0)</f>
        <v>0</v>
      </c>
      <c r="BG905" s="198">
        <f>IF(N905="zákl. přenesená",J905,0)</f>
        <v>0</v>
      </c>
      <c r="BH905" s="198">
        <f>IF(N905="sníž. přenesená",J905,0)</f>
        <v>0</v>
      </c>
      <c r="BI905" s="198">
        <f>IF(N905="nulová",J905,0)</f>
        <v>0</v>
      </c>
      <c r="BJ905" s="21" t="s">
        <v>85</v>
      </c>
      <c r="BK905" s="198">
        <f>ROUND(I905*H905,2)</f>
        <v>0</v>
      </c>
      <c r="BL905" s="21" t="s">
        <v>537</v>
      </c>
      <c r="BM905" s="197" t="s">
        <v>1419</v>
      </c>
    </row>
    <row r="906" spans="1:65" s="2" customFormat="1" ht="11.25">
      <c r="A906" s="38"/>
      <c r="B906" s="39"/>
      <c r="C906" s="40"/>
      <c r="D906" s="199" t="s">
        <v>542</v>
      </c>
      <c r="E906" s="40"/>
      <c r="F906" s="200" t="s">
        <v>1420</v>
      </c>
      <c r="G906" s="40"/>
      <c r="H906" s="40"/>
      <c r="I906" s="201"/>
      <c r="J906" s="40"/>
      <c r="K906" s="40"/>
      <c r="L906" s="43"/>
      <c r="M906" s="202"/>
      <c r="N906" s="203"/>
      <c r="O906" s="68"/>
      <c r="P906" s="68"/>
      <c r="Q906" s="68"/>
      <c r="R906" s="68"/>
      <c r="S906" s="68"/>
      <c r="T906" s="69"/>
      <c r="U906" s="38"/>
      <c r="V906" s="38"/>
      <c r="W906" s="38"/>
      <c r="X906" s="38"/>
      <c r="Y906" s="38"/>
      <c r="Z906" s="38"/>
      <c r="AA906" s="38"/>
      <c r="AB906" s="38"/>
      <c r="AC906" s="38"/>
      <c r="AD906" s="38"/>
      <c r="AE906" s="38"/>
      <c r="AT906" s="21" t="s">
        <v>542</v>
      </c>
      <c r="AU906" s="21" t="s">
        <v>85</v>
      </c>
    </row>
    <row r="907" spans="1:65" s="15" customFormat="1" ht="11.25">
      <c r="B907" s="227"/>
      <c r="C907" s="228"/>
      <c r="D907" s="206" t="s">
        <v>546</v>
      </c>
      <c r="E907" s="229" t="s">
        <v>19</v>
      </c>
      <c r="F907" s="230" t="s">
        <v>1021</v>
      </c>
      <c r="G907" s="228"/>
      <c r="H907" s="229" t="s">
        <v>19</v>
      </c>
      <c r="I907" s="231"/>
      <c r="J907" s="228"/>
      <c r="K907" s="228"/>
      <c r="L907" s="232"/>
      <c r="M907" s="233"/>
      <c r="N907" s="234"/>
      <c r="O907" s="234"/>
      <c r="P907" s="234"/>
      <c r="Q907" s="234"/>
      <c r="R907" s="234"/>
      <c r="S907" s="234"/>
      <c r="T907" s="235"/>
      <c r="AT907" s="236" t="s">
        <v>546</v>
      </c>
      <c r="AU907" s="236" t="s">
        <v>85</v>
      </c>
      <c r="AV907" s="15" t="s">
        <v>79</v>
      </c>
      <c r="AW907" s="15" t="s">
        <v>33</v>
      </c>
      <c r="AX907" s="15" t="s">
        <v>72</v>
      </c>
      <c r="AY907" s="236" t="s">
        <v>525</v>
      </c>
    </row>
    <row r="908" spans="1:65" s="13" customFormat="1" ht="11.25">
      <c r="B908" s="204"/>
      <c r="C908" s="205"/>
      <c r="D908" s="206" t="s">
        <v>546</v>
      </c>
      <c r="E908" s="207" t="s">
        <v>19</v>
      </c>
      <c r="F908" s="208" t="s">
        <v>1421</v>
      </c>
      <c r="G908" s="205"/>
      <c r="H908" s="209">
        <v>0.64200000000000002</v>
      </c>
      <c r="I908" s="210"/>
      <c r="J908" s="205"/>
      <c r="K908" s="205"/>
      <c r="L908" s="211"/>
      <c r="M908" s="212"/>
      <c r="N908" s="213"/>
      <c r="O908" s="213"/>
      <c r="P908" s="213"/>
      <c r="Q908" s="213"/>
      <c r="R908" s="213"/>
      <c r="S908" s="213"/>
      <c r="T908" s="214"/>
      <c r="AT908" s="215" t="s">
        <v>546</v>
      </c>
      <c r="AU908" s="215" t="s">
        <v>85</v>
      </c>
      <c r="AV908" s="13" t="s">
        <v>85</v>
      </c>
      <c r="AW908" s="13" t="s">
        <v>33</v>
      </c>
      <c r="AX908" s="13" t="s">
        <v>72</v>
      </c>
      <c r="AY908" s="215" t="s">
        <v>525</v>
      </c>
    </row>
    <row r="909" spans="1:65" s="13" customFormat="1" ht="11.25">
      <c r="B909" s="204"/>
      <c r="C909" s="205"/>
      <c r="D909" s="206" t="s">
        <v>546</v>
      </c>
      <c r="E909" s="207" t="s">
        <v>19</v>
      </c>
      <c r="F909" s="208" t="s">
        <v>1422</v>
      </c>
      <c r="G909" s="205"/>
      <c r="H909" s="209">
        <v>0.79800000000000004</v>
      </c>
      <c r="I909" s="210"/>
      <c r="J909" s="205"/>
      <c r="K909" s="205"/>
      <c r="L909" s="211"/>
      <c r="M909" s="212"/>
      <c r="N909" s="213"/>
      <c r="O909" s="213"/>
      <c r="P909" s="213"/>
      <c r="Q909" s="213"/>
      <c r="R909" s="213"/>
      <c r="S909" s="213"/>
      <c r="T909" s="214"/>
      <c r="AT909" s="215" t="s">
        <v>546</v>
      </c>
      <c r="AU909" s="215" t="s">
        <v>85</v>
      </c>
      <c r="AV909" s="13" t="s">
        <v>85</v>
      </c>
      <c r="AW909" s="13" t="s">
        <v>33</v>
      </c>
      <c r="AX909" s="13" t="s">
        <v>72</v>
      </c>
      <c r="AY909" s="215" t="s">
        <v>525</v>
      </c>
    </row>
    <row r="910" spans="1:65" s="14" customFormat="1" ht="11.25">
      <c r="B910" s="216"/>
      <c r="C910" s="217"/>
      <c r="D910" s="206" t="s">
        <v>546</v>
      </c>
      <c r="E910" s="218" t="s">
        <v>19</v>
      </c>
      <c r="F910" s="219" t="s">
        <v>552</v>
      </c>
      <c r="G910" s="217"/>
      <c r="H910" s="220">
        <v>1.44</v>
      </c>
      <c r="I910" s="221"/>
      <c r="J910" s="217"/>
      <c r="K910" s="217"/>
      <c r="L910" s="222"/>
      <c r="M910" s="223"/>
      <c r="N910" s="224"/>
      <c r="O910" s="224"/>
      <c r="P910" s="224"/>
      <c r="Q910" s="224"/>
      <c r="R910" s="224"/>
      <c r="S910" s="224"/>
      <c r="T910" s="225"/>
      <c r="AT910" s="226" t="s">
        <v>546</v>
      </c>
      <c r="AU910" s="226" t="s">
        <v>85</v>
      </c>
      <c r="AV910" s="14" t="s">
        <v>537</v>
      </c>
      <c r="AW910" s="14" t="s">
        <v>33</v>
      </c>
      <c r="AX910" s="14" t="s">
        <v>79</v>
      </c>
      <c r="AY910" s="226" t="s">
        <v>525</v>
      </c>
    </row>
    <row r="911" spans="1:65" s="2" customFormat="1" ht="37.9" customHeight="1">
      <c r="A911" s="38"/>
      <c r="B911" s="39"/>
      <c r="C911" s="186" t="s">
        <v>1423</v>
      </c>
      <c r="D911" s="186" t="s">
        <v>533</v>
      </c>
      <c r="E911" s="187" t="s">
        <v>1424</v>
      </c>
      <c r="F911" s="188" t="s">
        <v>1425</v>
      </c>
      <c r="G911" s="189" t="s">
        <v>128</v>
      </c>
      <c r="H911" s="190">
        <v>10.119</v>
      </c>
      <c r="I911" s="191"/>
      <c r="J911" s="192">
        <f>ROUND(I911*H911,2)</f>
        <v>0</v>
      </c>
      <c r="K911" s="188" t="s">
        <v>536</v>
      </c>
      <c r="L911" s="43"/>
      <c r="M911" s="193" t="s">
        <v>19</v>
      </c>
      <c r="N911" s="194" t="s">
        <v>44</v>
      </c>
      <c r="O911" s="68"/>
      <c r="P911" s="195">
        <f>O911*H911</f>
        <v>0</v>
      </c>
      <c r="Q911" s="195">
        <v>4.8000000000000001E-4</v>
      </c>
      <c r="R911" s="195">
        <f>Q911*H911</f>
        <v>4.8571200000000004E-3</v>
      </c>
      <c r="S911" s="195">
        <v>0</v>
      </c>
      <c r="T911" s="196">
        <f>S911*H911</f>
        <v>0</v>
      </c>
      <c r="U911" s="38"/>
      <c r="V911" s="38"/>
      <c r="W911" s="38"/>
      <c r="X911" s="38"/>
      <c r="Y911" s="38"/>
      <c r="Z911" s="38"/>
      <c r="AA911" s="38"/>
      <c r="AB911" s="38"/>
      <c r="AC911" s="38"/>
      <c r="AD911" s="38"/>
      <c r="AE911" s="38"/>
      <c r="AR911" s="197" t="s">
        <v>537</v>
      </c>
      <c r="AT911" s="197" t="s">
        <v>533</v>
      </c>
      <c r="AU911" s="197" t="s">
        <v>85</v>
      </c>
      <c r="AY911" s="21" t="s">
        <v>525</v>
      </c>
      <c r="BE911" s="198">
        <f>IF(N911="základní",J911,0)</f>
        <v>0</v>
      </c>
      <c r="BF911" s="198">
        <f>IF(N911="snížená",J911,0)</f>
        <v>0</v>
      </c>
      <c r="BG911" s="198">
        <f>IF(N911="zákl. přenesená",J911,0)</f>
        <v>0</v>
      </c>
      <c r="BH911" s="198">
        <f>IF(N911="sníž. přenesená",J911,0)</f>
        <v>0</v>
      </c>
      <c r="BI911" s="198">
        <f>IF(N911="nulová",J911,0)</f>
        <v>0</v>
      </c>
      <c r="BJ911" s="21" t="s">
        <v>85</v>
      </c>
      <c r="BK911" s="198">
        <f>ROUND(I911*H911,2)</f>
        <v>0</v>
      </c>
      <c r="BL911" s="21" t="s">
        <v>537</v>
      </c>
      <c r="BM911" s="197" t="s">
        <v>1426</v>
      </c>
    </row>
    <row r="912" spans="1:65" s="2" customFormat="1" ht="11.25">
      <c r="A912" s="38"/>
      <c r="B912" s="39"/>
      <c r="C912" s="40"/>
      <c r="D912" s="199" t="s">
        <v>542</v>
      </c>
      <c r="E912" s="40"/>
      <c r="F912" s="200" t="s">
        <v>1427</v>
      </c>
      <c r="G912" s="40"/>
      <c r="H912" s="40"/>
      <c r="I912" s="201"/>
      <c r="J912" s="40"/>
      <c r="K912" s="40"/>
      <c r="L912" s="43"/>
      <c r="M912" s="202"/>
      <c r="N912" s="203"/>
      <c r="O912" s="68"/>
      <c r="P912" s="68"/>
      <c r="Q912" s="68"/>
      <c r="R912" s="68"/>
      <c r="S912" s="68"/>
      <c r="T912" s="69"/>
      <c r="U912" s="38"/>
      <c r="V912" s="38"/>
      <c r="W912" s="38"/>
      <c r="X912" s="38"/>
      <c r="Y912" s="38"/>
      <c r="Z912" s="38"/>
      <c r="AA912" s="38"/>
      <c r="AB912" s="38"/>
      <c r="AC912" s="38"/>
      <c r="AD912" s="38"/>
      <c r="AE912" s="38"/>
      <c r="AT912" s="21" t="s">
        <v>542</v>
      </c>
      <c r="AU912" s="21" t="s">
        <v>85</v>
      </c>
    </row>
    <row r="913" spans="1:65" s="15" customFormat="1" ht="11.25">
      <c r="B913" s="227"/>
      <c r="C913" s="228"/>
      <c r="D913" s="206" t="s">
        <v>546</v>
      </c>
      <c r="E913" s="229" t="s">
        <v>19</v>
      </c>
      <c r="F913" s="230" t="s">
        <v>1428</v>
      </c>
      <c r="G913" s="228"/>
      <c r="H913" s="229" t="s">
        <v>19</v>
      </c>
      <c r="I913" s="231"/>
      <c r="J913" s="228"/>
      <c r="K913" s="228"/>
      <c r="L913" s="232"/>
      <c r="M913" s="233"/>
      <c r="N913" s="234"/>
      <c r="O913" s="234"/>
      <c r="P913" s="234"/>
      <c r="Q913" s="234"/>
      <c r="R913" s="234"/>
      <c r="S913" s="234"/>
      <c r="T913" s="235"/>
      <c r="AT913" s="236" t="s">
        <v>546</v>
      </c>
      <c r="AU913" s="236" t="s">
        <v>85</v>
      </c>
      <c r="AV913" s="15" t="s">
        <v>79</v>
      </c>
      <c r="AW913" s="15" t="s">
        <v>33</v>
      </c>
      <c r="AX913" s="15" t="s">
        <v>72</v>
      </c>
      <c r="AY913" s="236" t="s">
        <v>525</v>
      </c>
    </row>
    <row r="914" spans="1:65" s="13" customFormat="1" ht="11.25">
      <c r="B914" s="204"/>
      <c r="C914" s="205"/>
      <c r="D914" s="206" t="s">
        <v>546</v>
      </c>
      <c r="E914" s="207" t="s">
        <v>19</v>
      </c>
      <c r="F914" s="208" t="s">
        <v>1429</v>
      </c>
      <c r="G914" s="205"/>
      <c r="H914" s="209">
        <v>10.119</v>
      </c>
      <c r="I914" s="210"/>
      <c r="J914" s="205"/>
      <c r="K914" s="205"/>
      <c r="L914" s="211"/>
      <c r="M914" s="212"/>
      <c r="N914" s="213"/>
      <c r="O914" s="213"/>
      <c r="P914" s="213"/>
      <c r="Q914" s="213"/>
      <c r="R914" s="213"/>
      <c r="S914" s="213"/>
      <c r="T914" s="214"/>
      <c r="AT914" s="215" t="s">
        <v>546</v>
      </c>
      <c r="AU914" s="215" t="s">
        <v>85</v>
      </c>
      <c r="AV914" s="13" t="s">
        <v>85</v>
      </c>
      <c r="AW914" s="13" t="s">
        <v>33</v>
      </c>
      <c r="AX914" s="13" t="s">
        <v>79</v>
      </c>
      <c r="AY914" s="215" t="s">
        <v>525</v>
      </c>
    </row>
    <row r="915" spans="1:65" s="2" customFormat="1" ht="37.9" customHeight="1">
      <c r="A915" s="38"/>
      <c r="B915" s="39"/>
      <c r="C915" s="186" t="s">
        <v>1430</v>
      </c>
      <c r="D915" s="186" t="s">
        <v>533</v>
      </c>
      <c r="E915" s="187" t="s">
        <v>1431</v>
      </c>
      <c r="F915" s="188" t="s">
        <v>1432</v>
      </c>
      <c r="G915" s="189" t="s">
        <v>128</v>
      </c>
      <c r="H915" s="190">
        <v>17.984999999999999</v>
      </c>
      <c r="I915" s="191"/>
      <c r="J915" s="192">
        <f>ROUND(I915*H915,2)</f>
        <v>0</v>
      </c>
      <c r="K915" s="188" t="s">
        <v>536</v>
      </c>
      <c r="L915" s="43"/>
      <c r="M915" s="193" t="s">
        <v>19</v>
      </c>
      <c r="N915" s="194" t="s">
        <v>44</v>
      </c>
      <c r="O915" s="68"/>
      <c r="P915" s="195">
        <f>O915*H915</f>
        <v>0</v>
      </c>
      <c r="Q915" s="195">
        <v>1.0399999999999999E-3</v>
      </c>
      <c r="R915" s="195">
        <f>Q915*H915</f>
        <v>1.8704399999999999E-2</v>
      </c>
      <c r="S915" s="195">
        <v>0</v>
      </c>
      <c r="T915" s="196">
        <f>S915*H915</f>
        <v>0</v>
      </c>
      <c r="U915" s="38"/>
      <c r="V915" s="38"/>
      <c r="W915" s="38"/>
      <c r="X915" s="38"/>
      <c r="Y915" s="38"/>
      <c r="Z915" s="38"/>
      <c r="AA915" s="38"/>
      <c r="AB915" s="38"/>
      <c r="AC915" s="38"/>
      <c r="AD915" s="38"/>
      <c r="AE915" s="38"/>
      <c r="AR915" s="197" t="s">
        <v>537</v>
      </c>
      <c r="AT915" s="197" t="s">
        <v>533</v>
      </c>
      <c r="AU915" s="197" t="s">
        <v>85</v>
      </c>
      <c r="AY915" s="21" t="s">
        <v>525</v>
      </c>
      <c r="BE915" s="198">
        <f>IF(N915="základní",J915,0)</f>
        <v>0</v>
      </c>
      <c r="BF915" s="198">
        <f>IF(N915="snížená",J915,0)</f>
        <v>0</v>
      </c>
      <c r="BG915" s="198">
        <f>IF(N915="zákl. přenesená",J915,0)</f>
        <v>0</v>
      </c>
      <c r="BH915" s="198">
        <f>IF(N915="sníž. přenesená",J915,0)</f>
        <v>0</v>
      </c>
      <c r="BI915" s="198">
        <f>IF(N915="nulová",J915,0)</f>
        <v>0</v>
      </c>
      <c r="BJ915" s="21" t="s">
        <v>85</v>
      </c>
      <c r="BK915" s="198">
        <f>ROUND(I915*H915,2)</f>
        <v>0</v>
      </c>
      <c r="BL915" s="21" t="s">
        <v>537</v>
      </c>
      <c r="BM915" s="197" t="s">
        <v>1433</v>
      </c>
    </row>
    <row r="916" spans="1:65" s="2" customFormat="1" ht="11.25">
      <c r="A916" s="38"/>
      <c r="B916" s="39"/>
      <c r="C916" s="40"/>
      <c r="D916" s="199" t="s">
        <v>542</v>
      </c>
      <c r="E916" s="40"/>
      <c r="F916" s="200" t="s">
        <v>1434</v>
      </c>
      <c r="G916" s="40"/>
      <c r="H916" s="40"/>
      <c r="I916" s="201"/>
      <c r="J916" s="40"/>
      <c r="K916" s="40"/>
      <c r="L916" s="43"/>
      <c r="M916" s="202"/>
      <c r="N916" s="203"/>
      <c r="O916" s="68"/>
      <c r="P916" s="68"/>
      <c r="Q916" s="68"/>
      <c r="R916" s="68"/>
      <c r="S916" s="68"/>
      <c r="T916" s="69"/>
      <c r="U916" s="38"/>
      <c r="V916" s="38"/>
      <c r="W916" s="38"/>
      <c r="X916" s="38"/>
      <c r="Y916" s="38"/>
      <c r="Z916" s="38"/>
      <c r="AA916" s="38"/>
      <c r="AB916" s="38"/>
      <c r="AC916" s="38"/>
      <c r="AD916" s="38"/>
      <c r="AE916" s="38"/>
      <c r="AT916" s="21" t="s">
        <v>542</v>
      </c>
      <c r="AU916" s="21" t="s">
        <v>85</v>
      </c>
    </row>
    <row r="917" spans="1:65" s="15" customFormat="1" ht="11.25">
      <c r="B917" s="227"/>
      <c r="C917" s="228"/>
      <c r="D917" s="206" t="s">
        <v>546</v>
      </c>
      <c r="E917" s="229" t="s">
        <v>19</v>
      </c>
      <c r="F917" s="230" t="s">
        <v>1435</v>
      </c>
      <c r="G917" s="228"/>
      <c r="H917" s="229" t="s">
        <v>19</v>
      </c>
      <c r="I917" s="231"/>
      <c r="J917" s="228"/>
      <c r="K917" s="228"/>
      <c r="L917" s="232"/>
      <c r="M917" s="233"/>
      <c r="N917" s="234"/>
      <c r="O917" s="234"/>
      <c r="P917" s="234"/>
      <c r="Q917" s="234"/>
      <c r="R917" s="234"/>
      <c r="S917" s="234"/>
      <c r="T917" s="235"/>
      <c r="AT917" s="236" t="s">
        <v>546</v>
      </c>
      <c r="AU917" s="236" t="s">
        <v>85</v>
      </c>
      <c r="AV917" s="15" t="s">
        <v>79</v>
      </c>
      <c r="AW917" s="15" t="s">
        <v>33</v>
      </c>
      <c r="AX917" s="15" t="s">
        <v>72</v>
      </c>
      <c r="AY917" s="236" t="s">
        <v>525</v>
      </c>
    </row>
    <row r="918" spans="1:65" s="13" customFormat="1" ht="11.25">
      <c r="B918" s="204"/>
      <c r="C918" s="205"/>
      <c r="D918" s="206" t="s">
        <v>546</v>
      </c>
      <c r="E918" s="207" t="s">
        <v>19</v>
      </c>
      <c r="F918" s="208" t="s">
        <v>1436</v>
      </c>
      <c r="G918" s="205"/>
      <c r="H918" s="209">
        <v>6.085</v>
      </c>
      <c r="I918" s="210"/>
      <c r="J918" s="205"/>
      <c r="K918" s="205"/>
      <c r="L918" s="211"/>
      <c r="M918" s="212"/>
      <c r="N918" s="213"/>
      <c r="O918" s="213"/>
      <c r="P918" s="213"/>
      <c r="Q918" s="213"/>
      <c r="R918" s="213"/>
      <c r="S918" s="213"/>
      <c r="T918" s="214"/>
      <c r="AT918" s="215" t="s">
        <v>546</v>
      </c>
      <c r="AU918" s="215" t="s">
        <v>85</v>
      </c>
      <c r="AV918" s="13" t="s">
        <v>85</v>
      </c>
      <c r="AW918" s="13" t="s">
        <v>33</v>
      </c>
      <c r="AX918" s="13" t="s">
        <v>72</v>
      </c>
      <c r="AY918" s="215" t="s">
        <v>525</v>
      </c>
    </row>
    <row r="919" spans="1:65" s="13" customFormat="1" ht="11.25">
      <c r="B919" s="204"/>
      <c r="C919" s="205"/>
      <c r="D919" s="206" t="s">
        <v>546</v>
      </c>
      <c r="E919" s="207" t="s">
        <v>19</v>
      </c>
      <c r="F919" s="208" t="s">
        <v>1437</v>
      </c>
      <c r="G919" s="205"/>
      <c r="H919" s="209">
        <v>10.4</v>
      </c>
      <c r="I919" s="210"/>
      <c r="J919" s="205"/>
      <c r="K919" s="205"/>
      <c r="L919" s="211"/>
      <c r="M919" s="212"/>
      <c r="N919" s="213"/>
      <c r="O919" s="213"/>
      <c r="P919" s="213"/>
      <c r="Q919" s="213"/>
      <c r="R919" s="213"/>
      <c r="S919" s="213"/>
      <c r="T919" s="214"/>
      <c r="AT919" s="215" t="s">
        <v>546</v>
      </c>
      <c r="AU919" s="215" t="s">
        <v>85</v>
      </c>
      <c r="AV919" s="13" t="s">
        <v>85</v>
      </c>
      <c r="AW919" s="13" t="s">
        <v>33</v>
      </c>
      <c r="AX919" s="13" t="s">
        <v>72</v>
      </c>
      <c r="AY919" s="215" t="s">
        <v>525</v>
      </c>
    </row>
    <row r="920" spans="1:65" s="15" customFormat="1" ht="11.25">
      <c r="B920" s="227"/>
      <c r="C920" s="228"/>
      <c r="D920" s="206" t="s">
        <v>546</v>
      </c>
      <c r="E920" s="229" t="s">
        <v>19</v>
      </c>
      <c r="F920" s="230" t="s">
        <v>1438</v>
      </c>
      <c r="G920" s="228"/>
      <c r="H920" s="229" t="s">
        <v>19</v>
      </c>
      <c r="I920" s="231"/>
      <c r="J920" s="228"/>
      <c r="K920" s="228"/>
      <c r="L920" s="232"/>
      <c r="M920" s="233"/>
      <c r="N920" s="234"/>
      <c r="O920" s="234"/>
      <c r="P920" s="234"/>
      <c r="Q920" s="234"/>
      <c r="R920" s="234"/>
      <c r="S920" s="234"/>
      <c r="T920" s="235"/>
      <c r="AT920" s="236" t="s">
        <v>546</v>
      </c>
      <c r="AU920" s="236" t="s">
        <v>85</v>
      </c>
      <c r="AV920" s="15" t="s">
        <v>79</v>
      </c>
      <c r="AW920" s="15" t="s">
        <v>33</v>
      </c>
      <c r="AX920" s="15" t="s">
        <v>72</v>
      </c>
      <c r="AY920" s="236" t="s">
        <v>525</v>
      </c>
    </row>
    <row r="921" spans="1:65" s="13" customFormat="1" ht="11.25">
      <c r="B921" s="204"/>
      <c r="C921" s="205"/>
      <c r="D921" s="206" t="s">
        <v>546</v>
      </c>
      <c r="E921" s="207" t="s">
        <v>19</v>
      </c>
      <c r="F921" s="208" t="s">
        <v>1439</v>
      </c>
      <c r="G921" s="205"/>
      <c r="H921" s="209">
        <v>1.5</v>
      </c>
      <c r="I921" s="210"/>
      <c r="J921" s="205"/>
      <c r="K921" s="205"/>
      <c r="L921" s="211"/>
      <c r="M921" s="212"/>
      <c r="N921" s="213"/>
      <c r="O921" s="213"/>
      <c r="P921" s="213"/>
      <c r="Q921" s="213"/>
      <c r="R921" s="213"/>
      <c r="S921" s="213"/>
      <c r="T921" s="214"/>
      <c r="AT921" s="215" t="s">
        <v>546</v>
      </c>
      <c r="AU921" s="215" t="s">
        <v>85</v>
      </c>
      <c r="AV921" s="13" t="s">
        <v>85</v>
      </c>
      <c r="AW921" s="13" t="s">
        <v>33</v>
      </c>
      <c r="AX921" s="13" t="s">
        <v>72</v>
      </c>
      <c r="AY921" s="215" t="s">
        <v>525</v>
      </c>
    </row>
    <row r="922" spans="1:65" s="14" customFormat="1" ht="11.25">
      <c r="B922" s="216"/>
      <c r="C922" s="217"/>
      <c r="D922" s="206" t="s">
        <v>546</v>
      </c>
      <c r="E922" s="218" t="s">
        <v>19</v>
      </c>
      <c r="F922" s="219" t="s">
        <v>552</v>
      </c>
      <c r="G922" s="217"/>
      <c r="H922" s="220">
        <v>17.984999999999999</v>
      </c>
      <c r="I922" s="221"/>
      <c r="J922" s="217"/>
      <c r="K922" s="217"/>
      <c r="L922" s="222"/>
      <c r="M922" s="223"/>
      <c r="N922" s="224"/>
      <c r="O922" s="224"/>
      <c r="P922" s="224"/>
      <c r="Q922" s="224"/>
      <c r="R922" s="224"/>
      <c r="S922" s="224"/>
      <c r="T922" s="225"/>
      <c r="AT922" s="226" t="s">
        <v>546</v>
      </c>
      <c r="AU922" s="226" t="s">
        <v>85</v>
      </c>
      <c r="AV922" s="14" t="s">
        <v>537</v>
      </c>
      <c r="AW922" s="14" t="s">
        <v>33</v>
      </c>
      <c r="AX922" s="14" t="s">
        <v>79</v>
      </c>
      <c r="AY922" s="226" t="s">
        <v>525</v>
      </c>
    </row>
    <row r="923" spans="1:65" s="2" customFormat="1" ht="37.9" customHeight="1">
      <c r="A923" s="38"/>
      <c r="B923" s="39"/>
      <c r="C923" s="186" t="s">
        <v>1440</v>
      </c>
      <c r="D923" s="186" t="s">
        <v>533</v>
      </c>
      <c r="E923" s="187" t="s">
        <v>1441</v>
      </c>
      <c r="F923" s="188" t="s">
        <v>1442</v>
      </c>
      <c r="G923" s="189" t="s">
        <v>132</v>
      </c>
      <c r="H923" s="190">
        <v>11.375</v>
      </c>
      <c r="I923" s="191"/>
      <c r="J923" s="192">
        <f>ROUND(I923*H923,2)</f>
        <v>0</v>
      </c>
      <c r="K923" s="188" t="s">
        <v>536</v>
      </c>
      <c r="L923" s="43"/>
      <c r="M923" s="193" t="s">
        <v>19</v>
      </c>
      <c r="N923" s="194" t="s">
        <v>44</v>
      </c>
      <c r="O923" s="68"/>
      <c r="P923" s="195">
        <f>O923*H923</f>
        <v>0</v>
      </c>
      <c r="Q923" s="195">
        <v>0.11396000000000001</v>
      </c>
      <c r="R923" s="195">
        <f>Q923*H923</f>
        <v>1.296295</v>
      </c>
      <c r="S923" s="195">
        <v>0</v>
      </c>
      <c r="T923" s="196">
        <f>S923*H923</f>
        <v>0</v>
      </c>
      <c r="U923" s="38"/>
      <c r="V923" s="38"/>
      <c r="W923" s="38"/>
      <c r="X923" s="38"/>
      <c r="Y923" s="38"/>
      <c r="Z923" s="38"/>
      <c r="AA923" s="38"/>
      <c r="AB923" s="38"/>
      <c r="AC923" s="38"/>
      <c r="AD923" s="38"/>
      <c r="AE923" s="38"/>
      <c r="AR923" s="197" t="s">
        <v>537</v>
      </c>
      <c r="AT923" s="197" t="s">
        <v>533</v>
      </c>
      <c r="AU923" s="197" t="s">
        <v>85</v>
      </c>
      <c r="AY923" s="21" t="s">
        <v>525</v>
      </c>
      <c r="BE923" s="198">
        <f>IF(N923="základní",J923,0)</f>
        <v>0</v>
      </c>
      <c r="BF923" s="198">
        <f>IF(N923="snížená",J923,0)</f>
        <v>0</v>
      </c>
      <c r="BG923" s="198">
        <f>IF(N923="zákl. přenesená",J923,0)</f>
        <v>0</v>
      </c>
      <c r="BH923" s="198">
        <f>IF(N923="sníž. přenesená",J923,0)</f>
        <v>0</v>
      </c>
      <c r="BI923" s="198">
        <f>IF(N923="nulová",J923,0)</f>
        <v>0</v>
      </c>
      <c r="BJ923" s="21" t="s">
        <v>85</v>
      </c>
      <c r="BK923" s="198">
        <f>ROUND(I923*H923,2)</f>
        <v>0</v>
      </c>
      <c r="BL923" s="21" t="s">
        <v>537</v>
      </c>
      <c r="BM923" s="197" t="s">
        <v>1443</v>
      </c>
    </row>
    <row r="924" spans="1:65" s="2" customFormat="1" ht="11.25">
      <c r="A924" s="38"/>
      <c r="B924" s="39"/>
      <c r="C924" s="40"/>
      <c r="D924" s="199" t="s">
        <v>542</v>
      </c>
      <c r="E924" s="40"/>
      <c r="F924" s="200" t="s">
        <v>1444</v>
      </c>
      <c r="G924" s="40"/>
      <c r="H924" s="40"/>
      <c r="I924" s="201"/>
      <c r="J924" s="40"/>
      <c r="K924" s="40"/>
      <c r="L924" s="43"/>
      <c r="M924" s="202"/>
      <c r="N924" s="203"/>
      <c r="O924" s="68"/>
      <c r="P924" s="68"/>
      <c r="Q924" s="68"/>
      <c r="R924" s="68"/>
      <c r="S924" s="68"/>
      <c r="T924" s="69"/>
      <c r="U924" s="38"/>
      <c r="V924" s="38"/>
      <c r="W924" s="38"/>
      <c r="X924" s="38"/>
      <c r="Y924" s="38"/>
      <c r="Z924" s="38"/>
      <c r="AA924" s="38"/>
      <c r="AB924" s="38"/>
      <c r="AC924" s="38"/>
      <c r="AD924" s="38"/>
      <c r="AE924" s="38"/>
      <c r="AT924" s="21" t="s">
        <v>542</v>
      </c>
      <c r="AU924" s="21" t="s">
        <v>85</v>
      </c>
    </row>
    <row r="925" spans="1:65" s="15" customFormat="1" ht="11.25">
      <c r="B925" s="227"/>
      <c r="C925" s="228"/>
      <c r="D925" s="206" t="s">
        <v>546</v>
      </c>
      <c r="E925" s="229" t="s">
        <v>19</v>
      </c>
      <c r="F925" s="230" t="s">
        <v>1163</v>
      </c>
      <c r="G925" s="228"/>
      <c r="H925" s="229" t="s">
        <v>19</v>
      </c>
      <c r="I925" s="231"/>
      <c r="J925" s="228"/>
      <c r="K925" s="228"/>
      <c r="L925" s="232"/>
      <c r="M925" s="233"/>
      <c r="N925" s="234"/>
      <c r="O925" s="234"/>
      <c r="P925" s="234"/>
      <c r="Q925" s="234"/>
      <c r="R925" s="234"/>
      <c r="S925" s="234"/>
      <c r="T925" s="235"/>
      <c r="AT925" s="236" t="s">
        <v>546</v>
      </c>
      <c r="AU925" s="236" t="s">
        <v>85</v>
      </c>
      <c r="AV925" s="15" t="s">
        <v>79</v>
      </c>
      <c r="AW925" s="15" t="s">
        <v>33</v>
      </c>
      <c r="AX925" s="15" t="s">
        <v>72</v>
      </c>
      <c r="AY925" s="236" t="s">
        <v>525</v>
      </c>
    </row>
    <row r="926" spans="1:65" s="15" customFormat="1" ht="11.25">
      <c r="B926" s="227"/>
      <c r="C926" s="228"/>
      <c r="D926" s="206" t="s">
        <v>546</v>
      </c>
      <c r="E926" s="229" t="s">
        <v>19</v>
      </c>
      <c r="F926" s="230" t="s">
        <v>1445</v>
      </c>
      <c r="G926" s="228"/>
      <c r="H926" s="229" t="s">
        <v>19</v>
      </c>
      <c r="I926" s="231"/>
      <c r="J926" s="228"/>
      <c r="K926" s="228"/>
      <c r="L926" s="232"/>
      <c r="M926" s="233"/>
      <c r="N926" s="234"/>
      <c r="O926" s="234"/>
      <c r="P926" s="234"/>
      <c r="Q926" s="234"/>
      <c r="R926" s="234"/>
      <c r="S926" s="234"/>
      <c r="T926" s="235"/>
      <c r="AT926" s="236" t="s">
        <v>546</v>
      </c>
      <c r="AU926" s="236" t="s">
        <v>85</v>
      </c>
      <c r="AV926" s="15" t="s">
        <v>79</v>
      </c>
      <c r="AW926" s="15" t="s">
        <v>33</v>
      </c>
      <c r="AX926" s="15" t="s">
        <v>72</v>
      </c>
      <c r="AY926" s="236" t="s">
        <v>525</v>
      </c>
    </row>
    <row r="927" spans="1:65" s="13" customFormat="1" ht="11.25">
      <c r="B927" s="204"/>
      <c r="C927" s="205"/>
      <c r="D927" s="206" t="s">
        <v>546</v>
      </c>
      <c r="E927" s="207" t="s">
        <v>19</v>
      </c>
      <c r="F927" s="208" t="s">
        <v>1446</v>
      </c>
      <c r="G927" s="205"/>
      <c r="H927" s="209">
        <v>11.375</v>
      </c>
      <c r="I927" s="210"/>
      <c r="J927" s="205"/>
      <c r="K927" s="205"/>
      <c r="L927" s="211"/>
      <c r="M927" s="212"/>
      <c r="N927" s="213"/>
      <c r="O927" s="213"/>
      <c r="P927" s="213"/>
      <c r="Q927" s="213"/>
      <c r="R927" s="213"/>
      <c r="S927" s="213"/>
      <c r="T927" s="214"/>
      <c r="AT927" s="215" t="s">
        <v>546</v>
      </c>
      <c r="AU927" s="215" t="s">
        <v>85</v>
      </c>
      <c r="AV927" s="13" t="s">
        <v>85</v>
      </c>
      <c r="AW927" s="13" t="s">
        <v>33</v>
      </c>
      <c r="AX927" s="13" t="s">
        <v>79</v>
      </c>
      <c r="AY927" s="215" t="s">
        <v>525</v>
      </c>
    </row>
    <row r="928" spans="1:65" s="12" customFormat="1" ht="22.9" customHeight="1">
      <c r="B928" s="170"/>
      <c r="C928" s="171"/>
      <c r="D928" s="172" t="s">
        <v>71</v>
      </c>
      <c r="E928" s="184" t="s">
        <v>537</v>
      </c>
      <c r="F928" s="184" t="s">
        <v>1447</v>
      </c>
      <c r="G928" s="171"/>
      <c r="H928" s="171"/>
      <c r="I928" s="174"/>
      <c r="J928" s="185">
        <f>BK928</f>
        <v>0</v>
      </c>
      <c r="K928" s="171"/>
      <c r="L928" s="176"/>
      <c r="M928" s="177"/>
      <c r="N928" s="178"/>
      <c r="O928" s="178"/>
      <c r="P928" s="179">
        <f>SUM(P929:P1348)</f>
        <v>0</v>
      </c>
      <c r="Q928" s="178"/>
      <c r="R928" s="179">
        <f>SUM(R929:R1348)</f>
        <v>1283.7465993100002</v>
      </c>
      <c r="S928" s="178"/>
      <c r="T928" s="180">
        <f>SUM(T929:T1348)</f>
        <v>0</v>
      </c>
      <c r="AR928" s="181" t="s">
        <v>79</v>
      </c>
      <c r="AT928" s="182" t="s">
        <v>71</v>
      </c>
      <c r="AU928" s="182" t="s">
        <v>79</v>
      </c>
      <c r="AY928" s="181" t="s">
        <v>525</v>
      </c>
      <c r="BK928" s="183">
        <f>SUM(BK929:BK1348)</f>
        <v>0</v>
      </c>
    </row>
    <row r="929" spans="1:65" s="2" customFormat="1" ht="49.15" customHeight="1">
      <c r="A929" s="38"/>
      <c r="B929" s="39"/>
      <c r="C929" s="186" t="s">
        <v>1448</v>
      </c>
      <c r="D929" s="186" t="s">
        <v>533</v>
      </c>
      <c r="E929" s="187" t="s">
        <v>1449</v>
      </c>
      <c r="F929" s="188" t="s">
        <v>1450</v>
      </c>
      <c r="G929" s="189" t="s">
        <v>158</v>
      </c>
      <c r="H929" s="190">
        <v>389.50299999999999</v>
      </c>
      <c r="I929" s="191"/>
      <c r="J929" s="192">
        <f>ROUND(I929*H929,2)</f>
        <v>0</v>
      </c>
      <c r="K929" s="188" t="s">
        <v>536</v>
      </c>
      <c r="L929" s="43"/>
      <c r="M929" s="193" t="s">
        <v>19</v>
      </c>
      <c r="N929" s="194" t="s">
        <v>44</v>
      </c>
      <c r="O929" s="68"/>
      <c r="P929" s="195">
        <f>O929*H929</f>
        <v>0</v>
      </c>
      <c r="Q929" s="195">
        <v>2.5020099999999998</v>
      </c>
      <c r="R929" s="195">
        <f>Q929*H929</f>
        <v>974.54040102999988</v>
      </c>
      <c r="S929" s="195">
        <v>0</v>
      </c>
      <c r="T929" s="196">
        <f>S929*H929</f>
        <v>0</v>
      </c>
      <c r="U929" s="38"/>
      <c r="V929" s="38"/>
      <c r="W929" s="38"/>
      <c r="X929" s="38"/>
      <c r="Y929" s="38"/>
      <c r="Z929" s="38"/>
      <c r="AA929" s="38"/>
      <c r="AB929" s="38"/>
      <c r="AC929" s="38"/>
      <c r="AD929" s="38"/>
      <c r="AE929" s="38"/>
      <c r="AR929" s="197" t="s">
        <v>537</v>
      </c>
      <c r="AT929" s="197" t="s">
        <v>533</v>
      </c>
      <c r="AU929" s="197" t="s">
        <v>85</v>
      </c>
      <c r="AY929" s="21" t="s">
        <v>525</v>
      </c>
      <c r="BE929" s="198">
        <f>IF(N929="základní",J929,0)</f>
        <v>0</v>
      </c>
      <c r="BF929" s="198">
        <f>IF(N929="snížená",J929,0)</f>
        <v>0</v>
      </c>
      <c r="BG929" s="198">
        <f>IF(N929="zákl. přenesená",J929,0)</f>
        <v>0</v>
      </c>
      <c r="BH929" s="198">
        <f>IF(N929="sníž. přenesená",J929,0)</f>
        <v>0</v>
      </c>
      <c r="BI929" s="198">
        <f>IF(N929="nulová",J929,0)</f>
        <v>0</v>
      </c>
      <c r="BJ929" s="21" t="s">
        <v>85</v>
      </c>
      <c r="BK929" s="198">
        <f>ROUND(I929*H929,2)</f>
        <v>0</v>
      </c>
      <c r="BL929" s="21" t="s">
        <v>537</v>
      </c>
      <c r="BM929" s="197" t="s">
        <v>1451</v>
      </c>
    </row>
    <row r="930" spans="1:65" s="2" customFormat="1" ht="11.25">
      <c r="A930" s="38"/>
      <c r="B930" s="39"/>
      <c r="C930" s="40"/>
      <c r="D930" s="199" t="s">
        <v>542</v>
      </c>
      <c r="E930" s="40"/>
      <c r="F930" s="200" t="s">
        <v>1452</v>
      </c>
      <c r="G930" s="40"/>
      <c r="H930" s="40"/>
      <c r="I930" s="201"/>
      <c r="J930" s="40"/>
      <c r="K930" s="40"/>
      <c r="L930" s="43"/>
      <c r="M930" s="202"/>
      <c r="N930" s="203"/>
      <c r="O930" s="68"/>
      <c r="P930" s="68"/>
      <c r="Q930" s="68"/>
      <c r="R930" s="68"/>
      <c r="S930" s="68"/>
      <c r="T930" s="69"/>
      <c r="U930" s="38"/>
      <c r="V930" s="38"/>
      <c r="W930" s="38"/>
      <c r="X930" s="38"/>
      <c r="Y930" s="38"/>
      <c r="Z930" s="38"/>
      <c r="AA930" s="38"/>
      <c r="AB930" s="38"/>
      <c r="AC930" s="38"/>
      <c r="AD930" s="38"/>
      <c r="AE930" s="38"/>
      <c r="AT930" s="21" t="s">
        <v>542</v>
      </c>
      <c r="AU930" s="21" t="s">
        <v>85</v>
      </c>
    </row>
    <row r="931" spans="1:65" s="15" customFormat="1" ht="11.25">
      <c r="B931" s="227"/>
      <c r="C931" s="228"/>
      <c r="D931" s="206" t="s">
        <v>546</v>
      </c>
      <c r="E931" s="229" t="s">
        <v>19</v>
      </c>
      <c r="F931" s="230" t="s">
        <v>1453</v>
      </c>
      <c r="G931" s="228"/>
      <c r="H931" s="229" t="s">
        <v>19</v>
      </c>
      <c r="I931" s="231"/>
      <c r="J931" s="228"/>
      <c r="K931" s="228"/>
      <c r="L931" s="232"/>
      <c r="M931" s="233"/>
      <c r="N931" s="234"/>
      <c r="O931" s="234"/>
      <c r="P931" s="234"/>
      <c r="Q931" s="234"/>
      <c r="R931" s="234"/>
      <c r="S931" s="234"/>
      <c r="T931" s="235"/>
      <c r="AT931" s="236" t="s">
        <v>546</v>
      </c>
      <c r="AU931" s="236" t="s">
        <v>85</v>
      </c>
      <c r="AV931" s="15" t="s">
        <v>79</v>
      </c>
      <c r="AW931" s="15" t="s">
        <v>33</v>
      </c>
      <c r="AX931" s="15" t="s">
        <v>72</v>
      </c>
      <c r="AY931" s="236" t="s">
        <v>525</v>
      </c>
    </row>
    <row r="932" spans="1:65" s="15" customFormat="1" ht="11.25">
      <c r="B932" s="227"/>
      <c r="C932" s="228"/>
      <c r="D932" s="206" t="s">
        <v>546</v>
      </c>
      <c r="E932" s="229" t="s">
        <v>19</v>
      </c>
      <c r="F932" s="230" t="s">
        <v>1454</v>
      </c>
      <c r="G932" s="228"/>
      <c r="H932" s="229" t="s">
        <v>19</v>
      </c>
      <c r="I932" s="231"/>
      <c r="J932" s="228"/>
      <c r="K932" s="228"/>
      <c r="L932" s="232"/>
      <c r="M932" s="233"/>
      <c r="N932" s="234"/>
      <c r="O932" s="234"/>
      <c r="P932" s="234"/>
      <c r="Q932" s="234"/>
      <c r="R932" s="234"/>
      <c r="S932" s="234"/>
      <c r="T932" s="235"/>
      <c r="AT932" s="236" t="s">
        <v>546</v>
      </c>
      <c r="AU932" s="236" t="s">
        <v>85</v>
      </c>
      <c r="AV932" s="15" t="s">
        <v>79</v>
      </c>
      <c r="AW932" s="15" t="s">
        <v>33</v>
      </c>
      <c r="AX932" s="15" t="s">
        <v>72</v>
      </c>
      <c r="AY932" s="236" t="s">
        <v>525</v>
      </c>
    </row>
    <row r="933" spans="1:65" s="13" customFormat="1" ht="11.25">
      <c r="B933" s="204"/>
      <c r="C933" s="205"/>
      <c r="D933" s="206" t="s">
        <v>546</v>
      </c>
      <c r="E933" s="207" t="s">
        <v>19</v>
      </c>
      <c r="F933" s="208" t="s">
        <v>1455</v>
      </c>
      <c r="G933" s="205"/>
      <c r="H933" s="209">
        <v>43.026000000000003</v>
      </c>
      <c r="I933" s="210"/>
      <c r="J933" s="205"/>
      <c r="K933" s="205"/>
      <c r="L933" s="211"/>
      <c r="M933" s="212"/>
      <c r="N933" s="213"/>
      <c r="O933" s="213"/>
      <c r="P933" s="213"/>
      <c r="Q933" s="213"/>
      <c r="R933" s="213"/>
      <c r="S933" s="213"/>
      <c r="T933" s="214"/>
      <c r="AT933" s="215" t="s">
        <v>546</v>
      </c>
      <c r="AU933" s="215" t="s">
        <v>85</v>
      </c>
      <c r="AV933" s="13" t="s">
        <v>85</v>
      </c>
      <c r="AW933" s="13" t="s">
        <v>33</v>
      </c>
      <c r="AX933" s="13" t="s">
        <v>72</v>
      </c>
      <c r="AY933" s="215" t="s">
        <v>525</v>
      </c>
    </row>
    <row r="934" spans="1:65" s="13" customFormat="1" ht="11.25">
      <c r="B934" s="204"/>
      <c r="C934" s="205"/>
      <c r="D934" s="206" t="s">
        <v>546</v>
      </c>
      <c r="E934" s="207" t="s">
        <v>19</v>
      </c>
      <c r="F934" s="208" t="s">
        <v>1456</v>
      </c>
      <c r="G934" s="205"/>
      <c r="H934" s="209">
        <v>2.16</v>
      </c>
      <c r="I934" s="210"/>
      <c r="J934" s="205"/>
      <c r="K934" s="205"/>
      <c r="L934" s="211"/>
      <c r="M934" s="212"/>
      <c r="N934" s="213"/>
      <c r="O934" s="213"/>
      <c r="P934" s="213"/>
      <c r="Q934" s="213"/>
      <c r="R934" s="213"/>
      <c r="S934" s="213"/>
      <c r="T934" s="214"/>
      <c r="AT934" s="215" t="s">
        <v>546</v>
      </c>
      <c r="AU934" s="215" t="s">
        <v>85</v>
      </c>
      <c r="AV934" s="13" t="s">
        <v>85</v>
      </c>
      <c r="AW934" s="13" t="s">
        <v>33</v>
      </c>
      <c r="AX934" s="13" t="s">
        <v>72</v>
      </c>
      <c r="AY934" s="215" t="s">
        <v>525</v>
      </c>
    </row>
    <row r="935" spans="1:65" s="16" customFormat="1" ht="11.25">
      <c r="B935" s="237"/>
      <c r="C935" s="238"/>
      <c r="D935" s="206" t="s">
        <v>546</v>
      </c>
      <c r="E935" s="239" t="s">
        <v>19</v>
      </c>
      <c r="F935" s="240" t="s">
        <v>590</v>
      </c>
      <c r="G935" s="238"/>
      <c r="H935" s="241">
        <v>45.186</v>
      </c>
      <c r="I935" s="242"/>
      <c r="J935" s="238"/>
      <c r="K935" s="238"/>
      <c r="L935" s="243"/>
      <c r="M935" s="244"/>
      <c r="N935" s="245"/>
      <c r="O935" s="245"/>
      <c r="P935" s="245"/>
      <c r="Q935" s="245"/>
      <c r="R935" s="245"/>
      <c r="S935" s="245"/>
      <c r="T935" s="246"/>
      <c r="AT935" s="247" t="s">
        <v>546</v>
      </c>
      <c r="AU935" s="247" t="s">
        <v>85</v>
      </c>
      <c r="AV935" s="16" t="s">
        <v>573</v>
      </c>
      <c r="AW935" s="16" t="s">
        <v>33</v>
      </c>
      <c r="AX935" s="16" t="s">
        <v>72</v>
      </c>
      <c r="AY935" s="247" t="s">
        <v>525</v>
      </c>
    </row>
    <row r="936" spans="1:65" s="15" customFormat="1" ht="11.25">
      <c r="B936" s="227"/>
      <c r="C936" s="228"/>
      <c r="D936" s="206" t="s">
        <v>546</v>
      </c>
      <c r="E936" s="229" t="s">
        <v>19</v>
      </c>
      <c r="F936" s="230" t="s">
        <v>1270</v>
      </c>
      <c r="G936" s="228"/>
      <c r="H936" s="229" t="s">
        <v>19</v>
      </c>
      <c r="I936" s="231"/>
      <c r="J936" s="228"/>
      <c r="K936" s="228"/>
      <c r="L936" s="232"/>
      <c r="M936" s="233"/>
      <c r="N936" s="234"/>
      <c r="O936" s="234"/>
      <c r="P936" s="234"/>
      <c r="Q936" s="234"/>
      <c r="R936" s="234"/>
      <c r="S936" s="234"/>
      <c r="T936" s="235"/>
      <c r="AT936" s="236" t="s">
        <v>546</v>
      </c>
      <c r="AU936" s="236" t="s">
        <v>85</v>
      </c>
      <c r="AV936" s="15" t="s">
        <v>79</v>
      </c>
      <c r="AW936" s="15" t="s">
        <v>33</v>
      </c>
      <c r="AX936" s="15" t="s">
        <v>72</v>
      </c>
      <c r="AY936" s="236" t="s">
        <v>525</v>
      </c>
    </row>
    <row r="937" spans="1:65" s="15" customFormat="1" ht="11.25">
      <c r="B937" s="227"/>
      <c r="C937" s="228"/>
      <c r="D937" s="206" t="s">
        <v>546</v>
      </c>
      <c r="E937" s="229" t="s">
        <v>19</v>
      </c>
      <c r="F937" s="230" t="s">
        <v>1457</v>
      </c>
      <c r="G937" s="228"/>
      <c r="H937" s="229" t="s">
        <v>19</v>
      </c>
      <c r="I937" s="231"/>
      <c r="J937" s="228"/>
      <c r="K937" s="228"/>
      <c r="L937" s="232"/>
      <c r="M937" s="233"/>
      <c r="N937" s="234"/>
      <c r="O937" s="234"/>
      <c r="P937" s="234"/>
      <c r="Q937" s="234"/>
      <c r="R937" s="234"/>
      <c r="S937" s="234"/>
      <c r="T937" s="235"/>
      <c r="AT937" s="236" t="s">
        <v>546</v>
      </c>
      <c r="AU937" s="236" t="s">
        <v>85</v>
      </c>
      <c r="AV937" s="15" t="s">
        <v>79</v>
      </c>
      <c r="AW937" s="15" t="s">
        <v>33</v>
      </c>
      <c r="AX937" s="15" t="s">
        <v>72</v>
      </c>
      <c r="AY937" s="236" t="s">
        <v>525</v>
      </c>
    </row>
    <row r="938" spans="1:65" s="13" customFormat="1" ht="22.5">
      <c r="B938" s="204"/>
      <c r="C938" s="205"/>
      <c r="D938" s="206" t="s">
        <v>546</v>
      </c>
      <c r="E938" s="207" t="s">
        <v>19</v>
      </c>
      <c r="F938" s="208" t="s">
        <v>1458</v>
      </c>
      <c r="G938" s="205"/>
      <c r="H938" s="209">
        <v>140.43299999999999</v>
      </c>
      <c r="I938" s="210"/>
      <c r="J938" s="205"/>
      <c r="K938" s="205"/>
      <c r="L938" s="211"/>
      <c r="M938" s="212"/>
      <c r="N938" s="213"/>
      <c r="O938" s="213"/>
      <c r="P938" s="213"/>
      <c r="Q938" s="213"/>
      <c r="R938" s="213"/>
      <c r="S938" s="213"/>
      <c r="T938" s="214"/>
      <c r="AT938" s="215" t="s">
        <v>546</v>
      </c>
      <c r="AU938" s="215" t="s">
        <v>85</v>
      </c>
      <c r="AV938" s="13" t="s">
        <v>85</v>
      </c>
      <c r="AW938" s="13" t="s">
        <v>33</v>
      </c>
      <c r="AX938" s="13" t="s">
        <v>72</v>
      </c>
      <c r="AY938" s="215" t="s">
        <v>525</v>
      </c>
    </row>
    <row r="939" spans="1:65" s="13" customFormat="1" ht="11.25">
      <c r="B939" s="204"/>
      <c r="C939" s="205"/>
      <c r="D939" s="206" t="s">
        <v>546</v>
      </c>
      <c r="E939" s="207" t="s">
        <v>19</v>
      </c>
      <c r="F939" s="208" t="s">
        <v>1459</v>
      </c>
      <c r="G939" s="205"/>
      <c r="H939" s="209">
        <v>-0.4</v>
      </c>
      <c r="I939" s="210"/>
      <c r="J939" s="205"/>
      <c r="K939" s="205"/>
      <c r="L939" s="211"/>
      <c r="M939" s="212"/>
      <c r="N939" s="213"/>
      <c r="O939" s="213"/>
      <c r="P939" s="213"/>
      <c r="Q939" s="213"/>
      <c r="R939" s="213"/>
      <c r="S939" s="213"/>
      <c r="T939" s="214"/>
      <c r="AT939" s="215" t="s">
        <v>546</v>
      </c>
      <c r="AU939" s="215" t="s">
        <v>85</v>
      </c>
      <c r="AV939" s="13" t="s">
        <v>85</v>
      </c>
      <c r="AW939" s="13" t="s">
        <v>33</v>
      </c>
      <c r="AX939" s="13" t="s">
        <v>72</v>
      </c>
      <c r="AY939" s="215" t="s">
        <v>525</v>
      </c>
    </row>
    <row r="940" spans="1:65" s="13" customFormat="1" ht="11.25">
      <c r="B940" s="204"/>
      <c r="C940" s="205"/>
      <c r="D940" s="206" t="s">
        <v>546</v>
      </c>
      <c r="E940" s="207" t="s">
        <v>19</v>
      </c>
      <c r="F940" s="208" t="s">
        <v>1460</v>
      </c>
      <c r="G940" s="205"/>
      <c r="H940" s="209">
        <v>-3.4420000000000002</v>
      </c>
      <c r="I940" s="210"/>
      <c r="J940" s="205"/>
      <c r="K940" s="205"/>
      <c r="L940" s="211"/>
      <c r="M940" s="212"/>
      <c r="N940" s="213"/>
      <c r="O940" s="213"/>
      <c r="P940" s="213"/>
      <c r="Q940" s="213"/>
      <c r="R940" s="213"/>
      <c r="S940" s="213"/>
      <c r="T940" s="214"/>
      <c r="AT940" s="215" t="s">
        <v>546</v>
      </c>
      <c r="AU940" s="215" t="s">
        <v>85</v>
      </c>
      <c r="AV940" s="13" t="s">
        <v>85</v>
      </c>
      <c r="AW940" s="13" t="s">
        <v>33</v>
      </c>
      <c r="AX940" s="13" t="s">
        <v>72</v>
      </c>
      <c r="AY940" s="215" t="s">
        <v>525</v>
      </c>
    </row>
    <row r="941" spans="1:65" s="16" customFormat="1" ht="11.25">
      <c r="B941" s="237"/>
      <c r="C941" s="238"/>
      <c r="D941" s="206" t="s">
        <v>546</v>
      </c>
      <c r="E941" s="239" t="s">
        <v>19</v>
      </c>
      <c r="F941" s="240" t="s">
        <v>590</v>
      </c>
      <c r="G941" s="238"/>
      <c r="H941" s="241">
        <v>136.59100000000001</v>
      </c>
      <c r="I941" s="242"/>
      <c r="J941" s="238"/>
      <c r="K941" s="238"/>
      <c r="L941" s="243"/>
      <c r="M941" s="244"/>
      <c r="N941" s="245"/>
      <c r="O941" s="245"/>
      <c r="P941" s="245"/>
      <c r="Q941" s="245"/>
      <c r="R941" s="245"/>
      <c r="S941" s="245"/>
      <c r="T941" s="246"/>
      <c r="AT941" s="247" t="s">
        <v>546</v>
      </c>
      <c r="AU941" s="247" t="s">
        <v>85</v>
      </c>
      <c r="AV941" s="16" t="s">
        <v>573</v>
      </c>
      <c r="AW941" s="16" t="s">
        <v>33</v>
      </c>
      <c r="AX941" s="16" t="s">
        <v>72</v>
      </c>
      <c r="AY941" s="247" t="s">
        <v>525</v>
      </c>
    </row>
    <row r="942" spans="1:65" s="15" customFormat="1" ht="11.25">
      <c r="B942" s="227"/>
      <c r="C942" s="228"/>
      <c r="D942" s="206" t="s">
        <v>546</v>
      </c>
      <c r="E942" s="229" t="s">
        <v>19</v>
      </c>
      <c r="F942" s="230" t="s">
        <v>1461</v>
      </c>
      <c r="G942" s="228"/>
      <c r="H942" s="229" t="s">
        <v>19</v>
      </c>
      <c r="I942" s="231"/>
      <c r="J942" s="228"/>
      <c r="K942" s="228"/>
      <c r="L942" s="232"/>
      <c r="M942" s="233"/>
      <c r="N942" s="234"/>
      <c r="O942" s="234"/>
      <c r="P942" s="234"/>
      <c r="Q942" s="234"/>
      <c r="R942" s="234"/>
      <c r="S942" s="234"/>
      <c r="T942" s="235"/>
      <c r="AT942" s="236" t="s">
        <v>546</v>
      </c>
      <c r="AU942" s="236" t="s">
        <v>85</v>
      </c>
      <c r="AV942" s="15" t="s">
        <v>79</v>
      </c>
      <c r="AW942" s="15" t="s">
        <v>33</v>
      </c>
      <c r="AX942" s="15" t="s">
        <v>72</v>
      </c>
      <c r="AY942" s="236" t="s">
        <v>525</v>
      </c>
    </row>
    <row r="943" spans="1:65" s="15" customFormat="1" ht="11.25">
      <c r="B943" s="227"/>
      <c r="C943" s="228"/>
      <c r="D943" s="206" t="s">
        <v>546</v>
      </c>
      <c r="E943" s="229" t="s">
        <v>19</v>
      </c>
      <c r="F943" s="230" t="s">
        <v>1462</v>
      </c>
      <c r="G943" s="228"/>
      <c r="H943" s="229" t="s">
        <v>19</v>
      </c>
      <c r="I943" s="231"/>
      <c r="J943" s="228"/>
      <c r="K943" s="228"/>
      <c r="L943" s="232"/>
      <c r="M943" s="233"/>
      <c r="N943" s="234"/>
      <c r="O943" s="234"/>
      <c r="P943" s="234"/>
      <c r="Q943" s="234"/>
      <c r="R943" s="234"/>
      <c r="S943" s="234"/>
      <c r="T943" s="235"/>
      <c r="AT943" s="236" t="s">
        <v>546</v>
      </c>
      <c r="AU943" s="236" t="s">
        <v>85</v>
      </c>
      <c r="AV943" s="15" t="s">
        <v>79</v>
      </c>
      <c r="AW943" s="15" t="s">
        <v>33</v>
      </c>
      <c r="AX943" s="15" t="s">
        <v>72</v>
      </c>
      <c r="AY943" s="236" t="s">
        <v>525</v>
      </c>
    </row>
    <row r="944" spans="1:65" s="13" customFormat="1" ht="11.25">
      <c r="B944" s="204"/>
      <c r="C944" s="205"/>
      <c r="D944" s="206" t="s">
        <v>546</v>
      </c>
      <c r="E944" s="207" t="s">
        <v>19</v>
      </c>
      <c r="F944" s="208" t="s">
        <v>1463</v>
      </c>
      <c r="G944" s="205"/>
      <c r="H944" s="209">
        <v>51.186999999999998</v>
      </c>
      <c r="I944" s="210"/>
      <c r="J944" s="205"/>
      <c r="K944" s="205"/>
      <c r="L944" s="211"/>
      <c r="M944" s="212"/>
      <c r="N944" s="213"/>
      <c r="O944" s="213"/>
      <c r="P944" s="213"/>
      <c r="Q944" s="213"/>
      <c r="R944" s="213"/>
      <c r="S944" s="213"/>
      <c r="T944" s="214"/>
      <c r="AT944" s="215" t="s">
        <v>546</v>
      </c>
      <c r="AU944" s="215" t="s">
        <v>85</v>
      </c>
      <c r="AV944" s="13" t="s">
        <v>85</v>
      </c>
      <c r="AW944" s="13" t="s">
        <v>33</v>
      </c>
      <c r="AX944" s="13" t="s">
        <v>72</v>
      </c>
      <c r="AY944" s="215" t="s">
        <v>525</v>
      </c>
    </row>
    <row r="945" spans="2:51" s="13" customFormat="1" ht="11.25">
      <c r="B945" s="204"/>
      <c r="C945" s="205"/>
      <c r="D945" s="206" t="s">
        <v>546</v>
      </c>
      <c r="E945" s="207" t="s">
        <v>19</v>
      </c>
      <c r="F945" s="208" t="s">
        <v>1459</v>
      </c>
      <c r="G945" s="205"/>
      <c r="H945" s="209">
        <v>-0.4</v>
      </c>
      <c r="I945" s="210"/>
      <c r="J945" s="205"/>
      <c r="K945" s="205"/>
      <c r="L945" s="211"/>
      <c r="M945" s="212"/>
      <c r="N945" s="213"/>
      <c r="O945" s="213"/>
      <c r="P945" s="213"/>
      <c r="Q945" s="213"/>
      <c r="R945" s="213"/>
      <c r="S945" s="213"/>
      <c r="T945" s="214"/>
      <c r="AT945" s="215" t="s">
        <v>546</v>
      </c>
      <c r="AU945" s="215" t="s">
        <v>85</v>
      </c>
      <c r="AV945" s="13" t="s">
        <v>85</v>
      </c>
      <c r="AW945" s="13" t="s">
        <v>33</v>
      </c>
      <c r="AX945" s="13" t="s">
        <v>72</v>
      </c>
      <c r="AY945" s="215" t="s">
        <v>525</v>
      </c>
    </row>
    <row r="946" spans="2:51" s="15" customFormat="1" ht="11.25">
      <c r="B946" s="227"/>
      <c r="C946" s="228"/>
      <c r="D946" s="206" t="s">
        <v>546</v>
      </c>
      <c r="E946" s="229" t="s">
        <v>19</v>
      </c>
      <c r="F946" s="230" t="s">
        <v>1464</v>
      </c>
      <c r="G946" s="228"/>
      <c r="H946" s="229" t="s">
        <v>19</v>
      </c>
      <c r="I946" s="231"/>
      <c r="J946" s="228"/>
      <c r="K946" s="228"/>
      <c r="L946" s="232"/>
      <c r="M946" s="233"/>
      <c r="N946" s="234"/>
      <c r="O946" s="234"/>
      <c r="P946" s="234"/>
      <c r="Q946" s="234"/>
      <c r="R946" s="234"/>
      <c r="S946" s="234"/>
      <c r="T946" s="235"/>
      <c r="AT946" s="236" t="s">
        <v>546</v>
      </c>
      <c r="AU946" s="236" t="s">
        <v>85</v>
      </c>
      <c r="AV946" s="15" t="s">
        <v>79</v>
      </c>
      <c r="AW946" s="15" t="s">
        <v>33</v>
      </c>
      <c r="AX946" s="15" t="s">
        <v>72</v>
      </c>
      <c r="AY946" s="236" t="s">
        <v>525</v>
      </c>
    </row>
    <row r="947" spans="2:51" s="13" customFormat="1" ht="11.25">
      <c r="B947" s="204"/>
      <c r="C947" s="205"/>
      <c r="D947" s="206" t="s">
        <v>546</v>
      </c>
      <c r="E947" s="207" t="s">
        <v>19</v>
      </c>
      <c r="F947" s="208" t="s">
        <v>1465</v>
      </c>
      <c r="G947" s="205"/>
      <c r="H947" s="209">
        <v>74.662999999999997</v>
      </c>
      <c r="I947" s="210"/>
      <c r="J947" s="205"/>
      <c r="K947" s="205"/>
      <c r="L947" s="211"/>
      <c r="M947" s="212"/>
      <c r="N947" s="213"/>
      <c r="O947" s="213"/>
      <c r="P947" s="213"/>
      <c r="Q947" s="213"/>
      <c r="R947" s="213"/>
      <c r="S947" s="213"/>
      <c r="T947" s="214"/>
      <c r="AT947" s="215" t="s">
        <v>546</v>
      </c>
      <c r="AU947" s="215" t="s">
        <v>85</v>
      </c>
      <c r="AV947" s="13" t="s">
        <v>85</v>
      </c>
      <c r="AW947" s="13" t="s">
        <v>33</v>
      </c>
      <c r="AX947" s="13" t="s">
        <v>72</v>
      </c>
      <c r="AY947" s="215" t="s">
        <v>525</v>
      </c>
    </row>
    <row r="948" spans="2:51" s="13" customFormat="1" ht="11.25">
      <c r="B948" s="204"/>
      <c r="C948" s="205"/>
      <c r="D948" s="206" t="s">
        <v>546</v>
      </c>
      <c r="E948" s="207" t="s">
        <v>19</v>
      </c>
      <c r="F948" s="208" t="s">
        <v>1466</v>
      </c>
      <c r="G948" s="205"/>
      <c r="H948" s="209">
        <v>1.976</v>
      </c>
      <c r="I948" s="210"/>
      <c r="J948" s="205"/>
      <c r="K948" s="205"/>
      <c r="L948" s="211"/>
      <c r="M948" s="212"/>
      <c r="N948" s="213"/>
      <c r="O948" s="213"/>
      <c r="P948" s="213"/>
      <c r="Q948" s="213"/>
      <c r="R948" s="213"/>
      <c r="S948" s="213"/>
      <c r="T948" s="214"/>
      <c r="AT948" s="215" t="s">
        <v>546</v>
      </c>
      <c r="AU948" s="215" t="s">
        <v>85</v>
      </c>
      <c r="AV948" s="13" t="s">
        <v>85</v>
      </c>
      <c r="AW948" s="13" t="s">
        <v>33</v>
      </c>
      <c r="AX948" s="13" t="s">
        <v>72</v>
      </c>
      <c r="AY948" s="215" t="s">
        <v>525</v>
      </c>
    </row>
    <row r="949" spans="2:51" s="13" customFormat="1" ht="11.25">
      <c r="B949" s="204"/>
      <c r="C949" s="205"/>
      <c r="D949" s="206" t="s">
        <v>546</v>
      </c>
      <c r="E949" s="207" t="s">
        <v>19</v>
      </c>
      <c r="F949" s="208" t="s">
        <v>1467</v>
      </c>
      <c r="G949" s="205"/>
      <c r="H949" s="209">
        <v>-3.5030000000000001</v>
      </c>
      <c r="I949" s="210"/>
      <c r="J949" s="205"/>
      <c r="K949" s="205"/>
      <c r="L949" s="211"/>
      <c r="M949" s="212"/>
      <c r="N949" s="213"/>
      <c r="O949" s="213"/>
      <c r="P949" s="213"/>
      <c r="Q949" s="213"/>
      <c r="R949" s="213"/>
      <c r="S949" s="213"/>
      <c r="T949" s="214"/>
      <c r="AT949" s="215" t="s">
        <v>546</v>
      </c>
      <c r="AU949" s="215" t="s">
        <v>85</v>
      </c>
      <c r="AV949" s="13" t="s">
        <v>85</v>
      </c>
      <c r="AW949" s="13" t="s">
        <v>33</v>
      </c>
      <c r="AX949" s="13" t="s">
        <v>72</v>
      </c>
      <c r="AY949" s="215" t="s">
        <v>525</v>
      </c>
    </row>
    <row r="950" spans="2:51" s="15" customFormat="1" ht="11.25">
      <c r="B950" s="227"/>
      <c r="C950" s="228"/>
      <c r="D950" s="206" t="s">
        <v>546</v>
      </c>
      <c r="E950" s="229" t="s">
        <v>19</v>
      </c>
      <c r="F950" s="230" t="s">
        <v>1468</v>
      </c>
      <c r="G950" s="228"/>
      <c r="H950" s="229" t="s">
        <v>19</v>
      </c>
      <c r="I950" s="231"/>
      <c r="J950" s="228"/>
      <c r="K950" s="228"/>
      <c r="L950" s="232"/>
      <c r="M950" s="233"/>
      <c r="N950" s="234"/>
      <c r="O950" s="234"/>
      <c r="P950" s="234"/>
      <c r="Q950" s="234"/>
      <c r="R950" s="234"/>
      <c r="S950" s="234"/>
      <c r="T950" s="235"/>
      <c r="AT950" s="236" t="s">
        <v>546</v>
      </c>
      <c r="AU950" s="236" t="s">
        <v>85</v>
      </c>
      <c r="AV950" s="15" t="s">
        <v>79</v>
      </c>
      <c r="AW950" s="15" t="s">
        <v>33</v>
      </c>
      <c r="AX950" s="15" t="s">
        <v>72</v>
      </c>
      <c r="AY950" s="236" t="s">
        <v>525</v>
      </c>
    </row>
    <row r="951" spans="2:51" s="13" customFormat="1" ht="11.25">
      <c r="B951" s="204"/>
      <c r="C951" s="205"/>
      <c r="D951" s="206" t="s">
        <v>546</v>
      </c>
      <c r="E951" s="207" t="s">
        <v>19</v>
      </c>
      <c r="F951" s="208" t="s">
        <v>1469</v>
      </c>
      <c r="G951" s="205"/>
      <c r="H951" s="209">
        <v>10.978</v>
      </c>
      <c r="I951" s="210"/>
      <c r="J951" s="205"/>
      <c r="K951" s="205"/>
      <c r="L951" s="211"/>
      <c r="M951" s="212"/>
      <c r="N951" s="213"/>
      <c r="O951" s="213"/>
      <c r="P951" s="213"/>
      <c r="Q951" s="213"/>
      <c r="R951" s="213"/>
      <c r="S951" s="213"/>
      <c r="T951" s="214"/>
      <c r="AT951" s="215" t="s">
        <v>546</v>
      </c>
      <c r="AU951" s="215" t="s">
        <v>85</v>
      </c>
      <c r="AV951" s="13" t="s">
        <v>85</v>
      </c>
      <c r="AW951" s="13" t="s">
        <v>33</v>
      </c>
      <c r="AX951" s="13" t="s">
        <v>72</v>
      </c>
      <c r="AY951" s="215" t="s">
        <v>525</v>
      </c>
    </row>
    <row r="952" spans="2:51" s="16" customFormat="1" ht="11.25">
      <c r="B952" s="237"/>
      <c r="C952" s="238"/>
      <c r="D952" s="206" t="s">
        <v>546</v>
      </c>
      <c r="E952" s="239" t="s">
        <v>19</v>
      </c>
      <c r="F952" s="240" t="s">
        <v>590</v>
      </c>
      <c r="G952" s="238"/>
      <c r="H952" s="241">
        <v>134.90100000000001</v>
      </c>
      <c r="I952" s="242"/>
      <c r="J952" s="238"/>
      <c r="K952" s="238"/>
      <c r="L952" s="243"/>
      <c r="M952" s="244"/>
      <c r="N952" s="245"/>
      <c r="O952" s="245"/>
      <c r="P952" s="245"/>
      <c r="Q952" s="245"/>
      <c r="R952" s="245"/>
      <c r="S952" s="245"/>
      <c r="T952" s="246"/>
      <c r="AT952" s="247" t="s">
        <v>546</v>
      </c>
      <c r="AU952" s="247" t="s">
        <v>85</v>
      </c>
      <c r="AV952" s="16" t="s">
        <v>573</v>
      </c>
      <c r="AW952" s="16" t="s">
        <v>33</v>
      </c>
      <c r="AX952" s="16" t="s">
        <v>72</v>
      </c>
      <c r="AY952" s="247" t="s">
        <v>525</v>
      </c>
    </row>
    <row r="953" spans="2:51" s="15" customFormat="1" ht="11.25">
      <c r="B953" s="227"/>
      <c r="C953" s="228"/>
      <c r="D953" s="206" t="s">
        <v>546</v>
      </c>
      <c r="E953" s="229" t="s">
        <v>19</v>
      </c>
      <c r="F953" s="230" t="s">
        <v>1470</v>
      </c>
      <c r="G953" s="228"/>
      <c r="H953" s="229" t="s">
        <v>19</v>
      </c>
      <c r="I953" s="231"/>
      <c r="J953" s="228"/>
      <c r="K953" s="228"/>
      <c r="L953" s="232"/>
      <c r="M953" s="233"/>
      <c r="N953" s="234"/>
      <c r="O953" s="234"/>
      <c r="P953" s="234"/>
      <c r="Q953" s="234"/>
      <c r="R953" s="234"/>
      <c r="S953" s="234"/>
      <c r="T953" s="235"/>
      <c r="AT953" s="236" t="s">
        <v>546</v>
      </c>
      <c r="AU953" s="236" t="s">
        <v>85</v>
      </c>
      <c r="AV953" s="15" t="s">
        <v>79</v>
      </c>
      <c r="AW953" s="15" t="s">
        <v>33</v>
      </c>
      <c r="AX953" s="15" t="s">
        <v>72</v>
      </c>
      <c r="AY953" s="236" t="s">
        <v>525</v>
      </c>
    </row>
    <row r="954" spans="2:51" s="15" customFormat="1" ht="11.25">
      <c r="B954" s="227"/>
      <c r="C954" s="228"/>
      <c r="D954" s="206" t="s">
        <v>546</v>
      </c>
      <c r="E954" s="229" t="s">
        <v>19</v>
      </c>
      <c r="F954" s="230" t="s">
        <v>1471</v>
      </c>
      <c r="G954" s="228"/>
      <c r="H954" s="229" t="s">
        <v>19</v>
      </c>
      <c r="I954" s="231"/>
      <c r="J954" s="228"/>
      <c r="K954" s="228"/>
      <c r="L954" s="232"/>
      <c r="M954" s="233"/>
      <c r="N954" s="234"/>
      <c r="O954" s="234"/>
      <c r="P954" s="234"/>
      <c r="Q954" s="234"/>
      <c r="R954" s="234"/>
      <c r="S954" s="234"/>
      <c r="T954" s="235"/>
      <c r="AT954" s="236" t="s">
        <v>546</v>
      </c>
      <c r="AU954" s="236" t="s">
        <v>85</v>
      </c>
      <c r="AV954" s="15" t="s">
        <v>79</v>
      </c>
      <c r="AW954" s="15" t="s">
        <v>33</v>
      </c>
      <c r="AX954" s="15" t="s">
        <v>72</v>
      </c>
      <c r="AY954" s="236" t="s">
        <v>525</v>
      </c>
    </row>
    <row r="955" spans="2:51" s="13" customFormat="1" ht="11.25">
      <c r="B955" s="204"/>
      <c r="C955" s="205"/>
      <c r="D955" s="206" t="s">
        <v>546</v>
      </c>
      <c r="E955" s="207" t="s">
        <v>19</v>
      </c>
      <c r="F955" s="208" t="s">
        <v>1472</v>
      </c>
      <c r="G955" s="205"/>
      <c r="H955" s="209">
        <v>71.373999999999995</v>
      </c>
      <c r="I955" s="210"/>
      <c r="J955" s="205"/>
      <c r="K955" s="205"/>
      <c r="L955" s="211"/>
      <c r="M955" s="212"/>
      <c r="N955" s="213"/>
      <c r="O955" s="213"/>
      <c r="P955" s="213"/>
      <c r="Q955" s="213"/>
      <c r="R955" s="213"/>
      <c r="S955" s="213"/>
      <c r="T955" s="214"/>
      <c r="AT955" s="215" t="s">
        <v>546</v>
      </c>
      <c r="AU955" s="215" t="s">
        <v>85</v>
      </c>
      <c r="AV955" s="13" t="s">
        <v>85</v>
      </c>
      <c r="AW955" s="13" t="s">
        <v>33</v>
      </c>
      <c r="AX955" s="13" t="s">
        <v>72</v>
      </c>
      <c r="AY955" s="215" t="s">
        <v>525</v>
      </c>
    </row>
    <row r="956" spans="2:51" s="16" customFormat="1" ht="11.25">
      <c r="B956" s="237"/>
      <c r="C956" s="238"/>
      <c r="D956" s="206" t="s">
        <v>546</v>
      </c>
      <c r="E956" s="239" t="s">
        <v>19</v>
      </c>
      <c r="F956" s="240" t="s">
        <v>590</v>
      </c>
      <c r="G956" s="238"/>
      <c r="H956" s="241">
        <v>71.373999999999995</v>
      </c>
      <c r="I956" s="242"/>
      <c r="J956" s="238"/>
      <c r="K956" s="238"/>
      <c r="L956" s="243"/>
      <c r="M956" s="244"/>
      <c r="N956" s="245"/>
      <c r="O956" s="245"/>
      <c r="P956" s="245"/>
      <c r="Q956" s="245"/>
      <c r="R956" s="245"/>
      <c r="S956" s="245"/>
      <c r="T956" s="246"/>
      <c r="AT956" s="247" t="s">
        <v>546</v>
      </c>
      <c r="AU956" s="247" t="s">
        <v>85</v>
      </c>
      <c r="AV956" s="16" t="s">
        <v>573</v>
      </c>
      <c r="AW956" s="16" t="s">
        <v>33</v>
      </c>
      <c r="AX956" s="16" t="s">
        <v>72</v>
      </c>
      <c r="AY956" s="247" t="s">
        <v>525</v>
      </c>
    </row>
    <row r="957" spans="2:51" s="15" customFormat="1" ht="11.25">
      <c r="B957" s="227"/>
      <c r="C957" s="228"/>
      <c r="D957" s="206" t="s">
        <v>546</v>
      </c>
      <c r="E957" s="229" t="s">
        <v>19</v>
      </c>
      <c r="F957" s="230" t="s">
        <v>1202</v>
      </c>
      <c r="G957" s="228"/>
      <c r="H957" s="229" t="s">
        <v>19</v>
      </c>
      <c r="I957" s="231"/>
      <c r="J957" s="228"/>
      <c r="K957" s="228"/>
      <c r="L957" s="232"/>
      <c r="M957" s="233"/>
      <c r="N957" s="234"/>
      <c r="O957" s="234"/>
      <c r="P957" s="234"/>
      <c r="Q957" s="234"/>
      <c r="R957" s="234"/>
      <c r="S957" s="234"/>
      <c r="T957" s="235"/>
      <c r="AT957" s="236" t="s">
        <v>546</v>
      </c>
      <c r="AU957" s="236" t="s">
        <v>85</v>
      </c>
      <c r="AV957" s="15" t="s">
        <v>79</v>
      </c>
      <c r="AW957" s="15" t="s">
        <v>33</v>
      </c>
      <c r="AX957" s="15" t="s">
        <v>72</v>
      </c>
      <c r="AY957" s="236" t="s">
        <v>525</v>
      </c>
    </row>
    <row r="958" spans="2:51" s="15" customFormat="1" ht="11.25">
      <c r="B958" s="227"/>
      <c r="C958" s="228"/>
      <c r="D958" s="206" t="s">
        <v>546</v>
      </c>
      <c r="E958" s="229" t="s">
        <v>19</v>
      </c>
      <c r="F958" s="230" t="s">
        <v>1473</v>
      </c>
      <c r="G958" s="228"/>
      <c r="H958" s="229" t="s">
        <v>19</v>
      </c>
      <c r="I958" s="231"/>
      <c r="J958" s="228"/>
      <c r="K958" s="228"/>
      <c r="L958" s="232"/>
      <c r="M958" s="233"/>
      <c r="N958" s="234"/>
      <c r="O958" s="234"/>
      <c r="P958" s="234"/>
      <c r="Q958" s="234"/>
      <c r="R958" s="234"/>
      <c r="S958" s="234"/>
      <c r="T958" s="235"/>
      <c r="AT958" s="236" t="s">
        <v>546</v>
      </c>
      <c r="AU958" s="236" t="s">
        <v>85</v>
      </c>
      <c r="AV958" s="15" t="s">
        <v>79</v>
      </c>
      <c r="AW958" s="15" t="s">
        <v>33</v>
      </c>
      <c r="AX958" s="15" t="s">
        <v>72</v>
      </c>
      <c r="AY958" s="236" t="s">
        <v>525</v>
      </c>
    </row>
    <row r="959" spans="2:51" s="13" customFormat="1" ht="11.25">
      <c r="B959" s="204"/>
      <c r="C959" s="205"/>
      <c r="D959" s="206" t="s">
        <v>546</v>
      </c>
      <c r="E959" s="207" t="s">
        <v>19</v>
      </c>
      <c r="F959" s="208" t="s">
        <v>1474</v>
      </c>
      <c r="G959" s="205"/>
      <c r="H959" s="209">
        <v>1.4510000000000001</v>
      </c>
      <c r="I959" s="210"/>
      <c r="J959" s="205"/>
      <c r="K959" s="205"/>
      <c r="L959" s="211"/>
      <c r="M959" s="212"/>
      <c r="N959" s="213"/>
      <c r="O959" s="213"/>
      <c r="P959" s="213"/>
      <c r="Q959" s="213"/>
      <c r="R959" s="213"/>
      <c r="S959" s="213"/>
      <c r="T959" s="214"/>
      <c r="AT959" s="215" t="s">
        <v>546</v>
      </c>
      <c r="AU959" s="215" t="s">
        <v>85</v>
      </c>
      <c r="AV959" s="13" t="s">
        <v>85</v>
      </c>
      <c r="AW959" s="13" t="s">
        <v>33</v>
      </c>
      <c r="AX959" s="13" t="s">
        <v>72</v>
      </c>
      <c r="AY959" s="215" t="s">
        <v>525</v>
      </c>
    </row>
    <row r="960" spans="2:51" s="16" customFormat="1" ht="11.25">
      <c r="B960" s="237"/>
      <c r="C960" s="238"/>
      <c r="D960" s="206" t="s">
        <v>546</v>
      </c>
      <c r="E960" s="239" t="s">
        <v>19</v>
      </c>
      <c r="F960" s="240" t="s">
        <v>590</v>
      </c>
      <c r="G960" s="238"/>
      <c r="H960" s="241">
        <v>1.4510000000000001</v>
      </c>
      <c r="I960" s="242"/>
      <c r="J960" s="238"/>
      <c r="K960" s="238"/>
      <c r="L960" s="243"/>
      <c r="M960" s="244"/>
      <c r="N960" s="245"/>
      <c r="O960" s="245"/>
      <c r="P960" s="245"/>
      <c r="Q960" s="245"/>
      <c r="R960" s="245"/>
      <c r="S960" s="245"/>
      <c r="T960" s="246"/>
      <c r="AT960" s="247" t="s">
        <v>546</v>
      </c>
      <c r="AU960" s="247" t="s">
        <v>85</v>
      </c>
      <c r="AV960" s="16" t="s">
        <v>573</v>
      </c>
      <c r="AW960" s="16" t="s">
        <v>33</v>
      </c>
      <c r="AX960" s="16" t="s">
        <v>72</v>
      </c>
      <c r="AY960" s="247" t="s">
        <v>525</v>
      </c>
    </row>
    <row r="961" spans="1:65" s="14" customFormat="1" ht="11.25">
      <c r="B961" s="216"/>
      <c r="C961" s="217"/>
      <c r="D961" s="206" t="s">
        <v>546</v>
      </c>
      <c r="E961" s="218" t="s">
        <v>231</v>
      </c>
      <c r="F961" s="219" t="s">
        <v>552</v>
      </c>
      <c r="G961" s="217"/>
      <c r="H961" s="220">
        <v>389.50299999999999</v>
      </c>
      <c r="I961" s="221"/>
      <c r="J961" s="217"/>
      <c r="K961" s="217"/>
      <c r="L961" s="222"/>
      <c r="M961" s="223"/>
      <c r="N961" s="224"/>
      <c r="O961" s="224"/>
      <c r="P961" s="224"/>
      <c r="Q961" s="224"/>
      <c r="R961" s="224"/>
      <c r="S961" s="224"/>
      <c r="T961" s="225"/>
      <c r="AT961" s="226" t="s">
        <v>546</v>
      </c>
      <c r="AU961" s="226" t="s">
        <v>85</v>
      </c>
      <c r="AV961" s="14" t="s">
        <v>537</v>
      </c>
      <c r="AW961" s="14" t="s">
        <v>33</v>
      </c>
      <c r="AX961" s="14" t="s">
        <v>79</v>
      </c>
      <c r="AY961" s="226" t="s">
        <v>525</v>
      </c>
    </row>
    <row r="962" spans="1:65" s="2" customFormat="1" ht="49.15" customHeight="1">
      <c r="A962" s="38"/>
      <c r="B962" s="39"/>
      <c r="C962" s="186" t="s">
        <v>1475</v>
      </c>
      <c r="D962" s="186" t="s">
        <v>533</v>
      </c>
      <c r="E962" s="187" t="s">
        <v>1476</v>
      </c>
      <c r="F962" s="188" t="s">
        <v>1477</v>
      </c>
      <c r="G962" s="189" t="s">
        <v>158</v>
      </c>
      <c r="H962" s="190">
        <v>39.590000000000003</v>
      </c>
      <c r="I962" s="191"/>
      <c r="J962" s="192">
        <f>ROUND(I962*H962,2)</f>
        <v>0</v>
      </c>
      <c r="K962" s="188" t="s">
        <v>536</v>
      </c>
      <c r="L962" s="43"/>
      <c r="M962" s="193" t="s">
        <v>19</v>
      </c>
      <c r="N962" s="194" t="s">
        <v>44</v>
      </c>
      <c r="O962" s="68"/>
      <c r="P962" s="195">
        <f>O962*H962</f>
        <v>0</v>
      </c>
      <c r="Q962" s="195">
        <v>2.5020099999999998</v>
      </c>
      <c r="R962" s="195">
        <f>Q962*H962</f>
        <v>99.054575900000003</v>
      </c>
      <c r="S962" s="195">
        <v>0</v>
      </c>
      <c r="T962" s="196">
        <f>S962*H962</f>
        <v>0</v>
      </c>
      <c r="U962" s="38"/>
      <c r="V962" s="38"/>
      <c r="W962" s="38"/>
      <c r="X962" s="38"/>
      <c r="Y962" s="38"/>
      <c r="Z962" s="38"/>
      <c r="AA962" s="38"/>
      <c r="AB962" s="38"/>
      <c r="AC962" s="38"/>
      <c r="AD962" s="38"/>
      <c r="AE962" s="38"/>
      <c r="AR962" s="197" t="s">
        <v>537</v>
      </c>
      <c r="AT962" s="197" t="s">
        <v>533</v>
      </c>
      <c r="AU962" s="197" t="s">
        <v>85</v>
      </c>
      <c r="AY962" s="21" t="s">
        <v>525</v>
      </c>
      <c r="BE962" s="198">
        <f>IF(N962="základní",J962,0)</f>
        <v>0</v>
      </c>
      <c r="BF962" s="198">
        <f>IF(N962="snížená",J962,0)</f>
        <v>0</v>
      </c>
      <c r="BG962" s="198">
        <f>IF(N962="zákl. přenesená",J962,0)</f>
        <v>0</v>
      </c>
      <c r="BH962" s="198">
        <f>IF(N962="sníž. přenesená",J962,0)</f>
        <v>0</v>
      </c>
      <c r="BI962" s="198">
        <f>IF(N962="nulová",J962,0)</f>
        <v>0</v>
      </c>
      <c r="BJ962" s="21" t="s">
        <v>85</v>
      </c>
      <c r="BK962" s="198">
        <f>ROUND(I962*H962,2)</f>
        <v>0</v>
      </c>
      <c r="BL962" s="21" t="s">
        <v>537</v>
      </c>
      <c r="BM962" s="197" t="s">
        <v>1478</v>
      </c>
    </row>
    <row r="963" spans="1:65" s="2" customFormat="1" ht="11.25">
      <c r="A963" s="38"/>
      <c r="B963" s="39"/>
      <c r="C963" s="40"/>
      <c r="D963" s="199" t="s">
        <v>542</v>
      </c>
      <c r="E963" s="40"/>
      <c r="F963" s="200" t="s">
        <v>1479</v>
      </c>
      <c r="G963" s="40"/>
      <c r="H963" s="40"/>
      <c r="I963" s="201"/>
      <c r="J963" s="40"/>
      <c r="K963" s="40"/>
      <c r="L963" s="43"/>
      <c r="M963" s="202"/>
      <c r="N963" s="203"/>
      <c r="O963" s="68"/>
      <c r="P963" s="68"/>
      <c r="Q963" s="68"/>
      <c r="R963" s="68"/>
      <c r="S963" s="68"/>
      <c r="T963" s="69"/>
      <c r="U963" s="38"/>
      <c r="V963" s="38"/>
      <c r="W963" s="38"/>
      <c r="X963" s="38"/>
      <c r="Y963" s="38"/>
      <c r="Z963" s="38"/>
      <c r="AA963" s="38"/>
      <c r="AB963" s="38"/>
      <c r="AC963" s="38"/>
      <c r="AD963" s="38"/>
      <c r="AE963" s="38"/>
      <c r="AT963" s="21" t="s">
        <v>542</v>
      </c>
      <c r="AU963" s="21" t="s">
        <v>85</v>
      </c>
    </row>
    <row r="964" spans="1:65" s="15" customFormat="1" ht="11.25">
      <c r="B964" s="227"/>
      <c r="C964" s="228"/>
      <c r="D964" s="206" t="s">
        <v>546</v>
      </c>
      <c r="E964" s="229" t="s">
        <v>19</v>
      </c>
      <c r="F964" s="230" t="s">
        <v>1480</v>
      </c>
      <c r="G964" s="228"/>
      <c r="H964" s="229" t="s">
        <v>19</v>
      </c>
      <c r="I964" s="231"/>
      <c r="J964" s="228"/>
      <c r="K964" s="228"/>
      <c r="L964" s="232"/>
      <c r="M964" s="233"/>
      <c r="N964" s="234"/>
      <c r="O964" s="234"/>
      <c r="P964" s="234"/>
      <c r="Q964" s="234"/>
      <c r="R964" s="234"/>
      <c r="S964" s="234"/>
      <c r="T964" s="235"/>
      <c r="AT964" s="236" t="s">
        <v>546</v>
      </c>
      <c r="AU964" s="236" t="s">
        <v>85</v>
      </c>
      <c r="AV964" s="15" t="s">
        <v>79</v>
      </c>
      <c r="AW964" s="15" t="s">
        <v>33</v>
      </c>
      <c r="AX964" s="15" t="s">
        <v>72</v>
      </c>
      <c r="AY964" s="236" t="s">
        <v>525</v>
      </c>
    </row>
    <row r="965" spans="1:65" s="15" customFormat="1" ht="11.25">
      <c r="B965" s="227"/>
      <c r="C965" s="228"/>
      <c r="D965" s="206" t="s">
        <v>546</v>
      </c>
      <c r="E965" s="229" t="s">
        <v>19</v>
      </c>
      <c r="F965" s="230" t="s">
        <v>1481</v>
      </c>
      <c r="G965" s="228"/>
      <c r="H965" s="229" t="s">
        <v>19</v>
      </c>
      <c r="I965" s="231"/>
      <c r="J965" s="228"/>
      <c r="K965" s="228"/>
      <c r="L965" s="232"/>
      <c r="M965" s="233"/>
      <c r="N965" s="234"/>
      <c r="O965" s="234"/>
      <c r="P965" s="234"/>
      <c r="Q965" s="234"/>
      <c r="R965" s="234"/>
      <c r="S965" s="234"/>
      <c r="T965" s="235"/>
      <c r="AT965" s="236" t="s">
        <v>546</v>
      </c>
      <c r="AU965" s="236" t="s">
        <v>85</v>
      </c>
      <c r="AV965" s="15" t="s">
        <v>79</v>
      </c>
      <c r="AW965" s="15" t="s">
        <v>33</v>
      </c>
      <c r="AX965" s="15" t="s">
        <v>72</v>
      </c>
      <c r="AY965" s="236" t="s">
        <v>525</v>
      </c>
    </row>
    <row r="966" spans="1:65" s="13" customFormat="1" ht="11.25">
      <c r="B966" s="204"/>
      <c r="C966" s="205"/>
      <c r="D966" s="206" t="s">
        <v>546</v>
      </c>
      <c r="E966" s="207" t="s">
        <v>19</v>
      </c>
      <c r="F966" s="208" t="s">
        <v>1482</v>
      </c>
      <c r="G966" s="205"/>
      <c r="H966" s="209">
        <v>2.3639999999999999</v>
      </c>
      <c r="I966" s="210"/>
      <c r="J966" s="205"/>
      <c r="K966" s="205"/>
      <c r="L966" s="211"/>
      <c r="M966" s="212"/>
      <c r="N966" s="213"/>
      <c r="O966" s="213"/>
      <c r="P966" s="213"/>
      <c r="Q966" s="213"/>
      <c r="R966" s="213"/>
      <c r="S966" s="213"/>
      <c r="T966" s="214"/>
      <c r="AT966" s="215" t="s">
        <v>546</v>
      </c>
      <c r="AU966" s="215" t="s">
        <v>85</v>
      </c>
      <c r="AV966" s="13" t="s">
        <v>85</v>
      </c>
      <c r="AW966" s="13" t="s">
        <v>33</v>
      </c>
      <c r="AX966" s="13" t="s">
        <v>72</v>
      </c>
      <c r="AY966" s="215" t="s">
        <v>525</v>
      </c>
    </row>
    <row r="967" spans="1:65" s="13" customFormat="1" ht="11.25">
      <c r="B967" s="204"/>
      <c r="C967" s="205"/>
      <c r="D967" s="206" t="s">
        <v>546</v>
      </c>
      <c r="E967" s="207" t="s">
        <v>19</v>
      </c>
      <c r="F967" s="208" t="s">
        <v>1483</v>
      </c>
      <c r="G967" s="205"/>
      <c r="H967" s="209">
        <v>2.5569999999999999</v>
      </c>
      <c r="I967" s="210"/>
      <c r="J967" s="205"/>
      <c r="K967" s="205"/>
      <c r="L967" s="211"/>
      <c r="M967" s="212"/>
      <c r="N967" s="213"/>
      <c r="O967" s="213"/>
      <c r="P967" s="213"/>
      <c r="Q967" s="213"/>
      <c r="R967" s="213"/>
      <c r="S967" s="213"/>
      <c r="T967" s="214"/>
      <c r="AT967" s="215" t="s">
        <v>546</v>
      </c>
      <c r="AU967" s="215" t="s">
        <v>85</v>
      </c>
      <c r="AV967" s="13" t="s">
        <v>85</v>
      </c>
      <c r="AW967" s="13" t="s">
        <v>33</v>
      </c>
      <c r="AX967" s="13" t="s">
        <v>72</v>
      </c>
      <c r="AY967" s="215" t="s">
        <v>525</v>
      </c>
    </row>
    <row r="968" spans="1:65" s="15" customFormat="1" ht="11.25">
      <c r="B968" s="227"/>
      <c r="C968" s="228"/>
      <c r="D968" s="206" t="s">
        <v>546</v>
      </c>
      <c r="E968" s="229" t="s">
        <v>19</v>
      </c>
      <c r="F968" s="230" t="s">
        <v>1484</v>
      </c>
      <c r="G968" s="228"/>
      <c r="H968" s="229" t="s">
        <v>19</v>
      </c>
      <c r="I968" s="231"/>
      <c r="J968" s="228"/>
      <c r="K968" s="228"/>
      <c r="L968" s="232"/>
      <c r="M968" s="233"/>
      <c r="N968" s="234"/>
      <c r="O968" s="234"/>
      <c r="P968" s="234"/>
      <c r="Q968" s="234"/>
      <c r="R968" s="234"/>
      <c r="S968" s="234"/>
      <c r="T968" s="235"/>
      <c r="AT968" s="236" t="s">
        <v>546</v>
      </c>
      <c r="AU968" s="236" t="s">
        <v>85</v>
      </c>
      <c r="AV968" s="15" t="s">
        <v>79</v>
      </c>
      <c r="AW968" s="15" t="s">
        <v>33</v>
      </c>
      <c r="AX968" s="15" t="s">
        <v>72</v>
      </c>
      <c r="AY968" s="236" t="s">
        <v>525</v>
      </c>
    </row>
    <row r="969" spans="1:65" s="13" customFormat="1" ht="11.25">
      <c r="B969" s="204"/>
      <c r="C969" s="205"/>
      <c r="D969" s="206" t="s">
        <v>546</v>
      </c>
      <c r="E969" s="207" t="s">
        <v>19</v>
      </c>
      <c r="F969" s="208" t="s">
        <v>1485</v>
      </c>
      <c r="G969" s="205"/>
      <c r="H969" s="209">
        <v>4.4859999999999998</v>
      </c>
      <c r="I969" s="210"/>
      <c r="J969" s="205"/>
      <c r="K969" s="205"/>
      <c r="L969" s="211"/>
      <c r="M969" s="212"/>
      <c r="N969" s="213"/>
      <c r="O969" s="213"/>
      <c r="P969" s="213"/>
      <c r="Q969" s="213"/>
      <c r="R969" s="213"/>
      <c r="S969" s="213"/>
      <c r="T969" s="214"/>
      <c r="AT969" s="215" t="s">
        <v>546</v>
      </c>
      <c r="AU969" s="215" t="s">
        <v>85</v>
      </c>
      <c r="AV969" s="13" t="s">
        <v>85</v>
      </c>
      <c r="AW969" s="13" t="s">
        <v>33</v>
      </c>
      <c r="AX969" s="13" t="s">
        <v>72</v>
      </c>
      <c r="AY969" s="215" t="s">
        <v>525</v>
      </c>
    </row>
    <row r="970" spans="1:65" s="13" customFormat="1" ht="11.25">
      <c r="B970" s="204"/>
      <c r="C970" s="205"/>
      <c r="D970" s="206" t="s">
        <v>546</v>
      </c>
      <c r="E970" s="207" t="s">
        <v>19</v>
      </c>
      <c r="F970" s="208" t="s">
        <v>1486</v>
      </c>
      <c r="G970" s="205"/>
      <c r="H970" s="209">
        <v>4.4560000000000004</v>
      </c>
      <c r="I970" s="210"/>
      <c r="J970" s="205"/>
      <c r="K970" s="205"/>
      <c r="L970" s="211"/>
      <c r="M970" s="212"/>
      <c r="N970" s="213"/>
      <c r="O970" s="213"/>
      <c r="P970" s="213"/>
      <c r="Q970" s="213"/>
      <c r="R970" s="213"/>
      <c r="S970" s="213"/>
      <c r="T970" s="214"/>
      <c r="AT970" s="215" t="s">
        <v>546</v>
      </c>
      <c r="AU970" s="215" t="s">
        <v>85</v>
      </c>
      <c r="AV970" s="13" t="s">
        <v>85</v>
      </c>
      <c r="AW970" s="13" t="s">
        <v>33</v>
      </c>
      <c r="AX970" s="13" t="s">
        <v>72</v>
      </c>
      <c r="AY970" s="215" t="s">
        <v>525</v>
      </c>
    </row>
    <row r="971" spans="1:65" s="13" customFormat="1" ht="11.25">
      <c r="B971" s="204"/>
      <c r="C971" s="205"/>
      <c r="D971" s="206" t="s">
        <v>546</v>
      </c>
      <c r="E971" s="207" t="s">
        <v>19</v>
      </c>
      <c r="F971" s="208" t="s">
        <v>1487</v>
      </c>
      <c r="G971" s="205"/>
      <c r="H971" s="209">
        <v>1.5940000000000001</v>
      </c>
      <c r="I971" s="210"/>
      <c r="J971" s="205"/>
      <c r="K971" s="205"/>
      <c r="L971" s="211"/>
      <c r="M971" s="212"/>
      <c r="N971" s="213"/>
      <c r="O971" s="213"/>
      <c r="P971" s="213"/>
      <c r="Q971" s="213"/>
      <c r="R971" s="213"/>
      <c r="S971" s="213"/>
      <c r="T971" s="214"/>
      <c r="AT971" s="215" t="s">
        <v>546</v>
      </c>
      <c r="AU971" s="215" t="s">
        <v>85</v>
      </c>
      <c r="AV971" s="13" t="s">
        <v>85</v>
      </c>
      <c r="AW971" s="13" t="s">
        <v>33</v>
      </c>
      <c r="AX971" s="13" t="s">
        <v>72</v>
      </c>
      <c r="AY971" s="215" t="s">
        <v>525</v>
      </c>
    </row>
    <row r="972" spans="1:65" s="13" customFormat="1" ht="11.25">
      <c r="B972" s="204"/>
      <c r="C972" s="205"/>
      <c r="D972" s="206" t="s">
        <v>546</v>
      </c>
      <c r="E972" s="207" t="s">
        <v>19</v>
      </c>
      <c r="F972" s="208" t="s">
        <v>1488</v>
      </c>
      <c r="G972" s="205"/>
      <c r="H972" s="209">
        <v>1.831</v>
      </c>
      <c r="I972" s="210"/>
      <c r="J972" s="205"/>
      <c r="K972" s="205"/>
      <c r="L972" s="211"/>
      <c r="M972" s="212"/>
      <c r="N972" s="213"/>
      <c r="O972" s="213"/>
      <c r="P972" s="213"/>
      <c r="Q972" s="213"/>
      <c r="R972" s="213"/>
      <c r="S972" s="213"/>
      <c r="T972" s="214"/>
      <c r="AT972" s="215" t="s">
        <v>546</v>
      </c>
      <c r="AU972" s="215" t="s">
        <v>85</v>
      </c>
      <c r="AV972" s="13" t="s">
        <v>85</v>
      </c>
      <c r="AW972" s="13" t="s">
        <v>33</v>
      </c>
      <c r="AX972" s="13" t="s">
        <v>72</v>
      </c>
      <c r="AY972" s="215" t="s">
        <v>525</v>
      </c>
    </row>
    <row r="973" spans="1:65" s="16" customFormat="1" ht="11.25">
      <c r="B973" s="237"/>
      <c r="C973" s="238"/>
      <c r="D973" s="206" t="s">
        <v>546</v>
      </c>
      <c r="E973" s="239" t="s">
        <v>19</v>
      </c>
      <c r="F973" s="240" t="s">
        <v>590</v>
      </c>
      <c r="G973" s="238"/>
      <c r="H973" s="241">
        <v>17.288</v>
      </c>
      <c r="I973" s="242"/>
      <c r="J973" s="238"/>
      <c r="K973" s="238"/>
      <c r="L973" s="243"/>
      <c r="M973" s="244"/>
      <c r="N973" s="245"/>
      <c r="O973" s="245"/>
      <c r="P973" s="245"/>
      <c r="Q973" s="245"/>
      <c r="R973" s="245"/>
      <c r="S973" s="245"/>
      <c r="T973" s="246"/>
      <c r="AT973" s="247" t="s">
        <v>546</v>
      </c>
      <c r="AU973" s="247" t="s">
        <v>85</v>
      </c>
      <c r="AV973" s="16" t="s">
        <v>573</v>
      </c>
      <c r="AW973" s="16" t="s">
        <v>33</v>
      </c>
      <c r="AX973" s="16" t="s">
        <v>72</v>
      </c>
      <c r="AY973" s="247" t="s">
        <v>525</v>
      </c>
    </row>
    <row r="974" spans="1:65" s="15" customFormat="1" ht="11.25">
      <c r="B974" s="227"/>
      <c r="C974" s="228"/>
      <c r="D974" s="206" t="s">
        <v>546</v>
      </c>
      <c r="E974" s="229" t="s">
        <v>19</v>
      </c>
      <c r="F974" s="230" t="s">
        <v>1489</v>
      </c>
      <c r="G974" s="228"/>
      <c r="H974" s="229" t="s">
        <v>19</v>
      </c>
      <c r="I974" s="231"/>
      <c r="J974" s="228"/>
      <c r="K974" s="228"/>
      <c r="L974" s="232"/>
      <c r="M974" s="233"/>
      <c r="N974" s="234"/>
      <c r="O974" s="234"/>
      <c r="P974" s="234"/>
      <c r="Q974" s="234"/>
      <c r="R974" s="234"/>
      <c r="S974" s="234"/>
      <c r="T974" s="235"/>
      <c r="AT974" s="236" t="s">
        <v>546</v>
      </c>
      <c r="AU974" s="236" t="s">
        <v>85</v>
      </c>
      <c r="AV974" s="15" t="s">
        <v>79</v>
      </c>
      <c r="AW974" s="15" t="s">
        <v>33</v>
      </c>
      <c r="AX974" s="15" t="s">
        <v>72</v>
      </c>
      <c r="AY974" s="236" t="s">
        <v>525</v>
      </c>
    </row>
    <row r="975" spans="1:65" s="15" customFormat="1" ht="11.25">
      <c r="B975" s="227"/>
      <c r="C975" s="228"/>
      <c r="D975" s="206" t="s">
        <v>546</v>
      </c>
      <c r="E975" s="229" t="s">
        <v>19</v>
      </c>
      <c r="F975" s="230" t="s">
        <v>1490</v>
      </c>
      <c r="G975" s="228"/>
      <c r="H975" s="229" t="s">
        <v>19</v>
      </c>
      <c r="I975" s="231"/>
      <c r="J975" s="228"/>
      <c r="K975" s="228"/>
      <c r="L975" s="232"/>
      <c r="M975" s="233"/>
      <c r="N975" s="234"/>
      <c r="O975" s="234"/>
      <c r="P975" s="234"/>
      <c r="Q975" s="234"/>
      <c r="R975" s="234"/>
      <c r="S975" s="234"/>
      <c r="T975" s="235"/>
      <c r="AT975" s="236" t="s">
        <v>546</v>
      </c>
      <c r="AU975" s="236" t="s">
        <v>85</v>
      </c>
      <c r="AV975" s="15" t="s">
        <v>79</v>
      </c>
      <c r="AW975" s="15" t="s">
        <v>33</v>
      </c>
      <c r="AX975" s="15" t="s">
        <v>72</v>
      </c>
      <c r="AY975" s="236" t="s">
        <v>525</v>
      </c>
    </row>
    <row r="976" spans="1:65" s="13" customFormat="1" ht="11.25">
      <c r="B976" s="204"/>
      <c r="C976" s="205"/>
      <c r="D976" s="206" t="s">
        <v>546</v>
      </c>
      <c r="E976" s="207" t="s">
        <v>19</v>
      </c>
      <c r="F976" s="208" t="s">
        <v>1491</v>
      </c>
      <c r="G976" s="205"/>
      <c r="H976" s="209">
        <v>5.04</v>
      </c>
      <c r="I976" s="210"/>
      <c r="J976" s="205"/>
      <c r="K976" s="205"/>
      <c r="L976" s="211"/>
      <c r="M976" s="212"/>
      <c r="N976" s="213"/>
      <c r="O976" s="213"/>
      <c r="P976" s="213"/>
      <c r="Q976" s="213"/>
      <c r="R976" s="213"/>
      <c r="S976" s="213"/>
      <c r="T976" s="214"/>
      <c r="AT976" s="215" t="s">
        <v>546</v>
      </c>
      <c r="AU976" s="215" t="s">
        <v>85</v>
      </c>
      <c r="AV976" s="13" t="s">
        <v>85</v>
      </c>
      <c r="AW976" s="13" t="s">
        <v>33</v>
      </c>
      <c r="AX976" s="13" t="s">
        <v>72</v>
      </c>
      <c r="AY976" s="215" t="s">
        <v>525</v>
      </c>
    </row>
    <row r="977" spans="1:65" s="13" customFormat="1" ht="11.25">
      <c r="B977" s="204"/>
      <c r="C977" s="205"/>
      <c r="D977" s="206" t="s">
        <v>546</v>
      </c>
      <c r="E977" s="207" t="s">
        <v>19</v>
      </c>
      <c r="F977" s="208" t="s">
        <v>1492</v>
      </c>
      <c r="G977" s="205"/>
      <c r="H977" s="209">
        <v>5.0599999999999996</v>
      </c>
      <c r="I977" s="210"/>
      <c r="J977" s="205"/>
      <c r="K977" s="205"/>
      <c r="L977" s="211"/>
      <c r="M977" s="212"/>
      <c r="N977" s="213"/>
      <c r="O977" s="213"/>
      <c r="P977" s="213"/>
      <c r="Q977" s="213"/>
      <c r="R977" s="213"/>
      <c r="S977" s="213"/>
      <c r="T977" s="214"/>
      <c r="AT977" s="215" t="s">
        <v>546</v>
      </c>
      <c r="AU977" s="215" t="s">
        <v>85</v>
      </c>
      <c r="AV977" s="13" t="s">
        <v>85</v>
      </c>
      <c r="AW977" s="13" t="s">
        <v>33</v>
      </c>
      <c r="AX977" s="13" t="s">
        <v>72</v>
      </c>
      <c r="AY977" s="215" t="s">
        <v>525</v>
      </c>
    </row>
    <row r="978" spans="1:65" s="13" customFormat="1" ht="11.25">
      <c r="B978" s="204"/>
      <c r="C978" s="205"/>
      <c r="D978" s="206" t="s">
        <v>546</v>
      </c>
      <c r="E978" s="207" t="s">
        <v>19</v>
      </c>
      <c r="F978" s="208" t="s">
        <v>1493</v>
      </c>
      <c r="G978" s="205"/>
      <c r="H978" s="209">
        <v>3.0009999999999999</v>
      </c>
      <c r="I978" s="210"/>
      <c r="J978" s="205"/>
      <c r="K978" s="205"/>
      <c r="L978" s="211"/>
      <c r="M978" s="212"/>
      <c r="N978" s="213"/>
      <c r="O978" s="213"/>
      <c r="P978" s="213"/>
      <c r="Q978" s="213"/>
      <c r="R978" s="213"/>
      <c r="S978" s="213"/>
      <c r="T978" s="214"/>
      <c r="AT978" s="215" t="s">
        <v>546</v>
      </c>
      <c r="AU978" s="215" t="s">
        <v>85</v>
      </c>
      <c r="AV978" s="13" t="s">
        <v>85</v>
      </c>
      <c r="AW978" s="13" t="s">
        <v>33</v>
      </c>
      <c r="AX978" s="13" t="s">
        <v>72</v>
      </c>
      <c r="AY978" s="215" t="s">
        <v>525</v>
      </c>
    </row>
    <row r="979" spans="1:65" s="13" customFormat="1" ht="11.25">
      <c r="B979" s="204"/>
      <c r="C979" s="205"/>
      <c r="D979" s="206" t="s">
        <v>546</v>
      </c>
      <c r="E979" s="207" t="s">
        <v>19</v>
      </c>
      <c r="F979" s="208" t="s">
        <v>1494</v>
      </c>
      <c r="G979" s="205"/>
      <c r="H979" s="209">
        <v>4.3140000000000001</v>
      </c>
      <c r="I979" s="210"/>
      <c r="J979" s="205"/>
      <c r="K979" s="205"/>
      <c r="L979" s="211"/>
      <c r="M979" s="212"/>
      <c r="N979" s="213"/>
      <c r="O979" s="213"/>
      <c r="P979" s="213"/>
      <c r="Q979" s="213"/>
      <c r="R979" s="213"/>
      <c r="S979" s="213"/>
      <c r="T979" s="214"/>
      <c r="AT979" s="215" t="s">
        <v>546</v>
      </c>
      <c r="AU979" s="215" t="s">
        <v>85</v>
      </c>
      <c r="AV979" s="13" t="s">
        <v>85</v>
      </c>
      <c r="AW979" s="13" t="s">
        <v>33</v>
      </c>
      <c r="AX979" s="13" t="s">
        <v>72</v>
      </c>
      <c r="AY979" s="215" t="s">
        <v>525</v>
      </c>
    </row>
    <row r="980" spans="1:65" s="13" customFormat="1" ht="11.25">
      <c r="B980" s="204"/>
      <c r="C980" s="205"/>
      <c r="D980" s="206" t="s">
        <v>546</v>
      </c>
      <c r="E980" s="207" t="s">
        <v>19</v>
      </c>
      <c r="F980" s="208" t="s">
        <v>1495</v>
      </c>
      <c r="G980" s="205"/>
      <c r="H980" s="209">
        <v>4.8869999999999996</v>
      </c>
      <c r="I980" s="210"/>
      <c r="J980" s="205"/>
      <c r="K980" s="205"/>
      <c r="L980" s="211"/>
      <c r="M980" s="212"/>
      <c r="N980" s="213"/>
      <c r="O980" s="213"/>
      <c r="P980" s="213"/>
      <c r="Q980" s="213"/>
      <c r="R980" s="213"/>
      <c r="S980" s="213"/>
      <c r="T980" s="214"/>
      <c r="AT980" s="215" t="s">
        <v>546</v>
      </c>
      <c r="AU980" s="215" t="s">
        <v>85</v>
      </c>
      <c r="AV980" s="13" t="s">
        <v>85</v>
      </c>
      <c r="AW980" s="13" t="s">
        <v>33</v>
      </c>
      <c r="AX980" s="13" t="s">
        <v>72</v>
      </c>
      <c r="AY980" s="215" t="s">
        <v>525</v>
      </c>
    </row>
    <row r="981" spans="1:65" s="16" customFormat="1" ht="11.25">
      <c r="B981" s="237"/>
      <c r="C981" s="238"/>
      <c r="D981" s="206" t="s">
        <v>546</v>
      </c>
      <c r="E981" s="239" t="s">
        <v>19</v>
      </c>
      <c r="F981" s="240" t="s">
        <v>590</v>
      </c>
      <c r="G981" s="238"/>
      <c r="H981" s="241">
        <v>22.302</v>
      </c>
      <c r="I981" s="242"/>
      <c r="J981" s="238"/>
      <c r="K981" s="238"/>
      <c r="L981" s="243"/>
      <c r="M981" s="244"/>
      <c r="N981" s="245"/>
      <c r="O981" s="245"/>
      <c r="P981" s="245"/>
      <c r="Q981" s="245"/>
      <c r="R981" s="245"/>
      <c r="S981" s="245"/>
      <c r="T981" s="246"/>
      <c r="AT981" s="247" t="s">
        <v>546</v>
      </c>
      <c r="AU981" s="247" t="s">
        <v>85</v>
      </c>
      <c r="AV981" s="16" t="s">
        <v>573</v>
      </c>
      <c r="AW981" s="16" t="s">
        <v>33</v>
      </c>
      <c r="AX981" s="16" t="s">
        <v>72</v>
      </c>
      <c r="AY981" s="247" t="s">
        <v>525</v>
      </c>
    </row>
    <row r="982" spans="1:65" s="14" customFormat="1" ht="11.25">
      <c r="B982" s="216"/>
      <c r="C982" s="217"/>
      <c r="D982" s="206" t="s">
        <v>546</v>
      </c>
      <c r="E982" s="218" t="s">
        <v>161</v>
      </c>
      <c r="F982" s="219" t="s">
        <v>552</v>
      </c>
      <c r="G982" s="217"/>
      <c r="H982" s="220">
        <v>39.590000000000003</v>
      </c>
      <c r="I982" s="221"/>
      <c r="J982" s="217"/>
      <c r="K982" s="217"/>
      <c r="L982" s="222"/>
      <c r="M982" s="223"/>
      <c r="N982" s="224"/>
      <c r="O982" s="224"/>
      <c r="P982" s="224"/>
      <c r="Q982" s="224"/>
      <c r="R982" s="224"/>
      <c r="S982" s="224"/>
      <c r="T982" s="225"/>
      <c r="AT982" s="226" t="s">
        <v>546</v>
      </c>
      <c r="AU982" s="226" t="s">
        <v>85</v>
      </c>
      <c r="AV982" s="14" t="s">
        <v>537</v>
      </c>
      <c r="AW982" s="14" t="s">
        <v>33</v>
      </c>
      <c r="AX982" s="14" t="s">
        <v>79</v>
      </c>
      <c r="AY982" s="226" t="s">
        <v>525</v>
      </c>
    </row>
    <row r="983" spans="1:65" s="2" customFormat="1" ht="37.9" customHeight="1">
      <c r="A983" s="38"/>
      <c r="B983" s="39"/>
      <c r="C983" s="186" t="s">
        <v>1496</v>
      </c>
      <c r="D983" s="186" t="s">
        <v>533</v>
      </c>
      <c r="E983" s="187" t="s">
        <v>1497</v>
      </c>
      <c r="F983" s="188" t="s">
        <v>1498</v>
      </c>
      <c r="G983" s="189" t="s">
        <v>158</v>
      </c>
      <c r="H983" s="190">
        <v>39.590000000000003</v>
      </c>
      <c r="I983" s="191"/>
      <c r="J983" s="192">
        <f>ROUND(I983*H983,2)</f>
        <v>0</v>
      </c>
      <c r="K983" s="188" t="s">
        <v>19</v>
      </c>
      <c r="L983" s="43"/>
      <c r="M983" s="193" t="s">
        <v>19</v>
      </c>
      <c r="N983" s="194" t="s">
        <v>44</v>
      </c>
      <c r="O983" s="68"/>
      <c r="P983" s="195">
        <f>O983*H983</f>
        <v>0</v>
      </c>
      <c r="Q983" s="195">
        <v>0</v>
      </c>
      <c r="R983" s="195">
        <f>Q983*H983</f>
        <v>0</v>
      </c>
      <c r="S983" s="195">
        <v>0</v>
      </c>
      <c r="T983" s="196">
        <f>S983*H983</f>
        <v>0</v>
      </c>
      <c r="U983" s="38"/>
      <c r="V983" s="38"/>
      <c r="W983" s="38"/>
      <c r="X983" s="38"/>
      <c r="Y983" s="38"/>
      <c r="Z983" s="38"/>
      <c r="AA983" s="38"/>
      <c r="AB983" s="38"/>
      <c r="AC983" s="38"/>
      <c r="AD983" s="38"/>
      <c r="AE983" s="38"/>
      <c r="AR983" s="197" t="s">
        <v>537</v>
      </c>
      <c r="AT983" s="197" t="s">
        <v>533</v>
      </c>
      <c r="AU983" s="197" t="s">
        <v>85</v>
      </c>
      <c r="AY983" s="21" t="s">
        <v>525</v>
      </c>
      <c r="BE983" s="198">
        <f>IF(N983="základní",J983,0)</f>
        <v>0</v>
      </c>
      <c r="BF983" s="198">
        <f>IF(N983="snížená",J983,0)</f>
        <v>0</v>
      </c>
      <c r="BG983" s="198">
        <f>IF(N983="zákl. přenesená",J983,0)</f>
        <v>0</v>
      </c>
      <c r="BH983" s="198">
        <f>IF(N983="sníž. přenesená",J983,0)</f>
        <v>0</v>
      </c>
      <c r="BI983" s="198">
        <f>IF(N983="nulová",J983,0)</f>
        <v>0</v>
      </c>
      <c r="BJ983" s="21" t="s">
        <v>85</v>
      </c>
      <c r="BK983" s="198">
        <f>ROUND(I983*H983,2)</f>
        <v>0</v>
      </c>
      <c r="BL983" s="21" t="s">
        <v>537</v>
      </c>
      <c r="BM983" s="197" t="s">
        <v>1499</v>
      </c>
    </row>
    <row r="984" spans="1:65" s="13" customFormat="1" ht="11.25">
      <c r="B984" s="204"/>
      <c r="C984" s="205"/>
      <c r="D984" s="206" t="s">
        <v>546</v>
      </c>
      <c r="E984" s="207" t="s">
        <v>19</v>
      </c>
      <c r="F984" s="208" t="s">
        <v>161</v>
      </c>
      <c r="G984" s="205"/>
      <c r="H984" s="209">
        <v>39.590000000000003</v>
      </c>
      <c r="I984" s="210"/>
      <c r="J984" s="205"/>
      <c r="K984" s="205"/>
      <c r="L984" s="211"/>
      <c r="M984" s="212"/>
      <c r="N984" s="213"/>
      <c r="O984" s="213"/>
      <c r="P984" s="213"/>
      <c r="Q984" s="213"/>
      <c r="R984" s="213"/>
      <c r="S984" s="213"/>
      <c r="T984" s="214"/>
      <c r="AT984" s="215" t="s">
        <v>546</v>
      </c>
      <c r="AU984" s="215" t="s">
        <v>85</v>
      </c>
      <c r="AV984" s="13" t="s">
        <v>85</v>
      </c>
      <c r="AW984" s="13" t="s">
        <v>33</v>
      </c>
      <c r="AX984" s="13" t="s">
        <v>79</v>
      </c>
      <c r="AY984" s="215" t="s">
        <v>525</v>
      </c>
    </row>
    <row r="985" spans="1:65" s="2" customFormat="1" ht="37.9" customHeight="1">
      <c r="A985" s="38"/>
      <c r="B985" s="39"/>
      <c r="C985" s="186" t="s">
        <v>1500</v>
      </c>
      <c r="D985" s="186" t="s">
        <v>533</v>
      </c>
      <c r="E985" s="187" t="s">
        <v>1501</v>
      </c>
      <c r="F985" s="188" t="s">
        <v>1502</v>
      </c>
      <c r="G985" s="189" t="s">
        <v>132</v>
      </c>
      <c r="H985" s="190">
        <v>1626.2370000000001</v>
      </c>
      <c r="I985" s="191"/>
      <c r="J985" s="192">
        <f>ROUND(I985*H985,2)</f>
        <v>0</v>
      </c>
      <c r="K985" s="188" t="s">
        <v>536</v>
      </c>
      <c r="L985" s="43"/>
      <c r="M985" s="193" t="s">
        <v>19</v>
      </c>
      <c r="N985" s="194" t="s">
        <v>44</v>
      </c>
      <c r="O985" s="68"/>
      <c r="P985" s="195">
        <f>O985*H985</f>
        <v>0</v>
      </c>
      <c r="Q985" s="195">
        <v>5.3299999999999997E-3</v>
      </c>
      <c r="R985" s="195">
        <f>Q985*H985</f>
        <v>8.6678432099999991</v>
      </c>
      <c r="S985" s="195">
        <v>0</v>
      </c>
      <c r="T985" s="196">
        <f>S985*H985</f>
        <v>0</v>
      </c>
      <c r="U985" s="38"/>
      <c r="V985" s="38"/>
      <c r="W985" s="38"/>
      <c r="X985" s="38"/>
      <c r="Y985" s="38"/>
      <c r="Z985" s="38"/>
      <c r="AA985" s="38"/>
      <c r="AB985" s="38"/>
      <c r="AC985" s="38"/>
      <c r="AD985" s="38"/>
      <c r="AE985" s="38"/>
      <c r="AR985" s="197" t="s">
        <v>537</v>
      </c>
      <c r="AT985" s="197" t="s">
        <v>533</v>
      </c>
      <c r="AU985" s="197" t="s">
        <v>85</v>
      </c>
      <c r="AY985" s="21" t="s">
        <v>525</v>
      </c>
      <c r="BE985" s="198">
        <f>IF(N985="základní",J985,0)</f>
        <v>0</v>
      </c>
      <c r="BF985" s="198">
        <f>IF(N985="snížená",J985,0)</f>
        <v>0</v>
      </c>
      <c r="BG985" s="198">
        <f>IF(N985="zákl. přenesená",J985,0)</f>
        <v>0</v>
      </c>
      <c r="BH985" s="198">
        <f>IF(N985="sníž. přenesená",J985,0)</f>
        <v>0</v>
      </c>
      <c r="BI985" s="198">
        <f>IF(N985="nulová",J985,0)</f>
        <v>0</v>
      </c>
      <c r="BJ985" s="21" t="s">
        <v>85</v>
      </c>
      <c r="BK985" s="198">
        <f>ROUND(I985*H985,2)</f>
        <v>0</v>
      </c>
      <c r="BL985" s="21" t="s">
        <v>537</v>
      </c>
      <c r="BM985" s="197" t="s">
        <v>1503</v>
      </c>
    </row>
    <row r="986" spans="1:65" s="2" customFormat="1" ht="11.25">
      <c r="A986" s="38"/>
      <c r="B986" s="39"/>
      <c r="C986" s="40"/>
      <c r="D986" s="199" t="s">
        <v>542</v>
      </c>
      <c r="E986" s="40"/>
      <c r="F986" s="200" t="s">
        <v>1504</v>
      </c>
      <c r="G986" s="40"/>
      <c r="H986" s="40"/>
      <c r="I986" s="201"/>
      <c r="J986" s="40"/>
      <c r="K986" s="40"/>
      <c r="L986" s="43"/>
      <c r="M986" s="202"/>
      <c r="N986" s="203"/>
      <c r="O986" s="68"/>
      <c r="P986" s="68"/>
      <c r="Q986" s="68"/>
      <c r="R986" s="68"/>
      <c r="S986" s="68"/>
      <c r="T986" s="69"/>
      <c r="U986" s="38"/>
      <c r="V986" s="38"/>
      <c r="W986" s="38"/>
      <c r="X986" s="38"/>
      <c r="Y986" s="38"/>
      <c r="Z986" s="38"/>
      <c r="AA986" s="38"/>
      <c r="AB986" s="38"/>
      <c r="AC986" s="38"/>
      <c r="AD986" s="38"/>
      <c r="AE986" s="38"/>
      <c r="AT986" s="21" t="s">
        <v>542</v>
      </c>
      <c r="AU986" s="21" t="s">
        <v>85</v>
      </c>
    </row>
    <row r="987" spans="1:65" s="15" customFormat="1" ht="11.25">
      <c r="B987" s="227"/>
      <c r="C987" s="228"/>
      <c r="D987" s="206" t="s">
        <v>546</v>
      </c>
      <c r="E987" s="229" t="s">
        <v>19</v>
      </c>
      <c r="F987" s="230" t="s">
        <v>1453</v>
      </c>
      <c r="G987" s="228"/>
      <c r="H987" s="229" t="s">
        <v>19</v>
      </c>
      <c r="I987" s="231"/>
      <c r="J987" s="228"/>
      <c r="K987" s="228"/>
      <c r="L987" s="232"/>
      <c r="M987" s="233"/>
      <c r="N987" s="234"/>
      <c r="O987" s="234"/>
      <c r="P987" s="234"/>
      <c r="Q987" s="234"/>
      <c r="R987" s="234"/>
      <c r="S987" s="234"/>
      <c r="T987" s="235"/>
      <c r="AT987" s="236" t="s">
        <v>546</v>
      </c>
      <c r="AU987" s="236" t="s">
        <v>85</v>
      </c>
      <c r="AV987" s="15" t="s">
        <v>79</v>
      </c>
      <c r="AW987" s="15" t="s">
        <v>33</v>
      </c>
      <c r="AX987" s="15" t="s">
        <v>72</v>
      </c>
      <c r="AY987" s="236" t="s">
        <v>525</v>
      </c>
    </row>
    <row r="988" spans="1:65" s="15" customFormat="1" ht="11.25">
      <c r="B988" s="227"/>
      <c r="C988" s="228"/>
      <c r="D988" s="206" t="s">
        <v>546</v>
      </c>
      <c r="E988" s="229" t="s">
        <v>19</v>
      </c>
      <c r="F988" s="230" t="s">
        <v>1454</v>
      </c>
      <c r="G988" s="228"/>
      <c r="H988" s="229" t="s">
        <v>19</v>
      </c>
      <c r="I988" s="231"/>
      <c r="J988" s="228"/>
      <c r="K988" s="228"/>
      <c r="L988" s="232"/>
      <c r="M988" s="233"/>
      <c r="N988" s="234"/>
      <c r="O988" s="234"/>
      <c r="P988" s="234"/>
      <c r="Q988" s="234"/>
      <c r="R988" s="234"/>
      <c r="S988" s="234"/>
      <c r="T988" s="235"/>
      <c r="AT988" s="236" t="s">
        <v>546</v>
      </c>
      <c r="AU988" s="236" t="s">
        <v>85</v>
      </c>
      <c r="AV988" s="15" t="s">
        <v>79</v>
      </c>
      <c r="AW988" s="15" t="s">
        <v>33</v>
      </c>
      <c r="AX988" s="15" t="s">
        <v>72</v>
      </c>
      <c r="AY988" s="236" t="s">
        <v>525</v>
      </c>
    </row>
    <row r="989" spans="1:65" s="13" customFormat="1" ht="11.25">
      <c r="B989" s="204"/>
      <c r="C989" s="205"/>
      <c r="D989" s="206" t="s">
        <v>546</v>
      </c>
      <c r="E989" s="207" t="s">
        <v>19</v>
      </c>
      <c r="F989" s="208" t="s">
        <v>1505</v>
      </c>
      <c r="G989" s="205"/>
      <c r="H989" s="209">
        <v>195.572</v>
      </c>
      <c r="I989" s="210"/>
      <c r="J989" s="205"/>
      <c r="K989" s="205"/>
      <c r="L989" s="211"/>
      <c r="M989" s="212"/>
      <c r="N989" s="213"/>
      <c r="O989" s="213"/>
      <c r="P989" s="213"/>
      <c r="Q989" s="213"/>
      <c r="R989" s="213"/>
      <c r="S989" s="213"/>
      <c r="T989" s="214"/>
      <c r="AT989" s="215" t="s">
        <v>546</v>
      </c>
      <c r="AU989" s="215" t="s">
        <v>85</v>
      </c>
      <c r="AV989" s="13" t="s">
        <v>85</v>
      </c>
      <c r="AW989" s="13" t="s">
        <v>33</v>
      </c>
      <c r="AX989" s="13" t="s">
        <v>72</v>
      </c>
      <c r="AY989" s="215" t="s">
        <v>525</v>
      </c>
    </row>
    <row r="990" spans="1:65" s="13" customFormat="1" ht="11.25">
      <c r="B990" s="204"/>
      <c r="C990" s="205"/>
      <c r="D990" s="206" t="s">
        <v>546</v>
      </c>
      <c r="E990" s="207" t="s">
        <v>19</v>
      </c>
      <c r="F990" s="208" t="s">
        <v>1506</v>
      </c>
      <c r="G990" s="205"/>
      <c r="H990" s="209">
        <v>9.8170000000000002</v>
      </c>
      <c r="I990" s="210"/>
      <c r="J990" s="205"/>
      <c r="K990" s="205"/>
      <c r="L990" s="211"/>
      <c r="M990" s="212"/>
      <c r="N990" s="213"/>
      <c r="O990" s="213"/>
      <c r="P990" s="213"/>
      <c r="Q990" s="213"/>
      <c r="R990" s="213"/>
      <c r="S990" s="213"/>
      <c r="T990" s="214"/>
      <c r="AT990" s="215" t="s">
        <v>546</v>
      </c>
      <c r="AU990" s="215" t="s">
        <v>85</v>
      </c>
      <c r="AV990" s="13" t="s">
        <v>85</v>
      </c>
      <c r="AW990" s="13" t="s">
        <v>33</v>
      </c>
      <c r="AX990" s="13" t="s">
        <v>72</v>
      </c>
      <c r="AY990" s="215" t="s">
        <v>525</v>
      </c>
    </row>
    <row r="991" spans="1:65" s="16" customFormat="1" ht="11.25">
      <c r="B991" s="237"/>
      <c r="C991" s="238"/>
      <c r="D991" s="206" t="s">
        <v>546</v>
      </c>
      <c r="E991" s="239" t="s">
        <v>19</v>
      </c>
      <c r="F991" s="240" t="s">
        <v>590</v>
      </c>
      <c r="G991" s="238"/>
      <c r="H991" s="241">
        <v>205.38900000000001</v>
      </c>
      <c r="I991" s="242"/>
      <c r="J991" s="238"/>
      <c r="K991" s="238"/>
      <c r="L991" s="243"/>
      <c r="M991" s="244"/>
      <c r="N991" s="245"/>
      <c r="O991" s="245"/>
      <c r="P991" s="245"/>
      <c r="Q991" s="245"/>
      <c r="R991" s="245"/>
      <c r="S991" s="245"/>
      <c r="T991" s="246"/>
      <c r="AT991" s="247" t="s">
        <v>546</v>
      </c>
      <c r="AU991" s="247" t="s">
        <v>85</v>
      </c>
      <c r="AV991" s="16" t="s">
        <v>573</v>
      </c>
      <c r="AW991" s="16" t="s">
        <v>33</v>
      </c>
      <c r="AX991" s="16" t="s">
        <v>72</v>
      </c>
      <c r="AY991" s="247" t="s">
        <v>525</v>
      </c>
    </row>
    <row r="992" spans="1:65" s="15" customFormat="1" ht="11.25">
      <c r="B992" s="227"/>
      <c r="C992" s="228"/>
      <c r="D992" s="206" t="s">
        <v>546</v>
      </c>
      <c r="E992" s="229" t="s">
        <v>19</v>
      </c>
      <c r="F992" s="230" t="s">
        <v>1270</v>
      </c>
      <c r="G992" s="228"/>
      <c r="H992" s="229" t="s">
        <v>19</v>
      </c>
      <c r="I992" s="231"/>
      <c r="J992" s="228"/>
      <c r="K992" s="228"/>
      <c r="L992" s="232"/>
      <c r="M992" s="233"/>
      <c r="N992" s="234"/>
      <c r="O992" s="234"/>
      <c r="P992" s="234"/>
      <c r="Q992" s="234"/>
      <c r="R992" s="234"/>
      <c r="S992" s="234"/>
      <c r="T992" s="235"/>
      <c r="AT992" s="236" t="s">
        <v>546</v>
      </c>
      <c r="AU992" s="236" t="s">
        <v>85</v>
      </c>
      <c r="AV992" s="15" t="s">
        <v>79</v>
      </c>
      <c r="AW992" s="15" t="s">
        <v>33</v>
      </c>
      <c r="AX992" s="15" t="s">
        <v>72</v>
      </c>
      <c r="AY992" s="236" t="s">
        <v>525</v>
      </c>
    </row>
    <row r="993" spans="2:51" s="15" customFormat="1" ht="11.25">
      <c r="B993" s="227"/>
      <c r="C993" s="228"/>
      <c r="D993" s="206" t="s">
        <v>546</v>
      </c>
      <c r="E993" s="229" t="s">
        <v>19</v>
      </c>
      <c r="F993" s="230" t="s">
        <v>1457</v>
      </c>
      <c r="G993" s="228"/>
      <c r="H993" s="229" t="s">
        <v>19</v>
      </c>
      <c r="I993" s="231"/>
      <c r="J993" s="228"/>
      <c r="K993" s="228"/>
      <c r="L993" s="232"/>
      <c r="M993" s="233"/>
      <c r="N993" s="234"/>
      <c r="O993" s="234"/>
      <c r="P993" s="234"/>
      <c r="Q993" s="234"/>
      <c r="R993" s="234"/>
      <c r="S993" s="234"/>
      <c r="T993" s="235"/>
      <c r="AT993" s="236" t="s">
        <v>546</v>
      </c>
      <c r="AU993" s="236" t="s">
        <v>85</v>
      </c>
      <c r="AV993" s="15" t="s">
        <v>79</v>
      </c>
      <c r="AW993" s="15" t="s">
        <v>33</v>
      </c>
      <c r="AX993" s="15" t="s">
        <v>72</v>
      </c>
      <c r="AY993" s="236" t="s">
        <v>525</v>
      </c>
    </row>
    <row r="994" spans="2:51" s="13" customFormat="1" ht="22.5">
      <c r="B994" s="204"/>
      <c r="C994" s="205"/>
      <c r="D994" s="206" t="s">
        <v>546</v>
      </c>
      <c r="E994" s="207" t="s">
        <v>19</v>
      </c>
      <c r="F994" s="208" t="s">
        <v>1507</v>
      </c>
      <c r="G994" s="205"/>
      <c r="H994" s="209">
        <v>561.73299999999995</v>
      </c>
      <c r="I994" s="210"/>
      <c r="J994" s="205"/>
      <c r="K994" s="205"/>
      <c r="L994" s="211"/>
      <c r="M994" s="212"/>
      <c r="N994" s="213"/>
      <c r="O994" s="213"/>
      <c r="P994" s="213"/>
      <c r="Q994" s="213"/>
      <c r="R994" s="213"/>
      <c r="S994" s="213"/>
      <c r="T994" s="214"/>
      <c r="AT994" s="215" t="s">
        <v>546</v>
      </c>
      <c r="AU994" s="215" t="s">
        <v>85</v>
      </c>
      <c r="AV994" s="13" t="s">
        <v>85</v>
      </c>
      <c r="AW994" s="13" t="s">
        <v>33</v>
      </c>
      <c r="AX994" s="13" t="s">
        <v>72</v>
      </c>
      <c r="AY994" s="215" t="s">
        <v>525</v>
      </c>
    </row>
    <row r="995" spans="2:51" s="13" customFormat="1" ht="11.25">
      <c r="B995" s="204"/>
      <c r="C995" s="205"/>
      <c r="D995" s="206" t="s">
        <v>546</v>
      </c>
      <c r="E995" s="207" t="s">
        <v>19</v>
      </c>
      <c r="F995" s="208" t="s">
        <v>1508</v>
      </c>
      <c r="G995" s="205"/>
      <c r="H995" s="209">
        <v>-13.768000000000001</v>
      </c>
      <c r="I995" s="210"/>
      <c r="J995" s="205"/>
      <c r="K995" s="205"/>
      <c r="L995" s="211"/>
      <c r="M995" s="212"/>
      <c r="N995" s="213"/>
      <c r="O995" s="213"/>
      <c r="P995" s="213"/>
      <c r="Q995" s="213"/>
      <c r="R995" s="213"/>
      <c r="S995" s="213"/>
      <c r="T995" s="214"/>
      <c r="AT995" s="215" t="s">
        <v>546</v>
      </c>
      <c r="AU995" s="215" t="s">
        <v>85</v>
      </c>
      <c r="AV995" s="13" t="s">
        <v>85</v>
      </c>
      <c r="AW995" s="13" t="s">
        <v>33</v>
      </c>
      <c r="AX995" s="13" t="s">
        <v>72</v>
      </c>
      <c r="AY995" s="215" t="s">
        <v>525</v>
      </c>
    </row>
    <row r="996" spans="2:51" s="16" customFormat="1" ht="11.25">
      <c r="B996" s="237"/>
      <c r="C996" s="238"/>
      <c r="D996" s="206" t="s">
        <v>546</v>
      </c>
      <c r="E996" s="239" t="s">
        <v>19</v>
      </c>
      <c r="F996" s="240" t="s">
        <v>590</v>
      </c>
      <c r="G996" s="238"/>
      <c r="H996" s="241">
        <v>547.96500000000003</v>
      </c>
      <c r="I996" s="242"/>
      <c r="J996" s="238"/>
      <c r="K996" s="238"/>
      <c r="L996" s="243"/>
      <c r="M996" s="244"/>
      <c r="N996" s="245"/>
      <c r="O996" s="245"/>
      <c r="P996" s="245"/>
      <c r="Q996" s="245"/>
      <c r="R996" s="245"/>
      <c r="S996" s="245"/>
      <c r="T996" s="246"/>
      <c r="AT996" s="247" t="s">
        <v>546</v>
      </c>
      <c r="AU996" s="247" t="s">
        <v>85</v>
      </c>
      <c r="AV996" s="16" t="s">
        <v>573</v>
      </c>
      <c r="AW996" s="16" t="s">
        <v>33</v>
      </c>
      <c r="AX996" s="16" t="s">
        <v>72</v>
      </c>
      <c r="AY996" s="247" t="s">
        <v>525</v>
      </c>
    </row>
    <row r="997" spans="2:51" s="15" customFormat="1" ht="11.25">
      <c r="B997" s="227"/>
      <c r="C997" s="228"/>
      <c r="D997" s="206" t="s">
        <v>546</v>
      </c>
      <c r="E997" s="229" t="s">
        <v>19</v>
      </c>
      <c r="F997" s="230" t="s">
        <v>1461</v>
      </c>
      <c r="G997" s="228"/>
      <c r="H997" s="229" t="s">
        <v>19</v>
      </c>
      <c r="I997" s="231"/>
      <c r="J997" s="228"/>
      <c r="K997" s="228"/>
      <c r="L997" s="232"/>
      <c r="M997" s="233"/>
      <c r="N997" s="234"/>
      <c r="O997" s="234"/>
      <c r="P997" s="234"/>
      <c r="Q997" s="234"/>
      <c r="R997" s="234"/>
      <c r="S997" s="234"/>
      <c r="T997" s="235"/>
      <c r="AT997" s="236" t="s">
        <v>546</v>
      </c>
      <c r="AU997" s="236" t="s">
        <v>85</v>
      </c>
      <c r="AV997" s="15" t="s">
        <v>79</v>
      </c>
      <c r="AW997" s="15" t="s">
        <v>33</v>
      </c>
      <c r="AX997" s="15" t="s">
        <v>72</v>
      </c>
      <c r="AY997" s="236" t="s">
        <v>525</v>
      </c>
    </row>
    <row r="998" spans="2:51" s="15" customFormat="1" ht="11.25">
      <c r="B998" s="227"/>
      <c r="C998" s="228"/>
      <c r="D998" s="206" t="s">
        <v>546</v>
      </c>
      <c r="E998" s="229" t="s">
        <v>19</v>
      </c>
      <c r="F998" s="230" t="s">
        <v>1462</v>
      </c>
      <c r="G998" s="228"/>
      <c r="H998" s="229" t="s">
        <v>19</v>
      </c>
      <c r="I998" s="231"/>
      <c r="J998" s="228"/>
      <c r="K998" s="228"/>
      <c r="L998" s="232"/>
      <c r="M998" s="233"/>
      <c r="N998" s="234"/>
      <c r="O998" s="234"/>
      <c r="P998" s="234"/>
      <c r="Q998" s="234"/>
      <c r="R998" s="234"/>
      <c r="S998" s="234"/>
      <c r="T998" s="235"/>
      <c r="AT998" s="236" t="s">
        <v>546</v>
      </c>
      <c r="AU998" s="236" t="s">
        <v>85</v>
      </c>
      <c r="AV998" s="15" t="s">
        <v>79</v>
      </c>
      <c r="AW998" s="15" t="s">
        <v>33</v>
      </c>
      <c r="AX998" s="15" t="s">
        <v>72</v>
      </c>
      <c r="AY998" s="236" t="s">
        <v>525</v>
      </c>
    </row>
    <row r="999" spans="2:51" s="13" customFormat="1" ht="11.25">
      <c r="B999" s="204"/>
      <c r="C999" s="205"/>
      <c r="D999" s="206" t="s">
        <v>546</v>
      </c>
      <c r="E999" s="207" t="s">
        <v>19</v>
      </c>
      <c r="F999" s="208" t="s">
        <v>1509</v>
      </c>
      <c r="G999" s="205"/>
      <c r="H999" s="209">
        <v>204.74700000000001</v>
      </c>
      <c r="I999" s="210"/>
      <c r="J999" s="205"/>
      <c r="K999" s="205"/>
      <c r="L999" s="211"/>
      <c r="M999" s="212"/>
      <c r="N999" s="213"/>
      <c r="O999" s="213"/>
      <c r="P999" s="213"/>
      <c r="Q999" s="213"/>
      <c r="R999" s="213"/>
      <c r="S999" s="213"/>
      <c r="T999" s="214"/>
      <c r="AT999" s="215" t="s">
        <v>546</v>
      </c>
      <c r="AU999" s="215" t="s">
        <v>85</v>
      </c>
      <c r="AV999" s="13" t="s">
        <v>85</v>
      </c>
      <c r="AW999" s="13" t="s">
        <v>33</v>
      </c>
      <c r="AX999" s="13" t="s">
        <v>72</v>
      </c>
      <c r="AY999" s="215" t="s">
        <v>525</v>
      </c>
    </row>
    <row r="1000" spans="2:51" s="15" customFormat="1" ht="11.25">
      <c r="B1000" s="227"/>
      <c r="C1000" s="228"/>
      <c r="D1000" s="206" t="s">
        <v>546</v>
      </c>
      <c r="E1000" s="229" t="s">
        <v>19</v>
      </c>
      <c r="F1000" s="230" t="s">
        <v>1464</v>
      </c>
      <c r="G1000" s="228"/>
      <c r="H1000" s="229" t="s">
        <v>19</v>
      </c>
      <c r="I1000" s="231"/>
      <c r="J1000" s="228"/>
      <c r="K1000" s="228"/>
      <c r="L1000" s="232"/>
      <c r="M1000" s="233"/>
      <c r="N1000" s="234"/>
      <c r="O1000" s="234"/>
      <c r="P1000" s="234"/>
      <c r="Q1000" s="234"/>
      <c r="R1000" s="234"/>
      <c r="S1000" s="234"/>
      <c r="T1000" s="235"/>
      <c r="AT1000" s="236" t="s">
        <v>546</v>
      </c>
      <c r="AU1000" s="236" t="s">
        <v>85</v>
      </c>
      <c r="AV1000" s="15" t="s">
        <v>79</v>
      </c>
      <c r="AW1000" s="15" t="s">
        <v>33</v>
      </c>
      <c r="AX1000" s="15" t="s">
        <v>72</v>
      </c>
      <c r="AY1000" s="236" t="s">
        <v>525</v>
      </c>
    </row>
    <row r="1001" spans="2:51" s="13" customFormat="1" ht="11.25">
      <c r="B1001" s="204"/>
      <c r="C1001" s="205"/>
      <c r="D1001" s="206" t="s">
        <v>546</v>
      </c>
      <c r="E1001" s="207" t="s">
        <v>19</v>
      </c>
      <c r="F1001" s="208" t="s">
        <v>1510</v>
      </c>
      <c r="G1001" s="205"/>
      <c r="H1001" s="209">
        <v>298.64999999999998</v>
      </c>
      <c r="I1001" s="210"/>
      <c r="J1001" s="205"/>
      <c r="K1001" s="205"/>
      <c r="L1001" s="211"/>
      <c r="M1001" s="212"/>
      <c r="N1001" s="213"/>
      <c r="O1001" s="213"/>
      <c r="P1001" s="213"/>
      <c r="Q1001" s="213"/>
      <c r="R1001" s="213"/>
      <c r="S1001" s="213"/>
      <c r="T1001" s="214"/>
      <c r="AT1001" s="215" t="s">
        <v>546</v>
      </c>
      <c r="AU1001" s="215" t="s">
        <v>85</v>
      </c>
      <c r="AV1001" s="13" t="s">
        <v>85</v>
      </c>
      <c r="AW1001" s="13" t="s">
        <v>33</v>
      </c>
      <c r="AX1001" s="13" t="s">
        <v>72</v>
      </c>
      <c r="AY1001" s="215" t="s">
        <v>525</v>
      </c>
    </row>
    <row r="1002" spans="2:51" s="13" customFormat="1" ht="11.25">
      <c r="B1002" s="204"/>
      <c r="C1002" s="205"/>
      <c r="D1002" s="206" t="s">
        <v>546</v>
      </c>
      <c r="E1002" s="207" t="s">
        <v>19</v>
      </c>
      <c r="F1002" s="208" t="s">
        <v>1511</v>
      </c>
      <c r="G1002" s="205"/>
      <c r="H1002" s="209">
        <v>7.9020000000000001</v>
      </c>
      <c r="I1002" s="210"/>
      <c r="J1002" s="205"/>
      <c r="K1002" s="205"/>
      <c r="L1002" s="211"/>
      <c r="M1002" s="212"/>
      <c r="N1002" s="213"/>
      <c r="O1002" s="213"/>
      <c r="P1002" s="213"/>
      <c r="Q1002" s="213"/>
      <c r="R1002" s="213"/>
      <c r="S1002" s="213"/>
      <c r="T1002" s="214"/>
      <c r="AT1002" s="215" t="s">
        <v>546</v>
      </c>
      <c r="AU1002" s="215" t="s">
        <v>85</v>
      </c>
      <c r="AV1002" s="13" t="s">
        <v>85</v>
      </c>
      <c r="AW1002" s="13" t="s">
        <v>33</v>
      </c>
      <c r="AX1002" s="13" t="s">
        <v>72</v>
      </c>
      <c r="AY1002" s="215" t="s">
        <v>525</v>
      </c>
    </row>
    <row r="1003" spans="2:51" s="13" customFormat="1" ht="11.25">
      <c r="B1003" s="204"/>
      <c r="C1003" s="205"/>
      <c r="D1003" s="206" t="s">
        <v>546</v>
      </c>
      <c r="E1003" s="207" t="s">
        <v>19</v>
      </c>
      <c r="F1003" s="208" t="s">
        <v>1512</v>
      </c>
      <c r="G1003" s="205"/>
      <c r="H1003" s="209">
        <v>-14.012</v>
      </c>
      <c r="I1003" s="210"/>
      <c r="J1003" s="205"/>
      <c r="K1003" s="205"/>
      <c r="L1003" s="211"/>
      <c r="M1003" s="212"/>
      <c r="N1003" s="213"/>
      <c r="O1003" s="213"/>
      <c r="P1003" s="213"/>
      <c r="Q1003" s="213"/>
      <c r="R1003" s="213"/>
      <c r="S1003" s="213"/>
      <c r="T1003" s="214"/>
      <c r="AT1003" s="215" t="s">
        <v>546</v>
      </c>
      <c r="AU1003" s="215" t="s">
        <v>85</v>
      </c>
      <c r="AV1003" s="13" t="s">
        <v>85</v>
      </c>
      <c r="AW1003" s="13" t="s">
        <v>33</v>
      </c>
      <c r="AX1003" s="13" t="s">
        <v>72</v>
      </c>
      <c r="AY1003" s="215" t="s">
        <v>525</v>
      </c>
    </row>
    <row r="1004" spans="2:51" s="15" customFormat="1" ht="11.25">
      <c r="B1004" s="227"/>
      <c r="C1004" s="228"/>
      <c r="D1004" s="206" t="s">
        <v>546</v>
      </c>
      <c r="E1004" s="229" t="s">
        <v>19</v>
      </c>
      <c r="F1004" s="230" t="s">
        <v>1468</v>
      </c>
      <c r="G1004" s="228"/>
      <c r="H1004" s="229" t="s">
        <v>19</v>
      </c>
      <c r="I1004" s="231"/>
      <c r="J1004" s="228"/>
      <c r="K1004" s="228"/>
      <c r="L1004" s="232"/>
      <c r="M1004" s="233"/>
      <c r="N1004" s="234"/>
      <c r="O1004" s="234"/>
      <c r="P1004" s="234"/>
      <c r="Q1004" s="234"/>
      <c r="R1004" s="234"/>
      <c r="S1004" s="234"/>
      <c r="T1004" s="235"/>
      <c r="AT1004" s="236" t="s">
        <v>546</v>
      </c>
      <c r="AU1004" s="236" t="s">
        <v>85</v>
      </c>
      <c r="AV1004" s="15" t="s">
        <v>79</v>
      </c>
      <c r="AW1004" s="15" t="s">
        <v>33</v>
      </c>
      <c r="AX1004" s="15" t="s">
        <v>72</v>
      </c>
      <c r="AY1004" s="236" t="s">
        <v>525</v>
      </c>
    </row>
    <row r="1005" spans="2:51" s="13" customFormat="1" ht="11.25">
      <c r="B1005" s="204"/>
      <c r="C1005" s="205"/>
      <c r="D1005" s="206" t="s">
        <v>546</v>
      </c>
      <c r="E1005" s="207" t="s">
        <v>19</v>
      </c>
      <c r="F1005" s="208" t="s">
        <v>1513</v>
      </c>
      <c r="G1005" s="205"/>
      <c r="H1005" s="209">
        <v>43.911000000000001</v>
      </c>
      <c r="I1005" s="210"/>
      <c r="J1005" s="205"/>
      <c r="K1005" s="205"/>
      <c r="L1005" s="211"/>
      <c r="M1005" s="212"/>
      <c r="N1005" s="213"/>
      <c r="O1005" s="213"/>
      <c r="P1005" s="213"/>
      <c r="Q1005" s="213"/>
      <c r="R1005" s="213"/>
      <c r="S1005" s="213"/>
      <c r="T1005" s="214"/>
      <c r="AT1005" s="215" t="s">
        <v>546</v>
      </c>
      <c r="AU1005" s="215" t="s">
        <v>85</v>
      </c>
      <c r="AV1005" s="13" t="s">
        <v>85</v>
      </c>
      <c r="AW1005" s="13" t="s">
        <v>33</v>
      </c>
      <c r="AX1005" s="13" t="s">
        <v>72</v>
      </c>
      <c r="AY1005" s="215" t="s">
        <v>525</v>
      </c>
    </row>
    <row r="1006" spans="2:51" s="16" customFormat="1" ht="11.25">
      <c r="B1006" s="237"/>
      <c r="C1006" s="238"/>
      <c r="D1006" s="206" t="s">
        <v>546</v>
      </c>
      <c r="E1006" s="239" t="s">
        <v>19</v>
      </c>
      <c r="F1006" s="240" t="s">
        <v>590</v>
      </c>
      <c r="G1006" s="238"/>
      <c r="H1006" s="241">
        <v>541.19799999999998</v>
      </c>
      <c r="I1006" s="242"/>
      <c r="J1006" s="238"/>
      <c r="K1006" s="238"/>
      <c r="L1006" s="243"/>
      <c r="M1006" s="244"/>
      <c r="N1006" s="245"/>
      <c r="O1006" s="245"/>
      <c r="P1006" s="245"/>
      <c r="Q1006" s="245"/>
      <c r="R1006" s="245"/>
      <c r="S1006" s="245"/>
      <c r="T1006" s="246"/>
      <c r="AT1006" s="247" t="s">
        <v>546</v>
      </c>
      <c r="AU1006" s="247" t="s">
        <v>85</v>
      </c>
      <c r="AV1006" s="16" t="s">
        <v>573</v>
      </c>
      <c r="AW1006" s="16" t="s">
        <v>33</v>
      </c>
      <c r="AX1006" s="16" t="s">
        <v>72</v>
      </c>
      <c r="AY1006" s="247" t="s">
        <v>525</v>
      </c>
    </row>
    <row r="1007" spans="2:51" s="15" customFormat="1" ht="11.25">
      <c r="B1007" s="227"/>
      <c r="C1007" s="228"/>
      <c r="D1007" s="206" t="s">
        <v>546</v>
      </c>
      <c r="E1007" s="229" t="s">
        <v>19</v>
      </c>
      <c r="F1007" s="230" t="s">
        <v>1470</v>
      </c>
      <c r="G1007" s="228"/>
      <c r="H1007" s="229" t="s">
        <v>19</v>
      </c>
      <c r="I1007" s="231"/>
      <c r="J1007" s="228"/>
      <c r="K1007" s="228"/>
      <c r="L1007" s="232"/>
      <c r="M1007" s="233"/>
      <c r="N1007" s="234"/>
      <c r="O1007" s="234"/>
      <c r="P1007" s="234"/>
      <c r="Q1007" s="234"/>
      <c r="R1007" s="234"/>
      <c r="S1007" s="234"/>
      <c r="T1007" s="235"/>
      <c r="AT1007" s="236" t="s">
        <v>546</v>
      </c>
      <c r="AU1007" s="236" t="s">
        <v>85</v>
      </c>
      <c r="AV1007" s="15" t="s">
        <v>79</v>
      </c>
      <c r="AW1007" s="15" t="s">
        <v>33</v>
      </c>
      <c r="AX1007" s="15" t="s">
        <v>72</v>
      </c>
      <c r="AY1007" s="236" t="s">
        <v>525</v>
      </c>
    </row>
    <row r="1008" spans="2:51" s="15" customFormat="1" ht="11.25">
      <c r="B1008" s="227"/>
      <c r="C1008" s="228"/>
      <c r="D1008" s="206" t="s">
        <v>546</v>
      </c>
      <c r="E1008" s="229" t="s">
        <v>19</v>
      </c>
      <c r="F1008" s="230" t="s">
        <v>1471</v>
      </c>
      <c r="G1008" s="228"/>
      <c r="H1008" s="229" t="s">
        <v>19</v>
      </c>
      <c r="I1008" s="231"/>
      <c r="J1008" s="228"/>
      <c r="K1008" s="228"/>
      <c r="L1008" s="232"/>
      <c r="M1008" s="233"/>
      <c r="N1008" s="234"/>
      <c r="O1008" s="234"/>
      <c r="P1008" s="234"/>
      <c r="Q1008" s="234"/>
      <c r="R1008" s="234"/>
      <c r="S1008" s="234"/>
      <c r="T1008" s="235"/>
      <c r="AT1008" s="236" t="s">
        <v>546</v>
      </c>
      <c r="AU1008" s="236" t="s">
        <v>85</v>
      </c>
      <c r="AV1008" s="15" t="s">
        <v>79</v>
      </c>
      <c r="AW1008" s="15" t="s">
        <v>33</v>
      </c>
      <c r="AX1008" s="15" t="s">
        <v>72</v>
      </c>
      <c r="AY1008" s="236" t="s">
        <v>525</v>
      </c>
    </row>
    <row r="1009" spans="1:65" s="13" customFormat="1" ht="11.25">
      <c r="B1009" s="204"/>
      <c r="C1009" s="205"/>
      <c r="D1009" s="206" t="s">
        <v>546</v>
      </c>
      <c r="E1009" s="207" t="s">
        <v>19</v>
      </c>
      <c r="F1009" s="208" t="s">
        <v>1514</v>
      </c>
      <c r="G1009" s="205"/>
      <c r="H1009" s="209">
        <v>324.428</v>
      </c>
      <c r="I1009" s="210"/>
      <c r="J1009" s="205"/>
      <c r="K1009" s="205"/>
      <c r="L1009" s="211"/>
      <c r="M1009" s="212"/>
      <c r="N1009" s="213"/>
      <c r="O1009" s="213"/>
      <c r="P1009" s="213"/>
      <c r="Q1009" s="213"/>
      <c r="R1009" s="213"/>
      <c r="S1009" s="213"/>
      <c r="T1009" s="214"/>
      <c r="AT1009" s="215" t="s">
        <v>546</v>
      </c>
      <c r="AU1009" s="215" t="s">
        <v>85</v>
      </c>
      <c r="AV1009" s="13" t="s">
        <v>85</v>
      </c>
      <c r="AW1009" s="13" t="s">
        <v>33</v>
      </c>
      <c r="AX1009" s="13" t="s">
        <v>72</v>
      </c>
      <c r="AY1009" s="215" t="s">
        <v>525</v>
      </c>
    </row>
    <row r="1010" spans="1:65" s="16" customFormat="1" ht="11.25">
      <c r="B1010" s="237"/>
      <c r="C1010" s="238"/>
      <c r="D1010" s="206" t="s">
        <v>546</v>
      </c>
      <c r="E1010" s="239" t="s">
        <v>19</v>
      </c>
      <c r="F1010" s="240" t="s">
        <v>590</v>
      </c>
      <c r="G1010" s="238"/>
      <c r="H1010" s="241">
        <v>324.428</v>
      </c>
      <c r="I1010" s="242"/>
      <c r="J1010" s="238"/>
      <c r="K1010" s="238"/>
      <c r="L1010" s="243"/>
      <c r="M1010" s="244"/>
      <c r="N1010" s="245"/>
      <c r="O1010" s="245"/>
      <c r="P1010" s="245"/>
      <c r="Q1010" s="245"/>
      <c r="R1010" s="245"/>
      <c r="S1010" s="245"/>
      <c r="T1010" s="246"/>
      <c r="AT1010" s="247" t="s">
        <v>546</v>
      </c>
      <c r="AU1010" s="247" t="s">
        <v>85</v>
      </c>
      <c r="AV1010" s="16" t="s">
        <v>573</v>
      </c>
      <c r="AW1010" s="16" t="s">
        <v>33</v>
      </c>
      <c r="AX1010" s="16" t="s">
        <v>72</v>
      </c>
      <c r="AY1010" s="247" t="s">
        <v>525</v>
      </c>
    </row>
    <row r="1011" spans="1:65" s="15" customFormat="1" ht="11.25">
      <c r="B1011" s="227"/>
      <c r="C1011" s="228"/>
      <c r="D1011" s="206" t="s">
        <v>546</v>
      </c>
      <c r="E1011" s="229" t="s">
        <v>19</v>
      </c>
      <c r="F1011" s="230" t="s">
        <v>1202</v>
      </c>
      <c r="G1011" s="228"/>
      <c r="H1011" s="229" t="s">
        <v>19</v>
      </c>
      <c r="I1011" s="231"/>
      <c r="J1011" s="228"/>
      <c r="K1011" s="228"/>
      <c r="L1011" s="232"/>
      <c r="M1011" s="233"/>
      <c r="N1011" s="234"/>
      <c r="O1011" s="234"/>
      <c r="P1011" s="234"/>
      <c r="Q1011" s="234"/>
      <c r="R1011" s="234"/>
      <c r="S1011" s="234"/>
      <c r="T1011" s="235"/>
      <c r="AT1011" s="236" t="s">
        <v>546</v>
      </c>
      <c r="AU1011" s="236" t="s">
        <v>85</v>
      </c>
      <c r="AV1011" s="15" t="s">
        <v>79</v>
      </c>
      <c r="AW1011" s="15" t="s">
        <v>33</v>
      </c>
      <c r="AX1011" s="15" t="s">
        <v>72</v>
      </c>
      <c r="AY1011" s="236" t="s">
        <v>525</v>
      </c>
    </row>
    <row r="1012" spans="1:65" s="15" customFormat="1" ht="11.25">
      <c r="B1012" s="227"/>
      <c r="C1012" s="228"/>
      <c r="D1012" s="206" t="s">
        <v>546</v>
      </c>
      <c r="E1012" s="229" t="s">
        <v>19</v>
      </c>
      <c r="F1012" s="230" t="s">
        <v>1473</v>
      </c>
      <c r="G1012" s="228"/>
      <c r="H1012" s="229" t="s">
        <v>19</v>
      </c>
      <c r="I1012" s="231"/>
      <c r="J1012" s="228"/>
      <c r="K1012" s="228"/>
      <c r="L1012" s="232"/>
      <c r="M1012" s="233"/>
      <c r="N1012" s="234"/>
      <c r="O1012" s="234"/>
      <c r="P1012" s="234"/>
      <c r="Q1012" s="234"/>
      <c r="R1012" s="234"/>
      <c r="S1012" s="234"/>
      <c r="T1012" s="235"/>
      <c r="AT1012" s="236" t="s">
        <v>546</v>
      </c>
      <c r="AU1012" s="236" t="s">
        <v>85</v>
      </c>
      <c r="AV1012" s="15" t="s">
        <v>79</v>
      </c>
      <c r="AW1012" s="15" t="s">
        <v>33</v>
      </c>
      <c r="AX1012" s="15" t="s">
        <v>72</v>
      </c>
      <c r="AY1012" s="236" t="s">
        <v>525</v>
      </c>
    </row>
    <row r="1013" spans="1:65" s="13" customFormat="1" ht="11.25">
      <c r="B1013" s="204"/>
      <c r="C1013" s="205"/>
      <c r="D1013" s="206" t="s">
        <v>546</v>
      </c>
      <c r="E1013" s="207" t="s">
        <v>19</v>
      </c>
      <c r="F1013" s="208" t="s">
        <v>1515</v>
      </c>
      <c r="G1013" s="205"/>
      <c r="H1013" s="209">
        <v>7.2569999999999997</v>
      </c>
      <c r="I1013" s="210"/>
      <c r="J1013" s="205"/>
      <c r="K1013" s="205"/>
      <c r="L1013" s="211"/>
      <c r="M1013" s="212"/>
      <c r="N1013" s="213"/>
      <c r="O1013" s="213"/>
      <c r="P1013" s="213"/>
      <c r="Q1013" s="213"/>
      <c r="R1013" s="213"/>
      <c r="S1013" s="213"/>
      <c r="T1013" s="214"/>
      <c r="AT1013" s="215" t="s">
        <v>546</v>
      </c>
      <c r="AU1013" s="215" t="s">
        <v>85</v>
      </c>
      <c r="AV1013" s="13" t="s">
        <v>85</v>
      </c>
      <c r="AW1013" s="13" t="s">
        <v>33</v>
      </c>
      <c r="AX1013" s="13" t="s">
        <v>72</v>
      </c>
      <c r="AY1013" s="215" t="s">
        <v>525</v>
      </c>
    </row>
    <row r="1014" spans="1:65" s="16" customFormat="1" ht="11.25">
      <c r="B1014" s="237"/>
      <c r="C1014" s="238"/>
      <c r="D1014" s="206" t="s">
        <v>546</v>
      </c>
      <c r="E1014" s="239" t="s">
        <v>19</v>
      </c>
      <c r="F1014" s="240" t="s">
        <v>590</v>
      </c>
      <c r="G1014" s="238"/>
      <c r="H1014" s="241">
        <v>7.2569999999999997</v>
      </c>
      <c r="I1014" s="242"/>
      <c r="J1014" s="238"/>
      <c r="K1014" s="238"/>
      <c r="L1014" s="243"/>
      <c r="M1014" s="244"/>
      <c r="N1014" s="245"/>
      <c r="O1014" s="245"/>
      <c r="P1014" s="245"/>
      <c r="Q1014" s="245"/>
      <c r="R1014" s="245"/>
      <c r="S1014" s="245"/>
      <c r="T1014" s="246"/>
      <c r="AT1014" s="247" t="s">
        <v>546</v>
      </c>
      <c r="AU1014" s="247" t="s">
        <v>85</v>
      </c>
      <c r="AV1014" s="16" t="s">
        <v>573</v>
      </c>
      <c r="AW1014" s="16" t="s">
        <v>33</v>
      </c>
      <c r="AX1014" s="16" t="s">
        <v>72</v>
      </c>
      <c r="AY1014" s="247" t="s">
        <v>525</v>
      </c>
    </row>
    <row r="1015" spans="1:65" s="14" customFormat="1" ht="11.25">
      <c r="B1015" s="216"/>
      <c r="C1015" s="217"/>
      <c r="D1015" s="206" t="s">
        <v>546</v>
      </c>
      <c r="E1015" s="218" t="s">
        <v>182</v>
      </c>
      <c r="F1015" s="219" t="s">
        <v>552</v>
      </c>
      <c r="G1015" s="217"/>
      <c r="H1015" s="220">
        <v>1626.2370000000001</v>
      </c>
      <c r="I1015" s="221"/>
      <c r="J1015" s="217"/>
      <c r="K1015" s="217"/>
      <c r="L1015" s="222"/>
      <c r="M1015" s="223"/>
      <c r="N1015" s="224"/>
      <c r="O1015" s="224"/>
      <c r="P1015" s="224"/>
      <c r="Q1015" s="224"/>
      <c r="R1015" s="224"/>
      <c r="S1015" s="224"/>
      <c r="T1015" s="225"/>
      <c r="AT1015" s="226" t="s">
        <v>546</v>
      </c>
      <c r="AU1015" s="226" t="s">
        <v>85</v>
      </c>
      <c r="AV1015" s="14" t="s">
        <v>537</v>
      </c>
      <c r="AW1015" s="14" t="s">
        <v>33</v>
      </c>
      <c r="AX1015" s="14" t="s">
        <v>79</v>
      </c>
      <c r="AY1015" s="226" t="s">
        <v>525</v>
      </c>
    </row>
    <row r="1016" spans="1:65" s="2" customFormat="1" ht="37.9" customHeight="1">
      <c r="A1016" s="38"/>
      <c r="B1016" s="39"/>
      <c r="C1016" s="186" t="s">
        <v>1516</v>
      </c>
      <c r="D1016" s="186" t="s">
        <v>533</v>
      </c>
      <c r="E1016" s="187" t="s">
        <v>1517</v>
      </c>
      <c r="F1016" s="188" t="s">
        <v>1518</v>
      </c>
      <c r="G1016" s="189" t="s">
        <v>132</v>
      </c>
      <c r="H1016" s="190">
        <v>1626.2370000000001</v>
      </c>
      <c r="I1016" s="191"/>
      <c r="J1016" s="192">
        <f>ROUND(I1016*H1016,2)</f>
        <v>0</v>
      </c>
      <c r="K1016" s="188" t="s">
        <v>536</v>
      </c>
      <c r="L1016" s="43"/>
      <c r="M1016" s="193" t="s">
        <v>19</v>
      </c>
      <c r="N1016" s="194" t="s">
        <v>44</v>
      </c>
      <c r="O1016" s="68"/>
      <c r="P1016" s="195">
        <f>O1016*H1016</f>
        <v>0</v>
      </c>
      <c r="Q1016" s="195">
        <v>0</v>
      </c>
      <c r="R1016" s="195">
        <f>Q1016*H1016</f>
        <v>0</v>
      </c>
      <c r="S1016" s="195">
        <v>0</v>
      </c>
      <c r="T1016" s="196">
        <f>S1016*H1016</f>
        <v>0</v>
      </c>
      <c r="U1016" s="38"/>
      <c r="V1016" s="38"/>
      <c r="W1016" s="38"/>
      <c r="X1016" s="38"/>
      <c r="Y1016" s="38"/>
      <c r="Z1016" s="38"/>
      <c r="AA1016" s="38"/>
      <c r="AB1016" s="38"/>
      <c r="AC1016" s="38"/>
      <c r="AD1016" s="38"/>
      <c r="AE1016" s="38"/>
      <c r="AR1016" s="197" t="s">
        <v>537</v>
      </c>
      <c r="AT1016" s="197" t="s">
        <v>533</v>
      </c>
      <c r="AU1016" s="197" t="s">
        <v>85</v>
      </c>
      <c r="AY1016" s="21" t="s">
        <v>525</v>
      </c>
      <c r="BE1016" s="198">
        <f>IF(N1016="základní",J1016,0)</f>
        <v>0</v>
      </c>
      <c r="BF1016" s="198">
        <f>IF(N1016="snížená",J1016,0)</f>
        <v>0</v>
      </c>
      <c r="BG1016" s="198">
        <f>IF(N1016="zákl. přenesená",J1016,0)</f>
        <v>0</v>
      </c>
      <c r="BH1016" s="198">
        <f>IF(N1016="sníž. přenesená",J1016,0)</f>
        <v>0</v>
      </c>
      <c r="BI1016" s="198">
        <f>IF(N1016="nulová",J1016,0)</f>
        <v>0</v>
      </c>
      <c r="BJ1016" s="21" t="s">
        <v>85</v>
      </c>
      <c r="BK1016" s="198">
        <f>ROUND(I1016*H1016,2)</f>
        <v>0</v>
      </c>
      <c r="BL1016" s="21" t="s">
        <v>537</v>
      </c>
      <c r="BM1016" s="197" t="s">
        <v>1519</v>
      </c>
    </row>
    <row r="1017" spans="1:65" s="2" customFormat="1" ht="11.25">
      <c r="A1017" s="38"/>
      <c r="B1017" s="39"/>
      <c r="C1017" s="40"/>
      <c r="D1017" s="199" t="s">
        <v>542</v>
      </c>
      <c r="E1017" s="40"/>
      <c r="F1017" s="200" t="s">
        <v>1520</v>
      </c>
      <c r="G1017" s="40"/>
      <c r="H1017" s="40"/>
      <c r="I1017" s="201"/>
      <c r="J1017" s="40"/>
      <c r="K1017" s="40"/>
      <c r="L1017" s="43"/>
      <c r="M1017" s="202"/>
      <c r="N1017" s="203"/>
      <c r="O1017" s="68"/>
      <c r="P1017" s="68"/>
      <c r="Q1017" s="68"/>
      <c r="R1017" s="68"/>
      <c r="S1017" s="68"/>
      <c r="T1017" s="69"/>
      <c r="U1017" s="38"/>
      <c r="V1017" s="38"/>
      <c r="W1017" s="38"/>
      <c r="X1017" s="38"/>
      <c r="Y1017" s="38"/>
      <c r="Z1017" s="38"/>
      <c r="AA1017" s="38"/>
      <c r="AB1017" s="38"/>
      <c r="AC1017" s="38"/>
      <c r="AD1017" s="38"/>
      <c r="AE1017" s="38"/>
      <c r="AT1017" s="21" t="s">
        <v>542</v>
      </c>
      <c r="AU1017" s="21" t="s">
        <v>85</v>
      </c>
    </row>
    <row r="1018" spans="1:65" s="13" customFormat="1" ht="11.25">
      <c r="B1018" s="204"/>
      <c r="C1018" s="205"/>
      <c r="D1018" s="206" t="s">
        <v>546</v>
      </c>
      <c r="E1018" s="207" t="s">
        <v>19</v>
      </c>
      <c r="F1018" s="208" t="s">
        <v>182</v>
      </c>
      <c r="G1018" s="205"/>
      <c r="H1018" s="209">
        <v>1626.2370000000001</v>
      </c>
      <c r="I1018" s="210"/>
      <c r="J1018" s="205"/>
      <c r="K1018" s="205"/>
      <c r="L1018" s="211"/>
      <c r="M1018" s="212"/>
      <c r="N1018" s="213"/>
      <c r="O1018" s="213"/>
      <c r="P1018" s="213"/>
      <c r="Q1018" s="213"/>
      <c r="R1018" s="213"/>
      <c r="S1018" s="213"/>
      <c r="T1018" s="214"/>
      <c r="AT1018" s="215" t="s">
        <v>546</v>
      </c>
      <c r="AU1018" s="215" t="s">
        <v>85</v>
      </c>
      <c r="AV1018" s="13" t="s">
        <v>85</v>
      </c>
      <c r="AW1018" s="13" t="s">
        <v>33</v>
      </c>
      <c r="AX1018" s="13" t="s">
        <v>79</v>
      </c>
      <c r="AY1018" s="215" t="s">
        <v>525</v>
      </c>
    </row>
    <row r="1019" spans="1:65" s="2" customFormat="1" ht="37.9" customHeight="1">
      <c r="A1019" s="38"/>
      <c r="B1019" s="39"/>
      <c r="C1019" s="186" t="s">
        <v>1521</v>
      </c>
      <c r="D1019" s="186" t="s">
        <v>533</v>
      </c>
      <c r="E1019" s="187" t="s">
        <v>1522</v>
      </c>
      <c r="F1019" s="188" t="s">
        <v>1523</v>
      </c>
      <c r="G1019" s="189" t="s">
        <v>132</v>
      </c>
      <c r="H1019" s="190">
        <v>1626.2370000000001</v>
      </c>
      <c r="I1019" s="191"/>
      <c r="J1019" s="192">
        <f>ROUND(I1019*H1019,2)</f>
        <v>0</v>
      </c>
      <c r="K1019" s="188" t="s">
        <v>536</v>
      </c>
      <c r="L1019" s="43"/>
      <c r="M1019" s="193" t="s">
        <v>19</v>
      </c>
      <c r="N1019" s="194" t="s">
        <v>44</v>
      </c>
      <c r="O1019" s="68"/>
      <c r="P1019" s="195">
        <f>O1019*H1019</f>
        <v>0</v>
      </c>
      <c r="Q1019" s="195">
        <v>8.8000000000000003E-4</v>
      </c>
      <c r="R1019" s="195">
        <f>Q1019*H1019</f>
        <v>1.4310885600000001</v>
      </c>
      <c r="S1019" s="195">
        <v>0</v>
      </c>
      <c r="T1019" s="196">
        <f>S1019*H1019</f>
        <v>0</v>
      </c>
      <c r="U1019" s="38"/>
      <c r="V1019" s="38"/>
      <c r="W1019" s="38"/>
      <c r="X1019" s="38"/>
      <c r="Y1019" s="38"/>
      <c r="Z1019" s="38"/>
      <c r="AA1019" s="38"/>
      <c r="AB1019" s="38"/>
      <c r="AC1019" s="38"/>
      <c r="AD1019" s="38"/>
      <c r="AE1019" s="38"/>
      <c r="AR1019" s="197" t="s">
        <v>537</v>
      </c>
      <c r="AT1019" s="197" t="s">
        <v>533</v>
      </c>
      <c r="AU1019" s="197" t="s">
        <v>85</v>
      </c>
      <c r="AY1019" s="21" t="s">
        <v>525</v>
      </c>
      <c r="BE1019" s="198">
        <f>IF(N1019="základní",J1019,0)</f>
        <v>0</v>
      </c>
      <c r="BF1019" s="198">
        <f>IF(N1019="snížená",J1019,0)</f>
        <v>0</v>
      </c>
      <c r="BG1019" s="198">
        <f>IF(N1019="zákl. přenesená",J1019,0)</f>
        <v>0</v>
      </c>
      <c r="BH1019" s="198">
        <f>IF(N1019="sníž. přenesená",J1019,0)</f>
        <v>0</v>
      </c>
      <c r="BI1019" s="198">
        <f>IF(N1019="nulová",J1019,0)</f>
        <v>0</v>
      </c>
      <c r="BJ1019" s="21" t="s">
        <v>85</v>
      </c>
      <c r="BK1019" s="198">
        <f>ROUND(I1019*H1019,2)</f>
        <v>0</v>
      </c>
      <c r="BL1019" s="21" t="s">
        <v>537</v>
      </c>
      <c r="BM1019" s="197" t="s">
        <v>1524</v>
      </c>
    </row>
    <row r="1020" spans="1:65" s="2" customFormat="1" ht="11.25">
      <c r="A1020" s="38"/>
      <c r="B1020" s="39"/>
      <c r="C1020" s="40"/>
      <c r="D1020" s="199" t="s">
        <v>542</v>
      </c>
      <c r="E1020" s="40"/>
      <c r="F1020" s="200" t="s">
        <v>1525</v>
      </c>
      <c r="G1020" s="40"/>
      <c r="H1020" s="40"/>
      <c r="I1020" s="201"/>
      <c r="J1020" s="40"/>
      <c r="K1020" s="40"/>
      <c r="L1020" s="43"/>
      <c r="M1020" s="202"/>
      <c r="N1020" s="203"/>
      <c r="O1020" s="68"/>
      <c r="P1020" s="68"/>
      <c r="Q1020" s="68"/>
      <c r="R1020" s="68"/>
      <c r="S1020" s="68"/>
      <c r="T1020" s="69"/>
      <c r="U1020" s="38"/>
      <c r="V1020" s="38"/>
      <c r="W1020" s="38"/>
      <c r="X1020" s="38"/>
      <c r="Y1020" s="38"/>
      <c r="Z1020" s="38"/>
      <c r="AA1020" s="38"/>
      <c r="AB1020" s="38"/>
      <c r="AC1020" s="38"/>
      <c r="AD1020" s="38"/>
      <c r="AE1020" s="38"/>
      <c r="AT1020" s="21" t="s">
        <v>542</v>
      </c>
      <c r="AU1020" s="21" t="s">
        <v>85</v>
      </c>
    </row>
    <row r="1021" spans="1:65" s="13" customFormat="1" ht="11.25">
      <c r="B1021" s="204"/>
      <c r="C1021" s="205"/>
      <c r="D1021" s="206" t="s">
        <v>546</v>
      </c>
      <c r="E1021" s="207" t="s">
        <v>19</v>
      </c>
      <c r="F1021" s="208" t="s">
        <v>182</v>
      </c>
      <c r="G1021" s="205"/>
      <c r="H1021" s="209">
        <v>1626.2370000000001</v>
      </c>
      <c r="I1021" s="210"/>
      <c r="J1021" s="205"/>
      <c r="K1021" s="205"/>
      <c r="L1021" s="211"/>
      <c r="M1021" s="212"/>
      <c r="N1021" s="213"/>
      <c r="O1021" s="213"/>
      <c r="P1021" s="213"/>
      <c r="Q1021" s="213"/>
      <c r="R1021" s="213"/>
      <c r="S1021" s="213"/>
      <c r="T1021" s="214"/>
      <c r="AT1021" s="215" t="s">
        <v>546</v>
      </c>
      <c r="AU1021" s="215" t="s">
        <v>85</v>
      </c>
      <c r="AV1021" s="13" t="s">
        <v>85</v>
      </c>
      <c r="AW1021" s="13" t="s">
        <v>33</v>
      </c>
      <c r="AX1021" s="13" t="s">
        <v>79</v>
      </c>
      <c r="AY1021" s="215" t="s">
        <v>525</v>
      </c>
    </row>
    <row r="1022" spans="1:65" s="2" customFormat="1" ht="37.9" customHeight="1">
      <c r="A1022" s="38"/>
      <c r="B1022" s="39"/>
      <c r="C1022" s="186" t="s">
        <v>1526</v>
      </c>
      <c r="D1022" s="186" t="s">
        <v>533</v>
      </c>
      <c r="E1022" s="187" t="s">
        <v>1527</v>
      </c>
      <c r="F1022" s="188" t="s">
        <v>1528</v>
      </c>
      <c r="G1022" s="189" t="s">
        <v>132</v>
      </c>
      <c r="H1022" s="190">
        <v>1626.2370000000001</v>
      </c>
      <c r="I1022" s="191"/>
      <c r="J1022" s="192">
        <f>ROUND(I1022*H1022,2)</f>
        <v>0</v>
      </c>
      <c r="K1022" s="188" t="s">
        <v>536</v>
      </c>
      <c r="L1022" s="43"/>
      <c r="M1022" s="193" t="s">
        <v>19</v>
      </c>
      <c r="N1022" s="194" t="s">
        <v>44</v>
      </c>
      <c r="O1022" s="68"/>
      <c r="P1022" s="195">
        <f>O1022*H1022</f>
        <v>0</v>
      </c>
      <c r="Q1022" s="195">
        <v>0</v>
      </c>
      <c r="R1022" s="195">
        <f>Q1022*H1022</f>
        <v>0</v>
      </c>
      <c r="S1022" s="195">
        <v>0</v>
      </c>
      <c r="T1022" s="196">
        <f>S1022*H1022</f>
        <v>0</v>
      </c>
      <c r="U1022" s="38"/>
      <c r="V1022" s="38"/>
      <c r="W1022" s="38"/>
      <c r="X1022" s="38"/>
      <c r="Y1022" s="38"/>
      <c r="Z1022" s="38"/>
      <c r="AA1022" s="38"/>
      <c r="AB1022" s="38"/>
      <c r="AC1022" s="38"/>
      <c r="AD1022" s="38"/>
      <c r="AE1022" s="38"/>
      <c r="AR1022" s="197" t="s">
        <v>537</v>
      </c>
      <c r="AT1022" s="197" t="s">
        <v>533</v>
      </c>
      <c r="AU1022" s="197" t="s">
        <v>85</v>
      </c>
      <c r="AY1022" s="21" t="s">
        <v>525</v>
      </c>
      <c r="BE1022" s="198">
        <f>IF(N1022="základní",J1022,0)</f>
        <v>0</v>
      </c>
      <c r="BF1022" s="198">
        <f>IF(N1022="snížená",J1022,0)</f>
        <v>0</v>
      </c>
      <c r="BG1022" s="198">
        <f>IF(N1022="zákl. přenesená",J1022,0)</f>
        <v>0</v>
      </c>
      <c r="BH1022" s="198">
        <f>IF(N1022="sníž. přenesená",J1022,0)</f>
        <v>0</v>
      </c>
      <c r="BI1022" s="198">
        <f>IF(N1022="nulová",J1022,0)</f>
        <v>0</v>
      </c>
      <c r="BJ1022" s="21" t="s">
        <v>85</v>
      </c>
      <c r="BK1022" s="198">
        <f>ROUND(I1022*H1022,2)</f>
        <v>0</v>
      </c>
      <c r="BL1022" s="21" t="s">
        <v>537</v>
      </c>
      <c r="BM1022" s="197" t="s">
        <v>1529</v>
      </c>
    </row>
    <row r="1023" spans="1:65" s="2" customFormat="1" ht="11.25">
      <c r="A1023" s="38"/>
      <c r="B1023" s="39"/>
      <c r="C1023" s="40"/>
      <c r="D1023" s="199" t="s">
        <v>542</v>
      </c>
      <c r="E1023" s="40"/>
      <c r="F1023" s="200" t="s">
        <v>1530</v>
      </c>
      <c r="G1023" s="40"/>
      <c r="H1023" s="40"/>
      <c r="I1023" s="201"/>
      <c r="J1023" s="40"/>
      <c r="K1023" s="40"/>
      <c r="L1023" s="43"/>
      <c r="M1023" s="202"/>
      <c r="N1023" s="203"/>
      <c r="O1023" s="68"/>
      <c r="P1023" s="68"/>
      <c r="Q1023" s="68"/>
      <c r="R1023" s="68"/>
      <c r="S1023" s="68"/>
      <c r="T1023" s="69"/>
      <c r="U1023" s="38"/>
      <c r="V1023" s="38"/>
      <c r="W1023" s="38"/>
      <c r="X1023" s="38"/>
      <c r="Y1023" s="38"/>
      <c r="Z1023" s="38"/>
      <c r="AA1023" s="38"/>
      <c r="AB1023" s="38"/>
      <c r="AC1023" s="38"/>
      <c r="AD1023" s="38"/>
      <c r="AE1023" s="38"/>
      <c r="AT1023" s="21" t="s">
        <v>542</v>
      </c>
      <c r="AU1023" s="21" t="s">
        <v>85</v>
      </c>
    </row>
    <row r="1024" spans="1:65" s="13" customFormat="1" ht="11.25">
      <c r="B1024" s="204"/>
      <c r="C1024" s="205"/>
      <c r="D1024" s="206" t="s">
        <v>546</v>
      </c>
      <c r="E1024" s="207" t="s">
        <v>19</v>
      </c>
      <c r="F1024" s="208" t="s">
        <v>182</v>
      </c>
      <c r="G1024" s="205"/>
      <c r="H1024" s="209">
        <v>1626.2370000000001</v>
      </c>
      <c r="I1024" s="210"/>
      <c r="J1024" s="205"/>
      <c r="K1024" s="205"/>
      <c r="L1024" s="211"/>
      <c r="M1024" s="212"/>
      <c r="N1024" s="213"/>
      <c r="O1024" s="213"/>
      <c r="P1024" s="213"/>
      <c r="Q1024" s="213"/>
      <c r="R1024" s="213"/>
      <c r="S1024" s="213"/>
      <c r="T1024" s="214"/>
      <c r="AT1024" s="215" t="s">
        <v>546</v>
      </c>
      <c r="AU1024" s="215" t="s">
        <v>85</v>
      </c>
      <c r="AV1024" s="13" t="s">
        <v>85</v>
      </c>
      <c r="AW1024" s="13" t="s">
        <v>33</v>
      </c>
      <c r="AX1024" s="13" t="s">
        <v>79</v>
      </c>
      <c r="AY1024" s="215" t="s">
        <v>525</v>
      </c>
    </row>
    <row r="1025" spans="1:65" s="2" customFormat="1" ht="33" customHeight="1">
      <c r="A1025" s="38"/>
      <c r="B1025" s="39"/>
      <c r="C1025" s="186" t="s">
        <v>1531</v>
      </c>
      <c r="D1025" s="186" t="s">
        <v>533</v>
      </c>
      <c r="E1025" s="187" t="s">
        <v>1532</v>
      </c>
      <c r="F1025" s="188" t="s">
        <v>1533</v>
      </c>
      <c r="G1025" s="189" t="s">
        <v>132</v>
      </c>
      <c r="H1025" s="190">
        <v>175.21</v>
      </c>
      <c r="I1025" s="191"/>
      <c r="J1025" s="192">
        <f>ROUND(I1025*H1025,2)</f>
        <v>0</v>
      </c>
      <c r="K1025" s="188" t="s">
        <v>536</v>
      </c>
      <c r="L1025" s="43"/>
      <c r="M1025" s="193" t="s">
        <v>19</v>
      </c>
      <c r="N1025" s="194" t="s">
        <v>44</v>
      </c>
      <c r="O1025" s="68"/>
      <c r="P1025" s="195">
        <f>O1025*H1025</f>
        <v>0</v>
      </c>
      <c r="Q1025" s="195">
        <v>1.6379999999999999E-2</v>
      </c>
      <c r="R1025" s="195">
        <f>Q1025*H1025</f>
        <v>2.8699398</v>
      </c>
      <c r="S1025" s="195">
        <v>0</v>
      </c>
      <c r="T1025" s="196">
        <f>S1025*H1025</f>
        <v>0</v>
      </c>
      <c r="U1025" s="38"/>
      <c r="V1025" s="38"/>
      <c r="W1025" s="38"/>
      <c r="X1025" s="38"/>
      <c r="Y1025" s="38"/>
      <c r="Z1025" s="38"/>
      <c r="AA1025" s="38"/>
      <c r="AB1025" s="38"/>
      <c r="AC1025" s="38"/>
      <c r="AD1025" s="38"/>
      <c r="AE1025" s="38"/>
      <c r="AR1025" s="197" t="s">
        <v>537</v>
      </c>
      <c r="AT1025" s="197" t="s">
        <v>533</v>
      </c>
      <c r="AU1025" s="197" t="s">
        <v>85</v>
      </c>
      <c r="AY1025" s="21" t="s">
        <v>525</v>
      </c>
      <c r="BE1025" s="198">
        <f>IF(N1025="základní",J1025,0)</f>
        <v>0</v>
      </c>
      <c r="BF1025" s="198">
        <f>IF(N1025="snížená",J1025,0)</f>
        <v>0</v>
      </c>
      <c r="BG1025" s="198">
        <f>IF(N1025="zákl. přenesená",J1025,0)</f>
        <v>0</v>
      </c>
      <c r="BH1025" s="198">
        <f>IF(N1025="sníž. přenesená",J1025,0)</f>
        <v>0</v>
      </c>
      <c r="BI1025" s="198">
        <f>IF(N1025="nulová",J1025,0)</f>
        <v>0</v>
      </c>
      <c r="BJ1025" s="21" t="s">
        <v>85</v>
      </c>
      <c r="BK1025" s="198">
        <f>ROUND(I1025*H1025,2)</f>
        <v>0</v>
      </c>
      <c r="BL1025" s="21" t="s">
        <v>537</v>
      </c>
      <c r="BM1025" s="197" t="s">
        <v>1534</v>
      </c>
    </row>
    <row r="1026" spans="1:65" s="2" customFormat="1" ht="11.25">
      <c r="A1026" s="38"/>
      <c r="B1026" s="39"/>
      <c r="C1026" s="40"/>
      <c r="D1026" s="199" t="s">
        <v>542</v>
      </c>
      <c r="E1026" s="40"/>
      <c r="F1026" s="200" t="s">
        <v>1535</v>
      </c>
      <c r="G1026" s="40"/>
      <c r="H1026" s="40"/>
      <c r="I1026" s="201"/>
      <c r="J1026" s="40"/>
      <c r="K1026" s="40"/>
      <c r="L1026" s="43"/>
      <c r="M1026" s="202"/>
      <c r="N1026" s="203"/>
      <c r="O1026" s="68"/>
      <c r="P1026" s="68"/>
      <c r="Q1026" s="68"/>
      <c r="R1026" s="68"/>
      <c r="S1026" s="68"/>
      <c r="T1026" s="69"/>
      <c r="U1026" s="38"/>
      <c r="V1026" s="38"/>
      <c r="W1026" s="38"/>
      <c r="X1026" s="38"/>
      <c r="Y1026" s="38"/>
      <c r="Z1026" s="38"/>
      <c r="AA1026" s="38"/>
      <c r="AB1026" s="38"/>
      <c r="AC1026" s="38"/>
      <c r="AD1026" s="38"/>
      <c r="AE1026" s="38"/>
      <c r="AT1026" s="21" t="s">
        <v>542</v>
      </c>
      <c r="AU1026" s="21" t="s">
        <v>85</v>
      </c>
    </row>
    <row r="1027" spans="1:65" s="15" customFormat="1" ht="11.25">
      <c r="B1027" s="227"/>
      <c r="C1027" s="228"/>
      <c r="D1027" s="206" t="s">
        <v>546</v>
      </c>
      <c r="E1027" s="229" t="s">
        <v>19</v>
      </c>
      <c r="F1027" s="230" t="s">
        <v>1480</v>
      </c>
      <c r="G1027" s="228"/>
      <c r="H1027" s="229" t="s">
        <v>19</v>
      </c>
      <c r="I1027" s="231"/>
      <c r="J1027" s="228"/>
      <c r="K1027" s="228"/>
      <c r="L1027" s="232"/>
      <c r="M1027" s="233"/>
      <c r="N1027" s="234"/>
      <c r="O1027" s="234"/>
      <c r="P1027" s="234"/>
      <c r="Q1027" s="234"/>
      <c r="R1027" s="234"/>
      <c r="S1027" s="234"/>
      <c r="T1027" s="235"/>
      <c r="AT1027" s="236" t="s">
        <v>546</v>
      </c>
      <c r="AU1027" s="236" t="s">
        <v>85</v>
      </c>
      <c r="AV1027" s="15" t="s">
        <v>79</v>
      </c>
      <c r="AW1027" s="15" t="s">
        <v>33</v>
      </c>
      <c r="AX1027" s="15" t="s">
        <v>72</v>
      </c>
      <c r="AY1027" s="236" t="s">
        <v>525</v>
      </c>
    </row>
    <row r="1028" spans="1:65" s="15" customFormat="1" ht="11.25">
      <c r="B1028" s="227"/>
      <c r="C1028" s="228"/>
      <c r="D1028" s="206" t="s">
        <v>546</v>
      </c>
      <c r="E1028" s="229" t="s">
        <v>19</v>
      </c>
      <c r="F1028" s="230" t="s">
        <v>1481</v>
      </c>
      <c r="G1028" s="228"/>
      <c r="H1028" s="229" t="s">
        <v>19</v>
      </c>
      <c r="I1028" s="231"/>
      <c r="J1028" s="228"/>
      <c r="K1028" s="228"/>
      <c r="L1028" s="232"/>
      <c r="M1028" s="233"/>
      <c r="N1028" s="234"/>
      <c r="O1028" s="234"/>
      <c r="P1028" s="234"/>
      <c r="Q1028" s="234"/>
      <c r="R1028" s="234"/>
      <c r="S1028" s="234"/>
      <c r="T1028" s="235"/>
      <c r="AT1028" s="236" t="s">
        <v>546</v>
      </c>
      <c r="AU1028" s="236" t="s">
        <v>85</v>
      </c>
      <c r="AV1028" s="15" t="s">
        <v>79</v>
      </c>
      <c r="AW1028" s="15" t="s">
        <v>33</v>
      </c>
      <c r="AX1028" s="15" t="s">
        <v>72</v>
      </c>
      <c r="AY1028" s="236" t="s">
        <v>525</v>
      </c>
    </row>
    <row r="1029" spans="1:65" s="13" customFormat="1" ht="11.25">
      <c r="B1029" s="204"/>
      <c r="C1029" s="205"/>
      <c r="D1029" s="206" t="s">
        <v>546</v>
      </c>
      <c r="E1029" s="207" t="s">
        <v>19</v>
      </c>
      <c r="F1029" s="208" t="s">
        <v>1536</v>
      </c>
      <c r="G1029" s="205"/>
      <c r="H1029" s="209">
        <v>12.28</v>
      </c>
      <c r="I1029" s="210"/>
      <c r="J1029" s="205"/>
      <c r="K1029" s="205"/>
      <c r="L1029" s="211"/>
      <c r="M1029" s="212"/>
      <c r="N1029" s="213"/>
      <c r="O1029" s="213"/>
      <c r="P1029" s="213"/>
      <c r="Q1029" s="213"/>
      <c r="R1029" s="213"/>
      <c r="S1029" s="213"/>
      <c r="T1029" s="214"/>
      <c r="AT1029" s="215" t="s">
        <v>546</v>
      </c>
      <c r="AU1029" s="215" t="s">
        <v>85</v>
      </c>
      <c r="AV1029" s="13" t="s">
        <v>85</v>
      </c>
      <c r="AW1029" s="13" t="s">
        <v>33</v>
      </c>
      <c r="AX1029" s="13" t="s">
        <v>72</v>
      </c>
      <c r="AY1029" s="215" t="s">
        <v>525</v>
      </c>
    </row>
    <row r="1030" spans="1:65" s="13" customFormat="1" ht="11.25">
      <c r="B1030" s="204"/>
      <c r="C1030" s="205"/>
      <c r="D1030" s="206" t="s">
        <v>546</v>
      </c>
      <c r="E1030" s="207" t="s">
        <v>19</v>
      </c>
      <c r="F1030" s="208" t="s">
        <v>1537</v>
      </c>
      <c r="G1030" s="205"/>
      <c r="H1030" s="209">
        <v>13.282999999999999</v>
      </c>
      <c r="I1030" s="210"/>
      <c r="J1030" s="205"/>
      <c r="K1030" s="205"/>
      <c r="L1030" s="211"/>
      <c r="M1030" s="212"/>
      <c r="N1030" s="213"/>
      <c r="O1030" s="213"/>
      <c r="P1030" s="213"/>
      <c r="Q1030" s="213"/>
      <c r="R1030" s="213"/>
      <c r="S1030" s="213"/>
      <c r="T1030" s="214"/>
      <c r="AT1030" s="215" t="s">
        <v>546</v>
      </c>
      <c r="AU1030" s="215" t="s">
        <v>85</v>
      </c>
      <c r="AV1030" s="13" t="s">
        <v>85</v>
      </c>
      <c r="AW1030" s="13" t="s">
        <v>33</v>
      </c>
      <c r="AX1030" s="13" t="s">
        <v>72</v>
      </c>
      <c r="AY1030" s="215" t="s">
        <v>525</v>
      </c>
    </row>
    <row r="1031" spans="1:65" s="15" customFormat="1" ht="11.25">
      <c r="B1031" s="227"/>
      <c r="C1031" s="228"/>
      <c r="D1031" s="206" t="s">
        <v>546</v>
      </c>
      <c r="E1031" s="229" t="s">
        <v>19</v>
      </c>
      <c r="F1031" s="230" t="s">
        <v>1484</v>
      </c>
      <c r="G1031" s="228"/>
      <c r="H1031" s="229" t="s">
        <v>19</v>
      </c>
      <c r="I1031" s="231"/>
      <c r="J1031" s="228"/>
      <c r="K1031" s="228"/>
      <c r="L1031" s="232"/>
      <c r="M1031" s="233"/>
      <c r="N1031" s="234"/>
      <c r="O1031" s="234"/>
      <c r="P1031" s="234"/>
      <c r="Q1031" s="234"/>
      <c r="R1031" s="234"/>
      <c r="S1031" s="234"/>
      <c r="T1031" s="235"/>
      <c r="AT1031" s="236" t="s">
        <v>546</v>
      </c>
      <c r="AU1031" s="236" t="s">
        <v>85</v>
      </c>
      <c r="AV1031" s="15" t="s">
        <v>79</v>
      </c>
      <c r="AW1031" s="15" t="s">
        <v>33</v>
      </c>
      <c r="AX1031" s="15" t="s">
        <v>72</v>
      </c>
      <c r="AY1031" s="236" t="s">
        <v>525</v>
      </c>
    </row>
    <row r="1032" spans="1:65" s="13" customFormat="1" ht="11.25">
      <c r="B1032" s="204"/>
      <c r="C1032" s="205"/>
      <c r="D1032" s="206" t="s">
        <v>546</v>
      </c>
      <c r="E1032" s="207" t="s">
        <v>19</v>
      </c>
      <c r="F1032" s="208" t="s">
        <v>1538</v>
      </c>
      <c r="G1032" s="205"/>
      <c r="H1032" s="209">
        <v>20.163</v>
      </c>
      <c r="I1032" s="210"/>
      <c r="J1032" s="205"/>
      <c r="K1032" s="205"/>
      <c r="L1032" s="211"/>
      <c r="M1032" s="212"/>
      <c r="N1032" s="213"/>
      <c r="O1032" s="213"/>
      <c r="P1032" s="213"/>
      <c r="Q1032" s="213"/>
      <c r="R1032" s="213"/>
      <c r="S1032" s="213"/>
      <c r="T1032" s="214"/>
      <c r="AT1032" s="215" t="s">
        <v>546</v>
      </c>
      <c r="AU1032" s="215" t="s">
        <v>85</v>
      </c>
      <c r="AV1032" s="13" t="s">
        <v>85</v>
      </c>
      <c r="AW1032" s="13" t="s">
        <v>33</v>
      </c>
      <c r="AX1032" s="13" t="s">
        <v>72</v>
      </c>
      <c r="AY1032" s="215" t="s">
        <v>525</v>
      </c>
    </row>
    <row r="1033" spans="1:65" s="13" customFormat="1" ht="11.25">
      <c r="B1033" s="204"/>
      <c r="C1033" s="205"/>
      <c r="D1033" s="206" t="s">
        <v>546</v>
      </c>
      <c r="E1033" s="207" t="s">
        <v>19</v>
      </c>
      <c r="F1033" s="208" t="s">
        <v>1539</v>
      </c>
      <c r="G1033" s="205"/>
      <c r="H1033" s="209">
        <v>20.026</v>
      </c>
      <c r="I1033" s="210"/>
      <c r="J1033" s="205"/>
      <c r="K1033" s="205"/>
      <c r="L1033" s="211"/>
      <c r="M1033" s="212"/>
      <c r="N1033" s="213"/>
      <c r="O1033" s="213"/>
      <c r="P1033" s="213"/>
      <c r="Q1033" s="213"/>
      <c r="R1033" s="213"/>
      <c r="S1033" s="213"/>
      <c r="T1033" s="214"/>
      <c r="AT1033" s="215" t="s">
        <v>546</v>
      </c>
      <c r="AU1033" s="215" t="s">
        <v>85</v>
      </c>
      <c r="AV1033" s="13" t="s">
        <v>85</v>
      </c>
      <c r="AW1033" s="13" t="s">
        <v>33</v>
      </c>
      <c r="AX1033" s="13" t="s">
        <v>72</v>
      </c>
      <c r="AY1033" s="215" t="s">
        <v>525</v>
      </c>
    </row>
    <row r="1034" spans="1:65" s="13" customFormat="1" ht="11.25">
      <c r="B1034" s="204"/>
      <c r="C1034" s="205"/>
      <c r="D1034" s="206" t="s">
        <v>546</v>
      </c>
      <c r="E1034" s="207" t="s">
        <v>19</v>
      </c>
      <c r="F1034" s="208" t="s">
        <v>1540</v>
      </c>
      <c r="G1034" s="205"/>
      <c r="H1034" s="209">
        <v>7.1619999999999999</v>
      </c>
      <c r="I1034" s="210"/>
      <c r="J1034" s="205"/>
      <c r="K1034" s="205"/>
      <c r="L1034" s="211"/>
      <c r="M1034" s="212"/>
      <c r="N1034" s="213"/>
      <c r="O1034" s="213"/>
      <c r="P1034" s="213"/>
      <c r="Q1034" s="213"/>
      <c r="R1034" s="213"/>
      <c r="S1034" s="213"/>
      <c r="T1034" s="214"/>
      <c r="AT1034" s="215" t="s">
        <v>546</v>
      </c>
      <c r="AU1034" s="215" t="s">
        <v>85</v>
      </c>
      <c r="AV1034" s="13" t="s">
        <v>85</v>
      </c>
      <c r="AW1034" s="13" t="s">
        <v>33</v>
      </c>
      <c r="AX1034" s="13" t="s">
        <v>72</v>
      </c>
      <c r="AY1034" s="215" t="s">
        <v>525</v>
      </c>
    </row>
    <row r="1035" spans="1:65" s="13" customFormat="1" ht="11.25">
      <c r="B1035" s="204"/>
      <c r="C1035" s="205"/>
      <c r="D1035" s="206" t="s">
        <v>546</v>
      </c>
      <c r="E1035" s="207" t="s">
        <v>19</v>
      </c>
      <c r="F1035" s="208" t="s">
        <v>1541</v>
      </c>
      <c r="G1035" s="205"/>
      <c r="H1035" s="209">
        <v>7.3230000000000004</v>
      </c>
      <c r="I1035" s="210"/>
      <c r="J1035" s="205"/>
      <c r="K1035" s="205"/>
      <c r="L1035" s="211"/>
      <c r="M1035" s="212"/>
      <c r="N1035" s="213"/>
      <c r="O1035" s="213"/>
      <c r="P1035" s="213"/>
      <c r="Q1035" s="213"/>
      <c r="R1035" s="213"/>
      <c r="S1035" s="213"/>
      <c r="T1035" s="214"/>
      <c r="AT1035" s="215" t="s">
        <v>546</v>
      </c>
      <c r="AU1035" s="215" t="s">
        <v>85</v>
      </c>
      <c r="AV1035" s="13" t="s">
        <v>85</v>
      </c>
      <c r="AW1035" s="13" t="s">
        <v>33</v>
      </c>
      <c r="AX1035" s="13" t="s">
        <v>72</v>
      </c>
      <c r="AY1035" s="215" t="s">
        <v>525</v>
      </c>
    </row>
    <row r="1036" spans="1:65" s="16" customFormat="1" ht="11.25">
      <c r="B1036" s="237"/>
      <c r="C1036" s="238"/>
      <c r="D1036" s="206" t="s">
        <v>546</v>
      </c>
      <c r="E1036" s="239" t="s">
        <v>19</v>
      </c>
      <c r="F1036" s="240" t="s">
        <v>590</v>
      </c>
      <c r="G1036" s="238"/>
      <c r="H1036" s="241">
        <v>80.236999999999995</v>
      </c>
      <c r="I1036" s="242"/>
      <c r="J1036" s="238"/>
      <c r="K1036" s="238"/>
      <c r="L1036" s="243"/>
      <c r="M1036" s="244"/>
      <c r="N1036" s="245"/>
      <c r="O1036" s="245"/>
      <c r="P1036" s="245"/>
      <c r="Q1036" s="245"/>
      <c r="R1036" s="245"/>
      <c r="S1036" s="245"/>
      <c r="T1036" s="246"/>
      <c r="AT1036" s="247" t="s">
        <v>546</v>
      </c>
      <c r="AU1036" s="247" t="s">
        <v>85</v>
      </c>
      <c r="AV1036" s="16" t="s">
        <v>573</v>
      </c>
      <c r="AW1036" s="16" t="s">
        <v>33</v>
      </c>
      <c r="AX1036" s="16" t="s">
        <v>72</v>
      </c>
      <c r="AY1036" s="247" t="s">
        <v>525</v>
      </c>
    </row>
    <row r="1037" spans="1:65" s="15" customFormat="1" ht="11.25">
      <c r="B1037" s="227"/>
      <c r="C1037" s="228"/>
      <c r="D1037" s="206" t="s">
        <v>546</v>
      </c>
      <c r="E1037" s="229" t="s">
        <v>19</v>
      </c>
      <c r="F1037" s="230" t="s">
        <v>1489</v>
      </c>
      <c r="G1037" s="228"/>
      <c r="H1037" s="229" t="s">
        <v>19</v>
      </c>
      <c r="I1037" s="231"/>
      <c r="J1037" s="228"/>
      <c r="K1037" s="228"/>
      <c r="L1037" s="232"/>
      <c r="M1037" s="233"/>
      <c r="N1037" s="234"/>
      <c r="O1037" s="234"/>
      <c r="P1037" s="234"/>
      <c r="Q1037" s="234"/>
      <c r="R1037" s="234"/>
      <c r="S1037" s="234"/>
      <c r="T1037" s="235"/>
      <c r="AT1037" s="236" t="s">
        <v>546</v>
      </c>
      <c r="AU1037" s="236" t="s">
        <v>85</v>
      </c>
      <c r="AV1037" s="15" t="s">
        <v>79</v>
      </c>
      <c r="AW1037" s="15" t="s">
        <v>33</v>
      </c>
      <c r="AX1037" s="15" t="s">
        <v>72</v>
      </c>
      <c r="AY1037" s="236" t="s">
        <v>525</v>
      </c>
    </row>
    <row r="1038" spans="1:65" s="15" customFormat="1" ht="11.25">
      <c r="B1038" s="227"/>
      <c r="C1038" s="228"/>
      <c r="D1038" s="206" t="s">
        <v>546</v>
      </c>
      <c r="E1038" s="229" t="s">
        <v>19</v>
      </c>
      <c r="F1038" s="230" t="s">
        <v>1490</v>
      </c>
      <c r="G1038" s="228"/>
      <c r="H1038" s="229" t="s">
        <v>19</v>
      </c>
      <c r="I1038" s="231"/>
      <c r="J1038" s="228"/>
      <c r="K1038" s="228"/>
      <c r="L1038" s="232"/>
      <c r="M1038" s="233"/>
      <c r="N1038" s="234"/>
      <c r="O1038" s="234"/>
      <c r="P1038" s="234"/>
      <c r="Q1038" s="234"/>
      <c r="R1038" s="234"/>
      <c r="S1038" s="234"/>
      <c r="T1038" s="235"/>
      <c r="AT1038" s="236" t="s">
        <v>546</v>
      </c>
      <c r="AU1038" s="236" t="s">
        <v>85</v>
      </c>
      <c r="AV1038" s="15" t="s">
        <v>79</v>
      </c>
      <c r="AW1038" s="15" t="s">
        <v>33</v>
      </c>
      <c r="AX1038" s="15" t="s">
        <v>72</v>
      </c>
      <c r="AY1038" s="236" t="s">
        <v>525</v>
      </c>
    </row>
    <row r="1039" spans="1:65" s="13" customFormat="1" ht="11.25">
      <c r="B1039" s="204"/>
      <c r="C1039" s="205"/>
      <c r="D1039" s="206" t="s">
        <v>546</v>
      </c>
      <c r="E1039" s="207" t="s">
        <v>19</v>
      </c>
      <c r="F1039" s="208" t="s">
        <v>1542</v>
      </c>
      <c r="G1039" s="205"/>
      <c r="H1039" s="209">
        <v>20.161000000000001</v>
      </c>
      <c r="I1039" s="210"/>
      <c r="J1039" s="205"/>
      <c r="K1039" s="205"/>
      <c r="L1039" s="211"/>
      <c r="M1039" s="212"/>
      <c r="N1039" s="213"/>
      <c r="O1039" s="213"/>
      <c r="P1039" s="213"/>
      <c r="Q1039" s="213"/>
      <c r="R1039" s="213"/>
      <c r="S1039" s="213"/>
      <c r="T1039" s="214"/>
      <c r="AT1039" s="215" t="s">
        <v>546</v>
      </c>
      <c r="AU1039" s="215" t="s">
        <v>85</v>
      </c>
      <c r="AV1039" s="13" t="s">
        <v>85</v>
      </c>
      <c r="AW1039" s="13" t="s">
        <v>33</v>
      </c>
      <c r="AX1039" s="13" t="s">
        <v>72</v>
      </c>
      <c r="AY1039" s="215" t="s">
        <v>525</v>
      </c>
    </row>
    <row r="1040" spans="1:65" s="13" customFormat="1" ht="11.25">
      <c r="B1040" s="204"/>
      <c r="C1040" s="205"/>
      <c r="D1040" s="206" t="s">
        <v>546</v>
      </c>
      <c r="E1040" s="207" t="s">
        <v>19</v>
      </c>
      <c r="F1040" s="208" t="s">
        <v>1543</v>
      </c>
      <c r="G1040" s="205"/>
      <c r="H1040" s="209">
        <v>21.012</v>
      </c>
      <c r="I1040" s="210"/>
      <c r="J1040" s="205"/>
      <c r="K1040" s="205"/>
      <c r="L1040" s="211"/>
      <c r="M1040" s="212"/>
      <c r="N1040" s="213"/>
      <c r="O1040" s="213"/>
      <c r="P1040" s="213"/>
      <c r="Q1040" s="213"/>
      <c r="R1040" s="213"/>
      <c r="S1040" s="213"/>
      <c r="T1040" s="214"/>
      <c r="AT1040" s="215" t="s">
        <v>546</v>
      </c>
      <c r="AU1040" s="215" t="s">
        <v>85</v>
      </c>
      <c r="AV1040" s="13" t="s">
        <v>85</v>
      </c>
      <c r="AW1040" s="13" t="s">
        <v>33</v>
      </c>
      <c r="AX1040" s="13" t="s">
        <v>72</v>
      </c>
      <c r="AY1040" s="215" t="s">
        <v>525</v>
      </c>
    </row>
    <row r="1041" spans="1:65" s="13" customFormat="1" ht="11.25">
      <c r="B1041" s="204"/>
      <c r="C1041" s="205"/>
      <c r="D1041" s="206" t="s">
        <v>546</v>
      </c>
      <c r="E1041" s="207" t="s">
        <v>19</v>
      </c>
      <c r="F1041" s="208" t="s">
        <v>1544</v>
      </c>
      <c r="G1041" s="205"/>
      <c r="H1041" s="209">
        <v>12.907</v>
      </c>
      <c r="I1041" s="210"/>
      <c r="J1041" s="205"/>
      <c r="K1041" s="205"/>
      <c r="L1041" s="211"/>
      <c r="M1041" s="212"/>
      <c r="N1041" s="213"/>
      <c r="O1041" s="213"/>
      <c r="P1041" s="213"/>
      <c r="Q1041" s="213"/>
      <c r="R1041" s="213"/>
      <c r="S1041" s="213"/>
      <c r="T1041" s="214"/>
      <c r="AT1041" s="215" t="s">
        <v>546</v>
      </c>
      <c r="AU1041" s="215" t="s">
        <v>85</v>
      </c>
      <c r="AV1041" s="13" t="s">
        <v>85</v>
      </c>
      <c r="AW1041" s="13" t="s">
        <v>33</v>
      </c>
      <c r="AX1041" s="13" t="s">
        <v>72</v>
      </c>
      <c r="AY1041" s="215" t="s">
        <v>525</v>
      </c>
    </row>
    <row r="1042" spans="1:65" s="13" customFormat="1" ht="11.25">
      <c r="B1042" s="204"/>
      <c r="C1042" s="205"/>
      <c r="D1042" s="206" t="s">
        <v>546</v>
      </c>
      <c r="E1042" s="207" t="s">
        <v>19</v>
      </c>
      <c r="F1042" s="208" t="s">
        <v>1545</v>
      </c>
      <c r="G1042" s="205"/>
      <c r="H1042" s="209">
        <v>19.175000000000001</v>
      </c>
      <c r="I1042" s="210"/>
      <c r="J1042" s="205"/>
      <c r="K1042" s="205"/>
      <c r="L1042" s="211"/>
      <c r="M1042" s="212"/>
      <c r="N1042" s="213"/>
      <c r="O1042" s="213"/>
      <c r="P1042" s="213"/>
      <c r="Q1042" s="213"/>
      <c r="R1042" s="213"/>
      <c r="S1042" s="213"/>
      <c r="T1042" s="214"/>
      <c r="AT1042" s="215" t="s">
        <v>546</v>
      </c>
      <c r="AU1042" s="215" t="s">
        <v>85</v>
      </c>
      <c r="AV1042" s="13" t="s">
        <v>85</v>
      </c>
      <c r="AW1042" s="13" t="s">
        <v>33</v>
      </c>
      <c r="AX1042" s="13" t="s">
        <v>72</v>
      </c>
      <c r="AY1042" s="215" t="s">
        <v>525</v>
      </c>
    </row>
    <row r="1043" spans="1:65" s="13" customFormat="1" ht="11.25">
      <c r="B1043" s="204"/>
      <c r="C1043" s="205"/>
      <c r="D1043" s="206" t="s">
        <v>546</v>
      </c>
      <c r="E1043" s="207" t="s">
        <v>19</v>
      </c>
      <c r="F1043" s="208" t="s">
        <v>1546</v>
      </c>
      <c r="G1043" s="205"/>
      <c r="H1043" s="209">
        <v>21.718</v>
      </c>
      <c r="I1043" s="210"/>
      <c r="J1043" s="205"/>
      <c r="K1043" s="205"/>
      <c r="L1043" s="211"/>
      <c r="M1043" s="212"/>
      <c r="N1043" s="213"/>
      <c r="O1043" s="213"/>
      <c r="P1043" s="213"/>
      <c r="Q1043" s="213"/>
      <c r="R1043" s="213"/>
      <c r="S1043" s="213"/>
      <c r="T1043" s="214"/>
      <c r="AT1043" s="215" t="s">
        <v>546</v>
      </c>
      <c r="AU1043" s="215" t="s">
        <v>85</v>
      </c>
      <c r="AV1043" s="13" t="s">
        <v>85</v>
      </c>
      <c r="AW1043" s="13" t="s">
        <v>33</v>
      </c>
      <c r="AX1043" s="13" t="s">
        <v>72</v>
      </c>
      <c r="AY1043" s="215" t="s">
        <v>525</v>
      </c>
    </row>
    <row r="1044" spans="1:65" s="16" customFormat="1" ht="11.25">
      <c r="B1044" s="237"/>
      <c r="C1044" s="238"/>
      <c r="D1044" s="206" t="s">
        <v>546</v>
      </c>
      <c r="E1044" s="239" t="s">
        <v>19</v>
      </c>
      <c r="F1044" s="240" t="s">
        <v>590</v>
      </c>
      <c r="G1044" s="238"/>
      <c r="H1044" s="241">
        <v>94.972999999999999</v>
      </c>
      <c r="I1044" s="242"/>
      <c r="J1044" s="238"/>
      <c r="K1044" s="238"/>
      <c r="L1044" s="243"/>
      <c r="M1044" s="244"/>
      <c r="N1044" s="245"/>
      <c r="O1044" s="245"/>
      <c r="P1044" s="245"/>
      <c r="Q1044" s="245"/>
      <c r="R1044" s="245"/>
      <c r="S1044" s="245"/>
      <c r="T1044" s="246"/>
      <c r="AT1044" s="247" t="s">
        <v>546</v>
      </c>
      <c r="AU1044" s="247" t="s">
        <v>85</v>
      </c>
      <c r="AV1044" s="16" t="s">
        <v>573</v>
      </c>
      <c r="AW1044" s="16" t="s">
        <v>33</v>
      </c>
      <c r="AX1044" s="16" t="s">
        <v>72</v>
      </c>
      <c r="AY1044" s="247" t="s">
        <v>525</v>
      </c>
    </row>
    <row r="1045" spans="1:65" s="14" customFormat="1" ht="11.25">
      <c r="B1045" s="216"/>
      <c r="C1045" s="217"/>
      <c r="D1045" s="206" t="s">
        <v>546</v>
      </c>
      <c r="E1045" s="218" t="s">
        <v>167</v>
      </c>
      <c r="F1045" s="219" t="s">
        <v>552</v>
      </c>
      <c r="G1045" s="217"/>
      <c r="H1045" s="220">
        <v>175.21</v>
      </c>
      <c r="I1045" s="221"/>
      <c r="J1045" s="217"/>
      <c r="K1045" s="217"/>
      <c r="L1045" s="222"/>
      <c r="M1045" s="223"/>
      <c r="N1045" s="224"/>
      <c r="O1045" s="224"/>
      <c r="P1045" s="224"/>
      <c r="Q1045" s="224"/>
      <c r="R1045" s="224"/>
      <c r="S1045" s="224"/>
      <c r="T1045" s="225"/>
      <c r="AT1045" s="226" t="s">
        <v>546</v>
      </c>
      <c r="AU1045" s="226" t="s">
        <v>85</v>
      </c>
      <c r="AV1045" s="14" t="s">
        <v>537</v>
      </c>
      <c r="AW1045" s="14" t="s">
        <v>33</v>
      </c>
      <c r="AX1045" s="14" t="s">
        <v>79</v>
      </c>
      <c r="AY1045" s="226" t="s">
        <v>525</v>
      </c>
    </row>
    <row r="1046" spans="1:65" s="2" customFormat="1" ht="37.9" customHeight="1">
      <c r="A1046" s="38"/>
      <c r="B1046" s="39"/>
      <c r="C1046" s="186" t="s">
        <v>1547</v>
      </c>
      <c r="D1046" s="186" t="s">
        <v>533</v>
      </c>
      <c r="E1046" s="187" t="s">
        <v>1548</v>
      </c>
      <c r="F1046" s="188" t="s">
        <v>1549</v>
      </c>
      <c r="G1046" s="189" t="s">
        <v>132</v>
      </c>
      <c r="H1046" s="190">
        <v>175.21</v>
      </c>
      <c r="I1046" s="191"/>
      <c r="J1046" s="192">
        <f>ROUND(I1046*H1046,2)</f>
        <v>0</v>
      </c>
      <c r="K1046" s="188" t="s">
        <v>536</v>
      </c>
      <c r="L1046" s="43"/>
      <c r="M1046" s="193" t="s">
        <v>19</v>
      </c>
      <c r="N1046" s="194" t="s">
        <v>44</v>
      </c>
      <c r="O1046" s="68"/>
      <c r="P1046" s="195">
        <f>O1046*H1046</f>
        <v>0</v>
      </c>
      <c r="Q1046" s="195">
        <v>0</v>
      </c>
      <c r="R1046" s="195">
        <f>Q1046*H1046</f>
        <v>0</v>
      </c>
      <c r="S1046" s="195">
        <v>0</v>
      </c>
      <c r="T1046" s="196">
        <f>S1046*H1046</f>
        <v>0</v>
      </c>
      <c r="U1046" s="38"/>
      <c r="V1046" s="38"/>
      <c r="W1046" s="38"/>
      <c r="X1046" s="38"/>
      <c r="Y1046" s="38"/>
      <c r="Z1046" s="38"/>
      <c r="AA1046" s="38"/>
      <c r="AB1046" s="38"/>
      <c r="AC1046" s="38"/>
      <c r="AD1046" s="38"/>
      <c r="AE1046" s="38"/>
      <c r="AR1046" s="197" t="s">
        <v>537</v>
      </c>
      <c r="AT1046" s="197" t="s">
        <v>533</v>
      </c>
      <c r="AU1046" s="197" t="s">
        <v>85</v>
      </c>
      <c r="AY1046" s="21" t="s">
        <v>525</v>
      </c>
      <c r="BE1046" s="198">
        <f>IF(N1046="základní",J1046,0)</f>
        <v>0</v>
      </c>
      <c r="BF1046" s="198">
        <f>IF(N1046="snížená",J1046,0)</f>
        <v>0</v>
      </c>
      <c r="BG1046" s="198">
        <f>IF(N1046="zákl. přenesená",J1046,0)</f>
        <v>0</v>
      </c>
      <c r="BH1046" s="198">
        <f>IF(N1046="sníž. přenesená",J1046,0)</f>
        <v>0</v>
      </c>
      <c r="BI1046" s="198">
        <f>IF(N1046="nulová",J1046,0)</f>
        <v>0</v>
      </c>
      <c r="BJ1046" s="21" t="s">
        <v>85</v>
      </c>
      <c r="BK1046" s="198">
        <f>ROUND(I1046*H1046,2)</f>
        <v>0</v>
      </c>
      <c r="BL1046" s="21" t="s">
        <v>537</v>
      </c>
      <c r="BM1046" s="197" t="s">
        <v>1550</v>
      </c>
    </row>
    <row r="1047" spans="1:65" s="2" customFormat="1" ht="11.25">
      <c r="A1047" s="38"/>
      <c r="B1047" s="39"/>
      <c r="C1047" s="40"/>
      <c r="D1047" s="199" t="s">
        <v>542</v>
      </c>
      <c r="E1047" s="40"/>
      <c r="F1047" s="200" t="s">
        <v>1551</v>
      </c>
      <c r="G1047" s="40"/>
      <c r="H1047" s="40"/>
      <c r="I1047" s="201"/>
      <c r="J1047" s="40"/>
      <c r="K1047" s="40"/>
      <c r="L1047" s="43"/>
      <c r="M1047" s="202"/>
      <c r="N1047" s="203"/>
      <c r="O1047" s="68"/>
      <c r="P1047" s="68"/>
      <c r="Q1047" s="68"/>
      <c r="R1047" s="68"/>
      <c r="S1047" s="68"/>
      <c r="T1047" s="69"/>
      <c r="U1047" s="38"/>
      <c r="V1047" s="38"/>
      <c r="W1047" s="38"/>
      <c r="X1047" s="38"/>
      <c r="Y1047" s="38"/>
      <c r="Z1047" s="38"/>
      <c r="AA1047" s="38"/>
      <c r="AB1047" s="38"/>
      <c r="AC1047" s="38"/>
      <c r="AD1047" s="38"/>
      <c r="AE1047" s="38"/>
      <c r="AT1047" s="21" t="s">
        <v>542</v>
      </c>
      <c r="AU1047" s="21" t="s">
        <v>85</v>
      </c>
    </row>
    <row r="1048" spans="1:65" s="13" customFormat="1" ht="11.25">
      <c r="B1048" s="204"/>
      <c r="C1048" s="205"/>
      <c r="D1048" s="206" t="s">
        <v>546</v>
      </c>
      <c r="E1048" s="207" t="s">
        <v>19</v>
      </c>
      <c r="F1048" s="208" t="s">
        <v>167</v>
      </c>
      <c r="G1048" s="205"/>
      <c r="H1048" s="209">
        <v>175.21</v>
      </c>
      <c r="I1048" s="210"/>
      <c r="J1048" s="205"/>
      <c r="K1048" s="205"/>
      <c r="L1048" s="211"/>
      <c r="M1048" s="212"/>
      <c r="N1048" s="213"/>
      <c r="O1048" s="213"/>
      <c r="P1048" s="213"/>
      <c r="Q1048" s="213"/>
      <c r="R1048" s="213"/>
      <c r="S1048" s="213"/>
      <c r="T1048" s="214"/>
      <c r="AT1048" s="215" t="s">
        <v>546</v>
      </c>
      <c r="AU1048" s="215" t="s">
        <v>85</v>
      </c>
      <c r="AV1048" s="13" t="s">
        <v>85</v>
      </c>
      <c r="AW1048" s="13" t="s">
        <v>33</v>
      </c>
      <c r="AX1048" s="13" t="s">
        <v>79</v>
      </c>
      <c r="AY1048" s="215" t="s">
        <v>525</v>
      </c>
    </row>
    <row r="1049" spans="1:65" s="2" customFormat="1" ht="78" customHeight="1">
      <c r="A1049" s="38"/>
      <c r="B1049" s="39"/>
      <c r="C1049" s="186" t="s">
        <v>1552</v>
      </c>
      <c r="D1049" s="186" t="s">
        <v>533</v>
      </c>
      <c r="E1049" s="187" t="s">
        <v>1553</v>
      </c>
      <c r="F1049" s="188" t="s">
        <v>1554</v>
      </c>
      <c r="G1049" s="189" t="s">
        <v>318</v>
      </c>
      <c r="H1049" s="190">
        <v>45.055</v>
      </c>
      <c r="I1049" s="191"/>
      <c r="J1049" s="192">
        <f>ROUND(I1049*H1049,2)</f>
        <v>0</v>
      </c>
      <c r="K1049" s="188" t="s">
        <v>536</v>
      </c>
      <c r="L1049" s="43"/>
      <c r="M1049" s="193" t="s">
        <v>19</v>
      </c>
      <c r="N1049" s="194" t="s">
        <v>44</v>
      </c>
      <c r="O1049" s="68"/>
      <c r="P1049" s="195">
        <f>O1049*H1049</f>
        <v>0</v>
      </c>
      <c r="Q1049" s="195">
        <v>1.05555</v>
      </c>
      <c r="R1049" s="195">
        <f>Q1049*H1049</f>
        <v>47.557805250000001</v>
      </c>
      <c r="S1049" s="195">
        <v>0</v>
      </c>
      <c r="T1049" s="196">
        <f>S1049*H1049</f>
        <v>0</v>
      </c>
      <c r="U1049" s="38"/>
      <c r="V1049" s="38"/>
      <c r="W1049" s="38"/>
      <c r="X1049" s="38"/>
      <c r="Y1049" s="38"/>
      <c r="Z1049" s="38"/>
      <c r="AA1049" s="38"/>
      <c r="AB1049" s="38"/>
      <c r="AC1049" s="38"/>
      <c r="AD1049" s="38"/>
      <c r="AE1049" s="38"/>
      <c r="AR1049" s="197" t="s">
        <v>537</v>
      </c>
      <c r="AT1049" s="197" t="s">
        <v>533</v>
      </c>
      <c r="AU1049" s="197" t="s">
        <v>85</v>
      </c>
      <c r="AY1049" s="21" t="s">
        <v>525</v>
      </c>
      <c r="BE1049" s="198">
        <f>IF(N1049="základní",J1049,0)</f>
        <v>0</v>
      </c>
      <c r="BF1049" s="198">
        <f>IF(N1049="snížená",J1049,0)</f>
        <v>0</v>
      </c>
      <c r="BG1049" s="198">
        <f>IF(N1049="zákl. přenesená",J1049,0)</f>
        <v>0</v>
      </c>
      <c r="BH1049" s="198">
        <f>IF(N1049="sníž. přenesená",J1049,0)</f>
        <v>0</v>
      </c>
      <c r="BI1049" s="198">
        <f>IF(N1049="nulová",J1049,0)</f>
        <v>0</v>
      </c>
      <c r="BJ1049" s="21" t="s">
        <v>85</v>
      </c>
      <c r="BK1049" s="198">
        <f>ROUND(I1049*H1049,2)</f>
        <v>0</v>
      </c>
      <c r="BL1049" s="21" t="s">
        <v>537</v>
      </c>
      <c r="BM1049" s="197" t="s">
        <v>1555</v>
      </c>
    </row>
    <row r="1050" spans="1:65" s="2" customFormat="1" ht="11.25">
      <c r="A1050" s="38"/>
      <c r="B1050" s="39"/>
      <c r="C1050" s="40"/>
      <c r="D1050" s="199" t="s">
        <v>542</v>
      </c>
      <c r="E1050" s="40"/>
      <c r="F1050" s="200" t="s">
        <v>1556</v>
      </c>
      <c r="G1050" s="40"/>
      <c r="H1050" s="40"/>
      <c r="I1050" s="201"/>
      <c r="J1050" s="40"/>
      <c r="K1050" s="40"/>
      <c r="L1050" s="43"/>
      <c r="M1050" s="202"/>
      <c r="N1050" s="203"/>
      <c r="O1050" s="68"/>
      <c r="P1050" s="68"/>
      <c r="Q1050" s="68"/>
      <c r="R1050" s="68"/>
      <c r="S1050" s="68"/>
      <c r="T1050" s="69"/>
      <c r="U1050" s="38"/>
      <c r="V1050" s="38"/>
      <c r="W1050" s="38"/>
      <c r="X1050" s="38"/>
      <c r="Y1050" s="38"/>
      <c r="Z1050" s="38"/>
      <c r="AA1050" s="38"/>
      <c r="AB1050" s="38"/>
      <c r="AC1050" s="38"/>
      <c r="AD1050" s="38"/>
      <c r="AE1050" s="38"/>
      <c r="AT1050" s="21" t="s">
        <v>542</v>
      </c>
      <c r="AU1050" s="21" t="s">
        <v>85</v>
      </c>
    </row>
    <row r="1051" spans="1:65" s="13" customFormat="1" ht="11.25">
      <c r="B1051" s="204"/>
      <c r="C1051" s="205"/>
      <c r="D1051" s="206" t="s">
        <v>546</v>
      </c>
      <c r="E1051" s="207" t="s">
        <v>19</v>
      </c>
      <c r="F1051" s="208" t="s">
        <v>1557</v>
      </c>
      <c r="G1051" s="205"/>
      <c r="H1051" s="209">
        <v>45.055</v>
      </c>
      <c r="I1051" s="210"/>
      <c r="J1051" s="205"/>
      <c r="K1051" s="205"/>
      <c r="L1051" s="211"/>
      <c r="M1051" s="212"/>
      <c r="N1051" s="213"/>
      <c r="O1051" s="213"/>
      <c r="P1051" s="213"/>
      <c r="Q1051" s="213"/>
      <c r="R1051" s="213"/>
      <c r="S1051" s="213"/>
      <c r="T1051" s="214"/>
      <c r="AT1051" s="215" t="s">
        <v>546</v>
      </c>
      <c r="AU1051" s="215" t="s">
        <v>85</v>
      </c>
      <c r="AV1051" s="13" t="s">
        <v>85</v>
      </c>
      <c r="AW1051" s="13" t="s">
        <v>33</v>
      </c>
      <c r="AX1051" s="13" t="s">
        <v>79</v>
      </c>
      <c r="AY1051" s="215" t="s">
        <v>525</v>
      </c>
    </row>
    <row r="1052" spans="1:65" s="2" customFormat="1" ht="78" customHeight="1">
      <c r="A1052" s="38"/>
      <c r="B1052" s="39"/>
      <c r="C1052" s="186" t="s">
        <v>1558</v>
      </c>
      <c r="D1052" s="186" t="s">
        <v>533</v>
      </c>
      <c r="E1052" s="187" t="s">
        <v>1559</v>
      </c>
      <c r="F1052" s="188" t="s">
        <v>1560</v>
      </c>
      <c r="G1052" s="189" t="s">
        <v>318</v>
      </c>
      <c r="H1052" s="190">
        <v>11.382</v>
      </c>
      <c r="I1052" s="191"/>
      <c r="J1052" s="192">
        <f>ROUND(I1052*H1052,2)</f>
        <v>0</v>
      </c>
      <c r="K1052" s="188" t="s">
        <v>536</v>
      </c>
      <c r="L1052" s="43"/>
      <c r="M1052" s="193" t="s">
        <v>19</v>
      </c>
      <c r="N1052" s="194" t="s">
        <v>44</v>
      </c>
      <c r="O1052" s="68"/>
      <c r="P1052" s="195">
        <f>O1052*H1052</f>
        <v>0</v>
      </c>
      <c r="Q1052" s="195">
        <v>1.06277</v>
      </c>
      <c r="R1052" s="195">
        <f>Q1052*H1052</f>
        <v>12.09644814</v>
      </c>
      <c r="S1052" s="195">
        <v>0</v>
      </c>
      <c r="T1052" s="196">
        <f>S1052*H1052</f>
        <v>0</v>
      </c>
      <c r="U1052" s="38"/>
      <c r="V1052" s="38"/>
      <c r="W1052" s="38"/>
      <c r="X1052" s="38"/>
      <c r="Y1052" s="38"/>
      <c r="Z1052" s="38"/>
      <c r="AA1052" s="38"/>
      <c r="AB1052" s="38"/>
      <c r="AC1052" s="38"/>
      <c r="AD1052" s="38"/>
      <c r="AE1052" s="38"/>
      <c r="AR1052" s="197" t="s">
        <v>537</v>
      </c>
      <c r="AT1052" s="197" t="s">
        <v>533</v>
      </c>
      <c r="AU1052" s="197" t="s">
        <v>85</v>
      </c>
      <c r="AY1052" s="21" t="s">
        <v>525</v>
      </c>
      <c r="BE1052" s="198">
        <f>IF(N1052="základní",J1052,0)</f>
        <v>0</v>
      </c>
      <c r="BF1052" s="198">
        <f>IF(N1052="snížená",J1052,0)</f>
        <v>0</v>
      </c>
      <c r="BG1052" s="198">
        <f>IF(N1052="zákl. přenesená",J1052,0)</f>
        <v>0</v>
      </c>
      <c r="BH1052" s="198">
        <f>IF(N1052="sníž. přenesená",J1052,0)</f>
        <v>0</v>
      </c>
      <c r="BI1052" s="198">
        <f>IF(N1052="nulová",J1052,0)</f>
        <v>0</v>
      </c>
      <c r="BJ1052" s="21" t="s">
        <v>85</v>
      </c>
      <c r="BK1052" s="198">
        <f>ROUND(I1052*H1052,2)</f>
        <v>0</v>
      </c>
      <c r="BL1052" s="21" t="s">
        <v>537</v>
      </c>
      <c r="BM1052" s="197" t="s">
        <v>1561</v>
      </c>
    </row>
    <row r="1053" spans="1:65" s="2" customFormat="1" ht="11.25">
      <c r="A1053" s="38"/>
      <c r="B1053" s="39"/>
      <c r="C1053" s="40"/>
      <c r="D1053" s="199" t="s">
        <v>542</v>
      </c>
      <c r="E1053" s="40"/>
      <c r="F1053" s="200" t="s">
        <v>1562</v>
      </c>
      <c r="G1053" s="40"/>
      <c r="H1053" s="40"/>
      <c r="I1053" s="201"/>
      <c r="J1053" s="40"/>
      <c r="K1053" s="40"/>
      <c r="L1053" s="43"/>
      <c r="M1053" s="202"/>
      <c r="N1053" s="203"/>
      <c r="O1053" s="68"/>
      <c r="P1053" s="68"/>
      <c r="Q1053" s="68"/>
      <c r="R1053" s="68"/>
      <c r="S1053" s="68"/>
      <c r="T1053" s="69"/>
      <c r="U1053" s="38"/>
      <c r="V1053" s="38"/>
      <c r="W1053" s="38"/>
      <c r="X1053" s="38"/>
      <c r="Y1053" s="38"/>
      <c r="Z1053" s="38"/>
      <c r="AA1053" s="38"/>
      <c r="AB1053" s="38"/>
      <c r="AC1053" s="38"/>
      <c r="AD1053" s="38"/>
      <c r="AE1053" s="38"/>
      <c r="AT1053" s="21" t="s">
        <v>542</v>
      </c>
      <c r="AU1053" s="21" t="s">
        <v>85</v>
      </c>
    </row>
    <row r="1054" spans="1:65" s="15" customFormat="1" ht="11.25">
      <c r="B1054" s="227"/>
      <c r="C1054" s="228"/>
      <c r="D1054" s="206" t="s">
        <v>546</v>
      </c>
      <c r="E1054" s="229" t="s">
        <v>19</v>
      </c>
      <c r="F1054" s="230" t="s">
        <v>1563</v>
      </c>
      <c r="G1054" s="228"/>
      <c r="H1054" s="229" t="s">
        <v>19</v>
      </c>
      <c r="I1054" s="231"/>
      <c r="J1054" s="228"/>
      <c r="K1054" s="228"/>
      <c r="L1054" s="232"/>
      <c r="M1054" s="233"/>
      <c r="N1054" s="234"/>
      <c r="O1054" s="234"/>
      <c r="P1054" s="234"/>
      <c r="Q1054" s="234"/>
      <c r="R1054" s="234"/>
      <c r="S1054" s="234"/>
      <c r="T1054" s="235"/>
      <c r="AT1054" s="236" t="s">
        <v>546</v>
      </c>
      <c r="AU1054" s="236" t="s">
        <v>85</v>
      </c>
      <c r="AV1054" s="15" t="s">
        <v>79</v>
      </c>
      <c r="AW1054" s="15" t="s">
        <v>33</v>
      </c>
      <c r="AX1054" s="15" t="s">
        <v>72</v>
      </c>
      <c r="AY1054" s="236" t="s">
        <v>525</v>
      </c>
    </row>
    <row r="1055" spans="1:65" s="13" customFormat="1" ht="11.25">
      <c r="B1055" s="204"/>
      <c r="C1055" s="205"/>
      <c r="D1055" s="206" t="s">
        <v>546</v>
      </c>
      <c r="E1055" s="207" t="s">
        <v>19</v>
      </c>
      <c r="F1055" s="208" t="s">
        <v>1564</v>
      </c>
      <c r="G1055" s="205"/>
      <c r="H1055" s="209">
        <v>11.382</v>
      </c>
      <c r="I1055" s="210"/>
      <c r="J1055" s="205"/>
      <c r="K1055" s="205"/>
      <c r="L1055" s="211"/>
      <c r="M1055" s="212"/>
      <c r="N1055" s="213"/>
      <c r="O1055" s="213"/>
      <c r="P1055" s="213"/>
      <c r="Q1055" s="213"/>
      <c r="R1055" s="213"/>
      <c r="S1055" s="213"/>
      <c r="T1055" s="214"/>
      <c r="AT1055" s="215" t="s">
        <v>546</v>
      </c>
      <c r="AU1055" s="215" t="s">
        <v>85</v>
      </c>
      <c r="AV1055" s="13" t="s">
        <v>85</v>
      </c>
      <c r="AW1055" s="13" t="s">
        <v>33</v>
      </c>
      <c r="AX1055" s="13" t="s">
        <v>79</v>
      </c>
      <c r="AY1055" s="215" t="s">
        <v>525</v>
      </c>
    </row>
    <row r="1056" spans="1:65" s="2" customFormat="1" ht="55.5" customHeight="1">
      <c r="A1056" s="38"/>
      <c r="B1056" s="39"/>
      <c r="C1056" s="186" t="s">
        <v>1565</v>
      </c>
      <c r="D1056" s="186" t="s">
        <v>533</v>
      </c>
      <c r="E1056" s="187" t="s">
        <v>1566</v>
      </c>
      <c r="F1056" s="188" t="s">
        <v>1567</v>
      </c>
      <c r="G1056" s="189" t="s">
        <v>158</v>
      </c>
      <c r="H1056" s="190">
        <v>36.219000000000001</v>
      </c>
      <c r="I1056" s="191"/>
      <c r="J1056" s="192">
        <f>ROUND(I1056*H1056,2)</f>
        <v>0</v>
      </c>
      <c r="K1056" s="188" t="s">
        <v>536</v>
      </c>
      <c r="L1056" s="43"/>
      <c r="M1056" s="193" t="s">
        <v>19</v>
      </c>
      <c r="N1056" s="194" t="s">
        <v>44</v>
      </c>
      <c r="O1056" s="68"/>
      <c r="P1056" s="195">
        <f>O1056*H1056</f>
        <v>0</v>
      </c>
      <c r="Q1056" s="195">
        <v>2.5019399999999998</v>
      </c>
      <c r="R1056" s="195">
        <f>Q1056*H1056</f>
        <v>90.617764859999994</v>
      </c>
      <c r="S1056" s="195">
        <v>0</v>
      </c>
      <c r="T1056" s="196">
        <f>S1056*H1056</f>
        <v>0</v>
      </c>
      <c r="U1056" s="38"/>
      <c r="V1056" s="38"/>
      <c r="W1056" s="38"/>
      <c r="X1056" s="38"/>
      <c r="Y1056" s="38"/>
      <c r="Z1056" s="38"/>
      <c r="AA1056" s="38"/>
      <c r="AB1056" s="38"/>
      <c r="AC1056" s="38"/>
      <c r="AD1056" s="38"/>
      <c r="AE1056" s="38"/>
      <c r="AR1056" s="197" t="s">
        <v>537</v>
      </c>
      <c r="AT1056" s="197" t="s">
        <v>533</v>
      </c>
      <c r="AU1056" s="197" t="s">
        <v>85</v>
      </c>
      <c r="AY1056" s="21" t="s">
        <v>525</v>
      </c>
      <c r="BE1056" s="198">
        <f>IF(N1056="základní",J1056,0)</f>
        <v>0</v>
      </c>
      <c r="BF1056" s="198">
        <f>IF(N1056="snížená",J1056,0)</f>
        <v>0</v>
      </c>
      <c r="BG1056" s="198">
        <f>IF(N1056="zákl. přenesená",J1056,0)</f>
        <v>0</v>
      </c>
      <c r="BH1056" s="198">
        <f>IF(N1056="sníž. přenesená",J1056,0)</f>
        <v>0</v>
      </c>
      <c r="BI1056" s="198">
        <f>IF(N1056="nulová",J1056,0)</f>
        <v>0</v>
      </c>
      <c r="BJ1056" s="21" t="s">
        <v>85</v>
      </c>
      <c r="BK1056" s="198">
        <f>ROUND(I1056*H1056,2)</f>
        <v>0</v>
      </c>
      <c r="BL1056" s="21" t="s">
        <v>537</v>
      </c>
      <c r="BM1056" s="197" t="s">
        <v>1568</v>
      </c>
    </row>
    <row r="1057" spans="1:51" s="2" customFormat="1" ht="11.25">
      <c r="A1057" s="38"/>
      <c r="B1057" s="39"/>
      <c r="C1057" s="40"/>
      <c r="D1057" s="199" t="s">
        <v>542</v>
      </c>
      <c r="E1057" s="40"/>
      <c r="F1057" s="200" t="s">
        <v>1569</v>
      </c>
      <c r="G1057" s="40"/>
      <c r="H1057" s="40"/>
      <c r="I1057" s="201"/>
      <c r="J1057" s="40"/>
      <c r="K1057" s="40"/>
      <c r="L1057" s="43"/>
      <c r="M1057" s="202"/>
      <c r="N1057" s="203"/>
      <c r="O1057" s="68"/>
      <c r="P1057" s="68"/>
      <c r="Q1057" s="68"/>
      <c r="R1057" s="68"/>
      <c r="S1057" s="68"/>
      <c r="T1057" s="69"/>
      <c r="U1057" s="38"/>
      <c r="V1057" s="38"/>
      <c r="W1057" s="38"/>
      <c r="X1057" s="38"/>
      <c r="Y1057" s="38"/>
      <c r="Z1057" s="38"/>
      <c r="AA1057" s="38"/>
      <c r="AB1057" s="38"/>
      <c r="AC1057" s="38"/>
      <c r="AD1057" s="38"/>
      <c r="AE1057" s="38"/>
      <c r="AT1057" s="21" t="s">
        <v>542</v>
      </c>
      <c r="AU1057" s="21" t="s">
        <v>85</v>
      </c>
    </row>
    <row r="1058" spans="1:51" s="15" customFormat="1" ht="11.25">
      <c r="B1058" s="227"/>
      <c r="C1058" s="228"/>
      <c r="D1058" s="206" t="s">
        <v>546</v>
      </c>
      <c r="E1058" s="229" t="s">
        <v>19</v>
      </c>
      <c r="F1058" s="230" t="s">
        <v>1270</v>
      </c>
      <c r="G1058" s="228"/>
      <c r="H1058" s="229" t="s">
        <v>19</v>
      </c>
      <c r="I1058" s="231"/>
      <c r="J1058" s="228"/>
      <c r="K1058" s="228"/>
      <c r="L1058" s="232"/>
      <c r="M1058" s="233"/>
      <c r="N1058" s="234"/>
      <c r="O1058" s="234"/>
      <c r="P1058" s="234"/>
      <c r="Q1058" s="234"/>
      <c r="R1058" s="234"/>
      <c r="S1058" s="234"/>
      <c r="T1058" s="235"/>
      <c r="AT1058" s="236" t="s">
        <v>546</v>
      </c>
      <c r="AU1058" s="236" t="s">
        <v>85</v>
      </c>
      <c r="AV1058" s="15" t="s">
        <v>79</v>
      </c>
      <c r="AW1058" s="15" t="s">
        <v>33</v>
      </c>
      <c r="AX1058" s="15" t="s">
        <v>72</v>
      </c>
      <c r="AY1058" s="236" t="s">
        <v>525</v>
      </c>
    </row>
    <row r="1059" spans="1:51" s="15" customFormat="1" ht="11.25">
      <c r="B1059" s="227"/>
      <c r="C1059" s="228"/>
      <c r="D1059" s="206" t="s">
        <v>546</v>
      </c>
      <c r="E1059" s="229" t="s">
        <v>19</v>
      </c>
      <c r="F1059" s="230" t="s">
        <v>1570</v>
      </c>
      <c r="G1059" s="228"/>
      <c r="H1059" s="229" t="s">
        <v>19</v>
      </c>
      <c r="I1059" s="231"/>
      <c r="J1059" s="228"/>
      <c r="K1059" s="228"/>
      <c r="L1059" s="232"/>
      <c r="M1059" s="233"/>
      <c r="N1059" s="234"/>
      <c r="O1059" s="234"/>
      <c r="P1059" s="234"/>
      <c r="Q1059" s="234"/>
      <c r="R1059" s="234"/>
      <c r="S1059" s="234"/>
      <c r="T1059" s="235"/>
      <c r="AT1059" s="236" t="s">
        <v>546</v>
      </c>
      <c r="AU1059" s="236" t="s">
        <v>85</v>
      </c>
      <c r="AV1059" s="15" t="s">
        <v>79</v>
      </c>
      <c r="AW1059" s="15" t="s">
        <v>33</v>
      </c>
      <c r="AX1059" s="15" t="s">
        <v>72</v>
      </c>
      <c r="AY1059" s="236" t="s">
        <v>525</v>
      </c>
    </row>
    <row r="1060" spans="1:51" s="13" customFormat="1" ht="11.25">
      <c r="B1060" s="204"/>
      <c r="C1060" s="205"/>
      <c r="D1060" s="206" t="s">
        <v>546</v>
      </c>
      <c r="E1060" s="207" t="s">
        <v>19</v>
      </c>
      <c r="F1060" s="208" t="s">
        <v>1571</v>
      </c>
      <c r="G1060" s="205"/>
      <c r="H1060" s="209">
        <v>4.3620000000000001</v>
      </c>
      <c r="I1060" s="210"/>
      <c r="J1060" s="205"/>
      <c r="K1060" s="205"/>
      <c r="L1060" s="211"/>
      <c r="M1060" s="212"/>
      <c r="N1060" s="213"/>
      <c r="O1060" s="213"/>
      <c r="P1060" s="213"/>
      <c r="Q1060" s="213"/>
      <c r="R1060" s="213"/>
      <c r="S1060" s="213"/>
      <c r="T1060" s="214"/>
      <c r="AT1060" s="215" t="s">
        <v>546</v>
      </c>
      <c r="AU1060" s="215" t="s">
        <v>85</v>
      </c>
      <c r="AV1060" s="13" t="s">
        <v>85</v>
      </c>
      <c r="AW1060" s="13" t="s">
        <v>33</v>
      </c>
      <c r="AX1060" s="13" t="s">
        <v>72</v>
      </c>
      <c r="AY1060" s="215" t="s">
        <v>525</v>
      </c>
    </row>
    <row r="1061" spans="1:51" s="13" customFormat="1" ht="11.25">
      <c r="B1061" s="204"/>
      <c r="C1061" s="205"/>
      <c r="D1061" s="206" t="s">
        <v>546</v>
      </c>
      <c r="E1061" s="207" t="s">
        <v>19</v>
      </c>
      <c r="F1061" s="208" t="s">
        <v>1572</v>
      </c>
      <c r="G1061" s="205"/>
      <c r="H1061" s="209">
        <v>0.16500000000000001</v>
      </c>
      <c r="I1061" s="210"/>
      <c r="J1061" s="205"/>
      <c r="K1061" s="205"/>
      <c r="L1061" s="211"/>
      <c r="M1061" s="212"/>
      <c r="N1061" s="213"/>
      <c r="O1061" s="213"/>
      <c r="P1061" s="213"/>
      <c r="Q1061" s="213"/>
      <c r="R1061" s="213"/>
      <c r="S1061" s="213"/>
      <c r="T1061" s="214"/>
      <c r="AT1061" s="215" t="s">
        <v>546</v>
      </c>
      <c r="AU1061" s="215" t="s">
        <v>85</v>
      </c>
      <c r="AV1061" s="13" t="s">
        <v>85</v>
      </c>
      <c r="AW1061" s="13" t="s">
        <v>33</v>
      </c>
      <c r="AX1061" s="13" t="s">
        <v>72</v>
      </c>
      <c r="AY1061" s="215" t="s">
        <v>525</v>
      </c>
    </row>
    <row r="1062" spans="1:51" s="13" customFormat="1" ht="11.25">
      <c r="B1062" s="204"/>
      <c r="C1062" s="205"/>
      <c r="D1062" s="206" t="s">
        <v>546</v>
      </c>
      <c r="E1062" s="207" t="s">
        <v>19</v>
      </c>
      <c r="F1062" s="208" t="s">
        <v>1573</v>
      </c>
      <c r="G1062" s="205"/>
      <c r="H1062" s="209">
        <v>0.33</v>
      </c>
      <c r="I1062" s="210"/>
      <c r="J1062" s="205"/>
      <c r="K1062" s="205"/>
      <c r="L1062" s="211"/>
      <c r="M1062" s="212"/>
      <c r="N1062" s="213"/>
      <c r="O1062" s="213"/>
      <c r="P1062" s="213"/>
      <c r="Q1062" s="213"/>
      <c r="R1062" s="213"/>
      <c r="S1062" s="213"/>
      <c r="T1062" s="214"/>
      <c r="AT1062" s="215" t="s">
        <v>546</v>
      </c>
      <c r="AU1062" s="215" t="s">
        <v>85</v>
      </c>
      <c r="AV1062" s="13" t="s">
        <v>85</v>
      </c>
      <c r="AW1062" s="13" t="s">
        <v>33</v>
      </c>
      <c r="AX1062" s="13" t="s">
        <v>72</v>
      </c>
      <c r="AY1062" s="215" t="s">
        <v>525</v>
      </c>
    </row>
    <row r="1063" spans="1:51" s="15" customFormat="1" ht="11.25">
      <c r="B1063" s="227"/>
      <c r="C1063" s="228"/>
      <c r="D1063" s="206" t="s">
        <v>546</v>
      </c>
      <c r="E1063" s="229" t="s">
        <v>19</v>
      </c>
      <c r="F1063" s="230" t="s">
        <v>1574</v>
      </c>
      <c r="G1063" s="228"/>
      <c r="H1063" s="229" t="s">
        <v>19</v>
      </c>
      <c r="I1063" s="231"/>
      <c r="J1063" s="228"/>
      <c r="K1063" s="228"/>
      <c r="L1063" s="232"/>
      <c r="M1063" s="233"/>
      <c r="N1063" s="234"/>
      <c r="O1063" s="234"/>
      <c r="P1063" s="234"/>
      <c r="Q1063" s="234"/>
      <c r="R1063" s="234"/>
      <c r="S1063" s="234"/>
      <c r="T1063" s="235"/>
      <c r="AT1063" s="236" t="s">
        <v>546</v>
      </c>
      <c r="AU1063" s="236" t="s">
        <v>85</v>
      </c>
      <c r="AV1063" s="15" t="s">
        <v>79</v>
      </c>
      <c r="AW1063" s="15" t="s">
        <v>33</v>
      </c>
      <c r="AX1063" s="15" t="s">
        <v>72</v>
      </c>
      <c r="AY1063" s="236" t="s">
        <v>525</v>
      </c>
    </row>
    <row r="1064" spans="1:51" s="13" customFormat="1" ht="11.25">
      <c r="B1064" s="204"/>
      <c r="C1064" s="205"/>
      <c r="D1064" s="206" t="s">
        <v>546</v>
      </c>
      <c r="E1064" s="207" t="s">
        <v>19</v>
      </c>
      <c r="F1064" s="208" t="s">
        <v>1575</v>
      </c>
      <c r="G1064" s="205"/>
      <c r="H1064" s="209">
        <v>0.02</v>
      </c>
      <c r="I1064" s="210"/>
      <c r="J1064" s="205"/>
      <c r="K1064" s="205"/>
      <c r="L1064" s="211"/>
      <c r="M1064" s="212"/>
      <c r="N1064" s="213"/>
      <c r="O1064" s="213"/>
      <c r="P1064" s="213"/>
      <c r="Q1064" s="213"/>
      <c r="R1064" s="213"/>
      <c r="S1064" s="213"/>
      <c r="T1064" s="214"/>
      <c r="AT1064" s="215" t="s">
        <v>546</v>
      </c>
      <c r="AU1064" s="215" t="s">
        <v>85</v>
      </c>
      <c r="AV1064" s="13" t="s">
        <v>85</v>
      </c>
      <c r="AW1064" s="13" t="s">
        <v>33</v>
      </c>
      <c r="AX1064" s="13" t="s">
        <v>72</v>
      </c>
      <c r="AY1064" s="215" t="s">
        <v>525</v>
      </c>
    </row>
    <row r="1065" spans="1:51" s="13" customFormat="1" ht="11.25">
      <c r="B1065" s="204"/>
      <c r="C1065" s="205"/>
      <c r="D1065" s="206" t="s">
        <v>546</v>
      </c>
      <c r="E1065" s="207" t="s">
        <v>19</v>
      </c>
      <c r="F1065" s="208" t="s">
        <v>1576</v>
      </c>
      <c r="G1065" s="205"/>
      <c r="H1065" s="209">
        <v>2.5000000000000001E-2</v>
      </c>
      <c r="I1065" s="210"/>
      <c r="J1065" s="205"/>
      <c r="K1065" s="205"/>
      <c r="L1065" s="211"/>
      <c r="M1065" s="212"/>
      <c r="N1065" s="213"/>
      <c r="O1065" s="213"/>
      <c r="P1065" s="213"/>
      <c r="Q1065" s="213"/>
      <c r="R1065" s="213"/>
      <c r="S1065" s="213"/>
      <c r="T1065" s="214"/>
      <c r="AT1065" s="215" t="s">
        <v>546</v>
      </c>
      <c r="AU1065" s="215" t="s">
        <v>85</v>
      </c>
      <c r="AV1065" s="13" t="s">
        <v>85</v>
      </c>
      <c r="AW1065" s="13" t="s">
        <v>33</v>
      </c>
      <c r="AX1065" s="13" t="s">
        <v>72</v>
      </c>
      <c r="AY1065" s="215" t="s">
        <v>525</v>
      </c>
    </row>
    <row r="1066" spans="1:51" s="15" customFormat="1" ht="11.25">
      <c r="B1066" s="227"/>
      <c r="C1066" s="228"/>
      <c r="D1066" s="206" t="s">
        <v>546</v>
      </c>
      <c r="E1066" s="229" t="s">
        <v>19</v>
      </c>
      <c r="F1066" s="230" t="s">
        <v>1577</v>
      </c>
      <c r="G1066" s="228"/>
      <c r="H1066" s="229" t="s">
        <v>19</v>
      </c>
      <c r="I1066" s="231"/>
      <c r="J1066" s="228"/>
      <c r="K1066" s="228"/>
      <c r="L1066" s="232"/>
      <c r="M1066" s="233"/>
      <c r="N1066" s="234"/>
      <c r="O1066" s="234"/>
      <c r="P1066" s="234"/>
      <c r="Q1066" s="234"/>
      <c r="R1066" s="234"/>
      <c r="S1066" s="234"/>
      <c r="T1066" s="235"/>
      <c r="AT1066" s="236" t="s">
        <v>546</v>
      </c>
      <c r="AU1066" s="236" t="s">
        <v>85</v>
      </c>
      <c r="AV1066" s="15" t="s">
        <v>79</v>
      </c>
      <c r="AW1066" s="15" t="s">
        <v>33</v>
      </c>
      <c r="AX1066" s="15" t="s">
        <v>72</v>
      </c>
      <c r="AY1066" s="236" t="s">
        <v>525</v>
      </c>
    </row>
    <row r="1067" spans="1:51" s="13" customFormat="1" ht="11.25">
      <c r="B1067" s="204"/>
      <c r="C1067" s="205"/>
      <c r="D1067" s="206" t="s">
        <v>546</v>
      </c>
      <c r="E1067" s="207" t="s">
        <v>19</v>
      </c>
      <c r="F1067" s="208" t="s">
        <v>1578</v>
      </c>
      <c r="G1067" s="205"/>
      <c r="H1067" s="209">
        <v>0.48</v>
      </c>
      <c r="I1067" s="210"/>
      <c r="J1067" s="205"/>
      <c r="K1067" s="205"/>
      <c r="L1067" s="211"/>
      <c r="M1067" s="212"/>
      <c r="N1067" s="213"/>
      <c r="O1067" s="213"/>
      <c r="P1067" s="213"/>
      <c r="Q1067" s="213"/>
      <c r="R1067" s="213"/>
      <c r="S1067" s="213"/>
      <c r="T1067" s="214"/>
      <c r="AT1067" s="215" t="s">
        <v>546</v>
      </c>
      <c r="AU1067" s="215" t="s">
        <v>85</v>
      </c>
      <c r="AV1067" s="13" t="s">
        <v>85</v>
      </c>
      <c r="AW1067" s="13" t="s">
        <v>33</v>
      </c>
      <c r="AX1067" s="13" t="s">
        <v>72</v>
      </c>
      <c r="AY1067" s="215" t="s">
        <v>525</v>
      </c>
    </row>
    <row r="1068" spans="1:51" s="15" customFormat="1" ht="11.25">
      <c r="B1068" s="227"/>
      <c r="C1068" s="228"/>
      <c r="D1068" s="206" t="s">
        <v>546</v>
      </c>
      <c r="E1068" s="229" t="s">
        <v>19</v>
      </c>
      <c r="F1068" s="230" t="s">
        <v>1579</v>
      </c>
      <c r="G1068" s="228"/>
      <c r="H1068" s="229" t="s">
        <v>19</v>
      </c>
      <c r="I1068" s="231"/>
      <c r="J1068" s="228"/>
      <c r="K1068" s="228"/>
      <c r="L1068" s="232"/>
      <c r="M1068" s="233"/>
      <c r="N1068" s="234"/>
      <c r="O1068" s="234"/>
      <c r="P1068" s="234"/>
      <c r="Q1068" s="234"/>
      <c r="R1068" s="234"/>
      <c r="S1068" s="234"/>
      <c r="T1068" s="235"/>
      <c r="AT1068" s="236" t="s">
        <v>546</v>
      </c>
      <c r="AU1068" s="236" t="s">
        <v>85</v>
      </c>
      <c r="AV1068" s="15" t="s">
        <v>79</v>
      </c>
      <c r="AW1068" s="15" t="s">
        <v>33</v>
      </c>
      <c r="AX1068" s="15" t="s">
        <v>72</v>
      </c>
      <c r="AY1068" s="236" t="s">
        <v>525</v>
      </c>
    </row>
    <row r="1069" spans="1:51" s="13" customFormat="1" ht="11.25">
      <c r="B1069" s="204"/>
      <c r="C1069" s="205"/>
      <c r="D1069" s="206" t="s">
        <v>546</v>
      </c>
      <c r="E1069" s="207" t="s">
        <v>19</v>
      </c>
      <c r="F1069" s="208" t="s">
        <v>1580</v>
      </c>
      <c r="G1069" s="205"/>
      <c r="H1069" s="209">
        <v>0.23100000000000001</v>
      </c>
      <c r="I1069" s="210"/>
      <c r="J1069" s="205"/>
      <c r="K1069" s="205"/>
      <c r="L1069" s="211"/>
      <c r="M1069" s="212"/>
      <c r="N1069" s="213"/>
      <c r="O1069" s="213"/>
      <c r="P1069" s="213"/>
      <c r="Q1069" s="213"/>
      <c r="R1069" s="213"/>
      <c r="S1069" s="213"/>
      <c r="T1069" s="214"/>
      <c r="AT1069" s="215" t="s">
        <v>546</v>
      </c>
      <c r="AU1069" s="215" t="s">
        <v>85</v>
      </c>
      <c r="AV1069" s="13" t="s">
        <v>85</v>
      </c>
      <c r="AW1069" s="13" t="s">
        <v>33</v>
      </c>
      <c r="AX1069" s="13" t="s">
        <v>72</v>
      </c>
      <c r="AY1069" s="215" t="s">
        <v>525</v>
      </c>
    </row>
    <row r="1070" spans="1:51" s="15" customFormat="1" ht="11.25">
      <c r="B1070" s="227"/>
      <c r="C1070" s="228"/>
      <c r="D1070" s="206" t="s">
        <v>546</v>
      </c>
      <c r="E1070" s="229" t="s">
        <v>19</v>
      </c>
      <c r="F1070" s="230" t="s">
        <v>1581</v>
      </c>
      <c r="G1070" s="228"/>
      <c r="H1070" s="229" t="s">
        <v>19</v>
      </c>
      <c r="I1070" s="231"/>
      <c r="J1070" s="228"/>
      <c r="K1070" s="228"/>
      <c r="L1070" s="232"/>
      <c r="M1070" s="233"/>
      <c r="N1070" s="234"/>
      <c r="O1070" s="234"/>
      <c r="P1070" s="234"/>
      <c r="Q1070" s="234"/>
      <c r="R1070" s="234"/>
      <c r="S1070" s="234"/>
      <c r="T1070" s="235"/>
      <c r="AT1070" s="236" t="s">
        <v>546</v>
      </c>
      <c r="AU1070" s="236" t="s">
        <v>85</v>
      </c>
      <c r="AV1070" s="15" t="s">
        <v>79</v>
      </c>
      <c r="AW1070" s="15" t="s">
        <v>33</v>
      </c>
      <c r="AX1070" s="15" t="s">
        <v>72</v>
      </c>
      <c r="AY1070" s="236" t="s">
        <v>525</v>
      </c>
    </row>
    <row r="1071" spans="1:51" s="13" customFormat="1" ht="11.25">
      <c r="B1071" s="204"/>
      <c r="C1071" s="205"/>
      <c r="D1071" s="206" t="s">
        <v>546</v>
      </c>
      <c r="E1071" s="207" t="s">
        <v>19</v>
      </c>
      <c r="F1071" s="208" t="s">
        <v>1582</v>
      </c>
      <c r="G1071" s="205"/>
      <c r="H1071" s="209">
        <v>0.156</v>
      </c>
      <c r="I1071" s="210"/>
      <c r="J1071" s="205"/>
      <c r="K1071" s="205"/>
      <c r="L1071" s="211"/>
      <c r="M1071" s="212"/>
      <c r="N1071" s="213"/>
      <c r="O1071" s="213"/>
      <c r="P1071" s="213"/>
      <c r="Q1071" s="213"/>
      <c r="R1071" s="213"/>
      <c r="S1071" s="213"/>
      <c r="T1071" s="214"/>
      <c r="AT1071" s="215" t="s">
        <v>546</v>
      </c>
      <c r="AU1071" s="215" t="s">
        <v>85</v>
      </c>
      <c r="AV1071" s="13" t="s">
        <v>85</v>
      </c>
      <c r="AW1071" s="13" t="s">
        <v>33</v>
      </c>
      <c r="AX1071" s="13" t="s">
        <v>72</v>
      </c>
      <c r="AY1071" s="215" t="s">
        <v>525</v>
      </c>
    </row>
    <row r="1072" spans="1:51" s="13" customFormat="1" ht="11.25">
      <c r="B1072" s="204"/>
      <c r="C1072" s="205"/>
      <c r="D1072" s="206" t="s">
        <v>546</v>
      </c>
      <c r="E1072" s="207" t="s">
        <v>19</v>
      </c>
      <c r="F1072" s="208" t="s">
        <v>1583</v>
      </c>
      <c r="G1072" s="205"/>
      <c r="H1072" s="209">
        <v>9.0999999999999998E-2</v>
      </c>
      <c r="I1072" s="210"/>
      <c r="J1072" s="205"/>
      <c r="K1072" s="205"/>
      <c r="L1072" s="211"/>
      <c r="M1072" s="212"/>
      <c r="N1072" s="213"/>
      <c r="O1072" s="213"/>
      <c r="P1072" s="213"/>
      <c r="Q1072" s="213"/>
      <c r="R1072" s="213"/>
      <c r="S1072" s="213"/>
      <c r="T1072" s="214"/>
      <c r="AT1072" s="215" t="s">
        <v>546</v>
      </c>
      <c r="AU1072" s="215" t="s">
        <v>85</v>
      </c>
      <c r="AV1072" s="13" t="s">
        <v>85</v>
      </c>
      <c r="AW1072" s="13" t="s">
        <v>33</v>
      </c>
      <c r="AX1072" s="13" t="s">
        <v>72</v>
      </c>
      <c r="AY1072" s="215" t="s">
        <v>525</v>
      </c>
    </row>
    <row r="1073" spans="2:51" s="15" customFormat="1" ht="11.25">
      <c r="B1073" s="227"/>
      <c r="C1073" s="228"/>
      <c r="D1073" s="206" t="s">
        <v>546</v>
      </c>
      <c r="E1073" s="229" t="s">
        <v>19</v>
      </c>
      <c r="F1073" s="230" t="s">
        <v>1584</v>
      </c>
      <c r="G1073" s="228"/>
      <c r="H1073" s="229" t="s">
        <v>19</v>
      </c>
      <c r="I1073" s="231"/>
      <c r="J1073" s="228"/>
      <c r="K1073" s="228"/>
      <c r="L1073" s="232"/>
      <c r="M1073" s="233"/>
      <c r="N1073" s="234"/>
      <c r="O1073" s="234"/>
      <c r="P1073" s="234"/>
      <c r="Q1073" s="234"/>
      <c r="R1073" s="234"/>
      <c r="S1073" s="234"/>
      <c r="T1073" s="235"/>
      <c r="AT1073" s="236" t="s">
        <v>546</v>
      </c>
      <c r="AU1073" s="236" t="s">
        <v>85</v>
      </c>
      <c r="AV1073" s="15" t="s">
        <v>79</v>
      </c>
      <c r="AW1073" s="15" t="s">
        <v>33</v>
      </c>
      <c r="AX1073" s="15" t="s">
        <v>72</v>
      </c>
      <c r="AY1073" s="236" t="s">
        <v>525</v>
      </c>
    </row>
    <row r="1074" spans="2:51" s="13" customFormat="1" ht="11.25">
      <c r="B1074" s="204"/>
      <c r="C1074" s="205"/>
      <c r="D1074" s="206" t="s">
        <v>546</v>
      </c>
      <c r="E1074" s="207" t="s">
        <v>19</v>
      </c>
      <c r="F1074" s="208" t="s">
        <v>1585</v>
      </c>
      <c r="G1074" s="205"/>
      <c r="H1074" s="209">
        <v>1.756</v>
      </c>
      <c r="I1074" s="210"/>
      <c r="J1074" s="205"/>
      <c r="K1074" s="205"/>
      <c r="L1074" s="211"/>
      <c r="M1074" s="212"/>
      <c r="N1074" s="213"/>
      <c r="O1074" s="213"/>
      <c r="P1074" s="213"/>
      <c r="Q1074" s="213"/>
      <c r="R1074" s="213"/>
      <c r="S1074" s="213"/>
      <c r="T1074" s="214"/>
      <c r="AT1074" s="215" t="s">
        <v>546</v>
      </c>
      <c r="AU1074" s="215" t="s">
        <v>85</v>
      </c>
      <c r="AV1074" s="13" t="s">
        <v>85</v>
      </c>
      <c r="AW1074" s="13" t="s">
        <v>33</v>
      </c>
      <c r="AX1074" s="13" t="s">
        <v>72</v>
      </c>
      <c r="AY1074" s="215" t="s">
        <v>525</v>
      </c>
    </row>
    <row r="1075" spans="2:51" s="13" customFormat="1" ht="11.25">
      <c r="B1075" s="204"/>
      <c r="C1075" s="205"/>
      <c r="D1075" s="206" t="s">
        <v>546</v>
      </c>
      <c r="E1075" s="207" t="s">
        <v>19</v>
      </c>
      <c r="F1075" s="208" t="s">
        <v>1586</v>
      </c>
      <c r="G1075" s="205"/>
      <c r="H1075" s="209">
        <v>-0.54400000000000004</v>
      </c>
      <c r="I1075" s="210"/>
      <c r="J1075" s="205"/>
      <c r="K1075" s="205"/>
      <c r="L1075" s="211"/>
      <c r="M1075" s="212"/>
      <c r="N1075" s="213"/>
      <c r="O1075" s="213"/>
      <c r="P1075" s="213"/>
      <c r="Q1075" s="213"/>
      <c r="R1075" s="213"/>
      <c r="S1075" s="213"/>
      <c r="T1075" s="214"/>
      <c r="AT1075" s="215" t="s">
        <v>546</v>
      </c>
      <c r="AU1075" s="215" t="s">
        <v>85</v>
      </c>
      <c r="AV1075" s="13" t="s">
        <v>85</v>
      </c>
      <c r="AW1075" s="13" t="s">
        <v>33</v>
      </c>
      <c r="AX1075" s="13" t="s">
        <v>72</v>
      </c>
      <c r="AY1075" s="215" t="s">
        <v>525</v>
      </c>
    </row>
    <row r="1076" spans="2:51" s="15" customFormat="1" ht="11.25">
      <c r="B1076" s="227"/>
      <c r="C1076" s="228"/>
      <c r="D1076" s="206" t="s">
        <v>546</v>
      </c>
      <c r="E1076" s="229" t="s">
        <v>19</v>
      </c>
      <c r="F1076" s="230" t="s">
        <v>1587</v>
      </c>
      <c r="G1076" s="228"/>
      <c r="H1076" s="229" t="s">
        <v>19</v>
      </c>
      <c r="I1076" s="231"/>
      <c r="J1076" s="228"/>
      <c r="K1076" s="228"/>
      <c r="L1076" s="232"/>
      <c r="M1076" s="233"/>
      <c r="N1076" s="234"/>
      <c r="O1076" s="234"/>
      <c r="P1076" s="234"/>
      <c r="Q1076" s="234"/>
      <c r="R1076" s="234"/>
      <c r="S1076" s="234"/>
      <c r="T1076" s="235"/>
      <c r="AT1076" s="236" t="s">
        <v>546</v>
      </c>
      <c r="AU1076" s="236" t="s">
        <v>85</v>
      </c>
      <c r="AV1076" s="15" t="s">
        <v>79</v>
      </c>
      <c r="AW1076" s="15" t="s">
        <v>33</v>
      </c>
      <c r="AX1076" s="15" t="s">
        <v>72</v>
      </c>
      <c r="AY1076" s="236" t="s">
        <v>525</v>
      </c>
    </row>
    <row r="1077" spans="2:51" s="13" customFormat="1" ht="11.25">
      <c r="B1077" s="204"/>
      <c r="C1077" s="205"/>
      <c r="D1077" s="206" t="s">
        <v>546</v>
      </c>
      <c r="E1077" s="207" t="s">
        <v>19</v>
      </c>
      <c r="F1077" s="208" t="s">
        <v>1588</v>
      </c>
      <c r="G1077" s="205"/>
      <c r="H1077" s="209">
        <v>1.0880000000000001</v>
      </c>
      <c r="I1077" s="210"/>
      <c r="J1077" s="205"/>
      <c r="K1077" s="205"/>
      <c r="L1077" s="211"/>
      <c r="M1077" s="212"/>
      <c r="N1077" s="213"/>
      <c r="O1077" s="213"/>
      <c r="P1077" s="213"/>
      <c r="Q1077" s="213"/>
      <c r="R1077" s="213"/>
      <c r="S1077" s="213"/>
      <c r="T1077" s="214"/>
      <c r="AT1077" s="215" t="s">
        <v>546</v>
      </c>
      <c r="AU1077" s="215" t="s">
        <v>85</v>
      </c>
      <c r="AV1077" s="13" t="s">
        <v>85</v>
      </c>
      <c r="AW1077" s="13" t="s">
        <v>33</v>
      </c>
      <c r="AX1077" s="13" t="s">
        <v>72</v>
      </c>
      <c r="AY1077" s="215" t="s">
        <v>525</v>
      </c>
    </row>
    <row r="1078" spans="2:51" s="16" customFormat="1" ht="11.25">
      <c r="B1078" s="237"/>
      <c r="C1078" s="238"/>
      <c r="D1078" s="206" t="s">
        <v>546</v>
      </c>
      <c r="E1078" s="239" t="s">
        <v>19</v>
      </c>
      <c r="F1078" s="240" t="s">
        <v>590</v>
      </c>
      <c r="G1078" s="238"/>
      <c r="H1078" s="241">
        <v>8.16</v>
      </c>
      <c r="I1078" s="242"/>
      <c r="J1078" s="238"/>
      <c r="K1078" s="238"/>
      <c r="L1078" s="243"/>
      <c r="M1078" s="244"/>
      <c r="N1078" s="245"/>
      <c r="O1078" s="245"/>
      <c r="P1078" s="245"/>
      <c r="Q1078" s="245"/>
      <c r="R1078" s="245"/>
      <c r="S1078" s="245"/>
      <c r="T1078" s="246"/>
      <c r="AT1078" s="247" t="s">
        <v>546</v>
      </c>
      <c r="AU1078" s="247" t="s">
        <v>85</v>
      </c>
      <c r="AV1078" s="16" t="s">
        <v>573</v>
      </c>
      <c r="AW1078" s="16" t="s">
        <v>33</v>
      </c>
      <c r="AX1078" s="16" t="s">
        <v>72</v>
      </c>
      <c r="AY1078" s="247" t="s">
        <v>525</v>
      </c>
    </row>
    <row r="1079" spans="2:51" s="15" customFormat="1" ht="11.25">
      <c r="B1079" s="227"/>
      <c r="C1079" s="228"/>
      <c r="D1079" s="206" t="s">
        <v>546</v>
      </c>
      <c r="E1079" s="229" t="s">
        <v>19</v>
      </c>
      <c r="F1079" s="230" t="s">
        <v>1461</v>
      </c>
      <c r="G1079" s="228"/>
      <c r="H1079" s="229" t="s">
        <v>19</v>
      </c>
      <c r="I1079" s="231"/>
      <c r="J1079" s="228"/>
      <c r="K1079" s="228"/>
      <c r="L1079" s="232"/>
      <c r="M1079" s="233"/>
      <c r="N1079" s="234"/>
      <c r="O1079" s="234"/>
      <c r="P1079" s="234"/>
      <c r="Q1079" s="234"/>
      <c r="R1079" s="234"/>
      <c r="S1079" s="234"/>
      <c r="T1079" s="235"/>
      <c r="AT1079" s="236" t="s">
        <v>546</v>
      </c>
      <c r="AU1079" s="236" t="s">
        <v>85</v>
      </c>
      <c r="AV1079" s="15" t="s">
        <v>79</v>
      </c>
      <c r="AW1079" s="15" t="s">
        <v>33</v>
      </c>
      <c r="AX1079" s="15" t="s">
        <v>72</v>
      </c>
      <c r="AY1079" s="236" t="s">
        <v>525</v>
      </c>
    </row>
    <row r="1080" spans="2:51" s="15" customFormat="1" ht="11.25">
      <c r="B1080" s="227"/>
      <c r="C1080" s="228"/>
      <c r="D1080" s="206" t="s">
        <v>546</v>
      </c>
      <c r="E1080" s="229" t="s">
        <v>19</v>
      </c>
      <c r="F1080" s="230" t="s">
        <v>1589</v>
      </c>
      <c r="G1080" s="228"/>
      <c r="H1080" s="229" t="s">
        <v>19</v>
      </c>
      <c r="I1080" s="231"/>
      <c r="J1080" s="228"/>
      <c r="K1080" s="228"/>
      <c r="L1080" s="232"/>
      <c r="M1080" s="233"/>
      <c r="N1080" s="234"/>
      <c r="O1080" s="234"/>
      <c r="P1080" s="234"/>
      <c r="Q1080" s="234"/>
      <c r="R1080" s="234"/>
      <c r="S1080" s="234"/>
      <c r="T1080" s="235"/>
      <c r="AT1080" s="236" t="s">
        <v>546</v>
      </c>
      <c r="AU1080" s="236" t="s">
        <v>85</v>
      </c>
      <c r="AV1080" s="15" t="s">
        <v>79</v>
      </c>
      <c r="AW1080" s="15" t="s">
        <v>33</v>
      </c>
      <c r="AX1080" s="15" t="s">
        <v>72</v>
      </c>
      <c r="AY1080" s="236" t="s">
        <v>525</v>
      </c>
    </row>
    <row r="1081" spans="2:51" s="13" customFormat="1" ht="11.25">
      <c r="B1081" s="204"/>
      <c r="C1081" s="205"/>
      <c r="D1081" s="206" t="s">
        <v>546</v>
      </c>
      <c r="E1081" s="207" t="s">
        <v>19</v>
      </c>
      <c r="F1081" s="208" t="s">
        <v>1590</v>
      </c>
      <c r="G1081" s="205"/>
      <c r="H1081" s="209">
        <v>10.904999999999999</v>
      </c>
      <c r="I1081" s="210"/>
      <c r="J1081" s="205"/>
      <c r="K1081" s="205"/>
      <c r="L1081" s="211"/>
      <c r="M1081" s="212"/>
      <c r="N1081" s="213"/>
      <c r="O1081" s="213"/>
      <c r="P1081" s="213"/>
      <c r="Q1081" s="213"/>
      <c r="R1081" s="213"/>
      <c r="S1081" s="213"/>
      <c r="T1081" s="214"/>
      <c r="AT1081" s="215" t="s">
        <v>546</v>
      </c>
      <c r="AU1081" s="215" t="s">
        <v>85</v>
      </c>
      <c r="AV1081" s="13" t="s">
        <v>85</v>
      </c>
      <c r="AW1081" s="13" t="s">
        <v>33</v>
      </c>
      <c r="AX1081" s="13" t="s">
        <v>72</v>
      </c>
      <c r="AY1081" s="215" t="s">
        <v>525</v>
      </c>
    </row>
    <row r="1082" spans="2:51" s="13" customFormat="1" ht="11.25">
      <c r="B1082" s="204"/>
      <c r="C1082" s="205"/>
      <c r="D1082" s="206" t="s">
        <v>546</v>
      </c>
      <c r="E1082" s="207" t="s">
        <v>19</v>
      </c>
      <c r="F1082" s="208" t="s">
        <v>1591</v>
      </c>
      <c r="G1082" s="205"/>
      <c r="H1082" s="209">
        <v>0.82499999999999996</v>
      </c>
      <c r="I1082" s="210"/>
      <c r="J1082" s="205"/>
      <c r="K1082" s="205"/>
      <c r="L1082" s="211"/>
      <c r="M1082" s="212"/>
      <c r="N1082" s="213"/>
      <c r="O1082" s="213"/>
      <c r="P1082" s="213"/>
      <c r="Q1082" s="213"/>
      <c r="R1082" s="213"/>
      <c r="S1082" s="213"/>
      <c r="T1082" s="214"/>
      <c r="AT1082" s="215" t="s">
        <v>546</v>
      </c>
      <c r="AU1082" s="215" t="s">
        <v>85</v>
      </c>
      <c r="AV1082" s="13" t="s">
        <v>85</v>
      </c>
      <c r="AW1082" s="13" t="s">
        <v>33</v>
      </c>
      <c r="AX1082" s="13" t="s">
        <v>72</v>
      </c>
      <c r="AY1082" s="215" t="s">
        <v>525</v>
      </c>
    </row>
    <row r="1083" spans="2:51" s="15" customFormat="1" ht="11.25">
      <c r="B1083" s="227"/>
      <c r="C1083" s="228"/>
      <c r="D1083" s="206" t="s">
        <v>546</v>
      </c>
      <c r="E1083" s="229" t="s">
        <v>19</v>
      </c>
      <c r="F1083" s="230" t="s">
        <v>1592</v>
      </c>
      <c r="G1083" s="228"/>
      <c r="H1083" s="229" t="s">
        <v>19</v>
      </c>
      <c r="I1083" s="231"/>
      <c r="J1083" s="228"/>
      <c r="K1083" s="228"/>
      <c r="L1083" s="232"/>
      <c r="M1083" s="233"/>
      <c r="N1083" s="234"/>
      <c r="O1083" s="234"/>
      <c r="P1083" s="234"/>
      <c r="Q1083" s="234"/>
      <c r="R1083" s="234"/>
      <c r="S1083" s="234"/>
      <c r="T1083" s="235"/>
      <c r="AT1083" s="236" t="s">
        <v>546</v>
      </c>
      <c r="AU1083" s="236" t="s">
        <v>85</v>
      </c>
      <c r="AV1083" s="15" t="s">
        <v>79</v>
      </c>
      <c r="AW1083" s="15" t="s">
        <v>33</v>
      </c>
      <c r="AX1083" s="15" t="s">
        <v>72</v>
      </c>
      <c r="AY1083" s="236" t="s">
        <v>525</v>
      </c>
    </row>
    <row r="1084" spans="2:51" s="13" customFormat="1" ht="11.25">
      <c r="B1084" s="204"/>
      <c r="C1084" s="205"/>
      <c r="D1084" s="206" t="s">
        <v>546</v>
      </c>
      <c r="E1084" s="207" t="s">
        <v>19</v>
      </c>
      <c r="F1084" s="208" t="s">
        <v>1593</v>
      </c>
      <c r="G1084" s="205"/>
      <c r="H1084" s="209">
        <v>1.67</v>
      </c>
      <c r="I1084" s="210"/>
      <c r="J1084" s="205"/>
      <c r="K1084" s="205"/>
      <c r="L1084" s="211"/>
      <c r="M1084" s="212"/>
      <c r="N1084" s="213"/>
      <c r="O1084" s="213"/>
      <c r="P1084" s="213"/>
      <c r="Q1084" s="213"/>
      <c r="R1084" s="213"/>
      <c r="S1084" s="213"/>
      <c r="T1084" s="214"/>
      <c r="AT1084" s="215" t="s">
        <v>546</v>
      </c>
      <c r="AU1084" s="215" t="s">
        <v>85</v>
      </c>
      <c r="AV1084" s="13" t="s">
        <v>85</v>
      </c>
      <c r="AW1084" s="13" t="s">
        <v>33</v>
      </c>
      <c r="AX1084" s="13" t="s">
        <v>72</v>
      </c>
      <c r="AY1084" s="215" t="s">
        <v>525</v>
      </c>
    </row>
    <row r="1085" spans="2:51" s="15" customFormat="1" ht="11.25">
      <c r="B1085" s="227"/>
      <c r="C1085" s="228"/>
      <c r="D1085" s="206" t="s">
        <v>546</v>
      </c>
      <c r="E1085" s="229" t="s">
        <v>19</v>
      </c>
      <c r="F1085" s="230" t="s">
        <v>1594</v>
      </c>
      <c r="G1085" s="228"/>
      <c r="H1085" s="229" t="s">
        <v>19</v>
      </c>
      <c r="I1085" s="231"/>
      <c r="J1085" s="228"/>
      <c r="K1085" s="228"/>
      <c r="L1085" s="232"/>
      <c r="M1085" s="233"/>
      <c r="N1085" s="234"/>
      <c r="O1085" s="234"/>
      <c r="P1085" s="234"/>
      <c r="Q1085" s="234"/>
      <c r="R1085" s="234"/>
      <c r="S1085" s="234"/>
      <c r="T1085" s="235"/>
      <c r="AT1085" s="236" t="s">
        <v>546</v>
      </c>
      <c r="AU1085" s="236" t="s">
        <v>85</v>
      </c>
      <c r="AV1085" s="15" t="s">
        <v>79</v>
      </c>
      <c r="AW1085" s="15" t="s">
        <v>33</v>
      </c>
      <c r="AX1085" s="15" t="s">
        <v>72</v>
      </c>
      <c r="AY1085" s="236" t="s">
        <v>525</v>
      </c>
    </row>
    <row r="1086" spans="2:51" s="13" customFormat="1" ht="11.25">
      <c r="B1086" s="204"/>
      <c r="C1086" s="205"/>
      <c r="D1086" s="206" t="s">
        <v>546</v>
      </c>
      <c r="E1086" s="207" t="s">
        <v>19</v>
      </c>
      <c r="F1086" s="208" t="s">
        <v>1595</v>
      </c>
      <c r="G1086" s="205"/>
      <c r="H1086" s="209">
        <v>0.33600000000000002</v>
      </c>
      <c r="I1086" s="210"/>
      <c r="J1086" s="205"/>
      <c r="K1086" s="205"/>
      <c r="L1086" s="211"/>
      <c r="M1086" s="212"/>
      <c r="N1086" s="213"/>
      <c r="O1086" s="213"/>
      <c r="P1086" s="213"/>
      <c r="Q1086" s="213"/>
      <c r="R1086" s="213"/>
      <c r="S1086" s="213"/>
      <c r="T1086" s="214"/>
      <c r="AT1086" s="215" t="s">
        <v>546</v>
      </c>
      <c r="AU1086" s="215" t="s">
        <v>85</v>
      </c>
      <c r="AV1086" s="13" t="s">
        <v>85</v>
      </c>
      <c r="AW1086" s="13" t="s">
        <v>33</v>
      </c>
      <c r="AX1086" s="13" t="s">
        <v>72</v>
      </c>
      <c r="AY1086" s="215" t="s">
        <v>525</v>
      </c>
    </row>
    <row r="1087" spans="2:51" s="15" customFormat="1" ht="11.25">
      <c r="B1087" s="227"/>
      <c r="C1087" s="228"/>
      <c r="D1087" s="206" t="s">
        <v>546</v>
      </c>
      <c r="E1087" s="229" t="s">
        <v>19</v>
      </c>
      <c r="F1087" s="230" t="s">
        <v>1596</v>
      </c>
      <c r="G1087" s="228"/>
      <c r="H1087" s="229" t="s">
        <v>19</v>
      </c>
      <c r="I1087" s="231"/>
      <c r="J1087" s="228"/>
      <c r="K1087" s="228"/>
      <c r="L1087" s="232"/>
      <c r="M1087" s="233"/>
      <c r="N1087" s="234"/>
      <c r="O1087" s="234"/>
      <c r="P1087" s="234"/>
      <c r="Q1087" s="234"/>
      <c r="R1087" s="234"/>
      <c r="S1087" s="234"/>
      <c r="T1087" s="235"/>
      <c r="AT1087" s="236" t="s">
        <v>546</v>
      </c>
      <c r="AU1087" s="236" t="s">
        <v>85</v>
      </c>
      <c r="AV1087" s="15" t="s">
        <v>79</v>
      </c>
      <c r="AW1087" s="15" t="s">
        <v>33</v>
      </c>
      <c r="AX1087" s="15" t="s">
        <v>72</v>
      </c>
      <c r="AY1087" s="236" t="s">
        <v>525</v>
      </c>
    </row>
    <row r="1088" spans="2:51" s="13" customFormat="1" ht="11.25">
      <c r="B1088" s="204"/>
      <c r="C1088" s="205"/>
      <c r="D1088" s="206" t="s">
        <v>546</v>
      </c>
      <c r="E1088" s="207" t="s">
        <v>19</v>
      </c>
      <c r="F1088" s="208" t="s">
        <v>1597</v>
      </c>
      <c r="G1088" s="205"/>
      <c r="H1088" s="209">
        <v>0.45400000000000001</v>
      </c>
      <c r="I1088" s="210"/>
      <c r="J1088" s="205"/>
      <c r="K1088" s="205"/>
      <c r="L1088" s="211"/>
      <c r="M1088" s="212"/>
      <c r="N1088" s="213"/>
      <c r="O1088" s="213"/>
      <c r="P1088" s="213"/>
      <c r="Q1088" s="213"/>
      <c r="R1088" s="213"/>
      <c r="S1088" s="213"/>
      <c r="T1088" s="214"/>
      <c r="AT1088" s="215" t="s">
        <v>546</v>
      </c>
      <c r="AU1088" s="215" t="s">
        <v>85</v>
      </c>
      <c r="AV1088" s="13" t="s">
        <v>85</v>
      </c>
      <c r="AW1088" s="13" t="s">
        <v>33</v>
      </c>
      <c r="AX1088" s="13" t="s">
        <v>72</v>
      </c>
      <c r="AY1088" s="215" t="s">
        <v>525</v>
      </c>
    </row>
    <row r="1089" spans="2:51" s="15" customFormat="1" ht="11.25">
      <c r="B1089" s="227"/>
      <c r="C1089" s="228"/>
      <c r="D1089" s="206" t="s">
        <v>546</v>
      </c>
      <c r="E1089" s="229" t="s">
        <v>19</v>
      </c>
      <c r="F1089" s="230" t="s">
        <v>1598</v>
      </c>
      <c r="G1089" s="228"/>
      <c r="H1089" s="229" t="s">
        <v>19</v>
      </c>
      <c r="I1089" s="231"/>
      <c r="J1089" s="228"/>
      <c r="K1089" s="228"/>
      <c r="L1089" s="232"/>
      <c r="M1089" s="233"/>
      <c r="N1089" s="234"/>
      <c r="O1089" s="234"/>
      <c r="P1089" s="234"/>
      <c r="Q1089" s="234"/>
      <c r="R1089" s="234"/>
      <c r="S1089" s="234"/>
      <c r="T1089" s="235"/>
      <c r="AT1089" s="236" t="s">
        <v>546</v>
      </c>
      <c r="AU1089" s="236" t="s">
        <v>85</v>
      </c>
      <c r="AV1089" s="15" t="s">
        <v>79</v>
      </c>
      <c r="AW1089" s="15" t="s">
        <v>33</v>
      </c>
      <c r="AX1089" s="15" t="s">
        <v>72</v>
      </c>
      <c r="AY1089" s="236" t="s">
        <v>525</v>
      </c>
    </row>
    <row r="1090" spans="2:51" s="13" customFormat="1" ht="11.25">
      <c r="B1090" s="204"/>
      <c r="C1090" s="205"/>
      <c r="D1090" s="206" t="s">
        <v>546</v>
      </c>
      <c r="E1090" s="207" t="s">
        <v>19</v>
      </c>
      <c r="F1090" s="208" t="s">
        <v>1599</v>
      </c>
      <c r="G1090" s="205"/>
      <c r="H1090" s="209">
        <v>1.238</v>
      </c>
      <c r="I1090" s="210"/>
      <c r="J1090" s="205"/>
      <c r="K1090" s="205"/>
      <c r="L1090" s="211"/>
      <c r="M1090" s="212"/>
      <c r="N1090" s="213"/>
      <c r="O1090" s="213"/>
      <c r="P1090" s="213"/>
      <c r="Q1090" s="213"/>
      <c r="R1090" s="213"/>
      <c r="S1090" s="213"/>
      <c r="T1090" s="214"/>
      <c r="AT1090" s="215" t="s">
        <v>546</v>
      </c>
      <c r="AU1090" s="215" t="s">
        <v>85</v>
      </c>
      <c r="AV1090" s="13" t="s">
        <v>85</v>
      </c>
      <c r="AW1090" s="13" t="s">
        <v>33</v>
      </c>
      <c r="AX1090" s="13" t="s">
        <v>72</v>
      </c>
      <c r="AY1090" s="215" t="s">
        <v>525</v>
      </c>
    </row>
    <row r="1091" spans="2:51" s="15" customFormat="1" ht="11.25">
      <c r="B1091" s="227"/>
      <c r="C1091" s="228"/>
      <c r="D1091" s="206" t="s">
        <v>546</v>
      </c>
      <c r="E1091" s="229" t="s">
        <v>19</v>
      </c>
      <c r="F1091" s="230" t="s">
        <v>1600</v>
      </c>
      <c r="G1091" s="228"/>
      <c r="H1091" s="229" t="s">
        <v>19</v>
      </c>
      <c r="I1091" s="231"/>
      <c r="J1091" s="228"/>
      <c r="K1091" s="228"/>
      <c r="L1091" s="232"/>
      <c r="M1091" s="233"/>
      <c r="N1091" s="234"/>
      <c r="O1091" s="234"/>
      <c r="P1091" s="234"/>
      <c r="Q1091" s="234"/>
      <c r="R1091" s="234"/>
      <c r="S1091" s="234"/>
      <c r="T1091" s="235"/>
      <c r="AT1091" s="236" t="s">
        <v>546</v>
      </c>
      <c r="AU1091" s="236" t="s">
        <v>85</v>
      </c>
      <c r="AV1091" s="15" t="s">
        <v>79</v>
      </c>
      <c r="AW1091" s="15" t="s">
        <v>33</v>
      </c>
      <c r="AX1091" s="15" t="s">
        <v>72</v>
      </c>
      <c r="AY1091" s="236" t="s">
        <v>525</v>
      </c>
    </row>
    <row r="1092" spans="2:51" s="13" customFormat="1" ht="11.25">
      <c r="B1092" s="204"/>
      <c r="C1092" s="205"/>
      <c r="D1092" s="206" t="s">
        <v>546</v>
      </c>
      <c r="E1092" s="207" t="s">
        <v>19</v>
      </c>
      <c r="F1092" s="208" t="s">
        <v>1601</v>
      </c>
      <c r="G1092" s="205"/>
      <c r="H1092" s="209">
        <v>2.0129999999999999</v>
      </c>
      <c r="I1092" s="210"/>
      <c r="J1092" s="205"/>
      <c r="K1092" s="205"/>
      <c r="L1092" s="211"/>
      <c r="M1092" s="212"/>
      <c r="N1092" s="213"/>
      <c r="O1092" s="213"/>
      <c r="P1092" s="213"/>
      <c r="Q1092" s="213"/>
      <c r="R1092" s="213"/>
      <c r="S1092" s="213"/>
      <c r="T1092" s="214"/>
      <c r="AT1092" s="215" t="s">
        <v>546</v>
      </c>
      <c r="AU1092" s="215" t="s">
        <v>85</v>
      </c>
      <c r="AV1092" s="13" t="s">
        <v>85</v>
      </c>
      <c r="AW1092" s="13" t="s">
        <v>33</v>
      </c>
      <c r="AX1092" s="13" t="s">
        <v>72</v>
      </c>
      <c r="AY1092" s="215" t="s">
        <v>525</v>
      </c>
    </row>
    <row r="1093" spans="2:51" s="15" customFormat="1" ht="11.25">
      <c r="B1093" s="227"/>
      <c r="C1093" s="228"/>
      <c r="D1093" s="206" t="s">
        <v>546</v>
      </c>
      <c r="E1093" s="229" t="s">
        <v>19</v>
      </c>
      <c r="F1093" s="230" t="s">
        <v>1602</v>
      </c>
      <c r="G1093" s="228"/>
      <c r="H1093" s="229" t="s">
        <v>19</v>
      </c>
      <c r="I1093" s="231"/>
      <c r="J1093" s="228"/>
      <c r="K1093" s="228"/>
      <c r="L1093" s="232"/>
      <c r="M1093" s="233"/>
      <c r="N1093" s="234"/>
      <c r="O1093" s="234"/>
      <c r="P1093" s="234"/>
      <c r="Q1093" s="234"/>
      <c r="R1093" s="234"/>
      <c r="S1093" s="234"/>
      <c r="T1093" s="235"/>
      <c r="AT1093" s="236" t="s">
        <v>546</v>
      </c>
      <c r="AU1093" s="236" t="s">
        <v>85</v>
      </c>
      <c r="AV1093" s="15" t="s">
        <v>79</v>
      </c>
      <c r="AW1093" s="15" t="s">
        <v>33</v>
      </c>
      <c r="AX1093" s="15" t="s">
        <v>72</v>
      </c>
      <c r="AY1093" s="236" t="s">
        <v>525</v>
      </c>
    </row>
    <row r="1094" spans="2:51" s="13" customFormat="1" ht="11.25">
      <c r="B1094" s="204"/>
      <c r="C1094" s="205"/>
      <c r="D1094" s="206" t="s">
        <v>546</v>
      </c>
      <c r="E1094" s="207" t="s">
        <v>19</v>
      </c>
      <c r="F1094" s="208" t="s">
        <v>1603</v>
      </c>
      <c r="G1094" s="205"/>
      <c r="H1094" s="209">
        <v>0.113</v>
      </c>
      <c r="I1094" s="210"/>
      <c r="J1094" s="205"/>
      <c r="K1094" s="205"/>
      <c r="L1094" s="211"/>
      <c r="M1094" s="212"/>
      <c r="N1094" s="213"/>
      <c r="O1094" s="213"/>
      <c r="P1094" s="213"/>
      <c r="Q1094" s="213"/>
      <c r="R1094" s="213"/>
      <c r="S1094" s="213"/>
      <c r="T1094" s="214"/>
      <c r="AT1094" s="215" t="s">
        <v>546</v>
      </c>
      <c r="AU1094" s="215" t="s">
        <v>85</v>
      </c>
      <c r="AV1094" s="13" t="s">
        <v>85</v>
      </c>
      <c r="AW1094" s="13" t="s">
        <v>33</v>
      </c>
      <c r="AX1094" s="13" t="s">
        <v>72</v>
      </c>
      <c r="AY1094" s="215" t="s">
        <v>525</v>
      </c>
    </row>
    <row r="1095" spans="2:51" s="15" customFormat="1" ht="11.25">
      <c r="B1095" s="227"/>
      <c r="C1095" s="228"/>
      <c r="D1095" s="206" t="s">
        <v>546</v>
      </c>
      <c r="E1095" s="229" t="s">
        <v>19</v>
      </c>
      <c r="F1095" s="230" t="s">
        <v>1604</v>
      </c>
      <c r="G1095" s="228"/>
      <c r="H1095" s="229" t="s">
        <v>19</v>
      </c>
      <c r="I1095" s="231"/>
      <c r="J1095" s="228"/>
      <c r="K1095" s="228"/>
      <c r="L1095" s="232"/>
      <c r="M1095" s="233"/>
      <c r="N1095" s="234"/>
      <c r="O1095" s="234"/>
      <c r="P1095" s="234"/>
      <c r="Q1095" s="234"/>
      <c r="R1095" s="234"/>
      <c r="S1095" s="234"/>
      <c r="T1095" s="235"/>
      <c r="AT1095" s="236" t="s">
        <v>546</v>
      </c>
      <c r="AU1095" s="236" t="s">
        <v>85</v>
      </c>
      <c r="AV1095" s="15" t="s">
        <v>79</v>
      </c>
      <c r="AW1095" s="15" t="s">
        <v>33</v>
      </c>
      <c r="AX1095" s="15" t="s">
        <v>72</v>
      </c>
      <c r="AY1095" s="236" t="s">
        <v>525</v>
      </c>
    </row>
    <row r="1096" spans="2:51" s="13" customFormat="1" ht="11.25">
      <c r="B1096" s="204"/>
      <c r="C1096" s="205"/>
      <c r="D1096" s="206" t="s">
        <v>546</v>
      </c>
      <c r="E1096" s="207" t="s">
        <v>19</v>
      </c>
      <c r="F1096" s="208" t="s">
        <v>1583</v>
      </c>
      <c r="G1096" s="205"/>
      <c r="H1096" s="209">
        <v>9.0999999999999998E-2</v>
      </c>
      <c r="I1096" s="210"/>
      <c r="J1096" s="205"/>
      <c r="K1096" s="205"/>
      <c r="L1096" s="211"/>
      <c r="M1096" s="212"/>
      <c r="N1096" s="213"/>
      <c r="O1096" s="213"/>
      <c r="P1096" s="213"/>
      <c r="Q1096" s="213"/>
      <c r="R1096" s="213"/>
      <c r="S1096" s="213"/>
      <c r="T1096" s="214"/>
      <c r="AT1096" s="215" t="s">
        <v>546</v>
      </c>
      <c r="AU1096" s="215" t="s">
        <v>85</v>
      </c>
      <c r="AV1096" s="13" t="s">
        <v>85</v>
      </c>
      <c r="AW1096" s="13" t="s">
        <v>33</v>
      </c>
      <c r="AX1096" s="13" t="s">
        <v>72</v>
      </c>
      <c r="AY1096" s="215" t="s">
        <v>525</v>
      </c>
    </row>
    <row r="1097" spans="2:51" s="15" customFormat="1" ht="11.25">
      <c r="B1097" s="227"/>
      <c r="C1097" s="228"/>
      <c r="D1097" s="206" t="s">
        <v>546</v>
      </c>
      <c r="E1097" s="229" t="s">
        <v>19</v>
      </c>
      <c r="F1097" s="230" t="s">
        <v>1605</v>
      </c>
      <c r="G1097" s="228"/>
      <c r="H1097" s="229" t="s">
        <v>19</v>
      </c>
      <c r="I1097" s="231"/>
      <c r="J1097" s="228"/>
      <c r="K1097" s="228"/>
      <c r="L1097" s="232"/>
      <c r="M1097" s="233"/>
      <c r="N1097" s="234"/>
      <c r="O1097" s="234"/>
      <c r="P1097" s="234"/>
      <c r="Q1097" s="234"/>
      <c r="R1097" s="234"/>
      <c r="S1097" s="234"/>
      <c r="T1097" s="235"/>
      <c r="AT1097" s="236" t="s">
        <v>546</v>
      </c>
      <c r="AU1097" s="236" t="s">
        <v>85</v>
      </c>
      <c r="AV1097" s="15" t="s">
        <v>79</v>
      </c>
      <c r="AW1097" s="15" t="s">
        <v>33</v>
      </c>
      <c r="AX1097" s="15" t="s">
        <v>72</v>
      </c>
      <c r="AY1097" s="236" t="s">
        <v>525</v>
      </c>
    </row>
    <row r="1098" spans="2:51" s="13" customFormat="1" ht="11.25">
      <c r="B1098" s="204"/>
      <c r="C1098" s="205"/>
      <c r="D1098" s="206" t="s">
        <v>546</v>
      </c>
      <c r="E1098" s="207" t="s">
        <v>19</v>
      </c>
      <c r="F1098" s="208" t="s">
        <v>1606</v>
      </c>
      <c r="G1098" s="205"/>
      <c r="H1098" s="209">
        <v>0.745</v>
      </c>
      <c r="I1098" s="210"/>
      <c r="J1098" s="205"/>
      <c r="K1098" s="205"/>
      <c r="L1098" s="211"/>
      <c r="M1098" s="212"/>
      <c r="N1098" s="213"/>
      <c r="O1098" s="213"/>
      <c r="P1098" s="213"/>
      <c r="Q1098" s="213"/>
      <c r="R1098" s="213"/>
      <c r="S1098" s="213"/>
      <c r="T1098" s="214"/>
      <c r="AT1098" s="215" t="s">
        <v>546</v>
      </c>
      <c r="AU1098" s="215" t="s">
        <v>85</v>
      </c>
      <c r="AV1098" s="13" t="s">
        <v>85</v>
      </c>
      <c r="AW1098" s="13" t="s">
        <v>33</v>
      </c>
      <c r="AX1098" s="13" t="s">
        <v>72</v>
      </c>
      <c r="AY1098" s="215" t="s">
        <v>525</v>
      </c>
    </row>
    <row r="1099" spans="2:51" s="15" customFormat="1" ht="11.25">
      <c r="B1099" s="227"/>
      <c r="C1099" s="228"/>
      <c r="D1099" s="206" t="s">
        <v>546</v>
      </c>
      <c r="E1099" s="229" t="s">
        <v>19</v>
      </c>
      <c r="F1099" s="230" t="s">
        <v>1607</v>
      </c>
      <c r="G1099" s="228"/>
      <c r="H1099" s="229" t="s">
        <v>19</v>
      </c>
      <c r="I1099" s="231"/>
      <c r="J1099" s="228"/>
      <c r="K1099" s="228"/>
      <c r="L1099" s="232"/>
      <c r="M1099" s="233"/>
      <c r="N1099" s="234"/>
      <c r="O1099" s="234"/>
      <c r="P1099" s="234"/>
      <c r="Q1099" s="234"/>
      <c r="R1099" s="234"/>
      <c r="S1099" s="234"/>
      <c r="T1099" s="235"/>
      <c r="AT1099" s="236" t="s">
        <v>546</v>
      </c>
      <c r="AU1099" s="236" t="s">
        <v>85</v>
      </c>
      <c r="AV1099" s="15" t="s">
        <v>79</v>
      </c>
      <c r="AW1099" s="15" t="s">
        <v>33</v>
      </c>
      <c r="AX1099" s="15" t="s">
        <v>72</v>
      </c>
      <c r="AY1099" s="236" t="s">
        <v>525</v>
      </c>
    </row>
    <row r="1100" spans="2:51" s="13" customFormat="1" ht="11.25">
      <c r="B1100" s="204"/>
      <c r="C1100" s="205"/>
      <c r="D1100" s="206" t="s">
        <v>546</v>
      </c>
      <c r="E1100" s="207" t="s">
        <v>19</v>
      </c>
      <c r="F1100" s="208" t="s">
        <v>1608</v>
      </c>
      <c r="G1100" s="205"/>
      <c r="H1100" s="209">
        <v>0.65800000000000003</v>
      </c>
      <c r="I1100" s="210"/>
      <c r="J1100" s="205"/>
      <c r="K1100" s="205"/>
      <c r="L1100" s="211"/>
      <c r="M1100" s="212"/>
      <c r="N1100" s="213"/>
      <c r="O1100" s="213"/>
      <c r="P1100" s="213"/>
      <c r="Q1100" s="213"/>
      <c r="R1100" s="213"/>
      <c r="S1100" s="213"/>
      <c r="T1100" s="214"/>
      <c r="AT1100" s="215" t="s">
        <v>546</v>
      </c>
      <c r="AU1100" s="215" t="s">
        <v>85</v>
      </c>
      <c r="AV1100" s="13" t="s">
        <v>85</v>
      </c>
      <c r="AW1100" s="13" t="s">
        <v>33</v>
      </c>
      <c r="AX1100" s="13" t="s">
        <v>72</v>
      </c>
      <c r="AY1100" s="215" t="s">
        <v>525</v>
      </c>
    </row>
    <row r="1101" spans="2:51" s="16" customFormat="1" ht="11.25">
      <c r="B1101" s="237"/>
      <c r="C1101" s="238"/>
      <c r="D1101" s="206" t="s">
        <v>546</v>
      </c>
      <c r="E1101" s="239" t="s">
        <v>19</v>
      </c>
      <c r="F1101" s="240" t="s">
        <v>590</v>
      </c>
      <c r="G1101" s="238"/>
      <c r="H1101" s="241">
        <v>19.047999999999998</v>
      </c>
      <c r="I1101" s="242"/>
      <c r="J1101" s="238"/>
      <c r="K1101" s="238"/>
      <c r="L1101" s="243"/>
      <c r="M1101" s="244"/>
      <c r="N1101" s="245"/>
      <c r="O1101" s="245"/>
      <c r="P1101" s="245"/>
      <c r="Q1101" s="245"/>
      <c r="R1101" s="245"/>
      <c r="S1101" s="245"/>
      <c r="T1101" s="246"/>
      <c r="AT1101" s="247" t="s">
        <v>546</v>
      </c>
      <c r="AU1101" s="247" t="s">
        <v>85</v>
      </c>
      <c r="AV1101" s="16" t="s">
        <v>573</v>
      </c>
      <c r="AW1101" s="16" t="s">
        <v>33</v>
      </c>
      <c r="AX1101" s="16" t="s">
        <v>72</v>
      </c>
      <c r="AY1101" s="247" t="s">
        <v>525</v>
      </c>
    </row>
    <row r="1102" spans="2:51" s="15" customFormat="1" ht="11.25">
      <c r="B1102" s="227"/>
      <c r="C1102" s="228"/>
      <c r="D1102" s="206" t="s">
        <v>546</v>
      </c>
      <c r="E1102" s="229" t="s">
        <v>19</v>
      </c>
      <c r="F1102" s="230" t="s">
        <v>1470</v>
      </c>
      <c r="G1102" s="228"/>
      <c r="H1102" s="229" t="s">
        <v>19</v>
      </c>
      <c r="I1102" s="231"/>
      <c r="J1102" s="228"/>
      <c r="K1102" s="228"/>
      <c r="L1102" s="232"/>
      <c r="M1102" s="233"/>
      <c r="N1102" s="234"/>
      <c r="O1102" s="234"/>
      <c r="P1102" s="234"/>
      <c r="Q1102" s="234"/>
      <c r="R1102" s="234"/>
      <c r="S1102" s="234"/>
      <c r="T1102" s="235"/>
      <c r="AT1102" s="236" t="s">
        <v>546</v>
      </c>
      <c r="AU1102" s="236" t="s">
        <v>85</v>
      </c>
      <c r="AV1102" s="15" t="s">
        <v>79</v>
      </c>
      <c r="AW1102" s="15" t="s">
        <v>33</v>
      </c>
      <c r="AX1102" s="15" t="s">
        <v>72</v>
      </c>
      <c r="AY1102" s="236" t="s">
        <v>525</v>
      </c>
    </row>
    <row r="1103" spans="2:51" s="15" customFormat="1" ht="11.25">
      <c r="B1103" s="227"/>
      <c r="C1103" s="228"/>
      <c r="D1103" s="206" t="s">
        <v>546</v>
      </c>
      <c r="E1103" s="229" t="s">
        <v>19</v>
      </c>
      <c r="F1103" s="230" t="s">
        <v>1609</v>
      </c>
      <c r="G1103" s="228"/>
      <c r="H1103" s="229" t="s">
        <v>19</v>
      </c>
      <c r="I1103" s="231"/>
      <c r="J1103" s="228"/>
      <c r="K1103" s="228"/>
      <c r="L1103" s="232"/>
      <c r="M1103" s="233"/>
      <c r="N1103" s="234"/>
      <c r="O1103" s="234"/>
      <c r="P1103" s="234"/>
      <c r="Q1103" s="234"/>
      <c r="R1103" s="234"/>
      <c r="S1103" s="234"/>
      <c r="T1103" s="235"/>
      <c r="AT1103" s="236" t="s">
        <v>546</v>
      </c>
      <c r="AU1103" s="236" t="s">
        <v>85</v>
      </c>
      <c r="AV1103" s="15" t="s">
        <v>79</v>
      </c>
      <c r="AW1103" s="15" t="s">
        <v>33</v>
      </c>
      <c r="AX1103" s="15" t="s">
        <v>72</v>
      </c>
      <c r="AY1103" s="236" t="s">
        <v>525</v>
      </c>
    </row>
    <row r="1104" spans="2:51" s="13" customFormat="1" ht="11.25">
      <c r="B1104" s="204"/>
      <c r="C1104" s="205"/>
      <c r="D1104" s="206" t="s">
        <v>546</v>
      </c>
      <c r="E1104" s="207" t="s">
        <v>19</v>
      </c>
      <c r="F1104" s="208" t="s">
        <v>1610</v>
      </c>
      <c r="G1104" s="205"/>
      <c r="H1104" s="209">
        <v>7.47</v>
      </c>
      <c r="I1104" s="210"/>
      <c r="J1104" s="205"/>
      <c r="K1104" s="205"/>
      <c r="L1104" s="211"/>
      <c r="M1104" s="212"/>
      <c r="N1104" s="213"/>
      <c r="O1104" s="213"/>
      <c r="P1104" s="213"/>
      <c r="Q1104" s="213"/>
      <c r="R1104" s="213"/>
      <c r="S1104" s="213"/>
      <c r="T1104" s="214"/>
      <c r="AT1104" s="215" t="s">
        <v>546</v>
      </c>
      <c r="AU1104" s="215" t="s">
        <v>85</v>
      </c>
      <c r="AV1104" s="13" t="s">
        <v>85</v>
      </c>
      <c r="AW1104" s="13" t="s">
        <v>33</v>
      </c>
      <c r="AX1104" s="13" t="s">
        <v>72</v>
      </c>
      <c r="AY1104" s="215" t="s">
        <v>525</v>
      </c>
    </row>
    <row r="1105" spans="1:65" s="15" customFormat="1" ht="11.25">
      <c r="B1105" s="227"/>
      <c r="C1105" s="228"/>
      <c r="D1105" s="206" t="s">
        <v>546</v>
      </c>
      <c r="E1105" s="229" t="s">
        <v>19</v>
      </c>
      <c r="F1105" s="230" t="s">
        <v>1611</v>
      </c>
      <c r="G1105" s="228"/>
      <c r="H1105" s="229" t="s">
        <v>19</v>
      </c>
      <c r="I1105" s="231"/>
      <c r="J1105" s="228"/>
      <c r="K1105" s="228"/>
      <c r="L1105" s="232"/>
      <c r="M1105" s="233"/>
      <c r="N1105" s="234"/>
      <c r="O1105" s="234"/>
      <c r="P1105" s="234"/>
      <c r="Q1105" s="234"/>
      <c r="R1105" s="234"/>
      <c r="S1105" s="234"/>
      <c r="T1105" s="235"/>
      <c r="AT1105" s="236" t="s">
        <v>546</v>
      </c>
      <c r="AU1105" s="236" t="s">
        <v>85</v>
      </c>
      <c r="AV1105" s="15" t="s">
        <v>79</v>
      </c>
      <c r="AW1105" s="15" t="s">
        <v>33</v>
      </c>
      <c r="AX1105" s="15" t="s">
        <v>72</v>
      </c>
      <c r="AY1105" s="236" t="s">
        <v>525</v>
      </c>
    </row>
    <row r="1106" spans="1:65" s="13" customFormat="1" ht="11.25">
      <c r="B1106" s="204"/>
      <c r="C1106" s="205"/>
      <c r="D1106" s="206" t="s">
        <v>546</v>
      </c>
      <c r="E1106" s="207" t="s">
        <v>19</v>
      </c>
      <c r="F1106" s="208" t="s">
        <v>1583</v>
      </c>
      <c r="G1106" s="205"/>
      <c r="H1106" s="209">
        <v>9.0999999999999998E-2</v>
      </c>
      <c r="I1106" s="210"/>
      <c r="J1106" s="205"/>
      <c r="K1106" s="205"/>
      <c r="L1106" s="211"/>
      <c r="M1106" s="212"/>
      <c r="N1106" s="213"/>
      <c r="O1106" s="213"/>
      <c r="P1106" s="213"/>
      <c r="Q1106" s="213"/>
      <c r="R1106" s="213"/>
      <c r="S1106" s="213"/>
      <c r="T1106" s="214"/>
      <c r="AT1106" s="215" t="s">
        <v>546</v>
      </c>
      <c r="AU1106" s="215" t="s">
        <v>85</v>
      </c>
      <c r="AV1106" s="13" t="s">
        <v>85</v>
      </c>
      <c r="AW1106" s="13" t="s">
        <v>33</v>
      </c>
      <c r="AX1106" s="13" t="s">
        <v>72</v>
      </c>
      <c r="AY1106" s="215" t="s">
        <v>525</v>
      </c>
    </row>
    <row r="1107" spans="1:65" s="15" customFormat="1" ht="11.25">
      <c r="B1107" s="227"/>
      <c r="C1107" s="228"/>
      <c r="D1107" s="206" t="s">
        <v>546</v>
      </c>
      <c r="E1107" s="229" t="s">
        <v>19</v>
      </c>
      <c r="F1107" s="230" t="s">
        <v>1609</v>
      </c>
      <c r="G1107" s="228"/>
      <c r="H1107" s="229" t="s">
        <v>19</v>
      </c>
      <c r="I1107" s="231"/>
      <c r="J1107" s="228"/>
      <c r="K1107" s="228"/>
      <c r="L1107" s="232"/>
      <c r="M1107" s="233"/>
      <c r="N1107" s="234"/>
      <c r="O1107" s="234"/>
      <c r="P1107" s="234"/>
      <c r="Q1107" s="234"/>
      <c r="R1107" s="234"/>
      <c r="S1107" s="234"/>
      <c r="T1107" s="235"/>
      <c r="AT1107" s="236" t="s">
        <v>546</v>
      </c>
      <c r="AU1107" s="236" t="s">
        <v>85</v>
      </c>
      <c r="AV1107" s="15" t="s">
        <v>79</v>
      </c>
      <c r="AW1107" s="15" t="s">
        <v>33</v>
      </c>
      <c r="AX1107" s="15" t="s">
        <v>72</v>
      </c>
      <c r="AY1107" s="236" t="s">
        <v>525</v>
      </c>
    </row>
    <row r="1108" spans="1:65" s="13" customFormat="1" ht="11.25">
      <c r="B1108" s="204"/>
      <c r="C1108" s="205"/>
      <c r="D1108" s="206" t="s">
        <v>546</v>
      </c>
      <c r="E1108" s="207" t="s">
        <v>19</v>
      </c>
      <c r="F1108" s="208" t="s">
        <v>1612</v>
      </c>
      <c r="G1108" s="205"/>
      <c r="H1108" s="209">
        <v>0.55000000000000004</v>
      </c>
      <c r="I1108" s="210"/>
      <c r="J1108" s="205"/>
      <c r="K1108" s="205"/>
      <c r="L1108" s="211"/>
      <c r="M1108" s="212"/>
      <c r="N1108" s="213"/>
      <c r="O1108" s="213"/>
      <c r="P1108" s="213"/>
      <c r="Q1108" s="213"/>
      <c r="R1108" s="213"/>
      <c r="S1108" s="213"/>
      <c r="T1108" s="214"/>
      <c r="AT1108" s="215" t="s">
        <v>546</v>
      </c>
      <c r="AU1108" s="215" t="s">
        <v>85</v>
      </c>
      <c r="AV1108" s="13" t="s">
        <v>85</v>
      </c>
      <c r="AW1108" s="13" t="s">
        <v>33</v>
      </c>
      <c r="AX1108" s="13" t="s">
        <v>72</v>
      </c>
      <c r="AY1108" s="215" t="s">
        <v>525</v>
      </c>
    </row>
    <row r="1109" spans="1:65" s="15" customFormat="1" ht="11.25">
      <c r="B1109" s="227"/>
      <c r="C1109" s="228"/>
      <c r="D1109" s="206" t="s">
        <v>546</v>
      </c>
      <c r="E1109" s="229" t="s">
        <v>19</v>
      </c>
      <c r="F1109" s="230" t="s">
        <v>1613</v>
      </c>
      <c r="G1109" s="228"/>
      <c r="H1109" s="229" t="s">
        <v>19</v>
      </c>
      <c r="I1109" s="231"/>
      <c r="J1109" s="228"/>
      <c r="K1109" s="228"/>
      <c r="L1109" s="232"/>
      <c r="M1109" s="233"/>
      <c r="N1109" s="234"/>
      <c r="O1109" s="234"/>
      <c r="P1109" s="234"/>
      <c r="Q1109" s="234"/>
      <c r="R1109" s="234"/>
      <c r="S1109" s="234"/>
      <c r="T1109" s="235"/>
      <c r="AT1109" s="236" t="s">
        <v>546</v>
      </c>
      <c r="AU1109" s="236" t="s">
        <v>85</v>
      </c>
      <c r="AV1109" s="15" t="s">
        <v>79</v>
      </c>
      <c r="AW1109" s="15" t="s">
        <v>33</v>
      </c>
      <c r="AX1109" s="15" t="s">
        <v>72</v>
      </c>
      <c r="AY1109" s="236" t="s">
        <v>525</v>
      </c>
    </row>
    <row r="1110" spans="1:65" s="13" customFormat="1" ht="11.25">
      <c r="B1110" s="204"/>
      <c r="C1110" s="205"/>
      <c r="D1110" s="206" t="s">
        <v>546</v>
      </c>
      <c r="E1110" s="207" t="s">
        <v>19</v>
      </c>
      <c r="F1110" s="208" t="s">
        <v>1614</v>
      </c>
      <c r="G1110" s="205"/>
      <c r="H1110" s="209">
        <v>0.9</v>
      </c>
      <c r="I1110" s="210"/>
      <c r="J1110" s="205"/>
      <c r="K1110" s="205"/>
      <c r="L1110" s="211"/>
      <c r="M1110" s="212"/>
      <c r="N1110" s="213"/>
      <c r="O1110" s="213"/>
      <c r="P1110" s="213"/>
      <c r="Q1110" s="213"/>
      <c r="R1110" s="213"/>
      <c r="S1110" s="213"/>
      <c r="T1110" s="214"/>
      <c r="AT1110" s="215" t="s">
        <v>546</v>
      </c>
      <c r="AU1110" s="215" t="s">
        <v>85</v>
      </c>
      <c r="AV1110" s="13" t="s">
        <v>85</v>
      </c>
      <c r="AW1110" s="13" t="s">
        <v>33</v>
      </c>
      <c r="AX1110" s="13" t="s">
        <v>72</v>
      </c>
      <c r="AY1110" s="215" t="s">
        <v>525</v>
      </c>
    </row>
    <row r="1111" spans="1:65" s="16" customFormat="1" ht="11.25">
      <c r="B1111" s="237"/>
      <c r="C1111" s="238"/>
      <c r="D1111" s="206" t="s">
        <v>546</v>
      </c>
      <c r="E1111" s="239" t="s">
        <v>19</v>
      </c>
      <c r="F1111" s="240" t="s">
        <v>590</v>
      </c>
      <c r="G1111" s="238"/>
      <c r="H1111" s="241">
        <v>9.0109999999999992</v>
      </c>
      <c r="I1111" s="242"/>
      <c r="J1111" s="238"/>
      <c r="K1111" s="238"/>
      <c r="L1111" s="243"/>
      <c r="M1111" s="244"/>
      <c r="N1111" s="245"/>
      <c r="O1111" s="245"/>
      <c r="P1111" s="245"/>
      <c r="Q1111" s="245"/>
      <c r="R1111" s="245"/>
      <c r="S1111" s="245"/>
      <c r="T1111" s="246"/>
      <c r="AT1111" s="247" t="s">
        <v>546</v>
      </c>
      <c r="AU1111" s="247" t="s">
        <v>85</v>
      </c>
      <c r="AV1111" s="16" t="s">
        <v>573</v>
      </c>
      <c r="AW1111" s="16" t="s">
        <v>33</v>
      </c>
      <c r="AX1111" s="16" t="s">
        <v>72</v>
      </c>
      <c r="AY1111" s="247" t="s">
        <v>525</v>
      </c>
    </row>
    <row r="1112" spans="1:65" s="14" customFormat="1" ht="11.25">
      <c r="B1112" s="216"/>
      <c r="C1112" s="217"/>
      <c r="D1112" s="206" t="s">
        <v>546</v>
      </c>
      <c r="E1112" s="218" t="s">
        <v>200</v>
      </c>
      <c r="F1112" s="219" t="s">
        <v>552</v>
      </c>
      <c r="G1112" s="217"/>
      <c r="H1112" s="220">
        <v>36.219000000000001</v>
      </c>
      <c r="I1112" s="221"/>
      <c r="J1112" s="217"/>
      <c r="K1112" s="217"/>
      <c r="L1112" s="222"/>
      <c r="M1112" s="223"/>
      <c r="N1112" s="224"/>
      <c r="O1112" s="224"/>
      <c r="P1112" s="224"/>
      <c r="Q1112" s="224"/>
      <c r="R1112" s="224"/>
      <c r="S1112" s="224"/>
      <c r="T1112" s="225"/>
      <c r="AT1112" s="226" t="s">
        <v>546</v>
      </c>
      <c r="AU1112" s="226" t="s">
        <v>85</v>
      </c>
      <c r="AV1112" s="14" t="s">
        <v>537</v>
      </c>
      <c r="AW1112" s="14" t="s">
        <v>33</v>
      </c>
      <c r="AX1112" s="14" t="s">
        <v>79</v>
      </c>
      <c r="AY1112" s="226" t="s">
        <v>525</v>
      </c>
    </row>
    <row r="1113" spans="1:65" s="2" customFormat="1" ht="37.9" customHeight="1">
      <c r="A1113" s="38"/>
      <c r="B1113" s="39"/>
      <c r="C1113" s="186" t="s">
        <v>1615</v>
      </c>
      <c r="D1113" s="186" t="s">
        <v>533</v>
      </c>
      <c r="E1113" s="187" t="s">
        <v>1616</v>
      </c>
      <c r="F1113" s="188" t="s">
        <v>1617</v>
      </c>
      <c r="G1113" s="189" t="s">
        <v>132</v>
      </c>
      <c r="H1113" s="190">
        <v>318.21300000000002</v>
      </c>
      <c r="I1113" s="191"/>
      <c r="J1113" s="192">
        <f>ROUND(I1113*H1113,2)</f>
        <v>0</v>
      </c>
      <c r="K1113" s="188" t="s">
        <v>536</v>
      </c>
      <c r="L1113" s="43"/>
      <c r="M1113" s="193" t="s">
        <v>19</v>
      </c>
      <c r="N1113" s="194" t="s">
        <v>44</v>
      </c>
      <c r="O1113" s="68"/>
      <c r="P1113" s="195">
        <f>O1113*H1113</f>
        <v>0</v>
      </c>
      <c r="Q1113" s="195">
        <v>6.6299999999999996E-3</v>
      </c>
      <c r="R1113" s="195">
        <f>Q1113*H1113</f>
        <v>2.10975219</v>
      </c>
      <c r="S1113" s="195">
        <v>0</v>
      </c>
      <c r="T1113" s="196">
        <f>S1113*H1113</f>
        <v>0</v>
      </c>
      <c r="U1113" s="38"/>
      <c r="V1113" s="38"/>
      <c r="W1113" s="38"/>
      <c r="X1113" s="38"/>
      <c r="Y1113" s="38"/>
      <c r="Z1113" s="38"/>
      <c r="AA1113" s="38"/>
      <c r="AB1113" s="38"/>
      <c r="AC1113" s="38"/>
      <c r="AD1113" s="38"/>
      <c r="AE1113" s="38"/>
      <c r="AR1113" s="197" t="s">
        <v>537</v>
      </c>
      <c r="AT1113" s="197" t="s">
        <v>533</v>
      </c>
      <c r="AU1113" s="197" t="s">
        <v>85</v>
      </c>
      <c r="AY1113" s="21" t="s">
        <v>525</v>
      </c>
      <c r="BE1113" s="198">
        <f>IF(N1113="základní",J1113,0)</f>
        <v>0</v>
      </c>
      <c r="BF1113" s="198">
        <f>IF(N1113="snížená",J1113,0)</f>
        <v>0</v>
      </c>
      <c r="BG1113" s="198">
        <f>IF(N1113="zákl. přenesená",J1113,0)</f>
        <v>0</v>
      </c>
      <c r="BH1113" s="198">
        <f>IF(N1113="sníž. přenesená",J1113,0)</f>
        <v>0</v>
      </c>
      <c r="BI1113" s="198">
        <f>IF(N1113="nulová",J1113,0)</f>
        <v>0</v>
      </c>
      <c r="BJ1113" s="21" t="s">
        <v>85</v>
      </c>
      <c r="BK1113" s="198">
        <f>ROUND(I1113*H1113,2)</f>
        <v>0</v>
      </c>
      <c r="BL1113" s="21" t="s">
        <v>537</v>
      </c>
      <c r="BM1113" s="197" t="s">
        <v>1618</v>
      </c>
    </row>
    <row r="1114" spans="1:65" s="2" customFormat="1" ht="11.25">
      <c r="A1114" s="38"/>
      <c r="B1114" s="39"/>
      <c r="C1114" s="40"/>
      <c r="D1114" s="199" t="s">
        <v>542</v>
      </c>
      <c r="E1114" s="40"/>
      <c r="F1114" s="200" t="s">
        <v>1619</v>
      </c>
      <c r="G1114" s="40"/>
      <c r="H1114" s="40"/>
      <c r="I1114" s="201"/>
      <c r="J1114" s="40"/>
      <c r="K1114" s="40"/>
      <c r="L1114" s="43"/>
      <c r="M1114" s="202"/>
      <c r="N1114" s="203"/>
      <c r="O1114" s="68"/>
      <c r="P1114" s="68"/>
      <c r="Q1114" s="68"/>
      <c r="R1114" s="68"/>
      <c r="S1114" s="68"/>
      <c r="T1114" s="69"/>
      <c r="U1114" s="38"/>
      <c r="V1114" s="38"/>
      <c r="W1114" s="38"/>
      <c r="X1114" s="38"/>
      <c r="Y1114" s="38"/>
      <c r="Z1114" s="38"/>
      <c r="AA1114" s="38"/>
      <c r="AB1114" s="38"/>
      <c r="AC1114" s="38"/>
      <c r="AD1114" s="38"/>
      <c r="AE1114" s="38"/>
      <c r="AT1114" s="21" t="s">
        <v>542</v>
      </c>
      <c r="AU1114" s="21" t="s">
        <v>85</v>
      </c>
    </row>
    <row r="1115" spans="1:65" s="15" customFormat="1" ht="11.25">
      <c r="B1115" s="227"/>
      <c r="C1115" s="228"/>
      <c r="D1115" s="206" t="s">
        <v>546</v>
      </c>
      <c r="E1115" s="229" t="s">
        <v>19</v>
      </c>
      <c r="F1115" s="230" t="s">
        <v>1270</v>
      </c>
      <c r="G1115" s="228"/>
      <c r="H1115" s="229" t="s">
        <v>19</v>
      </c>
      <c r="I1115" s="231"/>
      <c r="J1115" s="228"/>
      <c r="K1115" s="228"/>
      <c r="L1115" s="232"/>
      <c r="M1115" s="233"/>
      <c r="N1115" s="234"/>
      <c r="O1115" s="234"/>
      <c r="P1115" s="234"/>
      <c r="Q1115" s="234"/>
      <c r="R1115" s="234"/>
      <c r="S1115" s="234"/>
      <c r="T1115" s="235"/>
      <c r="AT1115" s="236" t="s">
        <v>546</v>
      </c>
      <c r="AU1115" s="236" t="s">
        <v>85</v>
      </c>
      <c r="AV1115" s="15" t="s">
        <v>79</v>
      </c>
      <c r="AW1115" s="15" t="s">
        <v>33</v>
      </c>
      <c r="AX1115" s="15" t="s">
        <v>72</v>
      </c>
      <c r="AY1115" s="236" t="s">
        <v>525</v>
      </c>
    </row>
    <row r="1116" spans="1:65" s="15" customFormat="1" ht="11.25">
      <c r="B1116" s="227"/>
      <c r="C1116" s="228"/>
      <c r="D1116" s="206" t="s">
        <v>546</v>
      </c>
      <c r="E1116" s="229" t="s">
        <v>19</v>
      </c>
      <c r="F1116" s="230" t="s">
        <v>1570</v>
      </c>
      <c r="G1116" s="228"/>
      <c r="H1116" s="229" t="s">
        <v>19</v>
      </c>
      <c r="I1116" s="231"/>
      <c r="J1116" s="228"/>
      <c r="K1116" s="228"/>
      <c r="L1116" s="232"/>
      <c r="M1116" s="233"/>
      <c r="N1116" s="234"/>
      <c r="O1116" s="234"/>
      <c r="P1116" s="234"/>
      <c r="Q1116" s="234"/>
      <c r="R1116" s="234"/>
      <c r="S1116" s="234"/>
      <c r="T1116" s="235"/>
      <c r="AT1116" s="236" t="s">
        <v>546</v>
      </c>
      <c r="AU1116" s="236" t="s">
        <v>85</v>
      </c>
      <c r="AV1116" s="15" t="s">
        <v>79</v>
      </c>
      <c r="AW1116" s="15" t="s">
        <v>33</v>
      </c>
      <c r="AX1116" s="15" t="s">
        <v>72</v>
      </c>
      <c r="AY1116" s="236" t="s">
        <v>525</v>
      </c>
    </row>
    <row r="1117" spans="1:65" s="13" customFormat="1" ht="11.25">
      <c r="B1117" s="204"/>
      <c r="C1117" s="205"/>
      <c r="D1117" s="206" t="s">
        <v>546</v>
      </c>
      <c r="E1117" s="207" t="s">
        <v>19</v>
      </c>
      <c r="F1117" s="208" t="s">
        <v>1620</v>
      </c>
      <c r="G1117" s="205"/>
      <c r="H1117" s="209">
        <v>36.35</v>
      </c>
      <c r="I1117" s="210"/>
      <c r="J1117" s="205"/>
      <c r="K1117" s="205"/>
      <c r="L1117" s="211"/>
      <c r="M1117" s="212"/>
      <c r="N1117" s="213"/>
      <c r="O1117" s="213"/>
      <c r="P1117" s="213"/>
      <c r="Q1117" s="213"/>
      <c r="R1117" s="213"/>
      <c r="S1117" s="213"/>
      <c r="T1117" s="214"/>
      <c r="AT1117" s="215" t="s">
        <v>546</v>
      </c>
      <c r="AU1117" s="215" t="s">
        <v>85</v>
      </c>
      <c r="AV1117" s="13" t="s">
        <v>85</v>
      </c>
      <c r="AW1117" s="13" t="s">
        <v>33</v>
      </c>
      <c r="AX1117" s="13" t="s">
        <v>72</v>
      </c>
      <c r="AY1117" s="215" t="s">
        <v>525</v>
      </c>
    </row>
    <row r="1118" spans="1:65" s="13" customFormat="1" ht="11.25">
      <c r="B1118" s="204"/>
      <c r="C1118" s="205"/>
      <c r="D1118" s="206" t="s">
        <v>546</v>
      </c>
      <c r="E1118" s="207" t="s">
        <v>19</v>
      </c>
      <c r="F1118" s="208" t="s">
        <v>1621</v>
      </c>
      <c r="G1118" s="205"/>
      <c r="H1118" s="209">
        <v>1.87</v>
      </c>
      <c r="I1118" s="210"/>
      <c r="J1118" s="205"/>
      <c r="K1118" s="205"/>
      <c r="L1118" s="211"/>
      <c r="M1118" s="212"/>
      <c r="N1118" s="213"/>
      <c r="O1118" s="213"/>
      <c r="P1118" s="213"/>
      <c r="Q1118" s="213"/>
      <c r="R1118" s="213"/>
      <c r="S1118" s="213"/>
      <c r="T1118" s="214"/>
      <c r="AT1118" s="215" t="s">
        <v>546</v>
      </c>
      <c r="AU1118" s="215" t="s">
        <v>85</v>
      </c>
      <c r="AV1118" s="13" t="s">
        <v>85</v>
      </c>
      <c r="AW1118" s="13" t="s">
        <v>33</v>
      </c>
      <c r="AX1118" s="13" t="s">
        <v>72</v>
      </c>
      <c r="AY1118" s="215" t="s">
        <v>525</v>
      </c>
    </row>
    <row r="1119" spans="1:65" s="13" customFormat="1" ht="11.25">
      <c r="B1119" s="204"/>
      <c r="C1119" s="205"/>
      <c r="D1119" s="206" t="s">
        <v>546</v>
      </c>
      <c r="E1119" s="207" t="s">
        <v>19</v>
      </c>
      <c r="F1119" s="208" t="s">
        <v>1622</v>
      </c>
      <c r="G1119" s="205"/>
      <c r="H1119" s="209">
        <v>3.74</v>
      </c>
      <c r="I1119" s="210"/>
      <c r="J1119" s="205"/>
      <c r="K1119" s="205"/>
      <c r="L1119" s="211"/>
      <c r="M1119" s="212"/>
      <c r="N1119" s="213"/>
      <c r="O1119" s="213"/>
      <c r="P1119" s="213"/>
      <c r="Q1119" s="213"/>
      <c r="R1119" s="213"/>
      <c r="S1119" s="213"/>
      <c r="T1119" s="214"/>
      <c r="AT1119" s="215" t="s">
        <v>546</v>
      </c>
      <c r="AU1119" s="215" t="s">
        <v>85</v>
      </c>
      <c r="AV1119" s="13" t="s">
        <v>85</v>
      </c>
      <c r="AW1119" s="13" t="s">
        <v>33</v>
      </c>
      <c r="AX1119" s="13" t="s">
        <v>72</v>
      </c>
      <c r="AY1119" s="215" t="s">
        <v>525</v>
      </c>
    </row>
    <row r="1120" spans="1:65" s="15" customFormat="1" ht="11.25">
      <c r="B1120" s="227"/>
      <c r="C1120" s="228"/>
      <c r="D1120" s="206" t="s">
        <v>546</v>
      </c>
      <c r="E1120" s="229" t="s">
        <v>19</v>
      </c>
      <c r="F1120" s="230" t="s">
        <v>1574</v>
      </c>
      <c r="G1120" s="228"/>
      <c r="H1120" s="229" t="s">
        <v>19</v>
      </c>
      <c r="I1120" s="231"/>
      <c r="J1120" s="228"/>
      <c r="K1120" s="228"/>
      <c r="L1120" s="232"/>
      <c r="M1120" s="233"/>
      <c r="N1120" s="234"/>
      <c r="O1120" s="234"/>
      <c r="P1120" s="234"/>
      <c r="Q1120" s="234"/>
      <c r="R1120" s="234"/>
      <c r="S1120" s="234"/>
      <c r="T1120" s="235"/>
      <c r="AT1120" s="236" t="s">
        <v>546</v>
      </c>
      <c r="AU1120" s="236" t="s">
        <v>85</v>
      </c>
      <c r="AV1120" s="15" t="s">
        <v>79</v>
      </c>
      <c r="AW1120" s="15" t="s">
        <v>33</v>
      </c>
      <c r="AX1120" s="15" t="s">
        <v>72</v>
      </c>
      <c r="AY1120" s="236" t="s">
        <v>525</v>
      </c>
    </row>
    <row r="1121" spans="2:51" s="13" customFormat="1" ht="11.25">
      <c r="B1121" s="204"/>
      <c r="C1121" s="205"/>
      <c r="D1121" s="206" t="s">
        <v>546</v>
      </c>
      <c r="E1121" s="207" t="s">
        <v>19</v>
      </c>
      <c r="F1121" s="208" t="s">
        <v>1623</v>
      </c>
      <c r="G1121" s="205"/>
      <c r="H1121" s="209">
        <v>0.44900000000000001</v>
      </c>
      <c r="I1121" s="210"/>
      <c r="J1121" s="205"/>
      <c r="K1121" s="205"/>
      <c r="L1121" s="211"/>
      <c r="M1121" s="212"/>
      <c r="N1121" s="213"/>
      <c r="O1121" s="213"/>
      <c r="P1121" s="213"/>
      <c r="Q1121" s="213"/>
      <c r="R1121" s="213"/>
      <c r="S1121" s="213"/>
      <c r="T1121" s="214"/>
      <c r="AT1121" s="215" t="s">
        <v>546</v>
      </c>
      <c r="AU1121" s="215" t="s">
        <v>85</v>
      </c>
      <c r="AV1121" s="13" t="s">
        <v>85</v>
      </c>
      <c r="AW1121" s="13" t="s">
        <v>33</v>
      </c>
      <c r="AX1121" s="13" t="s">
        <v>72</v>
      </c>
      <c r="AY1121" s="215" t="s">
        <v>525</v>
      </c>
    </row>
    <row r="1122" spans="2:51" s="13" customFormat="1" ht="11.25">
      <c r="B1122" s="204"/>
      <c r="C1122" s="205"/>
      <c r="D1122" s="206" t="s">
        <v>546</v>
      </c>
      <c r="E1122" s="207" t="s">
        <v>19</v>
      </c>
      <c r="F1122" s="208" t="s">
        <v>1624</v>
      </c>
      <c r="G1122" s="205"/>
      <c r="H1122" s="209">
        <v>0.54600000000000004</v>
      </c>
      <c r="I1122" s="210"/>
      <c r="J1122" s="205"/>
      <c r="K1122" s="205"/>
      <c r="L1122" s="211"/>
      <c r="M1122" s="212"/>
      <c r="N1122" s="213"/>
      <c r="O1122" s="213"/>
      <c r="P1122" s="213"/>
      <c r="Q1122" s="213"/>
      <c r="R1122" s="213"/>
      <c r="S1122" s="213"/>
      <c r="T1122" s="214"/>
      <c r="AT1122" s="215" t="s">
        <v>546</v>
      </c>
      <c r="AU1122" s="215" t="s">
        <v>85</v>
      </c>
      <c r="AV1122" s="13" t="s">
        <v>85</v>
      </c>
      <c r="AW1122" s="13" t="s">
        <v>33</v>
      </c>
      <c r="AX1122" s="13" t="s">
        <v>72</v>
      </c>
      <c r="AY1122" s="215" t="s">
        <v>525</v>
      </c>
    </row>
    <row r="1123" spans="2:51" s="15" customFormat="1" ht="11.25">
      <c r="B1123" s="227"/>
      <c r="C1123" s="228"/>
      <c r="D1123" s="206" t="s">
        <v>546</v>
      </c>
      <c r="E1123" s="229" t="s">
        <v>19</v>
      </c>
      <c r="F1123" s="230" t="s">
        <v>1577</v>
      </c>
      <c r="G1123" s="228"/>
      <c r="H1123" s="229" t="s">
        <v>19</v>
      </c>
      <c r="I1123" s="231"/>
      <c r="J1123" s="228"/>
      <c r="K1123" s="228"/>
      <c r="L1123" s="232"/>
      <c r="M1123" s="233"/>
      <c r="N1123" s="234"/>
      <c r="O1123" s="234"/>
      <c r="P1123" s="234"/>
      <c r="Q1123" s="234"/>
      <c r="R1123" s="234"/>
      <c r="S1123" s="234"/>
      <c r="T1123" s="235"/>
      <c r="AT1123" s="236" t="s">
        <v>546</v>
      </c>
      <c r="AU1123" s="236" t="s">
        <v>85</v>
      </c>
      <c r="AV1123" s="15" t="s">
        <v>79</v>
      </c>
      <c r="AW1123" s="15" t="s">
        <v>33</v>
      </c>
      <c r="AX1123" s="15" t="s">
        <v>72</v>
      </c>
      <c r="AY1123" s="236" t="s">
        <v>525</v>
      </c>
    </row>
    <row r="1124" spans="2:51" s="13" customFormat="1" ht="11.25">
      <c r="B1124" s="204"/>
      <c r="C1124" s="205"/>
      <c r="D1124" s="206" t="s">
        <v>546</v>
      </c>
      <c r="E1124" s="207" t="s">
        <v>19</v>
      </c>
      <c r="F1124" s="208" t="s">
        <v>1625</v>
      </c>
      <c r="G1124" s="205"/>
      <c r="H1124" s="209">
        <v>4.6399999999999997</v>
      </c>
      <c r="I1124" s="210"/>
      <c r="J1124" s="205"/>
      <c r="K1124" s="205"/>
      <c r="L1124" s="211"/>
      <c r="M1124" s="212"/>
      <c r="N1124" s="213"/>
      <c r="O1124" s="213"/>
      <c r="P1124" s="213"/>
      <c r="Q1124" s="213"/>
      <c r="R1124" s="213"/>
      <c r="S1124" s="213"/>
      <c r="T1124" s="214"/>
      <c r="AT1124" s="215" t="s">
        <v>546</v>
      </c>
      <c r="AU1124" s="215" t="s">
        <v>85</v>
      </c>
      <c r="AV1124" s="13" t="s">
        <v>85</v>
      </c>
      <c r="AW1124" s="13" t="s">
        <v>33</v>
      </c>
      <c r="AX1124" s="13" t="s">
        <v>72</v>
      </c>
      <c r="AY1124" s="215" t="s">
        <v>525</v>
      </c>
    </row>
    <row r="1125" spans="2:51" s="15" customFormat="1" ht="11.25">
      <c r="B1125" s="227"/>
      <c r="C1125" s="228"/>
      <c r="D1125" s="206" t="s">
        <v>546</v>
      </c>
      <c r="E1125" s="229" t="s">
        <v>19</v>
      </c>
      <c r="F1125" s="230" t="s">
        <v>1579</v>
      </c>
      <c r="G1125" s="228"/>
      <c r="H1125" s="229" t="s">
        <v>19</v>
      </c>
      <c r="I1125" s="231"/>
      <c r="J1125" s="228"/>
      <c r="K1125" s="228"/>
      <c r="L1125" s="232"/>
      <c r="M1125" s="233"/>
      <c r="N1125" s="234"/>
      <c r="O1125" s="234"/>
      <c r="P1125" s="234"/>
      <c r="Q1125" s="234"/>
      <c r="R1125" s="234"/>
      <c r="S1125" s="234"/>
      <c r="T1125" s="235"/>
      <c r="AT1125" s="236" t="s">
        <v>546</v>
      </c>
      <c r="AU1125" s="236" t="s">
        <v>85</v>
      </c>
      <c r="AV1125" s="15" t="s">
        <v>79</v>
      </c>
      <c r="AW1125" s="15" t="s">
        <v>33</v>
      </c>
      <c r="AX1125" s="15" t="s">
        <v>72</v>
      </c>
      <c r="AY1125" s="236" t="s">
        <v>525</v>
      </c>
    </row>
    <row r="1126" spans="2:51" s="13" customFormat="1" ht="11.25">
      <c r="B1126" s="204"/>
      <c r="C1126" s="205"/>
      <c r="D1126" s="206" t="s">
        <v>546</v>
      </c>
      <c r="E1126" s="207" t="s">
        <v>19</v>
      </c>
      <c r="F1126" s="208" t="s">
        <v>1626</v>
      </c>
      <c r="G1126" s="205"/>
      <c r="H1126" s="209">
        <v>2.7749999999999999</v>
      </c>
      <c r="I1126" s="210"/>
      <c r="J1126" s="205"/>
      <c r="K1126" s="205"/>
      <c r="L1126" s="211"/>
      <c r="M1126" s="212"/>
      <c r="N1126" s="213"/>
      <c r="O1126" s="213"/>
      <c r="P1126" s="213"/>
      <c r="Q1126" s="213"/>
      <c r="R1126" s="213"/>
      <c r="S1126" s="213"/>
      <c r="T1126" s="214"/>
      <c r="AT1126" s="215" t="s">
        <v>546</v>
      </c>
      <c r="AU1126" s="215" t="s">
        <v>85</v>
      </c>
      <c r="AV1126" s="13" t="s">
        <v>85</v>
      </c>
      <c r="AW1126" s="13" t="s">
        <v>33</v>
      </c>
      <c r="AX1126" s="13" t="s">
        <v>72</v>
      </c>
      <c r="AY1126" s="215" t="s">
        <v>525</v>
      </c>
    </row>
    <row r="1127" spans="2:51" s="15" customFormat="1" ht="11.25">
      <c r="B1127" s="227"/>
      <c r="C1127" s="228"/>
      <c r="D1127" s="206" t="s">
        <v>546</v>
      </c>
      <c r="E1127" s="229" t="s">
        <v>19</v>
      </c>
      <c r="F1127" s="230" t="s">
        <v>1581</v>
      </c>
      <c r="G1127" s="228"/>
      <c r="H1127" s="229" t="s">
        <v>19</v>
      </c>
      <c r="I1127" s="231"/>
      <c r="J1127" s="228"/>
      <c r="K1127" s="228"/>
      <c r="L1127" s="232"/>
      <c r="M1127" s="233"/>
      <c r="N1127" s="234"/>
      <c r="O1127" s="234"/>
      <c r="P1127" s="234"/>
      <c r="Q1127" s="234"/>
      <c r="R1127" s="234"/>
      <c r="S1127" s="234"/>
      <c r="T1127" s="235"/>
      <c r="AT1127" s="236" t="s">
        <v>546</v>
      </c>
      <c r="AU1127" s="236" t="s">
        <v>85</v>
      </c>
      <c r="AV1127" s="15" t="s">
        <v>79</v>
      </c>
      <c r="AW1127" s="15" t="s">
        <v>33</v>
      </c>
      <c r="AX1127" s="15" t="s">
        <v>72</v>
      </c>
      <c r="AY1127" s="236" t="s">
        <v>525</v>
      </c>
    </row>
    <row r="1128" spans="2:51" s="13" customFormat="1" ht="11.25">
      <c r="B1128" s="204"/>
      <c r="C1128" s="205"/>
      <c r="D1128" s="206" t="s">
        <v>546</v>
      </c>
      <c r="E1128" s="207" t="s">
        <v>19</v>
      </c>
      <c r="F1128" s="208" t="s">
        <v>1627</v>
      </c>
      <c r="G1128" s="205"/>
      <c r="H1128" s="209">
        <v>7.5</v>
      </c>
      <c r="I1128" s="210"/>
      <c r="J1128" s="205"/>
      <c r="K1128" s="205"/>
      <c r="L1128" s="211"/>
      <c r="M1128" s="212"/>
      <c r="N1128" s="213"/>
      <c r="O1128" s="213"/>
      <c r="P1128" s="213"/>
      <c r="Q1128" s="213"/>
      <c r="R1128" s="213"/>
      <c r="S1128" s="213"/>
      <c r="T1128" s="214"/>
      <c r="AT1128" s="215" t="s">
        <v>546</v>
      </c>
      <c r="AU1128" s="215" t="s">
        <v>85</v>
      </c>
      <c r="AV1128" s="13" t="s">
        <v>85</v>
      </c>
      <c r="AW1128" s="13" t="s">
        <v>33</v>
      </c>
      <c r="AX1128" s="13" t="s">
        <v>72</v>
      </c>
      <c r="AY1128" s="215" t="s">
        <v>525</v>
      </c>
    </row>
    <row r="1129" spans="2:51" s="13" customFormat="1" ht="11.25">
      <c r="B1129" s="204"/>
      <c r="C1129" s="205"/>
      <c r="D1129" s="206" t="s">
        <v>546</v>
      </c>
      <c r="E1129" s="207" t="s">
        <v>19</v>
      </c>
      <c r="F1129" s="208" t="s">
        <v>1628</v>
      </c>
      <c r="G1129" s="205"/>
      <c r="H1129" s="209">
        <v>4.3499999999999996</v>
      </c>
      <c r="I1129" s="210"/>
      <c r="J1129" s="205"/>
      <c r="K1129" s="205"/>
      <c r="L1129" s="211"/>
      <c r="M1129" s="212"/>
      <c r="N1129" s="213"/>
      <c r="O1129" s="213"/>
      <c r="P1129" s="213"/>
      <c r="Q1129" s="213"/>
      <c r="R1129" s="213"/>
      <c r="S1129" s="213"/>
      <c r="T1129" s="214"/>
      <c r="AT1129" s="215" t="s">
        <v>546</v>
      </c>
      <c r="AU1129" s="215" t="s">
        <v>85</v>
      </c>
      <c r="AV1129" s="13" t="s">
        <v>85</v>
      </c>
      <c r="AW1129" s="13" t="s">
        <v>33</v>
      </c>
      <c r="AX1129" s="13" t="s">
        <v>72</v>
      </c>
      <c r="AY1129" s="215" t="s">
        <v>525</v>
      </c>
    </row>
    <row r="1130" spans="2:51" s="15" customFormat="1" ht="11.25">
      <c r="B1130" s="227"/>
      <c r="C1130" s="228"/>
      <c r="D1130" s="206" t="s">
        <v>546</v>
      </c>
      <c r="E1130" s="229" t="s">
        <v>19</v>
      </c>
      <c r="F1130" s="230" t="s">
        <v>1584</v>
      </c>
      <c r="G1130" s="228"/>
      <c r="H1130" s="229" t="s">
        <v>19</v>
      </c>
      <c r="I1130" s="231"/>
      <c r="J1130" s="228"/>
      <c r="K1130" s="228"/>
      <c r="L1130" s="232"/>
      <c r="M1130" s="233"/>
      <c r="N1130" s="234"/>
      <c r="O1130" s="234"/>
      <c r="P1130" s="234"/>
      <c r="Q1130" s="234"/>
      <c r="R1130" s="234"/>
      <c r="S1130" s="234"/>
      <c r="T1130" s="235"/>
      <c r="AT1130" s="236" t="s">
        <v>546</v>
      </c>
      <c r="AU1130" s="236" t="s">
        <v>85</v>
      </c>
      <c r="AV1130" s="15" t="s">
        <v>79</v>
      </c>
      <c r="AW1130" s="15" t="s">
        <v>33</v>
      </c>
      <c r="AX1130" s="15" t="s">
        <v>72</v>
      </c>
      <c r="AY1130" s="236" t="s">
        <v>525</v>
      </c>
    </row>
    <row r="1131" spans="2:51" s="13" customFormat="1" ht="11.25">
      <c r="B1131" s="204"/>
      <c r="C1131" s="205"/>
      <c r="D1131" s="206" t="s">
        <v>546</v>
      </c>
      <c r="E1131" s="207" t="s">
        <v>19</v>
      </c>
      <c r="F1131" s="208" t="s">
        <v>1629</v>
      </c>
      <c r="G1131" s="205"/>
      <c r="H1131" s="209">
        <v>31.608000000000001</v>
      </c>
      <c r="I1131" s="210"/>
      <c r="J1131" s="205"/>
      <c r="K1131" s="205"/>
      <c r="L1131" s="211"/>
      <c r="M1131" s="212"/>
      <c r="N1131" s="213"/>
      <c r="O1131" s="213"/>
      <c r="P1131" s="213"/>
      <c r="Q1131" s="213"/>
      <c r="R1131" s="213"/>
      <c r="S1131" s="213"/>
      <c r="T1131" s="214"/>
      <c r="AT1131" s="215" t="s">
        <v>546</v>
      </c>
      <c r="AU1131" s="215" t="s">
        <v>85</v>
      </c>
      <c r="AV1131" s="13" t="s">
        <v>85</v>
      </c>
      <c r="AW1131" s="13" t="s">
        <v>33</v>
      </c>
      <c r="AX1131" s="13" t="s">
        <v>72</v>
      </c>
      <c r="AY1131" s="215" t="s">
        <v>525</v>
      </c>
    </row>
    <row r="1132" spans="2:51" s="13" customFormat="1" ht="11.25">
      <c r="B1132" s="204"/>
      <c r="C1132" s="205"/>
      <c r="D1132" s="206" t="s">
        <v>546</v>
      </c>
      <c r="E1132" s="207" t="s">
        <v>19</v>
      </c>
      <c r="F1132" s="208" t="s">
        <v>1630</v>
      </c>
      <c r="G1132" s="205"/>
      <c r="H1132" s="209">
        <v>-9.7880000000000003</v>
      </c>
      <c r="I1132" s="210"/>
      <c r="J1132" s="205"/>
      <c r="K1132" s="205"/>
      <c r="L1132" s="211"/>
      <c r="M1132" s="212"/>
      <c r="N1132" s="213"/>
      <c r="O1132" s="213"/>
      <c r="P1132" s="213"/>
      <c r="Q1132" s="213"/>
      <c r="R1132" s="213"/>
      <c r="S1132" s="213"/>
      <c r="T1132" s="214"/>
      <c r="AT1132" s="215" t="s">
        <v>546</v>
      </c>
      <c r="AU1132" s="215" t="s">
        <v>85</v>
      </c>
      <c r="AV1132" s="13" t="s">
        <v>85</v>
      </c>
      <c r="AW1132" s="13" t="s">
        <v>33</v>
      </c>
      <c r="AX1132" s="13" t="s">
        <v>72</v>
      </c>
      <c r="AY1132" s="215" t="s">
        <v>525</v>
      </c>
    </row>
    <row r="1133" spans="2:51" s="15" customFormat="1" ht="11.25">
      <c r="B1133" s="227"/>
      <c r="C1133" s="228"/>
      <c r="D1133" s="206" t="s">
        <v>546</v>
      </c>
      <c r="E1133" s="229" t="s">
        <v>19</v>
      </c>
      <c r="F1133" s="230" t="s">
        <v>1587</v>
      </c>
      <c r="G1133" s="228"/>
      <c r="H1133" s="229" t="s">
        <v>19</v>
      </c>
      <c r="I1133" s="231"/>
      <c r="J1133" s="228"/>
      <c r="K1133" s="228"/>
      <c r="L1133" s="232"/>
      <c r="M1133" s="233"/>
      <c r="N1133" s="234"/>
      <c r="O1133" s="234"/>
      <c r="P1133" s="234"/>
      <c r="Q1133" s="234"/>
      <c r="R1133" s="234"/>
      <c r="S1133" s="234"/>
      <c r="T1133" s="235"/>
      <c r="AT1133" s="236" t="s">
        <v>546</v>
      </c>
      <c r="AU1133" s="236" t="s">
        <v>85</v>
      </c>
      <c r="AV1133" s="15" t="s">
        <v>79</v>
      </c>
      <c r="AW1133" s="15" t="s">
        <v>33</v>
      </c>
      <c r="AX1133" s="15" t="s">
        <v>72</v>
      </c>
      <c r="AY1133" s="236" t="s">
        <v>525</v>
      </c>
    </row>
    <row r="1134" spans="2:51" s="13" customFormat="1" ht="11.25">
      <c r="B1134" s="204"/>
      <c r="C1134" s="205"/>
      <c r="D1134" s="206" t="s">
        <v>546</v>
      </c>
      <c r="E1134" s="207" t="s">
        <v>19</v>
      </c>
      <c r="F1134" s="208" t="s">
        <v>1631</v>
      </c>
      <c r="G1134" s="205"/>
      <c r="H1134" s="209">
        <v>14.138</v>
      </c>
      <c r="I1134" s="210"/>
      <c r="J1134" s="205"/>
      <c r="K1134" s="205"/>
      <c r="L1134" s="211"/>
      <c r="M1134" s="212"/>
      <c r="N1134" s="213"/>
      <c r="O1134" s="213"/>
      <c r="P1134" s="213"/>
      <c r="Q1134" s="213"/>
      <c r="R1134" s="213"/>
      <c r="S1134" s="213"/>
      <c r="T1134" s="214"/>
      <c r="AT1134" s="215" t="s">
        <v>546</v>
      </c>
      <c r="AU1134" s="215" t="s">
        <v>85</v>
      </c>
      <c r="AV1134" s="13" t="s">
        <v>85</v>
      </c>
      <c r="AW1134" s="13" t="s">
        <v>33</v>
      </c>
      <c r="AX1134" s="13" t="s">
        <v>72</v>
      </c>
      <c r="AY1134" s="215" t="s">
        <v>525</v>
      </c>
    </row>
    <row r="1135" spans="2:51" s="16" customFormat="1" ht="11.25">
      <c r="B1135" s="237"/>
      <c r="C1135" s="238"/>
      <c r="D1135" s="206" t="s">
        <v>546</v>
      </c>
      <c r="E1135" s="239" t="s">
        <v>19</v>
      </c>
      <c r="F1135" s="240" t="s">
        <v>590</v>
      </c>
      <c r="G1135" s="238"/>
      <c r="H1135" s="241">
        <v>98.177999999999997</v>
      </c>
      <c r="I1135" s="242"/>
      <c r="J1135" s="238"/>
      <c r="K1135" s="238"/>
      <c r="L1135" s="243"/>
      <c r="M1135" s="244"/>
      <c r="N1135" s="245"/>
      <c r="O1135" s="245"/>
      <c r="P1135" s="245"/>
      <c r="Q1135" s="245"/>
      <c r="R1135" s="245"/>
      <c r="S1135" s="245"/>
      <c r="T1135" s="246"/>
      <c r="AT1135" s="247" t="s">
        <v>546</v>
      </c>
      <c r="AU1135" s="247" t="s">
        <v>85</v>
      </c>
      <c r="AV1135" s="16" t="s">
        <v>573</v>
      </c>
      <c r="AW1135" s="16" t="s">
        <v>33</v>
      </c>
      <c r="AX1135" s="16" t="s">
        <v>72</v>
      </c>
      <c r="AY1135" s="247" t="s">
        <v>525</v>
      </c>
    </row>
    <row r="1136" spans="2:51" s="15" customFormat="1" ht="11.25">
      <c r="B1136" s="227"/>
      <c r="C1136" s="228"/>
      <c r="D1136" s="206" t="s">
        <v>546</v>
      </c>
      <c r="E1136" s="229" t="s">
        <v>19</v>
      </c>
      <c r="F1136" s="230" t="s">
        <v>1461</v>
      </c>
      <c r="G1136" s="228"/>
      <c r="H1136" s="229" t="s">
        <v>19</v>
      </c>
      <c r="I1136" s="231"/>
      <c r="J1136" s="228"/>
      <c r="K1136" s="228"/>
      <c r="L1136" s="232"/>
      <c r="M1136" s="233"/>
      <c r="N1136" s="234"/>
      <c r="O1136" s="234"/>
      <c r="P1136" s="234"/>
      <c r="Q1136" s="234"/>
      <c r="R1136" s="234"/>
      <c r="S1136" s="234"/>
      <c r="T1136" s="235"/>
      <c r="AT1136" s="236" t="s">
        <v>546</v>
      </c>
      <c r="AU1136" s="236" t="s">
        <v>85</v>
      </c>
      <c r="AV1136" s="15" t="s">
        <v>79</v>
      </c>
      <c r="AW1136" s="15" t="s">
        <v>33</v>
      </c>
      <c r="AX1136" s="15" t="s">
        <v>72</v>
      </c>
      <c r="AY1136" s="236" t="s">
        <v>525</v>
      </c>
    </row>
    <row r="1137" spans="2:51" s="15" customFormat="1" ht="11.25">
      <c r="B1137" s="227"/>
      <c r="C1137" s="228"/>
      <c r="D1137" s="206" t="s">
        <v>546</v>
      </c>
      <c r="E1137" s="229" t="s">
        <v>19</v>
      </c>
      <c r="F1137" s="230" t="s">
        <v>1589</v>
      </c>
      <c r="G1137" s="228"/>
      <c r="H1137" s="229" t="s">
        <v>19</v>
      </c>
      <c r="I1137" s="231"/>
      <c r="J1137" s="228"/>
      <c r="K1137" s="228"/>
      <c r="L1137" s="232"/>
      <c r="M1137" s="233"/>
      <c r="N1137" s="234"/>
      <c r="O1137" s="234"/>
      <c r="P1137" s="234"/>
      <c r="Q1137" s="234"/>
      <c r="R1137" s="234"/>
      <c r="S1137" s="234"/>
      <c r="T1137" s="235"/>
      <c r="AT1137" s="236" t="s">
        <v>546</v>
      </c>
      <c r="AU1137" s="236" t="s">
        <v>85</v>
      </c>
      <c r="AV1137" s="15" t="s">
        <v>79</v>
      </c>
      <c r="AW1137" s="15" t="s">
        <v>33</v>
      </c>
      <c r="AX1137" s="15" t="s">
        <v>72</v>
      </c>
      <c r="AY1137" s="236" t="s">
        <v>525</v>
      </c>
    </row>
    <row r="1138" spans="2:51" s="13" customFormat="1" ht="11.25">
      <c r="B1138" s="204"/>
      <c r="C1138" s="205"/>
      <c r="D1138" s="206" t="s">
        <v>546</v>
      </c>
      <c r="E1138" s="207" t="s">
        <v>19</v>
      </c>
      <c r="F1138" s="208" t="s">
        <v>1632</v>
      </c>
      <c r="G1138" s="205"/>
      <c r="H1138" s="209">
        <v>69.064999999999998</v>
      </c>
      <c r="I1138" s="210"/>
      <c r="J1138" s="205"/>
      <c r="K1138" s="205"/>
      <c r="L1138" s="211"/>
      <c r="M1138" s="212"/>
      <c r="N1138" s="213"/>
      <c r="O1138" s="213"/>
      <c r="P1138" s="213"/>
      <c r="Q1138" s="213"/>
      <c r="R1138" s="213"/>
      <c r="S1138" s="213"/>
      <c r="T1138" s="214"/>
      <c r="AT1138" s="215" t="s">
        <v>546</v>
      </c>
      <c r="AU1138" s="215" t="s">
        <v>85</v>
      </c>
      <c r="AV1138" s="13" t="s">
        <v>85</v>
      </c>
      <c r="AW1138" s="13" t="s">
        <v>33</v>
      </c>
      <c r="AX1138" s="13" t="s">
        <v>72</v>
      </c>
      <c r="AY1138" s="215" t="s">
        <v>525</v>
      </c>
    </row>
    <row r="1139" spans="2:51" s="13" customFormat="1" ht="11.25">
      <c r="B1139" s="204"/>
      <c r="C1139" s="205"/>
      <c r="D1139" s="206" t="s">
        <v>546</v>
      </c>
      <c r="E1139" s="207" t="s">
        <v>19</v>
      </c>
      <c r="F1139" s="208" t="s">
        <v>1633</v>
      </c>
      <c r="G1139" s="205"/>
      <c r="H1139" s="209">
        <v>7.7</v>
      </c>
      <c r="I1139" s="210"/>
      <c r="J1139" s="205"/>
      <c r="K1139" s="205"/>
      <c r="L1139" s="211"/>
      <c r="M1139" s="212"/>
      <c r="N1139" s="213"/>
      <c r="O1139" s="213"/>
      <c r="P1139" s="213"/>
      <c r="Q1139" s="213"/>
      <c r="R1139" s="213"/>
      <c r="S1139" s="213"/>
      <c r="T1139" s="214"/>
      <c r="AT1139" s="215" t="s">
        <v>546</v>
      </c>
      <c r="AU1139" s="215" t="s">
        <v>85</v>
      </c>
      <c r="AV1139" s="13" t="s">
        <v>85</v>
      </c>
      <c r="AW1139" s="13" t="s">
        <v>33</v>
      </c>
      <c r="AX1139" s="13" t="s">
        <v>72</v>
      </c>
      <c r="AY1139" s="215" t="s">
        <v>525</v>
      </c>
    </row>
    <row r="1140" spans="2:51" s="15" customFormat="1" ht="11.25">
      <c r="B1140" s="227"/>
      <c r="C1140" s="228"/>
      <c r="D1140" s="206" t="s">
        <v>546</v>
      </c>
      <c r="E1140" s="229" t="s">
        <v>19</v>
      </c>
      <c r="F1140" s="230" t="s">
        <v>1592</v>
      </c>
      <c r="G1140" s="228"/>
      <c r="H1140" s="229" t="s">
        <v>19</v>
      </c>
      <c r="I1140" s="231"/>
      <c r="J1140" s="228"/>
      <c r="K1140" s="228"/>
      <c r="L1140" s="232"/>
      <c r="M1140" s="233"/>
      <c r="N1140" s="234"/>
      <c r="O1140" s="234"/>
      <c r="P1140" s="234"/>
      <c r="Q1140" s="234"/>
      <c r="R1140" s="234"/>
      <c r="S1140" s="234"/>
      <c r="T1140" s="235"/>
      <c r="AT1140" s="236" t="s">
        <v>546</v>
      </c>
      <c r="AU1140" s="236" t="s">
        <v>85</v>
      </c>
      <c r="AV1140" s="15" t="s">
        <v>79</v>
      </c>
      <c r="AW1140" s="15" t="s">
        <v>33</v>
      </c>
      <c r="AX1140" s="15" t="s">
        <v>72</v>
      </c>
      <c r="AY1140" s="236" t="s">
        <v>525</v>
      </c>
    </row>
    <row r="1141" spans="2:51" s="13" customFormat="1" ht="11.25">
      <c r="B1141" s="204"/>
      <c r="C1141" s="205"/>
      <c r="D1141" s="206" t="s">
        <v>546</v>
      </c>
      <c r="E1141" s="207" t="s">
        <v>19</v>
      </c>
      <c r="F1141" s="208" t="s">
        <v>1634</v>
      </c>
      <c r="G1141" s="205"/>
      <c r="H1141" s="209">
        <v>15.03</v>
      </c>
      <c r="I1141" s="210"/>
      <c r="J1141" s="205"/>
      <c r="K1141" s="205"/>
      <c r="L1141" s="211"/>
      <c r="M1141" s="212"/>
      <c r="N1141" s="213"/>
      <c r="O1141" s="213"/>
      <c r="P1141" s="213"/>
      <c r="Q1141" s="213"/>
      <c r="R1141" s="213"/>
      <c r="S1141" s="213"/>
      <c r="T1141" s="214"/>
      <c r="AT1141" s="215" t="s">
        <v>546</v>
      </c>
      <c r="AU1141" s="215" t="s">
        <v>85</v>
      </c>
      <c r="AV1141" s="13" t="s">
        <v>85</v>
      </c>
      <c r="AW1141" s="13" t="s">
        <v>33</v>
      </c>
      <c r="AX1141" s="13" t="s">
        <v>72</v>
      </c>
      <c r="AY1141" s="215" t="s">
        <v>525</v>
      </c>
    </row>
    <row r="1142" spans="2:51" s="15" customFormat="1" ht="11.25">
      <c r="B1142" s="227"/>
      <c r="C1142" s="228"/>
      <c r="D1142" s="206" t="s">
        <v>546</v>
      </c>
      <c r="E1142" s="229" t="s">
        <v>19</v>
      </c>
      <c r="F1142" s="230" t="s">
        <v>1594</v>
      </c>
      <c r="G1142" s="228"/>
      <c r="H1142" s="229" t="s">
        <v>19</v>
      </c>
      <c r="I1142" s="231"/>
      <c r="J1142" s="228"/>
      <c r="K1142" s="228"/>
      <c r="L1142" s="232"/>
      <c r="M1142" s="233"/>
      <c r="N1142" s="234"/>
      <c r="O1142" s="234"/>
      <c r="P1142" s="234"/>
      <c r="Q1142" s="234"/>
      <c r="R1142" s="234"/>
      <c r="S1142" s="234"/>
      <c r="T1142" s="235"/>
      <c r="AT1142" s="236" t="s">
        <v>546</v>
      </c>
      <c r="AU1142" s="236" t="s">
        <v>85</v>
      </c>
      <c r="AV1142" s="15" t="s">
        <v>79</v>
      </c>
      <c r="AW1142" s="15" t="s">
        <v>33</v>
      </c>
      <c r="AX1142" s="15" t="s">
        <v>72</v>
      </c>
      <c r="AY1142" s="236" t="s">
        <v>525</v>
      </c>
    </row>
    <row r="1143" spans="2:51" s="13" customFormat="1" ht="11.25">
      <c r="B1143" s="204"/>
      <c r="C1143" s="205"/>
      <c r="D1143" s="206" t="s">
        <v>546</v>
      </c>
      <c r="E1143" s="207" t="s">
        <v>19</v>
      </c>
      <c r="F1143" s="208" t="s">
        <v>1635</v>
      </c>
      <c r="G1143" s="205"/>
      <c r="H1143" s="209">
        <v>2.262</v>
      </c>
      <c r="I1143" s="210"/>
      <c r="J1143" s="205"/>
      <c r="K1143" s="205"/>
      <c r="L1143" s="211"/>
      <c r="M1143" s="212"/>
      <c r="N1143" s="213"/>
      <c r="O1143" s="213"/>
      <c r="P1143" s="213"/>
      <c r="Q1143" s="213"/>
      <c r="R1143" s="213"/>
      <c r="S1143" s="213"/>
      <c r="T1143" s="214"/>
      <c r="AT1143" s="215" t="s">
        <v>546</v>
      </c>
      <c r="AU1143" s="215" t="s">
        <v>85</v>
      </c>
      <c r="AV1143" s="13" t="s">
        <v>85</v>
      </c>
      <c r="AW1143" s="13" t="s">
        <v>33</v>
      </c>
      <c r="AX1143" s="13" t="s">
        <v>72</v>
      </c>
      <c r="AY1143" s="215" t="s">
        <v>525</v>
      </c>
    </row>
    <row r="1144" spans="2:51" s="15" customFormat="1" ht="11.25">
      <c r="B1144" s="227"/>
      <c r="C1144" s="228"/>
      <c r="D1144" s="206" t="s">
        <v>546</v>
      </c>
      <c r="E1144" s="229" t="s">
        <v>19</v>
      </c>
      <c r="F1144" s="230" t="s">
        <v>1596</v>
      </c>
      <c r="G1144" s="228"/>
      <c r="H1144" s="229" t="s">
        <v>19</v>
      </c>
      <c r="I1144" s="231"/>
      <c r="J1144" s="228"/>
      <c r="K1144" s="228"/>
      <c r="L1144" s="232"/>
      <c r="M1144" s="233"/>
      <c r="N1144" s="234"/>
      <c r="O1144" s="234"/>
      <c r="P1144" s="234"/>
      <c r="Q1144" s="234"/>
      <c r="R1144" s="234"/>
      <c r="S1144" s="234"/>
      <c r="T1144" s="235"/>
      <c r="AT1144" s="236" t="s">
        <v>546</v>
      </c>
      <c r="AU1144" s="236" t="s">
        <v>85</v>
      </c>
      <c r="AV1144" s="15" t="s">
        <v>79</v>
      </c>
      <c r="AW1144" s="15" t="s">
        <v>33</v>
      </c>
      <c r="AX1144" s="15" t="s">
        <v>72</v>
      </c>
      <c r="AY1144" s="236" t="s">
        <v>525</v>
      </c>
    </row>
    <row r="1145" spans="2:51" s="13" customFormat="1" ht="11.25">
      <c r="B1145" s="204"/>
      <c r="C1145" s="205"/>
      <c r="D1145" s="206" t="s">
        <v>546</v>
      </c>
      <c r="E1145" s="207" t="s">
        <v>19</v>
      </c>
      <c r="F1145" s="208" t="s">
        <v>1636</v>
      </c>
      <c r="G1145" s="205"/>
      <c r="H1145" s="209">
        <v>5.6929999999999996</v>
      </c>
      <c r="I1145" s="210"/>
      <c r="J1145" s="205"/>
      <c r="K1145" s="205"/>
      <c r="L1145" s="211"/>
      <c r="M1145" s="212"/>
      <c r="N1145" s="213"/>
      <c r="O1145" s="213"/>
      <c r="P1145" s="213"/>
      <c r="Q1145" s="213"/>
      <c r="R1145" s="213"/>
      <c r="S1145" s="213"/>
      <c r="T1145" s="214"/>
      <c r="AT1145" s="215" t="s">
        <v>546</v>
      </c>
      <c r="AU1145" s="215" t="s">
        <v>85</v>
      </c>
      <c r="AV1145" s="13" t="s">
        <v>85</v>
      </c>
      <c r="AW1145" s="13" t="s">
        <v>33</v>
      </c>
      <c r="AX1145" s="13" t="s">
        <v>72</v>
      </c>
      <c r="AY1145" s="215" t="s">
        <v>525</v>
      </c>
    </row>
    <row r="1146" spans="2:51" s="15" customFormat="1" ht="11.25">
      <c r="B1146" s="227"/>
      <c r="C1146" s="228"/>
      <c r="D1146" s="206" t="s">
        <v>546</v>
      </c>
      <c r="E1146" s="229" t="s">
        <v>19</v>
      </c>
      <c r="F1146" s="230" t="s">
        <v>1598</v>
      </c>
      <c r="G1146" s="228"/>
      <c r="H1146" s="229" t="s">
        <v>19</v>
      </c>
      <c r="I1146" s="231"/>
      <c r="J1146" s="228"/>
      <c r="K1146" s="228"/>
      <c r="L1146" s="232"/>
      <c r="M1146" s="233"/>
      <c r="N1146" s="234"/>
      <c r="O1146" s="234"/>
      <c r="P1146" s="234"/>
      <c r="Q1146" s="234"/>
      <c r="R1146" s="234"/>
      <c r="S1146" s="234"/>
      <c r="T1146" s="235"/>
      <c r="AT1146" s="236" t="s">
        <v>546</v>
      </c>
      <c r="AU1146" s="236" t="s">
        <v>85</v>
      </c>
      <c r="AV1146" s="15" t="s">
        <v>79</v>
      </c>
      <c r="AW1146" s="15" t="s">
        <v>33</v>
      </c>
      <c r="AX1146" s="15" t="s">
        <v>72</v>
      </c>
      <c r="AY1146" s="236" t="s">
        <v>525</v>
      </c>
    </row>
    <row r="1147" spans="2:51" s="13" customFormat="1" ht="11.25">
      <c r="B1147" s="204"/>
      <c r="C1147" s="205"/>
      <c r="D1147" s="206" t="s">
        <v>546</v>
      </c>
      <c r="E1147" s="207" t="s">
        <v>19</v>
      </c>
      <c r="F1147" s="208" t="s">
        <v>1637</v>
      </c>
      <c r="G1147" s="205"/>
      <c r="H1147" s="209">
        <v>12.15</v>
      </c>
      <c r="I1147" s="210"/>
      <c r="J1147" s="205"/>
      <c r="K1147" s="205"/>
      <c r="L1147" s="211"/>
      <c r="M1147" s="212"/>
      <c r="N1147" s="213"/>
      <c r="O1147" s="213"/>
      <c r="P1147" s="213"/>
      <c r="Q1147" s="213"/>
      <c r="R1147" s="213"/>
      <c r="S1147" s="213"/>
      <c r="T1147" s="214"/>
      <c r="AT1147" s="215" t="s">
        <v>546</v>
      </c>
      <c r="AU1147" s="215" t="s">
        <v>85</v>
      </c>
      <c r="AV1147" s="13" t="s">
        <v>85</v>
      </c>
      <c r="AW1147" s="13" t="s">
        <v>33</v>
      </c>
      <c r="AX1147" s="13" t="s">
        <v>72</v>
      </c>
      <c r="AY1147" s="215" t="s">
        <v>525</v>
      </c>
    </row>
    <row r="1148" spans="2:51" s="15" customFormat="1" ht="11.25">
      <c r="B1148" s="227"/>
      <c r="C1148" s="228"/>
      <c r="D1148" s="206" t="s">
        <v>546</v>
      </c>
      <c r="E1148" s="229" t="s">
        <v>19</v>
      </c>
      <c r="F1148" s="230" t="s">
        <v>1600</v>
      </c>
      <c r="G1148" s="228"/>
      <c r="H1148" s="229" t="s">
        <v>19</v>
      </c>
      <c r="I1148" s="231"/>
      <c r="J1148" s="228"/>
      <c r="K1148" s="228"/>
      <c r="L1148" s="232"/>
      <c r="M1148" s="233"/>
      <c r="N1148" s="234"/>
      <c r="O1148" s="234"/>
      <c r="P1148" s="234"/>
      <c r="Q1148" s="234"/>
      <c r="R1148" s="234"/>
      <c r="S1148" s="234"/>
      <c r="T1148" s="235"/>
      <c r="AT1148" s="236" t="s">
        <v>546</v>
      </c>
      <c r="AU1148" s="236" t="s">
        <v>85</v>
      </c>
      <c r="AV1148" s="15" t="s">
        <v>79</v>
      </c>
      <c r="AW1148" s="15" t="s">
        <v>33</v>
      </c>
      <c r="AX1148" s="15" t="s">
        <v>72</v>
      </c>
      <c r="AY1148" s="236" t="s">
        <v>525</v>
      </c>
    </row>
    <row r="1149" spans="2:51" s="13" customFormat="1" ht="11.25">
      <c r="B1149" s="204"/>
      <c r="C1149" s="205"/>
      <c r="D1149" s="206" t="s">
        <v>546</v>
      </c>
      <c r="E1149" s="207" t="s">
        <v>19</v>
      </c>
      <c r="F1149" s="208" t="s">
        <v>1638</v>
      </c>
      <c r="G1149" s="205"/>
      <c r="H1149" s="209">
        <v>20.125</v>
      </c>
      <c r="I1149" s="210"/>
      <c r="J1149" s="205"/>
      <c r="K1149" s="205"/>
      <c r="L1149" s="211"/>
      <c r="M1149" s="212"/>
      <c r="N1149" s="213"/>
      <c r="O1149" s="213"/>
      <c r="P1149" s="213"/>
      <c r="Q1149" s="213"/>
      <c r="R1149" s="213"/>
      <c r="S1149" s="213"/>
      <c r="T1149" s="214"/>
      <c r="AT1149" s="215" t="s">
        <v>546</v>
      </c>
      <c r="AU1149" s="215" t="s">
        <v>85</v>
      </c>
      <c r="AV1149" s="13" t="s">
        <v>85</v>
      </c>
      <c r="AW1149" s="13" t="s">
        <v>33</v>
      </c>
      <c r="AX1149" s="13" t="s">
        <v>72</v>
      </c>
      <c r="AY1149" s="215" t="s">
        <v>525</v>
      </c>
    </row>
    <row r="1150" spans="2:51" s="15" customFormat="1" ht="11.25">
      <c r="B1150" s="227"/>
      <c r="C1150" s="228"/>
      <c r="D1150" s="206" t="s">
        <v>546</v>
      </c>
      <c r="E1150" s="229" t="s">
        <v>19</v>
      </c>
      <c r="F1150" s="230" t="s">
        <v>1602</v>
      </c>
      <c r="G1150" s="228"/>
      <c r="H1150" s="229" t="s">
        <v>19</v>
      </c>
      <c r="I1150" s="231"/>
      <c r="J1150" s="228"/>
      <c r="K1150" s="228"/>
      <c r="L1150" s="232"/>
      <c r="M1150" s="233"/>
      <c r="N1150" s="234"/>
      <c r="O1150" s="234"/>
      <c r="P1150" s="234"/>
      <c r="Q1150" s="234"/>
      <c r="R1150" s="234"/>
      <c r="S1150" s="234"/>
      <c r="T1150" s="235"/>
      <c r="AT1150" s="236" t="s">
        <v>546</v>
      </c>
      <c r="AU1150" s="236" t="s">
        <v>85</v>
      </c>
      <c r="AV1150" s="15" t="s">
        <v>79</v>
      </c>
      <c r="AW1150" s="15" t="s">
        <v>33</v>
      </c>
      <c r="AX1150" s="15" t="s">
        <v>72</v>
      </c>
      <c r="AY1150" s="236" t="s">
        <v>525</v>
      </c>
    </row>
    <row r="1151" spans="2:51" s="13" customFormat="1" ht="11.25">
      <c r="B1151" s="204"/>
      <c r="C1151" s="205"/>
      <c r="D1151" s="206" t="s">
        <v>546</v>
      </c>
      <c r="E1151" s="207" t="s">
        <v>19</v>
      </c>
      <c r="F1151" s="208" t="s">
        <v>1639</v>
      </c>
      <c r="G1151" s="205"/>
      <c r="H1151" s="209">
        <v>1.35</v>
      </c>
      <c r="I1151" s="210"/>
      <c r="J1151" s="205"/>
      <c r="K1151" s="205"/>
      <c r="L1151" s="211"/>
      <c r="M1151" s="212"/>
      <c r="N1151" s="213"/>
      <c r="O1151" s="213"/>
      <c r="P1151" s="213"/>
      <c r="Q1151" s="213"/>
      <c r="R1151" s="213"/>
      <c r="S1151" s="213"/>
      <c r="T1151" s="214"/>
      <c r="AT1151" s="215" t="s">
        <v>546</v>
      </c>
      <c r="AU1151" s="215" t="s">
        <v>85</v>
      </c>
      <c r="AV1151" s="13" t="s">
        <v>85</v>
      </c>
      <c r="AW1151" s="13" t="s">
        <v>33</v>
      </c>
      <c r="AX1151" s="13" t="s">
        <v>72</v>
      </c>
      <c r="AY1151" s="215" t="s">
        <v>525</v>
      </c>
    </row>
    <row r="1152" spans="2:51" s="15" customFormat="1" ht="11.25">
      <c r="B1152" s="227"/>
      <c r="C1152" s="228"/>
      <c r="D1152" s="206" t="s">
        <v>546</v>
      </c>
      <c r="E1152" s="229" t="s">
        <v>19</v>
      </c>
      <c r="F1152" s="230" t="s">
        <v>1604</v>
      </c>
      <c r="G1152" s="228"/>
      <c r="H1152" s="229" t="s">
        <v>19</v>
      </c>
      <c r="I1152" s="231"/>
      <c r="J1152" s="228"/>
      <c r="K1152" s="228"/>
      <c r="L1152" s="232"/>
      <c r="M1152" s="233"/>
      <c r="N1152" s="234"/>
      <c r="O1152" s="234"/>
      <c r="P1152" s="234"/>
      <c r="Q1152" s="234"/>
      <c r="R1152" s="234"/>
      <c r="S1152" s="234"/>
      <c r="T1152" s="235"/>
      <c r="AT1152" s="236" t="s">
        <v>546</v>
      </c>
      <c r="AU1152" s="236" t="s">
        <v>85</v>
      </c>
      <c r="AV1152" s="15" t="s">
        <v>79</v>
      </c>
      <c r="AW1152" s="15" t="s">
        <v>33</v>
      </c>
      <c r="AX1152" s="15" t="s">
        <v>72</v>
      </c>
      <c r="AY1152" s="236" t="s">
        <v>525</v>
      </c>
    </row>
    <row r="1153" spans="2:51" s="13" customFormat="1" ht="11.25">
      <c r="B1153" s="204"/>
      <c r="C1153" s="205"/>
      <c r="D1153" s="206" t="s">
        <v>546</v>
      </c>
      <c r="E1153" s="207" t="s">
        <v>19</v>
      </c>
      <c r="F1153" s="208" t="s">
        <v>1640</v>
      </c>
      <c r="G1153" s="205"/>
      <c r="H1153" s="209">
        <v>1.0880000000000001</v>
      </c>
      <c r="I1153" s="210"/>
      <c r="J1153" s="205"/>
      <c r="K1153" s="205"/>
      <c r="L1153" s="211"/>
      <c r="M1153" s="212"/>
      <c r="N1153" s="213"/>
      <c r="O1153" s="213"/>
      <c r="P1153" s="213"/>
      <c r="Q1153" s="213"/>
      <c r="R1153" s="213"/>
      <c r="S1153" s="213"/>
      <c r="T1153" s="214"/>
      <c r="AT1153" s="215" t="s">
        <v>546</v>
      </c>
      <c r="AU1153" s="215" t="s">
        <v>85</v>
      </c>
      <c r="AV1153" s="13" t="s">
        <v>85</v>
      </c>
      <c r="AW1153" s="13" t="s">
        <v>33</v>
      </c>
      <c r="AX1153" s="13" t="s">
        <v>72</v>
      </c>
      <c r="AY1153" s="215" t="s">
        <v>525</v>
      </c>
    </row>
    <row r="1154" spans="2:51" s="15" customFormat="1" ht="11.25">
      <c r="B1154" s="227"/>
      <c r="C1154" s="228"/>
      <c r="D1154" s="206" t="s">
        <v>546</v>
      </c>
      <c r="E1154" s="229" t="s">
        <v>19</v>
      </c>
      <c r="F1154" s="230" t="s">
        <v>1605</v>
      </c>
      <c r="G1154" s="228"/>
      <c r="H1154" s="229" t="s">
        <v>19</v>
      </c>
      <c r="I1154" s="231"/>
      <c r="J1154" s="228"/>
      <c r="K1154" s="228"/>
      <c r="L1154" s="232"/>
      <c r="M1154" s="233"/>
      <c r="N1154" s="234"/>
      <c r="O1154" s="234"/>
      <c r="P1154" s="234"/>
      <c r="Q1154" s="234"/>
      <c r="R1154" s="234"/>
      <c r="S1154" s="234"/>
      <c r="T1154" s="235"/>
      <c r="AT1154" s="236" t="s">
        <v>546</v>
      </c>
      <c r="AU1154" s="236" t="s">
        <v>85</v>
      </c>
      <c r="AV1154" s="15" t="s">
        <v>79</v>
      </c>
      <c r="AW1154" s="15" t="s">
        <v>33</v>
      </c>
      <c r="AX1154" s="15" t="s">
        <v>72</v>
      </c>
      <c r="AY1154" s="236" t="s">
        <v>525</v>
      </c>
    </row>
    <row r="1155" spans="2:51" s="13" customFormat="1" ht="11.25">
      <c r="B1155" s="204"/>
      <c r="C1155" s="205"/>
      <c r="D1155" s="206" t="s">
        <v>546</v>
      </c>
      <c r="E1155" s="207" t="s">
        <v>19</v>
      </c>
      <c r="F1155" s="208" t="s">
        <v>1641</v>
      </c>
      <c r="G1155" s="205"/>
      <c r="H1155" s="209">
        <v>9.35</v>
      </c>
      <c r="I1155" s="210"/>
      <c r="J1155" s="205"/>
      <c r="K1155" s="205"/>
      <c r="L1155" s="211"/>
      <c r="M1155" s="212"/>
      <c r="N1155" s="213"/>
      <c r="O1155" s="213"/>
      <c r="P1155" s="213"/>
      <c r="Q1155" s="213"/>
      <c r="R1155" s="213"/>
      <c r="S1155" s="213"/>
      <c r="T1155" s="214"/>
      <c r="AT1155" s="215" t="s">
        <v>546</v>
      </c>
      <c r="AU1155" s="215" t="s">
        <v>85</v>
      </c>
      <c r="AV1155" s="13" t="s">
        <v>85</v>
      </c>
      <c r="AW1155" s="13" t="s">
        <v>33</v>
      </c>
      <c r="AX1155" s="13" t="s">
        <v>72</v>
      </c>
      <c r="AY1155" s="215" t="s">
        <v>525</v>
      </c>
    </row>
    <row r="1156" spans="2:51" s="15" customFormat="1" ht="11.25">
      <c r="B1156" s="227"/>
      <c r="C1156" s="228"/>
      <c r="D1156" s="206" t="s">
        <v>546</v>
      </c>
      <c r="E1156" s="229" t="s">
        <v>19</v>
      </c>
      <c r="F1156" s="230" t="s">
        <v>1607</v>
      </c>
      <c r="G1156" s="228"/>
      <c r="H1156" s="229" t="s">
        <v>19</v>
      </c>
      <c r="I1156" s="231"/>
      <c r="J1156" s="228"/>
      <c r="K1156" s="228"/>
      <c r="L1156" s="232"/>
      <c r="M1156" s="233"/>
      <c r="N1156" s="234"/>
      <c r="O1156" s="234"/>
      <c r="P1156" s="234"/>
      <c r="Q1156" s="234"/>
      <c r="R1156" s="234"/>
      <c r="S1156" s="234"/>
      <c r="T1156" s="235"/>
      <c r="AT1156" s="236" t="s">
        <v>546</v>
      </c>
      <c r="AU1156" s="236" t="s">
        <v>85</v>
      </c>
      <c r="AV1156" s="15" t="s">
        <v>79</v>
      </c>
      <c r="AW1156" s="15" t="s">
        <v>33</v>
      </c>
      <c r="AX1156" s="15" t="s">
        <v>72</v>
      </c>
      <c r="AY1156" s="236" t="s">
        <v>525</v>
      </c>
    </row>
    <row r="1157" spans="2:51" s="13" customFormat="1" ht="11.25">
      <c r="B1157" s="204"/>
      <c r="C1157" s="205"/>
      <c r="D1157" s="206" t="s">
        <v>546</v>
      </c>
      <c r="E1157" s="207" t="s">
        <v>19</v>
      </c>
      <c r="F1157" s="208" t="s">
        <v>1642</v>
      </c>
      <c r="G1157" s="205"/>
      <c r="H1157" s="209">
        <v>7.8940000000000001</v>
      </c>
      <c r="I1157" s="210"/>
      <c r="J1157" s="205"/>
      <c r="K1157" s="205"/>
      <c r="L1157" s="211"/>
      <c r="M1157" s="212"/>
      <c r="N1157" s="213"/>
      <c r="O1157" s="213"/>
      <c r="P1157" s="213"/>
      <c r="Q1157" s="213"/>
      <c r="R1157" s="213"/>
      <c r="S1157" s="213"/>
      <c r="T1157" s="214"/>
      <c r="AT1157" s="215" t="s">
        <v>546</v>
      </c>
      <c r="AU1157" s="215" t="s">
        <v>85</v>
      </c>
      <c r="AV1157" s="13" t="s">
        <v>85</v>
      </c>
      <c r="AW1157" s="13" t="s">
        <v>33</v>
      </c>
      <c r="AX1157" s="13" t="s">
        <v>72</v>
      </c>
      <c r="AY1157" s="215" t="s">
        <v>525</v>
      </c>
    </row>
    <row r="1158" spans="2:51" s="16" customFormat="1" ht="11.25">
      <c r="B1158" s="237"/>
      <c r="C1158" s="238"/>
      <c r="D1158" s="206" t="s">
        <v>546</v>
      </c>
      <c r="E1158" s="239" t="s">
        <v>19</v>
      </c>
      <c r="F1158" s="240" t="s">
        <v>590</v>
      </c>
      <c r="G1158" s="238"/>
      <c r="H1158" s="241">
        <v>151.70699999999999</v>
      </c>
      <c r="I1158" s="242"/>
      <c r="J1158" s="238"/>
      <c r="K1158" s="238"/>
      <c r="L1158" s="243"/>
      <c r="M1158" s="244"/>
      <c r="N1158" s="245"/>
      <c r="O1158" s="245"/>
      <c r="P1158" s="245"/>
      <c r="Q1158" s="245"/>
      <c r="R1158" s="245"/>
      <c r="S1158" s="245"/>
      <c r="T1158" s="246"/>
      <c r="AT1158" s="247" t="s">
        <v>546</v>
      </c>
      <c r="AU1158" s="247" t="s">
        <v>85</v>
      </c>
      <c r="AV1158" s="16" t="s">
        <v>573</v>
      </c>
      <c r="AW1158" s="16" t="s">
        <v>33</v>
      </c>
      <c r="AX1158" s="16" t="s">
        <v>72</v>
      </c>
      <c r="AY1158" s="247" t="s">
        <v>525</v>
      </c>
    </row>
    <row r="1159" spans="2:51" s="15" customFormat="1" ht="11.25">
      <c r="B1159" s="227"/>
      <c r="C1159" s="228"/>
      <c r="D1159" s="206" t="s">
        <v>546</v>
      </c>
      <c r="E1159" s="229" t="s">
        <v>19</v>
      </c>
      <c r="F1159" s="230" t="s">
        <v>1470</v>
      </c>
      <c r="G1159" s="228"/>
      <c r="H1159" s="229" t="s">
        <v>19</v>
      </c>
      <c r="I1159" s="231"/>
      <c r="J1159" s="228"/>
      <c r="K1159" s="228"/>
      <c r="L1159" s="232"/>
      <c r="M1159" s="233"/>
      <c r="N1159" s="234"/>
      <c r="O1159" s="234"/>
      <c r="P1159" s="234"/>
      <c r="Q1159" s="234"/>
      <c r="R1159" s="234"/>
      <c r="S1159" s="234"/>
      <c r="T1159" s="235"/>
      <c r="AT1159" s="236" t="s">
        <v>546</v>
      </c>
      <c r="AU1159" s="236" t="s">
        <v>85</v>
      </c>
      <c r="AV1159" s="15" t="s">
        <v>79</v>
      </c>
      <c r="AW1159" s="15" t="s">
        <v>33</v>
      </c>
      <c r="AX1159" s="15" t="s">
        <v>72</v>
      </c>
      <c r="AY1159" s="236" t="s">
        <v>525</v>
      </c>
    </row>
    <row r="1160" spans="2:51" s="15" customFormat="1" ht="11.25">
      <c r="B1160" s="227"/>
      <c r="C1160" s="228"/>
      <c r="D1160" s="206" t="s">
        <v>546</v>
      </c>
      <c r="E1160" s="229" t="s">
        <v>19</v>
      </c>
      <c r="F1160" s="230" t="s">
        <v>1609</v>
      </c>
      <c r="G1160" s="228"/>
      <c r="H1160" s="229" t="s">
        <v>19</v>
      </c>
      <c r="I1160" s="231"/>
      <c r="J1160" s="228"/>
      <c r="K1160" s="228"/>
      <c r="L1160" s="232"/>
      <c r="M1160" s="233"/>
      <c r="N1160" s="234"/>
      <c r="O1160" s="234"/>
      <c r="P1160" s="234"/>
      <c r="Q1160" s="234"/>
      <c r="R1160" s="234"/>
      <c r="S1160" s="234"/>
      <c r="T1160" s="235"/>
      <c r="AT1160" s="236" t="s">
        <v>546</v>
      </c>
      <c r="AU1160" s="236" t="s">
        <v>85</v>
      </c>
      <c r="AV1160" s="15" t="s">
        <v>79</v>
      </c>
      <c r="AW1160" s="15" t="s">
        <v>33</v>
      </c>
      <c r="AX1160" s="15" t="s">
        <v>72</v>
      </c>
      <c r="AY1160" s="236" t="s">
        <v>525</v>
      </c>
    </row>
    <row r="1161" spans="2:51" s="13" customFormat="1" ht="11.25">
      <c r="B1161" s="204"/>
      <c r="C1161" s="205"/>
      <c r="D1161" s="206" t="s">
        <v>546</v>
      </c>
      <c r="E1161" s="207" t="s">
        <v>19</v>
      </c>
      <c r="F1161" s="208" t="s">
        <v>1643</v>
      </c>
      <c r="G1161" s="205"/>
      <c r="H1161" s="209">
        <v>52.29</v>
      </c>
      <c r="I1161" s="210"/>
      <c r="J1161" s="205"/>
      <c r="K1161" s="205"/>
      <c r="L1161" s="211"/>
      <c r="M1161" s="212"/>
      <c r="N1161" s="213"/>
      <c r="O1161" s="213"/>
      <c r="P1161" s="213"/>
      <c r="Q1161" s="213"/>
      <c r="R1161" s="213"/>
      <c r="S1161" s="213"/>
      <c r="T1161" s="214"/>
      <c r="AT1161" s="215" t="s">
        <v>546</v>
      </c>
      <c r="AU1161" s="215" t="s">
        <v>85</v>
      </c>
      <c r="AV1161" s="13" t="s">
        <v>85</v>
      </c>
      <c r="AW1161" s="13" t="s">
        <v>33</v>
      </c>
      <c r="AX1161" s="13" t="s">
        <v>72</v>
      </c>
      <c r="AY1161" s="215" t="s">
        <v>525</v>
      </c>
    </row>
    <row r="1162" spans="2:51" s="15" customFormat="1" ht="11.25">
      <c r="B1162" s="227"/>
      <c r="C1162" s="228"/>
      <c r="D1162" s="206" t="s">
        <v>546</v>
      </c>
      <c r="E1162" s="229" t="s">
        <v>19</v>
      </c>
      <c r="F1162" s="230" t="s">
        <v>1611</v>
      </c>
      <c r="G1162" s="228"/>
      <c r="H1162" s="229" t="s">
        <v>19</v>
      </c>
      <c r="I1162" s="231"/>
      <c r="J1162" s="228"/>
      <c r="K1162" s="228"/>
      <c r="L1162" s="232"/>
      <c r="M1162" s="233"/>
      <c r="N1162" s="234"/>
      <c r="O1162" s="234"/>
      <c r="P1162" s="234"/>
      <c r="Q1162" s="234"/>
      <c r="R1162" s="234"/>
      <c r="S1162" s="234"/>
      <c r="T1162" s="235"/>
      <c r="AT1162" s="236" t="s">
        <v>546</v>
      </c>
      <c r="AU1162" s="236" t="s">
        <v>85</v>
      </c>
      <c r="AV1162" s="15" t="s">
        <v>79</v>
      </c>
      <c r="AW1162" s="15" t="s">
        <v>33</v>
      </c>
      <c r="AX1162" s="15" t="s">
        <v>72</v>
      </c>
      <c r="AY1162" s="236" t="s">
        <v>525</v>
      </c>
    </row>
    <row r="1163" spans="2:51" s="13" customFormat="1" ht="11.25">
      <c r="B1163" s="204"/>
      <c r="C1163" s="205"/>
      <c r="D1163" s="206" t="s">
        <v>546</v>
      </c>
      <c r="E1163" s="207" t="s">
        <v>19</v>
      </c>
      <c r="F1163" s="208" t="s">
        <v>1640</v>
      </c>
      <c r="G1163" s="205"/>
      <c r="H1163" s="209">
        <v>1.0880000000000001</v>
      </c>
      <c r="I1163" s="210"/>
      <c r="J1163" s="205"/>
      <c r="K1163" s="205"/>
      <c r="L1163" s="211"/>
      <c r="M1163" s="212"/>
      <c r="N1163" s="213"/>
      <c r="O1163" s="213"/>
      <c r="P1163" s="213"/>
      <c r="Q1163" s="213"/>
      <c r="R1163" s="213"/>
      <c r="S1163" s="213"/>
      <c r="T1163" s="214"/>
      <c r="AT1163" s="215" t="s">
        <v>546</v>
      </c>
      <c r="AU1163" s="215" t="s">
        <v>85</v>
      </c>
      <c r="AV1163" s="13" t="s">
        <v>85</v>
      </c>
      <c r="AW1163" s="13" t="s">
        <v>33</v>
      </c>
      <c r="AX1163" s="13" t="s">
        <v>72</v>
      </c>
      <c r="AY1163" s="215" t="s">
        <v>525</v>
      </c>
    </row>
    <row r="1164" spans="2:51" s="15" customFormat="1" ht="11.25">
      <c r="B1164" s="227"/>
      <c r="C1164" s="228"/>
      <c r="D1164" s="206" t="s">
        <v>546</v>
      </c>
      <c r="E1164" s="229" t="s">
        <v>19</v>
      </c>
      <c r="F1164" s="230" t="s">
        <v>1609</v>
      </c>
      <c r="G1164" s="228"/>
      <c r="H1164" s="229" t="s">
        <v>19</v>
      </c>
      <c r="I1164" s="231"/>
      <c r="J1164" s="228"/>
      <c r="K1164" s="228"/>
      <c r="L1164" s="232"/>
      <c r="M1164" s="233"/>
      <c r="N1164" s="234"/>
      <c r="O1164" s="234"/>
      <c r="P1164" s="234"/>
      <c r="Q1164" s="234"/>
      <c r="R1164" s="234"/>
      <c r="S1164" s="234"/>
      <c r="T1164" s="235"/>
      <c r="AT1164" s="236" t="s">
        <v>546</v>
      </c>
      <c r="AU1164" s="236" t="s">
        <v>85</v>
      </c>
      <c r="AV1164" s="15" t="s">
        <v>79</v>
      </c>
      <c r="AW1164" s="15" t="s">
        <v>33</v>
      </c>
      <c r="AX1164" s="15" t="s">
        <v>72</v>
      </c>
      <c r="AY1164" s="236" t="s">
        <v>525</v>
      </c>
    </row>
    <row r="1165" spans="2:51" s="13" customFormat="1" ht="11.25">
      <c r="B1165" s="204"/>
      <c r="C1165" s="205"/>
      <c r="D1165" s="206" t="s">
        <v>546</v>
      </c>
      <c r="E1165" s="207" t="s">
        <v>19</v>
      </c>
      <c r="F1165" s="208" t="s">
        <v>1644</v>
      </c>
      <c r="G1165" s="205"/>
      <c r="H1165" s="209">
        <v>5.5</v>
      </c>
      <c r="I1165" s="210"/>
      <c r="J1165" s="205"/>
      <c r="K1165" s="205"/>
      <c r="L1165" s="211"/>
      <c r="M1165" s="212"/>
      <c r="N1165" s="213"/>
      <c r="O1165" s="213"/>
      <c r="P1165" s="213"/>
      <c r="Q1165" s="213"/>
      <c r="R1165" s="213"/>
      <c r="S1165" s="213"/>
      <c r="T1165" s="214"/>
      <c r="AT1165" s="215" t="s">
        <v>546</v>
      </c>
      <c r="AU1165" s="215" t="s">
        <v>85</v>
      </c>
      <c r="AV1165" s="13" t="s">
        <v>85</v>
      </c>
      <c r="AW1165" s="13" t="s">
        <v>33</v>
      </c>
      <c r="AX1165" s="13" t="s">
        <v>72</v>
      </c>
      <c r="AY1165" s="215" t="s">
        <v>525</v>
      </c>
    </row>
    <row r="1166" spans="2:51" s="15" customFormat="1" ht="11.25">
      <c r="B1166" s="227"/>
      <c r="C1166" s="228"/>
      <c r="D1166" s="206" t="s">
        <v>546</v>
      </c>
      <c r="E1166" s="229" t="s">
        <v>19</v>
      </c>
      <c r="F1166" s="230" t="s">
        <v>1613</v>
      </c>
      <c r="G1166" s="228"/>
      <c r="H1166" s="229" t="s">
        <v>19</v>
      </c>
      <c r="I1166" s="231"/>
      <c r="J1166" s="228"/>
      <c r="K1166" s="228"/>
      <c r="L1166" s="232"/>
      <c r="M1166" s="233"/>
      <c r="N1166" s="234"/>
      <c r="O1166" s="234"/>
      <c r="P1166" s="234"/>
      <c r="Q1166" s="234"/>
      <c r="R1166" s="234"/>
      <c r="S1166" s="234"/>
      <c r="T1166" s="235"/>
      <c r="AT1166" s="236" t="s">
        <v>546</v>
      </c>
      <c r="AU1166" s="236" t="s">
        <v>85</v>
      </c>
      <c r="AV1166" s="15" t="s">
        <v>79</v>
      </c>
      <c r="AW1166" s="15" t="s">
        <v>33</v>
      </c>
      <c r="AX1166" s="15" t="s">
        <v>72</v>
      </c>
      <c r="AY1166" s="236" t="s">
        <v>525</v>
      </c>
    </row>
    <row r="1167" spans="2:51" s="13" customFormat="1" ht="11.25">
      <c r="B1167" s="204"/>
      <c r="C1167" s="205"/>
      <c r="D1167" s="206" t="s">
        <v>546</v>
      </c>
      <c r="E1167" s="207" t="s">
        <v>19</v>
      </c>
      <c r="F1167" s="208" t="s">
        <v>1645</v>
      </c>
      <c r="G1167" s="205"/>
      <c r="H1167" s="209">
        <v>9.4499999999999993</v>
      </c>
      <c r="I1167" s="210"/>
      <c r="J1167" s="205"/>
      <c r="K1167" s="205"/>
      <c r="L1167" s="211"/>
      <c r="M1167" s="212"/>
      <c r="N1167" s="213"/>
      <c r="O1167" s="213"/>
      <c r="P1167" s="213"/>
      <c r="Q1167" s="213"/>
      <c r="R1167" s="213"/>
      <c r="S1167" s="213"/>
      <c r="T1167" s="214"/>
      <c r="AT1167" s="215" t="s">
        <v>546</v>
      </c>
      <c r="AU1167" s="215" t="s">
        <v>85</v>
      </c>
      <c r="AV1167" s="13" t="s">
        <v>85</v>
      </c>
      <c r="AW1167" s="13" t="s">
        <v>33</v>
      </c>
      <c r="AX1167" s="13" t="s">
        <v>72</v>
      </c>
      <c r="AY1167" s="215" t="s">
        <v>525</v>
      </c>
    </row>
    <row r="1168" spans="2:51" s="16" customFormat="1" ht="11.25">
      <c r="B1168" s="237"/>
      <c r="C1168" s="238"/>
      <c r="D1168" s="206" t="s">
        <v>546</v>
      </c>
      <c r="E1168" s="239" t="s">
        <v>19</v>
      </c>
      <c r="F1168" s="240" t="s">
        <v>590</v>
      </c>
      <c r="G1168" s="238"/>
      <c r="H1168" s="241">
        <v>68.328000000000003</v>
      </c>
      <c r="I1168" s="242"/>
      <c r="J1168" s="238"/>
      <c r="K1168" s="238"/>
      <c r="L1168" s="243"/>
      <c r="M1168" s="244"/>
      <c r="N1168" s="245"/>
      <c r="O1168" s="245"/>
      <c r="P1168" s="245"/>
      <c r="Q1168" s="245"/>
      <c r="R1168" s="245"/>
      <c r="S1168" s="245"/>
      <c r="T1168" s="246"/>
      <c r="AT1168" s="247" t="s">
        <v>546</v>
      </c>
      <c r="AU1168" s="247" t="s">
        <v>85</v>
      </c>
      <c r="AV1168" s="16" t="s">
        <v>573</v>
      </c>
      <c r="AW1168" s="16" t="s">
        <v>33</v>
      </c>
      <c r="AX1168" s="16" t="s">
        <v>72</v>
      </c>
      <c r="AY1168" s="247" t="s">
        <v>525</v>
      </c>
    </row>
    <row r="1169" spans="1:65" s="14" customFormat="1" ht="11.25">
      <c r="B1169" s="216"/>
      <c r="C1169" s="217"/>
      <c r="D1169" s="206" t="s">
        <v>546</v>
      </c>
      <c r="E1169" s="218" t="s">
        <v>179</v>
      </c>
      <c r="F1169" s="219" t="s">
        <v>552</v>
      </c>
      <c r="G1169" s="217"/>
      <c r="H1169" s="220">
        <v>318.21300000000002</v>
      </c>
      <c r="I1169" s="221"/>
      <c r="J1169" s="217"/>
      <c r="K1169" s="217"/>
      <c r="L1169" s="222"/>
      <c r="M1169" s="223"/>
      <c r="N1169" s="224"/>
      <c r="O1169" s="224"/>
      <c r="P1169" s="224"/>
      <c r="Q1169" s="224"/>
      <c r="R1169" s="224"/>
      <c r="S1169" s="224"/>
      <c r="T1169" s="225"/>
      <c r="AT1169" s="226" t="s">
        <v>546</v>
      </c>
      <c r="AU1169" s="226" t="s">
        <v>85</v>
      </c>
      <c r="AV1169" s="14" t="s">
        <v>537</v>
      </c>
      <c r="AW1169" s="14" t="s">
        <v>33</v>
      </c>
      <c r="AX1169" s="14" t="s">
        <v>79</v>
      </c>
      <c r="AY1169" s="226" t="s">
        <v>525</v>
      </c>
    </row>
    <row r="1170" spans="1:65" s="2" customFormat="1" ht="37.9" customHeight="1">
      <c r="A1170" s="38"/>
      <c r="B1170" s="39"/>
      <c r="C1170" s="186" t="s">
        <v>1646</v>
      </c>
      <c r="D1170" s="186" t="s">
        <v>533</v>
      </c>
      <c r="E1170" s="187" t="s">
        <v>1647</v>
      </c>
      <c r="F1170" s="188" t="s">
        <v>1648</v>
      </c>
      <c r="G1170" s="189" t="s">
        <v>132</v>
      </c>
      <c r="H1170" s="190">
        <v>318.21300000000002</v>
      </c>
      <c r="I1170" s="191"/>
      <c r="J1170" s="192">
        <f>ROUND(I1170*H1170,2)</f>
        <v>0</v>
      </c>
      <c r="K1170" s="188" t="s">
        <v>536</v>
      </c>
      <c r="L1170" s="43"/>
      <c r="M1170" s="193" t="s">
        <v>19</v>
      </c>
      <c r="N1170" s="194" t="s">
        <v>44</v>
      </c>
      <c r="O1170" s="68"/>
      <c r="P1170" s="195">
        <f>O1170*H1170</f>
        <v>0</v>
      </c>
      <c r="Q1170" s="195">
        <v>0</v>
      </c>
      <c r="R1170" s="195">
        <f>Q1170*H1170</f>
        <v>0</v>
      </c>
      <c r="S1170" s="195">
        <v>0</v>
      </c>
      <c r="T1170" s="196">
        <f>S1170*H1170</f>
        <v>0</v>
      </c>
      <c r="U1170" s="38"/>
      <c r="V1170" s="38"/>
      <c r="W1170" s="38"/>
      <c r="X1170" s="38"/>
      <c r="Y1170" s="38"/>
      <c r="Z1170" s="38"/>
      <c r="AA1170" s="38"/>
      <c r="AB1170" s="38"/>
      <c r="AC1170" s="38"/>
      <c r="AD1170" s="38"/>
      <c r="AE1170" s="38"/>
      <c r="AR1170" s="197" t="s">
        <v>537</v>
      </c>
      <c r="AT1170" s="197" t="s">
        <v>533</v>
      </c>
      <c r="AU1170" s="197" t="s">
        <v>85</v>
      </c>
      <c r="AY1170" s="21" t="s">
        <v>525</v>
      </c>
      <c r="BE1170" s="198">
        <f>IF(N1170="základní",J1170,0)</f>
        <v>0</v>
      </c>
      <c r="BF1170" s="198">
        <f>IF(N1170="snížená",J1170,0)</f>
        <v>0</v>
      </c>
      <c r="BG1170" s="198">
        <f>IF(N1170="zákl. přenesená",J1170,0)</f>
        <v>0</v>
      </c>
      <c r="BH1170" s="198">
        <f>IF(N1170="sníž. přenesená",J1170,0)</f>
        <v>0</v>
      </c>
      <c r="BI1170" s="198">
        <f>IF(N1170="nulová",J1170,0)</f>
        <v>0</v>
      </c>
      <c r="BJ1170" s="21" t="s">
        <v>85</v>
      </c>
      <c r="BK1170" s="198">
        <f>ROUND(I1170*H1170,2)</f>
        <v>0</v>
      </c>
      <c r="BL1170" s="21" t="s">
        <v>537</v>
      </c>
      <c r="BM1170" s="197" t="s">
        <v>1649</v>
      </c>
    </row>
    <row r="1171" spans="1:65" s="2" customFormat="1" ht="11.25">
      <c r="A1171" s="38"/>
      <c r="B1171" s="39"/>
      <c r="C1171" s="40"/>
      <c r="D1171" s="199" t="s">
        <v>542</v>
      </c>
      <c r="E1171" s="40"/>
      <c r="F1171" s="200" t="s">
        <v>1650</v>
      </c>
      <c r="G1171" s="40"/>
      <c r="H1171" s="40"/>
      <c r="I1171" s="201"/>
      <c r="J1171" s="40"/>
      <c r="K1171" s="40"/>
      <c r="L1171" s="43"/>
      <c r="M1171" s="202"/>
      <c r="N1171" s="203"/>
      <c r="O1171" s="68"/>
      <c r="P1171" s="68"/>
      <c r="Q1171" s="68"/>
      <c r="R1171" s="68"/>
      <c r="S1171" s="68"/>
      <c r="T1171" s="69"/>
      <c r="U1171" s="38"/>
      <c r="V1171" s="38"/>
      <c r="W1171" s="38"/>
      <c r="X1171" s="38"/>
      <c r="Y1171" s="38"/>
      <c r="Z1171" s="38"/>
      <c r="AA1171" s="38"/>
      <c r="AB1171" s="38"/>
      <c r="AC1171" s="38"/>
      <c r="AD1171" s="38"/>
      <c r="AE1171" s="38"/>
      <c r="AT1171" s="21" t="s">
        <v>542</v>
      </c>
      <c r="AU1171" s="21" t="s">
        <v>85</v>
      </c>
    </row>
    <row r="1172" spans="1:65" s="13" customFormat="1" ht="11.25">
      <c r="B1172" s="204"/>
      <c r="C1172" s="205"/>
      <c r="D1172" s="206" t="s">
        <v>546</v>
      </c>
      <c r="E1172" s="207" t="s">
        <v>19</v>
      </c>
      <c r="F1172" s="208" t="s">
        <v>179</v>
      </c>
      <c r="G1172" s="205"/>
      <c r="H1172" s="209">
        <v>318.21300000000002</v>
      </c>
      <c r="I1172" s="210"/>
      <c r="J1172" s="205"/>
      <c r="K1172" s="205"/>
      <c r="L1172" s="211"/>
      <c r="M1172" s="212"/>
      <c r="N1172" s="213"/>
      <c r="O1172" s="213"/>
      <c r="P1172" s="213"/>
      <c r="Q1172" s="213"/>
      <c r="R1172" s="213"/>
      <c r="S1172" s="213"/>
      <c r="T1172" s="214"/>
      <c r="AT1172" s="215" t="s">
        <v>546</v>
      </c>
      <c r="AU1172" s="215" t="s">
        <v>85</v>
      </c>
      <c r="AV1172" s="13" t="s">
        <v>85</v>
      </c>
      <c r="AW1172" s="13" t="s">
        <v>33</v>
      </c>
      <c r="AX1172" s="13" t="s">
        <v>79</v>
      </c>
      <c r="AY1172" s="215" t="s">
        <v>525</v>
      </c>
    </row>
    <row r="1173" spans="1:65" s="2" customFormat="1" ht="37.9" customHeight="1">
      <c r="A1173" s="38"/>
      <c r="B1173" s="39"/>
      <c r="C1173" s="186" t="s">
        <v>1651</v>
      </c>
      <c r="D1173" s="186" t="s">
        <v>533</v>
      </c>
      <c r="E1173" s="187" t="s">
        <v>1652</v>
      </c>
      <c r="F1173" s="188" t="s">
        <v>1653</v>
      </c>
      <c r="G1173" s="189" t="s">
        <v>132</v>
      </c>
      <c r="H1173" s="190">
        <v>93.823999999999998</v>
      </c>
      <c r="I1173" s="191"/>
      <c r="J1173" s="192">
        <f>ROUND(I1173*H1173,2)</f>
        <v>0</v>
      </c>
      <c r="K1173" s="188" t="s">
        <v>536</v>
      </c>
      <c r="L1173" s="43"/>
      <c r="M1173" s="193" t="s">
        <v>19</v>
      </c>
      <c r="N1173" s="194" t="s">
        <v>44</v>
      </c>
      <c r="O1173" s="68"/>
      <c r="P1173" s="195">
        <f>O1173*H1173</f>
        <v>0</v>
      </c>
      <c r="Q1173" s="195">
        <v>1.5E-3</v>
      </c>
      <c r="R1173" s="195">
        <f>Q1173*H1173</f>
        <v>0.140736</v>
      </c>
      <c r="S1173" s="195">
        <v>0</v>
      </c>
      <c r="T1173" s="196">
        <f>S1173*H1173</f>
        <v>0</v>
      </c>
      <c r="U1173" s="38"/>
      <c r="V1173" s="38"/>
      <c r="W1173" s="38"/>
      <c r="X1173" s="38"/>
      <c r="Y1173" s="38"/>
      <c r="Z1173" s="38"/>
      <c r="AA1173" s="38"/>
      <c r="AB1173" s="38"/>
      <c r="AC1173" s="38"/>
      <c r="AD1173" s="38"/>
      <c r="AE1173" s="38"/>
      <c r="AR1173" s="197" t="s">
        <v>537</v>
      </c>
      <c r="AT1173" s="197" t="s">
        <v>533</v>
      </c>
      <c r="AU1173" s="197" t="s">
        <v>85</v>
      </c>
      <c r="AY1173" s="21" t="s">
        <v>525</v>
      </c>
      <c r="BE1173" s="198">
        <f>IF(N1173="základní",J1173,0)</f>
        <v>0</v>
      </c>
      <c r="BF1173" s="198">
        <f>IF(N1173="snížená",J1173,0)</f>
        <v>0</v>
      </c>
      <c r="BG1173" s="198">
        <f>IF(N1173="zákl. přenesená",J1173,0)</f>
        <v>0</v>
      </c>
      <c r="BH1173" s="198">
        <f>IF(N1173="sníž. přenesená",J1173,0)</f>
        <v>0</v>
      </c>
      <c r="BI1173" s="198">
        <f>IF(N1173="nulová",J1173,0)</f>
        <v>0</v>
      </c>
      <c r="BJ1173" s="21" t="s">
        <v>85</v>
      </c>
      <c r="BK1173" s="198">
        <f>ROUND(I1173*H1173,2)</f>
        <v>0</v>
      </c>
      <c r="BL1173" s="21" t="s">
        <v>537</v>
      </c>
      <c r="BM1173" s="197" t="s">
        <v>1654</v>
      </c>
    </row>
    <row r="1174" spans="1:65" s="2" customFormat="1" ht="11.25">
      <c r="A1174" s="38"/>
      <c r="B1174" s="39"/>
      <c r="C1174" s="40"/>
      <c r="D1174" s="199" t="s">
        <v>542</v>
      </c>
      <c r="E1174" s="40"/>
      <c r="F1174" s="200" t="s">
        <v>1655</v>
      </c>
      <c r="G1174" s="40"/>
      <c r="H1174" s="40"/>
      <c r="I1174" s="201"/>
      <c r="J1174" s="40"/>
      <c r="K1174" s="40"/>
      <c r="L1174" s="43"/>
      <c r="M1174" s="202"/>
      <c r="N1174" s="203"/>
      <c r="O1174" s="68"/>
      <c r="P1174" s="68"/>
      <c r="Q1174" s="68"/>
      <c r="R1174" s="68"/>
      <c r="S1174" s="68"/>
      <c r="T1174" s="69"/>
      <c r="U1174" s="38"/>
      <c r="V1174" s="38"/>
      <c r="W1174" s="38"/>
      <c r="X1174" s="38"/>
      <c r="Y1174" s="38"/>
      <c r="Z1174" s="38"/>
      <c r="AA1174" s="38"/>
      <c r="AB1174" s="38"/>
      <c r="AC1174" s="38"/>
      <c r="AD1174" s="38"/>
      <c r="AE1174" s="38"/>
      <c r="AT1174" s="21" t="s">
        <v>542</v>
      </c>
      <c r="AU1174" s="21" t="s">
        <v>85</v>
      </c>
    </row>
    <row r="1175" spans="1:65" s="15" customFormat="1" ht="11.25">
      <c r="B1175" s="227"/>
      <c r="C1175" s="228"/>
      <c r="D1175" s="206" t="s">
        <v>546</v>
      </c>
      <c r="E1175" s="229" t="s">
        <v>19</v>
      </c>
      <c r="F1175" s="230" t="s">
        <v>1270</v>
      </c>
      <c r="G1175" s="228"/>
      <c r="H1175" s="229" t="s">
        <v>19</v>
      </c>
      <c r="I1175" s="231"/>
      <c r="J1175" s="228"/>
      <c r="K1175" s="228"/>
      <c r="L1175" s="232"/>
      <c r="M1175" s="233"/>
      <c r="N1175" s="234"/>
      <c r="O1175" s="234"/>
      <c r="P1175" s="234"/>
      <c r="Q1175" s="234"/>
      <c r="R1175" s="234"/>
      <c r="S1175" s="234"/>
      <c r="T1175" s="235"/>
      <c r="AT1175" s="236" t="s">
        <v>546</v>
      </c>
      <c r="AU1175" s="236" t="s">
        <v>85</v>
      </c>
      <c r="AV1175" s="15" t="s">
        <v>79</v>
      </c>
      <c r="AW1175" s="15" t="s">
        <v>33</v>
      </c>
      <c r="AX1175" s="15" t="s">
        <v>72</v>
      </c>
      <c r="AY1175" s="236" t="s">
        <v>525</v>
      </c>
    </row>
    <row r="1176" spans="1:65" s="15" customFormat="1" ht="11.25">
      <c r="B1176" s="227"/>
      <c r="C1176" s="228"/>
      <c r="D1176" s="206" t="s">
        <v>546</v>
      </c>
      <c r="E1176" s="229" t="s">
        <v>19</v>
      </c>
      <c r="F1176" s="230" t="s">
        <v>1570</v>
      </c>
      <c r="G1176" s="228"/>
      <c r="H1176" s="229" t="s">
        <v>19</v>
      </c>
      <c r="I1176" s="231"/>
      <c r="J1176" s="228"/>
      <c r="K1176" s="228"/>
      <c r="L1176" s="232"/>
      <c r="M1176" s="233"/>
      <c r="N1176" s="234"/>
      <c r="O1176" s="234"/>
      <c r="P1176" s="234"/>
      <c r="Q1176" s="234"/>
      <c r="R1176" s="234"/>
      <c r="S1176" s="234"/>
      <c r="T1176" s="235"/>
      <c r="AT1176" s="236" t="s">
        <v>546</v>
      </c>
      <c r="AU1176" s="236" t="s">
        <v>85</v>
      </c>
      <c r="AV1176" s="15" t="s">
        <v>79</v>
      </c>
      <c r="AW1176" s="15" t="s">
        <v>33</v>
      </c>
      <c r="AX1176" s="15" t="s">
        <v>72</v>
      </c>
      <c r="AY1176" s="236" t="s">
        <v>525</v>
      </c>
    </row>
    <row r="1177" spans="1:65" s="13" customFormat="1" ht="11.25">
      <c r="B1177" s="204"/>
      <c r="C1177" s="205"/>
      <c r="D1177" s="206" t="s">
        <v>546</v>
      </c>
      <c r="E1177" s="207" t="s">
        <v>19</v>
      </c>
      <c r="F1177" s="208" t="s">
        <v>1656</v>
      </c>
      <c r="G1177" s="205"/>
      <c r="H1177" s="209">
        <v>14.54</v>
      </c>
      <c r="I1177" s="210"/>
      <c r="J1177" s="205"/>
      <c r="K1177" s="205"/>
      <c r="L1177" s="211"/>
      <c r="M1177" s="212"/>
      <c r="N1177" s="213"/>
      <c r="O1177" s="213"/>
      <c r="P1177" s="213"/>
      <c r="Q1177" s="213"/>
      <c r="R1177" s="213"/>
      <c r="S1177" s="213"/>
      <c r="T1177" s="214"/>
      <c r="AT1177" s="215" t="s">
        <v>546</v>
      </c>
      <c r="AU1177" s="215" t="s">
        <v>85</v>
      </c>
      <c r="AV1177" s="13" t="s">
        <v>85</v>
      </c>
      <c r="AW1177" s="13" t="s">
        <v>33</v>
      </c>
      <c r="AX1177" s="13" t="s">
        <v>72</v>
      </c>
      <c r="AY1177" s="215" t="s">
        <v>525</v>
      </c>
    </row>
    <row r="1178" spans="1:65" s="13" customFormat="1" ht="11.25">
      <c r="B1178" s="204"/>
      <c r="C1178" s="205"/>
      <c r="D1178" s="206" t="s">
        <v>546</v>
      </c>
      <c r="E1178" s="207" t="s">
        <v>19</v>
      </c>
      <c r="F1178" s="208" t="s">
        <v>1657</v>
      </c>
      <c r="G1178" s="205"/>
      <c r="H1178" s="209">
        <v>0.55000000000000004</v>
      </c>
      <c r="I1178" s="210"/>
      <c r="J1178" s="205"/>
      <c r="K1178" s="205"/>
      <c r="L1178" s="211"/>
      <c r="M1178" s="212"/>
      <c r="N1178" s="213"/>
      <c r="O1178" s="213"/>
      <c r="P1178" s="213"/>
      <c r="Q1178" s="213"/>
      <c r="R1178" s="213"/>
      <c r="S1178" s="213"/>
      <c r="T1178" s="214"/>
      <c r="AT1178" s="215" t="s">
        <v>546</v>
      </c>
      <c r="AU1178" s="215" t="s">
        <v>85</v>
      </c>
      <c r="AV1178" s="13" t="s">
        <v>85</v>
      </c>
      <c r="AW1178" s="13" t="s">
        <v>33</v>
      </c>
      <c r="AX1178" s="13" t="s">
        <v>72</v>
      </c>
      <c r="AY1178" s="215" t="s">
        <v>525</v>
      </c>
    </row>
    <row r="1179" spans="1:65" s="13" customFormat="1" ht="11.25">
      <c r="B1179" s="204"/>
      <c r="C1179" s="205"/>
      <c r="D1179" s="206" t="s">
        <v>546</v>
      </c>
      <c r="E1179" s="207" t="s">
        <v>19</v>
      </c>
      <c r="F1179" s="208" t="s">
        <v>1658</v>
      </c>
      <c r="G1179" s="205"/>
      <c r="H1179" s="209">
        <v>1.1000000000000001</v>
      </c>
      <c r="I1179" s="210"/>
      <c r="J1179" s="205"/>
      <c r="K1179" s="205"/>
      <c r="L1179" s="211"/>
      <c r="M1179" s="212"/>
      <c r="N1179" s="213"/>
      <c r="O1179" s="213"/>
      <c r="P1179" s="213"/>
      <c r="Q1179" s="213"/>
      <c r="R1179" s="213"/>
      <c r="S1179" s="213"/>
      <c r="T1179" s="214"/>
      <c r="AT1179" s="215" t="s">
        <v>546</v>
      </c>
      <c r="AU1179" s="215" t="s">
        <v>85</v>
      </c>
      <c r="AV1179" s="13" t="s">
        <v>85</v>
      </c>
      <c r="AW1179" s="13" t="s">
        <v>33</v>
      </c>
      <c r="AX1179" s="13" t="s">
        <v>72</v>
      </c>
      <c r="AY1179" s="215" t="s">
        <v>525</v>
      </c>
    </row>
    <row r="1180" spans="1:65" s="15" customFormat="1" ht="11.25">
      <c r="B1180" s="227"/>
      <c r="C1180" s="228"/>
      <c r="D1180" s="206" t="s">
        <v>546</v>
      </c>
      <c r="E1180" s="229" t="s">
        <v>19</v>
      </c>
      <c r="F1180" s="230" t="s">
        <v>1574</v>
      </c>
      <c r="G1180" s="228"/>
      <c r="H1180" s="229" t="s">
        <v>19</v>
      </c>
      <c r="I1180" s="231"/>
      <c r="J1180" s="228"/>
      <c r="K1180" s="228"/>
      <c r="L1180" s="232"/>
      <c r="M1180" s="233"/>
      <c r="N1180" s="234"/>
      <c r="O1180" s="234"/>
      <c r="P1180" s="234"/>
      <c r="Q1180" s="234"/>
      <c r="R1180" s="234"/>
      <c r="S1180" s="234"/>
      <c r="T1180" s="235"/>
      <c r="AT1180" s="236" t="s">
        <v>546</v>
      </c>
      <c r="AU1180" s="236" t="s">
        <v>85</v>
      </c>
      <c r="AV1180" s="15" t="s">
        <v>79</v>
      </c>
      <c r="AW1180" s="15" t="s">
        <v>33</v>
      </c>
      <c r="AX1180" s="15" t="s">
        <v>72</v>
      </c>
      <c r="AY1180" s="236" t="s">
        <v>525</v>
      </c>
    </row>
    <row r="1181" spans="1:65" s="13" customFormat="1" ht="11.25">
      <c r="B1181" s="204"/>
      <c r="C1181" s="205"/>
      <c r="D1181" s="206" t="s">
        <v>546</v>
      </c>
      <c r="E1181" s="207" t="s">
        <v>19</v>
      </c>
      <c r="F1181" s="208" t="s">
        <v>1659</v>
      </c>
      <c r="G1181" s="205"/>
      <c r="H1181" s="209">
        <v>0.28799999999999998</v>
      </c>
      <c r="I1181" s="210"/>
      <c r="J1181" s="205"/>
      <c r="K1181" s="205"/>
      <c r="L1181" s="211"/>
      <c r="M1181" s="212"/>
      <c r="N1181" s="213"/>
      <c r="O1181" s="213"/>
      <c r="P1181" s="213"/>
      <c r="Q1181" s="213"/>
      <c r="R1181" s="213"/>
      <c r="S1181" s="213"/>
      <c r="T1181" s="214"/>
      <c r="AT1181" s="215" t="s">
        <v>546</v>
      </c>
      <c r="AU1181" s="215" t="s">
        <v>85</v>
      </c>
      <c r="AV1181" s="13" t="s">
        <v>85</v>
      </c>
      <c r="AW1181" s="13" t="s">
        <v>33</v>
      </c>
      <c r="AX1181" s="13" t="s">
        <v>72</v>
      </c>
      <c r="AY1181" s="215" t="s">
        <v>525</v>
      </c>
    </row>
    <row r="1182" spans="1:65" s="13" customFormat="1" ht="11.25">
      <c r="B1182" s="204"/>
      <c r="C1182" s="205"/>
      <c r="D1182" s="206" t="s">
        <v>546</v>
      </c>
      <c r="E1182" s="207" t="s">
        <v>19</v>
      </c>
      <c r="F1182" s="208" t="s">
        <v>1660</v>
      </c>
      <c r="G1182" s="205"/>
      <c r="H1182" s="209">
        <v>0.35</v>
      </c>
      <c r="I1182" s="210"/>
      <c r="J1182" s="205"/>
      <c r="K1182" s="205"/>
      <c r="L1182" s="211"/>
      <c r="M1182" s="212"/>
      <c r="N1182" s="213"/>
      <c r="O1182" s="213"/>
      <c r="P1182" s="213"/>
      <c r="Q1182" s="213"/>
      <c r="R1182" s="213"/>
      <c r="S1182" s="213"/>
      <c r="T1182" s="214"/>
      <c r="AT1182" s="215" t="s">
        <v>546</v>
      </c>
      <c r="AU1182" s="215" t="s">
        <v>85</v>
      </c>
      <c r="AV1182" s="13" t="s">
        <v>85</v>
      </c>
      <c r="AW1182" s="13" t="s">
        <v>33</v>
      </c>
      <c r="AX1182" s="13" t="s">
        <v>72</v>
      </c>
      <c r="AY1182" s="215" t="s">
        <v>525</v>
      </c>
    </row>
    <row r="1183" spans="1:65" s="15" customFormat="1" ht="11.25">
      <c r="B1183" s="227"/>
      <c r="C1183" s="228"/>
      <c r="D1183" s="206" t="s">
        <v>546</v>
      </c>
      <c r="E1183" s="229" t="s">
        <v>19</v>
      </c>
      <c r="F1183" s="230" t="s">
        <v>1577</v>
      </c>
      <c r="G1183" s="228"/>
      <c r="H1183" s="229" t="s">
        <v>19</v>
      </c>
      <c r="I1183" s="231"/>
      <c r="J1183" s="228"/>
      <c r="K1183" s="228"/>
      <c r="L1183" s="232"/>
      <c r="M1183" s="233"/>
      <c r="N1183" s="234"/>
      <c r="O1183" s="234"/>
      <c r="P1183" s="234"/>
      <c r="Q1183" s="234"/>
      <c r="R1183" s="234"/>
      <c r="S1183" s="234"/>
      <c r="T1183" s="235"/>
      <c r="AT1183" s="236" t="s">
        <v>546</v>
      </c>
      <c r="AU1183" s="236" t="s">
        <v>85</v>
      </c>
      <c r="AV1183" s="15" t="s">
        <v>79</v>
      </c>
      <c r="AW1183" s="15" t="s">
        <v>33</v>
      </c>
      <c r="AX1183" s="15" t="s">
        <v>72</v>
      </c>
      <c r="AY1183" s="236" t="s">
        <v>525</v>
      </c>
    </row>
    <row r="1184" spans="1:65" s="13" customFormat="1" ht="11.25">
      <c r="B1184" s="204"/>
      <c r="C1184" s="205"/>
      <c r="D1184" s="206" t="s">
        <v>546</v>
      </c>
      <c r="E1184" s="207" t="s">
        <v>19</v>
      </c>
      <c r="F1184" s="208" t="s">
        <v>1661</v>
      </c>
      <c r="G1184" s="205"/>
      <c r="H1184" s="209">
        <v>0.8</v>
      </c>
      <c r="I1184" s="210"/>
      <c r="J1184" s="205"/>
      <c r="K1184" s="205"/>
      <c r="L1184" s="211"/>
      <c r="M1184" s="212"/>
      <c r="N1184" s="213"/>
      <c r="O1184" s="213"/>
      <c r="P1184" s="213"/>
      <c r="Q1184" s="213"/>
      <c r="R1184" s="213"/>
      <c r="S1184" s="213"/>
      <c r="T1184" s="214"/>
      <c r="AT1184" s="215" t="s">
        <v>546</v>
      </c>
      <c r="AU1184" s="215" t="s">
        <v>85</v>
      </c>
      <c r="AV1184" s="13" t="s">
        <v>85</v>
      </c>
      <c r="AW1184" s="13" t="s">
        <v>33</v>
      </c>
      <c r="AX1184" s="13" t="s">
        <v>72</v>
      </c>
      <c r="AY1184" s="215" t="s">
        <v>525</v>
      </c>
    </row>
    <row r="1185" spans="2:51" s="15" customFormat="1" ht="11.25">
      <c r="B1185" s="227"/>
      <c r="C1185" s="228"/>
      <c r="D1185" s="206" t="s">
        <v>546</v>
      </c>
      <c r="E1185" s="229" t="s">
        <v>19</v>
      </c>
      <c r="F1185" s="230" t="s">
        <v>1579</v>
      </c>
      <c r="G1185" s="228"/>
      <c r="H1185" s="229" t="s">
        <v>19</v>
      </c>
      <c r="I1185" s="231"/>
      <c r="J1185" s="228"/>
      <c r="K1185" s="228"/>
      <c r="L1185" s="232"/>
      <c r="M1185" s="233"/>
      <c r="N1185" s="234"/>
      <c r="O1185" s="234"/>
      <c r="P1185" s="234"/>
      <c r="Q1185" s="234"/>
      <c r="R1185" s="234"/>
      <c r="S1185" s="234"/>
      <c r="T1185" s="235"/>
      <c r="AT1185" s="236" t="s">
        <v>546</v>
      </c>
      <c r="AU1185" s="236" t="s">
        <v>85</v>
      </c>
      <c r="AV1185" s="15" t="s">
        <v>79</v>
      </c>
      <c r="AW1185" s="15" t="s">
        <v>33</v>
      </c>
      <c r="AX1185" s="15" t="s">
        <v>72</v>
      </c>
      <c r="AY1185" s="236" t="s">
        <v>525</v>
      </c>
    </row>
    <row r="1186" spans="2:51" s="13" customFormat="1" ht="11.25">
      <c r="B1186" s="204"/>
      <c r="C1186" s="205"/>
      <c r="D1186" s="206" t="s">
        <v>546</v>
      </c>
      <c r="E1186" s="207" t="s">
        <v>19</v>
      </c>
      <c r="F1186" s="208" t="s">
        <v>1662</v>
      </c>
      <c r="G1186" s="205"/>
      <c r="H1186" s="209">
        <v>0.92500000000000004</v>
      </c>
      <c r="I1186" s="210"/>
      <c r="J1186" s="205"/>
      <c r="K1186" s="205"/>
      <c r="L1186" s="211"/>
      <c r="M1186" s="212"/>
      <c r="N1186" s="213"/>
      <c r="O1186" s="213"/>
      <c r="P1186" s="213"/>
      <c r="Q1186" s="213"/>
      <c r="R1186" s="213"/>
      <c r="S1186" s="213"/>
      <c r="T1186" s="214"/>
      <c r="AT1186" s="215" t="s">
        <v>546</v>
      </c>
      <c r="AU1186" s="215" t="s">
        <v>85</v>
      </c>
      <c r="AV1186" s="13" t="s">
        <v>85</v>
      </c>
      <c r="AW1186" s="13" t="s">
        <v>33</v>
      </c>
      <c r="AX1186" s="13" t="s">
        <v>72</v>
      </c>
      <c r="AY1186" s="215" t="s">
        <v>525</v>
      </c>
    </row>
    <row r="1187" spans="2:51" s="15" customFormat="1" ht="11.25">
      <c r="B1187" s="227"/>
      <c r="C1187" s="228"/>
      <c r="D1187" s="206" t="s">
        <v>546</v>
      </c>
      <c r="E1187" s="229" t="s">
        <v>19</v>
      </c>
      <c r="F1187" s="230" t="s">
        <v>1581</v>
      </c>
      <c r="G1187" s="228"/>
      <c r="H1187" s="229" t="s">
        <v>19</v>
      </c>
      <c r="I1187" s="231"/>
      <c r="J1187" s="228"/>
      <c r="K1187" s="228"/>
      <c r="L1187" s="232"/>
      <c r="M1187" s="233"/>
      <c r="N1187" s="234"/>
      <c r="O1187" s="234"/>
      <c r="P1187" s="234"/>
      <c r="Q1187" s="234"/>
      <c r="R1187" s="234"/>
      <c r="S1187" s="234"/>
      <c r="T1187" s="235"/>
      <c r="AT1187" s="236" t="s">
        <v>546</v>
      </c>
      <c r="AU1187" s="236" t="s">
        <v>85</v>
      </c>
      <c r="AV1187" s="15" t="s">
        <v>79</v>
      </c>
      <c r="AW1187" s="15" t="s">
        <v>33</v>
      </c>
      <c r="AX1187" s="15" t="s">
        <v>72</v>
      </c>
      <c r="AY1187" s="236" t="s">
        <v>525</v>
      </c>
    </row>
    <row r="1188" spans="2:51" s="13" customFormat="1" ht="11.25">
      <c r="B1188" s="204"/>
      <c r="C1188" s="205"/>
      <c r="D1188" s="206" t="s">
        <v>546</v>
      </c>
      <c r="E1188" s="207" t="s">
        <v>19</v>
      </c>
      <c r="F1188" s="208" t="s">
        <v>1663</v>
      </c>
      <c r="G1188" s="205"/>
      <c r="H1188" s="209">
        <v>0.625</v>
      </c>
      <c r="I1188" s="210"/>
      <c r="J1188" s="205"/>
      <c r="K1188" s="205"/>
      <c r="L1188" s="211"/>
      <c r="M1188" s="212"/>
      <c r="N1188" s="213"/>
      <c r="O1188" s="213"/>
      <c r="P1188" s="213"/>
      <c r="Q1188" s="213"/>
      <c r="R1188" s="213"/>
      <c r="S1188" s="213"/>
      <c r="T1188" s="214"/>
      <c r="AT1188" s="215" t="s">
        <v>546</v>
      </c>
      <c r="AU1188" s="215" t="s">
        <v>85</v>
      </c>
      <c r="AV1188" s="13" t="s">
        <v>85</v>
      </c>
      <c r="AW1188" s="13" t="s">
        <v>33</v>
      </c>
      <c r="AX1188" s="13" t="s">
        <v>72</v>
      </c>
      <c r="AY1188" s="215" t="s">
        <v>525</v>
      </c>
    </row>
    <row r="1189" spans="2:51" s="13" customFormat="1" ht="11.25">
      <c r="B1189" s="204"/>
      <c r="C1189" s="205"/>
      <c r="D1189" s="206" t="s">
        <v>546</v>
      </c>
      <c r="E1189" s="207" t="s">
        <v>19</v>
      </c>
      <c r="F1189" s="208" t="s">
        <v>1664</v>
      </c>
      <c r="G1189" s="205"/>
      <c r="H1189" s="209">
        <v>0.36299999999999999</v>
      </c>
      <c r="I1189" s="210"/>
      <c r="J1189" s="205"/>
      <c r="K1189" s="205"/>
      <c r="L1189" s="211"/>
      <c r="M1189" s="212"/>
      <c r="N1189" s="213"/>
      <c r="O1189" s="213"/>
      <c r="P1189" s="213"/>
      <c r="Q1189" s="213"/>
      <c r="R1189" s="213"/>
      <c r="S1189" s="213"/>
      <c r="T1189" s="214"/>
      <c r="AT1189" s="215" t="s">
        <v>546</v>
      </c>
      <c r="AU1189" s="215" t="s">
        <v>85</v>
      </c>
      <c r="AV1189" s="13" t="s">
        <v>85</v>
      </c>
      <c r="AW1189" s="13" t="s">
        <v>33</v>
      </c>
      <c r="AX1189" s="13" t="s">
        <v>72</v>
      </c>
      <c r="AY1189" s="215" t="s">
        <v>525</v>
      </c>
    </row>
    <row r="1190" spans="2:51" s="15" customFormat="1" ht="11.25">
      <c r="B1190" s="227"/>
      <c r="C1190" s="228"/>
      <c r="D1190" s="206" t="s">
        <v>546</v>
      </c>
      <c r="E1190" s="229" t="s">
        <v>19</v>
      </c>
      <c r="F1190" s="230" t="s">
        <v>1584</v>
      </c>
      <c r="G1190" s="228"/>
      <c r="H1190" s="229" t="s">
        <v>19</v>
      </c>
      <c r="I1190" s="231"/>
      <c r="J1190" s="228"/>
      <c r="K1190" s="228"/>
      <c r="L1190" s="232"/>
      <c r="M1190" s="233"/>
      <c r="N1190" s="234"/>
      <c r="O1190" s="234"/>
      <c r="P1190" s="234"/>
      <c r="Q1190" s="234"/>
      <c r="R1190" s="234"/>
      <c r="S1190" s="234"/>
      <c r="T1190" s="235"/>
      <c r="AT1190" s="236" t="s">
        <v>546</v>
      </c>
      <c r="AU1190" s="236" t="s">
        <v>85</v>
      </c>
      <c r="AV1190" s="15" t="s">
        <v>79</v>
      </c>
      <c r="AW1190" s="15" t="s">
        <v>33</v>
      </c>
      <c r="AX1190" s="15" t="s">
        <v>72</v>
      </c>
      <c r="AY1190" s="236" t="s">
        <v>525</v>
      </c>
    </row>
    <row r="1191" spans="2:51" s="13" customFormat="1" ht="11.25">
      <c r="B1191" s="204"/>
      <c r="C1191" s="205"/>
      <c r="D1191" s="206" t="s">
        <v>546</v>
      </c>
      <c r="E1191" s="207" t="s">
        <v>19</v>
      </c>
      <c r="F1191" s="208" t="s">
        <v>1665</v>
      </c>
      <c r="G1191" s="205"/>
      <c r="H1191" s="209">
        <v>17.559999999999999</v>
      </c>
      <c r="I1191" s="210"/>
      <c r="J1191" s="205"/>
      <c r="K1191" s="205"/>
      <c r="L1191" s="211"/>
      <c r="M1191" s="212"/>
      <c r="N1191" s="213"/>
      <c r="O1191" s="213"/>
      <c r="P1191" s="213"/>
      <c r="Q1191" s="213"/>
      <c r="R1191" s="213"/>
      <c r="S1191" s="213"/>
      <c r="T1191" s="214"/>
      <c r="AT1191" s="215" t="s">
        <v>546</v>
      </c>
      <c r="AU1191" s="215" t="s">
        <v>85</v>
      </c>
      <c r="AV1191" s="13" t="s">
        <v>85</v>
      </c>
      <c r="AW1191" s="13" t="s">
        <v>33</v>
      </c>
      <c r="AX1191" s="13" t="s">
        <v>72</v>
      </c>
      <c r="AY1191" s="215" t="s">
        <v>525</v>
      </c>
    </row>
    <row r="1192" spans="2:51" s="13" customFormat="1" ht="11.25">
      <c r="B1192" s="204"/>
      <c r="C1192" s="205"/>
      <c r="D1192" s="206" t="s">
        <v>546</v>
      </c>
      <c r="E1192" s="207" t="s">
        <v>19</v>
      </c>
      <c r="F1192" s="208" t="s">
        <v>1666</v>
      </c>
      <c r="G1192" s="205"/>
      <c r="H1192" s="209">
        <v>-5.4379999999999997</v>
      </c>
      <c r="I1192" s="210"/>
      <c r="J1192" s="205"/>
      <c r="K1192" s="205"/>
      <c r="L1192" s="211"/>
      <c r="M1192" s="212"/>
      <c r="N1192" s="213"/>
      <c r="O1192" s="213"/>
      <c r="P1192" s="213"/>
      <c r="Q1192" s="213"/>
      <c r="R1192" s="213"/>
      <c r="S1192" s="213"/>
      <c r="T1192" s="214"/>
      <c r="AT1192" s="215" t="s">
        <v>546</v>
      </c>
      <c r="AU1192" s="215" t="s">
        <v>85</v>
      </c>
      <c r="AV1192" s="13" t="s">
        <v>85</v>
      </c>
      <c r="AW1192" s="13" t="s">
        <v>33</v>
      </c>
      <c r="AX1192" s="13" t="s">
        <v>72</v>
      </c>
      <c r="AY1192" s="215" t="s">
        <v>525</v>
      </c>
    </row>
    <row r="1193" spans="2:51" s="15" customFormat="1" ht="11.25">
      <c r="B1193" s="227"/>
      <c r="C1193" s="228"/>
      <c r="D1193" s="206" t="s">
        <v>546</v>
      </c>
      <c r="E1193" s="229" t="s">
        <v>19</v>
      </c>
      <c r="F1193" s="230" t="s">
        <v>1587</v>
      </c>
      <c r="G1193" s="228"/>
      <c r="H1193" s="229" t="s">
        <v>19</v>
      </c>
      <c r="I1193" s="231"/>
      <c r="J1193" s="228"/>
      <c r="K1193" s="228"/>
      <c r="L1193" s="232"/>
      <c r="M1193" s="233"/>
      <c r="N1193" s="234"/>
      <c r="O1193" s="234"/>
      <c r="P1193" s="234"/>
      <c r="Q1193" s="234"/>
      <c r="R1193" s="234"/>
      <c r="S1193" s="234"/>
      <c r="T1193" s="235"/>
      <c r="AT1193" s="236" t="s">
        <v>546</v>
      </c>
      <c r="AU1193" s="236" t="s">
        <v>85</v>
      </c>
      <c r="AV1193" s="15" t="s">
        <v>79</v>
      </c>
      <c r="AW1193" s="15" t="s">
        <v>33</v>
      </c>
      <c r="AX1193" s="15" t="s">
        <v>72</v>
      </c>
      <c r="AY1193" s="236" t="s">
        <v>525</v>
      </c>
    </row>
    <row r="1194" spans="2:51" s="13" customFormat="1" ht="11.25">
      <c r="B1194" s="204"/>
      <c r="C1194" s="205"/>
      <c r="D1194" s="206" t="s">
        <v>546</v>
      </c>
      <c r="E1194" s="207" t="s">
        <v>19</v>
      </c>
      <c r="F1194" s="208" t="s">
        <v>1667</v>
      </c>
      <c r="G1194" s="205"/>
      <c r="H1194" s="209">
        <v>5.4379999999999997</v>
      </c>
      <c r="I1194" s="210"/>
      <c r="J1194" s="205"/>
      <c r="K1194" s="205"/>
      <c r="L1194" s="211"/>
      <c r="M1194" s="212"/>
      <c r="N1194" s="213"/>
      <c r="O1194" s="213"/>
      <c r="P1194" s="213"/>
      <c r="Q1194" s="213"/>
      <c r="R1194" s="213"/>
      <c r="S1194" s="213"/>
      <c r="T1194" s="214"/>
      <c r="AT1194" s="215" t="s">
        <v>546</v>
      </c>
      <c r="AU1194" s="215" t="s">
        <v>85</v>
      </c>
      <c r="AV1194" s="13" t="s">
        <v>85</v>
      </c>
      <c r="AW1194" s="13" t="s">
        <v>33</v>
      </c>
      <c r="AX1194" s="13" t="s">
        <v>72</v>
      </c>
      <c r="AY1194" s="215" t="s">
        <v>525</v>
      </c>
    </row>
    <row r="1195" spans="2:51" s="16" customFormat="1" ht="11.25">
      <c r="B1195" s="237"/>
      <c r="C1195" s="238"/>
      <c r="D1195" s="206" t="s">
        <v>546</v>
      </c>
      <c r="E1195" s="239" t="s">
        <v>19</v>
      </c>
      <c r="F1195" s="240" t="s">
        <v>590</v>
      </c>
      <c r="G1195" s="238"/>
      <c r="H1195" s="241">
        <v>37.100999999999999</v>
      </c>
      <c r="I1195" s="242"/>
      <c r="J1195" s="238"/>
      <c r="K1195" s="238"/>
      <c r="L1195" s="243"/>
      <c r="M1195" s="244"/>
      <c r="N1195" s="245"/>
      <c r="O1195" s="245"/>
      <c r="P1195" s="245"/>
      <c r="Q1195" s="245"/>
      <c r="R1195" s="245"/>
      <c r="S1195" s="245"/>
      <c r="T1195" s="246"/>
      <c r="AT1195" s="247" t="s">
        <v>546</v>
      </c>
      <c r="AU1195" s="247" t="s">
        <v>85</v>
      </c>
      <c r="AV1195" s="16" t="s">
        <v>573</v>
      </c>
      <c r="AW1195" s="16" t="s">
        <v>33</v>
      </c>
      <c r="AX1195" s="16" t="s">
        <v>72</v>
      </c>
      <c r="AY1195" s="247" t="s">
        <v>525</v>
      </c>
    </row>
    <row r="1196" spans="2:51" s="15" customFormat="1" ht="11.25">
      <c r="B1196" s="227"/>
      <c r="C1196" s="228"/>
      <c r="D1196" s="206" t="s">
        <v>546</v>
      </c>
      <c r="E1196" s="229" t="s">
        <v>19</v>
      </c>
      <c r="F1196" s="230" t="s">
        <v>1461</v>
      </c>
      <c r="G1196" s="228"/>
      <c r="H1196" s="229" t="s">
        <v>19</v>
      </c>
      <c r="I1196" s="231"/>
      <c r="J1196" s="228"/>
      <c r="K1196" s="228"/>
      <c r="L1196" s="232"/>
      <c r="M1196" s="233"/>
      <c r="N1196" s="234"/>
      <c r="O1196" s="234"/>
      <c r="P1196" s="234"/>
      <c r="Q1196" s="234"/>
      <c r="R1196" s="234"/>
      <c r="S1196" s="234"/>
      <c r="T1196" s="235"/>
      <c r="AT1196" s="236" t="s">
        <v>546</v>
      </c>
      <c r="AU1196" s="236" t="s">
        <v>85</v>
      </c>
      <c r="AV1196" s="15" t="s">
        <v>79</v>
      </c>
      <c r="AW1196" s="15" t="s">
        <v>33</v>
      </c>
      <c r="AX1196" s="15" t="s">
        <v>72</v>
      </c>
      <c r="AY1196" s="236" t="s">
        <v>525</v>
      </c>
    </row>
    <row r="1197" spans="2:51" s="15" customFormat="1" ht="11.25">
      <c r="B1197" s="227"/>
      <c r="C1197" s="228"/>
      <c r="D1197" s="206" t="s">
        <v>546</v>
      </c>
      <c r="E1197" s="229" t="s">
        <v>19</v>
      </c>
      <c r="F1197" s="230" t="s">
        <v>1589</v>
      </c>
      <c r="G1197" s="228"/>
      <c r="H1197" s="229" t="s">
        <v>19</v>
      </c>
      <c r="I1197" s="231"/>
      <c r="J1197" s="228"/>
      <c r="K1197" s="228"/>
      <c r="L1197" s="232"/>
      <c r="M1197" s="233"/>
      <c r="N1197" s="234"/>
      <c r="O1197" s="234"/>
      <c r="P1197" s="234"/>
      <c r="Q1197" s="234"/>
      <c r="R1197" s="234"/>
      <c r="S1197" s="234"/>
      <c r="T1197" s="235"/>
      <c r="AT1197" s="236" t="s">
        <v>546</v>
      </c>
      <c r="AU1197" s="236" t="s">
        <v>85</v>
      </c>
      <c r="AV1197" s="15" t="s">
        <v>79</v>
      </c>
      <c r="AW1197" s="15" t="s">
        <v>33</v>
      </c>
      <c r="AX1197" s="15" t="s">
        <v>72</v>
      </c>
      <c r="AY1197" s="236" t="s">
        <v>525</v>
      </c>
    </row>
    <row r="1198" spans="2:51" s="13" customFormat="1" ht="11.25">
      <c r="B1198" s="204"/>
      <c r="C1198" s="205"/>
      <c r="D1198" s="206" t="s">
        <v>546</v>
      </c>
      <c r="E1198" s="207" t="s">
        <v>19</v>
      </c>
      <c r="F1198" s="208" t="s">
        <v>1656</v>
      </c>
      <c r="G1198" s="205"/>
      <c r="H1198" s="209">
        <v>14.54</v>
      </c>
      <c r="I1198" s="210"/>
      <c r="J1198" s="205"/>
      <c r="K1198" s="205"/>
      <c r="L1198" s="211"/>
      <c r="M1198" s="212"/>
      <c r="N1198" s="213"/>
      <c r="O1198" s="213"/>
      <c r="P1198" s="213"/>
      <c r="Q1198" s="213"/>
      <c r="R1198" s="213"/>
      <c r="S1198" s="213"/>
      <c r="T1198" s="214"/>
      <c r="AT1198" s="215" t="s">
        <v>546</v>
      </c>
      <c r="AU1198" s="215" t="s">
        <v>85</v>
      </c>
      <c r="AV1198" s="13" t="s">
        <v>85</v>
      </c>
      <c r="AW1198" s="13" t="s">
        <v>33</v>
      </c>
      <c r="AX1198" s="13" t="s">
        <v>72</v>
      </c>
      <c r="AY1198" s="215" t="s">
        <v>525</v>
      </c>
    </row>
    <row r="1199" spans="2:51" s="13" customFormat="1" ht="11.25">
      <c r="B1199" s="204"/>
      <c r="C1199" s="205"/>
      <c r="D1199" s="206" t="s">
        <v>546</v>
      </c>
      <c r="E1199" s="207" t="s">
        <v>19</v>
      </c>
      <c r="F1199" s="208" t="s">
        <v>1658</v>
      </c>
      <c r="G1199" s="205"/>
      <c r="H1199" s="209">
        <v>1.1000000000000001</v>
      </c>
      <c r="I1199" s="210"/>
      <c r="J1199" s="205"/>
      <c r="K1199" s="205"/>
      <c r="L1199" s="211"/>
      <c r="M1199" s="212"/>
      <c r="N1199" s="213"/>
      <c r="O1199" s="213"/>
      <c r="P1199" s="213"/>
      <c r="Q1199" s="213"/>
      <c r="R1199" s="213"/>
      <c r="S1199" s="213"/>
      <c r="T1199" s="214"/>
      <c r="AT1199" s="215" t="s">
        <v>546</v>
      </c>
      <c r="AU1199" s="215" t="s">
        <v>85</v>
      </c>
      <c r="AV1199" s="13" t="s">
        <v>85</v>
      </c>
      <c r="AW1199" s="13" t="s">
        <v>33</v>
      </c>
      <c r="AX1199" s="13" t="s">
        <v>72</v>
      </c>
      <c r="AY1199" s="215" t="s">
        <v>525</v>
      </c>
    </row>
    <row r="1200" spans="2:51" s="15" customFormat="1" ht="11.25">
      <c r="B1200" s="227"/>
      <c r="C1200" s="228"/>
      <c r="D1200" s="206" t="s">
        <v>546</v>
      </c>
      <c r="E1200" s="229" t="s">
        <v>19</v>
      </c>
      <c r="F1200" s="230" t="s">
        <v>1592</v>
      </c>
      <c r="G1200" s="228"/>
      <c r="H1200" s="229" t="s">
        <v>19</v>
      </c>
      <c r="I1200" s="231"/>
      <c r="J1200" s="228"/>
      <c r="K1200" s="228"/>
      <c r="L1200" s="232"/>
      <c r="M1200" s="233"/>
      <c r="N1200" s="234"/>
      <c r="O1200" s="234"/>
      <c r="P1200" s="234"/>
      <c r="Q1200" s="234"/>
      <c r="R1200" s="234"/>
      <c r="S1200" s="234"/>
      <c r="T1200" s="235"/>
      <c r="AT1200" s="236" t="s">
        <v>546</v>
      </c>
      <c r="AU1200" s="236" t="s">
        <v>85</v>
      </c>
      <c r="AV1200" s="15" t="s">
        <v>79</v>
      </c>
      <c r="AW1200" s="15" t="s">
        <v>33</v>
      </c>
      <c r="AX1200" s="15" t="s">
        <v>72</v>
      </c>
      <c r="AY1200" s="236" t="s">
        <v>525</v>
      </c>
    </row>
    <row r="1201" spans="2:51" s="13" customFormat="1" ht="11.25">
      <c r="B1201" s="204"/>
      <c r="C1201" s="205"/>
      <c r="D1201" s="206" t="s">
        <v>546</v>
      </c>
      <c r="E1201" s="207" t="s">
        <v>19</v>
      </c>
      <c r="F1201" s="208" t="s">
        <v>1668</v>
      </c>
      <c r="G1201" s="205"/>
      <c r="H1201" s="209">
        <v>6.68</v>
      </c>
      <c r="I1201" s="210"/>
      <c r="J1201" s="205"/>
      <c r="K1201" s="205"/>
      <c r="L1201" s="211"/>
      <c r="M1201" s="212"/>
      <c r="N1201" s="213"/>
      <c r="O1201" s="213"/>
      <c r="P1201" s="213"/>
      <c r="Q1201" s="213"/>
      <c r="R1201" s="213"/>
      <c r="S1201" s="213"/>
      <c r="T1201" s="214"/>
      <c r="AT1201" s="215" t="s">
        <v>546</v>
      </c>
      <c r="AU1201" s="215" t="s">
        <v>85</v>
      </c>
      <c r="AV1201" s="13" t="s">
        <v>85</v>
      </c>
      <c r="AW1201" s="13" t="s">
        <v>33</v>
      </c>
      <c r="AX1201" s="13" t="s">
        <v>72</v>
      </c>
      <c r="AY1201" s="215" t="s">
        <v>525</v>
      </c>
    </row>
    <row r="1202" spans="2:51" s="15" customFormat="1" ht="11.25">
      <c r="B1202" s="227"/>
      <c r="C1202" s="228"/>
      <c r="D1202" s="206" t="s">
        <v>546</v>
      </c>
      <c r="E1202" s="229" t="s">
        <v>19</v>
      </c>
      <c r="F1202" s="230" t="s">
        <v>1594</v>
      </c>
      <c r="G1202" s="228"/>
      <c r="H1202" s="229" t="s">
        <v>19</v>
      </c>
      <c r="I1202" s="231"/>
      <c r="J1202" s="228"/>
      <c r="K1202" s="228"/>
      <c r="L1202" s="232"/>
      <c r="M1202" s="233"/>
      <c r="N1202" s="234"/>
      <c r="O1202" s="234"/>
      <c r="P1202" s="234"/>
      <c r="Q1202" s="234"/>
      <c r="R1202" s="234"/>
      <c r="S1202" s="234"/>
      <c r="T1202" s="235"/>
      <c r="AT1202" s="236" t="s">
        <v>546</v>
      </c>
      <c r="AU1202" s="236" t="s">
        <v>85</v>
      </c>
      <c r="AV1202" s="15" t="s">
        <v>79</v>
      </c>
      <c r="AW1202" s="15" t="s">
        <v>33</v>
      </c>
      <c r="AX1202" s="15" t="s">
        <v>72</v>
      </c>
      <c r="AY1202" s="236" t="s">
        <v>525</v>
      </c>
    </row>
    <row r="1203" spans="2:51" s="13" customFormat="1" ht="11.25">
      <c r="B1203" s="204"/>
      <c r="C1203" s="205"/>
      <c r="D1203" s="206" t="s">
        <v>546</v>
      </c>
      <c r="E1203" s="207" t="s">
        <v>19</v>
      </c>
      <c r="F1203" s="208" t="s">
        <v>1669</v>
      </c>
      <c r="G1203" s="205"/>
      <c r="H1203" s="209">
        <v>0.57999999999999996</v>
      </c>
      <c r="I1203" s="210"/>
      <c r="J1203" s="205"/>
      <c r="K1203" s="205"/>
      <c r="L1203" s="211"/>
      <c r="M1203" s="212"/>
      <c r="N1203" s="213"/>
      <c r="O1203" s="213"/>
      <c r="P1203" s="213"/>
      <c r="Q1203" s="213"/>
      <c r="R1203" s="213"/>
      <c r="S1203" s="213"/>
      <c r="T1203" s="214"/>
      <c r="AT1203" s="215" t="s">
        <v>546</v>
      </c>
      <c r="AU1203" s="215" t="s">
        <v>85</v>
      </c>
      <c r="AV1203" s="13" t="s">
        <v>85</v>
      </c>
      <c r="AW1203" s="13" t="s">
        <v>33</v>
      </c>
      <c r="AX1203" s="13" t="s">
        <v>72</v>
      </c>
      <c r="AY1203" s="215" t="s">
        <v>525</v>
      </c>
    </row>
    <row r="1204" spans="2:51" s="15" customFormat="1" ht="11.25">
      <c r="B1204" s="227"/>
      <c r="C1204" s="228"/>
      <c r="D1204" s="206" t="s">
        <v>546</v>
      </c>
      <c r="E1204" s="229" t="s">
        <v>19</v>
      </c>
      <c r="F1204" s="230" t="s">
        <v>1596</v>
      </c>
      <c r="G1204" s="228"/>
      <c r="H1204" s="229" t="s">
        <v>19</v>
      </c>
      <c r="I1204" s="231"/>
      <c r="J1204" s="228"/>
      <c r="K1204" s="228"/>
      <c r="L1204" s="232"/>
      <c r="M1204" s="233"/>
      <c r="N1204" s="234"/>
      <c r="O1204" s="234"/>
      <c r="P1204" s="234"/>
      <c r="Q1204" s="234"/>
      <c r="R1204" s="234"/>
      <c r="S1204" s="234"/>
      <c r="T1204" s="235"/>
      <c r="AT1204" s="236" t="s">
        <v>546</v>
      </c>
      <c r="AU1204" s="236" t="s">
        <v>85</v>
      </c>
      <c r="AV1204" s="15" t="s">
        <v>79</v>
      </c>
      <c r="AW1204" s="15" t="s">
        <v>33</v>
      </c>
      <c r="AX1204" s="15" t="s">
        <v>72</v>
      </c>
      <c r="AY1204" s="236" t="s">
        <v>525</v>
      </c>
    </row>
    <row r="1205" spans="2:51" s="13" customFormat="1" ht="11.25">
      <c r="B1205" s="204"/>
      <c r="C1205" s="205"/>
      <c r="D1205" s="206" t="s">
        <v>546</v>
      </c>
      <c r="E1205" s="207" t="s">
        <v>19</v>
      </c>
      <c r="F1205" s="208" t="s">
        <v>1670</v>
      </c>
      <c r="G1205" s="205"/>
      <c r="H1205" s="209">
        <v>2.0630000000000002</v>
      </c>
      <c r="I1205" s="210"/>
      <c r="J1205" s="205"/>
      <c r="K1205" s="205"/>
      <c r="L1205" s="211"/>
      <c r="M1205" s="212"/>
      <c r="N1205" s="213"/>
      <c r="O1205" s="213"/>
      <c r="P1205" s="213"/>
      <c r="Q1205" s="213"/>
      <c r="R1205" s="213"/>
      <c r="S1205" s="213"/>
      <c r="T1205" s="214"/>
      <c r="AT1205" s="215" t="s">
        <v>546</v>
      </c>
      <c r="AU1205" s="215" t="s">
        <v>85</v>
      </c>
      <c r="AV1205" s="13" t="s">
        <v>85</v>
      </c>
      <c r="AW1205" s="13" t="s">
        <v>33</v>
      </c>
      <c r="AX1205" s="13" t="s">
        <v>72</v>
      </c>
      <c r="AY1205" s="215" t="s">
        <v>525</v>
      </c>
    </row>
    <row r="1206" spans="2:51" s="15" customFormat="1" ht="11.25">
      <c r="B1206" s="227"/>
      <c r="C1206" s="228"/>
      <c r="D1206" s="206" t="s">
        <v>546</v>
      </c>
      <c r="E1206" s="229" t="s">
        <v>19</v>
      </c>
      <c r="F1206" s="230" t="s">
        <v>1598</v>
      </c>
      <c r="G1206" s="228"/>
      <c r="H1206" s="229" t="s">
        <v>19</v>
      </c>
      <c r="I1206" s="231"/>
      <c r="J1206" s="228"/>
      <c r="K1206" s="228"/>
      <c r="L1206" s="232"/>
      <c r="M1206" s="233"/>
      <c r="N1206" s="234"/>
      <c r="O1206" s="234"/>
      <c r="P1206" s="234"/>
      <c r="Q1206" s="234"/>
      <c r="R1206" s="234"/>
      <c r="S1206" s="234"/>
      <c r="T1206" s="235"/>
      <c r="AT1206" s="236" t="s">
        <v>546</v>
      </c>
      <c r="AU1206" s="236" t="s">
        <v>85</v>
      </c>
      <c r="AV1206" s="15" t="s">
        <v>79</v>
      </c>
      <c r="AW1206" s="15" t="s">
        <v>33</v>
      </c>
      <c r="AX1206" s="15" t="s">
        <v>72</v>
      </c>
      <c r="AY1206" s="236" t="s">
        <v>525</v>
      </c>
    </row>
    <row r="1207" spans="2:51" s="13" customFormat="1" ht="11.25">
      <c r="B1207" s="204"/>
      <c r="C1207" s="205"/>
      <c r="D1207" s="206" t="s">
        <v>546</v>
      </c>
      <c r="E1207" s="207" t="s">
        <v>19</v>
      </c>
      <c r="F1207" s="208" t="s">
        <v>1671</v>
      </c>
      <c r="G1207" s="205"/>
      <c r="H1207" s="209">
        <v>2.25</v>
      </c>
      <c r="I1207" s="210"/>
      <c r="J1207" s="205"/>
      <c r="K1207" s="205"/>
      <c r="L1207" s="211"/>
      <c r="M1207" s="212"/>
      <c r="N1207" s="213"/>
      <c r="O1207" s="213"/>
      <c r="P1207" s="213"/>
      <c r="Q1207" s="213"/>
      <c r="R1207" s="213"/>
      <c r="S1207" s="213"/>
      <c r="T1207" s="214"/>
      <c r="AT1207" s="215" t="s">
        <v>546</v>
      </c>
      <c r="AU1207" s="215" t="s">
        <v>85</v>
      </c>
      <c r="AV1207" s="13" t="s">
        <v>85</v>
      </c>
      <c r="AW1207" s="13" t="s">
        <v>33</v>
      </c>
      <c r="AX1207" s="13" t="s">
        <v>72</v>
      </c>
      <c r="AY1207" s="215" t="s">
        <v>525</v>
      </c>
    </row>
    <row r="1208" spans="2:51" s="15" customFormat="1" ht="11.25">
      <c r="B1208" s="227"/>
      <c r="C1208" s="228"/>
      <c r="D1208" s="206" t="s">
        <v>546</v>
      </c>
      <c r="E1208" s="229" t="s">
        <v>19</v>
      </c>
      <c r="F1208" s="230" t="s">
        <v>1600</v>
      </c>
      <c r="G1208" s="228"/>
      <c r="H1208" s="229" t="s">
        <v>19</v>
      </c>
      <c r="I1208" s="231"/>
      <c r="J1208" s="228"/>
      <c r="K1208" s="228"/>
      <c r="L1208" s="232"/>
      <c r="M1208" s="233"/>
      <c r="N1208" s="234"/>
      <c r="O1208" s="234"/>
      <c r="P1208" s="234"/>
      <c r="Q1208" s="234"/>
      <c r="R1208" s="234"/>
      <c r="S1208" s="234"/>
      <c r="T1208" s="235"/>
      <c r="AT1208" s="236" t="s">
        <v>546</v>
      </c>
      <c r="AU1208" s="236" t="s">
        <v>85</v>
      </c>
      <c r="AV1208" s="15" t="s">
        <v>79</v>
      </c>
      <c r="AW1208" s="15" t="s">
        <v>33</v>
      </c>
      <c r="AX1208" s="15" t="s">
        <v>72</v>
      </c>
      <c r="AY1208" s="236" t="s">
        <v>525</v>
      </c>
    </row>
    <row r="1209" spans="2:51" s="13" customFormat="1" ht="11.25">
      <c r="B1209" s="204"/>
      <c r="C1209" s="205"/>
      <c r="D1209" s="206" t="s">
        <v>546</v>
      </c>
      <c r="E1209" s="207" t="s">
        <v>19</v>
      </c>
      <c r="F1209" s="208" t="s">
        <v>1672</v>
      </c>
      <c r="G1209" s="205"/>
      <c r="H1209" s="209">
        <v>4.0250000000000004</v>
      </c>
      <c r="I1209" s="210"/>
      <c r="J1209" s="205"/>
      <c r="K1209" s="205"/>
      <c r="L1209" s="211"/>
      <c r="M1209" s="212"/>
      <c r="N1209" s="213"/>
      <c r="O1209" s="213"/>
      <c r="P1209" s="213"/>
      <c r="Q1209" s="213"/>
      <c r="R1209" s="213"/>
      <c r="S1209" s="213"/>
      <c r="T1209" s="214"/>
      <c r="AT1209" s="215" t="s">
        <v>546</v>
      </c>
      <c r="AU1209" s="215" t="s">
        <v>85</v>
      </c>
      <c r="AV1209" s="13" t="s">
        <v>85</v>
      </c>
      <c r="AW1209" s="13" t="s">
        <v>33</v>
      </c>
      <c r="AX1209" s="13" t="s">
        <v>72</v>
      </c>
      <c r="AY1209" s="215" t="s">
        <v>525</v>
      </c>
    </row>
    <row r="1210" spans="2:51" s="15" customFormat="1" ht="11.25">
      <c r="B1210" s="227"/>
      <c r="C1210" s="228"/>
      <c r="D1210" s="206" t="s">
        <v>546</v>
      </c>
      <c r="E1210" s="229" t="s">
        <v>19</v>
      </c>
      <c r="F1210" s="230" t="s">
        <v>1602</v>
      </c>
      <c r="G1210" s="228"/>
      <c r="H1210" s="229" t="s">
        <v>19</v>
      </c>
      <c r="I1210" s="231"/>
      <c r="J1210" s="228"/>
      <c r="K1210" s="228"/>
      <c r="L1210" s="232"/>
      <c r="M1210" s="233"/>
      <c r="N1210" s="234"/>
      <c r="O1210" s="234"/>
      <c r="P1210" s="234"/>
      <c r="Q1210" s="234"/>
      <c r="R1210" s="234"/>
      <c r="S1210" s="234"/>
      <c r="T1210" s="235"/>
      <c r="AT1210" s="236" t="s">
        <v>546</v>
      </c>
      <c r="AU1210" s="236" t="s">
        <v>85</v>
      </c>
      <c r="AV1210" s="15" t="s">
        <v>79</v>
      </c>
      <c r="AW1210" s="15" t="s">
        <v>33</v>
      </c>
      <c r="AX1210" s="15" t="s">
        <v>72</v>
      </c>
      <c r="AY1210" s="236" t="s">
        <v>525</v>
      </c>
    </row>
    <row r="1211" spans="2:51" s="13" customFormat="1" ht="11.25">
      <c r="B1211" s="204"/>
      <c r="C1211" s="205"/>
      <c r="D1211" s="206" t="s">
        <v>546</v>
      </c>
      <c r="E1211" s="207" t="s">
        <v>19</v>
      </c>
      <c r="F1211" s="208" t="s">
        <v>1673</v>
      </c>
      <c r="G1211" s="205"/>
      <c r="H1211" s="209">
        <v>0.45</v>
      </c>
      <c r="I1211" s="210"/>
      <c r="J1211" s="205"/>
      <c r="K1211" s="205"/>
      <c r="L1211" s="211"/>
      <c r="M1211" s="212"/>
      <c r="N1211" s="213"/>
      <c r="O1211" s="213"/>
      <c r="P1211" s="213"/>
      <c r="Q1211" s="213"/>
      <c r="R1211" s="213"/>
      <c r="S1211" s="213"/>
      <c r="T1211" s="214"/>
      <c r="AT1211" s="215" t="s">
        <v>546</v>
      </c>
      <c r="AU1211" s="215" t="s">
        <v>85</v>
      </c>
      <c r="AV1211" s="13" t="s">
        <v>85</v>
      </c>
      <c r="AW1211" s="13" t="s">
        <v>33</v>
      </c>
      <c r="AX1211" s="13" t="s">
        <v>72</v>
      </c>
      <c r="AY1211" s="215" t="s">
        <v>525</v>
      </c>
    </row>
    <row r="1212" spans="2:51" s="15" customFormat="1" ht="11.25">
      <c r="B1212" s="227"/>
      <c r="C1212" s="228"/>
      <c r="D1212" s="206" t="s">
        <v>546</v>
      </c>
      <c r="E1212" s="229" t="s">
        <v>19</v>
      </c>
      <c r="F1212" s="230" t="s">
        <v>1604</v>
      </c>
      <c r="G1212" s="228"/>
      <c r="H1212" s="229" t="s">
        <v>19</v>
      </c>
      <c r="I1212" s="231"/>
      <c r="J1212" s="228"/>
      <c r="K1212" s="228"/>
      <c r="L1212" s="232"/>
      <c r="M1212" s="233"/>
      <c r="N1212" s="234"/>
      <c r="O1212" s="234"/>
      <c r="P1212" s="234"/>
      <c r="Q1212" s="234"/>
      <c r="R1212" s="234"/>
      <c r="S1212" s="234"/>
      <c r="T1212" s="235"/>
      <c r="AT1212" s="236" t="s">
        <v>546</v>
      </c>
      <c r="AU1212" s="236" t="s">
        <v>85</v>
      </c>
      <c r="AV1212" s="15" t="s">
        <v>79</v>
      </c>
      <c r="AW1212" s="15" t="s">
        <v>33</v>
      </c>
      <c r="AX1212" s="15" t="s">
        <v>72</v>
      </c>
      <c r="AY1212" s="236" t="s">
        <v>525</v>
      </c>
    </row>
    <row r="1213" spans="2:51" s="13" customFormat="1" ht="11.25">
      <c r="B1213" s="204"/>
      <c r="C1213" s="205"/>
      <c r="D1213" s="206" t="s">
        <v>546</v>
      </c>
      <c r="E1213" s="207" t="s">
        <v>19</v>
      </c>
      <c r="F1213" s="208" t="s">
        <v>1664</v>
      </c>
      <c r="G1213" s="205"/>
      <c r="H1213" s="209">
        <v>0.36299999999999999</v>
      </c>
      <c r="I1213" s="210"/>
      <c r="J1213" s="205"/>
      <c r="K1213" s="205"/>
      <c r="L1213" s="211"/>
      <c r="M1213" s="212"/>
      <c r="N1213" s="213"/>
      <c r="O1213" s="213"/>
      <c r="P1213" s="213"/>
      <c r="Q1213" s="213"/>
      <c r="R1213" s="213"/>
      <c r="S1213" s="213"/>
      <c r="T1213" s="214"/>
      <c r="AT1213" s="215" t="s">
        <v>546</v>
      </c>
      <c r="AU1213" s="215" t="s">
        <v>85</v>
      </c>
      <c r="AV1213" s="13" t="s">
        <v>85</v>
      </c>
      <c r="AW1213" s="13" t="s">
        <v>33</v>
      </c>
      <c r="AX1213" s="13" t="s">
        <v>72</v>
      </c>
      <c r="AY1213" s="215" t="s">
        <v>525</v>
      </c>
    </row>
    <row r="1214" spans="2:51" s="15" customFormat="1" ht="11.25">
      <c r="B1214" s="227"/>
      <c r="C1214" s="228"/>
      <c r="D1214" s="206" t="s">
        <v>546</v>
      </c>
      <c r="E1214" s="229" t="s">
        <v>19</v>
      </c>
      <c r="F1214" s="230" t="s">
        <v>1605</v>
      </c>
      <c r="G1214" s="228"/>
      <c r="H1214" s="229" t="s">
        <v>19</v>
      </c>
      <c r="I1214" s="231"/>
      <c r="J1214" s="228"/>
      <c r="K1214" s="228"/>
      <c r="L1214" s="232"/>
      <c r="M1214" s="233"/>
      <c r="N1214" s="234"/>
      <c r="O1214" s="234"/>
      <c r="P1214" s="234"/>
      <c r="Q1214" s="234"/>
      <c r="R1214" s="234"/>
      <c r="S1214" s="234"/>
      <c r="T1214" s="235"/>
      <c r="AT1214" s="236" t="s">
        <v>546</v>
      </c>
      <c r="AU1214" s="236" t="s">
        <v>85</v>
      </c>
      <c r="AV1214" s="15" t="s">
        <v>79</v>
      </c>
      <c r="AW1214" s="15" t="s">
        <v>33</v>
      </c>
      <c r="AX1214" s="15" t="s">
        <v>72</v>
      </c>
      <c r="AY1214" s="236" t="s">
        <v>525</v>
      </c>
    </row>
    <row r="1215" spans="2:51" s="13" customFormat="1" ht="11.25">
      <c r="B1215" s="204"/>
      <c r="C1215" s="205"/>
      <c r="D1215" s="206" t="s">
        <v>546</v>
      </c>
      <c r="E1215" s="207" t="s">
        <v>19</v>
      </c>
      <c r="F1215" s="208" t="s">
        <v>1674</v>
      </c>
      <c r="G1215" s="205"/>
      <c r="H1215" s="209">
        <v>3.3879999999999999</v>
      </c>
      <c r="I1215" s="210"/>
      <c r="J1215" s="205"/>
      <c r="K1215" s="205"/>
      <c r="L1215" s="211"/>
      <c r="M1215" s="212"/>
      <c r="N1215" s="213"/>
      <c r="O1215" s="213"/>
      <c r="P1215" s="213"/>
      <c r="Q1215" s="213"/>
      <c r="R1215" s="213"/>
      <c r="S1215" s="213"/>
      <c r="T1215" s="214"/>
      <c r="AT1215" s="215" t="s">
        <v>546</v>
      </c>
      <c r="AU1215" s="215" t="s">
        <v>85</v>
      </c>
      <c r="AV1215" s="13" t="s">
        <v>85</v>
      </c>
      <c r="AW1215" s="13" t="s">
        <v>33</v>
      </c>
      <c r="AX1215" s="13" t="s">
        <v>72</v>
      </c>
      <c r="AY1215" s="215" t="s">
        <v>525</v>
      </c>
    </row>
    <row r="1216" spans="2:51" s="15" customFormat="1" ht="11.25">
      <c r="B1216" s="227"/>
      <c r="C1216" s="228"/>
      <c r="D1216" s="206" t="s">
        <v>546</v>
      </c>
      <c r="E1216" s="229" t="s">
        <v>19</v>
      </c>
      <c r="F1216" s="230" t="s">
        <v>1607</v>
      </c>
      <c r="G1216" s="228"/>
      <c r="H1216" s="229" t="s">
        <v>19</v>
      </c>
      <c r="I1216" s="231"/>
      <c r="J1216" s="228"/>
      <c r="K1216" s="228"/>
      <c r="L1216" s="232"/>
      <c r="M1216" s="233"/>
      <c r="N1216" s="234"/>
      <c r="O1216" s="234"/>
      <c r="P1216" s="234"/>
      <c r="Q1216" s="234"/>
      <c r="R1216" s="234"/>
      <c r="S1216" s="234"/>
      <c r="T1216" s="235"/>
      <c r="AT1216" s="236" t="s">
        <v>546</v>
      </c>
      <c r="AU1216" s="236" t="s">
        <v>85</v>
      </c>
      <c r="AV1216" s="15" t="s">
        <v>79</v>
      </c>
      <c r="AW1216" s="15" t="s">
        <v>33</v>
      </c>
      <c r="AX1216" s="15" t="s">
        <v>72</v>
      </c>
      <c r="AY1216" s="236" t="s">
        <v>525</v>
      </c>
    </row>
    <row r="1217" spans="1:65" s="13" customFormat="1" ht="11.25">
      <c r="B1217" s="204"/>
      <c r="C1217" s="205"/>
      <c r="D1217" s="206" t="s">
        <v>546</v>
      </c>
      <c r="E1217" s="207" t="s">
        <v>19</v>
      </c>
      <c r="F1217" s="208" t="s">
        <v>1675</v>
      </c>
      <c r="G1217" s="205"/>
      <c r="H1217" s="209">
        <v>2.6309999999999998</v>
      </c>
      <c r="I1217" s="210"/>
      <c r="J1217" s="205"/>
      <c r="K1217" s="205"/>
      <c r="L1217" s="211"/>
      <c r="M1217" s="212"/>
      <c r="N1217" s="213"/>
      <c r="O1217" s="213"/>
      <c r="P1217" s="213"/>
      <c r="Q1217" s="213"/>
      <c r="R1217" s="213"/>
      <c r="S1217" s="213"/>
      <c r="T1217" s="214"/>
      <c r="AT1217" s="215" t="s">
        <v>546</v>
      </c>
      <c r="AU1217" s="215" t="s">
        <v>85</v>
      </c>
      <c r="AV1217" s="13" t="s">
        <v>85</v>
      </c>
      <c r="AW1217" s="13" t="s">
        <v>33</v>
      </c>
      <c r="AX1217" s="13" t="s">
        <v>72</v>
      </c>
      <c r="AY1217" s="215" t="s">
        <v>525</v>
      </c>
    </row>
    <row r="1218" spans="1:65" s="16" customFormat="1" ht="11.25">
      <c r="B1218" s="237"/>
      <c r="C1218" s="238"/>
      <c r="D1218" s="206" t="s">
        <v>546</v>
      </c>
      <c r="E1218" s="239" t="s">
        <v>19</v>
      </c>
      <c r="F1218" s="240" t="s">
        <v>590</v>
      </c>
      <c r="G1218" s="238"/>
      <c r="H1218" s="241">
        <v>38.07</v>
      </c>
      <c r="I1218" s="242"/>
      <c r="J1218" s="238"/>
      <c r="K1218" s="238"/>
      <c r="L1218" s="243"/>
      <c r="M1218" s="244"/>
      <c r="N1218" s="245"/>
      <c r="O1218" s="245"/>
      <c r="P1218" s="245"/>
      <c r="Q1218" s="245"/>
      <c r="R1218" s="245"/>
      <c r="S1218" s="245"/>
      <c r="T1218" s="246"/>
      <c r="AT1218" s="247" t="s">
        <v>546</v>
      </c>
      <c r="AU1218" s="247" t="s">
        <v>85</v>
      </c>
      <c r="AV1218" s="16" t="s">
        <v>573</v>
      </c>
      <c r="AW1218" s="16" t="s">
        <v>33</v>
      </c>
      <c r="AX1218" s="16" t="s">
        <v>72</v>
      </c>
      <c r="AY1218" s="247" t="s">
        <v>525</v>
      </c>
    </row>
    <row r="1219" spans="1:65" s="15" customFormat="1" ht="11.25">
      <c r="B1219" s="227"/>
      <c r="C1219" s="228"/>
      <c r="D1219" s="206" t="s">
        <v>546</v>
      </c>
      <c r="E1219" s="229" t="s">
        <v>19</v>
      </c>
      <c r="F1219" s="230" t="s">
        <v>1470</v>
      </c>
      <c r="G1219" s="228"/>
      <c r="H1219" s="229" t="s">
        <v>19</v>
      </c>
      <c r="I1219" s="231"/>
      <c r="J1219" s="228"/>
      <c r="K1219" s="228"/>
      <c r="L1219" s="232"/>
      <c r="M1219" s="233"/>
      <c r="N1219" s="234"/>
      <c r="O1219" s="234"/>
      <c r="P1219" s="234"/>
      <c r="Q1219" s="234"/>
      <c r="R1219" s="234"/>
      <c r="S1219" s="234"/>
      <c r="T1219" s="235"/>
      <c r="AT1219" s="236" t="s">
        <v>546</v>
      </c>
      <c r="AU1219" s="236" t="s">
        <v>85</v>
      </c>
      <c r="AV1219" s="15" t="s">
        <v>79</v>
      </c>
      <c r="AW1219" s="15" t="s">
        <v>33</v>
      </c>
      <c r="AX1219" s="15" t="s">
        <v>72</v>
      </c>
      <c r="AY1219" s="236" t="s">
        <v>525</v>
      </c>
    </row>
    <row r="1220" spans="1:65" s="15" customFormat="1" ht="11.25">
      <c r="B1220" s="227"/>
      <c r="C1220" s="228"/>
      <c r="D1220" s="206" t="s">
        <v>546</v>
      </c>
      <c r="E1220" s="229" t="s">
        <v>19</v>
      </c>
      <c r="F1220" s="230" t="s">
        <v>1609</v>
      </c>
      <c r="G1220" s="228"/>
      <c r="H1220" s="229" t="s">
        <v>19</v>
      </c>
      <c r="I1220" s="231"/>
      <c r="J1220" s="228"/>
      <c r="K1220" s="228"/>
      <c r="L1220" s="232"/>
      <c r="M1220" s="233"/>
      <c r="N1220" s="234"/>
      <c r="O1220" s="234"/>
      <c r="P1220" s="234"/>
      <c r="Q1220" s="234"/>
      <c r="R1220" s="234"/>
      <c r="S1220" s="234"/>
      <c r="T1220" s="235"/>
      <c r="AT1220" s="236" t="s">
        <v>546</v>
      </c>
      <c r="AU1220" s="236" t="s">
        <v>85</v>
      </c>
      <c r="AV1220" s="15" t="s">
        <v>79</v>
      </c>
      <c r="AW1220" s="15" t="s">
        <v>33</v>
      </c>
      <c r="AX1220" s="15" t="s">
        <v>72</v>
      </c>
      <c r="AY1220" s="236" t="s">
        <v>525</v>
      </c>
    </row>
    <row r="1221" spans="1:65" s="13" customFormat="1" ht="11.25">
      <c r="B1221" s="204"/>
      <c r="C1221" s="205"/>
      <c r="D1221" s="206" t="s">
        <v>546</v>
      </c>
      <c r="E1221" s="207" t="s">
        <v>19</v>
      </c>
      <c r="F1221" s="208" t="s">
        <v>1676</v>
      </c>
      <c r="G1221" s="205"/>
      <c r="H1221" s="209">
        <v>14.94</v>
      </c>
      <c r="I1221" s="210"/>
      <c r="J1221" s="205"/>
      <c r="K1221" s="205"/>
      <c r="L1221" s="211"/>
      <c r="M1221" s="212"/>
      <c r="N1221" s="213"/>
      <c r="O1221" s="213"/>
      <c r="P1221" s="213"/>
      <c r="Q1221" s="213"/>
      <c r="R1221" s="213"/>
      <c r="S1221" s="213"/>
      <c r="T1221" s="214"/>
      <c r="AT1221" s="215" t="s">
        <v>546</v>
      </c>
      <c r="AU1221" s="215" t="s">
        <v>85</v>
      </c>
      <c r="AV1221" s="13" t="s">
        <v>85</v>
      </c>
      <c r="AW1221" s="13" t="s">
        <v>33</v>
      </c>
      <c r="AX1221" s="13" t="s">
        <v>72</v>
      </c>
      <c r="AY1221" s="215" t="s">
        <v>525</v>
      </c>
    </row>
    <row r="1222" spans="1:65" s="15" customFormat="1" ht="11.25">
      <c r="B1222" s="227"/>
      <c r="C1222" s="228"/>
      <c r="D1222" s="206" t="s">
        <v>546</v>
      </c>
      <c r="E1222" s="229" t="s">
        <v>19</v>
      </c>
      <c r="F1222" s="230" t="s">
        <v>1611</v>
      </c>
      <c r="G1222" s="228"/>
      <c r="H1222" s="229" t="s">
        <v>19</v>
      </c>
      <c r="I1222" s="231"/>
      <c r="J1222" s="228"/>
      <c r="K1222" s="228"/>
      <c r="L1222" s="232"/>
      <c r="M1222" s="233"/>
      <c r="N1222" s="234"/>
      <c r="O1222" s="234"/>
      <c r="P1222" s="234"/>
      <c r="Q1222" s="234"/>
      <c r="R1222" s="234"/>
      <c r="S1222" s="234"/>
      <c r="T1222" s="235"/>
      <c r="AT1222" s="236" t="s">
        <v>546</v>
      </c>
      <c r="AU1222" s="236" t="s">
        <v>85</v>
      </c>
      <c r="AV1222" s="15" t="s">
        <v>79</v>
      </c>
      <c r="AW1222" s="15" t="s">
        <v>33</v>
      </c>
      <c r="AX1222" s="15" t="s">
        <v>72</v>
      </c>
      <c r="AY1222" s="236" t="s">
        <v>525</v>
      </c>
    </row>
    <row r="1223" spans="1:65" s="13" customFormat="1" ht="11.25">
      <c r="B1223" s="204"/>
      <c r="C1223" s="205"/>
      <c r="D1223" s="206" t="s">
        <v>546</v>
      </c>
      <c r="E1223" s="207" t="s">
        <v>19</v>
      </c>
      <c r="F1223" s="208" t="s">
        <v>1664</v>
      </c>
      <c r="G1223" s="205"/>
      <c r="H1223" s="209">
        <v>0.36299999999999999</v>
      </c>
      <c r="I1223" s="210"/>
      <c r="J1223" s="205"/>
      <c r="K1223" s="205"/>
      <c r="L1223" s="211"/>
      <c r="M1223" s="212"/>
      <c r="N1223" s="213"/>
      <c r="O1223" s="213"/>
      <c r="P1223" s="213"/>
      <c r="Q1223" s="213"/>
      <c r="R1223" s="213"/>
      <c r="S1223" s="213"/>
      <c r="T1223" s="214"/>
      <c r="AT1223" s="215" t="s">
        <v>546</v>
      </c>
      <c r="AU1223" s="215" t="s">
        <v>85</v>
      </c>
      <c r="AV1223" s="13" t="s">
        <v>85</v>
      </c>
      <c r="AW1223" s="13" t="s">
        <v>33</v>
      </c>
      <c r="AX1223" s="13" t="s">
        <v>72</v>
      </c>
      <c r="AY1223" s="215" t="s">
        <v>525</v>
      </c>
    </row>
    <row r="1224" spans="1:65" s="15" customFormat="1" ht="11.25">
      <c r="B1224" s="227"/>
      <c r="C1224" s="228"/>
      <c r="D1224" s="206" t="s">
        <v>546</v>
      </c>
      <c r="E1224" s="229" t="s">
        <v>19</v>
      </c>
      <c r="F1224" s="230" t="s">
        <v>1609</v>
      </c>
      <c r="G1224" s="228"/>
      <c r="H1224" s="229" t="s">
        <v>19</v>
      </c>
      <c r="I1224" s="231"/>
      <c r="J1224" s="228"/>
      <c r="K1224" s="228"/>
      <c r="L1224" s="232"/>
      <c r="M1224" s="233"/>
      <c r="N1224" s="234"/>
      <c r="O1224" s="234"/>
      <c r="P1224" s="234"/>
      <c r="Q1224" s="234"/>
      <c r="R1224" s="234"/>
      <c r="S1224" s="234"/>
      <c r="T1224" s="235"/>
      <c r="AT1224" s="236" t="s">
        <v>546</v>
      </c>
      <c r="AU1224" s="236" t="s">
        <v>85</v>
      </c>
      <c r="AV1224" s="15" t="s">
        <v>79</v>
      </c>
      <c r="AW1224" s="15" t="s">
        <v>33</v>
      </c>
      <c r="AX1224" s="15" t="s">
        <v>72</v>
      </c>
      <c r="AY1224" s="236" t="s">
        <v>525</v>
      </c>
    </row>
    <row r="1225" spans="1:65" s="13" customFormat="1" ht="11.25">
      <c r="B1225" s="204"/>
      <c r="C1225" s="205"/>
      <c r="D1225" s="206" t="s">
        <v>546</v>
      </c>
      <c r="E1225" s="207" t="s">
        <v>19</v>
      </c>
      <c r="F1225" s="208" t="s">
        <v>1658</v>
      </c>
      <c r="G1225" s="205"/>
      <c r="H1225" s="209">
        <v>1.1000000000000001</v>
      </c>
      <c r="I1225" s="210"/>
      <c r="J1225" s="205"/>
      <c r="K1225" s="205"/>
      <c r="L1225" s="211"/>
      <c r="M1225" s="212"/>
      <c r="N1225" s="213"/>
      <c r="O1225" s="213"/>
      <c r="P1225" s="213"/>
      <c r="Q1225" s="213"/>
      <c r="R1225" s="213"/>
      <c r="S1225" s="213"/>
      <c r="T1225" s="214"/>
      <c r="AT1225" s="215" t="s">
        <v>546</v>
      </c>
      <c r="AU1225" s="215" t="s">
        <v>85</v>
      </c>
      <c r="AV1225" s="13" t="s">
        <v>85</v>
      </c>
      <c r="AW1225" s="13" t="s">
        <v>33</v>
      </c>
      <c r="AX1225" s="13" t="s">
        <v>72</v>
      </c>
      <c r="AY1225" s="215" t="s">
        <v>525</v>
      </c>
    </row>
    <row r="1226" spans="1:65" s="15" customFormat="1" ht="11.25">
      <c r="B1226" s="227"/>
      <c r="C1226" s="228"/>
      <c r="D1226" s="206" t="s">
        <v>546</v>
      </c>
      <c r="E1226" s="229" t="s">
        <v>19</v>
      </c>
      <c r="F1226" s="230" t="s">
        <v>1613</v>
      </c>
      <c r="G1226" s="228"/>
      <c r="H1226" s="229" t="s">
        <v>19</v>
      </c>
      <c r="I1226" s="231"/>
      <c r="J1226" s="228"/>
      <c r="K1226" s="228"/>
      <c r="L1226" s="232"/>
      <c r="M1226" s="233"/>
      <c r="N1226" s="234"/>
      <c r="O1226" s="234"/>
      <c r="P1226" s="234"/>
      <c r="Q1226" s="234"/>
      <c r="R1226" s="234"/>
      <c r="S1226" s="234"/>
      <c r="T1226" s="235"/>
      <c r="AT1226" s="236" t="s">
        <v>546</v>
      </c>
      <c r="AU1226" s="236" t="s">
        <v>85</v>
      </c>
      <c r="AV1226" s="15" t="s">
        <v>79</v>
      </c>
      <c r="AW1226" s="15" t="s">
        <v>33</v>
      </c>
      <c r="AX1226" s="15" t="s">
        <v>72</v>
      </c>
      <c r="AY1226" s="236" t="s">
        <v>525</v>
      </c>
    </row>
    <row r="1227" spans="1:65" s="13" customFormat="1" ht="11.25">
      <c r="B1227" s="204"/>
      <c r="C1227" s="205"/>
      <c r="D1227" s="206" t="s">
        <v>546</v>
      </c>
      <c r="E1227" s="207" t="s">
        <v>19</v>
      </c>
      <c r="F1227" s="208" t="s">
        <v>1677</v>
      </c>
      <c r="G1227" s="205"/>
      <c r="H1227" s="209">
        <v>2.25</v>
      </c>
      <c r="I1227" s="210"/>
      <c r="J1227" s="205"/>
      <c r="K1227" s="205"/>
      <c r="L1227" s="211"/>
      <c r="M1227" s="212"/>
      <c r="N1227" s="213"/>
      <c r="O1227" s="213"/>
      <c r="P1227" s="213"/>
      <c r="Q1227" s="213"/>
      <c r="R1227" s="213"/>
      <c r="S1227" s="213"/>
      <c r="T1227" s="214"/>
      <c r="AT1227" s="215" t="s">
        <v>546</v>
      </c>
      <c r="AU1227" s="215" t="s">
        <v>85</v>
      </c>
      <c r="AV1227" s="13" t="s">
        <v>85</v>
      </c>
      <c r="AW1227" s="13" t="s">
        <v>33</v>
      </c>
      <c r="AX1227" s="13" t="s">
        <v>72</v>
      </c>
      <c r="AY1227" s="215" t="s">
        <v>525</v>
      </c>
    </row>
    <row r="1228" spans="1:65" s="16" customFormat="1" ht="11.25">
      <c r="B1228" s="237"/>
      <c r="C1228" s="238"/>
      <c r="D1228" s="206" t="s">
        <v>546</v>
      </c>
      <c r="E1228" s="239" t="s">
        <v>19</v>
      </c>
      <c r="F1228" s="240" t="s">
        <v>590</v>
      </c>
      <c r="G1228" s="238"/>
      <c r="H1228" s="241">
        <v>18.652999999999999</v>
      </c>
      <c r="I1228" s="242"/>
      <c r="J1228" s="238"/>
      <c r="K1228" s="238"/>
      <c r="L1228" s="243"/>
      <c r="M1228" s="244"/>
      <c r="N1228" s="245"/>
      <c r="O1228" s="245"/>
      <c r="P1228" s="245"/>
      <c r="Q1228" s="245"/>
      <c r="R1228" s="245"/>
      <c r="S1228" s="245"/>
      <c r="T1228" s="246"/>
      <c r="AT1228" s="247" t="s">
        <v>546</v>
      </c>
      <c r="AU1228" s="247" t="s">
        <v>85</v>
      </c>
      <c r="AV1228" s="16" t="s">
        <v>573</v>
      </c>
      <c r="AW1228" s="16" t="s">
        <v>33</v>
      </c>
      <c r="AX1228" s="16" t="s">
        <v>72</v>
      </c>
      <c r="AY1228" s="247" t="s">
        <v>525</v>
      </c>
    </row>
    <row r="1229" spans="1:65" s="14" customFormat="1" ht="11.25">
      <c r="B1229" s="216"/>
      <c r="C1229" s="217"/>
      <c r="D1229" s="206" t="s">
        <v>546</v>
      </c>
      <c r="E1229" s="218" t="s">
        <v>444</v>
      </c>
      <c r="F1229" s="219" t="s">
        <v>552</v>
      </c>
      <c r="G1229" s="217"/>
      <c r="H1229" s="220">
        <v>93.823999999999998</v>
      </c>
      <c r="I1229" s="221"/>
      <c r="J1229" s="217"/>
      <c r="K1229" s="217"/>
      <c r="L1229" s="222"/>
      <c r="M1229" s="223"/>
      <c r="N1229" s="224"/>
      <c r="O1229" s="224"/>
      <c r="P1229" s="224"/>
      <c r="Q1229" s="224"/>
      <c r="R1229" s="224"/>
      <c r="S1229" s="224"/>
      <c r="T1229" s="225"/>
      <c r="AT1229" s="226" t="s">
        <v>546</v>
      </c>
      <c r="AU1229" s="226" t="s">
        <v>85</v>
      </c>
      <c r="AV1229" s="14" t="s">
        <v>537</v>
      </c>
      <c r="AW1229" s="14" t="s">
        <v>33</v>
      </c>
      <c r="AX1229" s="14" t="s">
        <v>79</v>
      </c>
      <c r="AY1229" s="226" t="s">
        <v>525</v>
      </c>
    </row>
    <row r="1230" spans="1:65" s="2" customFormat="1" ht="37.9" customHeight="1">
      <c r="A1230" s="38"/>
      <c r="B1230" s="39"/>
      <c r="C1230" s="186" t="s">
        <v>1678</v>
      </c>
      <c r="D1230" s="186" t="s">
        <v>533</v>
      </c>
      <c r="E1230" s="187" t="s">
        <v>1679</v>
      </c>
      <c r="F1230" s="188" t="s">
        <v>1680</v>
      </c>
      <c r="G1230" s="189" t="s">
        <v>132</v>
      </c>
      <c r="H1230" s="190">
        <v>93.823999999999998</v>
      </c>
      <c r="I1230" s="191"/>
      <c r="J1230" s="192">
        <f>ROUND(I1230*H1230,2)</f>
        <v>0</v>
      </c>
      <c r="K1230" s="188" t="s">
        <v>536</v>
      </c>
      <c r="L1230" s="43"/>
      <c r="M1230" s="193" t="s">
        <v>19</v>
      </c>
      <c r="N1230" s="194" t="s">
        <v>44</v>
      </c>
      <c r="O1230" s="68"/>
      <c r="P1230" s="195">
        <f>O1230*H1230</f>
        <v>0</v>
      </c>
      <c r="Q1230" s="195">
        <v>0</v>
      </c>
      <c r="R1230" s="195">
        <f>Q1230*H1230</f>
        <v>0</v>
      </c>
      <c r="S1230" s="195">
        <v>0</v>
      </c>
      <c r="T1230" s="196">
        <f>S1230*H1230</f>
        <v>0</v>
      </c>
      <c r="U1230" s="38"/>
      <c r="V1230" s="38"/>
      <c r="W1230" s="38"/>
      <c r="X1230" s="38"/>
      <c r="Y1230" s="38"/>
      <c r="Z1230" s="38"/>
      <c r="AA1230" s="38"/>
      <c r="AB1230" s="38"/>
      <c r="AC1230" s="38"/>
      <c r="AD1230" s="38"/>
      <c r="AE1230" s="38"/>
      <c r="AR1230" s="197" t="s">
        <v>537</v>
      </c>
      <c r="AT1230" s="197" t="s">
        <v>533</v>
      </c>
      <c r="AU1230" s="197" t="s">
        <v>85</v>
      </c>
      <c r="AY1230" s="21" t="s">
        <v>525</v>
      </c>
      <c r="BE1230" s="198">
        <f>IF(N1230="základní",J1230,0)</f>
        <v>0</v>
      </c>
      <c r="BF1230" s="198">
        <f>IF(N1230="snížená",J1230,0)</f>
        <v>0</v>
      </c>
      <c r="BG1230" s="198">
        <f>IF(N1230="zákl. přenesená",J1230,0)</f>
        <v>0</v>
      </c>
      <c r="BH1230" s="198">
        <f>IF(N1230="sníž. přenesená",J1230,0)</f>
        <v>0</v>
      </c>
      <c r="BI1230" s="198">
        <f>IF(N1230="nulová",J1230,0)</f>
        <v>0</v>
      </c>
      <c r="BJ1230" s="21" t="s">
        <v>85</v>
      </c>
      <c r="BK1230" s="198">
        <f>ROUND(I1230*H1230,2)</f>
        <v>0</v>
      </c>
      <c r="BL1230" s="21" t="s">
        <v>537</v>
      </c>
      <c r="BM1230" s="197" t="s">
        <v>1681</v>
      </c>
    </row>
    <row r="1231" spans="1:65" s="2" customFormat="1" ht="11.25">
      <c r="A1231" s="38"/>
      <c r="B1231" s="39"/>
      <c r="C1231" s="40"/>
      <c r="D1231" s="199" t="s">
        <v>542</v>
      </c>
      <c r="E1231" s="40"/>
      <c r="F1231" s="200" t="s">
        <v>1682</v>
      </c>
      <c r="G1231" s="40"/>
      <c r="H1231" s="40"/>
      <c r="I1231" s="201"/>
      <c r="J1231" s="40"/>
      <c r="K1231" s="40"/>
      <c r="L1231" s="43"/>
      <c r="M1231" s="202"/>
      <c r="N1231" s="203"/>
      <c r="O1231" s="68"/>
      <c r="P1231" s="68"/>
      <c r="Q1231" s="68"/>
      <c r="R1231" s="68"/>
      <c r="S1231" s="68"/>
      <c r="T1231" s="69"/>
      <c r="U1231" s="38"/>
      <c r="V1231" s="38"/>
      <c r="W1231" s="38"/>
      <c r="X1231" s="38"/>
      <c r="Y1231" s="38"/>
      <c r="Z1231" s="38"/>
      <c r="AA1231" s="38"/>
      <c r="AB1231" s="38"/>
      <c r="AC1231" s="38"/>
      <c r="AD1231" s="38"/>
      <c r="AE1231" s="38"/>
      <c r="AT1231" s="21" t="s">
        <v>542</v>
      </c>
      <c r="AU1231" s="21" t="s">
        <v>85</v>
      </c>
    </row>
    <row r="1232" spans="1:65" s="13" customFormat="1" ht="11.25">
      <c r="B1232" s="204"/>
      <c r="C1232" s="205"/>
      <c r="D1232" s="206" t="s">
        <v>546</v>
      </c>
      <c r="E1232" s="207" t="s">
        <v>19</v>
      </c>
      <c r="F1232" s="208" t="s">
        <v>444</v>
      </c>
      <c r="G1232" s="205"/>
      <c r="H1232" s="209">
        <v>93.823999999999998</v>
      </c>
      <c r="I1232" s="210"/>
      <c r="J1232" s="205"/>
      <c r="K1232" s="205"/>
      <c r="L1232" s="211"/>
      <c r="M1232" s="212"/>
      <c r="N1232" s="213"/>
      <c r="O1232" s="213"/>
      <c r="P1232" s="213"/>
      <c r="Q1232" s="213"/>
      <c r="R1232" s="213"/>
      <c r="S1232" s="213"/>
      <c r="T1232" s="214"/>
      <c r="AT1232" s="215" t="s">
        <v>546</v>
      </c>
      <c r="AU1232" s="215" t="s">
        <v>85</v>
      </c>
      <c r="AV1232" s="13" t="s">
        <v>85</v>
      </c>
      <c r="AW1232" s="13" t="s">
        <v>33</v>
      </c>
      <c r="AX1232" s="13" t="s">
        <v>79</v>
      </c>
      <c r="AY1232" s="215" t="s">
        <v>525</v>
      </c>
    </row>
    <row r="1233" spans="1:65" s="2" customFormat="1" ht="66.75" customHeight="1">
      <c r="A1233" s="38"/>
      <c r="B1233" s="39"/>
      <c r="C1233" s="186" t="s">
        <v>1683</v>
      </c>
      <c r="D1233" s="186" t="s">
        <v>533</v>
      </c>
      <c r="E1233" s="187" t="s">
        <v>1684</v>
      </c>
      <c r="F1233" s="188" t="s">
        <v>1685</v>
      </c>
      <c r="G1233" s="189" t="s">
        <v>318</v>
      </c>
      <c r="H1233" s="190">
        <v>3.8029999999999999</v>
      </c>
      <c r="I1233" s="191"/>
      <c r="J1233" s="192">
        <f>ROUND(I1233*H1233,2)</f>
        <v>0</v>
      </c>
      <c r="K1233" s="188" t="s">
        <v>536</v>
      </c>
      <c r="L1233" s="43"/>
      <c r="M1233" s="193" t="s">
        <v>19</v>
      </c>
      <c r="N1233" s="194" t="s">
        <v>44</v>
      </c>
      <c r="O1233" s="68"/>
      <c r="P1233" s="195">
        <f>O1233*H1233</f>
        <v>0</v>
      </c>
      <c r="Q1233" s="195">
        <v>1.0551200000000001</v>
      </c>
      <c r="R1233" s="195">
        <f>Q1233*H1233</f>
        <v>4.0126213599999998</v>
      </c>
      <c r="S1233" s="195">
        <v>0</v>
      </c>
      <c r="T1233" s="196">
        <f>S1233*H1233</f>
        <v>0</v>
      </c>
      <c r="U1233" s="38"/>
      <c r="V1233" s="38"/>
      <c r="W1233" s="38"/>
      <c r="X1233" s="38"/>
      <c r="Y1233" s="38"/>
      <c r="Z1233" s="38"/>
      <c r="AA1233" s="38"/>
      <c r="AB1233" s="38"/>
      <c r="AC1233" s="38"/>
      <c r="AD1233" s="38"/>
      <c r="AE1233" s="38"/>
      <c r="AR1233" s="197" t="s">
        <v>537</v>
      </c>
      <c r="AT1233" s="197" t="s">
        <v>533</v>
      </c>
      <c r="AU1233" s="197" t="s">
        <v>85</v>
      </c>
      <c r="AY1233" s="21" t="s">
        <v>525</v>
      </c>
      <c r="BE1233" s="198">
        <f>IF(N1233="základní",J1233,0)</f>
        <v>0</v>
      </c>
      <c r="BF1233" s="198">
        <f>IF(N1233="snížená",J1233,0)</f>
        <v>0</v>
      </c>
      <c r="BG1233" s="198">
        <f>IF(N1233="zákl. přenesená",J1233,0)</f>
        <v>0</v>
      </c>
      <c r="BH1233" s="198">
        <f>IF(N1233="sníž. přenesená",J1233,0)</f>
        <v>0</v>
      </c>
      <c r="BI1233" s="198">
        <f>IF(N1233="nulová",J1233,0)</f>
        <v>0</v>
      </c>
      <c r="BJ1233" s="21" t="s">
        <v>85</v>
      </c>
      <c r="BK1233" s="198">
        <f>ROUND(I1233*H1233,2)</f>
        <v>0</v>
      </c>
      <c r="BL1233" s="21" t="s">
        <v>537</v>
      </c>
      <c r="BM1233" s="197" t="s">
        <v>1686</v>
      </c>
    </row>
    <row r="1234" spans="1:65" s="2" customFormat="1" ht="11.25">
      <c r="A1234" s="38"/>
      <c r="B1234" s="39"/>
      <c r="C1234" s="40"/>
      <c r="D1234" s="199" t="s">
        <v>542</v>
      </c>
      <c r="E1234" s="40"/>
      <c r="F1234" s="200" t="s">
        <v>1687</v>
      </c>
      <c r="G1234" s="40"/>
      <c r="H1234" s="40"/>
      <c r="I1234" s="201"/>
      <c r="J1234" s="40"/>
      <c r="K1234" s="40"/>
      <c r="L1234" s="43"/>
      <c r="M1234" s="202"/>
      <c r="N1234" s="203"/>
      <c r="O1234" s="68"/>
      <c r="P1234" s="68"/>
      <c r="Q1234" s="68"/>
      <c r="R1234" s="68"/>
      <c r="S1234" s="68"/>
      <c r="T1234" s="69"/>
      <c r="U1234" s="38"/>
      <c r="V1234" s="38"/>
      <c r="W1234" s="38"/>
      <c r="X1234" s="38"/>
      <c r="Y1234" s="38"/>
      <c r="Z1234" s="38"/>
      <c r="AA1234" s="38"/>
      <c r="AB1234" s="38"/>
      <c r="AC1234" s="38"/>
      <c r="AD1234" s="38"/>
      <c r="AE1234" s="38"/>
      <c r="AT1234" s="21" t="s">
        <v>542</v>
      </c>
      <c r="AU1234" s="21" t="s">
        <v>85</v>
      </c>
    </row>
    <row r="1235" spans="1:65" s="13" customFormat="1" ht="11.25">
      <c r="B1235" s="204"/>
      <c r="C1235" s="205"/>
      <c r="D1235" s="206" t="s">
        <v>546</v>
      </c>
      <c r="E1235" s="207" t="s">
        <v>19</v>
      </c>
      <c r="F1235" s="208" t="s">
        <v>1688</v>
      </c>
      <c r="G1235" s="205"/>
      <c r="H1235" s="209">
        <v>3.8029999999999999</v>
      </c>
      <c r="I1235" s="210"/>
      <c r="J1235" s="205"/>
      <c r="K1235" s="205"/>
      <c r="L1235" s="211"/>
      <c r="M1235" s="212"/>
      <c r="N1235" s="213"/>
      <c r="O1235" s="213"/>
      <c r="P1235" s="213"/>
      <c r="Q1235" s="213"/>
      <c r="R1235" s="213"/>
      <c r="S1235" s="213"/>
      <c r="T1235" s="214"/>
      <c r="AT1235" s="215" t="s">
        <v>546</v>
      </c>
      <c r="AU1235" s="215" t="s">
        <v>85</v>
      </c>
      <c r="AV1235" s="13" t="s">
        <v>85</v>
      </c>
      <c r="AW1235" s="13" t="s">
        <v>33</v>
      </c>
      <c r="AX1235" s="13" t="s">
        <v>79</v>
      </c>
      <c r="AY1235" s="215" t="s">
        <v>525</v>
      </c>
    </row>
    <row r="1236" spans="1:65" s="2" customFormat="1" ht="24.2" customHeight="1">
      <c r="A1236" s="38"/>
      <c r="B1236" s="39"/>
      <c r="C1236" s="186" t="s">
        <v>1689</v>
      </c>
      <c r="D1236" s="186" t="s">
        <v>533</v>
      </c>
      <c r="E1236" s="187" t="s">
        <v>1690</v>
      </c>
      <c r="F1236" s="188" t="s">
        <v>1691</v>
      </c>
      <c r="G1236" s="189" t="s">
        <v>318</v>
      </c>
      <c r="H1236" s="190">
        <v>4.3600000000000003</v>
      </c>
      <c r="I1236" s="191"/>
      <c r="J1236" s="192">
        <f>ROUND(I1236*H1236,2)</f>
        <v>0</v>
      </c>
      <c r="K1236" s="188" t="s">
        <v>536</v>
      </c>
      <c r="L1236" s="43"/>
      <c r="M1236" s="193" t="s">
        <v>19</v>
      </c>
      <c r="N1236" s="194" t="s">
        <v>44</v>
      </c>
      <c r="O1236" s="68"/>
      <c r="P1236" s="195">
        <f>O1236*H1236</f>
        <v>0</v>
      </c>
      <c r="Q1236" s="195">
        <v>8.5500000000000003E-3</v>
      </c>
      <c r="R1236" s="195">
        <f>Q1236*H1236</f>
        <v>3.7278000000000006E-2</v>
      </c>
      <c r="S1236" s="195">
        <v>0</v>
      </c>
      <c r="T1236" s="196">
        <f>S1236*H1236</f>
        <v>0</v>
      </c>
      <c r="U1236" s="38"/>
      <c r="V1236" s="38"/>
      <c r="W1236" s="38"/>
      <c r="X1236" s="38"/>
      <c r="Y1236" s="38"/>
      <c r="Z1236" s="38"/>
      <c r="AA1236" s="38"/>
      <c r="AB1236" s="38"/>
      <c r="AC1236" s="38"/>
      <c r="AD1236" s="38"/>
      <c r="AE1236" s="38"/>
      <c r="AR1236" s="197" t="s">
        <v>537</v>
      </c>
      <c r="AT1236" s="197" t="s">
        <v>533</v>
      </c>
      <c r="AU1236" s="197" t="s">
        <v>85</v>
      </c>
      <c r="AY1236" s="21" t="s">
        <v>525</v>
      </c>
      <c r="BE1236" s="198">
        <f>IF(N1236="základní",J1236,0)</f>
        <v>0</v>
      </c>
      <c r="BF1236" s="198">
        <f>IF(N1236="snížená",J1236,0)</f>
        <v>0</v>
      </c>
      <c r="BG1236" s="198">
        <f>IF(N1236="zákl. přenesená",J1236,0)</f>
        <v>0</v>
      </c>
      <c r="BH1236" s="198">
        <f>IF(N1236="sníž. přenesená",J1236,0)</f>
        <v>0</v>
      </c>
      <c r="BI1236" s="198">
        <f>IF(N1236="nulová",J1236,0)</f>
        <v>0</v>
      </c>
      <c r="BJ1236" s="21" t="s">
        <v>85</v>
      </c>
      <c r="BK1236" s="198">
        <f>ROUND(I1236*H1236,2)</f>
        <v>0</v>
      </c>
      <c r="BL1236" s="21" t="s">
        <v>537</v>
      </c>
      <c r="BM1236" s="197" t="s">
        <v>1692</v>
      </c>
    </row>
    <row r="1237" spans="1:65" s="2" customFormat="1" ht="11.25">
      <c r="A1237" s="38"/>
      <c r="B1237" s="39"/>
      <c r="C1237" s="40"/>
      <c r="D1237" s="199" t="s">
        <v>542</v>
      </c>
      <c r="E1237" s="40"/>
      <c r="F1237" s="200" t="s">
        <v>1693</v>
      </c>
      <c r="G1237" s="40"/>
      <c r="H1237" s="40"/>
      <c r="I1237" s="201"/>
      <c r="J1237" s="40"/>
      <c r="K1237" s="40"/>
      <c r="L1237" s="43"/>
      <c r="M1237" s="202"/>
      <c r="N1237" s="203"/>
      <c r="O1237" s="68"/>
      <c r="P1237" s="68"/>
      <c r="Q1237" s="68"/>
      <c r="R1237" s="68"/>
      <c r="S1237" s="68"/>
      <c r="T1237" s="69"/>
      <c r="U1237" s="38"/>
      <c r="V1237" s="38"/>
      <c r="W1237" s="38"/>
      <c r="X1237" s="38"/>
      <c r="Y1237" s="38"/>
      <c r="Z1237" s="38"/>
      <c r="AA1237" s="38"/>
      <c r="AB1237" s="38"/>
      <c r="AC1237" s="38"/>
      <c r="AD1237" s="38"/>
      <c r="AE1237" s="38"/>
      <c r="AT1237" s="21" t="s">
        <v>542</v>
      </c>
      <c r="AU1237" s="21" t="s">
        <v>85</v>
      </c>
    </row>
    <row r="1238" spans="1:65" s="15" customFormat="1" ht="11.25">
      <c r="B1238" s="227"/>
      <c r="C1238" s="228"/>
      <c r="D1238" s="206" t="s">
        <v>546</v>
      </c>
      <c r="E1238" s="229" t="s">
        <v>19</v>
      </c>
      <c r="F1238" s="230" t="s">
        <v>1461</v>
      </c>
      <c r="G1238" s="228"/>
      <c r="H1238" s="229" t="s">
        <v>19</v>
      </c>
      <c r="I1238" s="231"/>
      <c r="J1238" s="228"/>
      <c r="K1238" s="228"/>
      <c r="L1238" s="232"/>
      <c r="M1238" s="233"/>
      <c r="N1238" s="234"/>
      <c r="O1238" s="234"/>
      <c r="P1238" s="234"/>
      <c r="Q1238" s="234"/>
      <c r="R1238" s="234"/>
      <c r="S1238" s="234"/>
      <c r="T1238" s="235"/>
      <c r="AT1238" s="236" t="s">
        <v>546</v>
      </c>
      <c r="AU1238" s="236" t="s">
        <v>85</v>
      </c>
      <c r="AV1238" s="15" t="s">
        <v>79</v>
      </c>
      <c r="AW1238" s="15" t="s">
        <v>33</v>
      </c>
      <c r="AX1238" s="15" t="s">
        <v>72</v>
      </c>
      <c r="AY1238" s="236" t="s">
        <v>525</v>
      </c>
    </row>
    <row r="1239" spans="1:65" s="15" customFormat="1" ht="11.25">
      <c r="B1239" s="227"/>
      <c r="C1239" s="228"/>
      <c r="D1239" s="206" t="s">
        <v>546</v>
      </c>
      <c r="E1239" s="229" t="s">
        <v>19</v>
      </c>
      <c r="F1239" s="230" t="s">
        <v>1694</v>
      </c>
      <c r="G1239" s="228"/>
      <c r="H1239" s="229" t="s">
        <v>19</v>
      </c>
      <c r="I1239" s="231"/>
      <c r="J1239" s="228"/>
      <c r="K1239" s="228"/>
      <c r="L1239" s="232"/>
      <c r="M1239" s="233"/>
      <c r="N1239" s="234"/>
      <c r="O1239" s="234"/>
      <c r="P1239" s="234"/>
      <c r="Q1239" s="234"/>
      <c r="R1239" s="234"/>
      <c r="S1239" s="234"/>
      <c r="T1239" s="235"/>
      <c r="AT1239" s="236" t="s">
        <v>546</v>
      </c>
      <c r="AU1239" s="236" t="s">
        <v>85</v>
      </c>
      <c r="AV1239" s="15" t="s">
        <v>79</v>
      </c>
      <c r="AW1239" s="15" t="s">
        <v>33</v>
      </c>
      <c r="AX1239" s="15" t="s">
        <v>72</v>
      </c>
      <c r="AY1239" s="236" t="s">
        <v>525</v>
      </c>
    </row>
    <row r="1240" spans="1:65" s="15" customFormat="1" ht="11.25">
      <c r="B1240" s="227"/>
      <c r="C1240" s="228"/>
      <c r="D1240" s="206" t="s">
        <v>546</v>
      </c>
      <c r="E1240" s="229" t="s">
        <v>19</v>
      </c>
      <c r="F1240" s="230" t="s">
        <v>1695</v>
      </c>
      <c r="G1240" s="228"/>
      <c r="H1240" s="229" t="s">
        <v>19</v>
      </c>
      <c r="I1240" s="231"/>
      <c r="J1240" s="228"/>
      <c r="K1240" s="228"/>
      <c r="L1240" s="232"/>
      <c r="M1240" s="233"/>
      <c r="N1240" s="234"/>
      <c r="O1240" s="234"/>
      <c r="P1240" s="234"/>
      <c r="Q1240" s="234"/>
      <c r="R1240" s="234"/>
      <c r="S1240" s="234"/>
      <c r="T1240" s="235"/>
      <c r="AT1240" s="236" t="s">
        <v>546</v>
      </c>
      <c r="AU1240" s="236" t="s">
        <v>85</v>
      </c>
      <c r="AV1240" s="15" t="s">
        <v>79</v>
      </c>
      <c r="AW1240" s="15" t="s">
        <v>33</v>
      </c>
      <c r="AX1240" s="15" t="s">
        <v>72</v>
      </c>
      <c r="AY1240" s="236" t="s">
        <v>525</v>
      </c>
    </row>
    <row r="1241" spans="1:65" s="13" customFormat="1" ht="11.25">
      <c r="B1241" s="204"/>
      <c r="C1241" s="205"/>
      <c r="D1241" s="206" t="s">
        <v>546</v>
      </c>
      <c r="E1241" s="207" t="s">
        <v>19</v>
      </c>
      <c r="F1241" s="208" t="s">
        <v>1696</v>
      </c>
      <c r="G1241" s="205"/>
      <c r="H1241" s="209">
        <v>4.3600000000000003</v>
      </c>
      <c r="I1241" s="210"/>
      <c r="J1241" s="205"/>
      <c r="K1241" s="205"/>
      <c r="L1241" s="211"/>
      <c r="M1241" s="212"/>
      <c r="N1241" s="213"/>
      <c r="O1241" s="213"/>
      <c r="P1241" s="213"/>
      <c r="Q1241" s="213"/>
      <c r="R1241" s="213"/>
      <c r="S1241" s="213"/>
      <c r="T1241" s="214"/>
      <c r="AT1241" s="215" t="s">
        <v>546</v>
      </c>
      <c r="AU1241" s="215" t="s">
        <v>85</v>
      </c>
      <c r="AV1241" s="13" t="s">
        <v>85</v>
      </c>
      <c r="AW1241" s="13" t="s">
        <v>33</v>
      </c>
      <c r="AX1241" s="13" t="s">
        <v>72</v>
      </c>
      <c r="AY1241" s="215" t="s">
        <v>525</v>
      </c>
    </row>
    <row r="1242" spans="1:65" s="16" customFormat="1" ht="11.25">
      <c r="B1242" s="237"/>
      <c r="C1242" s="238"/>
      <c r="D1242" s="206" t="s">
        <v>546</v>
      </c>
      <c r="E1242" s="239" t="s">
        <v>329</v>
      </c>
      <c r="F1242" s="240" t="s">
        <v>590</v>
      </c>
      <c r="G1242" s="238"/>
      <c r="H1242" s="241">
        <v>4.3600000000000003</v>
      </c>
      <c r="I1242" s="242"/>
      <c r="J1242" s="238"/>
      <c r="K1242" s="238"/>
      <c r="L1242" s="243"/>
      <c r="M1242" s="244"/>
      <c r="N1242" s="245"/>
      <c r="O1242" s="245"/>
      <c r="P1242" s="245"/>
      <c r="Q1242" s="245"/>
      <c r="R1242" s="245"/>
      <c r="S1242" s="245"/>
      <c r="T1242" s="246"/>
      <c r="AT1242" s="247" t="s">
        <v>546</v>
      </c>
      <c r="AU1242" s="247" t="s">
        <v>85</v>
      </c>
      <c r="AV1242" s="16" t="s">
        <v>573</v>
      </c>
      <c r="AW1242" s="16" t="s">
        <v>33</v>
      </c>
      <c r="AX1242" s="16" t="s">
        <v>72</v>
      </c>
      <c r="AY1242" s="247" t="s">
        <v>525</v>
      </c>
    </row>
    <row r="1243" spans="1:65" s="14" customFormat="1" ht="11.25">
      <c r="B1243" s="216"/>
      <c r="C1243" s="217"/>
      <c r="D1243" s="206" t="s">
        <v>546</v>
      </c>
      <c r="E1243" s="218" t="s">
        <v>19</v>
      </c>
      <c r="F1243" s="219" t="s">
        <v>552</v>
      </c>
      <c r="G1243" s="217"/>
      <c r="H1243" s="220">
        <v>4.3600000000000003</v>
      </c>
      <c r="I1243" s="221"/>
      <c r="J1243" s="217"/>
      <c r="K1243" s="217"/>
      <c r="L1243" s="222"/>
      <c r="M1243" s="223"/>
      <c r="N1243" s="224"/>
      <c r="O1243" s="224"/>
      <c r="P1243" s="224"/>
      <c r="Q1243" s="224"/>
      <c r="R1243" s="224"/>
      <c r="S1243" s="224"/>
      <c r="T1243" s="225"/>
      <c r="AT1243" s="226" t="s">
        <v>546</v>
      </c>
      <c r="AU1243" s="226" t="s">
        <v>85</v>
      </c>
      <c r="AV1243" s="14" t="s">
        <v>537</v>
      </c>
      <c r="AW1243" s="14" t="s">
        <v>33</v>
      </c>
      <c r="AX1243" s="14" t="s">
        <v>79</v>
      </c>
      <c r="AY1243" s="226" t="s">
        <v>525</v>
      </c>
    </row>
    <row r="1244" spans="1:65" s="2" customFormat="1" ht="21.75" customHeight="1">
      <c r="A1244" s="38"/>
      <c r="B1244" s="39"/>
      <c r="C1244" s="248" t="s">
        <v>1697</v>
      </c>
      <c r="D1244" s="248" t="s">
        <v>369</v>
      </c>
      <c r="E1244" s="249" t="s">
        <v>1698</v>
      </c>
      <c r="F1244" s="250" t="s">
        <v>1699</v>
      </c>
      <c r="G1244" s="251" t="s">
        <v>318</v>
      </c>
      <c r="H1244" s="252">
        <v>4.7089999999999996</v>
      </c>
      <c r="I1244" s="253"/>
      <c r="J1244" s="254">
        <f>ROUND(I1244*H1244,2)</f>
        <v>0</v>
      </c>
      <c r="K1244" s="250" t="s">
        <v>536</v>
      </c>
      <c r="L1244" s="255"/>
      <c r="M1244" s="256" t="s">
        <v>19</v>
      </c>
      <c r="N1244" s="257" t="s">
        <v>44</v>
      </c>
      <c r="O1244" s="68"/>
      <c r="P1244" s="195">
        <f>O1244*H1244</f>
        <v>0</v>
      </c>
      <c r="Q1244" s="195">
        <v>1</v>
      </c>
      <c r="R1244" s="195">
        <f>Q1244*H1244</f>
        <v>4.7089999999999996</v>
      </c>
      <c r="S1244" s="195">
        <v>0</v>
      </c>
      <c r="T1244" s="196">
        <f>S1244*H1244</f>
        <v>0</v>
      </c>
      <c r="U1244" s="38"/>
      <c r="V1244" s="38"/>
      <c r="W1244" s="38"/>
      <c r="X1244" s="38"/>
      <c r="Y1244" s="38"/>
      <c r="Z1244" s="38"/>
      <c r="AA1244" s="38"/>
      <c r="AB1244" s="38"/>
      <c r="AC1244" s="38"/>
      <c r="AD1244" s="38"/>
      <c r="AE1244" s="38"/>
      <c r="AR1244" s="197" t="s">
        <v>674</v>
      </c>
      <c r="AT1244" s="197" t="s">
        <v>369</v>
      </c>
      <c r="AU1244" s="197" t="s">
        <v>85</v>
      </c>
      <c r="AY1244" s="21" t="s">
        <v>525</v>
      </c>
      <c r="BE1244" s="198">
        <f>IF(N1244="základní",J1244,0)</f>
        <v>0</v>
      </c>
      <c r="BF1244" s="198">
        <f>IF(N1244="snížená",J1244,0)</f>
        <v>0</v>
      </c>
      <c r="BG1244" s="198">
        <f>IF(N1244="zákl. přenesená",J1244,0)</f>
        <v>0</v>
      </c>
      <c r="BH1244" s="198">
        <f>IF(N1244="sníž. přenesená",J1244,0)</f>
        <v>0</v>
      </c>
      <c r="BI1244" s="198">
        <f>IF(N1244="nulová",J1244,0)</f>
        <v>0</v>
      </c>
      <c r="BJ1244" s="21" t="s">
        <v>85</v>
      </c>
      <c r="BK1244" s="198">
        <f>ROUND(I1244*H1244,2)</f>
        <v>0</v>
      </c>
      <c r="BL1244" s="21" t="s">
        <v>537</v>
      </c>
      <c r="BM1244" s="197" t="s">
        <v>1700</v>
      </c>
    </row>
    <row r="1245" spans="1:65" s="13" customFormat="1" ht="11.25">
      <c r="B1245" s="204"/>
      <c r="C1245" s="205"/>
      <c r="D1245" s="206" t="s">
        <v>546</v>
      </c>
      <c r="E1245" s="207" t="s">
        <v>19</v>
      </c>
      <c r="F1245" s="208" t="s">
        <v>329</v>
      </c>
      <c r="G1245" s="205"/>
      <c r="H1245" s="209">
        <v>4.3600000000000003</v>
      </c>
      <c r="I1245" s="210"/>
      <c r="J1245" s="205"/>
      <c r="K1245" s="205"/>
      <c r="L1245" s="211"/>
      <c r="M1245" s="212"/>
      <c r="N1245" s="213"/>
      <c r="O1245" s="213"/>
      <c r="P1245" s="213"/>
      <c r="Q1245" s="213"/>
      <c r="R1245" s="213"/>
      <c r="S1245" s="213"/>
      <c r="T1245" s="214"/>
      <c r="AT1245" s="215" t="s">
        <v>546</v>
      </c>
      <c r="AU1245" s="215" t="s">
        <v>85</v>
      </c>
      <c r="AV1245" s="13" t="s">
        <v>85</v>
      </c>
      <c r="AW1245" s="13" t="s">
        <v>33</v>
      </c>
      <c r="AX1245" s="13" t="s">
        <v>79</v>
      </c>
      <c r="AY1245" s="215" t="s">
        <v>525</v>
      </c>
    </row>
    <row r="1246" spans="1:65" s="13" customFormat="1" ht="11.25">
      <c r="B1246" s="204"/>
      <c r="C1246" s="205"/>
      <c r="D1246" s="206" t="s">
        <v>546</v>
      </c>
      <c r="E1246" s="205"/>
      <c r="F1246" s="208" t="s">
        <v>1701</v>
      </c>
      <c r="G1246" s="205"/>
      <c r="H1246" s="209">
        <v>4.7089999999999996</v>
      </c>
      <c r="I1246" s="210"/>
      <c r="J1246" s="205"/>
      <c r="K1246" s="205"/>
      <c r="L1246" s="211"/>
      <c r="M1246" s="212"/>
      <c r="N1246" s="213"/>
      <c r="O1246" s="213"/>
      <c r="P1246" s="213"/>
      <c r="Q1246" s="213"/>
      <c r="R1246" s="213"/>
      <c r="S1246" s="213"/>
      <c r="T1246" s="214"/>
      <c r="AT1246" s="215" t="s">
        <v>546</v>
      </c>
      <c r="AU1246" s="215" t="s">
        <v>85</v>
      </c>
      <c r="AV1246" s="13" t="s">
        <v>85</v>
      </c>
      <c r="AW1246" s="13" t="s">
        <v>4</v>
      </c>
      <c r="AX1246" s="13" t="s">
        <v>79</v>
      </c>
      <c r="AY1246" s="215" t="s">
        <v>525</v>
      </c>
    </row>
    <row r="1247" spans="1:65" s="2" customFormat="1" ht="37.9" customHeight="1">
      <c r="A1247" s="38"/>
      <c r="B1247" s="39"/>
      <c r="C1247" s="186" t="s">
        <v>1702</v>
      </c>
      <c r="D1247" s="186" t="s">
        <v>533</v>
      </c>
      <c r="E1247" s="187" t="s">
        <v>1703</v>
      </c>
      <c r="F1247" s="188" t="s">
        <v>1704</v>
      </c>
      <c r="G1247" s="189" t="s">
        <v>158</v>
      </c>
      <c r="H1247" s="190">
        <v>10.087999999999999</v>
      </c>
      <c r="I1247" s="191"/>
      <c r="J1247" s="192">
        <f>ROUND(I1247*H1247,2)</f>
        <v>0</v>
      </c>
      <c r="K1247" s="188" t="s">
        <v>536</v>
      </c>
      <c r="L1247" s="43"/>
      <c r="M1247" s="193" t="s">
        <v>19</v>
      </c>
      <c r="N1247" s="194" t="s">
        <v>44</v>
      </c>
      <c r="O1247" s="68"/>
      <c r="P1247" s="195">
        <f>O1247*H1247</f>
        <v>0</v>
      </c>
      <c r="Q1247" s="195">
        <v>2.5019499999999999</v>
      </c>
      <c r="R1247" s="195">
        <f>Q1247*H1247</f>
        <v>25.239671599999998</v>
      </c>
      <c r="S1247" s="195">
        <v>0</v>
      </c>
      <c r="T1247" s="196">
        <f>S1247*H1247</f>
        <v>0</v>
      </c>
      <c r="U1247" s="38"/>
      <c r="V1247" s="38"/>
      <c r="W1247" s="38"/>
      <c r="X1247" s="38"/>
      <c r="Y1247" s="38"/>
      <c r="Z1247" s="38"/>
      <c r="AA1247" s="38"/>
      <c r="AB1247" s="38"/>
      <c r="AC1247" s="38"/>
      <c r="AD1247" s="38"/>
      <c r="AE1247" s="38"/>
      <c r="AR1247" s="197" t="s">
        <v>537</v>
      </c>
      <c r="AT1247" s="197" t="s">
        <v>533</v>
      </c>
      <c r="AU1247" s="197" t="s">
        <v>85</v>
      </c>
      <c r="AY1247" s="21" t="s">
        <v>525</v>
      </c>
      <c r="BE1247" s="198">
        <f>IF(N1247="základní",J1247,0)</f>
        <v>0</v>
      </c>
      <c r="BF1247" s="198">
        <f>IF(N1247="snížená",J1247,0)</f>
        <v>0</v>
      </c>
      <c r="BG1247" s="198">
        <f>IF(N1247="zákl. přenesená",J1247,0)</f>
        <v>0</v>
      </c>
      <c r="BH1247" s="198">
        <f>IF(N1247="sníž. přenesená",J1247,0)</f>
        <v>0</v>
      </c>
      <c r="BI1247" s="198">
        <f>IF(N1247="nulová",J1247,0)</f>
        <v>0</v>
      </c>
      <c r="BJ1247" s="21" t="s">
        <v>85</v>
      </c>
      <c r="BK1247" s="198">
        <f>ROUND(I1247*H1247,2)</f>
        <v>0</v>
      </c>
      <c r="BL1247" s="21" t="s">
        <v>537</v>
      </c>
      <c r="BM1247" s="197" t="s">
        <v>1705</v>
      </c>
    </row>
    <row r="1248" spans="1:65" s="2" customFormat="1" ht="11.25">
      <c r="A1248" s="38"/>
      <c r="B1248" s="39"/>
      <c r="C1248" s="40"/>
      <c r="D1248" s="199" t="s">
        <v>542</v>
      </c>
      <c r="E1248" s="40"/>
      <c r="F1248" s="200" t="s">
        <v>1706</v>
      </c>
      <c r="G1248" s="40"/>
      <c r="H1248" s="40"/>
      <c r="I1248" s="201"/>
      <c r="J1248" s="40"/>
      <c r="K1248" s="40"/>
      <c r="L1248" s="43"/>
      <c r="M1248" s="202"/>
      <c r="N1248" s="203"/>
      <c r="O1248" s="68"/>
      <c r="P1248" s="68"/>
      <c r="Q1248" s="68"/>
      <c r="R1248" s="68"/>
      <c r="S1248" s="68"/>
      <c r="T1248" s="69"/>
      <c r="U1248" s="38"/>
      <c r="V1248" s="38"/>
      <c r="W1248" s="38"/>
      <c r="X1248" s="38"/>
      <c r="Y1248" s="38"/>
      <c r="Z1248" s="38"/>
      <c r="AA1248" s="38"/>
      <c r="AB1248" s="38"/>
      <c r="AC1248" s="38"/>
      <c r="AD1248" s="38"/>
      <c r="AE1248" s="38"/>
      <c r="AT1248" s="21" t="s">
        <v>542</v>
      </c>
      <c r="AU1248" s="21" t="s">
        <v>85</v>
      </c>
    </row>
    <row r="1249" spans="2:51" s="15" customFormat="1" ht="11.25">
      <c r="B1249" s="227"/>
      <c r="C1249" s="228"/>
      <c r="D1249" s="206" t="s">
        <v>546</v>
      </c>
      <c r="E1249" s="229" t="s">
        <v>19</v>
      </c>
      <c r="F1249" s="230" t="s">
        <v>1707</v>
      </c>
      <c r="G1249" s="228"/>
      <c r="H1249" s="229" t="s">
        <v>19</v>
      </c>
      <c r="I1249" s="231"/>
      <c r="J1249" s="228"/>
      <c r="K1249" s="228"/>
      <c r="L1249" s="232"/>
      <c r="M1249" s="233"/>
      <c r="N1249" s="234"/>
      <c r="O1249" s="234"/>
      <c r="P1249" s="234"/>
      <c r="Q1249" s="234"/>
      <c r="R1249" s="234"/>
      <c r="S1249" s="234"/>
      <c r="T1249" s="235"/>
      <c r="AT1249" s="236" t="s">
        <v>546</v>
      </c>
      <c r="AU1249" s="236" t="s">
        <v>85</v>
      </c>
      <c r="AV1249" s="15" t="s">
        <v>79</v>
      </c>
      <c r="AW1249" s="15" t="s">
        <v>33</v>
      </c>
      <c r="AX1249" s="15" t="s">
        <v>72</v>
      </c>
      <c r="AY1249" s="236" t="s">
        <v>525</v>
      </c>
    </row>
    <row r="1250" spans="2:51" s="15" customFormat="1" ht="11.25">
      <c r="B1250" s="227"/>
      <c r="C1250" s="228"/>
      <c r="D1250" s="206" t="s">
        <v>546</v>
      </c>
      <c r="E1250" s="229" t="s">
        <v>19</v>
      </c>
      <c r="F1250" s="230" t="s">
        <v>1708</v>
      </c>
      <c r="G1250" s="228"/>
      <c r="H1250" s="229" t="s">
        <v>19</v>
      </c>
      <c r="I1250" s="231"/>
      <c r="J1250" s="228"/>
      <c r="K1250" s="228"/>
      <c r="L1250" s="232"/>
      <c r="M1250" s="233"/>
      <c r="N1250" s="234"/>
      <c r="O1250" s="234"/>
      <c r="P1250" s="234"/>
      <c r="Q1250" s="234"/>
      <c r="R1250" s="234"/>
      <c r="S1250" s="234"/>
      <c r="T1250" s="235"/>
      <c r="AT1250" s="236" t="s">
        <v>546</v>
      </c>
      <c r="AU1250" s="236" t="s">
        <v>85</v>
      </c>
      <c r="AV1250" s="15" t="s">
        <v>79</v>
      </c>
      <c r="AW1250" s="15" t="s">
        <v>33</v>
      </c>
      <c r="AX1250" s="15" t="s">
        <v>72</v>
      </c>
      <c r="AY1250" s="236" t="s">
        <v>525</v>
      </c>
    </row>
    <row r="1251" spans="2:51" s="13" customFormat="1" ht="11.25">
      <c r="B1251" s="204"/>
      <c r="C1251" s="205"/>
      <c r="D1251" s="206" t="s">
        <v>546</v>
      </c>
      <c r="E1251" s="207" t="s">
        <v>19</v>
      </c>
      <c r="F1251" s="208" t="s">
        <v>1709</v>
      </c>
      <c r="G1251" s="205"/>
      <c r="H1251" s="209">
        <v>0.30499999999999999</v>
      </c>
      <c r="I1251" s="210"/>
      <c r="J1251" s="205"/>
      <c r="K1251" s="205"/>
      <c r="L1251" s="211"/>
      <c r="M1251" s="212"/>
      <c r="N1251" s="213"/>
      <c r="O1251" s="213"/>
      <c r="P1251" s="213"/>
      <c r="Q1251" s="213"/>
      <c r="R1251" s="213"/>
      <c r="S1251" s="213"/>
      <c r="T1251" s="214"/>
      <c r="AT1251" s="215" t="s">
        <v>546</v>
      </c>
      <c r="AU1251" s="215" t="s">
        <v>85</v>
      </c>
      <c r="AV1251" s="13" t="s">
        <v>85</v>
      </c>
      <c r="AW1251" s="13" t="s">
        <v>33</v>
      </c>
      <c r="AX1251" s="13" t="s">
        <v>72</v>
      </c>
      <c r="AY1251" s="215" t="s">
        <v>525</v>
      </c>
    </row>
    <row r="1252" spans="2:51" s="13" customFormat="1" ht="11.25">
      <c r="B1252" s="204"/>
      <c r="C1252" s="205"/>
      <c r="D1252" s="206" t="s">
        <v>546</v>
      </c>
      <c r="E1252" s="207" t="s">
        <v>19</v>
      </c>
      <c r="F1252" s="208" t="s">
        <v>1710</v>
      </c>
      <c r="G1252" s="205"/>
      <c r="H1252" s="209">
        <v>0.249</v>
      </c>
      <c r="I1252" s="210"/>
      <c r="J1252" s="205"/>
      <c r="K1252" s="205"/>
      <c r="L1252" s="211"/>
      <c r="M1252" s="212"/>
      <c r="N1252" s="213"/>
      <c r="O1252" s="213"/>
      <c r="P1252" s="213"/>
      <c r="Q1252" s="213"/>
      <c r="R1252" s="213"/>
      <c r="S1252" s="213"/>
      <c r="T1252" s="214"/>
      <c r="AT1252" s="215" t="s">
        <v>546</v>
      </c>
      <c r="AU1252" s="215" t="s">
        <v>85</v>
      </c>
      <c r="AV1252" s="13" t="s">
        <v>85</v>
      </c>
      <c r="AW1252" s="13" t="s">
        <v>33</v>
      </c>
      <c r="AX1252" s="13" t="s">
        <v>72</v>
      </c>
      <c r="AY1252" s="215" t="s">
        <v>525</v>
      </c>
    </row>
    <row r="1253" spans="2:51" s="15" customFormat="1" ht="11.25">
      <c r="B1253" s="227"/>
      <c r="C1253" s="228"/>
      <c r="D1253" s="206" t="s">
        <v>546</v>
      </c>
      <c r="E1253" s="229" t="s">
        <v>19</v>
      </c>
      <c r="F1253" s="230" t="s">
        <v>1711</v>
      </c>
      <c r="G1253" s="228"/>
      <c r="H1253" s="229" t="s">
        <v>19</v>
      </c>
      <c r="I1253" s="231"/>
      <c r="J1253" s="228"/>
      <c r="K1253" s="228"/>
      <c r="L1253" s="232"/>
      <c r="M1253" s="233"/>
      <c r="N1253" s="234"/>
      <c r="O1253" s="234"/>
      <c r="P1253" s="234"/>
      <c r="Q1253" s="234"/>
      <c r="R1253" s="234"/>
      <c r="S1253" s="234"/>
      <c r="T1253" s="235"/>
      <c r="AT1253" s="236" t="s">
        <v>546</v>
      </c>
      <c r="AU1253" s="236" t="s">
        <v>85</v>
      </c>
      <c r="AV1253" s="15" t="s">
        <v>79</v>
      </c>
      <c r="AW1253" s="15" t="s">
        <v>33</v>
      </c>
      <c r="AX1253" s="15" t="s">
        <v>72</v>
      </c>
      <c r="AY1253" s="236" t="s">
        <v>525</v>
      </c>
    </row>
    <row r="1254" spans="2:51" s="13" customFormat="1" ht="11.25">
      <c r="B1254" s="204"/>
      <c r="C1254" s="205"/>
      <c r="D1254" s="206" t="s">
        <v>546</v>
      </c>
      <c r="E1254" s="207" t="s">
        <v>19</v>
      </c>
      <c r="F1254" s="208" t="s">
        <v>1712</v>
      </c>
      <c r="G1254" s="205"/>
      <c r="H1254" s="209">
        <v>1.2709999999999999</v>
      </c>
      <c r="I1254" s="210"/>
      <c r="J1254" s="205"/>
      <c r="K1254" s="205"/>
      <c r="L1254" s="211"/>
      <c r="M1254" s="212"/>
      <c r="N1254" s="213"/>
      <c r="O1254" s="213"/>
      <c r="P1254" s="213"/>
      <c r="Q1254" s="213"/>
      <c r="R1254" s="213"/>
      <c r="S1254" s="213"/>
      <c r="T1254" s="214"/>
      <c r="AT1254" s="215" t="s">
        <v>546</v>
      </c>
      <c r="AU1254" s="215" t="s">
        <v>85</v>
      </c>
      <c r="AV1254" s="13" t="s">
        <v>85</v>
      </c>
      <c r="AW1254" s="13" t="s">
        <v>33</v>
      </c>
      <c r="AX1254" s="13" t="s">
        <v>72</v>
      </c>
      <c r="AY1254" s="215" t="s">
        <v>525</v>
      </c>
    </row>
    <row r="1255" spans="2:51" s="15" customFormat="1" ht="11.25">
      <c r="B1255" s="227"/>
      <c r="C1255" s="228"/>
      <c r="D1255" s="206" t="s">
        <v>546</v>
      </c>
      <c r="E1255" s="229" t="s">
        <v>19</v>
      </c>
      <c r="F1255" s="230" t="s">
        <v>1713</v>
      </c>
      <c r="G1255" s="228"/>
      <c r="H1255" s="229" t="s">
        <v>19</v>
      </c>
      <c r="I1255" s="231"/>
      <c r="J1255" s="228"/>
      <c r="K1255" s="228"/>
      <c r="L1255" s="232"/>
      <c r="M1255" s="233"/>
      <c r="N1255" s="234"/>
      <c r="O1255" s="234"/>
      <c r="P1255" s="234"/>
      <c r="Q1255" s="234"/>
      <c r="R1255" s="234"/>
      <c r="S1255" s="234"/>
      <c r="T1255" s="235"/>
      <c r="AT1255" s="236" t="s">
        <v>546</v>
      </c>
      <c r="AU1255" s="236" t="s">
        <v>85</v>
      </c>
      <c r="AV1255" s="15" t="s">
        <v>79</v>
      </c>
      <c r="AW1255" s="15" t="s">
        <v>33</v>
      </c>
      <c r="AX1255" s="15" t="s">
        <v>72</v>
      </c>
      <c r="AY1255" s="236" t="s">
        <v>525</v>
      </c>
    </row>
    <row r="1256" spans="2:51" s="13" customFormat="1" ht="11.25">
      <c r="B1256" s="204"/>
      <c r="C1256" s="205"/>
      <c r="D1256" s="206" t="s">
        <v>546</v>
      </c>
      <c r="E1256" s="207" t="s">
        <v>19</v>
      </c>
      <c r="F1256" s="208" t="s">
        <v>1714</v>
      </c>
      <c r="G1256" s="205"/>
      <c r="H1256" s="209">
        <v>0.6</v>
      </c>
      <c r="I1256" s="210"/>
      <c r="J1256" s="205"/>
      <c r="K1256" s="205"/>
      <c r="L1256" s="211"/>
      <c r="M1256" s="212"/>
      <c r="N1256" s="213"/>
      <c r="O1256" s="213"/>
      <c r="P1256" s="213"/>
      <c r="Q1256" s="213"/>
      <c r="R1256" s="213"/>
      <c r="S1256" s="213"/>
      <c r="T1256" s="214"/>
      <c r="AT1256" s="215" t="s">
        <v>546</v>
      </c>
      <c r="AU1256" s="215" t="s">
        <v>85</v>
      </c>
      <c r="AV1256" s="13" t="s">
        <v>85</v>
      </c>
      <c r="AW1256" s="13" t="s">
        <v>33</v>
      </c>
      <c r="AX1256" s="13" t="s">
        <v>72</v>
      </c>
      <c r="AY1256" s="215" t="s">
        <v>525</v>
      </c>
    </row>
    <row r="1257" spans="2:51" s="16" customFormat="1" ht="11.25">
      <c r="B1257" s="237"/>
      <c r="C1257" s="238"/>
      <c r="D1257" s="206" t="s">
        <v>546</v>
      </c>
      <c r="E1257" s="239" t="s">
        <v>19</v>
      </c>
      <c r="F1257" s="240" t="s">
        <v>590</v>
      </c>
      <c r="G1257" s="238"/>
      <c r="H1257" s="241">
        <v>2.4249999999999998</v>
      </c>
      <c r="I1257" s="242"/>
      <c r="J1257" s="238"/>
      <c r="K1257" s="238"/>
      <c r="L1257" s="243"/>
      <c r="M1257" s="244"/>
      <c r="N1257" s="245"/>
      <c r="O1257" s="245"/>
      <c r="P1257" s="245"/>
      <c r="Q1257" s="245"/>
      <c r="R1257" s="245"/>
      <c r="S1257" s="245"/>
      <c r="T1257" s="246"/>
      <c r="AT1257" s="247" t="s">
        <v>546</v>
      </c>
      <c r="AU1257" s="247" t="s">
        <v>85</v>
      </c>
      <c r="AV1257" s="16" t="s">
        <v>573</v>
      </c>
      <c r="AW1257" s="16" t="s">
        <v>33</v>
      </c>
      <c r="AX1257" s="16" t="s">
        <v>72</v>
      </c>
      <c r="AY1257" s="247" t="s">
        <v>525</v>
      </c>
    </row>
    <row r="1258" spans="2:51" s="15" customFormat="1" ht="11.25">
      <c r="B1258" s="227"/>
      <c r="C1258" s="228"/>
      <c r="D1258" s="206" t="s">
        <v>546</v>
      </c>
      <c r="E1258" s="229" t="s">
        <v>19</v>
      </c>
      <c r="F1258" s="230" t="s">
        <v>1715</v>
      </c>
      <c r="G1258" s="228"/>
      <c r="H1258" s="229" t="s">
        <v>19</v>
      </c>
      <c r="I1258" s="231"/>
      <c r="J1258" s="228"/>
      <c r="K1258" s="228"/>
      <c r="L1258" s="232"/>
      <c r="M1258" s="233"/>
      <c r="N1258" s="234"/>
      <c r="O1258" s="234"/>
      <c r="P1258" s="234"/>
      <c r="Q1258" s="234"/>
      <c r="R1258" s="234"/>
      <c r="S1258" s="234"/>
      <c r="T1258" s="235"/>
      <c r="AT1258" s="236" t="s">
        <v>546</v>
      </c>
      <c r="AU1258" s="236" t="s">
        <v>85</v>
      </c>
      <c r="AV1258" s="15" t="s">
        <v>79</v>
      </c>
      <c r="AW1258" s="15" t="s">
        <v>33</v>
      </c>
      <c r="AX1258" s="15" t="s">
        <v>72</v>
      </c>
      <c r="AY1258" s="236" t="s">
        <v>525</v>
      </c>
    </row>
    <row r="1259" spans="2:51" s="15" customFormat="1" ht="11.25">
      <c r="B1259" s="227"/>
      <c r="C1259" s="228"/>
      <c r="D1259" s="206" t="s">
        <v>546</v>
      </c>
      <c r="E1259" s="229" t="s">
        <v>19</v>
      </c>
      <c r="F1259" s="230" t="s">
        <v>1708</v>
      </c>
      <c r="G1259" s="228"/>
      <c r="H1259" s="229" t="s">
        <v>19</v>
      </c>
      <c r="I1259" s="231"/>
      <c r="J1259" s="228"/>
      <c r="K1259" s="228"/>
      <c r="L1259" s="232"/>
      <c r="M1259" s="233"/>
      <c r="N1259" s="234"/>
      <c r="O1259" s="234"/>
      <c r="P1259" s="234"/>
      <c r="Q1259" s="234"/>
      <c r="R1259" s="234"/>
      <c r="S1259" s="234"/>
      <c r="T1259" s="235"/>
      <c r="AT1259" s="236" t="s">
        <v>546</v>
      </c>
      <c r="AU1259" s="236" t="s">
        <v>85</v>
      </c>
      <c r="AV1259" s="15" t="s">
        <v>79</v>
      </c>
      <c r="AW1259" s="15" t="s">
        <v>33</v>
      </c>
      <c r="AX1259" s="15" t="s">
        <v>72</v>
      </c>
      <c r="AY1259" s="236" t="s">
        <v>525</v>
      </c>
    </row>
    <row r="1260" spans="2:51" s="13" customFormat="1" ht="11.25">
      <c r="B1260" s="204"/>
      <c r="C1260" s="205"/>
      <c r="D1260" s="206" t="s">
        <v>546</v>
      </c>
      <c r="E1260" s="207" t="s">
        <v>19</v>
      </c>
      <c r="F1260" s="208" t="s">
        <v>1709</v>
      </c>
      <c r="G1260" s="205"/>
      <c r="H1260" s="209">
        <v>0.30499999999999999</v>
      </c>
      <c r="I1260" s="210"/>
      <c r="J1260" s="205"/>
      <c r="K1260" s="205"/>
      <c r="L1260" s="211"/>
      <c r="M1260" s="212"/>
      <c r="N1260" s="213"/>
      <c r="O1260" s="213"/>
      <c r="P1260" s="213"/>
      <c r="Q1260" s="213"/>
      <c r="R1260" s="213"/>
      <c r="S1260" s="213"/>
      <c r="T1260" s="214"/>
      <c r="AT1260" s="215" t="s">
        <v>546</v>
      </c>
      <c r="AU1260" s="215" t="s">
        <v>85</v>
      </c>
      <c r="AV1260" s="13" t="s">
        <v>85</v>
      </c>
      <c r="AW1260" s="13" t="s">
        <v>33</v>
      </c>
      <c r="AX1260" s="13" t="s">
        <v>72</v>
      </c>
      <c r="AY1260" s="215" t="s">
        <v>525</v>
      </c>
    </row>
    <row r="1261" spans="2:51" s="13" customFormat="1" ht="11.25">
      <c r="B1261" s="204"/>
      <c r="C1261" s="205"/>
      <c r="D1261" s="206" t="s">
        <v>546</v>
      </c>
      <c r="E1261" s="207" t="s">
        <v>19</v>
      </c>
      <c r="F1261" s="208" t="s">
        <v>1710</v>
      </c>
      <c r="G1261" s="205"/>
      <c r="H1261" s="209">
        <v>0.249</v>
      </c>
      <c r="I1261" s="210"/>
      <c r="J1261" s="205"/>
      <c r="K1261" s="205"/>
      <c r="L1261" s="211"/>
      <c r="M1261" s="212"/>
      <c r="N1261" s="213"/>
      <c r="O1261" s="213"/>
      <c r="P1261" s="213"/>
      <c r="Q1261" s="213"/>
      <c r="R1261" s="213"/>
      <c r="S1261" s="213"/>
      <c r="T1261" s="214"/>
      <c r="AT1261" s="215" t="s">
        <v>546</v>
      </c>
      <c r="AU1261" s="215" t="s">
        <v>85</v>
      </c>
      <c r="AV1261" s="13" t="s">
        <v>85</v>
      </c>
      <c r="AW1261" s="13" t="s">
        <v>33</v>
      </c>
      <c r="AX1261" s="13" t="s">
        <v>72</v>
      </c>
      <c r="AY1261" s="215" t="s">
        <v>525</v>
      </c>
    </row>
    <row r="1262" spans="2:51" s="15" customFormat="1" ht="11.25">
      <c r="B1262" s="227"/>
      <c r="C1262" s="228"/>
      <c r="D1262" s="206" t="s">
        <v>546</v>
      </c>
      <c r="E1262" s="229" t="s">
        <v>19</v>
      </c>
      <c r="F1262" s="230" t="s">
        <v>1711</v>
      </c>
      <c r="G1262" s="228"/>
      <c r="H1262" s="229" t="s">
        <v>19</v>
      </c>
      <c r="I1262" s="231"/>
      <c r="J1262" s="228"/>
      <c r="K1262" s="228"/>
      <c r="L1262" s="232"/>
      <c r="M1262" s="233"/>
      <c r="N1262" s="234"/>
      <c r="O1262" s="234"/>
      <c r="P1262" s="234"/>
      <c r="Q1262" s="234"/>
      <c r="R1262" s="234"/>
      <c r="S1262" s="234"/>
      <c r="T1262" s="235"/>
      <c r="AT1262" s="236" t="s">
        <v>546</v>
      </c>
      <c r="AU1262" s="236" t="s">
        <v>85</v>
      </c>
      <c r="AV1262" s="15" t="s">
        <v>79</v>
      </c>
      <c r="AW1262" s="15" t="s">
        <v>33</v>
      </c>
      <c r="AX1262" s="15" t="s">
        <v>72</v>
      </c>
      <c r="AY1262" s="236" t="s">
        <v>525</v>
      </c>
    </row>
    <row r="1263" spans="2:51" s="13" customFormat="1" ht="11.25">
      <c r="B1263" s="204"/>
      <c r="C1263" s="205"/>
      <c r="D1263" s="206" t="s">
        <v>546</v>
      </c>
      <c r="E1263" s="207" t="s">
        <v>19</v>
      </c>
      <c r="F1263" s="208" t="s">
        <v>1716</v>
      </c>
      <c r="G1263" s="205"/>
      <c r="H1263" s="209">
        <v>1.3580000000000001</v>
      </c>
      <c r="I1263" s="210"/>
      <c r="J1263" s="205"/>
      <c r="K1263" s="205"/>
      <c r="L1263" s="211"/>
      <c r="M1263" s="212"/>
      <c r="N1263" s="213"/>
      <c r="O1263" s="213"/>
      <c r="P1263" s="213"/>
      <c r="Q1263" s="213"/>
      <c r="R1263" s="213"/>
      <c r="S1263" s="213"/>
      <c r="T1263" s="214"/>
      <c r="AT1263" s="215" t="s">
        <v>546</v>
      </c>
      <c r="AU1263" s="215" t="s">
        <v>85</v>
      </c>
      <c r="AV1263" s="13" t="s">
        <v>85</v>
      </c>
      <c r="AW1263" s="13" t="s">
        <v>33</v>
      </c>
      <c r="AX1263" s="13" t="s">
        <v>72</v>
      </c>
      <c r="AY1263" s="215" t="s">
        <v>525</v>
      </c>
    </row>
    <row r="1264" spans="2:51" s="15" customFormat="1" ht="11.25">
      <c r="B1264" s="227"/>
      <c r="C1264" s="228"/>
      <c r="D1264" s="206" t="s">
        <v>546</v>
      </c>
      <c r="E1264" s="229" t="s">
        <v>19</v>
      </c>
      <c r="F1264" s="230" t="s">
        <v>1713</v>
      </c>
      <c r="G1264" s="228"/>
      <c r="H1264" s="229" t="s">
        <v>19</v>
      </c>
      <c r="I1264" s="231"/>
      <c r="J1264" s="228"/>
      <c r="K1264" s="228"/>
      <c r="L1264" s="232"/>
      <c r="M1264" s="233"/>
      <c r="N1264" s="234"/>
      <c r="O1264" s="234"/>
      <c r="P1264" s="234"/>
      <c r="Q1264" s="234"/>
      <c r="R1264" s="234"/>
      <c r="S1264" s="234"/>
      <c r="T1264" s="235"/>
      <c r="AT1264" s="236" t="s">
        <v>546</v>
      </c>
      <c r="AU1264" s="236" t="s">
        <v>85</v>
      </c>
      <c r="AV1264" s="15" t="s">
        <v>79</v>
      </c>
      <c r="AW1264" s="15" t="s">
        <v>33</v>
      </c>
      <c r="AX1264" s="15" t="s">
        <v>72</v>
      </c>
      <c r="AY1264" s="236" t="s">
        <v>525</v>
      </c>
    </row>
    <row r="1265" spans="2:51" s="13" customFormat="1" ht="11.25">
      <c r="B1265" s="204"/>
      <c r="C1265" s="205"/>
      <c r="D1265" s="206" t="s">
        <v>546</v>
      </c>
      <c r="E1265" s="207" t="s">
        <v>19</v>
      </c>
      <c r="F1265" s="208" t="s">
        <v>1717</v>
      </c>
      <c r="G1265" s="205"/>
      <c r="H1265" s="209">
        <v>0.59099999999999997</v>
      </c>
      <c r="I1265" s="210"/>
      <c r="J1265" s="205"/>
      <c r="K1265" s="205"/>
      <c r="L1265" s="211"/>
      <c r="M1265" s="212"/>
      <c r="N1265" s="213"/>
      <c r="O1265" s="213"/>
      <c r="P1265" s="213"/>
      <c r="Q1265" s="213"/>
      <c r="R1265" s="213"/>
      <c r="S1265" s="213"/>
      <c r="T1265" s="214"/>
      <c r="AT1265" s="215" t="s">
        <v>546</v>
      </c>
      <c r="AU1265" s="215" t="s">
        <v>85</v>
      </c>
      <c r="AV1265" s="13" t="s">
        <v>85</v>
      </c>
      <c r="AW1265" s="13" t="s">
        <v>33</v>
      </c>
      <c r="AX1265" s="13" t="s">
        <v>72</v>
      </c>
      <c r="AY1265" s="215" t="s">
        <v>525</v>
      </c>
    </row>
    <row r="1266" spans="2:51" s="16" customFormat="1" ht="11.25">
      <c r="B1266" s="237"/>
      <c r="C1266" s="238"/>
      <c r="D1266" s="206" t="s">
        <v>546</v>
      </c>
      <c r="E1266" s="239" t="s">
        <v>19</v>
      </c>
      <c r="F1266" s="240" t="s">
        <v>590</v>
      </c>
      <c r="G1266" s="238"/>
      <c r="H1266" s="241">
        <v>2.5030000000000001</v>
      </c>
      <c r="I1266" s="242"/>
      <c r="J1266" s="238"/>
      <c r="K1266" s="238"/>
      <c r="L1266" s="243"/>
      <c r="M1266" s="244"/>
      <c r="N1266" s="245"/>
      <c r="O1266" s="245"/>
      <c r="P1266" s="245"/>
      <c r="Q1266" s="245"/>
      <c r="R1266" s="245"/>
      <c r="S1266" s="245"/>
      <c r="T1266" s="246"/>
      <c r="AT1266" s="247" t="s">
        <v>546</v>
      </c>
      <c r="AU1266" s="247" t="s">
        <v>85</v>
      </c>
      <c r="AV1266" s="16" t="s">
        <v>573</v>
      </c>
      <c r="AW1266" s="16" t="s">
        <v>33</v>
      </c>
      <c r="AX1266" s="16" t="s">
        <v>72</v>
      </c>
      <c r="AY1266" s="247" t="s">
        <v>525</v>
      </c>
    </row>
    <row r="1267" spans="2:51" s="15" customFormat="1" ht="11.25">
      <c r="B1267" s="227"/>
      <c r="C1267" s="228"/>
      <c r="D1267" s="206" t="s">
        <v>546</v>
      </c>
      <c r="E1267" s="229" t="s">
        <v>19</v>
      </c>
      <c r="F1267" s="230" t="s">
        <v>1718</v>
      </c>
      <c r="G1267" s="228"/>
      <c r="H1267" s="229" t="s">
        <v>19</v>
      </c>
      <c r="I1267" s="231"/>
      <c r="J1267" s="228"/>
      <c r="K1267" s="228"/>
      <c r="L1267" s="232"/>
      <c r="M1267" s="233"/>
      <c r="N1267" s="234"/>
      <c r="O1267" s="234"/>
      <c r="P1267" s="234"/>
      <c r="Q1267" s="234"/>
      <c r="R1267" s="234"/>
      <c r="S1267" s="234"/>
      <c r="T1267" s="235"/>
      <c r="AT1267" s="236" t="s">
        <v>546</v>
      </c>
      <c r="AU1267" s="236" t="s">
        <v>85</v>
      </c>
      <c r="AV1267" s="15" t="s">
        <v>79</v>
      </c>
      <c r="AW1267" s="15" t="s">
        <v>33</v>
      </c>
      <c r="AX1267" s="15" t="s">
        <v>72</v>
      </c>
      <c r="AY1267" s="236" t="s">
        <v>525</v>
      </c>
    </row>
    <row r="1268" spans="2:51" s="15" customFormat="1" ht="11.25">
      <c r="B1268" s="227"/>
      <c r="C1268" s="228"/>
      <c r="D1268" s="206" t="s">
        <v>546</v>
      </c>
      <c r="E1268" s="229" t="s">
        <v>19</v>
      </c>
      <c r="F1268" s="230" t="s">
        <v>1708</v>
      </c>
      <c r="G1268" s="228"/>
      <c r="H1268" s="229" t="s">
        <v>19</v>
      </c>
      <c r="I1268" s="231"/>
      <c r="J1268" s="228"/>
      <c r="K1268" s="228"/>
      <c r="L1268" s="232"/>
      <c r="M1268" s="233"/>
      <c r="N1268" s="234"/>
      <c r="O1268" s="234"/>
      <c r="P1268" s="234"/>
      <c r="Q1268" s="234"/>
      <c r="R1268" s="234"/>
      <c r="S1268" s="234"/>
      <c r="T1268" s="235"/>
      <c r="AT1268" s="236" t="s">
        <v>546</v>
      </c>
      <c r="AU1268" s="236" t="s">
        <v>85</v>
      </c>
      <c r="AV1268" s="15" t="s">
        <v>79</v>
      </c>
      <c r="AW1268" s="15" t="s">
        <v>33</v>
      </c>
      <c r="AX1268" s="15" t="s">
        <v>72</v>
      </c>
      <c r="AY1268" s="236" t="s">
        <v>525</v>
      </c>
    </row>
    <row r="1269" spans="2:51" s="13" customFormat="1" ht="11.25">
      <c r="B1269" s="204"/>
      <c r="C1269" s="205"/>
      <c r="D1269" s="206" t="s">
        <v>546</v>
      </c>
      <c r="E1269" s="207" t="s">
        <v>19</v>
      </c>
      <c r="F1269" s="208" t="s">
        <v>1709</v>
      </c>
      <c r="G1269" s="205"/>
      <c r="H1269" s="209">
        <v>0.30499999999999999</v>
      </c>
      <c r="I1269" s="210"/>
      <c r="J1269" s="205"/>
      <c r="K1269" s="205"/>
      <c r="L1269" s="211"/>
      <c r="M1269" s="212"/>
      <c r="N1269" s="213"/>
      <c r="O1269" s="213"/>
      <c r="P1269" s="213"/>
      <c r="Q1269" s="213"/>
      <c r="R1269" s="213"/>
      <c r="S1269" s="213"/>
      <c r="T1269" s="214"/>
      <c r="AT1269" s="215" t="s">
        <v>546</v>
      </c>
      <c r="AU1269" s="215" t="s">
        <v>85</v>
      </c>
      <c r="AV1269" s="13" t="s">
        <v>85</v>
      </c>
      <c r="AW1269" s="13" t="s">
        <v>33</v>
      </c>
      <c r="AX1269" s="13" t="s">
        <v>72</v>
      </c>
      <c r="AY1269" s="215" t="s">
        <v>525</v>
      </c>
    </row>
    <row r="1270" spans="2:51" s="13" customFormat="1" ht="11.25">
      <c r="B1270" s="204"/>
      <c r="C1270" s="205"/>
      <c r="D1270" s="206" t="s">
        <v>546</v>
      </c>
      <c r="E1270" s="207" t="s">
        <v>19</v>
      </c>
      <c r="F1270" s="208" t="s">
        <v>1719</v>
      </c>
      <c r="G1270" s="205"/>
      <c r="H1270" s="209">
        <v>0.251</v>
      </c>
      <c r="I1270" s="210"/>
      <c r="J1270" s="205"/>
      <c r="K1270" s="205"/>
      <c r="L1270" s="211"/>
      <c r="M1270" s="212"/>
      <c r="N1270" s="213"/>
      <c r="O1270" s="213"/>
      <c r="P1270" s="213"/>
      <c r="Q1270" s="213"/>
      <c r="R1270" s="213"/>
      <c r="S1270" s="213"/>
      <c r="T1270" s="214"/>
      <c r="AT1270" s="215" t="s">
        <v>546</v>
      </c>
      <c r="AU1270" s="215" t="s">
        <v>85</v>
      </c>
      <c r="AV1270" s="13" t="s">
        <v>85</v>
      </c>
      <c r="AW1270" s="13" t="s">
        <v>33</v>
      </c>
      <c r="AX1270" s="13" t="s">
        <v>72</v>
      </c>
      <c r="AY1270" s="215" t="s">
        <v>525</v>
      </c>
    </row>
    <row r="1271" spans="2:51" s="15" customFormat="1" ht="11.25">
      <c r="B1271" s="227"/>
      <c r="C1271" s="228"/>
      <c r="D1271" s="206" t="s">
        <v>546</v>
      </c>
      <c r="E1271" s="229" t="s">
        <v>19</v>
      </c>
      <c r="F1271" s="230" t="s">
        <v>1711</v>
      </c>
      <c r="G1271" s="228"/>
      <c r="H1271" s="229" t="s">
        <v>19</v>
      </c>
      <c r="I1271" s="231"/>
      <c r="J1271" s="228"/>
      <c r="K1271" s="228"/>
      <c r="L1271" s="232"/>
      <c r="M1271" s="233"/>
      <c r="N1271" s="234"/>
      <c r="O1271" s="234"/>
      <c r="P1271" s="234"/>
      <c r="Q1271" s="234"/>
      <c r="R1271" s="234"/>
      <c r="S1271" s="234"/>
      <c r="T1271" s="235"/>
      <c r="AT1271" s="236" t="s">
        <v>546</v>
      </c>
      <c r="AU1271" s="236" t="s">
        <v>85</v>
      </c>
      <c r="AV1271" s="15" t="s">
        <v>79</v>
      </c>
      <c r="AW1271" s="15" t="s">
        <v>33</v>
      </c>
      <c r="AX1271" s="15" t="s">
        <v>72</v>
      </c>
      <c r="AY1271" s="236" t="s">
        <v>525</v>
      </c>
    </row>
    <row r="1272" spans="2:51" s="13" customFormat="1" ht="11.25">
      <c r="B1272" s="204"/>
      <c r="C1272" s="205"/>
      <c r="D1272" s="206" t="s">
        <v>546</v>
      </c>
      <c r="E1272" s="207" t="s">
        <v>19</v>
      </c>
      <c r="F1272" s="208" t="s">
        <v>1720</v>
      </c>
      <c r="G1272" s="205"/>
      <c r="H1272" s="209">
        <v>1.42</v>
      </c>
      <c r="I1272" s="210"/>
      <c r="J1272" s="205"/>
      <c r="K1272" s="205"/>
      <c r="L1272" s="211"/>
      <c r="M1272" s="212"/>
      <c r="N1272" s="213"/>
      <c r="O1272" s="213"/>
      <c r="P1272" s="213"/>
      <c r="Q1272" s="213"/>
      <c r="R1272" s="213"/>
      <c r="S1272" s="213"/>
      <c r="T1272" s="214"/>
      <c r="AT1272" s="215" t="s">
        <v>546</v>
      </c>
      <c r="AU1272" s="215" t="s">
        <v>85</v>
      </c>
      <c r="AV1272" s="13" t="s">
        <v>85</v>
      </c>
      <c r="AW1272" s="13" t="s">
        <v>33</v>
      </c>
      <c r="AX1272" s="13" t="s">
        <v>72</v>
      </c>
      <c r="AY1272" s="215" t="s">
        <v>525</v>
      </c>
    </row>
    <row r="1273" spans="2:51" s="15" customFormat="1" ht="11.25">
      <c r="B1273" s="227"/>
      <c r="C1273" s="228"/>
      <c r="D1273" s="206" t="s">
        <v>546</v>
      </c>
      <c r="E1273" s="229" t="s">
        <v>19</v>
      </c>
      <c r="F1273" s="230" t="s">
        <v>1713</v>
      </c>
      <c r="G1273" s="228"/>
      <c r="H1273" s="229" t="s">
        <v>19</v>
      </c>
      <c r="I1273" s="231"/>
      <c r="J1273" s="228"/>
      <c r="K1273" s="228"/>
      <c r="L1273" s="232"/>
      <c r="M1273" s="233"/>
      <c r="N1273" s="234"/>
      <c r="O1273" s="234"/>
      <c r="P1273" s="234"/>
      <c r="Q1273" s="234"/>
      <c r="R1273" s="234"/>
      <c r="S1273" s="234"/>
      <c r="T1273" s="235"/>
      <c r="AT1273" s="236" t="s">
        <v>546</v>
      </c>
      <c r="AU1273" s="236" t="s">
        <v>85</v>
      </c>
      <c r="AV1273" s="15" t="s">
        <v>79</v>
      </c>
      <c r="AW1273" s="15" t="s">
        <v>33</v>
      </c>
      <c r="AX1273" s="15" t="s">
        <v>72</v>
      </c>
      <c r="AY1273" s="236" t="s">
        <v>525</v>
      </c>
    </row>
    <row r="1274" spans="2:51" s="13" customFormat="1" ht="11.25">
      <c r="B1274" s="204"/>
      <c r="C1274" s="205"/>
      <c r="D1274" s="206" t="s">
        <v>546</v>
      </c>
      <c r="E1274" s="207" t="s">
        <v>19</v>
      </c>
      <c r="F1274" s="208" t="s">
        <v>1721</v>
      </c>
      <c r="G1274" s="205"/>
      <c r="H1274" s="209">
        <v>0.66900000000000004</v>
      </c>
      <c r="I1274" s="210"/>
      <c r="J1274" s="205"/>
      <c r="K1274" s="205"/>
      <c r="L1274" s="211"/>
      <c r="M1274" s="212"/>
      <c r="N1274" s="213"/>
      <c r="O1274" s="213"/>
      <c r="P1274" s="213"/>
      <c r="Q1274" s="213"/>
      <c r="R1274" s="213"/>
      <c r="S1274" s="213"/>
      <c r="T1274" s="214"/>
      <c r="AT1274" s="215" t="s">
        <v>546</v>
      </c>
      <c r="AU1274" s="215" t="s">
        <v>85</v>
      </c>
      <c r="AV1274" s="13" t="s">
        <v>85</v>
      </c>
      <c r="AW1274" s="13" t="s">
        <v>33</v>
      </c>
      <c r="AX1274" s="13" t="s">
        <v>72</v>
      </c>
      <c r="AY1274" s="215" t="s">
        <v>525</v>
      </c>
    </row>
    <row r="1275" spans="2:51" s="16" customFormat="1" ht="11.25">
      <c r="B1275" s="237"/>
      <c r="C1275" s="238"/>
      <c r="D1275" s="206" t="s">
        <v>546</v>
      </c>
      <c r="E1275" s="239" t="s">
        <v>19</v>
      </c>
      <c r="F1275" s="240" t="s">
        <v>590</v>
      </c>
      <c r="G1275" s="238"/>
      <c r="H1275" s="241">
        <v>2.645</v>
      </c>
      <c r="I1275" s="242"/>
      <c r="J1275" s="238"/>
      <c r="K1275" s="238"/>
      <c r="L1275" s="243"/>
      <c r="M1275" s="244"/>
      <c r="N1275" s="245"/>
      <c r="O1275" s="245"/>
      <c r="P1275" s="245"/>
      <c r="Q1275" s="245"/>
      <c r="R1275" s="245"/>
      <c r="S1275" s="245"/>
      <c r="T1275" s="246"/>
      <c r="AT1275" s="247" t="s">
        <v>546</v>
      </c>
      <c r="AU1275" s="247" t="s">
        <v>85</v>
      </c>
      <c r="AV1275" s="16" t="s">
        <v>573</v>
      </c>
      <c r="AW1275" s="16" t="s">
        <v>33</v>
      </c>
      <c r="AX1275" s="16" t="s">
        <v>72</v>
      </c>
      <c r="AY1275" s="247" t="s">
        <v>525</v>
      </c>
    </row>
    <row r="1276" spans="2:51" s="15" customFormat="1" ht="11.25">
      <c r="B1276" s="227"/>
      <c r="C1276" s="228"/>
      <c r="D1276" s="206" t="s">
        <v>546</v>
      </c>
      <c r="E1276" s="229" t="s">
        <v>19</v>
      </c>
      <c r="F1276" s="230" t="s">
        <v>1722</v>
      </c>
      <c r="G1276" s="228"/>
      <c r="H1276" s="229" t="s">
        <v>19</v>
      </c>
      <c r="I1276" s="231"/>
      <c r="J1276" s="228"/>
      <c r="K1276" s="228"/>
      <c r="L1276" s="232"/>
      <c r="M1276" s="233"/>
      <c r="N1276" s="234"/>
      <c r="O1276" s="234"/>
      <c r="P1276" s="234"/>
      <c r="Q1276" s="234"/>
      <c r="R1276" s="234"/>
      <c r="S1276" s="234"/>
      <c r="T1276" s="235"/>
      <c r="AT1276" s="236" t="s">
        <v>546</v>
      </c>
      <c r="AU1276" s="236" t="s">
        <v>85</v>
      </c>
      <c r="AV1276" s="15" t="s">
        <v>79</v>
      </c>
      <c r="AW1276" s="15" t="s">
        <v>33</v>
      </c>
      <c r="AX1276" s="15" t="s">
        <v>72</v>
      </c>
      <c r="AY1276" s="236" t="s">
        <v>525</v>
      </c>
    </row>
    <row r="1277" spans="2:51" s="15" customFormat="1" ht="11.25">
      <c r="B1277" s="227"/>
      <c r="C1277" s="228"/>
      <c r="D1277" s="206" t="s">
        <v>546</v>
      </c>
      <c r="E1277" s="229" t="s">
        <v>19</v>
      </c>
      <c r="F1277" s="230" t="s">
        <v>1723</v>
      </c>
      <c r="G1277" s="228"/>
      <c r="H1277" s="229" t="s">
        <v>19</v>
      </c>
      <c r="I1277" s="231"/>
      <c r="J1277" s="228"/>
      <c r="K1277" s="228"/>
      <c r="L1277" s="232"/>
      <c r="M1277" s="233"/>
      <c r="N1277" s="234"/>
      <c r="O1277" s="234"/>
      <c r="P1277" s="234"/>
      <c r="Q1277" s="234"/>
      <c r="R1277" s="234"/>
      <c r="S1277" s="234"/>
      <c r="T1277" s="235"/>
      <c r="AT1277" s="236" t="s">
        <v>546</v>
      </c>
      <c r="AU1277" s="236" t="s">
        <v>85</v>
      </c>
      <c r="AV1277" s="15" t="s">
        <v>79</v>
      </c>
      <c r="AW1277" s="15" t="s">
        <v>33</v>
      </c>
      <c r="AX1277" s="15" t="s">
        <v>72</v>
      </c>
      <c r="AY1277" s="236" t="s">
        <v>525</v>
      </c>
    </row>
    <row r="1278" spans="2:51" s="13" customFormat="1" ht="11.25">
      <c r="B1278" s="204"/>
      <c r="C1278" s="205"/>
      <c r="D1278" s="206" t="s">
        <v>546</v>
      </c>
      <c r="E1278" s="207" t="s">
        <v>19</v>
      </c>
      <c r="F1278" s="208" t="s">
        <v>1724</v>
      </c>
      <c r="G1278" s="205"/>
      <c r="H1278" s="209">
        <v>1.5429999999999999</v>
      </c>
      <c r="I1278" s="210"/>
      <c r="J1278" s="205"/>
      <c r="K1278" s="205"/>
      <c r="L1278" s="211"/>
      <c r="M1278" s="212"/>
      <c r="N1278" s="213"/>
      <c r="O1278" s="213"/>
      <c r="P1278" s="213"/>
      <c r="Q1278" s="213"/>
      <c r="R1278" s="213"/>
      <c r="S1278" s="213"/>
      <c r="T1278" s="214"/>
      <c r="AT1278" s="215" t="s">
        <v>546</v>
      </c>
      <c r="AU1278" s="215" t="s">
        <v>85</v>
      </c>
      <c r="AV1278" s="13" t="s">
        <v>85</v>
      </c>
      <c r="AW1278" s="13" t="s">
        <v>33</v>
      </c>
      <c r="AX1278" s="13" t="s">
        <v>72</v>
      </c>
      <c r="AY1278" s="215" t="s">
        <v>525</v>
      </c>
    </row>
    <row r="1279" spans="2:51" s="13" customFormat="1" ht="11.25">
      <c r="B1279" s="204"/>
      <c r="C1279" s="205"/>
      <c r="D1279" s="206" t="s">
        <v>546</v>
      </c>
      <c r="E1279" s="207" t="s">
        <v>19</v>
      </c>
      <c r="F1279" s="208" t="s">
        <v>1725</v>
      </c>
      <c r="G1279" s="205"/>
      <c r="H1279" s="209">
        <v>0.30199999999999999</v>
      </c>
      <c r="I1279" s="210"/>
      <c r="J1279" s="205"/>
      <c r="K1279" s="205"/>
      <c r="L1279" s="211"/>
      <c r="M1279" s="212"/>
      <c r="N1279" s="213"/>
      <c r="O1279" s="213"/>
      <c r="P1279" s="213"/>
      <c r="Q1279" s="213"/>
      <c r="R1279" s="213"/>
      <c r="S1279" s="213"/>
      <c r="T1279" s="214"/>
      <c r="AT1279" s="215" t="s">
        <v>546</v>
      </c>
      <c r="AU1279" s="215" t="s">
        <v>85</v>
      </c>
      <c r="AV1279" s="13" t="s">
        <v>85</v>
      </c>
      <c r="AW1279" s="13" t="s">
        <v>33</v>
      </c>
      <c r="AX1279" s="13" t="s">
        <v>72</v>
      </c>
      <c r="AY1279" s="215" t="s">
        <v>525</v>
      </c>
    </row>
    <row r="1280" spans="2:51" s="13" customFormat="1" ht="11.25">
      <c r="B1280" s="204"/>
      <c r="C1280" s="205"/>
      <c r="D1280" s="206" t="s">
        <v>546</v>
      </c>
      <c r="E1280" s="207" t="s">
        <v>19</v>
      </c>
      <c r="F1280" s="208" t="s">
        <v>1726</v>
      </c>
      <c r="G1280" s="205"/>
      <c r="H1280" s="209">
        <v>3.9E-2</v>
      </c>
      <c r="I1280" s="210"/>
      <c r="J1280" s="205"/>
      <c r="K1280" s="205"/>
      <c r="L1280" s="211"/>
      <c r="M1280" s="212"/>
      <c r="N1280" s="213"/>
      <c r="O1280" s="213"/>
      <c r="P1280" s="213"/>
      <c r="Q1280" s="213"/>
      <c r="R1280" s="213"/>
      <c r="S1280" s="213"/>
      <c r="T1280" s="214"/>
      <c r="AT1280" s="215" t="s">
        <v>546</v>
      </c>
      <c r="AU1280" s="215" t="s">
        <v>85</v>
      </c>
      <c r="AV1280" s="13" t="s">
        <v>85</v>
      </c>
      <c r="AW1280" s="13" t="s">
        <v>33</v>
      </c>
      <c r="AX1280" s="13" t="s">
        <v>72</v>
      </c>
      <c r="AY1280" s="215" t="s">
        <v>525</v>
      </c>
    </row>
    <row r="1281" spans="1:65" s="15" customFormat="1" ht="11.25">
      <c r="B1281" s="227"/>
      <c r="C1281" s="228"/>
      <c r="D1281" s="206" t="s">
        <v>546</v>
      </c>
      <c r="E1281" s="229" t="s">
        <v>19</v>
      </c>
      <c r="F1281" s="230" t="s">
        <v>1713</v>
      </c>
      <c r="G1281" s="228"/>
      <c r="H1281" s="229" t="s">
        <v>19</v>
      </c>
      <c r="I1281" s="231"/>
      <c r="J1281" s="228"/>
      <c r="K1281" s="228"/>
      <c r="L1281" s="232"/>
      <c r="M1281" s="233"/>
      <c r="N1281" s="234"/>
      <c r="O1281" s="234"/>
      <c r="P1281" s="234"/>
      <c r="Q1281" s="234"/>
      <c r="R1281" s="234"/>
      <c r="S1281" s="234"/>
      <c r="T1281" s="235"/>
      <c r="AT1281" s="236" t="s">
        <v>546</v>
      </c>
      <c r="AU1281" s="236" t="s">
        <v>85</v>
      </c>
      <c r="AV1281" s="15" t="s">
        <v>79</v>
      </c>
      <c r="AW1281" s="15" t="s">
        <v>33</v>
      </c>
      <c r="AX1281" s="15" t="s">
        <v>72</v>
      </c>
      <c r="AY1281" s="236" t="s">
        <v>525</v>
      </c>
    </row>
    <row r="1282" spans="1:65" s="13" customFormat="1" ht="11.25">
      <c r="B1282" s="204"/>
      <c r="C1282" s="205"/>
      <c r="D1282" s="206" t="s">
        <v>546</v>
      </c>
      <c r="E1282" s="207" t="s">
        <v>19</v>
      </c>
      <c r="F1282" s="208" t="s">
        <v>1727</v>
      </c>
      <c r="G1282" s="205"/>
      <c r="H1282" s="209">
        <v>0.63100000000000001</v>
      </c>
      <c r="I1282" s="210"/>
      <c r="J1282" s="205"/>
      <c r="K1282" s="205"/>
      <c r="L1282" s="211"/>
      <c r="M1282" s="212"/>
      <c r="N1282" s="213"/>
      <c r="O1282" s="213"/>
      <c r="P1282" s="213"/>
      <c r="Q1282" s="213"/>
      <c r="R1282" s="213"/>
      <c r="S1282" s="213"/>
      <c r="T1282" s="214"/>
      <c r="AT1282" s="215" t="s">
        <v>546</v>
      </c>
      <c r="AU1282" s="215" t="s">
        <v>85</v>
      </c>
      <c r="AV1282" s="13" t="s">
        <v>85</v>
      </c>
      <c r="AW1282" s="13" t="s">
        <v>33</v>
      </c>
      <c r="AX1282" s="13" t="s">
        <v>72</v>
      </c>
      <c r="AY1282" s="215" t="s">
        <v>525</v>
      </c>
    </row>
    <row r="1283" spans="1:65" s="16" customFormat="1" ht="11.25">
      <c r="B1283" s="237"/>
      <c r="C1283" s="238"/>
      <c r="D1283" s="206" t="s">
        <v>546</v>
      </c>
      <c r="E1283" s="239" t="s">
        <v>19</v>
      </c>
      <c r="F1283" s="240" t="s">
        <v>590</v>
      </c>
      <c r="G1283" s="238"/>
      <c r="H1283" s="241">
        <v>2.5150000000000001</v>
      </c>
      <c r="I1283" s="242"/>
      <c r="J1283" s="238"/>
      <c r="K1283" s="238"/>
      <c r="L1283" s="243"/>
      <c r="M1283" s="244"/>
      <c r="N1283" s="245"/>
      <c r="O1283" s="245"/>
      <c r="P1283" s="245"/>
      <c r="Q1283" s="245"/>
      <c r="R1283" s="245"/>
      <c r="S1283" s="245"/>
      <c r="T1283" s="246"/>
      <c r="AT1283" s="247" t="s">
        <v>546</v>
      </c>
      <c r="AU1283" s="247" t="s">
        <v>85</v>
      </c>
      <c r="AV1283" s="16" t="s">
        <v>573</v>
      </c>
      <c r="AW1283" s="16" t="s">
        <v>33</v>
      </c>
      <c r="AX1283" s="16" t="s">
        <v>72</v>
      </c>
      <c r="AY1283" s="247" t="s">
        <v>525</v>
      </c>
    </row>
    <row r="1284" spans="1:65" s="14" customFormat="1" ht="11.25">
      <c r="B1284" s="216"/>
      <c r="C1284" s="217"/>
      <c r="D1284" s="206" t="s">
        <v>546</v>
      </c>
      <c r="E1284" s="218" t="s">
        <v>219</v>
      </c>
      <c r="F1284" s="219" t="s">
        <v>552</v>
      </c>
      <c r="G1284" s="217"/>
      <c r="H1284" s="220">
        <v>10.087999999999999</v>
      </c>
      <c r="I1284" s="221"/>
      <c r="J1284" s="217"/>
      <c r="K1284" s="217"/>
      <c r="L1284" s="222"/>
      <c r="M1284" s="223"/>
      <c r="N1284" s="224"/>
      <c r="O1284" s="224"/>
      <c r="P1284" s="224"/>
      <c r="Q1284" s="224"/>
      <c r="R1284" s="224"/>
      <c r="S1284" s="224"/>
      <c r="T1284" s="225"/>
      <c r="AT1284" s="226" t="s">
        <v>546</v>
      </c>
      <c r="AU1284" s="226" t="s">
        <v>85</v>
      </c>
      <c r="AV1284" s="14" t="s">
        <v>537</v>
      </c>
      <c r="AW1284" s="14" t="s">
        <v>33</v>
      </c>
      <c r="AX1284" s="14" t="s">
        <v>79</v>
      </c>
      <c r="AY1284" s="226" t="s">
        <v>525</v>
      </c>
    </row>
    <row r="1285" spans="1:65" s="2" customFormat="1" ht="37.9" customHeight="1">
      <c r="A1285" s="38"/>
      <c r="B1285" s="39"/>
      <c r="C1285" s="186" t="s">
        <v>1728</v>
      </c>
      <c r="D1285" s="186" t="s">
        <v>533</v>
      </c>
      <c r="E1285" s="187" t="s">
        <v>1729</v>
      </c>
      <c r="F1285" s="188" t="s">
        <v>1730</v>
      </c>
      <c r="G1285" s="189" t="s">
        <v>158</v>
      </c>
      <c r="H1285" s="190">
        <v>3.133</v>
      </c>
      <c r="I1285" s="191"/>
      <c r="J1285" s="192">
        <f>ROUND(I1285*H1285,2)</f>
        <v>0</v>
      </c>
      <c r="K1285" s="188" t="s">
        <v>536</v>
      </c>
      <c r="L1285" s="43"/>
      <c r="M1285" s="193" t="s">
        <v>19</v>
      </c>
      <c r="N1285" s="194" t="s">
        <v>44</v>
      </c>
      <c r="O1285" s="68"/>
      <c r="P1285" s="195">
        <f>O1285*H1285</f>
        <v>0</v>
      </c>
      <c r="Q1285" s="195">
        <v>2.5019499999999999</v>
      </c>
      <c r="R1285" s="195">
        <f>Q1285*H1285</f>
        <v>7.8386093499999996</v>
      </c>
      <c r="S1285" s="195">
        <v>0</v>
      </c>
      <c r="T1285" s="196">
        <f>S1285*H1285</f>
        <v>0</v>
      </c>
      <c r="U1285" s="38"/>
      <c r="V1285" s="38"/>
      <c r="W1285" s="38"/>
      <c r="X1285" s="38"/>
      <c r="Y1285" s="38"/>
      <c r="Z1285" s="38"/>
      <c r="AA1285" s="38"/>
      <c r="AB1285" s="38"/>
      <c r="AC1285" s="38"/>
      <c r="AD1285" s="38"/>
      <c r="AE1285" s="38"/>
      <c r="AR1285" s="197" t="s">
        <v>537</v>
      </c>
      <c r="AT1285" s="197" t="s">
        <v>533</v>
      </c>
      <c r="AU1285" s="197" t="s">
        <v>85</v>
      </c>
      <c r="AY1285" s="21" t="s">
        <v>525</v>
      </c>
      <c r="BE1285" s="198">
        <f>IF(N1285="základní",J1285,0)</f>
        <v>0</v>
      </c>
      <c r="BF1285" s="198">
        <f>IF(N1285="snížená",J1285,0)</f>
        <v>0</v>
      </c>
      <c r="BG1285" s="198">
        <f>IF(N1285="zákl. přenesená",J1285,0)</f>
        <v>0</v>
      </c>
      <c r="BH1285" s="198">
        <f>IF(N1285="sníž. přenesená",J1285,0)</f>
        <v>0</v>
      </c>
      <c r="BI1285" s="198">
        <f>IF(N1285="nulová",J1285,0)</f>
        <v>0</v>
      </c>
      <c r="BJ1285" s="21" t="s">
        <v>85</v>
      </c>
      <c r="BK1285" s="198">
        <f>ROUND(I1285*H1285,2)</f>
        <v>0</v>
      </c>
      <c r="BL1285" s="21" t="s">
        <v>537</v>
      </c>
      <c r="BM1285" s="197" t="s">
        <v>1731</v>
      </c>
    </row>
    <row r="1286" spans="1:65" s="2" customFormat="1" ht="11.25">
      <c r="A1286" s="38"/>
      <c r="B1286" s="39"/>
      <c r="C1286" s="40"/>
      <c r="D1286" s="199" t="s">
        <v>542</v>
      </c>
      <c r="E1286" s="40"/>
      <c r="F1286" s="200" t="s">
        <v>1732</v>
      </c>
      <c r="G1286" s="40"/>
      <c r="H1286" s="40"/>
      <c r="I1286" s="201"/>
      <c r="J1286" s="40"/>
      <c r="K1286" s="40"/>
      <c r="L1286" s="43"/>
      <c r="M1286" s="202"/>
      <c r="N1286" s="203"/>
      <c r="O1286" s="68"/>
      <c r="P1286" s="68"/>
      <c r="Q1286" s="68"/>
      <c r="R1286" s="68"/>
      <c r="S1286" s="68"/>
      <c r="T1286" s="69"/>
      <c r="U1286" s="38"/>
      <c r="V1286" s="38"/>
      <c r="W1286" s="38"/>
      <c r="X1286" s="38"/>
      <c r="Y1286" s="38"/>
      <c r="Z1286" s="38"/>
      <c r="AA1286" s="38"/>
      <c r="AB1286" s="38"/>
      <c r="AC1286" s="38"/>
      <c r="AD1286" s="38"/>
      <c r="AE1286" s="38"/>
      <c r="AT1286" s="21" t="s">
        <v>542</v>
      </c>
      <c r="AU1286" s="21" t="s">
        <v>85</v>
      </c>
    </row>
    <row r="1287" spans="1:65" s="15" customFormat="1" ht="11.25">
      <c r="B1287" s="227"/>
      <c r="C1287" s="228"/>
      <c r="D1287" s="206" t="s">
        <v>546</v>
      </c>
      <c r="E1287" s="229" t="s">
        <v>19</v>
      </c>
      <c r="F1287" s="230" t="s">
        <v>953</v>
      </c>
      <c r="G1287" s="228"/>
      <c r="H1287" s="229" t="s">
        <v>19</v>
      </c>
      <c r="I1287" s="231"/>
      <c r="J1287" s="228"/>
      <c r="K1287" s="228"/>
      <c r="L1287" s="232"/>
      <c r="M1287" s="233"/>
      <c r="N1287" s="234"/>
      <c r="O1287" s="234"/>
      <c r="P1287" s="234"/>
      <c r="Q1287" s="234"/>
      <c r="R1287" s="234"/>
      <c r="S1287" s="234"/>
      <c r="T1287" s="235"/>
      <c r="AT1287" s="236" t="s">
        <v>546</v>
      </c>
      <c r="AU1287" s="236" t="s">
        <v>85</v>
      </c>
      <c r="AV1287" s="15" t="s">
        <v>79</v>
      </c>
      <c r="AW1287" s="15" t="s">
        <v>33</v>
      </c>
      <c r="AX1287" s="15" t="s">
        <v>72</v>
      </c>
      <c r="AY1287" s="236" t="s">
        <v>525</v>
      </c>
    </row>
    <row r="1288" spans="1:65" s="15" customFormat="1" ht="11.25">
      <c r="B1288" s="227"/>
      <c r="C1288" s="228"/>
      <c r="D1288" s="206" t="s">
        <v>546</v>
      </c>
      <c r="E1288" s="229" t="s">
        <v>19</v>
      </c>
      <c r="F1288" s="230" t="s">
        <v>954</v>
      </c>
      <c r="G1288" s="228"/>
      <c r="H1288" s="229" t="s">
        <v>19</v>
      </c>
      <c r="I1288" s="231"/>
      <c r="J1288" s="228"/>
      <c r="K1288" s="228"/>
      <c r="L1288" s="232"/>
      <c r="M1288" s="233"/>
      <c r="N1288" s="234"/>
      <c r="O1288" s="234"/>
      <c r="P1288" s="234"/>
      <c r="Q1288" s="234"/>
      <c r="R1288" s="234"/>
      <c r="S1288" s="234"/>
      <c r="T1288" s="235"/>
      <c r="AT1288" s="236" t="s">
        <v>546</v>
      </c>
      <c r="AU1288" s="236" t="s">
        <v>85</v>
      </c>
      <c r="AV1288" s="15" t="s">
        <v>79</v>
      </c>
      <c r="AW1288" s="15" t="s">
        <v>33</v>
      </c>
      <c r="AX1288" s="15" t="s">
        <v>72</v>
      </c>
      <c r="AY1288" s="236" t="s">
        <v>525</v>
      </c>
    </row>
    <row r="1289" spans="1:65" s="15" customFormat="1" ht="11.25">
      <c r="B1289" s="227"/>
      <c r="C1289" s="228"/>
      <c r="D1289" s="206" t="s">
        <v>546</v>
      </c>
      <c r="E1289" s="229" t="s">
        <v>19</v>
      </c>
      <c r="F1289" s="230" t="s">
        <v>1733</v>
      </c>
      <c r="G1289" s="228"/>
      <c r="H1289" s="229" t="s">
        <v>19</v>
      </c>
      <c r="I1289" s="231"/>
      <c r="J1289" s="228"/>
      <c r="K1289" s="228"/>
      <c r="L1289" s="232"/>
      <c r="M1289" s="233"/>
      <c r="N1289" s="234"/>
      <c r="O1289" s="234"/>
      <c r="P1289" s="234"/>
      <c r="Q1289" s="234"/>
      <c r="R1289" s="234"/>
      <c r="S1289" s="234"/>
      <c r="T1289" s="235"/>
      <c r="AT1289" s="236" t="s">
        <v>546</v>
      </c>
      <c r="AU1289" s="236" t="s">
        <v>85</v>
      </c>
      <c r="AV1289" s="15" t="s">
        <v>79</v>
      </c>
      <c r="AW1289" s="15" t="s">
        <v>33</v>
      </c>
      <c r="AX1289" s="15" t="s">
        <v>72</v>
      </c>
      <c r="AY1289" s="236" t="s">
        <v>525</v>
      </c>
    </row>
    <row r="1290" spans="1:65" s="13" customFormat="1" ht="11.25">
      <c r="B1290" s="204"/>
      <c r="C1290" s="205"/>
      <c r="D1290" s="206" t="s">
        <v>546</v>
      </c>
      <c r="E1290" s="207" t="s">
        <v>19</v>
      </c>
      <c r="F1290" s="208" t="s">
        <v>1734</v>
      </c>
      <c r="G1290" s="205"/>
      <c r="H1290" s="209">
        <v>1.9079999999999999</v>
      </c>
      <c r="I1290" s="210"/>
      <c r="J1290" s="205"/>
      <c r="K1290" s="205"/>
      <c r="L1290" s="211"/>
      <c r="M1290" s="212"/>
      <c r="N1290" s="213"/>
      <c r="O1290" s="213"/>
      <c r="P1290" s="213"/>
      <c r="Q1290" s="213"/>
      <c r="R1290" s="213"/>
      <c r="S1290" s="213"/>
      <c r="T1290" s="214"/>
      <c r="AT1290" s="215" t="s">
        <v>546</v>
      </c>
      <c r="AU1290" s="215" t="s">
        <v>85</v>
      </c>
      <c r="AV1290" s="13" t="s">
        <v>85</v>
      </c>
      <c r="AW1290" s="13" t="s">
        <v>33</v>
      </c>
      <c r="AX1290" s="13" t="s">
        <v>72</v>
      </c>
      <c r="AY1290" s="215" t="s">
        <v>525</v>
      </c>
    </row>
    <row r="1291" spans="1:65" s="15" customFormat="1" ht="11.25">
      <c r="B1291" s="227"/>
      <c r="C1291" s="228"/>
      <c r="D1291" s="206" t="s">
        <v>546</v>
      </c>
      <c r="E1291" s="229" t="s">
        <v>19</v>
      </c>
      <c r="F1291" s="230" t="s">
        <v>1735</v>
      </c>
      <c r="G1291" s="228"/>
      <c r="H1291" s="229" t="s">
        <v>19</v>
      </c>
      <c r="I1291" s="231"/>
      <c r="J1291" s="228"/>
      <c r="K1291" s="228"/>
      <c r="L1291" s="232"/>
      <c r="M1291" s="233"/>
      <c r="N1291" s="234"/>
      <c r="O1291" s="234"/>
      <c r="P1291" s="234"/>
      <c r="Q1291" s="234"/>
      <c r="R1291" s="234"/>
      <c r="S1291" s="234"/>
      <c r="T1291" s="235"/>
      <c r="AT1291" s="236" t="s">
        <v>546</v>
      </c>
      <c r="AU1291" s="236" t="s">
        <v>85</v>
      </c>
      <c r="AV1291" s="15" t="s">
        <v>79</v>
      </c>
      <c r="AW1291" s="15" t="s">
        <v>33</v>
      </c>
      <c r="AX1291" s="15" t="s">
        <v>72</v>
      </c>
      <c r="AY1291" s="236" t="s">
        <v>525</v>
      </c>
    </row>
    <row r="1292" spans="1:65" s="13" customFormat="1" ht="11.25">
      <c r="B1292" s="204"/>
      <c r="C1292" s="205"/>
      <c r="D1292" s="206" t="s">
        <v>546</v>
      </c>
      <c r="E1292" s="207" t="s">
        <v>19</v>
      </c>
      <c r="F1292" s="208" t="s">
        <v>1736</v>
      </c>
      <c r="G1292" s="205"/>
      <c r="H1292" s="209">
        <v>0.59799999999999998</v>
      </c>
      <c r="I1292" s="210"/>
      <c r="J1292" s="205"/>
      <c r="K1292" s="205"/>
      <c r="L1292" s="211"/>
      <c r="M1292" s="212"/>
      <c r="N1292" s="213"/>
      <c r="O1292" s="213"/>
      <c r="P1292" s="213"/>
      <c r="Q1292" s="213"/>
      <c r="R1292" s="213"/>
      <c r="S1292" s="213"/>
      <c r="T1292" s="214"/>
      <c r="AT1292" s="215" t="s">
        <v>546</v>
      </c>
      <c r="AU1292" s="215" t="s">
        <v>85</v>
      </c>
      <c r="AV1292" s="13" t="s">
        <v>85</v>
      </c>
      <c r="AW1292" s="13" t="s">
        <v>33</v>
      </c>
      <c r="AX1292" s="13" t="s">
        <v>72</v>
      </c>
      <c r="AY1292" s="215" t="s">
        <v>525</v>
      </c>
    </row>
    <row r="1293" spans="1:65" s="15" customFormat="1" ht="11.25">
      <c r="B1293" s="227"/>
      <c r="C1293" s="228"/>
      <c r="D1293" s="206" t="s">
        <v>546</v>
      </c>
      <c r="E1293" s="229" t="s">
        <v>19</v>
      </c>
      <c r="F1293" s="230" t="s">
        <v>956</v>
      </c>
      <c r="G1293" s="228"/>
      <c r="H1293" s="229" t="s">
        <v>19</v>
      </c>
      <c r="I1293" s="231"/>
      <c r="J1293" s="228"/>
      <c r="K1293" s="228"/>
      <c r="L1293" s="232"/>
      <c r="M1293" s="233"/>
      <c r="N1293" s="234"/>
      <c r="O1293" s="234"/>
      <c r="P1293" s="234"/>
      <c r="Q1293" s="234"/>
      <c r="R1293" s="234"/>
      <c r="S1293" s="234"/>
      <c r="T1293" s="235"/>
      <c r="AT1293" s="236" t="s">
        <v>546</v>
      </c>
      <c r="AU1293" s="236" t="s">
        <v>85</v>
      </c>
      <c r="AV1293" s="15" t="s">
        <v>79</v>
      </c>
      <c r="AW1293" s="15" t="s">
        <v>33</v>
      </c>
      <c r="AX1293" s="15" t="s">
        <v>72</v>
      </c>
      <c r="AY1293" s="236" t="s">
        <v>525</v>
      </c>
    </row>
    <row r="1294" spans="1:65" s="15" customFormat="1" ht="11.25">
      <c r="B1294" s="227"/>
      <c r="C1294" s="228"/>
      <c r="D1294" s="206" t="s">
        <v>546</v>
      </c>
      <c r="E1294" s="229" t="s">
        <v>19</v>
      </c>
      <c r="F1294" s="230" t="s">
        <v>1733</v>
      </c>
      <c r="G1294" s="228"/>
      <c r="H1294" s="229" t="s">
        <v>19</v>
      </c>
      <c r="I1294" s="231"/>
      <c r="J1294" s="228"/>
      <c r="K1294" s="228"/>
      <c r="L1294" s="232"/>
      <c r="M1294" s="233"/>
      <c r="N1294" s="234"/>
      <c r="O1294" s="234"/>
      <c r="P1294" s="234"/>
      <c r="Q1294" s="234"/>
      <c r="R1294" s="234"/>
      <c r="S1294" s="234"/>
      <c r="T1294" s="235"/>
      <c r="AT1294" s="236" t="s">
        <v>546</v>
      </c>
      <c r="AU1294" s="236" t="s">
        <v>85</v>
      </c>
      <c r="AV1294" s="15" t="s">
        <v>79</v>
      </c>
      <c r="AW1294" s="15" t="s">
        <v>33</v>
      </c>
      <c r="AX1294" s="15" t="s">
        <v>72</v>
      </c>
      <c r="AY1294" s="236" t="s">
        <v>525</v>
      </c>
    </row>
    <row r="1295" spans="1:65" s="13" customFormat="1" ht="11.25">
      <c r="B1295" s="204"/>
      <c r="C1295" s="205"/>
      <c r="D1295" s="206" t="s">
        <v>546</v>
      </c>
      <c r="E1295" s="207" t="s">
        <v>19</v>
      </c>
      <c r="F1295" s="208" t="s">
        <v>1737</v>
      </c>
      <c r="G1295" s="205"/>
      <c r="H1295" s="209">
        <v>0.44600000000000001</v>
      </c>
      <c r="I1295" s="210"/>
      <c r="J1295" s="205"/>
      <c r="K1295" s="205"/>
      <c r="L1295" s="211"/>
      <c r="M1295" s="212"/>
      <c r="N1295" s="213"/>
      <c r="O1295" s="213"/>
      <c r="P1295" s="213"/>
      <c r="Q1295" s="213"/>
      <c r="R1295" s="213"/>
      <c r="S1295" s="213"/>
      <c r="T1295" s="214"/>
      <c r="AT1295" s="215" t="s">
        <v>546</v>
      </c>
      <c r="AU1295" s="215" t="s">
        <v>85</v>
      </c>
      <c r="AV1295" s="13" t="s">
        <v>85</v>
      </c>
      <c r="AW1295" s="13" t="s">
        <v>33</v>
      </c>
      <c r="AX1295" s="13" t="s">
        <v>72</v>
      </c>
      <c r="AY1295" s="215" t="s">
        <v>525</v>
      </c>
    </row>
    <row r="1296" spans="1:65" s="15" customFormat="1" ht="11.25">
      <c r="B1296" s="227"/>
      <c r="C1296" s="228"/>
      <c r="D1296" s="206" t="s">
        <v>546</v>
      </c>
      <c r="E1296" s="229" t="s">
        <v>19</v>
      </c>
      <c r="F1296" s="230" t="s">
        <v>1735</v>
      </c>
      <c r="G1296" s="228"/>
      <c r="H1296" s="229" t="s">
        <v>19</v>
      </c>
      <c r="I1296" s="231"/>
      <c r="J1296" s="228"/>
      <c r="K1296" s="228"/>
      <c r="L1296" s="232"/>
      <c r="M1296" s="233"/>
      <c r="N1296" s="234"/>
      <c r="O1296" s="234"/>
      <c r="P1296" s="234"/>
      <c r="Q1296" s="234"/>
      <c r="R1296" s="234"/>
      <c r="S1296" s="234"/>
      <c r="T1296" s="235"/>
      <c r="AT1296" s="236" t="s">
        <v>546</v>
      </c>
      <c r="AU1296" s="236" t="s">
        <v>85</v>
      </c>
      <c r="AV1296" s="15" t="s">
        <v>79</v>
      </c>
      <c r="AW1296" s="15" t="s">
        <v>33</v>
      </c>
      <c r="AX1296" s="15" t="s">
        <v>72</v>
      </c>
      <c r="AY1296" s="236" t="s">
        <v>525</v>
      </c>
    </row>
    <row r="1297" spans="1:65" s="13" customFormat="1" ht="11.25">
      <c r="B1297" s="204"/>
      <c r="C1297" s="205"/>
      <c r="D1297" s="206" t="s">
        <v>546</v>
      </c>
      <c r="E1297" s="207" t="s">
        <v>19</v>
      </c>
      <c r="F1297" s="208" t="s">
        <v>1738</v>
      </c>
      <c r="G1297" s="205"/>
      <c r="H1297" s="209">
        <v>0.18099999999999999</v>
      </c>
      <c r="I1297" s="210"/>
      <c r="J1297" s="205"/>
      <c r="K1297" s="205"/>
      <c r="L1297" s="211"/>
      <c r="M1297" s="212"/>
      <c r="N1297" s="213"/>
      <c r="O1297" s="213"/>
      <c r="P1297" s="213"/>
      <c r="Q1297" s="213"/>
      <c r="R1297" s="213"/>
      <c r="S1297" s="213"/>
      <c r="T1297" s="214"/>
      <c r="AT1297" s="215" t="s">
        <v>546</v>
      </c>
      <c r="AU1297" s="215" t="s">
        <v>85</v>
      </c>
      <c r="AV1297" s="13" t="s">
        <v>85</v>
      </c>
      <c r="AW1297" s="13" t="s">
        <v>33</v>
      </c>
      <c r="AX1297" s="13" t="s">
        <v>72</v>
      </c>
      <c r="AY1297" s="215" t="s">
        <v>525</v>
      </c>
    </row>
    <row r="1298" spans="1:65" s="14" customFormat="1" ht="11.25">
      <c r="B1298" s="216"/>
      <c r="C1298" s="217"/>
      <c r="D1298" s="206" t="s">
        <v>546</v>
      </c>
      <c r="E1298" s="218" t="s">
        <v>222</v>
      </c>
      <c r="F1298" s="219" t="s">
        <v>552</v>
      </c>
      <c r="G1298" s="217"/>
      <c r="H1298" s="220">
        <v>3.133</v>
      </c>
      <c r="I1298" s="221"/>
      <c r="J1298" s="217"/>
      <c r="K1298" s="217"/>
      <c r="L1298" s="222"/>
      <c r="M1298" s="223"/>
      <c r="N1298" s="224"/>
      <c r="O1298" s="224"/>
      <c r="P1298" s="224"/>
      <c r="Q1298" s="224"/>
      <c r="R1298" s="224"/>
      <c r="S1298" s="224"/>
      <c r="T1298" s="225"/>
      <c r="AT1298" s="226" t="s">
        <v>546</v>
      </c>
      <c r="AU1298" s="226" t="s">
        <v>85</v>
      </c>
      <c r="AV1298" s="14" t="s">
        <v>537</v>
      </c>
      <c r="AW1298" s="14" t="s">
        <v>33</v>
      </c>
      <c r="AX1298" s="14" t="s">
        <v>79</v>
      </c>
      <c r="AY1298" s="226" t="s">
        <v>525</v>
      </c>
    </row>
    <row r="1299" spans="1:65" s="2" customFormat="1" ht="33" customHeight="1">
      <c r="A1299" s="38"/>
      <c r="B1299" s="39"/>
      <c r="C1299" s="186" t="s">
        <v>1739</v>
      </c>
      <c r="D1299" s="186" t="s">
        <v>533</v>
      </c>
      <c r="E1299" s="187" t="s">
        <v>1740</v>
      </c>
      <c r="F1299" s="188" t="s">
        <v>1741</v>
      </c>
      <c r="G1299" s="189" t="s">
        <v>158</v>
      </c>
      <c r="H1299" s="190">
        <v>3.133</v>
      </c>
      <c r="I1299" s="191"/>
      <c r="J1299" s="192">
        <f>ROUND(I1299*H1299,2)</f>
        <v>0</v>
      </c>
      <c r="K1299" s="188" t="s">
        <v>19</v>
      </c>
      <c r="L1299" s="43"/>
      <c r="M1299" s="193" t="s">
        <v>19</v>
      </c>
      <c r="N1299" s="194" t="s">
        <v>44</v>
      </c>
      <c r="O1299" s="68"/>
      <c r="P1299" s="195">
        <f>O1299*H1299</f>
        <v>0</v>
      </c>
      <c r="Q1299" s="195">
        <v>0</v>
      </c>
      <c r="R1299" s="195">
        <f>Q1299*H1299</f>
        <v>0</v>
      </c>
      <c r="S1299" s="195">
        <v>0</v>
      </c>
      <c r="T1299" s="196">
        <f>S1299*H1299</f>
        <v>0</v>
      </c>
      <c r="U1299" s="38"/>
      <c r="V1299" s="38"/>
      <c r="W1299" s="38"/>
      <c r="X1299" s="38"/>
      <c r="Y1299" s="38"/>
      <c r="Z1299" s="38"/>
      <c r="AA1299" s="38"/>
      <c r="AB1299" s="38"/>
      <c r="AC1299" s="38"/>
      <c r="AD1299" s="38"/>
      <c r="AE1299" s="38"/>
      <c r="AR1299" s="197" t="s">
        <v>537</v>
      </c>
      <c r="AT1299" s="197" t="s">
        <v>533</v>
      </c>
      <c r="AU1299" s="197" t="s">
        <v>85</v>
      </c>
      <c r="AY1299" s="21" t="s">
        <v>525</v>
      </c>
      <c r="BE1299" s="198">
        <f>IF(N1299="základní",J1299,0)</f>
        <v>0</v>
      </c>
      <c r="BF1299" s="198">
        <f>IF(N1299="snížená",J1299,0)</f>
        <v>0</v>
      </c>
      <c r="BG1299" s="198">
        <f>IF(N1299="zákl. přenesená",J1299,0)</f>
        <v>0</v>
      </c>
      <c r="BH1299" s="198">
        <f>IF(N1299="sníž. přenesená",J1299,0)</f>
        <v>0</v>
      </c>
      <c r="BI1299" s="198">
        <f>IF(N1299="nulová",J1299,0)</f>
        <v>0</v>
      </c>
      <c r="BJ1299" s="21" t="s">
        <v>85</v>
      </c>
      <c r="BK1299" s="198">
        <f>ROUND(I1299*H1299,2)</f>
        <v>0</v>
      </c>
      <c r="BL1299" s="21" t="s">
        <v>537</v>
      </c>
      <c r="BM1299" s="197" t="s">
        <v>1742</v>
      </c>
    </row>
    <row r="1300" spans="1:65" s="13" customFormat="1" ht="11.25">
      <c r="B1300" s="204"/>
      <c r="C1300" s="205"/>
      <c r="D1300" s="206" t="s">
        <v>546</v>
      </c>
      <c r="E1300" s="207" t="s">
        <v>19</v>
      </c>
      <c r="F1300" s="208" t="s">
        <v>222</v>
      </c>
      <c r="G1300" s="205"/>
      <c r="H1300" s="209">
        <v>3.133</v>
      </c>
      <c r="I1300" s="210"/>
      <c r="J1300" s="205"/>
      <c r="K1300" s="205"/>
      <c r="L1300" s="211"/>
      <c r="M1300" s="212"/>
      <c r="N1300" s="213"/>
      <c r="O1300" s="213"/>
      <c r="P1300" s="213"/>
      <c r="Q1300" s="213"/>
      <c r="R1300" s="213"/>
      <c r="S1300" s="213"/>
      <c r="T1300" s="214"/>
      <c r="AT1300" s="215" t="s">
        <v>546</v>
      </c>
      <c r="AU1300" s="215" t="s">
        <v>85</v>
      </c>
      <c r="AV1300" s="13" t="s">
        <v>85</v>
      </c>
      <c r="AW1300" s="13" t="s">
        <v>33</v>
      </c>
      <c r="AX1300" s="13" t="s">
        <v>79</v>
      </c>
      <c r="AY1300" s="215" t="s">
        <v>525</v>
      </c>
    </row>
    <row r="1301" spans="1:65" s="2" customFormat="1" ht="37.9" customHeight="1">
      <c r="A1301" s="38"/>
      <c r="B1301" s="39"/>
      <c r="C1301" s="186" t="s">
        <v>1743</v>
      </c>
      <c r="D1301" s="186" t="s">
        <v>533</v>
      </c>
      <c r="E1301" s="187" t="s">
        <v>1744</v>
      </c>
      <c r="F1301" s="188" t="s">
        <v>1745</v>
      </c>
      <c r="G1301" s="189" t="s">
        <v>318</v>
      </c>
      <c r="H1301" s="190">
        <v>1.3220000000000001</v>
      </c>
      <c r="I1301" s="191"/>
      <c r="J1301" s="192">
        <f>ROUND(I1301*H1301,2)</f>
        <v>0</v>
      </c>
      <c r="K1301" s="188" t="s">
        <v>536</v>
      </c>
      <c r="L1301" s="43"/>
      <c r="M1301" s="193" t="s">
        <v>19</v>
      </c>
      <c r="N1301" s="194" t="s">
        <v>44</v>
      </c>
      <c r="O1301" s="68"/>
      <c r="P1301" s="195">
        <f>O1301*H1301</f>
        <v>0</v>
      </c>
      <c r="Q1301" s="195">
        <v>1.0492699999999999</v>
      </c>
      <c r="R1301" s="195">
        <f>Q1301*H1301</f>
        <v>1.3871349399999999</v>
      </c>
      <c r="S1301" s="195">
        <v>0</v>
      </c>
      <c r="T1301" s="196">
        <f>S1301*H1301</f>
        <v>0</v>
      </c>
      <c r="U1301" s="38"/>
      <c r="V1301" s="38"/>
      <c r="W1301" s="38"/>
      <c r="X1301" s="38"/>
      <c r="Y1301" s="38"/>
      <c r="Z1301" s="38"/>
      <c r="AA1301" s="38"/>
      <c r="AB1301" s="38"/>
      <c r="AC1301" s="38"/>
      <c r="AD1301" s="38"/>
      <c r="AE1301" s="38"/>
      <c r="AR1301" s="197" t="s">
        <v>537</v>
      </c>
      <c r="AT1301" s="197" t="s">
        <v>533</v>
      </c>
      <c r="AU1301" s="197" t="s">
        <v>85</v>
      </c>
      <c r="AY1301" s="21" t="s">
        <v>525</v>
      </c>
      <c r="BE1301" s="198">
        <f>IF(N1301="základní",J1301,0)</f>
        <v>0</v>
      </c>
      <c r="BF1301" s="198">
        <f>IF(N1301="snížená",J1301,0)</f>
        <v>0</v>
      </c>
      <c r="BG1301" s="198">
        <f>IF(N1301="zákl. přenesená",J1301,0)</f>
        <v>0</v>
      </c>
      <c r="BH1301" s="198">
        <f>IF(N1301="sníž. přenesená",J1301,0)</f>
        <v>0</v>
      </c>
      <c r="BI1301" s="198">
        <f>IF(N1301="nulová",J1301,0)</f>
        <v>0</v>
      </c>
      <c r="BJ1301" s="21" t="s">
        <v>85</v>
      </c>
      <c r="BK1301" s="198">
        <f>ROUND(I1301*H1301,2)</f>
        <v>0</v>
      </c>
      <c r="BL1301" s="21" t="s">
        <v>537</v>
      </c>
      <c r="BM1301" s="197" t="s">
        <v>1746</v>
      </c>
    </row>
    <row r="1302" spans="1:65" s="2" customFormat="1" ht="11.25">
      <c r="A1302" s="38"/>
      <c r="B1302" s="39"/>
      <c r="C1302" s="40"/>
      <c r="D1302" s="199" t="s">
        <v>542</v>
      </c>
      <c r="E1302" s="40"/>
      <c r="F1302" s="200" t="s">
        <v>1747</v>
      </c>
      <c r="G1302" s="40"/>
      <c r="H1302" s="40"/>
      <c r="I1302" s="201"/>
      <c r="J1302" s="40"/>
      <c r="K1302" s="40"/>
      <c r="L1302" s="43"/>
      <c r="M1302" s="202"/>
      <c r="N1302" s="203"/>
      <c r="O1302" s="68"/>
      <c r="P1302" s="68"/>
      <c r="Q1302" s="68"/>
      <c r="R1302" s="68"/>
      <c r="S1302" s="68"/>
      <c r="T1302" s="69"/>
      <c r="U1302" s="38"/>
      <c r="V1302" s="38"/>
      <c r="W1302" s="38"/>
      <c r="X1302" s="38"/>
      <c r="Y1302" s="38"/>
      <c r="Z1302" s="38"/>
      <c r="AA1302" s="38"/>
      <c r="AB1302" s="38"/>
      <c r="AC1302" s="38"/>
      <c r="AD1302" s="38"/>
      <c r="AE1302" s="38"/>
      <c r="AT1302" s="21" t="s">
        <v>542</v>
      </c>
      <c r="AU1302" s="21" t="s">
        <v>85</v>
      </c>
    </row>
    <row r="1303" spans="1:65" s="13" customFormat="1" ht="11.25">
      <c r="B1303" s="204"/>
      <c r="C1303" s="205"/>
      <c r="D1303" s="206" t="s">
        <v>546</v>
      </c>
      <c r="E1303" s="207" t="s">
        <v>19</v>
      </c>
      <c r="F1303" s="208" t="s">
        <v>1748</v>
      </c>
      <c r="G1303" s="205"/>
      <c r="H1303" s="209">
        <v>1.3220000000000001</v>
      </c>
      <c r="I1303" s="210"/>
      <c r="J1303" s="205"/>
      <c r="K1303" s="205"/>
      <c r="L1303" s="211"/>
      <c r="M1303" s="212"/>
      <c r="N1303" s="213"/>
      <c r="O1303" s="213"/>
      <c r="P1303" s="213"/>
      <c r="Q1303" s="213"/>
      <c r="R1303" s="213"/>
      <c r="S1303" s="213"/>
      <c r="T1303" s="214"/>
      <c r="AT1303" s="215" t="s">
        <v>546</v>
      </c>
      <c r="AU1303" s="215" t="s">
        <v>85</v>
      </c>
      <c r="AV1303" s="13" t="s">
        <v>85</v>
      </c>
      <c r="AW1303" s="13" t="s">
        <v>33</v>
      </c>
      <c r="AX1303" s="13" t="s">
        <v>79</v>
      </c>
      <c r="AY1303" s="215" t="s">
        <v>525</v>
      </c>
    </row>
    <row r="1304" spans="1:65" s="2" customFormat="1" ht="37.9" customHeight="1">
      <c r="A1304" s="38"/>
      <c r="B1304" s="39"/>
      <c r="C1304" s="186" t="s">
        <v>1749</v>
      </c>
      <c r="D1304" s="186" t="s">
        <v>533</v>
      </c>
      <c r="E1304" s="187" t="s">
        <v>1750</v>
      </c>
      <c r="F1304" s="188" t="s">
        <v>1751</v>
      </c>
      <c r="G1304" s="189" t="s">
        <v>132</v>
      </c>
      <c r="H1304" s="190">
        <v>71.989000000000004</v>
      </c>
      <c r="I1304" s="191"/>
      <c r="J1304" s="192">
        <f>ROUND(I1304*H1304,2)</f>
        <v>0</v>
      </c>
      <c r="K1304" s="188" t="s">
        <v>536</v>
      </c>
      <c r="L1304" s="43"/>
      <c r="M1304" s="193" t="s">
        <v>19</v>
      </c>
      <c r="N1304" s="194" t="s">
        <v>44</v>
      </c>
      <c r="O1304" s="68"/>
      <c r="P1304" s="195">
        <f>O1304*H1304</f>
        <v>0</v>
      </c>
      <c r="Q1304" s="195">
        <v>1.2959999999999999E-2</v>
      </c>
      <c r="R1304" s="195">
        <f>Q1304*H1304</f>
        <v>0.93297744000000005</v>
      </c>
      <c r="S1304" s="195">
        <v>0</v>
      </c>
      <c r="T1304" s="196">
        <f>S1304*H1304</f>
        <v>0</v>
      </c>
      <c r="U1304" s="38"/>
      <c r="V1304" s="38"/>
      <c r="W1304" s="38"/>
      <c r="X1304" s="38"/>
      <c r="Y1304" s="38"/>
      <c r="Z1304" s="38"/>
      <c r="AA1304" s="38"/>
      <c r="AB1304" s="38"/>
      <c r="AC1304" s="38"/>
      <c r="AD1304" s="38"/>
      <c r="AE1304" s="38"/>
      <c r="AR1304" s="197" t="s">
        <v>537</v>
      </c>
      <c r="AT1304" s="197" t="s">
        <v>533</v>
      </c>
      <c r="AU1304" s="197" t="s">
        <v>85</v>
      </c>
      <c r="AY1304" s="21" t="s">
        <v>525</v>
      </c>
      <c r="BE1304" s="198">
        <f>IF(N1304="základní",J1304,0)</f>
        <v>0</v>
      </c>
      <c r="BF1304" s="198">
        <f>IF(N1304="snížená",J1304,0)</f>
        <v>0</v>
      </c>
      <c r="BG1304" s="198">
        <f>IF(N1304="zákl. přenesená",J1304,0)</f>
        <v>0</v>
      </c>
      <c r="BH1304" s="198">
        <f>IF(N1304="sníž. přenesená",J1304,0)</f>
        <v>0</v>
      </c>
      <c r="BI1304" s="198">
        <f>IF(N1304="nulová",J1304,0)</f>
        <v>0</v>
      </c>
      <c r="BJ1304" s="21" t="s">
        <v>85</v>
      </c>
      <c r="BK1304" s="198">
        <f>ROUND(I1304*H1304,2)</f>
        <v>0</v>
      </c>
      <c r="BL1304" s="21" t="s">
        <v>537</v>
      </c>
      <c r="BM1304" s="197" t="s">
        <v>1752</v>
      </c>
    </row>
    <row r="1305" spans="1:65" s="2" customFormat="1" ht="11.25">
      <c r="A1305" s="38"/>
      <c r="B1305" s="39"/>
      <c r="C1305" s="40"/>
      <c r="D1305" s="199" t="s">
        <v>542</v>
      </c>
      <c r="E1305" s="40"/>
      <c r="F1305" s="200" t="s">
        <v>1753</v>
      </c>
      <c r="G1305" s="40"/>
      <c r="H1305" s="40"/>
      <c r="I1305" s="201"/>
      <c r="J1305" s="40"/>
      <c r="K1305" s="40"/>
      <c r="L1305" s="43"/>
      <c r="M1305" s="202"/>
      <c r="N1305" s="203"/>
      <c r="O1305" s="68"/>
      <c r="P1305" s="68"/>
      <c r="Q1305" s="68"/>
      <c r="R1305" s="68"/>
      <c r="S1305" s="68"/>
      <c r="T1305" s="69"/>
      <c r="U1305" s="38"/>
      <c r="V1305" s="38"/>
      <c r="W1305" s="38"/>
      <c r="X1305" s="38"/>
      <c r="Y1305" s="38"/>
      <c r="Z1305" s="38"/>
      <c r="AA1305" s="38"/>
      <c r="AB1305" s="38"/>
      <c r="AC1305" s="38"/>
      <c r="AD1305" s="38"/>
      <c r="AE1305" s="38"/>
      <c r="AT1305" s="21" t="s">
        <v>542</v>
      </c>
      <c r="AU1305" s="21" t="s">
        <v>85</v>
      </c>
    </row>
    <row r="1306" spans="1:65" s="15" customFormat="1" ht="11.25">
      <c r="B1306" s="227"/>
      <c r="C1306" s="228"/>
      <c r="D1306" s="206" t="s">
        <v>546</v>
      </c>
      <c r="E1306" s="229" t="s">
        <v>19</v>
      </c>
      <c r="F1306" s="230" t="s">
        <v>1754</v>
      </c>
      <c r="G1306" s="228"/>
      <c r="H1306" s="229" t="s">
        <v>19</v>
      </c>
      <c r="I1306" s="231"/>
      <c r="J1306" s="228"/>
      <c r="K1306" s="228"/>
      <c r="L1306" s="232"/>
      <c r="M1306" s="233"/>
      <c r="N1306" s="234"/>
      <c r="O1306" s="234"/>
      <c r="P1306" s="234"/>
      <c r="Q1306" s="234"/>
      <c r="R1306" s="234"/>
      <c r="S1306" s="234"/>
      <c r="T1306" s="235"/>
      <c r="AT1306" s="236" t="s">
        <v>546</v>
      </c>
      <c r="AU1306" s="236" t="s">
        <v>85</v>
      </c>
      <c r="AV1306" s="15" t="s">
        <v>79</v>
      </c>
      <c r="AW1306" s="15" t="s">
        <v>33</v>
      </c>
      <c r="AX1306" s="15" t="s">
        <v>72</v>
      </c>
      <c r="AY1306" s="236" t="s">
        <v>525</v>
      </c>
    </row>
    <row r="1307" spans="1:65" s="13" customFormat="1" ht="11.25">
      <c r="B1307" s="204"/>
      <c r="C1307" s="205"/>
      <c r="D1307" s="206" t="s">
        <v>546</v>
      </c>
      <c r="E1307" s="207" t="s">
        <v>19</v>
      </c>
      <c r="F1307" s="208" t="s">
        <v>1755</v>
      </c>
      <c r="G1307" s="205"/>
      <c r="H1307" s="209">
        <v>2.7719999999999998</v>
      </c>
      <c r="I1307" s="210"/>
      <c r="J1307" s="205"/>
      <c r="K1307" s="205"/>
      <c r="L1307" s="211"/>
      <c r="M1307" s="212"/>
      <c r="N1307" s="213"/>
      <c r="O1307" s="213"/>
      <c r="P1307" s="213"/>
      <c r="Q1307" s="213"/>
      <c r="R1307" s="213"/>
      <c r="S1307" s="213"/>
      <c r="T1307" s="214"/>
      <c r="AT1307" s="215" t="s">
        <v>546</v>
      </c>
      <c r="AU1307" s="215" t="s">
        <v>85</v>
      </c>
      <c r="AV1307" s="13" t="s">
        <v>85</v>
      </c>
      <c r="AW1307" s="13" t="s">
        <v>33</v>
      </c>
      <c r="AX1307" s="13" t="s">
        <v>72</v>
      </c>
      <c r="AY1307" s="215" t="s">
        <v>525</v>
      </c>
    </row>
    <row r="1308" spans="1:65" s="13" customFormat="1" ht="11.25">
      <c r="B1308" s="204"/>
      <c r="C1308" s="205"/>
      <c r="D1308" s="206" t="s">
        <v>546</v>
      </c>
      <c r="E1308" s="207" t="s">
        <v>19</v>
      </c>
      <c r="F1308" s="208" t="s">
        <v>1756</v>
      </c>
      <c r="G1308" s="205"/>
      <c r="H1308" s="209">
        <v>9.9649999999999999</v>
      </c>
      <c r="I1308" s="210"/>
      <c r="J1308" s="205"/>
      <c r="K1308" s="205"/>
      <c r="L1308" s="211"/>
      <c r="M1308" s="212"/>
      <c r="N1308" s="213"/>
      <c r="O1308" s="213"/>
      <c r="P1308" s="213"/>
      <c r="Q1308" s="213"/>
      <c r="R1308" s="213"/>
      <c r="S1308" s="213"/>
      <c r="T1308" s="214"/>
      <c r="AT1308" s="215" t="s">
        <v>546</v>
      </c>
      <c r="AU1308" s="215" t="s">
        <v>85</v>
      </c>
      <c r="AV1308" s="13" t="s">
        <v>85</v>
      </c>
      <c r="AW1308" s="13" t="s">
        <v>33</v>
      </c>
      <c r="AX1308" s="13" t="s">
        <v>72</v>
      </c>
      <c r="AY1308" s="215" t="s">
        <v>525</v>
      </c>
    </row>
    <row r="1309" spans="1:65" s="15" customFormat="1" ht="11.25">
      <c r="B1309" s="227"/>
      <c r="C1309" s="228"/>
      <c r="D1309" s="206" t="s">
        <v>546</v>
      </c>
      <c r="E1309" s="229" t="s">
        <v>19</v>
      </c>
      <c r="F1309" s="230" t="s">
        <v>1715</v>
      </c>
      <c r="G1309" s="228"/>
      <c r="H1309" s="229" t="s">
        <v>19</v>
      </c>
      <c r="I1309" s="231"/>
      <c r="J1309" s="228"/>
      <c r="K1309" s="228"/>
      <c r="L1309" s="232"/>
      <c r="M1309" s="233"/>
      <c r="N1309" s="234"/>
      <c r="O1309" s="234"/>
      <c r="P1309" s="234"/>
      <c r="Q1309" s="234"/>
      <c r="R1309" s="234"/>
      <c r="S1309" s="234"/>
      <c r="T1309" s="235"/>
      <c r="AT1309" s="236" t="s">
        <v>546</v>
      </c>
      <c r="AU1309" s="236" t="s">
        <v>85</v>
      </c>
      <c r="AV1309" s="15" t="s">
        <v>79</v>
      </c>
      <c r="AW1309" s="15" t="s">
        <v>33</v>
      </c>
      <c r="AX1309" s="15" t="s">
        <v>72</v>
      </c>
      <c r="AY1309" s="236" t="s">
        <v>525</v>
      </c>
    </row>
    <row r="1310" spans="1:65" s="13" customFormat="1" ht="11.25">
      <c r="B1310" s="204"/>
      <c r="C1310" s="205"/>
      <c r="D1310" s="206" t="s">
        <v>546</v>
      </c>
      <c r="E1310" s="207" t="s">
        <v>19</v>
      </c>
      <c r="F1310" s="208" t="s">
        <v>1755</v>
      </c>
      <c r="G1310" s="205"/>
      <c r="H1310" s="209">
        <v>2.7719999999999998</v>
      </c>
      <c r="I1310" s="210"/>
      <c r="J1310" s="205"/>
      <c r="K1310" s="205"/>
      <c r="L1310" s="211"/>
      <c r="M1310" s="212"/>
      <c r="N1310" s="213"/>
      <c r="O1310" s="213"/>
      <c r="P1310" s="213"/>
      <c r="Q1310" s="213"/>
      <c r="R1310" s="213"/>
      <c r="S1310" s="213"/>
      <c r="T1310" s="214"/>
      <c r="AT1310" s="215" t="s">
        <v>546</v>
      </c>
      <c r="AU1310" s="215" t="s">
        <v>85</v>
      </c>
      <c r="AV1310" s="13" t="s">
        <v>85</v>
      </c>
      <c r="AW1310" s="13" t="s">
        <v>33</v>
      </c>
      <c r="AX1310" s="13" t="s">
        <v>72</v>
      </c>
      <c r="AY1310" s="215" t="s">
        <v>525</v>
      </c>
    </row>
    <row r="1311" spans="1:65" s="13" customFormat="1" ht="11.25">
      <c r="B1311" s="204"/>
      <c r="C1311" s="205"/>
      <c r="D1311" s="206" t="s">
        <v>546</v>
      </c>
      <c r="E1311" s="207" t="s">
        <v>19</v>
      </c>
      <c r="F1311" s="208" t="s">
        <v>1757</v>
      </c>
      <c r="G1311" s="205"/>
      <c r="H1311" s="209">
        <v>10.648999999999999</v>
      </c>
      <c r="I1311" s="210"/>
      <c r="J1311" s="205"/>
      <c r="K1311" s="205"/>
      <c r="L1311" s="211"/>
      <c r="M1311" s="212"/>
      <c r="N1311" s="213"/>
      <c r="O1311" s="213"/>
      <c r="P1311" s="213"/>
      <c r="Q1311" s="213"/>
      <c r="R1311" s="213"/>
      <c r="S1311" s="213"/>
      <c r="T1311" s="214"/>
      <c r="AT1311" s="215" t="s">
        <v>546</v>
      </c>
      <c r="AU1311" s="215" t="s">
        <v>85</v>
      </c>
      <c r="AV1311" s="13" t="s">
        <v>85</v>
      </c>
      <c r="AW1311" s="13" t="s">
        <v>33</v>
      </c>
      <c r="AX1311" s="13" t="s">
        <v>72</v>
      </c>
      <c r="AY1311" s="215" t="s">
        <v>525</v>
      </c>
    </row>
    <row r="1312" spans="1:65" s="15" customFormat="1" ht="11.25">
      <c r="B1312" s="227"/>
      <c r="C1312" s="228"/>
      <c r="D1312" s="206" t="s">
        <v>546</v>
      </c>
      <c r="E1312" s="229" t="s">
        <v>19</v>
      </c>
      <c r="F1312" s="230" t="s">
        <v>1718</v>
      </c>
      <c r="G1312" s="228"/>
      <c r="H1312" s="229" t="s">
        <v>19</v>
      </c>
      <c r="I1312" s="231"/>
      <c r="J1312" s="228"/>
      <c r="K1312" s="228"/>
      <c r="L1312" s="232"/>
      <c r="M1312" s="233"/>
      <c r="N1312" s="234"/>
      <c r="O1312" s="234"/>
      <c r="P1312" s="234"/>
      <c r="Q1312" s="234"/>
      <c r="R1312" s="234"/>
      <c r="S1312" s="234"/>
      <c r="T1312" s="235"/>
      <c r="AT1312" s="236" t="s">
        <v>546</v>
      </c>
      <c r="AU1312" s="236" t="s">
        <v>85</v>
      </c>
      <c r="AV1312" s="15" t="s">
        <v>79</v>
      </c>
      <c r="AW1312" s="15" t="s">
        <v>33</v>
      </c>
      <c r="AX1312" s="15" t="s">
        <v>72</v>
      </c>
      <c r="AY1312" s="236" t="s">
        <v>525</v>
      </c>
    </row>
    <row r="1313" spans="1:65" s="13" customFormat="1" ht="11.25">
      <c r="B1313" s="204"/>
      <c r="C1313" s="205"/>
      <c r="D1313" s="206" t="s">
        <v>546</v>
      </c>
      <c r="E1313" s="207" t="s">
        <v>19</v>
      </c>
      <c r="F1313" s="208" t="s">
        <v>1758</v>
      </c>
      <c r="G1313" s="205"/>
      <c r="H1313" s="209">
        <v>2.7839999999999998</v>
      </c>
      <c r="I1313" s="210"/>
      <c r="J1313" s="205"/>
      <c r="K1313" s="205"/>
      <c r="L1313" s="211"/>
      <c r="M1313" s="212"/>
      <c r="N1313" s="213"/>
      <c r="O1313" s="213"/>
      <c r="P1313" s="213"/>
      <c r="Q1313" s="213"/>
      <c r="R1313" s="213"/>
      <c r="S1313" s="213"/>
      <c r="T1313" s="214"/>
      <c r="AT1313" s="215" t="s">
        <v>546</v>
      </c>
      <c r="AU1313" s="215" t="s">
        <v>85</v>
      </c>
      <c r="AV1313" s="13" t="s">
        <v>85</v>
      </c>
      <c r="AW1313" s="13" t="s">
        <v>33</v>
      </c>
      <c r="AX1313" s="13" t="s">
        <v>72</v>
      </c>
      <c r="AY1313" s="215" t="s">
        <v>525</v>
      </c>
    </row>
    <row r="1314" spans="1:65" s="13" customFormat="1" ht="11.25">
      <c r="B1314" s="204"/>
      <c r="C1314" s="205"/>
      <c r="D1314" s="206" t="s">
        <v>546</v>
      </c>
      <c r="E1314" s="207" t="s">
        <v>19</v>
      </c>
      <c r="F1314" s="208" t="s">
        <v>1759</v>
      </c>
      <c r="G1314" s="205"/>
      <c r="H1314" s="209">
        <v>11.128</v>
      </c>
      <c r="I1314" s="210"/>
      <c r="J1314" s="205"/>
      <c r="K1314" s="205"/>
      <c r="L1314" s="211"/>
      <c r="M1314" s="212"/>
      <c r="N1314" s="213"/>
      <c r="O1314" s="213"/>
      <c r="P1314" s="213"/>
      <c r="Q1314" s="213"/>
      <c r="R1314" s="213"/>
      <c r="S1314" s="213"/>
      <c r="T1314" s="214"/>
      <c r="AT1314" s="215" t="s">
        <v>546</v>
      </c>
      <c r="AU1314" s="215" t="s">
        <v>85</v>
      </c>
      <c r="AV1314" s="13" t="s">
        <v>85</v>
      </c>
      <c r="AW1314" s="13" t="s">
        <v>33</v>
      </c>
      <c r="AX1314" s="13" t="s">
        <v>72</v>
      </c>
      <c r="AY1314" s="215" t="s">
        <v>525</v>
      </c>
    </row>
    <row r="1315" spans="1:65" s="15" customFormat="1" ht="11.25">
      <c r="B1315" s="227"/>
      <c r="C1315" s="228"/>
      <c r="D1315" s="206" t="s">
        <v>546</v>
      </c>
      <c r="E1315" s="229" t="s">
        <v>19</v>
      </c>
      <c r="F1315" s="230" t="s">
        <v>1722</v>
      </c>
      <c r="G1315" s="228"/>
      <c r="H1315" s="229" t="s">
        <v>19</v>
      </c>
      <c r="I1315" s="231"/>
      <c r="J1315" s="228"/>
      <c r="K1315" s="228"/>
      <c r="L1315" s="232"/>
      <c r="M1315" s="233"/>
      <c r="N1315" s="234"/>
      <c r="O1315" s="234"/>
      <c r="P1315" s="234"/>
      <c r="Q1315" s="234"/>
      <c r="R1315" s="234"/>
      <c r="S1315" s="234"/>
      <c r="T1315" s="235"/>
      <c r="AT1315" s="236" t="s">
        <v>546</v>
      </c>
      <c r="AU1315" s="236" t="s">
        <v>85</v>
      </c>
      <c r="AV1315" s="15" t="s">
        <v>79</v>
      </c>
      <c r="AW1315" s="15" t="s">
        <v>33</v>
      </c>
      <c r="AX1315" s="15" t="s">
        <v>72</v>
      </c>
      <c r="AY1315" s="236" t="s">
        <v>525</v>
      </c>
    </row>
    <row r="1316" spans="1:65" s="13" customFormat="1" ht="11.25">
      <c r="B1316" s="204"/>
      <c r="C1316" s="205"/>
      <c r="D1316" s="206" t="s">
        <v>546</v>
      </c>
      <c r="E1316" s="207" t="s">
        <v>19</v>
      </c>
      <c r="F1316" s="208" t="s">
        <v>1760</v>
      </c>
      <c r="G1316" s="205"/>
      <c r="H1316" s="209">
        <v>16.298999999999999</v>
      </c>
      <c r="I1316" s="210"/>
      <c r="J1316" s="205"/>
      <c r="K1316" s="205"/>
      <c r="L1316" s="211"/>
      <c r="M1316" s="212"/>
      <c r="N1316" s="213"/>
      <c r="O1316" s="213"/>
      <c r="P1316" s="213"/>
      <c r="Q1316" s="213"/>
      <c r="R1316" s="213"/>
      <c r="S1316" s="213"/>
      <c r="T1316" s="214"/>
      <c r="AT1316" s="215" t="s">
        <v>546</v>
      </c>
      <c r="AU1316" s="215" t="s">
        <v>85</v>
      </c>
      <c r="AV1316" s="13" t="s">
        <v>85</v>
      </c>
      <c r="AW1316" s="13" t="s">
        <v>33</v>
      </c>
      <c r="AX1316" s="13" t="s">
        <v>72</v>
      </c>
      <c r="AY1316" s="215" t="s">
        <v>525</v>
      </c>
    </row>
    <row r="1317" spans="1:65" s="16" customFormat="1" ht="11.25">
      <c r="B1317" s="237"/>
      <c r="C1317" s="238"/>
      <c r="D1317" s="206" t="s">
        <v>546</v>
      </c>
      <c r="E1317" s="239" t="s">
        <v>19</v>
      </c>
      <c r="F1317" s="240" t="s">
        <v>590</v>
      </c>
      <c r="G1317" s="238"/>
      <c r="H1317" s="241">
        <v>56.369</v>
      </c>
      <c r="I1317" s="242"/>
      <c r="J1317" s="238"/>
      <c r="K1317" s="238"/>
      <c r="L1317" s="243"/>
      <c r="M1317" s="244"/>
      <c r="N1317" s="245"/>
      <c r="O1317" s="245"/>
      <c r="P1317" s="245"/>
      <c r="Q1317" s="245"/>
      <c r="R1317" s="245"/>
      <c r="S1317" s="245"/>
      <c r="T1317" s="246"/>
      <c r="AT1317" s="247" t="s">
        <v>546</v>
      </c>
      <c r="AU1317" s="247" t="s">
        <v>85</v>
      </c>
      <c r="AV1317" s="16" t="s">
        <v>573</v>
      </c>
      <c r="AW1317" s="16" t="s">
        <v>33</v>
      </c>
      <c r="AX1317" s="16" t="s">
        <v>72</v>
      </c>
      <c r="AY1317" s="247" t="s">
        <v>525</v>
      </c>
    </row>
    <row r="1318" spans="1:65" s="15" customFormat="1" ht="11.25">
      <c r="B1318" s="227"/>
      <c r="C1318" s="228"/>
      <c r="D1318" s="206" t="s">
        <v>546</v>
      </c>
      <c r="E1318" s="229" t="s">
        <v>19</v>
      </c>
      <c r="F1318" s="230" t="s">
        <v>953</v>
      </c>
      <c r="G1318" s="228"/>
      <c r="H1318" s="229" t="s">
        <v>19</v>
      </c>
      <c r="I1318" s="231"/>
      <c r="J1318" s="228"/>
      <c r="K1318" s="228"/>
      <c r="L1318" s="232"/>
      <c r="M1318" s="233"/>
      <c r="N1318" s="234"/>
      <c r="O1318" s="234"/>
      <c r="P1318" s="234"/>
      <c r="Q1318" s="234"/>
      <c r="R1318" s="234"/>
      <c r="S1318" s="234"/>
      <c r="T1318" s="235"/>
      <c r="AT1318" s="236" t="s">
        <v>546</v>
      </c>
      <c r="AU1318" s="236" t="s">
        <v>85</v>
      </c>
      <c r="AV1318" s="15" t="s">
        <v>79</v>
      </c>
      <c r="AW1318" s="15" t="s">
        <v>33</v>
      </c>
      <c r="AX1318" s="15" t="s">
        <v>72</v>
      </c>
      <c r="AY1318" s="236" t="s">
        <v>525</v>
      </c>
    </row>
    <row r="1319" spans="1:65" s="15" customFormat="1" ht="11.25">
      <c r="B1319" s="227"/>
      <c r="C1319" s="228"/>
      <c r="D1319" s="206" t="s">
        <v>546</v>
      </c>
      <c r="E1319" s="229" t="s">
        <v>19</v>
      </c>
      <c r="F1319" s="230" t="s">
        <v>954</v>
      </c>
      <c r="G1319" s="228"/>
      <c r="H1319" s="229" t="s">
        <v>19</v>
      </c>
      <c r="I1319" s="231"/>
      <c r="J1319" s="228"/>
      <c r="K1319" s="228"/>
      <c r="L1319" s="232"/>
      <c r="M1319" s="233"/>
      <c r="N1319" s="234"/>
      <c r="O1319" s="234"/>
      <c r="P1319" s="234"/>
      <c r="Q1319" s="234"/>
      <c r="R1319" s="234"/>
      <c r="S1319" s="234"/>
      <c r="T1319" s="235"/>
      <c r="AT1319" s="236" t="s">
        <v>546</v>
      </c>
      <c r="AU1319" s="236" t="s">
        <v>85</v>
      </c>
      <c r="AV1319" s="15" t="s">
        <v>79</v>
      </c>
      <c r="AW1319" s="15" t="s">
        <v>33</v>
      </c>
      <c r="AX1319" s="15" t="s">
        <v>72</v>
      </c>
      <c r="AY1319" s="236" t="s">
        <v>525</v>
      </c>
    </row>
    <row r="1320" spans="1:65" s="13" customFormat="1" ht="11.25">
      <c r="B1320" s="204"/>
      <c r="C1320" s="205"/>
      <c r="D1320" s="206" t="s">
        <v>546</v>
      </c>
      <c r="E1320" s="207" t="s">
        <v>19</v>
      </c>
      <c r="F1320" s="208" t="s">
        <v>1761</v>
      </c>
      <c r="G1320" s="205"/>
      <c r="H1320" s="209">
        <v>11.99</v>
      </c>
      <c r="I1320" s="210"/>
      <c r="J1320" s="205"/>
      <c r="K1320" s="205"/>
      <c r="L1320" s="211"/>
      <c r="M1320" s="212"/>
      <c r="N1320" s="213"/>
      <c r="O1320" s="213"/>
      <c r="P1320" s="213"/>
      <c r="Q1320" s="213"/>
      <c r="R1320" s="213"/>
      <c r="S1320" s="213"/>
      <c r="T1320" s="214"/>
      <c r="AT1320" s="215" t="s">
        <v>546</v>
      </c>
      <c r="AU1320" s="215" t="s">
        <v>85</v>
      </c>
      <c r="AV1320" s="13" t="s">
        <v>85</v>
      </c>
      <c r="AW1320" s="13" t="s">
        <v>33</v>
      </c>
      <c r="AX1320" s="13" t="s">
        <v>72</v>
      </c>
      <c r="AY1320" s="215" t="s">
        <v>525</v>
      </c>
    </row>
    <row r="1321" spans="1:65" s="15" customFormat="1" ht="11.25">
      <c r="B1321" s="227"/>
      <c r="C1321" s="228"/>
      <c r="D1321" s="206" t="s">
        <v>546</v>
      </c>
      <c r="E1321" s="229" t="s">
        <v>19</v>
      </c>
      <c r="F1321" s="230" t="s">
        <v>956</v>
      </c>
      <c r="G1321" s="228"/>
      <c r="H1321" s="229" t="s">
        <v>19</v>
      </c>
      <c r="I1321" s="231"/>
      <c r="J1321" s="228"/>
      <c r="K1321" s="228"/>
      <c r="L1321" s="232"/>
      <c r="M1321" s="233"/>
      <c r="N1321" s="234"/>
      <c r="O1321" s="234"/>
      <c r="P1321" s="234"/>
      <c r="Q1321" s="234"/>
      <c r="R1321" s="234"/>
      <c r="S1321" s="234"/>
      <c r="T1321" s="235"/>
      <c r="AT1321" s="236" t="s">
        <v>546</v>
      </c>
      <c r="AU1321" s="236" t="s">
        <v>85</v>
      </c>
      <c r="AV1321" s="15" t="s">
        <v>79</v>
      </c>
      <c r="AW1321" s="15" t="s">
        <v>33</v>
      </c>
      <c r="AX1321" s="15" t="s">
        <v>72</v>
      </c>
      <c r="AY1321" s="236" t="s">
        <v>525</v>
      </c>
    </row>
    <row r="1322" spans="1:65" s="13" customFormat="1" ht="11.25">
      <c r="B1322" s="204"/>
      <c r="C1322" s="205"/>
      <c r="D1322" s="206" t="s">
        <v>546</v>
      </c>
      <c r="E1322" s="207" t="s">
        <v>19</v>
      </c>
      <c r="F1322" s="208" t="s">
        <v>1762</v>
      </c>
      <c r="G1322" s="205"/>
      <c r="H1322" s="209">
        <v>3.63</v>
      </c>
      <c r="I1322" s="210"/>
      <c r="J1322" s="205"/>
      <c r="K1322" s="205"/>
      <c r="L1322" s="211"/>
      <c r="M1322" s="212"/>
      <c r="N1322" s="213"/>
      <c r="O1322" s="213"/>
      <c r="P1322" s="213"/>
      <c r="Q1322" s="213"/>
      <c r="R1322" s="213"/>
      <c r="S1322" s="213"/>
      <c r="T1322" s="214"/>
      <c r="AT1322" s="215" t="s">
        <v>546</v>
      </c>
      <c r="AU1322" s="215" t="s">
        <v>85</v>
      </c>
      <c r="AV1322" s="13" t="s">
        <v>85</v>
      </c>
      <c r="AW1322" s="13" t="s">
        <v>33</v>
      </c>
      <c r="AX1322" s="13" t="s">
        <v>72</v>
      </c>
      <c r="AY1322" s="215" t="s">
        <v>525</v>
      </c>
    </row>
    <row r="1323" spans="1:65" s="16" customFormat="1" ht="11.25">
      <c r="B1323" s="237"/>
      <c r="C1323" s="238"/>
      <c r="D1323" s="206" t="s">
        <v>546</v>
      </c>
      <c r="E1323" s="239" t="s">
        <v>19</v>
      </c>
      <c r="F1323" s="240" t="s">
        <v>590</v>
      </c>
      <c r="G1323" s="238"/>
      <c r="H1323" s="241">
        <v>15.62</v>
      </c>
      <c r="I1323" s="242"/>
      <c r="J1323" s="238"/>
      <c r="K1323" s="238"/>
      <c r="L1323" s="243"/>
      <c r="M1323" s="244"/>
      <c r="N1323" s="245"/>
      <c r="O1323" s="245"/>
      <c r="P1323" s="245"/>
      <c r="Q1323" s="245"/>
      <c r="R1323" s="245"/>
      <c r="S1323" s="245"/>
      <c r="T1323" s="246"/>
      <c r="AT1323" s="247" t="s">
        <v>546</v>
      </c>
      <c r="AU1323" s="247" t="s">
        <v>85</v>
      </c>
      <c r="AV1323" s="16" t="s">
        <v>573</v>
      </c>
      <c r="AW1323" s="16" t="s">
        <v>33</v>
      </c>
      <c r="AX1323" s="16" t="s">
        <v>72</v>
      </c>
      <c r="AY1323" s="247" t="s">
        <v>525</v>
      </c>
    </row>
    <row r="1324" spans="1:65" s="14" customFormat="1" ht="11.25">
      <c r="B1324" s="216"/>
      <c r="C1324" s="217"/>
      <c r="D1324" s="206" t="s">
        <v>546</v>
      </c>
      <c r="E1324" s="218" t="s">
        <v>185</v>
      </c>
      <c r="F1324" s="219" t="s">
        <v>552</v>
      </c>
      <c r="G1324" s="217"/>
      <c r="H1324" s="220">
        <v>71.989000000000004</v>
      </c>
      <c r="I1324" s="221"/>
      <c r="J1324" s="217"/>
      <c r="K1324" s="217"/>
      <c r="L1324" s="222"/>
      <c r="M1324" s="223"/>
      <c r="N1324" s="224"/>
      <c r="O1324" s="224"/>
      <c r="P1324" s="224"/>
      <c r="Q1324" s="224"/>
      <c r="R1324" s="224"/>
      <c r="S1324" s="224"/>
      <c r="T1324" s="225"/>
      <c r="AT1324" s="226" t="s">
        <v>546</v>
      </c>
      <c r="AU1324" s="226" t="s">
        <v>85</v>
      </c>
      <c r="AV1324" s="14" t="s">
        <v>537</v>
      </c>
      <c r="AW1324" s="14" t="s">
        <v>33</v>
      </c>
      <c r="AX1324" s="14" t="s">
        <v>79</v>
      </c>
      <c r="AY1324" s="226" t="s">
        <v>525</v>
      </c>
    </row>
    <row r="1325" spans="1:65" s="2" customFormat="1" ht="37.9" customHeight="1">
      <c r="A1325" s="38"/>
      <c r="B1325" s="39"/>
      <c r="C1325" s="186" t="s">
        <v>1763</v>
      </c>
      <c r="D1325" s="186" t="s">
        <v>533</v>
      </c>
      <c r="E1325" s="187" t="s">
        <v>1764</v>
      </c>
      <c r="F1325" s="188" t="s">
        <v>1765</v>
      </c>
      <c r="G1325" s="189" t="s">
        <v>132</v>
      </c>
      <c r="H1325" s="190">
        <v>71.989000000000004</v>
      </c>
      <c r="I1325" s="191"/>
      <c r="J1325" s="192">
        <f>ROUND(I1325*H1325,2)</f>
        <v>0</v>
      </c>
      <c r="K1325" s="188" t="s">
        <v>536</v>
      </c>
      <c r="L1325" s="43"/>
      <c r="M1325" s="193" t="s">
        <v>19</v>
      </c>
      <c r="N1325" s="194" t="s">
        <v>44</v>
      </c>
      <c r="O1325" s="68"/>
      <c r="P1325" s="195">
        <f>O1325*H1325</f>
        <v>0</v>
      </c>
      <c r="Q1325" s="195">
        <v>0</v>
      </c>
      <c r="R1325" s="195">
        <f>Q1325*H1325</f>
        <v>0</v>
      </c>
      <c r="S1325" s="195">
        <v>0</v>
      </c>
      <c r="T1325" s="196">
        <f>S1325*H1325</f>
        <v>0</v>
      </c>
      <c r="U1325" s="38"/>
      <c r="V1325" s="38"/>
      <c r="W1325" s="38"/>
      <c r="X1325" s="38"/>
      <c r="Y1325" s="38"/>
      <c r="Z1325" s="38"/>
      <c r="AA1325" s="38"/>
      <c r="AB1325" s="38"/>
      <c r="AC1325" s="38"/>
      <c r="AD1325" s="38"/>
      <c r="AE1325" s="38"/>
      <c r="AR1325" s="197" t="s">
        <v>537</v>
      </c>
      <c r="AT1325" s="197" t="s">
        <v>533</v>
      </c>
      <c r="AU1325" s="197" t="s">
        <v>85</v>
      </c>
      <c r="AY1325" s="21" t="s">
        <v>525</v>
      </c>
      <c r="BE1325" s="198">
        <f>IF(N1325="základní",J1325,0)</f>
        <v>0</v>
      </c>
      <c r="BF1325" s="198">
        <f>IF(N1325="snížená",J1325,0)</f>
        <v>0</v>
      </c>
      <c r="BG1325" s="198">
        <f>IF(N1325="zákl. přenesená",J1325,0)</f>
        <v>0</v>
      </c>
      <c r="BH1325" s="198">
        <f>IF(N1325="sníž. přenesená",J1325,0)</f>
        <v>0</v>
      </c>
      <c r="BI1325" s="198">
        <f>IF(N1325="nulová",J1325,0)</f>
        <v>0</v>
      </c>
      <c r="BJ1325" s="21" t="s">
        <v>85</v>
      </c>
      <c r="BK1325" s="198">
        <f>ROUND(I1325*H1325,2)</f>
        <v>0</v>
      </c>
      <c r="BL1325" s="21" t="s">
        <v>537</v>
      </c>
      <c r="BM1325" s="197" t="s">
        <v>1766</v>
      </c>
    </row>
    <row r="1326" spans="1:65" s="2" customFormat="1" ht="11.25">
      <c r="A1326" s="38"/>
      <c r="B1326" s="39"/>
      <c r="C1326" s="40"/>
      <c r="D1326" s="199" t="s">
        <v>542</v>
      </c>
      <c r="E1326" s="40"/>
      <c r="F1326" s="200" t="s">
        <v>1767</v>
      </c>
      <c r="G1326" s="40"/>
      <c r="H1326" s="40"/>
      <c r="I1326" s="201"/>
      <c r="J1326" s="40"/>
      <c r="K1326" s="40"/>
      <c r="L1326" s="43"/>
      <c r="M1326" s="202"/>
      <c r="N1326" s="203"/>
      <c r="O1326" s="68"/>
      <c r="P1326" s="68"/>
      <c r="Q1326" s="68"/>
      <c r="R1326" s="68"/>
      <c r="S1326" s="68"/>
      <c r="T1326" s="69"/>
      <c r="U1326" s="38"/>
      <c r="V1326" s="38"/>
      <c r="W1326" s="38"/>
      <c r="X1326" s="38"/>
      <c r="Y1326" s="38"/>
      <c r="Z1326" s="38"/>
      <c r="AA1326" s="38"/>
      <c r="AB1326" s="38"/>
      <c r="AC1326" s="38"/>
      <c r="AD1326" s="38"/>
      <c r="AE1326" s="38"/>
      <c r="AT1326" s="21" t="s">
        <v>542</v>
      </c>
      <c r="AU1326" s="21" t="s">
        <v>85</v>
      </c>
    </row>
    <row r="1327" spans="1:65" s="13" customFormat="1" ht="11.25">
      <c r="B1327" s="204"/>
      <c r="C1327" s="205"/>
      <c r="D1327" s="206" t="s">
        <v>546</v>
      </c>
      <c r="E1327" s="207" t="s">
        <v>19</v>
      </c>
      <c r="F1327" s="208" t="s">
        <v>185</v>
      </c>
      <c r="G1327" s="205"/>
      <c r="H1327" s="209">
        <v>71.989000000000004</v>
      </c>
      <c r="I1327" s="210"/>
      <c r="J1327" s="205"/>
      <c r="K1327" s="205"/>
      <c r="L1327" s="211"/>
      <c r="M1327" s="212"/>
      <c r="N1327" s="213"/>
      <c r="O1327" s="213"/>
      <c r="P1327" s="213"/>
      <c r="Q1327" s="213"/>
      <c r="R1327" s="213"/>
      <c r="S1327" s="213"/>
      <c r="T1327" s="214"/>
      <c r="AT1327" s="215" t="s">
        <v>546</v>
      </c>
      <c r="AU1327" s="215" t="s">
        <v>85</v>
      </c>
      <c r="AV1327" s="13" t="s">
        <v>85</v>
      </c>
      <c r="AW1327" s="13" t="s">
        <v>33</v>
      </c>
      <c r="AX1327" s="13" t="s">
        <v>79</v>
      </c>
      <c r="AY1327" s="215" t="s">
        <v>525</v>
      </c>
    </row>
    <row r="1328" spans="1:65" s="2" customFormat="1" ht="33" customHeight="1">
      <c r="A1328" s="38"/>
      <c r="B1328" s="39"/>
      <c r="C1328" s="186" t="s">
        <v>1768</v>
      </c>
      <c r="D1328" s="186" t="s">
        <v>533</v>
      </c>
      <c r="E1328" s="187" t="s">
        <v>1769</v>
      </c>
      <c r="F1328" s="188" t="s">
        <v>1770</v>
      </c>
      <c r="G1328" s="189" t="s">
        <v>132</v>
      </c>
      <c r="H1328" s="190">
        <v>63.503999999999998</v>
      </c>
      <c r="I1328" s="191"/>
      <c r="J1328" s="192">
        <f>ROUND(I1328*H1328,2)</f>
        <v>0</v>
      </c>
      <c r="K1328" s="188" t="s">
        <v>536</v>
      </c>
      <c r="L1328" s="43"/>
      <c r="M1328" s="193" t="s">
        <v>19</v>
      </c>
      <c r="N1328" s="194" t="s">
        <v>44</v>
      </c>
      <c r="O1328" s="68"/>
      <c r="P1328" s="195">
        <f>O1328*H1328</f>
        <v>0</v>
      </c>
      <c r="Q1328" s="195">
        <v>7.92E-3</v>
      </c>
      <c r="R1328" s="195">
        <f>Q1328*H1328</f>
        <v>0.50295168000000001</v>
      </c>
      <c r="S1328" s="195">
        <v>0</v>
      </c>
      <c r="T1328" s="196">
        <f>S1328*H1328</f>
        <v>0</v>
      </c>
      <c r="U1328" s="38"/>
      <c r="V1328" s="38"/>
      <c r="W1328" s="38"/>
      <c r="X1328" s="38"/>
      <c r="Y1328" s="38"/>
      <c r="Z1328" s="38"/>
      <c r="AA1328" s="38"/>
      <c r="AB1328" s="38"/>
      <c r="AC1328" s="38"/>
      <c r="AD1328" s="38"/>
      <c r="AE1328" s="38"/>
      <c r="AR1328" s="197" t="s">
        <v>537</v>
      </c>
      <c r="AT1328" s="197" t="s">
        <v>533</v>
      </c>
      <c r="AU1328" s="197" t="s">
        <v>85</v>
      </c>
      <c r="AY1328" s="21" t="s">
        <v>525</v>
      </c>
      <c r="BE1328" s="198">
        <f>IF(N1328="základní",J1328,0)</f>
        <v>0</v>
      </c>
      <c r="BF1328" s="198">
        <f>IF(N1328="snížená",J1328,0)</f>
        <v>0</v>
      </c>
      <c r="BG1328" s="198">
        <f>IF(N1328="zákl. přenesená",J1328,0)</f>
        <v>0</v>
      </c>
      <c r="BH1328" s="198">
        <f>IF(N1328="sníž. přenesená",J1328,0)</f>
        <v>0</v>
      </c>
      <c r="BI1328" s="198">
        <f>IF(N1328="nulová",J1328,0)</f>
        <v>0</v>
      </c>
      <c r="BJ1328" s="21" t="s">
        <v>85</v>
      </c>
      <c r="BK1328" s="198">
        <f>ROUND(I1328*H1328,2)</f>
        <v>0</v>
      </c>
      <c r="BL1328" s="21" t="s">
        <v>537</v>
      </c>
      <c r="BM1328" s="197" t="s">
        <v>1771</v>
      </c>
    </row>
    <row r="1329" spans="1:51" s="2" customFormat="1" ht="11.25">
      <c r="A1329" s="38"/>
      <c r="B1329" s="39"/>
      <c r="C1329" s="40"/>
      <c r="D1329" s="199" t="s">
        <v>542</v>
      </c>
      <c r="E1329" s="40"/>
      <c r="F1329" s="200" t="s">
        <v>1772</v>
      </c>
      <c r="G1329" s="40"/>
      <c r="H1329" s="40"/>
      <c r="I1329" s="201"/>
      <c r="J1329" s="40"/>
      <c r="K1329" s="40"/>
      <c r="L1329" s="43"/>
      <c r="M1329" s="202"/>
      <c r="N1329" s="203"/>
      <c r="O1329" s="68"/>
      <c r="P1329" s="68"/>
      <c r="Q1329" s="68"/>
      <c r="R1329" s="68"/>
      <c r="S1329" s="68"/>
      <c r="T1329" s="69"/>
      <c r="U1329" s="38"/>
      <c r="V1329" s="38"/>
      <c r="W1329" s="38"/>
      <c r="X1329" s="38"/>
      <c r="Y1329" s="38"/>
      <c r="Z1329" s="38"/>
      <c r="AA1329" s="38"/>
      <c r="AB1329" s="38"/>
      <c r="AC1329" s="38"/>
      <c r="AD1329" s="38"/>
      <c r="AE1329" s="38"/>
      <c r="AT1329" s="21" t="s">
        <v>542</v>
      </c>
      <c r="AU1329" s="21" t="s">
        <v>85</v>
      </c>
    </row>
    <row r="1330" spans="1:51" s="15" customFormat="1" ht="11.25">
      <c r="B1330" s="227"/>
      <c r="C1330" s="228"/>
      <c r="D1330" s="206" t="s">
        <v>546</v>
      </c>
      <c r="E1330" s="229" t="s">
        <v>19</v>
      </c>
      <c r="F1330" s="230" t="s">
        <v>1187</v>
      </c>
      <c r="G1330" s="228"/>
      <c r="H1330" s="229" t="s">
        <v>19</v>
      </c>
      <c r="I1330" s="231"/>
      <c r="J1330" s="228"/>
      <c r="K1330" s="228"/>
      <c r="L1330" s="232"/>
      <c r="M1330" s="233"/>
      <c r="N1330" s="234"/>
      <c r="O1330" s="234"/>
      <c r="P1330" s="234"/>
      <c r="Q1330" s="234"/>
      <c r="R1330" s="234"/>
      <c r="S1330" s="234"/>
      <c r="T1330" s="235"/>
      <c r="AT1330" s="236" t="s">
        <v>546</v>
      </c>
      <c r="AU1330" s="236" t="s">
        <v>85</v>
      </c>
      <c r="AV1330" s="15" t="s">
        <v>79</v>
      </c>
      <c r="AW1330" s="15" t="s">
        <v>33</v>
      </c>
      <c r="AX1330" s="15" t="s">
        <v>72</v>
      </c>
      <c r="AY1330" s="236" t="s">
        <v>525</v>
      </c>
    </row>
    <row r="1331" spans="1:51" s="13" customFormat="1" ht="11.25">
      <c r="B1331" s="204"/>
      <c r="C1331" s="205"/>
      <c r="D1331" s="206" t="s">
        <v>546</v>
      </c>
      <c r="E1331" s="207" t="s">
        <v>19</v>
      </c>
      <c r="F1331" s="208" t="s">
        <v>1773</v>
      </c>
      <c r="G1331" s="205"/>
      <c r="H1331" s="209">
        <v>11.669</v>
      </c>
      <c r="I1331" s="210"/>
      <c r="J1331" s="205"/>
      <c r="K1331" s="205"/>
      <c r="L1331" s="211"/>
      <c r="M1331" s="212"/>
      <c r="N1331" s="213"/>
      <c r="O1331" s="213"/>
      <c r="P1331" s="213"/>
      <c r="Q1331" s="213"/>
      <c r="R1331" s="213"/>
      <c r="S1331" s="213"/>
      <c r="T1331" s="214"/>
      <c r="AT1331" s="215" t="s">
        <v>546</v>
      </c>
      <c r="AU1331" s="215" t="s">
        <v>85</v>
      </c>
      <c r="AV1331" s="13" t="s">
        <v>85</v>
      </c>
      <c r="AW1331" s="13" t="s">
        <v>33</v>
      </c>
      <c r="AX1331" s="13" t="s">
        <v>72</v>
      </c>
      <c r="AY1331" s="215" t="s">
        <v>525</v>
      </c>
    </row>
    <row r="1332" spans="1:51" s="15" customFormat="1" ht="11.25">
      <c r="B1332" s="227"/>
      <c r="C1332" s="228"/>
      <c r="D1332" s="206" t="s">
        <v>546</v>
      </c>
      <c r="E1332" s="229" t="s">
        <v>19</v>
      </c>
      <c r="F1332" s="230" t="s">
        <v>1097</v>
      </c>
      <c r="G1332" s="228"/>
      <c r="H1332" s="229" t="s">
        <v>19</v>
      </c>
      <c r="I1332" s="231"/>
      <c r="J1332" s="228"/>
      <c r="K1332" s="228"/>
      <c r="L1332" s="232"/>
      <c r="M1332" s="233"/>
      <c r="N1332" s="234"/>
      <c r="O1332" s="234"/>
      <c r="P1332" s="234"/>
      <c r="Q1332" s="234"/>
      <c r="R1332" s="234"/>
      <c r="S1332" s="234"/>
      <c r="T1332" s="235"/>
      <c r="AT1332" s="236" t="s">
        <v>546</v>
      </c>
      <c r="AU1332" s="236" t="s">
        <v>85</v>
      </c>
      <c r="AV1332" s="15" t="s">
        <v>79</v>
      </c>
      <c r="AW1332" s="15" t="s">
        <v>33</v>
      </c>
      <c r="AX1332" s="15" t="s">
        <v>72</v>
      </c>
      <c r="AY1332" s="236" t="s">
        <v>525</v>
      </c>
    </row>
    <row r="1333" spans="1:51" s="13" customFormat="1" ht="11.25">
      <c r="B1333" s="204"/>
      <c r="C1333" s="205"/>
      <c r="D1333" s="206" t="s">
        <v>546</v>
      </c>
      <c r="E1333" s="207" t="s">
        <v>19</v>
      </c>
      <c r="F1333" s="208" t="s">
        <v>1774</v>
      </c>
      <c r="G1333" s="205"/>
      <c r="H1333" s="209">
        <v>11.606999999999999</v>
      </c>
      <c r="I1333" s="210"/>
      <c r="J1333" s="205"/>
      <c r="K1333" s="205"/>
      <c r="L1333" s="211"/>
      <c r="M1333" s="212"/>
      <c r="N1333" s="213"/>
      <c r="O1333" s="213"/>
      <c r="P1333" s="213"/>
      <c r="Q1333" s="213"/>
      <c r="R1333" s="213"/>
      <c r="S1333" s="213"/>
      <c r="T1333" s="214"/>
      <c r="AT1333" s="215" t="s">
        <v>546</v>
      </c>
      <c r="AU1333" s="215" t="s">
        <v>85</v>
      </c>
      <c r="AV1333" s="13" t="s">
        <v>85</v>
      </c>
      <c r="AW1333" s="13" t="s">
        <v>33</v>
      </c>
      <c r="AX1333" s="13" t="s">
        <v>72</v>
      </c>
      <c r="AY1333" s="215" t="s">
        <v>525</v>
      </c>
    </row>
    <row r="1334" spans="1:51" s="15" customFormat="1" ht="11.25">
      <c r="B1334" s="227"/>
      <c r="C1334" s="228"/>
      <c r="D1334" s="206" t="s">
        <v>546</v>
      </c>
      <c r="E1334" s="229" t="s">
        <v>19</v>
      </c>
      <c r="F1334" s="230" t="s">
        <v>1135</v>
      </c>
      <c r="G1334" s="228"/>
      <c r="H1334" s="229" t="s">
        <v>19</v>
      </c>
      <c r="I1334" s="231"/>
      <c r="J1334" s="228"/>
      <c r="K1334" s="228"/>
      <c r="L1334" s="232"/>
      <c r="M1334" s="233"/>
      <c r="N1334" s="234"/>
      <c r="O1334" s="234"/>
      <c r="P1334" s="234"/>
      <c r="Q1334" s="234"/>
      <c r="R1334" s="234"/>
      <c r="S1334" s="234"/>
      <c r="T1334" s="235"/>
      <c r="AT1334" s="236" t="s">
        <v>546</v>
      </c>
      <c r="AU1334" s="236" t="s">
        <v>85</v>
      </c>
      <c r="AV1334" s="15" t="s">
        <v>79</v>
      </c>
      <c r="AW1334" s="15" t="s">
        <v>33</v>
      </c>
      <c r="AX1334" s="15" t="s">
        <v>72</v>
      </c>
      <c r="AY1334" s="236" t="s">
        <v>525</v>
      </c>
    </row>
    <row r="1335" spans="1:51" s="13" customFormat="1" ht="11.25">
      <c r="B1335" s="204"/>
      <c r="C1335" s="205"/>
      <c r="D1335" s="206" t="s">
        <v>546</v>
      </c>
      <c r="E1335" s="207" t="s">
        <v>19</v>
      </c>
      <c r="F1335" s="208" t="s">
        <v>1775</v>
      </c>
      <c r="G1335" s="205"/>
      <c r="H1335" s="209">
        <v>12.829000000000001</v>
      </c>
      <c r="I1335" s="210"/>
      <c r="J1335" s="205"/>
      <c r="K1335" s="205"/>
      <c r="L1335" s="211"/>
      <c r="M1335" s="212"/>
      <c r="N1335" s="213"/>
      <c r="O1335" s="213"/>
      <c r="P1335" s="213"/>
      <c r="Q1335" s="213"/>
      <c r="R1335" s="213"/>
      <c r="S1335" s="213"/>
      <c r="T1335" s="214"/>
      <c r="AT1335" s="215" t="s">
        <v>546</v>
      </c>
      <c r="AU1335" s="215" t="s">
        <v>85</v>
      </c>
      <c r="AV1335" s="13" t="s">
        <v>85</v>
      </c>
      <c r="AW1335" s="13" t="s">
        <v>33</v>
      </c>
      <c r="AX1335" s="13" t="s">
        <v>72</v>
      </c>
      <c r="AY1335" s="215" t="s">
        <v>525</v>
      </c>
    </row>
    <row r="1336" spans="1:51" s="15" customFormat="1" ht="11.25">
      <c r="B1336" s="227"/>
      <c r="C1336" s="228"/>
      <c r="D1336" s="206" t="s">
        <v>546</v>
      </c>
      <c r="E1336" s="229" t="s">
        <v>19</v>
      </c>
      <c r="F1336" s="230" t="s">
        <v>1722</v>
      </c>
      <c r="G1336" s="228"/>
      <c r="H1336" s="229" t="s">
        <v>19</v>
      </c>
      <c r="I1336" s="231"/>
      <c r="J1336" s="228"/>
      <c r="K1336" s="228"/>
      <c r="L1336" s="232"/>
      <c r="M1336" s="233"/>
      <c r="N1336" s="234"/>
      <c r="O1336" s="234"/>
      <c r="P1336" s="234"/>
      <c r="Q1336" s="234"/>
      <c r="R1336" s="234"/>
      <c r="S1336" s="234"/>
      <c r="T1336" s="235"/>
      <c r="AT1336" s="236" t="s">
        <v>546</v>
      </c>
      <c r="AU1336" s="236" t="s">
        <v>85</v>
      </c>
      <c r="AV1336" s="15" t="s">
        <v>79</v>
      </c>
      <c r="AW1336" s="15" t="s">
        <v>33</v>
      </c>
      <c r="AX1336" s="15" t="s">
        <v>72</v>
      </c>
      <c r="AY1336" s="236" t="s">
        <v>525</v>
      </c>
    </row>
    <row r="1337" spans="1:51" s="13" customFormat="1" ht="11.25">
      <c r="B1337" s="204"/>
      <c r="C1337" s="205"/>
      <c r="D1337" s="206" t="s">
        <v>546</v>
      </c>
      <c r="E1337" s="207" t="s">
        <v>19</v>
      </c>
      <c r="F1337" s="208" t="s">
        <v>1776</v>
      </c>
      <c r="G1337" s="205"/>
      <c r="H1337" s="209">
        <v>12.425000000000001</v>
      </c>
      <c r="I1337" s="210"/>
      <c r="J1337" s="205"/>
      <c r="K1337" s="205"/>
      <c r="L1337" s="211"/>
      <c r="M1337" s="212"/>
      <c r="N1337" s="213"/>
      <c r="O1337" s="213"/>
      <c r="P1337" s="213"/>
      <c r="Q1337" s="213"/>
      <c r="R1337" s="213"/>
      <c r="S1337" s="213"/>
      <c r="T1337" s="214"/>
      <c r="AT1337" s="215" t="s">
        <v>546</v>
      </c>
      <c r="AU1337" s="215" t="s">
        <v>85</v>
      </c>
      <c r="AV1337" s="13" t="s">
        <v>85</v>
      </c>
      <c r="AW1337" s="13" t="s">
        <v>33</v>
      </c>
      <c r="AX1337" s="13" t="s">
        <v>72</v>
      </c>
      <c r="AY1337" s="215" t="s">
        <v>525</v>
      </c>
    </row>
    <row r="1338" spans="1:51" s="16" customFormat="1" ht="11.25">
      <c r="B1338" s="237"/>
      <c r="C1338" s="238"/>
      <c r="D1338" s="206" t="s">
        <v>546</v>
      </c>
      <c r="E1338" s="239" t="s">
        <v>19</v>
      </c>
      <c r="F1338" s="240" t="s">
        <v>590</v>
      </c>
      <c r="G1338" s="238"/>
      <c r="H1338" s="241">
        <v>48.53</v>
      </c>
      <c r="I1338" s="242"/>
      <c r="J1338" s="238"/>
      <c r="K1338" s="238"/>
      <c r="L1338" s="243"/>
      <c r="M1338" s="244"/>
      <c r="N1338" s="245"/>
      <c r="O1338" s="245"/>
      <c r="P1338" s="245"/>
      <c r="Q1338" s="245"/>
      <c r="R1338" s="245"/>
      <c r="S1338" s="245"/>
      <c r="T1338" s="246"/>
      <c r="AT1338" s="247" t="s">
        <v>546</v>
      </c>
      <c r="AU1338" s="247" t="s">
        <v>85</v>
      </c>
      <c r="AV1338" s="16" t="s">
        <v>573</v>
      </c>
      <c r="AW1338" s="16" t="s">
        <v>33</v>
      </c>
      <c r="AX1338" s="16" t="s">
        <v>72</v>
      </c>
      <c r="AY1338" s="247" t="s">
        <v>525</v>
      </c>
    </row>
    <row r="1339" spans="1:51" s="15" customFormat="1" ht="11.25">
      <c r="B1339" s="227"/>
      <c r="C1339" s="228"/>
      <c r="D1339" s="206" t="s">
        <v>546</v>
      </c>
      <c r="E1339" s="229" t="s">
        <v>19</v>
      </c>
      <c r="F1339" s="230" t="s">
        <v>953</v>
      </c>
      <c r="G1339" s="228"/>
      <c r="H1339" s="229" t="s">
        <v>19</v>
      </c>
      <c r="I1339" s="231"/>
      <c r="J1339" s="228"/>
      <c r="K1339" s="228"/>
      <c r="L1339" s="232"/>
      <c r="M1339" s="233"/>
      <c r="N1339" s="234"/>
      <c r="O1339" s="234"/>
      <c r="P1339" s="234"/>
      <c r="Q1339" s="234"/>
      <c r="R1339" s="234"/>
      <c r="S1339" s="234"/>
      <c r="T1339" s="235"/>
      <c r="AT1339" s="236" t="s">
        <v>546</v>
      </c>
      <c r="AU1339" s="236" t="s">
        <v>85</v>
      </c>
      <c r="AV1339" s="15" t="s">
        <v>79</v>
      </c>
      <c r="AW1339" s="15" t="s">
        <v>33</v>
      </c>
      <c r="AX1339" s="15" t="s">
        <v>72</v>
      </c>
      <c r="AY1339" s="236" t="s">
        <v>525</v>
      </c>
    </row>
    <row r="1340" spans="1:51" s="15" customFormat="1" ht="11.25">
      <c r="B1340" s="227"/>
      <c r="C1340" s="228"/>
      <c r="D1340" s="206" t="s">
        <v>546</v>
      </c>
      <c r="E1340" s="229" t="s">
        <v>19</v>
      </c>
      <c r="F1340" s="230" t="s">
        <v>954</v>
      </c>
      <c r="G1340" s="228"/>
      <c r="H1340" s="229" t="s">
        <v>19</v>
      </c>
      <c r="I1340" s="231"/>
      <c r="J1340" s="228"/>
      <c r="K1340" s="228"/>
      <c r="L1340" s="232"/>
      <c r="M1340" s="233"/>
      <c r="N1340" s="234"/>
      <c r="O1340" s="234"/>
      <c r="P1340" s="234"/>
      <c r="Q1340" s="234"/>
      <c r="R1340" s="234"/>
      <c r="S1340" s="234"/>
      <c r="T1340" s="235"/>
      <c r="AT1340" s="236" t="s">
        <v>546</v>
      </c>
      <c r="AU1340" s="236" t="s">
        <v>85</v>
      </c>
      <c r="AV1340" s="15" t="s">
        <v>79</v>
      </c>
      <c r="AW1340" s="15" t="s">
        <v>33</v>
      </c>
      <c r="AX1340" s="15" t="s">
        <v>72</v>
      </c>
      <c r="AY1340" s="236" t="s">
        <v>525</v>
      </c>
    </row>
    <row r="1341" spans="1:51" s="13" customFormat="1" ht="11.25">
      <c r="B1341" s="204"/>
      <c r="C1341" s="205"/>
      <c r="D1341" s="206" t="s">
        <v>546</v>
      </c>
      <c r="E1341" s="207" t="s">
        <v>19</v>
      </c>
      <c r="F1341" s="208" t="s">
        <v>1777</v>
      </c>
      <c r="G1341" s="205"/>
      <c r="H1341" s="209">
        <v>11.548999999999999</v>
      </c>
      <c r="I1341" s="210"/>
      <c r="J1341" s="205"/>
      <c r="K1341" s="205"/>
      <c r="L1341" s="211"/>
      <c r="M1341" s="212"/>
      <c r="N1341" s="213"/>
      <c r="O1341" s="213"/>
      <c r="P1341" s="213"/>
      <c r="Q1341" s="213"/>
      <c r="R1341" s="213"/>
      <c r="S1341" s="213"/>
      <c r="T1341" s="214"/>
      <c r="AT1341" s="215" t="s">
        <v>546</v>
      </c>
      <c r="AU1341" s="215" t="s">
        <v>85</v>
      </c>
      <c r="AV1341" s="13" t="s">
        <v>85</v>
      </c>
      <c r="AW1341" s="13" t="s">
        <v>33</v>
      </c>
      <c r="AX1341" s="13" t="s">
        <v>72</v>
      </c>
      <c r="AY1341" s="215" t="s">
        <v>525</v>
      </c>
    </row>
    <row r="1342" spans="1:51" s="15" customFormat="1" ht="11.25">
      <c r="B1342" s="227"/>
      <c r="C1342" s="228"/>
      <c r="D1342" s="206" t="s">
        <v>546</v>
      </c>
      <c r="E1342" s="229" t="s">
        <v>19</v>
      </c>
      <c r="F1342" s="230" t="s">
        <v>956</v>
      </c>
      <c r="G1342" s="228"/>
      <c r="H1342" s="229" t="s">
        <v>19</v>
      </c>
      <c r="I1342" s="231"/>
      <c r="J1342" s="228"/>
      <c r="K1342" s="228"/>
      <c r="L1342" s="232"/>
      <c r="M1342" s="233"/>
      <c r="N1342" s="234"/>
      <c r="O1342" s="234"/>
      <c r="P1342" s="234"/>
      <c r="Q1342" s="234"/>
      <c r="R1342" s="234"/>
      <c r="S1342" s="234"/>
      <c r="T1342" s="235"/>
      <c r="AT1342" s="236" t="s">
        <v>546</v>
      </c>
      <c r="AU1342" s="236" t="s">
        <v>85</v>
      </c>
      <c r="AV1342" s="15" t="s">
        <v>79</v>
      </c>
      <c r="AW1342" s="15" t="s">
        <v>33</v>
      </c>
      <c r="AX1342" s="15" t="s">
        <v>72</v>
      </c>
      <c r="AY1342" s="236" t="s">
        <v>525</v>
      </c>
    </row>
    <row r="1343" spans="1:51" s="13" customFormat="1" ht="11.25">
      <c r="B1343" s="204"/>
      <c r="C1343" s="205"/>
      <c r="D1343" s="206" t="s">
        <v>546</v>
      </c>
      <c r="E1343" s="207" t="s">
        <v>19</v>
      </c>
      <c r="F1343" s="208" t="s">
        <v>1778</v>
      </c>
      <c r="G1343" s="205"/>
      <c r="H1343" s="209">
        <v>3.4249999999999998</v>
      </c>
      <c r="I1343" s="210"/>
      <c r="J1343" s="205"/>
      <c r="K1343" s="205"/>
      <c r="L1343" s="211"/>
      <c r="M1343" s="212"/>
      <c r="N1343" s="213"/>
      <c r="O1343" s="213"/>
      <c r="P1343" s="213"/>
      <c r="Q1343" s="213"/>
      <c r="R1343" s="213"/>
      <c r="S1343" s="213"/>
      <c r="T1343" s="214"/>
      <c r="AT1343" s="215" t="s">
        <v>546</v>
      </c>
      <c r="AU1343" s="215" t="s">
        <v>85</v>
      </c>
      <c r="AV1343" s="13" t="s">
        <v>85</v>
      </c>
      <c r="AW1343" s="13" t="s">
        <v>33</v>
      </c>
      <c r="AX1343" s="13" t="s">
        <v>72</v>
      </c>
      <c r="AY1343" s="215" t="s">
        <v>525</v>
      </c>
    </row>
    <row r="1344" spans="1:51" s="16" customFormat="1" ht="11.25">
      <c r="B1344" s="237"/>
      <c r="C1344" s="238"/>
      <c r="D1344" s="206" t="s">
        <v>546</v>
      </c>
      <c r="E1344" s="239" t="s">
        <v>19</v>
      </c>
      <c r="F1344" s="240" t="s">
        <v>590</v>
      </c>
      <c r="G1344" s="238"/>
      <c r="H1344" s="241">
        <v>14.974</v>
      </c>
      <c r="I1344" s="242"/>
      <c r="J1344" s="238"/>
      <c r="K1344" s="238"/>
      <c r="L1344" s="243"/>
      <c r="M1344" s="244"/>
      <c r="N1344" s="245"/>
      <c r="O1344" s="245"/>
      <c r="P1344" s="245"/>
      <c r="Q1344" s="245"/>
      <c r="R1344" s="245"/>
      <c r="S1344" s="245"/>
      <c r="T1344" s="246"/>
      <c r="AT1344" s="247" t="s">
        <v>546</v>
      </c>
      <c r="AU1344" s="247" t="s">
        <v>85</v>
      </c>
      <c r="AV1344" s="16" t="s">
        <v>573</v>
      </c>
      <c r="AW1344" s="16" t="s">
        <v>33</v>
      </c>
      <c r="AX1344" s="16" t="s">
        <v>72</v>
      </c>
      <c r="AY1344" s="247" t="s">
        <v>525</v>
      </c>
    </row>
    <row r="1345" spans="1:65" s="14" customFormat="1" ht="11.25">
      <c r="B1345" s="216"/>
      <c r="C1345" s="217"/>
      <c r="D1345" s="206" t="s">
        <v>546</v>
      </c>
      <c r="E1345" s="218" t="s">
        <v>191</v>
      </c>
      <c r="F1345" s="219" t="s">
        <v>552</v>
      </c>
      <c r="G1345" s="217"/>
      <c r="H1345" s="220">
        <v>63.503999999999998</v>
      </c>
      <c r="I1345" s="221"/>
      <c r="J1345" s="217"/>
      <c r="K1345" s="217"/>
      <c r="L1345" s="222"/>
      <c r="M1345" s="223"/>
      <c r="N1345" s="224"/>
      <c r="O1345" s="224"/>
      <c r="P1345" s="224"/>
      <c r="Q1345" s="224"/>
      <c r="R1345" s="224"/>
      <c r="S1345" s="224"/>
      <c r="T1345" s="225"/>
      <c r="AT1345" s="226" t="s">
        <v>546</v>
      </c>
      <c r="AU1345" s="226" t="s">
        <v>85</v>
      </c>
      <c r="AV1345" s="14" t="s">
        <v>537</v>
      </c>
      <c r="AW1345" s="14" t="s">
        <v>33</v>
      </c>
      <c r="AX1345" s="14" t="s">
        <v>79</v>
      </c>
      <c r="AY1345" s="226" t="s">
        <v>525</v>
      </c>
    </row>
    <row r="1346" spans="1:65" s="2" customFormat="1" ht="33" customHeight="1">
      <c r="A1346" s="38"/>
      <c r="B1346" s="39"/>
      <c r="C1346" s="186" t="s">
        <v>1779</v>
      </c>
      <c r="D1346" s="186" t="s">
        <v>533</v>
      </c>
      <c r="E1346" s="187" t="s">
        <v>1780</v>
      </c>
      <c r="F1346" s="188" t="s">
        <v>1781</v>
      </c>
      <c r="G1346" s="189" t="s">
        <v>132</v>
      </c>
      <c r="H1346" s="190">
        <v>63.503999999999998</v>
      </c>
      <c r="I1346" s="191"/>
      <c r="J1346" s="192">
        <f>ROUND(I1346*H1346,2)</f>
        <v>0</v>
      </c>
      <c r="K1346" s="188" t="s">
        <v>536</v>
      </c>
      <c r="L1346" s="43"/>
      <c r="M1346" s="193" t="s">
        <v>19</v>
      </c>
      <c r="N1346" s="194" t="s">
        <v>44</v>
      </c>
      <c r="O1346" s="68"/>
      <c r="P1346" s="195">
        <f>O1346*H1346</f>
        <v>0</v>
      </c>
      <c r="Q1346" s="195">
        <v>0</v>
      </c>
      <c r="R1346" s="195">
        <f>Q1346*H1346</f>
        <v>0</v>
      </c>
      <c r="S1346" s="195">
        <v>0</v>
      </c>
      <c r="T1346" s="196">
        <f>S1346*H1346</f>
        <v>0</v>
      </c>
      <c r="U1346" s="38"/>
      <c r="V1346" s="38"/>
      <c r="W1346" s="38"/>
      <c r="X1346" s="38"/>
      <c r="Y1346" s="38"/>
      <c r="Z1346" s="38"/>
      <c r="AA1346" s="38"/>
      <c r="AB1346" s="38"/>
      <c r="AC1346" s="38"/>
      <c r="AD1346" s="38"/>
      <c r="AE1346" s="38"/>
      <c r="AR1346" s="197" t="s">
        <v>537</v>
      </c>
      <c r="AT1346" s="197" t="s">
        <v>533</v>
      </c>
      <c r="AU1346" s="197" t="s">
        <v>85</v>
      </c>
      <c r="AY1346" s="21" t="s">
        <v>525</v>
      </c>
      <c r="BE1346" s="198">
        <f>IF(N1346="základní",J1346,0)</f>
        <v>0</v>
      </c>
      <c r="BF1346" s="198">
        <f>IF(N1346="snížená",J1346,0)</f>
        <v>0</v>
      </c>
      <c r="BG1346" s="198">
        <f>IF(N1346="zákl. přenesená",J1346,0)</f>
        <v>0</v>
      </c>
      <c r="BH1346" s="198">
        <f>IF(N1346="sníž. přenesená",J1346,0)</f>
        <v>0</v>
      </c>
      <c r="BI1346" s="198">
        <f>IF(N1346="nulová",J1346,0)</f>
        <v>0</v>
      </c>
      <c r="BJ1346" s="21" t="s">
        <v>85</v>
      </c>
      <c r="BK1346" s="198">
        <f>ROUND(I1346*H1346,2)</f>
        <v>0</v>
      </c>
      <c r="BL1346" s="21" t="s">
        <v>537</v>
      </c>
      <c r="BM1346" s="197" t="s">
        <v>1782</v>
      </c>
    </row>
    <row r="1347" spans="1:65" s="2" customFormat="1" ht="11.25">
      <c r="A1347" s="38"/>
      <c r="B1347" s="39"/>
      <c r="C1347" s="40"/>
      <c r="D1347" s="199" t="s">
        <v>542</v>
      </c>
      <c r="E1347" s="40"/>
      <c r="F1347" s="200" t="s">
        <v>1783</v>
      </c>
      <c r="G1347" s="40"/>
      <c r="H1347" s="40"/>
      <c r="I1347" s="201"/>
      <c r="J1347" s="40"/>
      <c r="K1347" s="40"/>
      <c r="L1347" s="43"/>
      <c r="M1347" s="202"/>
      <c r="N1347" s="203"/>
      <c r="O1347" s="68"/>
      <c r="P1347" s="68"/>
      <c r="Q1347" s="68"/>
      <c r="R1347" s="68"/>
      <c r="S1347" s="68"/>
      <c r="T1347" s="69"/>
      <c r="U1347" s="38"/>
      <c r="V1347" s="38"/>
      <c r="W1347" s="38"/>
      <c r="X1347" s="38"/>
      <c r="Y1347" s="38"/>
      <c r="Z1347" s="38"/>
      <c r="AA1347" s="38"/>
      <c r="AB1347" s="38"/>
      <c r="AC1347" s="38"/>
      <c r="AD1347" s="38"/>
      <c r="AE1347" s="38"/>
      <c r="AT1347" s="21" t="s">
        <v>542</v>
      </c>
      <c r="AU1347" s="21" t="s">
        <v>85</v>
      </c>
    </row>
    <row r="1348" spans="1:65" s="13" customFormat="1" ht="11.25">
      <c r="B1348" s="204"/>
      <c r="C1348" s="205"/>
      <c r="D1348" s="206" t="s">
        <v>546</v>
      </c>
      <c r="E1348" s="207" t="s">
        <v>19</v>
      </c>
      <c r="F1348" s="208" t="s">
        <v>191</v>
      </c>
      <c r="G1348" s="205"/>
      <c r="H1348" s="209">
        <v>63.503999999999998</v>
      </c>
      <c r="I1348" s="210"/>
      <c r="J1348" s="205"/>
      <c r="K1348" s="205"/>
      <c r="L1348" s="211"/>
      <c r="M1348" s="212"/>
      <c r="N1348" s="213"/>
      <c r="O1348" s="213"/>
      <c r="P1348" s="213"/>
      <c r="Q1348" s="213"/>
      <c r="R1348" s="213"/>
      <c r="S1348" s="213"/>
      <c r="T1348" s="214"/>
      <c r="AT1348" s="215" t="s">
        <v>546</v>
      </c>
      <c r="AU1348" s="215" t="s">
        <v>85</v>
      </c>
      <c r="AV1348" s="13" t="s">
        <v>85</v>
      </c>
      <c r="AW1348" s="13" t="s">
        <v>33</v>
      </c>
      <c r="AX1348" s="13" t="s">
        <v>79</v>
      </c>
      <c r="AY1348" s="215" t="s">
        <v>525</v>
      </c>
    </row>
    <row r="1349" spans="1:65" s="12" customFormat="1" ht="22.9" customHeight="1">
      <c r="B1349" s="170"/>
      <c r="C1349" s="171"/>
      <c r="D1349" s="172" t="s">
        <v>71</v>
      </c>
      <c r="E1349" s="184" t="s">
        <v>646</v>
      </c>
      <c r="F1349" s="184" t="s">
        <v>1784</v>
      </c>
      <c r="G1349" s="171"/>
      <c r="H1349" s="171"/>
      <c r="I1349" s="174"/>
      <c r="J1349" s="185">
        <f>BK1349</f>
        <v>0</v>
      </c>
      <c r="K1349" s="171"/>
      <c r="L1349" s="176"/>
      <c r="M1349" s="177"/>
      <c r="N1349" s="178"/>
      <c r="O1349" s="178"/>
      <c r="P1349" s="179">
        <f>SUM(P1350:P1362)</f>
        <v>0</v>
      </c>
      <c r="Q1349" s="178"/>
      <c r="R1349" s="179">
        <f>SUM(R1350:R1362)</f>
        <v>19.639178000000001</v>
      </c>
      <c r="S1349" s="178"/>
      <c r="T1349" s="180">
        <f>SUM(T1350:T1362)</f>
        <v>0</v>
      </c>
      <c r="AR1349" s="181" t="s">
        <v>79</v>
      </c>
      <c r="AT1349" s="182" t="s">
        <v>71</v>
      </c>
      <c r="AU1349" s="182" t="s">
        <v>79</v>
      </c>
      <c r="AY1349" s="181" t="s">
        <v>525</v>
      </c>
      <c r="BK1349" s="183">
        <f>SUM(BK1350:BK1362)</f>
        <v>0</v>
      </c>
    </row>
    <row r="1350" spans="1:65" s="2" customFormat="1" ht="44.25" customHeight="1">
      <c r="A1350" s="38"/>
      <c r="B1350" s="39"/>
      <c r="C1350" s="186" t="s">
        <v>1785</v>
      </c>
      <c r="D1350" s="186" t="s">
        <v>533</v>
      </c>
      <c r="E1350" s="187" t="s">
        <v>1786</v>
      </c>
      <c r="F1350" s="188" t="s">
        <v>1787</v>
      </c>
      <c r="G1350" s="189" t="s">
        <v>132</v>
      </c>
      <c r="H1350" s="190">
        <v>72.7</v>
      </c>
      <c r="I1350" s="191"/>
      <c r="J1350" s="192">
        <f>ROUND(I1350*H1350,2)</f>
        <v>0</v>
      </c>
      <c r="K1350" s="188" t="s">
        <v>536</v>
      </c>
      <c r="L1350" s="43"/>
      <c r="M1350" s="193" t="s">
        <v>19</v>
      </c>
      <c r="N1350" s="194" t="s">
        <v>44</v>
      </c>
      <c r="O1350" s="68"/>
      <c r="P1350" s="195">
        <f>O1350*H1350</f>
        <v>0</v>
      </c>
      <c r="Q1350" s="195">
        <v>0</v>
      </c>
      <c r="R1350" s="195">
        <f>Q1350*H1350</f>
        <v>0</v>
      </c>
      <c r="S1350" s="195">
        <v>0</v>
      </c>
      <c r="T1350" s="196">
        <f>S1350*H1350</f>
        <v>0</v>
      </c>
      <c r="U1350" s="38"/>
      <c r="V1350" s="38"/>
      <c r="W1350" s="38"/>
      <c r="X1350" s="38"/>
      <c r="Y1350" s="38"/>
      <c r="Z1350" s="38"/>
      <c r="AA1350" s="38"/>
      <c r="AB1350" s="38"/>
      <c r="AC1350" s="38"/>
      <c r="AD1350" s="38"/>
      <c r="AE1350" s="38"/>
      <c r="AR1350" s="197" t="s">
        <v>537</v>
      </c>
      <c r="AT1350" s="197" t="s">
        <v>533</v>
      </c>
      <c r="AU1350" s="197" t="s">
        <v>85</v>
      </c>
      <c r="AY1350" s="21" t="s">
        <v>525</v>
      </c>
      <c r="BE1350" s="198">
        <f>IF(N1350="základní",J1350,0)</f>
        <v>0</v>
      </c>
      <c r="BF1350" s="198">
        <f>IF(N1350="snížená",J1350,0)</f>
        <v>0</v>
      </c>
      <c r="BG1350" s="198">
        <f>IF(N1350="zákl. přenesená",J1350,0)</f>
        <v>0</v>
      </c>
      <c r="BH1350" s="198">
        <f>IF(N1350="sníž. přenesená",J1350,0)</f>
        <v>0</v>
      </c>
      <c r="BI1350" s="198">
        <f>IF(N1350="nulová",J1350,0)</f>
        <v>0</v>
      </c>
      <c r="BJ1350" s="21" t="s">
        <v>85</v>
      </c>
      <c r="BK1350" s="198">
        <f>ROUND(I1350*H1350,2)</f>
        <v>0</v>
      </c>
      <c r="BL1350" s="21" t="s">
        <v>537</v>
      </c>
      <c r="BM1350" s="197" t="s">
        <v>1788</v>
      </c>
    </row>
    <row r="1351" spans="1:65" s="2" customFormat="1" ht="11.25">
      <c r="A1351" s="38"/>
      <c r="B1351" s="39"/>
      <c r="C1351" s="40"/>
      <c r="D1351" s="199" t="s">
        <v>542</v>
      </c>
      <c r="E1351" s="40"/>
      <c r="F1351" s="200" t="s">
        <v>1789</v>
      </c>
      <c r="G1351" s="40"/>
      <c r="H1351" s="40"/>
      <c r="I1351" s="201"/>
      <c r="J1351" s="40"/>
      <c r="K1351" s="40"/>
      <c r="L1351" s="43"/>
      <c r="M1351" s="202"/>
      <c r="N1351" s="203"/>
      <c r="O1351" s="68"/>
      <c r="P1351" s="68"/>
      <c r="Q1351" s="68"/>
      <c r="R1351" s="68"/>
      <c r="S1351" s="68"/>
      <c r="T1351" s="69"/>
      <c r="U1351" s="38"/>
      <c r="V1351" s="38"/>
      <c r="W1351" s="38"/>
      <c r="X1351" s="38"/>
      <c r="Y1351" s="38"/>
      <c r="Z1351" s="38"/>
      <c r="AA1351" s="38"/>
      <c r="AB1351" s="38"/>
      <c r="AC1351" s="38"/>
      <c r="AD1351" s="38"/>
      <c r="AE1351" s="38"/>
      <c r="AT1351" s="21" t="s">
        <v>542</v>
      </c>
      <c r="AU1351" s="21" t="s">
        <v>85</v>
      </c>
    </row>
    <row r="1352" spans="1:65" s="15" customFormat="1" ht="11.25">
      <c r="B1352" s="227"/>
      <c r="C1352" s="228"/>
      <c r="D1352" s="206" t="s">
        <v>546</v>
      </c>
      <c r="E1352" s="229" t="s">
        <v>19</v>
      </c>
      <c r="F1352" s="230" t="s">
        <v>1790</v>
      </c>
      <c r="G1352" s="228"/>
      <c r="H1352" s="229" t="s">
        <v>19</v>
      </c>
      <c r="I1352" s="231"/>
      <c r="J1352" s="228"/>
      <c r="K1352" s="228"/>
      <c r="L1352" s="232"/>
      <c r="M1352" s="233"/>
      <c r="N1352" s="234"/>
      <c r="O1352" s="234"/>
      <c r="P1352" s="234"/>
      <c r="Q1352" s="234"/>
      <c r="R1352" s="234"/>
      <c r="S1352" s="234"/>
      <c r="T1352" s="235"/>
      <c r="AT1352" s="236" t="s">
        <v>546</v>
      </c>
      <c r="AU1352" s="236" t="s">
        <v>85</v>
      </c>
      <c r="AV1352" s="15" t="s">
        <v>79</v>
      </c>
      <c r="AW1352" s="15" t="s">
        <v>33</v>
      </c>
      <c r="AX1352" s="15" t="s">
        <v>72</v>
      </c>
      <c r="AY1352" s="236" t="s">
        <v>525</v>
      </c>
    </row>
    <row r="1353" spans="1:65" s="15" customFormat="1" ht="11.25">
      <c r="B1353" s="227"/>
      <c r="C1353" s="228"/>
      <c r="D1353" s="206" t="s">
        <v>546</v>
      </c>
      <c r="E1353" s="229" t="s">
        <v>19</v>
      </c>
      <c r="F1353" s="230" t="s">
        <v>1791</v>
      </c>
      <c r="G1353" s="228"/>
      <c r="H1353" s="229" t="s">
        <v>19</v>
      </c>
      <c r="I1353" s="231"/>
      <c r="J1353" s="228"/>
      <c r="K1353" s="228"/>
      <c r="L1353" s="232"/>
      <c r="M1353" s="233"/>
      <c r="N1353" s="234"/>
      <c r="O1353" s="234"/>
      <c r="P1353" s="234"/>
      <c r="Q1353" s="234"/>
      <c r="R1353" s="234"/>
      <c r="S1353" s="234"/>
      <c r="T1353" s="235"/>
      <c r="AT1353" s="236" t="s">
        <v>546</v>
      </c>
      <c r="AU1353" s="236" t="s">
        <v>85</v>
      </c>
      <c r="AV1353" s="15" t="s">
        <v>79</v>
      </c>
      <c r="AW1353" s="15" t="s">
        <v>33</v>
      </c>
      <c r="AX1353" s="15" t="s">
        <v>72</v>
      </c>
      <c r="AY1353" s="236" t="s">
        <v>525</v>
      </c>
    </row>
    <row r="1354" spans="1:65" s="13" customFormat="1" ht="11.25">
      <c r="B1354" s="204"/>
      <c r="C1354" s="205"/>
      <c r="D1354" s="206" t="s">
        <v>546</v>
      </c>
      <c r="E1354" s="207" t="s">
        <v>19</v>
      </c>
      <c r="F1354" s="208" t="s">
        <v>1792</v>
      </c>
      <c r="G1354" s="205"/>
      <c r="H1354" s="209">
        <v>72.7</v>
      </c>
      <c r="I1354" s="210"/>
      <c r="J1354" s="205"/>
      <c r="K1354" s="205"/>
      <c r="L1354" s="211"/>
      <c r="M1354" s="212"/>
      <c r="N1354" s="213"/>
      <c r="O1354" s="213"/>
      <c r="P1354" s="213"/>
      <c r="Q1354" s="213"/>
      <c r="R1354" s="213"/>
      <c r="S1354" s="213"/>
      <c r="T1354" s="214"/>
      <c r="AT1354" s="215" t="s">
        <v>546</v>
      </c>
      <c r="AU1354" s="215" t="s">
        <v>85</v>
      </c>
      <c r="AV1354" s="13" t="s">
        <v>85</v>
      </c>
      <c r="AW1354" s="13" t="s">
        <v>33</v>
      </c>
      <c r="AX1354" s="13" t="s">
        <v>72</v>
      </c>
      <c r="AY1354" s="215" t="s">
        <v>525</v>
      </c>
    </row>
    <row r="1355" spans="1:65" s="16" customFormat="1" ht="11.25">
      <c r="B1355" s="237"/>
      <c r="C1355" s="238"/>
      <c r="D1355" s="206" t="s">
        <v>546</v>
      </c>
      <c r="E1355" s="239" t="s">
        <v>490</v>
      </c>
      <c r="F1355" s="240" t="s">
        <v>590</v>
      </c>
      <c r="G1355" s="238"/>
      <c r="H1355" s="241">
        <v>72.7</v>
      </c>
      <c r="I1355" s="242"/>
      <c r="J1355" s="238"/>
      <c r="K1355" s="238"/>
      <c r="L1355" s="243"/>
      <c r="M1355" s="244"/>
      <c r="N1355" s="245"/>
      <c r="O1355" s="245"/>
      <c r="P1355" s="245"/>
      <c r="Q1355" s="245"/>
      <c r="R1355" s="245"/>
      <c r="S1355" s="245"/>
      <c r="T1355" s="246"/>
      <c r="AT1355" s="247" t="s">
        <v>546</v>
      </c>
      <c r="AU1355" s="247" t="s">
        <v>85</v>
      </c>
      <c r="AV1355" s="16" t="s">
        <v>573</v>
      </c>
      <c r="AW1355" s="16" t="s">
        <v>33</v>
      </c>
      <c r="AX1355" s="16" t="s">
        <v>72</v>
      </c>
      <c r="AY1355" s="247" t="s">
        <v>525</v>
      </c>
    </row>
    <row r="1356" spans="1:65" s="14" customFormat="1" ht="11.25">
      <c r="B1356" s="216"/>
      <c r="C1356" s="217"/>
      <c r="D1356" s="206" t="s">
        <v>546</v>
      </c>
      <c r="E1356" s="218" t="s">
        <v>19</v>
      </c>
      <c r="F1356" s="219" t="s">
        <v>552</v>
      </c>
      <c r="G1356" s="217"/>
      <c r="H1356" s="220">
        <v>72.7</v>
      </c>
      <c r="I1356" s="221"/>
      <c r="J1356" s="217"/>
      <c r="K1356" s="217"/>
      <c r="L1356" s="222"/>
      <c r="M1356" s="223"/>
      <c r="N1356" s="224"/>
      <c r="O1356" s="224"/>
      <c r="P1356" s="224"/>
      <c r="Q1356" s="224"/>
      <c r="R1356" s="224"/>
      <c r="S1356" s="224"/>
      <c r="T1356" s="225"/>
      <c r="AT1356" s="226" t="s">
        <v>546</v>
      </c>
      <c r="AU1356" s="226" t="s">
        <v>85</v>
      </c>
      <c r="AV1356" s="14" t="s">
        <v>537</v>
      </c>
      <c r="AW1356" s="14" t="s">
        <v>33</v>
      </c>
      <c r="AX1356" s="14" t="s">
        <v>79</v>
      </c>
      <c r="AY1356" s="226" t="s">
        <v>525</v>
      </c>
    </row>
    <row r="1357" spans="1:65" s="2" customFormat="1" ht="76.349999999999994" customHeight="1">
      <c r="A1357" s="38"/>
      <c r="B1357" s="39"/>
      <c r="C1357" s="186" t="s">
        <v>1793</v>
      </c>
      <c r="D1357" s="186" t="s">
        <v>533</v>
      </c>
      <c r="E1357" s="187" t="s">
        <v>1794</v>
      </c>
      <c r="F1357" s="188" t="s">
        <v>1795</v>
      </c>
      <c r="G1357" s="189" t="s">
        <v>132</v>
      </c>
      <c r="H1357" s="190">
        <v>72.7</v>
      </c>
      <c r="I1357" s="191"/>
      <c r="J1357" s="192">
        <f>ROUND(I1357*H1357,2)</f>
        <v>0</v>
      </c>
      <c r="K1357" s="188" t="s">
        <v>536</v>
      </c>
      <c r="L1357" s="43"/>
      <c r="M1357" s="193" t="s">
        <v>19</v>
      </c>
      <c r="N1357" s="194" t="s">
        <v>44</v>
      </c>
      <c r="O1357" s="68"/>
      <c r="P1357" s="195">
        <f>O1357*H1357</f>
        <v>0</v>
      </c>
      <c r="Q1357" s="195">
        <v>9.0620000000000006E-2</v>
      </c>
      <c r="R1357" s="195">
        <f>Q1357*H1357</f>
        <v>6.5880740000000007</v>
      </c>
      <c r="S1357" s="195">
        <v>0</v>
      </c>
      <c r="T1357" s="196">
        <f>S1357*H1357</f>
        <v>0</v>
      </c>
      <c r="U1357" s="38"/>
      <c r="V1357" s="38"/>
      <c r="W1357" s="38"/>
      <c r="X1357" s="38"/>
      <c r="Y1357" s="38"/>
      <c r="Z1357" s="38"/>
      <c r="AA1357" s="38"/>
      <c r="AB1357" s="38"/>
      <c r="AC1357" s="38"/>
      <c r="AD1357" s="38"/>
      <c r="AE1357" s="38"/>
      <c r="AR1357" s="197" t="s">
        <v>537</v>
      </c>
      <c r="AT1357" s="197" t="s">
        <v>533</v>
      </c>
      <c r="AU1357" s="197" t="s">
        <v>85</v>
      </c>
      <c r="AY1357" s="21" t="s">
        <v>525</v>
      </c>
      <c r="BE1357" s="198">
        <f>IF(N1357="základní",J1357,0)</f>
        <v>0</v>
      </c>
      <c r="BF1357" s="198">
        <f>IF(N1357="snížená",J1357,0)</f>
        <v>0</v>
      </c>
      <c r="BG1357" s="198">
        <f>IF(N1357="zákl. přenesená",J1357,0)</f>
        <v>0</v>
      </c>
      <c r="BH1357" s="198">
        <f>IF(N1357="sníž. přenesená",J1357,0)</f>
        <v>0</v>
      </c>
      <c r="BI1357" s="198">
        <f>IF(N1357="nulová",J1357,0)</f>
        <v>0</v>
      </c>
      <c r="BJ1357" s="21" t="s">
        <v>85</v>
      </c>
      <c r="BK1357" s="198">
        <f>ROUND(I1357*H1357,2)</f>
        <v>0</v>
      </c>
      <c r="BL1357" s="21" t="s">
        <v>537</v>
      </c>
      <c r="BM1357" s="197" t="s">
        <v>1796</v>
      </c>
    </row>
    <row r="1358" spans="1:65" s="2" customFormat="1" ht="11.25">
      <c r="A1358" s="38"/>
      <c r="B1358" s="39"/>
      <c r="C1358" s="40"/>
      <c r="D1358" s="199" t="s">
        <v>542</v>
      </c>
      <c r="E1358" s="40"/>
      <c r="F1358" s="200" t="s">
        <v>1797</v>
      </c>
      <c r="G1358" s="40"/>
      <c r="H1358" s="40"/>
      <c r="I1358" s="201"/>
      <c r="J1358" s="40"/>
      <c r="K1358" s="40"/>
      <c r="L1358" s="43"/>
      <c r="M1358" s="202"/>
      <c r="N1358" s="203"/>
      <c r="O1358" s="68"/>
      <c r="P1358" s="68"/>
      <c r="Q1358" s="68"/>
      <c r="R1358" s="68"/>
      <c r="S1358" s="68"/>
      <c r="T1358" s="69"/>
      <c r="U1358" s="38"/>
      <c r="V1358" s="38"/>
      <c r="W1358" s="38"/>
      <c r="X1358" s="38"/>
      <c r="Y1358" s="38"/>
      <c r="Z1358" s="38"/>
      <c r="AA1358" s="38"/>
      <c r="AB1358" s="38"/>
      <c r="AC1358" s="38"/>
      <c r="AD1358" s="38"/>
      <c r="AE1358" s="38"/>
      <c r="AT1358" s="21" t="s">
        <v>542</v>
      </c>
      <c r="AU1358" s="21" t="s">
        <v>85</v>
      </c>
    </row>
    <row r="1359" spans="1:65" s="13" customFormat="1" ht="11.25">
      <c r="B1359" s="204"/>
      <c r="C1359" s="205"/>
      <c r="D1359" s="206" t="s">
        <v>546</v>
      </c>
      <c r="E1359" s="207" t="s">
        <v>19</v>
      </c>
      <c r="F1359" s="208" t="s">
        <v>490</v>
      </c>
      <c r="G1359" s="205"/>
      <c r="H1359" s="209">
        <v>72.7</v>
      </c>
      <c r="I1359" s="210"/>
      <c r="J1359" s="205"/>
      <c r="K1359" s="205"/>
      <c r="L1359" s="211"/>
      <c r="M1359" s="212"/>
      <c r="N1359" s="213"/>
      <c r="O1359" s="213"/>
      <c r="P1359" s="213"/>
      <c r="Q1359" s="213"/>
      <c r="R1359" s="213"/>
      <c r="S1359" s="213"/>
      <c r="T1359" s="214"/>
      <c r="AT1359" s="215" t="s">
        <v>546</v>
      </c>
      <c r="AU1359" s="215" t="s">
        <v>85</v>
      </c>
      <c r="AV1359" s="13" t="s">
        <v>85</v>
      </c>
      <c r="AW1359" s="13" t="s">
        <v>33</v>
      </c>
      <c r="AX1359" s="13" t="s">
        <v>79</v>
      </c>
      <c r="AY1359" s="215" t="s">
        <v>525</v>
      </c>
    </row>
    <row r="1360" spans="1:65" s="2" customFormat="1" ht="33" customHeight="1">
      <c r="A1360" s="38"/>
      <c r="B1360" s="39"/>
      <c r="C1360" s="248" t="s">
        <v>1798</v>
      </c>
      <c r="D1360" s="248" t="s">
        <v>369</v>
      </c>
      <c r="E1360" s="249" t="s">
        <v>1799</v>
      </c>
      <c r="F1360" s="250" t="s">
        <v>1800</v>
      </c>
      <c r="G1360" s="251" t="s">
        <v>132</v>
      </c>
      <c r="H1360" s="252">
        <v>74.153999999999996</v>
      </c>
      <c r="I1360" s="253"/>
      <c r="J1360" s="254">
        <f>ROUND(I1360*H1360,2)</f>
        <v>0</v>
      </c>
      <c r="K1360" s="250" t="s">
        <v>19</v>
      </c>
      <c r="L1360" s="255"/>
      <c r="M1360" s="256" t="s">
        <v>19</v>
      </c>
      <c r="N1360" s="257" t="s">
        <v>44</v>
      </c>
      <c r="O1360" s="68"/>
      <c r="P1360" s="195">
        <f>O1360*H1360</f>
        <v>0</v>
      </c>
      <c r="Q1360" s="195">
        <v>0.17599999999999999</v>
      </c>
      <c r="R1360" s="195">
        <f>Q1360*H1360</f>
        <v>13.051103999999999</v>
      </c>
      <c r="S1360" s="195">
        <v>0</v>
      </c>
      <c r="T1360" s="196">
        <f>S1360*H1360</f>
        <v>0</v>
      </c>
      <c r="U1360" s="38"/>
      <c r="V1360" s="38"/>
      <c r="W1360" s="38"/>
      <c r="X1360" s="38"/>
      <c r="Y1360" s="38"/>
      <c r="Z1360" s="38"/>
      <c r="AA1360" s="38"/>
      <c r="AB1360" s="38"/>
      <c r="AC1360" s="38"/>
      <c r="AD1360" s="38"/>
      <c r="AE1360" s="38"/>
      <c r="AR1360" s="197" t="s">
        <v>674</v>
      </c>
      <c r="AT1360" s="197" t="s">
        <v>369</v>
      </c>
      <c r="AU1360" s="197" t="s">
        <v>85</v>
      </c>
      <c r="AY1360" s="21" t="s">
        <v>525</v>
      </c>
      <c r="BE1360" s="198">
        <f>IF(N1360="základní",J1360,0)</f>
        <v>0</v>
      </c>
      <c r="BF1360" s="198">
        <f>IF(N1360="snížená",J1360,0)</f>
        <v>0</v>
      </c>
      <c r="BG1360" s="198">
        <f>IF(N1360="zákl. přenesená",J1360,0)</f>
        <v>0</v>
      </c>
      <c r="BH1360" s="198">
        <f>IF(N1360="sníž. přenesená",J1360,0)</f>
        <v>0</v>
      </c>
      <c r="BI1360" s="198">
        <f>IF(N1360="nulová",J1360,0)</f>
        <v>0</v>
      </c>
      <c r="BJ1360" s="21" t="s">
        <v>85</v>
      </c>
      <c r="BK1360" s="198">
        <f>ROUND(I1360*H1360,2)</f>
        <v>0</v>
      </c>
      <c r="BL1360" s="21" t="s">
        <v>537</v>
      </c>
      <c r="BM1360" s="197" t="s">
        <v>1801</v>
      </c>
    </row>
    <row r="1361" spans="1:65" s="13" customFormat="1" ht="11.25">
      <c r="B1361" s="204"/>
      <c r="C1361" s="205"/>
      <c r="D1361" s="206" t="s">
        <v>546</v>
      </c>
      <c r="E1361" s="207" t="s">
        <v>19</v>
      </c>
      <c r="F1361" s="208" t="s">
        <v>490</v>
      </c>
      <c r="G1361" s="205"/>
      <c r="H1361" s="209">
        <v>72.7</v>
      </c>
      <c r="I1361" s="210"/>
      <c r="J1361" s="205"/>
      <c r="K1361" s="205"/>
      <c r="L1361" s="211"/>
      <c r="M1361" s="212"/>
      <c r="N1361" s="213"/>
      <c r="O1361" s="213"/>
      <c r="P1361" s="213"/>
      <c r="Q1361" s="213"/>
      <c r="R1361" s="213"/>
      <c r="S1361" s="213"/>
      <c r="T1361" s="214"/>
      <c r="AT1361" s="215" t="s">
        <v>546</v>
      </c>
      <c r="AU1361" s="215" t="s">
        <v>85</v>
      </c>
      <c r="AV1361" s="13" t="s">
        <v>85</v>
      </c>
      <c r="AW1361" s="13" t="s">
        <v>33</v>
      </c>
      <c r="AX1361" s="13" t="s">
        <v>79</v>
      </c>
      <c r="AY1361" s="215" t="s">
        <v>525</v>
      </c>
    </row>
    <row r="1362" spans="1:65" s="13" customFormat="1" ht="11.25">
      <c r="B1362" s="204"/>
      <c r="C1362" s="205"/>
      <c r="D1362" s="206" t="s">
        <v>546</v>
      </c>
      <c r="E1362" s="205"/>
      <c r="F1362" s="208" t="s">
        <v>1802</v>
      </c>
      <c r="G1362" s="205"/>
      <c r="H1362" s="209">
        <v>74.153999999999996</v>
      </c>
      <c r="I1362" s="210"/>
      <c r="J1362" s="205"/>
      <c r="K1362" s="205"/>
      <c r="L1362" s="211"/>
      <c r="M1362" s="212"/>
      <c r="N1362" s="213"/>
      <c r="O1362" s="213"/>
      <c r="P1362" s="213"/>
      <c r="Q1362" s="213"/>
      <c r="R1362" s="213"/>
      <c r="S1362" s="213"/>
      <c r="T1362" s="214"/>
      <c r="AT1362" s="215" t="s">
        <v>546</v>
      </c>
      <c r="AU1362" s="215" t="s">
        <v>85</v>
      </c>
      <c r="AV1362" s="13" t="s">
        <v>85</v>
      </c>
      <c r="AW1362" s="13" t="s">
        <v>4</v>
      </c>
      <c r="AX1362" s="13" t="s">
        <v>79</v>
      </c>
      <c r="AY1362" s="215" t="s">
        <v>525</v>
      </c>
    </row>
    <row r="1363" spans="1:65" s="12" customFormat="1" ht="22.9" customHeight="1">
      <c r="B1363" s="170"/>
      <c r="C1363" s="171"/>
      <c r="D1363" s="172" t="s">
        <v>71</v>
      </c>
      <c r="E1363" s="184" t="s">
        <v>645</v>
      </c>
      <c r="F1363" s="184" t="s">
        <v>1803</v>
      </c>
      <c r="G1363" s="171"/>
      <c r="H1363" s="171"/>
      <c r="I1363" s="174"/>
      <c r="J1363" s="185">
        <f>BK1363</f>
        <v>0</v>
      </c>
      <c r="K1363" s="171"/>
      <c r="L1363" s="176"/>
      <c r="M1363" s="177"/>
      <c r="N1363" s="178"/>
      <c r="O1363" s="178"/>
      <c r="P1363" s="179">
        <f>SUM(P1364:P2545)</f>
        <v>0</v>
      </c>
      <c r="Q1363" s="178"/>
      <c r="R1363" s="179">
        <f>SUM(R1364:R2545)</f>
        <v>352.23902649999991</v>
      </c>
      <c r="S1363" s="178"/>
      <c r="T1363" s="180">
        <f>SUM(T1364:T2545)</f>
        <v>0</v>
      </c>
      <c r="AR1363" s="181" t="s">
        <v>79</v>
      </c>
      <c r="AT1363" s="182" t="s">
        <v>71</v>
      </c>
      <c r="AU1363" s="182" t="s">
        <v>79</v>
      </c>
      <c r="AY1363" s="181" t="s">
        <v>525</v>
      </c>
      <c r="BK1363" s="183">
        <f>SUM(BK1364:BK2545)</f>
        <v>0</v>
      </c>
    </row>
    <row r="1364" spans="1:65" s="2" customFormat="1" ht="37.9" customHeight="1">
      <c r="A1364" s="38"/>
      <c r="B1364" s="39"/>
      <c r="C1364" s="186" t="s">
        <v>1804</v>
      </c>
      <c r="D1364" s="186" t="s">
        <v>533</v>
      </c>
      <c r="E1364" s="187" t="s">
        <v>1805</v>
      </c>
      <c r="F1364" s="188" t="s">
        <v>1806</v>
      </c>
      <c r="G1364" s="189" t="s">
        <v>132</v>
      </c>
      <c r="H1364" s="190">
        <v>170.10300000000001</v>
      </c>
      <c r="I1364" s="191"/>
      <c r="J1364" s="192">
        <f>ROUND(I1364*H1364,2)</f>
        <v>0</v>
      </c>
      <c r="K1364" s="188" t="s">
        <v>536</v>
      </c>
      <c r="L1364" s="43"/>
      <c r="M1364" s="193" t="s">
        <v>19</v>
      </c>
      <c r="N1364" s="194" t="s">
        <v>44</v>
      </c>
      <c r="O1364" s="68"/>
      <c r="P1364" s="195">
        <f>O1364*H1364</f>
        <v>0</v>
      </c>
      <c r="Q1364" s="195">
        <v>0</v>
      </c>
      <c r="R1364" s="195">
        <f>Q1364*H1364</f>
        <v>0</v>
      </c>
      <c r="S1364" s="195">
        <v>0</v>
      </c>
      <c r="T1364" s="196">
        <f>S1364*H1364</f>
        <v>0</v>
      </c>
      <c r="U1364" s="38"/>
      <c r="V1364" s="38"/>
      <c r="W1364" s="38"/>
      <c r="X1364" s="38"/>
      <c r="Y1364" s="38"/>
      <c r="Z1364" s="38"/>
      <c r="AA1364" s="38"/>
      <c r="AB1364" s="38"/>
      <c r="AC1364" s="38"/>
      <c r="AD1364" s="38"/>
      <c r="AE1364" s="38"/>
      <c r="AR1364" s="197" t="s">
        <v>537</v>
      </c>
      <c r="AT1364" s="197" t="s">
        <v>533</v>
      </c>
      <c r="AU1364" s="197" t="s">
        <v>85</v>
      </c>
      <c r="AY1364" s="21" t="s">
        <v>525</v>
      </c>
      <c r="BE1364" s="198">
        <f>IF(N1364="základní",J1364,0)</f>
        <v>0</v>
      </c>
      <c r="BF1364" s="198">
        <f>IF(N1364="snížená",J1364,0)</f>
        <v>0</v>
      </c>
      <c r="BG1364" s="198">
        <f>IF(N1364="zákl. přenesená",J1364,0)</f>
        <v>0</v>
      </c>
      <c r="BH1364" s="198">
        <f>IF(N1364="sníž. přenesená",J1364,0)</f>
        <v>0</v>
      </c>
      <c r="BI1364" s="198">
        <f>IF(N1364="nulová",J1364,0)</f>
        <v>0</v>
      </c>
      <c r="BJ1364" s="21" t="s">
        <v>85</v>
      </c>
      <c r="BK1364" s="198">
        <f>ROUND(I1364*H1364,2)</f>
        <v>0</v>
      </c>
      <c r="BL1364" s="21" t="s">
        <v>537</v>
      </c>
      <c r="BM1364" s="197" t="s">
        <v>1807</v>
      </c>
    </row>
    <row r="1365" spans="1:65" s="2" customFormat="1" ht="11.25">
      <c r="A1365" s="38"/>
      <c r="B1365" s="39"/>
      <c r="C1365" s="40"/>
      <c r="D1365" s="199" t="s">
        <v>542</v>
      </c>
      <c r="E1365" s="40"/>
      <c r="F1365" s="200" t="s">
        <v>1808</v>
      </c>
      <c r="G1365" s="40"/>
      <c r="H1365" s="40"/>
      <c r="I1365" s="201"/>
      <c r="J1365" s="40"/>
      <c r="K1365" s="40"/>
      <c r="L1365" s="43"/>
      <c r="M1365" s="202"/>
      <c r="N1365" s="203"/>
      <c r="O1365" s="68"/>
      <c r="P1365" s="68"/>
      <c r="Q1365" s="68"/>
      <c r="R1365" s="68"/>
      <c r="S1365" s="68"/>
      <c r="T1365" s="69"/>
      <c r="U1365" s="38"/>
      <c r="V1365" s="38"/>
      <c r="W1365" s="38"/>
      <c r="X1365" s="38"/>
      <c r="Y1365" s="38"/>
      <c r="Z1365" s="38"/>
      <c r="AA1365" s="38"/>
      <c r="AB1365" s="38"/>
      <c r="AC1365" s="38"/>
      <c r="AD1365" s="38"/>
      <c r="AE1365" s="38"/>
      <c r="AT1365" s="21" t="s">
        <v>542</v>
      </c>
      <c r="AU1365" s="21" t="s">
        <v>85</v>
      </c>
    </row>
    <row r="1366" spans="1:65" s="13" customFormat="1" ht="11.25">
      <c r="B1366" s="204"/>
      <c r="C1366" s="205"/>
      <c r="D1366" s="206" t="s">
        <v>546</v>
      </c>
      <c r="E1366" s="207" t="s">
        <v>19</v>
      </c>
      <c r="F1366" s="208" t="s">
        <v>1809</v>
      </c>
      <c r="G1366" s="205"/>
      <c r="H1366" s="209">
        <v>170.10300000000001</v>
      </c>
      <c r="I1366" s="210"/>
      <c r="J1366" s="205"/>
      <c r="K1366" s="205"/>
      <c r="L1366" s="211"/>
      <c r="M1366" s="212"/>
      <c r="N1366" s="213"/>
      <c r="O1366" s="213"/>
      <c r="P1366" s="213"/>
      <c r="Q1366" s="213"/>
      <c r="R1366" s="213"/>
      <c r="S1366" s="213"/>
      <c r="T1366" s="214"/>
      <c r="AT1366" s="215" t="s">
        <v>546</v>
      </c>
      <c r="AU1366" s="215" t="s">
        <v>85</v>
      </c>
      <c r="AV1366" s="13" t="s">
        <v>85</v>
      </c>
      <c r="AW1366" s="13" t="s">
        <v>33</v>
      </c>
      <c r="AX1366" s="13" t="s">
        <v>79</v>
      </c>
      <c r="AY1366" s="215" t="s">
        <v>525</v>
      </c>
    </row>
    <row r="1367" spans="1:65" s="2" customFormat="1" ht="33" customHeight="1">
      <c r="A1367" s="38"/>
      <c r="B1367" s="39"/>
      <c r="C1367" s="186" t="s">
        <v>1810</v>
      </c>
      <c r="D1367" s="186" t="s">
        <v>533</v>
      </c>
      <c r="E1367" s="187" t="s">
        <v>1811</v>
      </c>
      <c r="F1367" s="188" t="s">
        <v>1812</v>
      </c>
      <c r="G1367" s="189" t="s">
        <v>132</v>
      </c>
      <c r="H1367" s="190">
        <v>170.10300000000001</v>
      </c>
      <c r="I1367" s="191"/>
      <c r="J1367" s="192">
        <f>ROUND(I1367*H1367,2)</f>
        <v>0</v>
      </c>
      <c r="K1367" s="188" t="s">
        <v>536</v>
      </c>
      <c r="L1367" s="43"/>
      <c r="M1367" s="193" t="s">
        <v>19</v>
      </c>
      <c r="N1367" s="194" t="s">
        <v>44</v>
      </c>
      <c r="O1367" s="68"/>
      <c r="P1367" s="195">
        <f>O1367*H1367</f>
        <v>0</v>
      </c>
      <c r="Q1367" s="195">
        <v>2.5999999999999998E-4</v>
      </c>
      <c r="R1367" s="195">
        <f>Q1367*H1367</f>
        <v>4.422678E-2</v>
      </c>
      <c r="S1367" s="195">
        <v>0</v>
      </c>
      <c r="T1367" s="196">
        <f>S1367*H1367</f>
        <v>0</v>
      </c>
      <c r="U1367" s="38"/>
      <c r="V1367" s="38"/>
      <c r="W1367" s="38"/>
      <c r="X1367" s="38"/>
      <c r="Y1367" s="38"/>
      <c r="Z1367" s="38"/>
      <c r="AA1367" s="38"/>
      <c r="AB1367" s="38"/>
      <c r="AC1367" s="38"/>
      <c r="AD1367" s="38"/>
      <c r="AE1367" s="38"/>
      <c r="AR1367" s="197" t="s">
        <v>537</v>
      </c>
      <c r="AT1367" s="197" t="s">
        <v>533</v>
      </c>
      <c r="AU1367" s="197" t="s">
        <v>85</v>
      </c>
      <c r="AY1367" s="21" t="s">
        <v>525</v>
      </c>
      <c r="BE1367" s="198">
        <f>IF(N1367="základní",J1367,0)</f>
        <v>0</v>
      </c>
      <c r="BF1367" s="198">
        <f>IF(N1367="snížená",J1367,0)</f>
        <v>0</v>
      </c>
      <c r="BG1367" s="198">
        <f>IF(N1367="zákl. přenesená",J1367,0)</f>
        <v>0</v>
      </c>
      <c r="BH1367" s="198">
        <f>IF(N1367="sníž. přenesená",J1367,0)</f>
        <v>0</v>
      </c>
      <c r="BI1367" s="198">
        <f>IF(N1367="nulová",J1367,0)</f>
        <v>0</v>
      </c>
      <c r="BJ1367" s="21" t="s">
        <v>85</v>
      </c>
      <c r="BK1367" s="198">
        <f>ROUND(I1367*H1367,2)</f>
        <v>0</v>
      </c>
      <c r="BL1367" s="21" t="s">
        <v>537</v>
      </c>
      <c r="BM1367" s="197" t="s">
        <v>1813</v>
      </c>
    </row>
    <row r="1368" spans="1:65" s="2" customFormat="1" ht="11.25">
      <c r="A1368" s="38"/>
      <c r="B1368" s="39"/>
      <c r="C1368" s="40"/>
      <c r="D1368" s="199" t="s">
        <v>542</v>
      </c>
      <c r="E1368" s="40"/>
      <c r="F1368" s="200" t="s">
        <v>1814</v>
      </c>
      <c r="G1368" s="40"/>
      <c r="H1368" s="40"/>
      <c r="I1368" s="201"/>
      <c r="J1368" s="40"/>
      <c r="K1368" s="40"/>
      <c r="L1368" s="43"/>
      <c r="M1368" s="202"/>
      <c r="N1368" s="203"/>
      <c r="O1368" s="68"/>
      <c r="P1368" s="68"/>
      <c r="Q1368" s="68"/>
      <c r="R1368" s="68"/>
      <c r="S1368" s="68"/>
      <c r="T1368" s="69"/>
      <c r="U1368" s="38"/>
      <c r="V1368" s="38"/>
      <c r="W1368" s="38"/>
      <c r="X1368" s="38"/>
      <c r="Y1368" s="38"/>
      <c r="Z1368" s="38"/>
      <c r="AA1368" s="38"/>
      <c r="AB1368" s="38"/>
      <c r="AC1368" s="38"/>
      <c r="AD1368" s="38"/>
      <c r="AE1368" s="38"/>
      <c r="AT1368" s="21" t="s">
        <v>542</v>
      </c>
      <c r="AU1368" s="21" t="s">
        <v>85</v>
      </c>
    </row>
    <row r="1369" spans="1:65" s="13" customFormat="1" ht="11.25">
      <c r="B1369" s="204"/>
      <c r="C1369" s="205"/>
      <c r="D1369" s="206" t="s">
        <v>546</v>
      </c>
      <c r="E1369" s="207" t="s">
        <v>19</v>
      </c>
      <c r="F1369" s="208" t="s">
        <v>1809</v>
      </c>
      <c r="G1369" s="205"/>
      <c r="H1369" s="209">
        <v>170.10300000000001</v>
      </c>
      <c r="I1369" s="210"/>
      <c r="J1369" s="205"/>
      <c r="K1369" s="205"/>
      <c r="L1369" s="211"/>
      <c r="M1369" s="212"/>
      <c r="N1369" s="213"/>
      <c r="O1369" s="213"/>
      <c r="P1369" s="213"/>
      <c r="Q1369" s="213"/>
      <c r="R1369" s="213"/>
      <c r="S1369" s="213"/>
      <c r="T1369" s="214"/>
      <c r="AT1369" s="215" t="s">
        <v>546</v>
      </c>
      <c r="AU1369" s="215" t="s">
        <v>85</v>
      </c>
      <c r="AV1369" s="13" t="s">
        <v>85</v>
      </c>
      <c r="AW1369" s="13" t="s">
        <v>33</v>
      </c>
      <c r="AX1369" s="13" t="s">
        <v>79</v>
      </c>
      <c r="AY1369" s="215" t="s">
        <v>525</v>
      </c>
    </row>
    <row r="1370" spans="1:65" s="2" customFormat="1" ht="37.9" customHeight="1">
      <c r="A1370" s="38"/>
      <c r="B1370" s="39"/>
      <c r="C1370" s="186" t="s">
        <v>1815</v>
      </c>
      <c r="D1370" s="186" t="s">
        <v>533</v>
      </c>
      <c r="E1370" s="187" t="s">
        <v>1816</v>
      </c>
      <c r="F1370" s="188" t="s">
        <v>1817</v>
      </c>
      <c r="G1370" s="189" t="s">
        <v>132</v>
      </c>
      <c r="H1370" s="190">
        <v>170.10300000000001</v>
      </c>
      <c r="I1370" s="191"/>
      <c r="J1370" s="192">
        <f>ROUND(I1370*H1370,2)</f>
        <v>0</v>
      </c>
      <c r="K1370" s="188" t="s">
        <v>536</v>
      </c>
      <c r="L1370" s="43"/>
      <c r="M1370" s="193" t="s">
        <v>19</v>
      </c>
      <c r="N1370" s="194" t="s">
        <v>44</v>
      </c>
      <c r="O1370" s="68"/>
      <c r="P1370" s="195">
        <f>O1370*H1370</f>
        <v>0</v>
      </c>
      <c r="Q1370" s="195">
        <v>4.3800000000000002E-3</v>
      </c>
      <c r="R1370" s="195">
        <f>Q1370*H1370</f>
        <v>0.74505114000000006</v>
      </c>
      <c r="S1370" s="195">
        <v>0</v>
      </c>
      <c r="T1370" s="196">
        <f>S1370*H1370</f>
        <v>0</v>
      </c>
      <c r="U1370" s="38"/>
      <c r="V1370" s="38"/>
      <c r="W1370" s="38"/>
      <c r="X1370" s="38"/>
      <c r="Y1370" s="38"/>
      <c r="Z1370" s="38"/>
      <c r="AA1370" s="38"/>
      <c r="AB1370" s="38"/>
      <c r="AC1370" s="38"/>
      <c r="AD1370" s="38"/>
      <c r="AE1370" s="38"/>
      <c r="AR1370" s="197" t="s">
        <v>537</v>
      </c>
      <c r="AT1370" s="197" t="s">
        <v>533</v>
      </c>
      <c r="AU1370" s="197" t="s">
        <v>85</v>
      </c>
      <c r="AY1370" s="21" t="s">
        <v>525</v>
      </c>
      <c r="BE1370" s="198">
        <f>IF(N1370="základní",J1370,0)</f>
        <v>0</v>
      </c>
      <c r="BF1370" s="198">
        <f>IF(N1370="snížená",J1370,0)</f>
        <v>0</v>
      </c>
      <c r="BG1370" s="198">
        <f>IF(N1370="zákl. přenesená",J1370,0)</f>
        <v>0</v>
      </c>
      <c r="BH1370" s="198">
        <f>IF(N1370="sníž. přenesená",J1370,0)</f>
        <v>0</v>
      </c>
      <c r="BI1370" s="198">
        <f>IF(N1370="nulová",J1370,0)</f>
        <v>0</v>
      </c>
      <c r="BJ1370" s="21" t="s">
        <v>85</v>
      </c>
      <c r="BK1370" s="198">
        <f>ROUND(I1370*H1370,2)</f>
        <v>0</v>
      </c>
      <c r="BL1370" s="21" t="s">
        <v>537</v>
      </c>
      <c r="BM1370" s="197" t="s">
        <v>1818</v>
      </c>
    </row>
    <row r="1371" spans="1:65" s="2" customFormat="1" ht="11.25">
      <c r="A1371" s="38"/>
      <c r="B1371" s="39"/>
      <c r="C1371" s="40"/>
      <c r="D1371" s="199" t="s">
        <v>542</v>
      </c>
      <c r="E1371" s="40"/>
      <c r="F1371" s="200" t="s">
        <v>1819</v>
      </c>
      <c r="G1371" s="40"/>
      <c r="H1371" s="40"/>
      <c r="I1371" s="201"/>
      <c r="J1371" s="40"/>
      <c r="K1371" s="40"/>
      <c r="L1371" s="43"/>
      <c r="M1371" s="202"/>
      <c r="N1371" s="203"/>
      <c r="O1371" s="68"/>
      <c r="P1371" s="68"/>
      <c r="Q1371" s="68"/>
      <c r="R1371" s="68"/>
      <c r="S1371" s="68"/>
      <c r="T1371" s="69"/>
      <c r="U1371" s="38"/>
      <c r="V1371" s="38"/>
      <c r="W1371" s="38"/>
      <c r="X1371" s="38"/>
      <c r="Y1371" s="38"/>
      <c r="Z1371" s="38"/>
      <c r="AA1371" s="38"/>
      <c r="AB1371" s="38"/>
      <c r="AC1371" s="38"/>
      <c r="AD1371" s="38"/>
      <c r="AE1371" s="38"/>
      <c r="AT1371" s="21" t="s">
        <v>542</v>
      </c>
      <c r="AU1371" s="21" t="s">
        <v>85</v>
      </c>
    </row>
    <row r="1372" spans="1:65" s="13" customFormat="1" ht="11.25">
      <c r="B1372" s="204"/>
      <c r="C1372" s="205"/>
      <c r="D1372" s="206" t="s">
        <v>546</v>
      </c>
      <c r="E1372" s="207" t="s">
        <v>19</v>
      </c>
      <c r="F1372" s="208" t="s">
        <v>1809</v>
      </c>
      <c r="G1372" s="205"/>
      <c r="H1372" s="209">
        <v>170.10300000000001</v>
      </c>
      <c r="I1372" s="210"/>
      <c r="J1372" s="205"/>
      <c r="K1372" s="205"/>
      <c r="L1372" s="211"/>
      <c r="M1372" s="212"/>
      <c r="N1372" s="213"/>
      <c r="O1372" s="213"/>
      <c r="P1372" s="213"/>
      <c r="Q1372" s="213"/>
      <c r="R1372" s="213"/>
      <c r="S1372" s="213"/>
      <c r="T1372" s="214"/>
      <c r="AT1372" s="215" t="s">
        <v>546</v>
      </c>
      <c r="AU1372" s="215" t="s">
        <v>85</v>
      </c>
      <c r="AV1372" s="13" t="s">
        <v>85</v>
      </c>
      <c r="AW1372" s="13" t="s">
        <v>33</v>
      </c>
      <c r="AX1372" s="13" t="s">
        <v>79</v>
      </c>
      <c r="AY1372" s="215" t="s">
        <v>525</v>
      </c>
    </row>
    <row r="1373" spans="1:65" s="2" customFormat="1" ht="37.9" customHeight="1">
      <c r="A1373" s="38"/>
      <c r="B1373" s="39"/>
      <c r="C1373" s="186" t="s">
        <v>1820</v>
      </c>
      <c r="D1373" s="186" t="s">
        <v>533</v>
      </c>
      <c r="E1373" s="187" t="s">
        <v>1821</v>
      </c>
      <c r="F1373" s="188" t="s">
        <v>1822</v>
      </c>
      <c r="G1373" s="189" t="s">
        <v>132</v>
      </c>
      <c r="H1373" s="190">
        <v>122.51</v>
      </c>
      <c r="I1373" s="191"/>
      <c r="J1373" s="192">
        <f>ROUND(I1373*H1373,2)</f>
        <v>0</v>
      </c>
      <c r="K1373" s="188" t="s">
        <v>536</v>
      </c>
      <c r="L1373" s="43"/>
      <c r="M1373" s="193" t="s">
        <v>19</v>
      </c>
      <c r="N1373" s="194" t="s">
        <v>44</v>
      </c>
      <c r="O1373" s="68"/>
      <c r="P1373" s="195">
        <f>O1373*H1373</f>
        <v>0</v>
      </c>
      <c r="Q1373" s="195">
        <v>3.9100000000000003E-3</v>
      </c>
      <c r="R1373" s="195">
        <f>Q1373*H1373</f>
        <v>0.47901410000000005</v>
      </c>
      <c r="S1373" s="195">
        <v>0</v>
      </c>
      <c r="T1373" s="196">
        <f>S1373*H1373</f>
        <v>0</v>
      </c>
      <c r="U1373" s="38"/>
      <c r="V1373" s="38"/>
      <c r="W1373" s="38"/>
      <c r="X1373" s="38"/>
      <c r="Y1373" s="38"/>
      <c r="Z1373" s="38"/>
      <c r="AA1373" s="38"/>
      <c r="AB1373" s="38"/>
      <c r="AC1373" s="38"/>
      <c r="AD1373" s="38"/>
      <c r="AE1373" s="38"/>
      <c r="AR1373" s="197" t="s">
        <v>537</v>
      </c>
      <c r="AT1373" s="197" t="s">
        <v>533</v>
      </c>
      <c r="AU1373" s="197" t="s">
        <v>85</v>
      </c>
      <c r="AY1373" s="21" t="s">
        <v>525</v>
      </c>
      <c r="BE1373" s="198">
        <f>IF(N1373="základní",J1373,0)</f>
        <v>0</v>
      </c>
      <c r="BF1373" s="198">
        <f>IF(N1373="snížená",J1373,0)</f>
        <v>0</v>
      </c>
      <c r="BG1373" s="198">
        <f>IF(N1373="zákl. přenesená",J1373,0)</f>
        <v>0</v>
      </c>
      <c r="BH1373" s="198">
        <f>IF(N1373="sníž. přenesená",J1373,0)</f>
        <v>0</v>
      </c>
      <c r="BI1373" s="198">
        <f>IF(N1373="nulová",J1373,0)</f>
        <v>0</v>
      </c>
      <c r="BJ1373" s="21" t="s">
        <v>85</v>
      </c>
      <c r="BK1373" s="198">
        <f>ROUND(I1373*H1373,2)</f>
        <v>0</v>
      </c>
      <c r="BL1373" s="21" t="s">
        <v>537</v>
      </c>
      <c r="BM1373" s="197" t="s">
        <v>1823</v>
      </c>
    </row>
    <row r="1374" spans="1:65" s="2" customFormat="1" ht="11.25">
      <c r="A1374" s="38"/>
      <c r="B1374" s="39"/>
      <c r="C1374" s="40"/>
      <c r="D1374" s="199" t="s">
        <v>542</v>
      </c>
      <c r="E1374" s="40"/>
      <c r="F1374" s="200" t="s">
        <v>1824</v>
      </c>
      <c r="G1374" s="40"/>
      <c r="H1374" s="40"/>
      <c r="I1374" s="201"/>
      <c r="J1374" s="40"/>
      <c r="K1374" s="40"/>
      <c r="L1374" s="43"/>
      <c r="M1374" s="202"/>
      <c r="N1374" s="203"/>
      <c r="O1374" s="68"/>
      <c r="P1374" s="68"/>
      <c r="Q1374" s="68"/>
      <c r="R1374" s="68"/>
      <c r="S1374" s="68"/>
      <c r="T1374" s="69"/>
      <c r="U1374" s="38"/>
      <c r="V1374" s="38"/>
      <c r="W1374" s="38"/>
      <c r="X1374" s="38"/>
      <c r="Y1374" s="38"/>
      <c r="Z1374" s="38"/>
      <c r="AA1374" s="38"/>
      <c r="AB1374" s="38"/>
      <c r="AC1374" s="38"/>
      <c r="AD1374" s="38"/>
      <c r="AE1374" s="38"/>
      <c r="AT1374" s="21" t="s">
        <v>542</v>
      </c>
      <c r="AU1374" s="21" t="s">
        <v>85</v>
      </c>
    </row>
    <row r="1375" spans="1:65" s="15" customFormat="1" ht="11.25">
      <c r="B1375" s="227"/>
      <c r="C1375" s="228"/>
      <c r="D1375" s="206" t="s">
        <v>546</v>
      </c>
      <c r="E1375" s="229" t="s">
        <v>19</v>
      </c>
      <c r="F1375" s="230" t="s">
        <v>1825</v>
      </c>
      <c r="G1375" s="228"/>
      <c r="H1375" s="229" t="s">
        <v>19</v>
      </c>
      <c r="I1375" s="231"/>
      <c r="J1375" s="228"/>
      <c r="K1375" s="228"/>
      <c r="L1375" s="232"/>
      <c r="M1375" s="233"/>
      <c r="N1375" s="234"/>
      <c r="O1375" s="234"/>
      <c r="P1375" s="234"/>
      <c r="Q1375" s="234"/>
      <c r="R1375" s="234"/>
      <c r="S1375" s="234"/>
      <c r="T1375" s="235"/>
      <c r="AT1375" s="236" t="s">
        <v>546</v>
      </c>
      <c r="AU1375" s="236" t="s">
        <v>85</v>
      </c>
      <c r="AV1375" s="15" t="s">
        <v>79</v>
      </c>
      <c r="AW1375" s="15" t="s">
        <v>33</v>
      </c>
      <c r="AX1375" s="15" t="s">
        <v>72</v>
      </c>
      <c r="AY1375" s="236" t="s">
        <v>525</v>
      </c>
    </row>
    <row r="1376" spans="1:65" s="13" customFormat="1" ht="11.25">
      <c r="B1376" s="204"/>
      <c r="C1376" s="205"/>
      <c r="D1376" s="206" t="s">
        <v>546</v>
      </c>
      <c r="E1376" s="207" t="s">
        <v>19</v>
      </c>
      <c r="F1376" s="208" t="s">
        <v>1826</v>
      </c>
      <c r="G1376" s="205"/>
      <c r="H1376" s="209">
        <v>4.88</v>
      </c>
      <c r="I1376" s="210"/>
      <c r="J1376" s="205"/>
      <c r="K1376" s="205"/>
      <c r="L1376" s="211"/>
      <c r="M1376" s="212"/>
      <c r="N1376" s="213"/>
      <c r="O1376" s="213"/>
      <c r="P1376" s="213"/>
      <c r="Q1376" s="213"/>
      <c r="R1376" s="213"/>
      <c r="S1376" s="213"/>
      <c r="T1376" s="214"/>
      <c r="AT1376" s="215" t="s">
        <v>546</v>
      </c>
      <c r="AU1376" s="215" t="s">
        <v>85</v>
      </c>
      <c r="AV1376" s="13" t="s">
        <v>85</v>
      </c>
      <c r="AW1376" s="13" t="s">
        <v>33</v>
      </c>
      <c r="AX1376" s="13" t="s">
        <v>72</v>
      </c>
      <c r="AY1376" s="215" t="s">
        <v>525</v>
      </c>
    </row>
    <row r="1377" spans="2:51" s="15" customFormat="1" ht="11.25">
      <c r="B1377" s="227"/>
      <c r="C1377" s="228"/>
      <c r="D1377" s="206" t="s">
        <v>546</v>
      </c>
      <c r="E1377" s="229" t="s">
        <v>19</v>
      </c>
      <c r="F1377" s="230" t="s">
        <v>1827</v>
      </c>
      <c r="G1377" s="228"/>
      <c r="H1377" s="229" t="s">
        <v>19</v>
      </c>
      <c r="I1377" s="231"/>
      <c r="J1377" s="228"/>
      <c r="K1377" s="228"/>
      <c r="L1377" s="232"/>
      <c r="M1377" s="233"/>
      <c r="N1377" s="234"/>
      <c r="O1377" s="234"/>
      <c r="P1377" s="234"/>
      <c r="Q1377" s="234"/>
      <c r="R1377" s="234"/>
      <c r="S1377" s="234"/>
      <c r="T1377" s="235"/>
      <c r="AT1377" s="236" t="s">
        <v>546</v>
      </c>
      <c r="AU1377" s="236" t="s">
        <v>85</v>
      </c>
      <c r="AV1377" s="15" t="s">
        <v>79</v>
      </c>
      <c r="AW1377" s="15" t="s">
        <v>33</v>
      </c>
      <c r="AX1377" s="15" t="s">
        <v>72</v>
      </c>
      <c r="AY1377" s="236" t="s">
        <v>525</v>
      </c>
    </row>
    <row r="1378" spans="2:51" s="13" customFormat="1" ht="11.25">
      <c r="B1378" s="204"/>
      <c r="C1378" s="205"/>
      <c r="D1378" s="206" t="s">
        <v>546</v>
      </c>
      <c r="E1378" s="207" t="s">
        <v>19</v>
      </c>
      <c r="F1378" s="208" t="s">
        <v>1828</v>
      </c>
      <c r="G1378" s="205"/>
      <c r="H1378" s="209">
        <v>5.46</v>
      </c>
      <c r="I1378" s="210"/>
      <c r="J1378" s="205"/>
      <c r="K1378" s="205"/>
      <c r="L1378" s="211"/>
      <c r="M1378" s="212"/>
      <c r="N1378" s="213"/>
      <c r="O1378" s="213"/>
      <c r="P1378" s="213"/>
      <c r="Q1378" s="213"/>
      <c r="R1378" s="213"/>
      <c r="S1378" s="213"/>
      <c r="T1378" s="214"/>
      <c r="AT1378" s="215" t="s">
        <v>546</v>
      </c>
      <c r="AU1378" s="215" t="s">
        <v>85</v>
      </c>
      <c r="AV1378" s="13" t="s">
        <v>85</v>
      </c>
      <c r="AW1378" s="13" t="s">
        <v>33</v>
      </c>
      <c r="AX1378" s="13" t="s">
        <v>72</v>
      </c>
      <c r="AY1378" s="215" t="s">
        <v>525</v>
      </c>
    </row>
    <row r="1379" spans="2:51" s="15" customFormat="1" ht="11.25">
      <c r="B1379" s="227"/>
      <c r="C1379" s="228"/>
      <c r="D1379" s="206" t="s">
        <v>546</v>
      </c>
      <c r="E1379" s="229" t="s">
        <v>19</v>
      </c>
      <c r="F1379" s="230" t="s">
        <v>1829</v>
      </c>
      <c r="G1379" s="228"/>
      <c r="H1379" s="229" t="s">
        <v>19</v>
      </c>
      <c r="I1379" s="231"/>
      <c r="J1379" s="228"/>
      <c r="K1379" s="228"/>
      <c r="L1379" s="232"/>
      <c r="M1379" s="233"/>
      <c r="N1379" s="234"/>
      <c r="O1379" s="234"/>
      <c r="P1379" s="234"/>
      <c r="Q1379" s="234"/>
      <c r="R1379" s="234"/>
      <c r="S1379" s="234"/>
      <c r="T1379" s="235"/>
      <c r="AT1379" s="236" t="s">
        <v>546</v>
      </c>
      <c r="AU1379" s="236" t="s">
        <v>85</v>
      </c>
      <c r="AV1379" s="15" t="s">
        <v>79</v>
      </c>
      <c r="AW1379" s="15" t="s">
        <v>33</v>
      </c>
      <c r="AX1379" s="15" t="s">
        <v>72</v>
      </c>
      <c r="AY1379" s="236" t="s">
        <v>525</v>
      </c>
    </row>
    <row r="1380" spans="2:51" s="13" customFormat="1" ht="11.25">
      <c r="B1380" s="204"/>
      <c r="C1380" s="205"/>
      <c r="D1380" s="206" t="s">
        <v>546</v>
      </c>
      <c r="E1380" s="207" t="s">
        <v>19</v>
      </c>
      <c r="F1380" s="208" t="s">
        <v>1830</v>
      </c>
      <c r="G1380" s="205"/>
      <c r="H1380" s="209">
        <v>6.12</v>
      </c>
      <c r="I1380" s="210"/>
      <c r="J1380" s="205"/>
      <c r="K1380" s="205"/>
      <c r="L1380" s="211"/>
      <c r="M1380" s="212"/>
      <c r="N1380" s="213"/>
      <c r="O1380" s="213"/>
      <c r="P1380" s="213"/>
      <c r="Q1380" s="213"/>
      <c r="R1380" s="213"/>
      <c r="S1380" s="213"/>
      <c r="T1380" s="214"/>
      <c r="AT1380" s="215" t="s">
        <v>546</v>
      </c>
      <c r="AU1380" s="215" t="s">
        <v>85</v>
      </c>
      <c r="AV1380" s="13" t="s">
        <v>85</v>
      </c>
      <c r="AW1380" s="13" t="s">
        <v>33</v>
      </c>
      <c r="AX1380" s="13" t="s">
        <v>72</v>
      </c>
      <c r="AY1380" s="215" t="s">
        <v>525</v>
      </c>
    </row>
    <row r="1381" spans="2:51" s="15" customFormat="1" ht="11.25">
      <c r="B1381" s="227"/>
      <c r="C1381" s="228"/>
      <c r="D1381" s="206" t="s">
        <v>546</v>
      </c>
      <c r="E1381" s="229" t="s">
        <v>19</v>
      </c>
      <c r="F1381" s="230" t="s">
        <v>1831</v>
      </c>
      <c r="G1381" s="228"/>
      <c r="H1381" s="229" t="s">
        <v>19</v>
      </c>
      <c r="I1381" s="231"/>
      <c r="J1381" s="228"/>
      <c r="K1381" s="228"/>
      <c r="L1381" s="232"/>
      <c r="M1381" s="233"/>
      <c r="N1381" s="234"/>
      <c r="O1381" s="234"/>
      <c r="P1381" s="234"/>
      <c r="Q1381" s="234"/>
      <c r="R1381" s="234"/>
      <c r="S1381" s="234"/>
      <c r="T1381" s="235"/>
      <c r="AT1381" s="236" t="s">
        <v>546</v>
      </c>
      <c r="AU1381" s="236" t="s">
        <v>85</v>
      </c>
      <c r="AV1381" s="15" t="s">
        <v>79</v>
      </c>
      <c r="AW1381" s="15" t="s">
        <v>33</v>
      </c>
      <c r="AX1381" s="15" t="s">
        <v>72</v>
      </c>
      <c r="AY1381" s="236" t="s">
        <v>525</v>
      </c>
    </row>
    <row r="1382" spans="2:51" s="13" customFormat="1" ht="11.25">
      <c r="B1382" s="204"/>
      <c r="C1382" s="205"/>
      <c r="D1382" s="206" t="s">
        <v>546</v>
      </c>
      <c r="E1382" s="207" t="s">
        <v>19</v>
      </c>
      <c r="F1382" s="208" t="s">
        <v>1832</v>
      </c>
      <c r="G1382" s="205"/>
      <c r="H1382" s="209">
        <v>6.13</v>
      </c>
      <c r="I1382" s="210"/>
      <c r="J1382" s="205"/>
      <c r="K1382" s="205"/>
      <c r="L1382" s="211"/>
      <c r="M1382" s="212"/>
      <c r="N1382" s="213"/>
      <c r="O1382" s="213"/>
      <c r="P1382" s="213"/>
      <c r="Q1382" s="213"/>
      <c r="R1382" s="213"/>
      <c r="S1382" s="213"/>
      <c r="T1382" s="214"/>
      <c r="AT1382" s="215" t="s">
        <v>546</v>
      </c>
      <c r="AU1382" s="215" t="s">
        <v>85</v>
      </c>
      <c r="AV1382" s="13" t="s">
        <v>85</v>
      </c>
      <c r="AW1382" s="13" t="s">
        <v>33</v>
      </c>
      <c r="AX1382" s="13" t="s">
        <v>72</v>
      </c>
      <c r="AY1382" s="215" t="s">
        <v>525</v>
      </c>
    </row>
    <row r="1383" spans="2:51" s="15" customFormat="1" ht="11.25">
      <c r="B1383" s="227"/>
      <c r="C1383" s="228"/>
      <c r="D1383" s="206" t="s">
        <v>546</v>
      </c>
      <c r="E1383" s="229" t="s">
        <v>19</v>
      </c>
      <c r="F1383" s="230" t="s">
        <v>1833</v>
      </c>
      <c r="G1383" s="228"/>
      <c r="H1383" s="229" t="s">
        <v>19</v>
      </c>
      <c r="I1383" s="231"/>
      <c r="J1383" s="228"/>
      <c r="K1383" s="228"/>
      <c r="L1383" s="232"/>
      <c r="M1383" s="233"/>
      <c r="N1383" s="234"/>
      <c r="O1383" s="234"/>
      <c r="P1383" s="234"/>
      <c r="Q1383" s="234"/>
      <c r="R1383" s="234"/>
      <c r="S1383" s="234"/>
      <c r="T1383" s="235"/>
      <c r="AT1383" s="236" t="s">
        <v>546</v>
      </c>
      <c r="AU1383" s="236" t="s">
        <v>85</v>
      </c>
      <c r="AV1383" s="15" t="s">
        <v>79</v>
      </c>
      <c r="AW1383" s="15" t="s">
        <v>33</v>
      </c>
      <c r="AX1383" s="15" t="s">
        <v>72</v>
      </c>
      <c r="AY1383" s="236" t="s">
        <v>525</v>
      </c>
    </row>
    <row r="1384" spans="2:51" s="13" customFormat="1" ht="11.25">
      <c r="B1384" s="204"/>
      <c r="C1384" s="205"/>
      <c r="D1384" s="206" t="s">
        <v>546</v>
      </c>
      <c r="E1384" s="207" t="s">
        <v>19</v>
      </c>
      <c r="F1384" s="208" t="s">
        <v>1834</v>
      </c>
      <c r="G1384" s="205"/>
      <c r="H1384" s="209">
        <v>6.73</v>
      </c>
      <c r="I1384" s="210"/>
      <c r="J1384" s="205"/>
      <c r="K1384" s="205"/>
      <c r="L1384" s="211"/>
      <c r="M1384" s="212"/>
      <c r="N1384" s="213"/>
      <c r="O1384" s="213"/>
      <c r="P1384" s="213"/>
      <c r="Q1384" s="213"/>
      <c r="R1384" s="213"/>
      <c r="S1384" s="213"/>
      <c r="T1384" s="214"/>
      <c r="AT1384" s="215" t="s">
        <v>546</v>
      </c>
      <c r="AU1384" s="215" t="s">
        <v>85</v>
      </c>
      <c r="AV1384" s="13" t="s">
        <v>85</v>
      </c>
      <c r="AW1384" s="13" t="s">
        <v>33</v>
      </c>
      <c r="AX1384" s="13" t="s">
        <v>72</v>
      </c>
      <c r="AY1384" s="215" t="s">
        <v>525</v>
      </c>
    </row>
    <row r="1385" spans="2:51" s="15" customFormat="1" ht="11.25">
      <c r="B1385" s="227"/>
      <c r="C1385" s="228"/>
      <c r="D1385" s="206" t="s">
        <v>546</v>
      </c>
      <c r="E1385" s="229" t="s">
        <v>19</v>
      </c>
      <c r="F1385" s="230" t="s">
        <v>1835</v>
      </c>
      <c r="G1385" s="228"/>
      <c r="H1385" s="229" t="s">
        <v>19</v>
      </c>
      <c r="I1385" s="231"/>
      <c r="J1385" s="228"/>
      <c r="K1385" s="228"/>
      <c r="L1385" s="232"/>
      <c r="M1385" s="233"/>
      <c r="N1385" s="234"/>
      <c r="O1385" s="234"/>
      <c r="P1385" s="234"/>
      <c r="Q1385" s="234"/>
      <c r="R1385" s="234"/>
      <c r="S1385" s="234"/>
      <c r="T1385" s="235"/>
      <c r="AT1385" s="236" t="s">
        <v>546</v>
      </c>
      <c r="AU1385" s="236" t="s">
        <v>85</v>
      </c>
      <c r="AV1385" s="15" t="s">
        <v>79</v>
      </c>
      <c r="AW1385" s="15" t="s">
        <v>33</v>
      </c>
      <c r="AX1385" s="15" t="s">
        <v>72</v>
      </c>
      <c r="AY1385" s="236" t="s">
        <v>525</v>
      </c>
    </row>
    <row r="1386" spans="2:51" s="13" customFormat="1" ht="11.25">
      <c r="B1386" s="204"/>
      <c r="C1386" s="205"/>
      <c r="D1386" s="206" t="s">
        <v>546</v>
      </c>
      <c r="E1386" s="207" t="s">
        <v>19</v>
      </c>
      <c r="F1386" s="208" t="s">
        <v>1836</v>
      </c>
      <c r="G1386" s="205"/>
      <c r="H1386" s="209">
        <v>22.43</v>
      </c>
      <c r="I1386" s="210"/>
      <c r="J1386" s="205"/>
      <c r="K1386" s="205"/>
      <c r="L1386" s="211"/>
      <c r="M1386" s="212"/>
      <c r="N1386" s="213"/>
      <c r="O1386" s="213"/>
      <c r="P1386" s="213"/>
      <c r="Q1386" s="213"/>
      <c r="R1386" s="213"/>
      <c r="S1386" s="213"/>
      <c r="T1386" s="214"/>
      <c r="AT1386" s="215" t="s">
        <v>546</v>
      </c>
      <c r="AU1386" s="215" t="s">
        <v>85</v>
      </c>
      <c r="AV1386" s="13" t="s">
        <v>85</v>
      </c>
      <c r="AW1386" s="13" t="s">
        <v>33</v>
      </c>
      <c r="AX1386" s="13" t="s">
        <v>72</v>
      </c>
      <c r="AY1386" s="215" t="s">
        <v>525</v>
      </c>
    </row>
    <row r="1387" spans="2:51" s="15" customFormat="1" ht="11.25">
      <c r="B1387" s="227"/>
      <c r="C1387" s="228"/>
      <c r="D1387" s="206" t="s">
        <v>546</v>
      </c>
      <c r="E1387" s="229" t="s">
        <v>19</v>
      </c>
      <c r="F1387" s="230" t="s">
        <v>1837</v>
      </c>
      <c r="G1387" s="228"/>
      <c r="H1387" s="229" t="s">
        <v>19</v>
      </c>
      <c r="I1387" s="231"/>
      <c r="J1387" s="228"/>
      <c r="K1387" s="228"/>
      <c r="L1387" s="232"/>
      <c r="M1387" s="233"/>
      <c r="N1387" s="234"/>
      <c r="O1387" s="234"/>
      <c r="P1387" s="234"/>
      <c r="Q1387" s="234"/>
      <c r="R1387" s="234"/>
      <c r="S1387" s="234"/>
      <c r="T1387" s="235"/>
      <c r="AT1387" s="236" t="s">
        <v>546</v>
      </c>
      <c r="AU1387" s="236" t="s">
        <v>85</v>
      </c>
      <c r="AV1387" s="15" t="s">
        <v>79</v>
      </c>
      <c r="AW1387" s="15" t="s">
        <v>33</v>
      </c>
      <c r="AX1387" s="15" t="s">
        <v>72</v>
      </c>
      <c r="AY1387" s="236" t="s">
        <v>525</v>
      </c>
    </row>
    <row r="1388" spans="2:51" s="13" customFormat="1" ht="11.25">
      <c r="B1388" s="204"/>
      <c r="C1388" s="205"/>
      <c r="D1388" s="206" t="s">
        <v>546</v>
      </c>
      <c r="E1388" s="207" t="s">
        <v>19</v>
      </c>
      <c r="F1388" s="208" t="s">
        <v>1838</v>
      </c>
      <c r="G1388" s="205"/>
      <c r="H1388" s="209">
        <v>34.35</v>
      </c>
      <c r="I1388" s="210"/>
      <c r="J1388" s="205"/>
      <c r="K1388" s="205"/>
      <c r="L1388" s="211"/>
      <c r="M1388" s="212"/>
      <c r="N1388" s="213"/>
      <c r="O1388" s="213"/>
      <c r="P1388" s="213"/>
      <c r="Q1388" s="213"/>
      <c r="R1388" s="213"/>
      <c r="S1388" s="213"/>
      <c r="T1388" s="214"/>
      <c r="AT1388" s="215" t="s">
        <v>546</v>
      </c>
      <c r="AU1388" s="215" t="s">
        <v>85</v>
      </c>
      <c r="AV1388" s="13" t="s">
        <v>85</v>
      </c>
      <c r="AW1388" s="13" t="s">
        <v>33</v>
      </c>
      <c r="AX1388" s="13" t="s">
        <v>72</v>
      </c>
      <c r="AY1388" s="215" t="s">
        <v>525</v>
      </c>
    </row>
    <row r="1389" spans="2:51" s="15" customFormat="1" ht="11.25">
      <c r="B1389" s="227"/>
      <c r="C1389" s="228"/>
      <c r="D1389" s="206" t="s">
        <v>546</v>
      </c>
      <c r="E1389" s="229" t="s">
        <v>19</v>
      </c>
      <c r="F1389" s="230" t="s">
        <v>1839</v>
      </c>
      <c r="G1389" s="228"/>
      <c r="H1389" s="229" t="s">
        <v>19</v>
      </c>
      <c r="I1389" s="231"/>
      <c r="J1389" s="228"/>
      <c r="K1389" s="228"/>
      <c r="L1389" s="232"/>
      <c r="M1389" s="233"/>
      <c r="N1389" s="234"/>
      <c r="O1389" s="234"/>
      <c r="P1389" s="234"/>
      <c r="Q1389" s="234"/>
      <c r="R1389" s="234"/>
      <c r="S1389" s="234"/>
      <c r="T1389" s="235"/>
      <c r="AT1389" s="236" t="s">
        <v>546</v>
      </c>
      <c r="AU1389" s="236" t="s">
        <v>85</v>
      </c>
      <c r="AV1389" s="15" t="s">
        <v>79</v>
      </c>
      <c r="AW1389" s="15" t="s">
        <v>33</v>
      </c>
      <c r="AX1389" s="15" t="s">
        <v>72</v>
      </c>
      <c r="AY1389" s="236" t="s">
        <v>525</v>
      </c>
    </row>
    <row r="1390" spans="2:51" s="13" customFormat="1" ht="11.25">
      <c r="B1390" s="204"/>
      <c r="C1390" s="205"/>
      <c r="D1390" s="206" t="s">
        <v>546</v>
      </c>
      <c r="E1390" s="207" t="s">
        <v>19</v>
      </c>
      <c r="F1390" s="208" t="s">
        <v>1840</v>
      </c>
      <c r="G1390" s="205"/>
      <c r="H1390" s="209">
        <v>36.409999999999997</v>
      </c>
      <c r="I1390" s="210"/>
      <c r="J1390" s="205"/>
      <c r="K1390" s="205"/>
      <c r="L1390" s="211"/>
      <c r="M1390" s="212"/>
      <c r="N1390" s="213"/>
      <c r="O1390" s="213"/>
      <c r="P1390" s="213"/>
      <c r="Q1390" s="213"/>
      <c r="R1390" s="213"/>
      <c r="S1390" s="213"/>
      <c r="T1390" s="214"/>
      <c r="AT1390" s="215" t="s">
        <v>546</v>
      </c>
      <c r="AU1390" s="215" t="s">
        <v>85</v>
      </c>
      <c r="AV1390" s="13" t="s">
        <v>85</v>
      </c>
      <c r="AW1390" s="13" t="s">
        <v>33</v>
      </c>
      <c r="AX1390" s="13" t="s">
        <v>72</v>
      </c>
      <c r="AY1390" s="215" t="s">
        <v>525</v>
      </c>
    </row>
    <row r="1391" spans="2:51" s="16" customFormat="1" ht="11.25">
      <c r="B1391" s="237"/>
      <c r="C1391" s="238"/>
      <c r="D1391" s="206" t="s">
        <v>546</v>
      </c>
      <c r="E1391" s="239" t="s">
        <v>397</v>
      </c>
      <c r="F1391" s="240" t="s">
        <v>590</v>
      </c>
      <c r="G1391" s="238"/>
      <c r="H1391" s="241">
        <v>122.51</v>
      </c>
      <c r="I1391" s="242"/>
      <c r="J1391" s="238"/>
      <c r="K1391" s="238"/>
      <c r="L1391" s="243"/>
      <c r="M1391" s="244"/>
      <c r="N1391" s="245"/>
      <c r="O1391" s="245"/>
      <c r="P1391" s="245"/>
      <c r="Q1391" s="245"/>
      <c r="R1391" s="245"/>
      <c r="S1391" s="245"/>
      <c r="T1391" s="246"/>
      <c r="AT1391" s="247" t="s">
        <v>546</v>
      </c>
      <c r="AU1391" s="247" t="s">
        <v>85</v>
      </c>
      <c r="AV1391" s="16" t="s">
        <v>573</v>
      </c>
      <c r="AW1391" s="16" t="s">
        <v>33</v>
      </c>
      <c r="AX1391" s="16" t="s">
        <v>72</v>
      </c>
      <c r="AY1391" s="247" t="s">
        <v>525</v>
      </c>
    </row>
    <row r="1392" spans="2:51" s="14" customFormat="1" ht="11.25">
      <c r="B1392" s="216"/>
      <c r="C1392" s="217"/>
      <c r="D1392" s="206" t="s">
        <v>546</v>
      </c>
      <c r="E1392" s="218" t="s">
        <v>19</v>
      </c>
      <c r="F1392" s="219" t="s">
        <v>552</v>
      </c>
      <c r="G1392" s="217"/>
      <c r="H1392" s="220">
        <v>122.51</v>
      </c>
      <c r="I1392" s="221"/>
      <c r="J1392" s="217"/>
      <c r="K1392" s="217"/>
      <c r="L1392" s="222"/>
      <c r="M1392" s="223"/>
      <c r="N1392" s="224"/>
      <c r="O1392" s="224"/>
      <c r="P1392" s="224"/>
      <c r="Q1392" s="224"/>
      <c r="R1392" s="224"/>
      <c r="S1392" s="224"/>
      <c r="T1392" s="225"/>
      <c r="AT1392" s="226" t="s">
        <v>546</v>
      </c>
      <c r="AU1392" s="226" t="s">
        <v>85</v>
      </c>
      <c r="AV1392" s="14" t="s">
        <v>537</v>
      </c>
      <c r="AW1392" s="14" t="s">
        <v>33</v>
      </c>
      <c r="AX1392" s="14" t="s">
        <v>79</v>
      </c>
      <c r="AY1392" s="226" t="s">
        <v>525</v>
      </c>
    </row>
    <row r="1393" spans="1:65" s="2" customFormat="1" ht="49.15" customHeight="1">
      <c r="A1393" s="38"/>
      <c r="B1393" s="39"/>
      <c r="C1393" s="186" t="s">
        <v>1841</v>
      </c>
      <c r="D1393" s="186" t="s">
        <v>533</v>
      </c>
      <c r="E1393" s="187" t="s">
        <v>1842</v>
      </c>
      <c r="F1393" s="188" t="s">
        <v>1843</v>
      </c>
      <c r="G1393" s="189" t="s">
        <v>132</v>
      </c>
      <c r="H1393" s="190">
        <v>47.593000000000004</v>
      </c>
      <c r="I1393" s="191"/>
      <c r="J1393" s="192">
        <f>ROUND(I1393*H1393,2)</f>
        <v>0</v>
      </c>
      <c r="K1393" s="188" t="s">
        <v>536</v>
      </c>
      <c r="L1393" s="43"/>
      <c r="M1393" s="193" t="s">
        <v>19</v>
      </c>
      <c r="N1393" s="194" t="s">
        <v>44</v>
      </c>
      <c r="O1393" s="68"/>
      <c r="P1393" s="195">
        <f>O1393*H1393</f>
        <v>0</v>
      </c>
      <c r="Q1393" s="195">
        <v>3.9100000000000003E-3</v>
      </c>
      <c r="R1393" s="195">
        <f>Q1393*H1393</f>
        <v>0.18608863000000003</v>
      </c>
      <c r="S1393" s="195">
        <v>0</v>
      </c>
      <c r="T1393" s="196">
        <f>S1393*H1393</f>
        <v>0</v>
      </c>
      <c r="U1393" s="38"/>
      <c r="V1393" s="38"/>
      <c r="W1393" s="38"/>
      <c r="X1393" s="38"/>
      <c r="Y1393" s="38"/>
      <c r="Z1393" s="38"/>
      <c r="AA1393" s="38"/>
      <c r="AB1393" s="38"/>
      <c r="AC1393" s="38"/>
      <c r="AD1393" s="38"/>
      <c r="AE1393" s="38"/>
      <c r="AR1393" s="197" t="s">
        <v>537</v>
      </c>
      <c r="AT1393" s="197" t="s">
        <v>533</v>
      </c>
      <c r="AU1393" s="197" t="s">
        <v>85</v>
      </c>
      <c r="AY1393" s="21" t="s">
        <v>525</v>
      </c>
      <c r="BE1393" s="198">
        <f>IF(N1393="základní",J1393,0)</f>
        <v>0</v>
      </c>
      <c r="BF1393" s="198">
        <f>IF(N1393="snížená",J1393,0)</f>
        <v>0</v>
      </c>
      <c r="BG1393" s="198">
        <f>IF(N1393="zákl. přenesená",J1393,0)</f>
        <v>0</v>
      </c>
      <c r="BH1393" s="198">
        <f>IF(N1393="sníž. přenesená",J1393,0)</f>
        <v>0</v>
      </c>
      <c r="BI1393" s="198">
        <f>IF(N1393="nulová",J1393,0)</f>
        <v>0</v>
      </c>
      <c r="BJ1393" s="21" t="s">
        <v>85</v>
      </c>
      <c r="BK1393" s="198">
        <f>ROUND(I1393*H1393,2)</f>
        <v>0</v>
      </c>
      <c r="BL1393" s="21" t="s">
        <v>537</v>
      </c>
      <c r="BM1393" s="197" t="s">
        <v>1844</v>
      </c>
    </row>
    <row r="1394" spans="1:65" s="2" customFormat="1" ht="11.25">
      <c r="A1394" s="38"/>
      <c r="B1394" s="39"/>
      <c r="C1394" s="40"/>
      <c r="D1394" s="199" t="s">
        <v>542</v>
      </c>
      <c r="E1394" s="40"/>
      <c r="F1394" s="200" t="s">
        <v>1845</v>
      </c>
      <c r="G1394" s="40"/>
      <c r="H1394" s="40"/>
      <c r="I1394" s="201"/>
      <c r="J1394" s="40"/>
      <c r="K1394" s="40"/>
      <c r="L1394" s="43"/>
      <c r="M1394" s="202"/>
      <c r="N1394" s="203"/>
      <c r="O1394" s="68"/>
      <c r="P1394" s="68"/>
      <c r="Q1394" s="68"/>
      <c r="R1394" s="68"/>
      <c r="S1394" s="68"/>
      <c r="T1394" s="69"/>
      <c r="U1394" s="38"/>
      <c r="V1394" s="38"/>
      <c r="W1394" s="38"/>
      <c r="X1394" s="38"/>
      <c r="Y1394" s="38"/>
      <c r="Z1394" s="38"/>
      <c r="AA1394" s="38"/>
      <c r="AB1394" s="38"/>
      <c r="AC1394" s="38"/>
      <c r="AD1394" s="38"/>
      <c r="AE1394" s="38"/>
      <c r="AT1394" s="21" t="s">
        <v>542</v>
      </c>
      <c r="AU1394" s="21" t="s">
        <v>85</v>
      </c>
    </row>
    <row r="1395" spans="1:65" s="15" customFormat="1" ht="11.25">
      <c r="B1395" s="227"/>
      <c r="C1395" s="228"/>
      <c r="D1395" s="206" t="s">
        <v>546</v>
      </c>
      <c r="E1395" s="229" t="s">
        <v>19</v>
      </c>
      <c r="F1395" s="230" t="s">
        <v>1846</v>
      </c>
      <c r="G1395" s="228"/>
      <c r="H1395" s="229" t="s">
        <v>19</v>
      </c>
      <c r="I1395" s="231"/>
      <c r="J1395" s="228"/>
      <c r="K1395" s="228"/>
      <c r="L1395" s="232"/>
      <c r="M1395" s="233"/>
      <c r="N1395" s="234"/>
      <c r="O1395" s="234"/>
      <c r="P1395" s="234"/>
      <c r="Q1395" s="234"/>
      <c r="R1395" s="234"/>
      <c r="S1395" s="234"/>
      <c r="T1395" s="235"/>
      <c r="AT1395" s="236" t="s">
        <v>546</v>
      </c>
      <c r="AU1395" s="236" t="s">
        <v>85</v>
      </c>
      <c r="AV1395" s="15" t="s">
        <v>79</v>
      </c>
      <c r="AW1395" s="15" t="s">
        <v>33</v>
      </c>
      <c r="AX1395" s="15" t="s">
        <v>72</v>
      </c>
      <c r="AY1395" s="236" t="s">
        <v>525</v>
      </c>
    </row>
    <row r="1396" spans="1:65" s="13" customFormat="1" ht="11.25">
      <c r="B1396" s="204"/>
      <c r="C1396" s="205"/>
      <c r="D1396" s="206" t="s">
        <v>546</v>
      </c>
      <c r="E1396" s="207" t="s">
        <v>19</v>
      </c>
      <c r="F1396" s="208" t="s">
        <v>1847</v>
      </c>
      <c r="G1396" s="205"/>
      <c r="H1396" s="209">
        <v>8.3149999999999995</v>
      </c>
      <c r="I1396" s="210"/>
      <c r="J1396" s="205"/>
      <c r="K1396" s="205"/>
      <c r="L1396" s="211"/>
      <c r="M1396" s="212"/>
      <c r="N1396" s="213"/>
      <c r="O1396" s="213"/>
      <c r="P1396" s="213"/>
      <c r="Q1396" s="213"/>
      <c r="R1396" s="213"/>
      <c r="S1396" s="213"/>
      <c r="T1396" s="214"/>
      <c r="AT1396" s="215" t="s">
        <v>546</v>
      </c>
      <c r="AU1396" s="215" t="s">
        <v>85</v>
      </c>
      <c r="AV1396" s="13" t="s">
        <v>85</v>
      </c>
      <c r="AW1396" s="13" t="s">
        <v>33</v>
      </c>
      <c r="AX1396" s="13" t="s">
        <v>72</v>
      </c>
      <c r="AY1396" s="215" t="s">
        <v>525</v>
      </c>
    </row>
    <row r="1397" spans="1:65" s="13" customFormat="1" ht="22.5">
      <c r="B1397" s="204"/>
      <c r="C1397" s="205"/>
      <c r="D1397" s="206" t="s">
        <v>546</v>
      </c>
      <c r="E1397" s="207" t="s">
        <v>19</v>
      </c>
      <c r="F1397" s="208" t="s">
        <v>1848</v>
      </c>
      <c r="G1397" s="205"/>
      <c r="H1397" s="209">
        <v>31.742000000000001</v>
      </c>
      <c r="I1397" s="210"/>
      <c r="J1397" s="205"/>
      <c r="K1397" s="205"/>
      <c r="L1397" s="211"/>
      <c r="M1397" s="212"/>
      <c r="N1397" s="213"/>
      <c r="O1397" s="213"/>
      <c r="P1397" s="213"/>
      <c r="Q1397" s="213"/>
      <c r="R1397" s="213"/>
      <c r="S1397" s="213"/>
      <c r="T1397" s="214"/>
      <c r="AT1397" s="215" t="s">
        <v>546</v>
      </c>
      <c r="AU1397" s="215" t="s">
        <v>85</v>
      </c>
      <c r="AV1397" s="13" t="s">
        <v>85</v>
      </c>
      <c r="AW1397" s="13" t="s">
        <v>33</v>
      </c>
      <c r="AX1397" s="13" t="s">
        <v>72</v>
      </c>
      <c r="AY1397" s="215" t="s">
        <v>525</v>
      </c>
    </row>
    <row r="1398" spans="1:65" s="15" customFormat="1" ht="11.25">
      <c r="B1398" s="227"/>
      <c r="C1398" s="228"/>
      <c r="D1398" s="206" t="s">
        <v>546</v>
      </c>
      <c r="E1398" s="229" t="s">
        <v>19</v>
      </c>
      <c r="F1398" s="230" t="s">
        <v>1849</v>
      </c>
      <c r="G1398" s="228"/>
      <c r="H1398" s="229" t="s">
        <v>19</v>
      </c>
      <c r="I1398" s="231"/>
      <c r="J1398" s="228"/>
      <c r="K1398" s="228"/>
      <c r="L1398" s="232"/>
      <c r="M1398" s="233"/>
      <c r="N1398" s="234"/>
      <c r="O1398" s="234"/>
      <c r="P1398" s="234"/>
      <c r="Q1398" s="234"/>
      <c r="R1398" s="234"/>
      <c r="S1398" s="234"/>
      <c r="T1398" s="235"/>
      <c r="AT1398" s="236" t="s">
        <v>546</v>
      </c>
      <c r="AU1398" s="236" t="s">
        <v>85</v>
      </c>
      <c r="AV1398" s="15" t="s">
        <v>79</v>
      </c>
      <c r="AW1398" s="15" t="s">
        <v>33</v>
      </c>
      <c r="AX1398" s="15" t="s">
        <v>72</v>
      </c>
      <c r="AY1398" s="236" t="s">
        <v>525</v>
      </c>
    </row>
    <row r="1399" spans="1:65" s="13" customFormat="1" ht="11.25">
      <c r="B1399" s="204"/>
      <c r="C1399" s="205"/>
      <c r="D1399" s="206" t="s">
        <v>546</v>
      </c>
      <c r="E1399" s="207" t="s">
        <v>19</v>
      </c>
      <c r="F1399" s="208" t="s">
        <v>1850</v>
      </c>
      <c r="G1399" s="205"/>
      <c r="H1399" s="209">
        <v>7.5359999999999996</v>
      </c>
      <c r="I1399" s="210"/>
      <c r="J1399" s="205"/>
      <c r="K1399" s="205"/>
      <c r="L1399" s="211"/>
      <c r="M1399" s="212"/>
      <c r="N1399" s="213"/>
      <c r="O1399" s="213"/>
      <c r="P1399" s="213"/>
      <c r="Q1399" s="213"/>
      <c r="R1399" s="213"/>
      <c r="S1399" s="213"/>
      <c r="T1399" s="214"/>
      <c r="AT1399" s="215" t="s">
        <v>546</v>
      </c>
      <c r="AU1399" s="215" t="s">
        <v>85</v>
      </c>
      <c r="AV1399" s="13" t="s">
        <v>85</v>
      </c>
      <c r="AW1399" s="13" t="s">
        <v>33</v>
      </c>
      <c r="AX1399" s="13" t="s">
        <v>72</v>
      </c>
      <c r="AY1399" s="215" t="s">
        <v>525</v>
      </c>
    </row>
    <row r="1400" spans="1:65" s="16" customFormat="1" ht="11.25">
      <c r="B1400" s="237"/>
      <c r="C1400" s="238"/>
      <c r="D1400" s="206" t="s">
        <v>546</v>
      </c>
      <c r="E1400" s="239" t="s">
        <v>409</v>
      </c>
      <c r="F1400" s="240" t="s">
        <v>590</v>
      </c>
      <c r="G1400" s="238"/>
      <c r="H1400" s="241">
        <v>47.593000000000004</v>
      </c>
      <c r="I1400" s="242"/>
      <c r="J1400" s="238"/>
      <c r="K1400" s="238"/>
      <c r="L1400" s="243"/>
      <c r="M1400" s="244"/>
      <c r="N1400" s="245"/>
      <c r="O1400" s="245"/>
      <c r="P1400" s="245"/>
      <c r="Q1400" s="245"/>
      <c r="R1400" s="245"/>
      <c r="S1400" s="245"/>
      <c r="T1400" s="246"/>
      <c r="AT1400" s="247" t="s">
        <v>546</v>
      </c>
      <c r="AU1400" s="247" t="s">
        <v>85</v>
      </c>
      <c r="AV1400" s="16" t="s">
        <v>573</v>
      </c>
      <c r="AW1400" s="16" t="s">
        <v>33</v>
      </c>
      <c r="AX1400" s="16" t="s">
        <v>72</v>
      </c>
      <c r="AY1400" s="247" t="s">
        <v>525</v>
      </c>
    </row>
    <row r="1401" spans="1:65" s="14" customFormat="1" ht="11.25">
      <c r="B1401" s="216"/>
      <c r="C1401" s="217"/>
      <c r="D1401" s="206" t="s">
        <v>546</v>
      </c>
      <c r="E1401" s="218" t="s">
        <v>19</v>
      </c>
      <c r="F1401" s="219" t="s">
        <v>552</v>
      </c>
      <c r="G1401" s="217"/>
      <c r="H1401" s="220">
        <v>47.593000000000004</v>
      </c>
      <c r="I1401" s="221"/>
      <c r="J1401" s="217"/>
      <c r="K1401" s="217"/>
      <c r="L1401" s="222"/>
      <c r="M1401" s="223"/>
      <c r="N1401" s="224"/>
      <c r="O1401" s="224"/>
      <c r="P1401" s="224"/>
      <c r="Q1401" s="224"/>
      <c r="R1401" s="224"/>
      <c r="S1401" s="224"/>
      <c r="T1401" s="225"/>
      <c r="AT1401" s="226" t="s">
        <v>546</v>
      </c>
      <c r="AU1401" s="226" t="s">
        <v>85</v>
      </c>
      <c r="AV1401" s="14" t="s">
        <v>537</v>
      </c>
      <c r="AW1401" s="14" t="s">
        <v>33</v>
      </c>
      <c r="AX1401" s="14" t="s">
        <v>79</v>
      </c>
      <c r="AY1401" s="226" t="s">
        <v>525</v>
      </c>
    </row>
    <row r="1402" spans="1:65" s="2" customFormat="1" ht="37.9" customHeight="1">
      <c r="A1402" s="38"/>
      <c r="B1402" s="39"/>
      <c r="C1402" s="186" t="s">
        <v>1851</v>
      </c>
      <c r="D1402" s="186" t="s">
        <v>533</v>
      </c>
      <c r="E1402" s="187" t="s">
        <v>1852</v>
      </c>
      <c r="F1402" s="188" t="s">
        <v>1853</v>
      </c>
      <c r="G1402" s="189" t="s">
        <v>132</v>
      </c>
      <c r="H1402" s="190">
        <v>416.404</v>
      </c>
      <c r="I1402" s="191"/>
      <c r="J1402" s="192">
        <f>ROUND(I1402*H1402,2)</f>
        <v>0</v>
      </c>
      <c r="K1402" s="188" t="s">
        <v>536</v>
      </c>
      <c r="L1402" s="43"/>
      <c r="M1402" s="193" t="s">
        <v>19</v>
      </c>
      <c r="N1402" s="194" t="s">
        <v>44</v>
      </c>
      <c r="O1402" s="68"/>
      <c r="P1402" s="195">
        <f>O1402*H1402</f>
        <v>0</v>
      </c>
      <c r="Q1402" s="195">
        <v>0</v>
      </c>
      <c r="R1402" s="195">
        <f>Q1402*H1402</f>
        <v>0</v>
      </c>
      <c r="S1402" s="195">
        <v>0</v>
      </c>
      <c r="T1402" s="196">
        <f>S1402*H1402</f>
        <v>0</v>
      </c>
      <c r="U1402" s="38"/>
      <c r="V1402" s="38"/>
      <c r="W1402" s="38"/>
      <c r="X1402" s="38"/>
      <c r="Y1402" s="38"/>
      <c r="Z1402" s="38"/>
      <c r="AA1402" s="38"/>
      <c r="AB1402" s="38"/>
      <c r="AC1402" s="38"/>
      <c r="AD1402" s="38"/>
      <c r="AE1402" s="38"/>
      <c r="AR1402" s="197" t="s">
        <v>537</v>
      </c>
      <c r="AT1402" s="197" t="s">
        <v>533</v>
      </c>
      <c r="AU1402" s="197" t="s">
        <v>85</v>
      </c>
      <c r="AY1402" s="21" t="s">
        <v>525</v>
      </c>
      <c r="BE1402" s="198">
        <f>IF(N1402="základní",J1402,0)</f>
        <v>0</v>
      </c>
      <c r="BF1402" s="198">
        <f>IF(N1402="snížená",J1402,0)</f>
        <v>0</v>
      </c>
      <c r="BG1402" s="198">
        <f>IF(N1402="zákl. přenesená",J1402,0)</f>
        <v>0</v>
      </c>
      <c r="BH1402" s="198">
        <f>IF(N1402="sníž. přenesená",J1402,0)</f>
        <v>0</v>
      </c>
      <c r="BI1402" s="198">
        <f>IF(N1402="nulová",J1402,0)</f>
        <v>0</v>
      </c>
      <c r="BJ1402" s="21" t="s">
        <v>85</v>
      </c>
      <c r="BK1402" s="198">
        <f>ROUND(I1402*H1402,2)</f>
        <v>0</v>
      </c>
      <c r="BL1402" s="21" t="s">
        <v>537</v>
      </c>
      <c r="BM1402" s="197" t="s">
        <v>1854</v>
      </c>
    </row>
    <row r="1403" spans="1:65" s="2" customFormat="1" ht="11.25">
      <c r="A1403" s="38"/>
      <c r="B1403" s="39"/>
      <c r="C1403" s="40"/>
      <c r="D1403" s="199" t="s">
        <v>542</v>
      </c>
      <c r="E1403" s="40"/>
      <c r="F1403" s="200" t="s">
        <v>1855</v>
      </c>
      <c r="G1403" s="40"/>
      <c r="H1403" s="40"/>
      <c r="I1403" s="201"/>
      <c r="J1403" s="40"/>
      <c r="K1403" s="40"/>
      <c r="L1403" s="43"/>
      <c r="M1403" s="202"/>
      <c r="N1403" s="203"/>
      <c r="O1403" s="68"/>
      <c r="P1403" s="68"/>
      <c r="Q1403" s="68"/>
      <c r="R1403" s="68"/>
      <c r="S1403" s="68"/>
      <c r="T1403" s="69"/>
      <c r="U1403" s="38"/>
      <c r="V1403" s="38"/>
      <c r="W1403" s="38"/>
      <c r="X1403" s="38"/>
      <c r="Y1403" s="38"/>
      <c r="Z1403" s="38"/>
      <c r="AA1403" s="38"/>
      <c r="AB1403" s="38"/>
      <c r="AC1403" s="38"/>
      <c r="AD1403" s="38"/>
      <c r="AE1403" s="38"/>
      <c r="AT1403" s="21" t="s">
        <v>542</v>
      </c>
      <c r="AU1403" s="21" t="s">
        <v>85</v>
      </c>
    </row>
    <row r="1404" spans="1:65" s="13" customFormat="1" ht="11.25">
      <c r="B1404" s="204"/>
      <c r="C1404" s="205"/>
      <c r="D1404" s="206" t="s">
        <v>546</v>
      </c>
      <c r="E1404" s="207" t="s">
        <v>19</v>
      </c>
      <c r="F1404" s="208" t="s">
        <v>417</v>
      </c>
      <c r="G1404" s="205"/>
      <c r="H1404" s="209">
        <v>416.404</v>
      </c>
      <c r="I1404" s="210"/>
      <c r="J1404" s="205"/>
      <c r="K1404" s="205"/>
      <c r="L1404" s="211"/>
      <c r="M1404" s="212"/>
      <c r="N1404" s="213"/>
      <c r="O1404" s="213"/>
      <c r="P1404" s="213"/>
      <c r="Q1404" s="213"/>
      <c r="R1404" s="213"/>
      <c r="S1404" s="213"/>
      <c r="T1404" s="214"/>
      <c r="AT1404" s="215" t="s">
        <v>546</v>
      </c>
      <c r="AU1404" s="215" t="s">
        <v>85</v>
      </c>
      <c r="AV1404" s="13" t="s">
        <v>85</v>
      </c>
      <c r="AW1404" s="13" t="s">
        <v>33</v>
      </c>
      <c r="AX1404" s="13" t="s">
        <v>79</v>
      </c>
      <c r="AY1404" s="215" t="s">
        <v>525</v>
      </c>
    </row>
    <row r="1405" spans="1:65" s="2" customFormat="1" ht="33" customHeight="1">
      <c r="A1405" s="38"/>
      <c r="B1405" s="39"/>
      <c r="C1405" s="186" t="s">
        <v>1856</v>
      </c>
      <c r="D1405" s="186" t="s">
        <v>533</v>
      </c>
      <c r="E1405" s="187" t="s">
        <v>1857</v>
      </c>
      <c r="F1405" s="188" t="s">
        <v>1858</v>
      </c>
      <c r="G1405" s="189" t="s">
        <v>132</v>
      </c>
      <c r="H1405" s="190">
        <v>1429.8869999999999</v>
      </c>
      <c r="I1405" s="191"/>
      <c r="J1405" s="192">
        <f>ROUND(I1405*H1405,2)</f>
        <v>0</v>
      </c>
      <c r="K1405" s="188" t="s">
        <v>536</v>
      </c>
      <c r="L1405" s="43"/>
      <c r="M1405" s="193" t="s">
        <v>19</v>
      </c>
      <c r="N1405" s="194" t="s">
        <v>44</v>
      </c>
      <c r="O1405" s="68"/>
      <c r="P1405" s="195">
        <f>O1405*H1405</f>
        <v>0</v>
      </c>
      <c r="Q1405" s="195">
        <v>7.3499999999999998E-3</v>
      </c>
      <c r="R1405" s="195">
        <f>Q1405*H1405</f>
        <v>10.509669449999999</v>
      </c>
      <c r="S1405" s="195">
        <v>0</v>
      </c>
      <c r="T1405" s="196">
        <f>S1405*H1405</f>
        <v>0</v>
      </c>
      <c r="U1405" s="38"/>
      <c r="V1405" s="38"/>
      <c r="W1405" s="38"/>
      <c r="X1405" s="38"/>
      <c r="Y1405" s="38"/>
      <c r="Z1405" s="38"/>
      <c r="AA1405" s="38"/>
      <c r="AB1405" s="38"/>
      <c r="AC1405" s="38"/>
      <c r="AD1405" s="38"/>
      <c r="AE1405" s="38"/>
      <c r="AR1405" s="197" t="s">
        <v>537</v>
      </c>
      <c r="AT1405" s="197" t="s">
        <v>533</v>
      </c>
      <c r="AU1405" s="197" t="s">
        <v>85</v>
      </c>
      <c r="AY1405" s="21" t="s">
        <v>525</v>
      </c>
      <c r="BE1405" s="198">
        <f>IF(N1405="základní",J1405,0)</f>
        <v>0</v>
      </c>
      <c r="BF1405" s="198">
        <f>IF(N1405="snížená",J1405,0)</f>
        <v>0</v>
      </c>
      <c r="BG1405" s="198">
        <f>IF(N1405="zákl. přenesená",J1405,0)</f>
        <v>0</v>
      </c>
      <c r="BH1405" s="198">
        <f>IF(N1405="sníž. přenesená",J1405,0)</f>
        <v>0</v>
      </c>
      <c r="BI1405" s="198">
        <f>IF(N1405="nulová",J1405,0)</f>
        <v>0</v>
      </c>
      <c r="BJ1405" s="21" t="s">
        <v>85</v>
      </c>
      <c r="BK1405" s="198">
        <f>ROUND(I1405*H1405,2)</f>
        <v>0</v>
      </c>
      <c r="BL1405" s="21" t="s">
        <v>537</v>
      </c>
      <c r="BM1405" s="197" t="s">
        <v>1859</v>
      </c>
    </row>
    <row r="1406" spans="1:65" s="2" customFormat="1" ht="11.25">
      <c r="A1406" s="38"/>
      <c r="B1406" s="39"/>
      <c r="C1406" s="40"/>
      <c r="D1406" s="199" t="s">
        <v>542</v>
      </c>
      <c r="E1406" s="40"/>
      <c r="F1406" s="200" t="s">
        <v>1860</v>
      </c>
      <c r="G1406" s="40"/>
      <c r="H1406" s="40"/>
      <c r="I1406" s="201"/>
      <c r="J1406" s="40"/>
      <c r="K1406" s="40"/>
      <c r="L1406" s="43"/>
      <c r="M1406" s="202"/>
      <c r="N1406" s="203"/>
      <c r="O1406" s="68"/>
      <c r="P1406" s="68"/>
      <c r="Q1406" s="68"/>
      <c r="R1406" s="68"/>
      <c r="S1406" s="68"/>
      <c r="T1406" s="69"/>
      <c r="U1406" s="38"/>
      <c r="V1406" s="38"/>
      <c r="W1406" s="38"/>
      <c r="X1406" s="38"/>
      <c r="Y1406" s="38"/>
      <c r="Z1406" s="38"/>
      <c r="AA1406" s="38"/>
      <c r="AB1406" s="38"/>
      <c r="AC1406" s="38"/>
      <c r="AD1406" s="38"/>
      <c r="AE1406" s="38"/>
      <c r="AT1406" s="21" t="s">
        <v>542</v>
      </c>
      <c r="AU1406" s="21" t="s">
        <v>85</v>
      </c>
    </row>
    <row r="1407" spans="1:65" s="13" customFormat="1" ht="11.25">
      <c r="B1407" s="204"/>
      <c r="C1407" s="205"/>
      <c r="D1407" s="206" t="s">
        <v>546</v>
      </c>
      <c r="E1407" s="207" t="s">
        <v>19</v>
      </c>
      <c r="F1407" s="208" t="s">
        <v>421</v>
      </c>
      <c r="G1407" s="205"/>
      <c r="H1407" s="209">
        <v>1429.8869999999999</v>
      </c>
      <c r="I1407" s="210"/>
      <c r="J1407" s="205"/>
      <c r="K1407" s="205"/>
      <c r="L1407" s="211"/>
      <c r="M1407" s="212"/>
      <c r="N1407" s="213"/>
      <c r="O1407" s="213"/>
      <c r="P1407" s="213"/>
      <c r="Q1407" s="213"/>
      <c r="R1407" s="213"/>
      <c r="S1407" s="213"/>
      <c r="T1407" s="214"/>
      <c r="AT1407" s="215" t="s">
        <v>546</v>
      </c>
      <c r="AU1407" s="215" t="s">
        <v>85</v>
      </c>
      <c r="AV1407" s="13" t="s">
        <v>85</v>
      </c>
      <c r="AW1407" s="13" t="s">
        <v>33</v>
      </c>
      <c r="AX1407" s="13" t="s">
        <v>79</v>
      </c>
      <c r="AY1407" s="215" t="s">
        <v>525</v>
      </c>
    </row>
    <row r="1408" spans="1:65" s="2" customFormat="1" ht="24.2" customHeight="1">
      <c r="A1408" s="38"/>
      <c r="B1408" s="39"/>
      <c r="C1408" s="186" t="s">
        <v>1861</v>
      </c>
      <c r="D1408" s="186" t="s">
        <v>533</v>
      </c>
      <c r="E1408" s="187" t="s">
        <v>1862</v>
      </c>
      <c r="F1408" s="188" t="s">
        <v>1863</v>
      </c>
      <c r="G1408" s="189" t="s">
        <v>132</v>
      </c>
      <c r="H1408" s="190">
        <v>416.404</v>
      </c>
      <c r="I1408" s="191"/>
      <c r="J1408" s="192">
        <f>ROUND(I1408*H1408,2)</f>
        <v>0</v>
      </c>
      <c r="K1408" s="188" t="s">
        <v>536</v>
      </c>
      <c r="L1408" s="43"/>
      <c r="M1408" s="193" t="s">
        <v>19</v>
      </c>
      <c r="N1408" s="194" t="s">
        <v>44</v>
      </c>
      <c r="O1408" s="68"/>
      <c r="P1408" s="195">
        <f>O1408*H1408</f>
        <v>0</v>
      </c>
      <c r="Q1408" s="195">
        <v>2.5999999999999998E-4</v>
      </c>
      <c r="R1408" s="195">
        <f>Q1408*H1408</f>
        <v>0.10826503999999999</v>
      </c>
      <c r="S1408" s="195">
        <v>0</v>
      </c>
      <c r="T1408" s="196">
        <f>S1408*H1408</f>
        <v>0</v>
      </c>
      <c r="U1408" s="38"/>
      <c r="V1408" s="38"/>
      <c r="W1408" s="38"/>
      <c r="X1408" s="38"/>
      <c r="Y1408" s="38"/>
      <c r="Z1408" s="38"/>
      <c r="AA1408" s="38"/>
      <c r="AB1408" s="38"/>
      <c r="AC1408" s="38"/>
      <c r="AD1408" s="38"/>
      <c r="AE1408" s="38"/>
      <c r="AR1408" s="197" t="s">
        <v>537</v>
      </c>
      <c r="AT1408" s="197" t="s">
        <v>533</v>
      </c>
      <c r="AU1408" s="197" t="s">
        <v>85</v>
      </c>
      <c r="AY1408" s="21" t="s">
        <v>525</v>
      </c>
      <c r="BE1408" s="198">
        <f>IF(N1408="základní",J1408,0)</f>
        <v>0</v>
      </c>
      <c r="BF1408" s="198">
        <f>IF(N1408="snížená",J1408,0)</f>
        <v>0</v>
      </c>
      <c r="BG1408" s="198">
        <f>IF(N1408="zákl. přenesená",J1408,0)</f>
        <v>0</v>
      </c>
      <c r="BH1408" s="198">
        <f>IF(N1408="sníž. přenesená",J1408,0)</f>
        <v>0</v>
      </c>
      <c r="BI1408" s="198">
        <f>IF(N1408="nulová",J1408,0)</f>
        <v>0</v>
      </c>
      <c r="BJ1408" s="21" t="s">
        <v>85</v>
      </c>
      <c r="BK1408" s="198">
        <f>ROUND(I1408*H1408,2)</f>
        <v>0</v>
      </c>
      <c r="BL1408" s="21" t="s">
        <v>537</v>
      </c>
      <c r="BM1408" s="197" t="s">
        <v>1864</v>
      </c>
    </row>
    <row r="1409" spans="1:65" s="2" customFormat="1" ht="11.25">
      <c r="A1409" s="38"/>
      <c r="B1409" s="39"/>
      <c r="C1409" s="40"/>
      <c r="D1409" s="199" t="s">
        <v>542</v>
      </c>
      <c r="E1409" s="40"/>
      <c r="F1409" s="200" t="s">
        <v>1865</v>
      </c>
      <c r="G1409" s="40"/>
      <c r="H1409" s="40"/>
      <c r="I1409" s="201"/>
      <c r="J1409" s="40"/>
      <c r="K1409" s="40"/>
      <c r="L1409" s="43"/>
      <c r="M1409" s="202"/>
      <c r="N1409" s="203"/>
      <c r="O1409" s="68"/>
      <c r="P1409" s="68"/>
      <c r="Q1409" s="68"/>
      <c r="R1409" s="68"/>
      <c r="S1409" s="68"/>
      <c r="T1409" s="69"/>
      <c r="U1409" s="38"/>
      <c r="V1409" s="38"/>
      <c r="W1409" s="38"/>
      <c r="X1409" s="38"/>
      <c r="Y1409" s="38"/>
      <c r="Z1409" s="38"/>
      <c r="AA1409" s="38"/>
      <c r="AB1409" s="38"/>
      <c r="AC1409" s="38"/>
      <c r="AD1409" s="38"/>
      <c r="AE1409" s="38"/>
      <c r="AT1409" s="21" t="s">
        <v>542</v>
      </c>
      <c r="AU1409" s="21" t="s">
        <v>85</v>
      </c>
    </row>
    <row r="1410" spans="1:65" s="13" customFormat="1" ht="11.25">
      <c r="B1410" s="204"/>
      <c r="C1410" s="205"/>
      <c r="D1410" s="206" t="s">
        <v>546</v>
      </c>
      <c r="E1410" s="207" t="s">
        <v>19</v>
      </c>
      <c r="F1410" s="208" t="s">
        <v>417</v>
      </c>
      <c r="G1410" s="205"/>
      <c r="H1410" s="209">
        <v>416.404</v>
      </c>
      <c r="I1410" s="210"/>
      <c r="J1410" s="205"/>
      <c r="K1410" s="205"/>
      <c r="L1410" s="211"/>
      <c r="M1410" s="212"/>
      <c r="N1410" s="213"/>
      <c r="O1410" s="213"/>
      <c r="P1410" s="213"/>
      <c r="Q1410" s="213"/>
      <c r="R1410" s="213"/>
      <c r="S1410" s="213"/>
      <c r="T1410" s="214"/>
      <c r="AT1410" s="215" t="s">
        <v>546</v>
      </c>
      <c r="AU1410" s="215" t="s">
        <v>85</v>
      </c>
      <c r="AV1410" s="13" t="s">
        <v>85</v>
      </c>
      <c r="AW1410" s="13" t="s">
        <v>33</v>
      </c>
      <c r="AX1410" s="13" t="s">
        <v>79</v>
      </c>
      <c r="AY1410" s="215" t="s">
        <v>525</v>
      </c>
    </row>
    <row r="1411" spans="1:65" s="2" customFormat="1" ht="37.9" customHeight="1">
      <c r="A1411" s="38"/>
      <c r="B1411" s="39"/>
      <c r="C1411" s="186" t="s">
        <v>1866</v>
      </c>
      <c r="D1411" s="186" t="s">
        <v>533</v>
      </c>
      <c r="E1411" s="187" t="s">
        <v>1867</v>
      </c>
      <c r="F1411" s="188" t="s">
        <v>1868</v>
      </c>
      <c r="G1411" s="189" t="s">
        <v>132</v>
      </c>
      <c r="H1411" s="190">
        <v>416.404</v>
      </c>
      <c r="I1411" s="191"/>
      <c r="J1411" s="192">
        <f>ROUND(I1411*H1411,2)</f>
        <v>0</v>
      </c>
      <c r="K1411" s="188" t="s">
        <v>536</v>
      </c>
      <c r="L1411" s="43"/>
      <c r="M1411" s="193" t="s">
        <v>19</v>
      </c>
      <c r="N1411" s="194" t="s">
        <v>44</v>
      </c>
      <c r="O1411" s="68"/>
      <c r="P1411" s="195">
        <f>O1411*H1411</f>
        <v>0</v>
      </c>
      <c r="Q1411" s="195">
        <v>4.3800000000000002E-3</v>
      </c>
      <c r="R1411" s="195">
        <f>Q1411*H1411</f>
        <v>1.82384952</v>
      </c>
      <c r="S1411" s="195">
        <v>0</v>
      </c>
      <c r="T1411" s="196">
        <f>S1411*H1411</f>
        <v>0</v>
      </c>
      <c r="U1411" s="38"/>
      <c r="V1411" s="38"/>
      <c r="W1411" s="38"/>
      <c r="X1411" s="38"/>
      <c r="Y1411" s="38"/>
      <c r="Z1411" s="38"/>
      <c r="AA1411" s="38"/>
      <c r="AB1411" s="38"/>
      <c r="AC1411" s="38"/>
      <c r="AD1411" s="38"/>
      <c r="AE1411" s="38"/>
      <c r="AR1411" s="197" t="s">
        <v>537</v>
      </c>
      <c r="AT1411" s="197" t="s">
        <v>533</v>
      </c>
      <c r="AU1411" s="197" t="s">
        <v>85</v>
      </c>
      <c r="AY1411" s="21" t="s">
        <v>525</v>
      </c>
      <c r="BE1411" s="198">
        <f>IF(N1411="základní",J1411,0)</f>
        <v>0</v>
      </c>
      <c r="BF1411" s="198">
        <f>IF(N1411="snížená",J1411,0)</f>
        <v>0</v>
      </c>
      <c r="BG1411" s="198">
        <f>IF(N1411="zákl. přenesená",J1411,0)</f>
        <v>0</v>
      </c>
      <c r="BH1411" s="198">
        <f>IF(N1411="sníž. přenesená",J1411,0)</f>
        <v>0</v>
      </c>
      <c r="BI1411" s="198">
        <f>IF(N1411="nulová",J1411,0)</f>
        <v>0</v>
      </c>
      <c r="BJ1411" s="21" t="s">
        <v>85</v>
      </c>
      <c r="BK1411" s="198">
        <f>ROUND(I1411*H1411,2)</f>
        <v>0</v>
      </c>
      <c r="BL1411" s="21" t="s">
        <v>537</v>
      </c>
      <c r="BM1411" s="197" t="s">
        <v>1869</v>
      </c>
    </row>
    <row r="1412" spans="1:65" s="2" customFormat="1" ht="11.25">
      <c r="A1412" s="38"/>
      <c r="B1412" s="39"/>
      <c r="C1412" s="40"/>
      <c r="D1412" s="199" t="s">
        <v>542</v>
      </c>
      <c r="E1412" s="40"/>
      <c r="F1412" s="200" t="s">
        <v>1870</v>
      </c>
      <c r="G1412" s="40"/>
      <c r="H1412" s="40"/>
      <c r="I1412" s="201"/>
      <c r="J1412" s="40"/>
      <c r="K1412" s="40"/>
      <c r="L1412" s="43"/>
      <c r="M1412" s="202"/>
      <c r="N1412" s="203"/>
      <c r="O1412" s="68"/>
      <c r="P1412" s="68"/>
      <c r="Q1412" s="68"/>
      <c r="R1412" s="68"/>
      <c r="S1412" s="68"/>
      <c r="T1412" s="69"/>
      <c r="U1412" s="38"/>
      <c r="V1412" s="38"/>
      <c r="W1412" s="38"/>
      <c r="X1412" s="38"/>
      <c r="Y1412" s="38"/>
      <c r="Z1412" s="38"/>
      <c r="AA1412" s="38"/>
      <c r="AB1412" s="38"/>
      <c r="AC1412" s="38"/>
      <c r="AD1412" s="38"/>
      <c r="AE1412" s="38"/>
      <c r="AT1412" s="21" t="s">
        <v>542</v>
      </c>
      <c r="AU1412" s="21" t="s">
        <v>85</v>
      </c>
    </row>
    <row r="1413" spans="1:65" s="15" customFormat="1" ht="11.25">
      <c r="B1413" s="227"/>
      <c r="C1413" s="228"/>
      <c r="D1413" s="206" t="s">
        <v>546</v>
      </c>
      <c r="E1413" s="229" t="s">
        <v>19</v>
      </c>
      <c r="F1413" s="230" t="s">
        <v>1871</v>
      </c>
      <c r="G1413" s="228"/>
      <c r="H1413" s="229" t="s">
        <v>19</v>
      </c>
      <c r="I1413" s="231"/>
      <c r="J1413" s="228"/>
      <c r="K1413" s="228"/>
      <c r="L1413" s="232"/>
      <c r="M1413" s="233"/>
      <c r="N1413" s="234"/>
      <c r="O1413" s="234"/>
      <c r="P1413" s="234"/>
      <c r="Q1413" s="234"/>
      <c r="R1413" s="234"/>
      <c r="S1413" s="234"/>
      <c r="T1413" s="235"/>
      <c r="AT1413" s="236" t="s">
        <v>546</v>
      </c>
      <c r="AU1413" s="236" t="s">
        <v>85</v>
      </c>
      <c r="AV1413" s="15" t="s">
        <v>79</v>
      </c>
      <c r="AW1413" s="15" t="s">
        <v>33</v>
      </c>
      <c r="AX1413" s="15" t="s">
        <v>72</v>
      </c>
      <c r="AY1413" s="236" t="s">
        <v>525</v>
      </c>
    </row>
    <row r="1414" spans="1:65" s="13" customFormat="1" ht="11.25">
      <c r="B1414" s="204"/>
      <c r="C1414" s="205"/>
      <c r="D1414" s="206" t="s">
        <v>546</v>
      </c>
      <c r="E1414" s="207" t="s">
        <v>19</v>
      </c>
      <c r="F1414" s="208" t="s">
        <v>1872</v>
      </c>
      <c r="G1414" s="205"/>
      <c r="H1414" s="209">
        <v>29.51</v>
      </c>
      <c r="I1414" s="210"/>
      <c r="J1414" s="205"/>
      <c r="K1414" s="205"/>
      <c r="L1414" s="211"/>
      <c r="M1414" s="212"/>
      <c r="N1414" s="213"/>
      <c r="O1414" s="213"/>
      <c r="P1414" s="213"/>
      <c r="Q1414" s="213"/>
      <c r="R1414" s="213"/>
      <c r="S1414" s="213"/>
      <c r="T1414" s="214"/>
      <c r="AT1414" s="215" t="s">
        <v>546</v>
      </c>
      <c r="AU1414" s="215" t="s">
        <v>85</v>
      </c>
      <c r="AV1414" s="13" t="s">
        <v>85</v>
      </c>
      <c r="AW1414" s="13" t="s">
        <v>33</v>
      </c>
      <c r="AX1414" s="13" t="s">
        <v>72</v>
      </c>
      <c r="AY1414" s="215" t="s">
        <v>525</v>
      </c>
    </row>
    <row r="1415" spans="1:65" s="13" customFormat="1" ht="11.25">
      <c r="B1415" s="204"/>
      <c r="C1415" s="205"/>
      <c r="D1415" s="206" t="s">
        <v>546</v>
      </c>
      <c r="E1415" s="207" t="s">
        <v>19</v>
      </c>
      <c r="F1415" s="208" t="s">
        <v>1873</v>
      </c>
      <c r="G1415" s="205"/>
      <c r="H1415" s="209">
        <v>-8.19</v>
      </c>
      <c r="I1415" s="210"/>
      <c r="J1415" s="205"/>
      <c r="K1415" s="205"/>
      <c r="L1415" s="211"/>
      <c r="M1415" s="212"/>
      <c r="N1415" s="213"/>
      <c r="O1415" s="213"/>
      <c r="P1415" s="213"/>
      <c r="Q1415" s="213"/>
      <c r="R1415" s="213"/>
      <c r="S1415" s="213"/>
      <c r="T1415" s="214"/>
      <c r="AT1415" s="215" t="s">
        <v>546</v>
      </c>
      <c r="AU1415" s="215" t="s">
        <v>85</v>
      </c>
      <c r="AV1415" s="13" t="s">
        <v>85</v>
      </c>
      <c r="AW1415" s="13" t="s">
        <v>33</v>
      </c>
      <c r="AX1415" s="13" t="s">
        <v>72</v>
      </c>
      <c r="AY1415" s="215" t="s">
        <v>525</v>
      </c>
    </row>
    <row r="1416" spans="1:65" s="13" customFormat="1" ht="11.25">
      <c r="B1416" s="204"/>
      <c r="C1416" s="205"/>
      <c r="D1416" s="206" t="s">
        <v>546</v>
      </c>
      <c r="E1416" s="207" t="s">
        <v>19</v>
      </c>
      <c r="F1416" s="208" t="s">
        <v>1874</v>
      </c>
      <c r="G1416" s="205"/>
      <c r="H1416" s="209">
        <v>1.59</v>
      </c>
      <c r="I1416" s="210"/>
      <c r="J1416" s="205"/>
      <c r="K1416" s="205"/>
      <c r="L1416" s="211"/>
      <c r="M1416" s="212"/>
      <c r="N1416" s="213"/>
      <c r="O1416" s="213"/>
      <c r="P1416" s="213"/>
      <c r="Q1416" s="213"/>
      <c r="R1416" s="213"/>
      <c r="S1416" s="213"/>
      <c r="T1416" s="214"/>
      <c r="AT1416" s="215" t="s">
        <v>546</v>
      </c>
      <c r="AU1416" s="215" t="s">
        <v>85</v>
      </c>
      <c r="AV1416" s="13" t="s">
        <v>85</v>
      </c>
      <c r="AW1416" s="13" t="s">
        <v>33</v>
      </c>
      <c r="AX1416" s="13" t="s">
        <v>72</v>
      </c>
      <c r="AY1416" s="215" t="s">
        <v>525</v>
      </c>
    </row>
    <row r="1417" spans="1:65" s="13" customFormat="1" ht="11.25">
      <c r="B1417" s="204"/>
      <c r="C1417" s="205"/>
      <c r="D1417" s="206" t="s">
        <v>546</v>
      </c>
      <c r="E1417" s="207" t="s">
        <v>19</v>
      </c>
      <c r="F1417" s="208" t="s">
        <v>1875</v>
      </c>
      <c r="G1417" s="205"/>
      <c r="H1417" s="209">
        <v>0.84</v>
      </c>
      <c r="I1417" s="210"/>
      <c r="J1417" s="205"/>
      <c r="K1417" s="205"/>
      <c r="L1417" s="211"/>
      <c r="M1417" s="212"/>
      <c r="N1417" s="213"/>
      <c r="O1417" s="213"/>
      <c r="P1417" s="213"/>
      <c r="Q1417" s="213"/>
      <c r="R1417" s="213"/>
      <c r="S1417" s="213"/>
      <c r="T1417" s="214"/>
      <c r="AT1417" s="215" t="s">
        <v>546</v>
      </c>
      <c r="AU1417" s="215" t="s">
        <v>85</v>
      </c>
      <c r="AV1417" s="13" t="s">
        <v>85</v>
      </c>
      <c r="AW1417" s="13" t="s">
        <v>33</v>
      </c>
      <c r="AX1417" s="13" t="s">
        <v>72</v>
      </c>
      <c r="AY1417" s="215" t="s">
        <v>525</v>
      </c>
    </row>
    <row r="1418" spans="1:65" s="15" customFormat="1" ht="11.25">
      <c r="B1418" s="227"/>
      <c r="C1418" s="228"/>
      <c r="D1418" s="206" t="s">
        <v>546</v>
      </c>
      <c r="E1418" s="229" t="s">
        <v>19</v>
      </c>
      <c r="F1418" s="230" t="s">
        <v>1835</v>
      </c>
      <c r="G1418" s="228"/>
      <c r="H1418" s="229" t="s">
        <v>19</v>
      </c>
      <c r="I1418" s="231"/>
      <c r="J1418" s="228"/>
      <c r="K1418" s="228"/>
      <c r="L1418" s="232"/>
      <c r="M1418" s="233"/>
      <c r="N1418" s="234"/>
      <c r="O1418" s="234"/>
      <c r="P1418" s="234"/>
      <c r="Q1418" s="234"/>
      <c r="R1418" s="234"/>
      <c r="S1418" s="234"/>
      <c r="T1418" s="235"/>
      <c r="AT1418" s="236" t="s">
        <v>546</v>
      </c>
      <c r="AU1418" s="236" t="s">
        <v>85</v>
      </c>
      <c r="AV1418" s="15" t="s">
        <v>79</v>
      </c>
      <c r="AW1418" s="15" t="s">
        <v>33</v>
      </c>
      <c r="AX1418" s="15" t="s">
        <v>72</v>
      </c>
      <c r="AY1418" s="236" t="s">
        <v>525</v>
      </c>
    </row>
    <row r="1419" spans="1:65" s="13" customFormat="1" ht="11.25">
      <c r="B1419" s="204"/>
      <c r="C1419" s="205"/>
      <c r="D1419" s="206" t="s">
        <v>546</v>
      </c>
      <c r="E1419" s="207" t="s">
        <v>19</v>
      </c>
      <c r="F1419" s="208" t="s">
        <v>1876</v>
      </c>
      <c r="G1419" s="205"/>
      <c r="H1419" s="209">
        <v>41.646000000000001</v>
      </c>
      <c r="I1419" s="210"/>
      <c r="J1419" s="205"/>
      <c r="K1419" s="205"/>
      <c r="L1419" s="211"/>
      <c r="M1419" s="212"/>
      <c r="N1419" s="213"/>
      <c r="O1419" s="213"/>
      <c r="P1419" s="213"/>
      <c r="Q1419" s="213"/>
      <c r="R1419" s="213"/>
      <c r="S1419" s="213"/>
      <c r="T1419" s="214"/>
      <c r="AT1419" s="215" t="s">
        <v>546</v>
      </c>
      <c r="AU1419" s="215" t="s">
        <v>85</v>
      </c>
      <c r="AV1419" s="13" t="s">
        <v>85</v>
      </c>
      <c r="AW1419" s="13" t="s">
        <v>33</v>
      </c>
      <c r="AX1419" s="13" t="s">
        <v>72</v>
      </c>
      <c r="AY1419" s="215" t="s">
        <v>525</v>
      </c>
    </row>
    <row r="1420" spans="1:65" s="13" customFormat="1" ht="11.25">
      <c r="B1420" s="204"/>
      <c r="C1420" s="205"/>
      <c r="D1420" s="206" t="s">
        <v>546</v>
      </c>
      <c r="E1420" s="207" t="s">
        <v>19</v>
      </c>
      <c r="F1420" s="208" t="s">
        <v>1877</v>
      </c>
      <c r="G1420" s="205"/>
      <c r="H1420" s="209">
        <v>-1.095</v>
      </c>
      <c r="I1420" s="210"/>
      <c r="J1420" s="205"/>
      <c r="K1420" s="205"/>
      <c r="L1420" s="211"/>
      <c r="M1420" s="212"/>
      <c r="N1420" s="213"/>
      <c r="O1420" s="213"/>
      <c r="P1420" s="213"/>
      <c r="Q1420" s="213"/>
      <c r="R1420" s="213"/>
      <c r="S1420" s="213"/>
      <c r="T1420" s="214"/>
      <c r="AT1420" s="215" t="s">
        <v>546</v>
      </c>
      <c r="AU1420" s="215" t="s">
        <v>85</v>
      </c>
      <c r="AV1420" s="13" t="s">
        <v>85</v>
      </c>
      <c r="AW1420" s="13" t="s">
        <v>33</v>
      </c>
      <c r="AX1420" s="13" t="s">
        <v>72</v>
      </c>
      <c r="AY1420" s="215" t="s">
        <v>525</v>
      </c>
    </row>
    <row r="1421" spans="1:65" s="15" customFormat="1" ht="11.25">
      <c r="B1421" s="227"/>
      <c r="C1421" s="228"/>
      <c r="D1421" s="206" t="s">
        <v>546</v>
      </c>
      <c r="E1421" s="229" t="s">
        <v>19</v>
      </c>
      <c r="F1421" s="230" t="s">
        <v>1878</v>
      </c>
      <c r="G1421" s="228"/>
      <c r="H1421" s="229" t="s">
        <v>19</v>
      </c>
      <c r="I1421" s="231"/>
      <c r="J1421" s="228"/>
      <c r="K1421" s="228"/>
      <c r="L1421" s="232"/>
      <c r="M1421" s="233"/>
      <c r="N1421" s="234"/>
      <c r="O1421" s="234"/>
      <c r="P1421" s="234"/>
      <c r="Q1421" s="234"/>
      <c r="R1421" s="234"/>
      <c r="S1421" s="234"/>
      <c r="T1421" s="235"/>
      <c r="AT1421" s="236" t="s">
        <v>546</v>
      </c>
      <c r="AU1421" s="236" t="s">
        <v>85</v>
      </c>
      <c r="AV1421" s="15" t="s">
        <v>79</v>
      </c>
      <c r="AW1421" s="15" t="s">
        <v>33</v>
      </c>
      <c r="AX1421" s="15" t="s">
        <v>72</v>
      </c>
      <c r="AY1421" s="236" t="s">
        <v>525</v>
      </c>
    </row>
    <row r="1422" spans="1:65" s="13" customFormat="1" ht="11.25">
      <c r="B1422" s="204"/>
      <c r="C1422" s="205"/>
      <c r="D1422" s="206" t="s">
        <v>546</v>
      </c>
      <c r="E1422" s="207" t="s">
        <v>19</v>
      </c>
      <c r="F1422" s="208" t="s">
        <v>1879</v>
      </c>
      <c r="G1422" s="205"/>
      <c r="H1422" s="209">
        <v>15.853999999999999</v>
      </c>
      <c r="I1422" s="210"/>
      <c r="J1422" s="205"/>
      <c r="K1422" s="205"/>
      <c r="L1422" s="211"/>
      <c r="M1422" s="212"/>
      <c r="N1422" s="213"/>
      <c r="O1422" s="213"/>
      <c r="P1422" s="213"/>
      <c r="Q1422" s="213"/>
      <c r="R1422" s="213"/>
      <c r="S1422" s="213"/>
      <c r="T1422" s="214"/>
      <c r="AT1422" s="215" t="s">
        <v>546</v>
      </c>
      <c r="AU1422" s="215" t="s">
        <v>85</v>
      </c>
      <c r="AV1422" s="13" t="s">
        <v>85</v>
      </c>
      <c r="AW1422" s="13" t="s">
        <v>33</v>
      </c>
      <c r="AX1422" s="13" t="s">
        <v>72</v>
      </c>
      <c r="AY1422" s="215" t="s">
        <v>525</v>
      </c>
    </row>
    <row r="1423" spans="1:65" s="13" customFormat="1" ht="11.25">
      <c r="B1423" s="204"/>
      <c r="C1423" s="205"/>
      <c r="D1423" s="206" t="s">
        <v>546</v>
      </c>
      <c r="E1423" s="207" t="s">
        <v>19</v>
      </c>
      <c r="F1423" s="208" t="s">
        <v>1880</v>
      </c>
      <c r="G1423" s="205"/>
      <c r="H1423" s="209">
        <v>-1.89</v>
      </c>
      <c r="I1423" s="210"/>
      <c r="J1423" s="205"/>
      <c r="K1423" s="205"/>
      <c r="L1423" s="211"/>
      <c r="M1423" s="212"/>
      <c r="N1423" s="213"/>
      <c r="O1423" s="213"/>
      <c r="P1423" s="213"/>
      <c r="Q1423" s="213"/>
      <c r="R1423" s="213"/>
      <c r="S1423" s="213"/>
      <c r="T1423" s="214"/>
      <c r="AT1423" s="215" t="s">
        <v>546</v>
      </c>
      <c r="AU1423" s="215" t="s">
        <v>85</v>
      </c>
      <c r="AV1423" s="13" t="s">
        <v>85</v>
      </c>
      <c r="AW1423" s="13" t="s">
        <v>33</v>
      </c>
      <c r="AX1423" s="13" t="s">
        <v>72</v>
      </c>
      <c r="AY1423" s="215" t="s">
        <v>525</v>
      </c>
    </row>
    <row r="1424" spans="1:65" s="15" customFormat="1" ht="11.25">
      <c r="B1424" s="227"/>
      <c r="C1424" s="228"/>
      <c r="D1424" s="206" t="s">
        <v>546</v>
      </c>
      <c r="E1424" s="229" t="s">
        <v>19</v>
      </c>
      <c r="F1424" s="230" t="s">
        <v>1881</v>
      </c>
      <c r="G1424" s="228"/>
      <c r="H1424" s="229" t="s">
        <v>19</v>
      </c>
      <c r="I1424" s="231"/>
      <c r="J1424" s="228"/>
      <c r="K1424" s="228"/>
      <c r="L1424" s="232"/>
      <c r="M1424" s="233"/>
      <c r="N1424" s="234"/>
      <c r="O1424" s="234"/>
      <c r="P1424" s="234"/>
      <c r="Q1424" s="234"/>
      <c r="R1424" s="234"/>
      <c r="S1424" s="234"/>
      <c r="T1424" s="235"/>
      <c r="AT1424" s="236" t="s">
        <v>546</v>
      </c>
      <c r="AU1424" s="236" t="s">
        <v>85</v>
      </c>
      <c r="AV1424" s="15" t="s">
        <v>79</v>
      </c>
      <c r="AW1424" s="15" t="s">
        <v>33</v>
      </c>
      <c r="AX1424" s="15" t="s">
        <v>72</v>
      </c>
      <c r="AY1424" s="236" t="s">
        <v>525</v>
      </c>
    </row>
    <row r="1425" spans="2:51" s="13" customFormat="1" ht="11.25">
      <c r="B1425" s="204"/>
      <c r="C1425" s="205"/>
      <c r="D1425" s="206" t="s">
        <v>546</v>
      </c>
      <c r="E1425" s="207" t="s">
        <v>19</v>
      </c>
      <c r="F1425" s="208" t="s">
        <v>1882</v>
      </c>
      <c r="G1425" s="205"/>
      <c r="H1425" s="209">
        <v>5.5</v>
      </c>
      <c r="I1425" s="210"/>
      <c r="J1425" s="205"/>
      <c r="K1425" s="205"/>
      <c r="L1425" s="211"/>
      <c r="M1425" s="212"/>
      <c r="N1425" s="213"/>
      <c r="O1425" s="213"/>
      <c r="P1425" s="213"/>
      <c r="Q1425" s="213"/>
      <c r="R1425" s="213"/>
      <c r="S1425" s="213"/>
      <c r="T1425" s="214"/>
      <c r="AT1425" s="215" t="s">
        <v>546</v>
      </c>
      <c r="AU1425" s="215" t="s">
        <v>85</v>
      </c>
      <c r="AV1425" s="13" t="s">
        <v>85</v>
      </c>
      <c r="AW1425" s="13" t="s">
        <v>33</v>
      </c>
      <c r="AX1425" s="13" t="s">
        <v>72</v>
      </c>
      <c r="AY1425" s="215" t="s">
        <v>525</v>
      </c>
    </row>
    <row r="1426" spans="2:51" s="13" customFormat="1" ht="11.25">
      <c r="B1426" s="204"/>
      <c r="C1426" s="205"/>
      <c r="D1426" s="206" t="s">
        <v>546</v>
      </c>
      <c r="E1426" s="207" t="s">
        <v>19</v>
      </c>
      <c r="F1426" s="208" t="s">
        <v>1883</v>
      </c>
      <c r="G1426" s="205"/>
      <c r="H1426" s="209">
        <v>-0.24</v>
      </c>
      <c r="I1426" s="210"/>
      <c r="J1426" s="205"/>
      <c r="K1426" s="205"/>
      <c r="L1426" s="211"/>
      <c r="M1426" s="212"/>
      <c r="N1426" s="213"/>
      <c r="O1426" s="213"/>
      <c r="P1426" s="213"/>
      <c r="Q1426" s="213"/>
      <c r="R1426" s="213"/>
      <c r="S1426" s="213"/>
      <c r="T1426" s="214"/>
      <c r="AT1426" s="215" t="s">
        <v>546</v>
      </c>
      <c r="AU1426" s="215" t="s">
        <v>85</v>
      </c>
      <c r="AV1426" s="13" t="s">
        <v>85</v>
      </c>
      <c r="AW1426" s="13" t="s">
        <v>33</v>
      </c>
      <c r="AX1426" s="13" t="s">
        <v>72</v>
      </c>
      <c r="AY1426" s="215" t="s">
        <v>525</v>
      </c>
    </row>
    <row r="1427" spans="2:51" s="13" customFormat="1" ht="11.25">
      <c r="B1427" s="204"/>
      <c r="C1427" s="205"/>
      <c r="D1427" s="206" t="s">
        <v>546</v>
      </c>
      <c r="E1427" s="207" t="s">
        <v>19</v>
      </c>
      <c r="F1427" s="208" t="s">
        <v>1884</v>
      </c>
      <c r="G1427" s="205"/>
      <c r="H1427" s="209">
        <v>1.4730000000000001</v>
      </c>
      <c r="I1427" s="210"/>
      <c r="J1427" s="205"/>
      <c r="K1427" s="205"/>
      <c r="L1427" s="211"/>
      <c r="M1427" s="212"/>
      <c r="N1427" s="213"/>
      <c r="O1427" s="213"/>
      <c r="P1427" s="213"/>
      <c r="Q1427" s="213"/>
      <c r="R1427" s="213"/>
      <c r="S1427" s="213"/>
      <c r="T1427" s="214"/>
      <c r="AT1427" s="215" t="s">
        <v>546</v>
      </c>
      <c r="AU1427" s="215" t="s">
        <v>85</v>
      </c>
      <c r="AV1427" s="13" t="s">
        <v>85</v>
      </c>
      <c r="AW1427" s="13" t="s">
        <v>33</v>
      </c>
      <c r="AX1427" s="13" t="s">
        <v>72</v>
      </c>
      <c r="AY1427" s="215" t="s">
        <v>525</v>
      </c>
    </row>
    <row r="1428" spans="2:51" s="15" customFormat="1" ht="11.25">
      <c r="B1428" s="227"/>
      <c r="C1428" s="228"/>
      <c r="D1428" s="206" t="s">
        <v>546</v>
      </c>
      <c r="E1428" s="229" t="s">
        <v>19</v>
      </c>
      <c r="F1428" s="230" t="s">
        <v>1885</v>
      </c>
      <c r="G1428" s="228"/>
      <c r="H1428" s="229" t="s">
        <v>19</v>
      </c>
      <c r="I1428" s="231"/>
      <c r="J1428" s="228"/>
      <c r="K1428" s="228"/>
      <c r="L1428" s="232"/>
      <c r="M1428" s="233"/>
      <c r="N1428" s="234"/>
      <c r="O1428" s="234"/>
      <c r="P1428" s="234"/>
      <c r="Q1428" s="234"/>
      <c r="R1428" s="234"/>
      <c r="S1428" s="234"/>
      <c r="T1428" s="235"/>
      <c r="AT1428" s="236" t="s">
        <v>546</v>
      </c>
      <c r="AU1428" s="236" t="s">
        <v>85</v>
      </c>
      <c r="AV1428" s="15" t="s">
        <v>79</v>
      </c>
      <c r="AW1428" s="15" t="s">
        <v>33</v>
      </c>
      <c r="AX1428" s="15" t="s">
        <v>72</v>
      </c>
      <c r="AY1428" s="236" t="s">
        <v>525</v>
      </c>
    </row>
    <row r="1429" spans="2:51" s="13" customFormat="1" ht="11.25">
      <c r="B1429" s="204"/>
      <c r="C1429" s="205"/>
      <c r="D1429" s="206" t="s">
        <v>546</v>
      </c>
      <c r="E1429" s="207" t="s">
        <v>19</v>
      </c>
      <c r="F1429" s="208" t="s">
        <v>1886</v>
      </c>
      <c r="G1429" s="205"/>
      <c r="H1429" s="209">
        <v>1.86</v>
      </c>
      <c r="I1429" s="210"/>
      <c r="J1429" s="205"/>
      <c r="K1429" s="205"/>
      <c r="L1429" s="211"/>
      <c r="M1429" s="212"/>
      <c r="N1429" s="213"/>
      <c r="O1429" s="213"/>
      <c r="P1429" s="213"/>
      <c r="Q1429" s="213"/>
      <c r="R1429" s="213"/>
      <c r="S1429" s="213"/>
      <c r="T1429" s="214"/>
      <c r="AT1429" s="215" t="s">
        <v>546</v>
      </c>
      <c r="AU1429" s="215" t="s">
        <v>85</v>
      </c>
      <c r="AV1429" s="13" t="s">
        <v>85</v>
      </c>
      <c r="AW1429" s="13" t="s">
        <v>33</v>
      </c>
      <c r="AX1429" s="13" t="s">
        <v>72</v>
      </c>
      <c r="AY1429" s="215" t="s">
        <v>525</v>
      </c>
    </row>
    <row r="1430" spans="2:51" s="15" customFormat="1" ht="11.25">
      <c r="B1430" s="227"/>
      <c r="C1430" s="228"/>
      <c r="D1430" s="206" t="s">
        <v>546</v>
      </c>
      <c r="E1430" s="229" t="s">
        <v>19</v>
      </c>
      <c r="F1430" s="230" t="s">
        <v>1887</v>
      </c>
      <c r="G1430" s="228"/>
      <c r="H1430" s="229" t="s">
        <v>19</v>
      </c>
      <c r="I1430" s="231"/>
      <c r="J1430" s="228"/>
      <c r="K1430" s="228"/>
      <c r="L1430" s="232"/>
      <c r="M1430" s="233"/>
      <c r="N1430" s="234"/>
      <c r="O1430" s="234"/>
      <c r="P1430" s="234"/>
      <c r="Q1430" s="234"/>
      <c r="R1430" s="234"/>
      <c r="S1430" s="234"/>
      <c r="T1430" s="235"/>
      <c r="AT1430" s="236" t="s">
        <v>546</v>
      </c>
      <c r="AU1430" s="236" t="s">
        <v>85</v>
      </c>
      <c r="AV1430" s="15" t="s">
        <v>79</v>
      </c>
      <c r="AW1430" s="15" t="s">
        <v>33</v>
      </c>
      <c r="AX1430" s="15" t="s">
        <v>72</v>
      </c>
      <c r="AY1430" s="236" t="s">
        <v>525</v>
      </c>
    </row>
    <row r="1431" spans="2:51" s="13" customFormat="1" ht="11.25">
      <c r="B1431" s="204"/>
      <c r="C1431" s="205"/>
      <c r="D1431" s="206" t="s">
        <v>546</v>
      </c>
      <c r="E1431" s="207" t="s">
        <v>19</v>
      </c>
      <c r="F1431" s="208" t="s">
        <v>1888</v>
      </c>
      <c r="G1431" s="205"/>
      <c r="H1431" s="209">
        <v>4.0149999999999997</v>
      </c>
      <c r="I1431" s="210"/>
      <c r="J1431" s="205"/>
      <c r="K1431" s="205"/>
      <c r="L1431" s="211"/>
      <c r="M1431" s="212"/>
      <c r="N1431" s="213"/>
      <c r="O1431" s="213"/>
      <c r="P1431" s="213"/>
      <c r="Q1431" s="213"/>
      <c r="R1431" s="213"/>
      <c r="S1431" s="213"/>
      <c r="T1431" s="214"/>
      <c r="AT1431" s="215" t="s">
        <v>546</v>
      </c>
      <c r="AU1431" s="215" t="s">
        <v>85</v>
      </c>
      <c r="AV1431" s="13" t="s">
        <v>85</v>
      </c>
      <c r="AW1431" s="13" t="s">
        <v>33</v>
      </c>
      <c r="AX1431" s="13" t="s">
        <v>72</v>
      </c>
      <c r="AY1431" s="215" t="s">
        <v>525</v>
      </c>
    </row>
    <row r="1432" spans="2:51" s="15" customFormat="1" ht="11.25">
      <c r="B1432" s="227"/>
      <c r="C1432" s="228"/>
      <c r="D1432" s="206" t="s">
        <v>546</v>
      </c>
      <c r="E1432" s="229" t="s">
        <v>19</v>
      </c>
      <c r="F1432" s="230" t="s">
        <v>1889</v>
      </c>
      <c r="G1432" s="228"/>
      <c r="H1432" s="229" t="s">
        <v>19</v>
      </c>
      <c r="I1432" s="231"/>
      <c r="J1432" s="228"/>
      <c r="K1432" s="228"/>
      <c r="L1432" s="232"/>
      <c r="M1432" s="233"/>
      <c r="N1432" s="234"/>
      <c r="O1432" s="234"/>
      <c r="P1432" s="234"/>
      <c r="Q1432" s="234"/>
      <c r="R1432" s="234"/>
      <c r="S1432" s="234"/>
      <c r="T1432" s="235"/>
      <c r="AT1432" s="236" t="s">
        <v>546</v>
      </c>
      <c r="AU1432" s="236" t="s">
        <v>85</v>
      </c>
      <c r="AV1432" s="15" t="s">
        <v>79</v>
      </c>
      <c r="AW1432" s="15" t="s">
        <v>33</v>
      </c>
      <c r="AX1432" s="15" t="s">
        <v>72</v>
      </c>
      <c r="AY1432" s="236" t="s">
        <v>525</v>
      </c>
    </row>
    <row r="1433" spans="2:51" s="13" customFormat="1" ht="11.25">
      <c r="B1433" s="204"/>
      <c r="C1433" s="205"/>
      <c r="D1433" s="206" t="s">
        <v>546</v>
      </c>
      <c r="E1433" s="207" t="s">
        <v>19</v>
      </c>
      <c r="F1433" s="208" t="s">
        <v>1890</v>
      </c>
      <c r="G1433" s="205"/>
      <c r="H1433" s="209">
        <v>100.733</v>
      </c>
      <c r="I1433" s="210"/>
      <c r="J1433" s="205"/>
      <c r="K1433" s="205"/>
      <c r="L1433" s="211"/>
      <c r="M1433" s="212"/>
      <c r="N1433" s="213"/>
      <c r="O1433" s="213"/>
      <c r="P1433" s="213"/>
      <c r="Q1433" s="213"/>
      <c r="R1433" s="213"/>
      <c r="S1433" s="213"/>
      <c r="T1433" s="214"/>
      <c r="AT1433" s="215" t="s">
        <v>546</v>
      </c>
      <c r="AU1433" s="215" t="s">
        <v>85</v>
      </c>
      <c r="AV1433" s="13" t="s">
        <v>85</v>
      </c>
      <c r="AW1433" s="13" t="s">
        <v>33</v>
      </c>
      <c r="AX1433" s="13" t="s">
        <v>72</v>
      </c>
      <c r="AY1433" s="215" t="s">
        <v>525</v>
      </c>
    </row>
    <row r="1434" spans="2:51" s="13" customFormat="1" ht="11.25">
      <c r="B1434" s="204"/>
      <c r="C1434" s="205"/>
      <c r="D1434" s="206" t="s">
        <v>546</v>
      </c>
      <c r="E1434" s="207" t="s">
        <v>19</v>
      </c>
      <c r="F1434" s="208" t="s">
        <v>1891</v>
      </c>
      <c r="G1434" s="205"/>
      <c r="H1434" s="209">
        <v>-10.08</v>
      </c>
      <c r="I1434" s="210"/>
      <c r="J1434" s="205"/>
      <c r="K1434" s="205"/>
      <c r="L1434" s="211"/>
      <c r="M1434" s="212"/>
      <c r="N1434" s="213"/>
      <c r="O1434" s="213"/>
      <c r="P1434" s="213"/>
      <c r="Q1434" s="213"/>
      <c r="R1434" s="213"/>
      <c r="S1434" s="213"/>
      <c r="T1434" s="214"/>
      <c r="AT1434" s="215" t="s">
        <v>546</v>
      </c>
      <c r="AU1434" s="215" t="s">
        <v>85</v>
      </c>
      <c r="AV1434" s="13" t="s">
        <v>85</v>
      </c>
      <c r="AW1434" s="13" t="s">
        <v>33</v>
      </c>
      <c r="AX1434" s="13" t="s">
        <v>72</v>
      </c>
      <c r="AY1434" s="215" t="s">
        <v>525</v>
      </c>
    </row>
    <row r="1435" spans="2:51" s="13" customFormat="1" ht="11.25">
      <c r="B1435" s="204"/>
      <c r="C1435" s="205"/>
      <c r="D1435" s="206" t="s">
        <v>546</v>
      </c>
      <c r="E1435" s="207" t="s">
        <v>19</v>
      </c>
      <c r="F1435" s="208" t="s">
        <v>1892</v>
      </c>
      <c r="G1435" s="205"/>
      <c r="H1435" s="209">
        <v>1.425</v>
      </c>
      <c r="I1435" s="210"/>
      <c r="J1435" s="205"/>
      <c r="K1435" s="205"/>
      <c r="L1435" s="211"/>
      <c r="M1435" s="212"/>
      <c r="N1435" s="213"/>
      <c r="O1435" s="213"/>
      <c r="P1435" s="213"/>
      <c r="Q1435" s="213"/>
      <c r="R1435" s="213"/>
      <c r="S1435" s="213"/>
      <c r="T1435" s="214"/>
      <c r="AT1435" s="215" t="s">
        <v>546</v>
      </c>
      <c r="AU1435" s="215" t="s">
        <v>85</v>
      </c>
      <c r="AV1435" s="13" t="s">
        <v>85</v>
      </c>
      <c r="AW1435" s="13" t="s">
        <v>33</v>
      </c>
      <c r="AX1435" s="13" t="s">
        <v>72</v>
      </c>
      <c r="AY1435" s="215" t="s">
        <v>525</v>
      </c>
    </row>
    <row r="1436" spans="2:51" s="15" customFormat="1" ht="11.25">
      <c r="B1436" s="227"/>
      <c r="C1436" s="228"/>
      <c r="D1436" s="206" t="s">
        <v>546</v>
      </c>
      <c r="E1436" s="229" t="s">
        <v>19</v>
      </c>
      <c r="F1436" s="230" t="s">
        <v>1893</v>
      </c>
      <c r="G1436" s="228"/>
      <c r="H1436" s="229" t="s">
        <v>19</v>
      </c>
      <c r="I1436" s="231"/>
      <c r="J1436" s="228"/>
      <c r="K1436" s="228"/>
      <c r="L1436" s="232"/>
      <c r="M1436" s="233"/>
      <c r="N1436" s="234"/>
      <c r="O1436" s="234"/>
      <c r="P1436" s="234"/>
      <c r="Q1436" s="234"/>
      <c r="R1436" s="234"/>
      <c r="S1436" s="234"/>
      <c r="T1436" s="235"/>
      <c r="AT1436" s="236" t="s">
        <v>546</v>
      </c>
      <c r="AU1436" s="236" t="s">
        <v>85</v>
      </c>
      <c r="AV1436" s="15" t="s">
        <v>79</v>
      </c>
      <c r="AW1436" s="15" t="s">
        <v>33</v>
      </c>
      <c r="AX1436" s="15" t="s">
        <v>72</v>
      </c>
      <c r="AY1436" s="236" t="s">
        <v>525</v>
      </c>
    </row>
    <row r="1437" spans="2:51" s="15" customFormat="1" ht="11.25">
      <c r="B1437" s="227"/>
      <c r="C1437" s="228"/>
      <c r="D1437" s="206" t="s">
        <v>546</v>
      </c>
      <c r="E1437" s="229" t="s">
        <v>19</v>
      </c>
      <c r="F1437" s="230" t="s">
        <v>1894</v>
      </c>
      <c r="G1437" s="228"/>
      <c r="H1437" s="229" t="s">
        <v>19</v>
      </c>
      <c r="I1437" s="231"/>
      <c r="J1437" s="228"/>
      <c r="K1437" s="228"/>
      <c r="L1437" s="232"/>
      <c r="M1437" s="233"/>
      <c r="N1437" s="234"/>
      <c r="O1437" s="234"/>
      <c r="P1437" s="234"/>
      <c r="Q1437" s="234"/>
      <c r="R1437" s="234"/>
      <c r="S1437" s="234"/>
      <c r="T1437" s="235"/>
      <c r="AT1437" s="236" t="s">
        <v>546</v>
      </c>
      <c r="AU1437" s="236" t="s">
        <v>85</v>
      </c>
      <c r="AV1437" s="15" t="s">
        <v>79</v>
      </c>
      <c r="AW1437" s="15" t="s">
        <v>33</v>
      </c>
      <c r="AX1437" s="15" t="s">
        <v>72</v>
      </c>
      <c r="AY1437" s="236" t="s">
        <v>525</v>
      </c>
    </row>
    <row r="1438" spans="2:51" s="15" customFormat="1" ht="11.25">
      <c r="B1438" s="227"/>
      <c r="C1438" s="228"/>
      <c r="D1438" s="206" t="s">
        <v>546</v>
      </c>
      <c r="E1438" s="229" t="s">
        <v>19</v>
      </c>
      <c r="F1438" s="230" t="s">
        <v>1895</v>
      </c>
      <c r="G1438" s="228"/>
      <c r="H1438" s="229" t="s">
        <v>19</v>
      </c>
      <c r="I1438" s="231"/>
      <c r="J1438" s="228"/>
      <c r="K1438" s="228"/>
      <c r="L1438" s="232"/>
      <c r="M1438" s="233"/>
      <c r="N1438" s="234"/>
      <c r="O1438" s="234"/>
      <c r="P1438" s="234"/>
      <c r="Q1438" s="234"/>
      <c r="R1438" s="234"/>
      <c r="S1438" s="234"/>
      <c r="T1438" s="235"/>
      <c r="AT1438" s="236" t="s">
        <v>546</v>
      </c>
      <c r="AU1438" s="236" t="s">
        <v>85</v>
      </c>
      <c r="AV1438" s="15" t="s">
        <v>79</v>
      </c>
      <c r="AW1438" s="15" t="s">
        <v>33</v>
      </c>
      <c r="AX1438" s="15" t="s">
        <v>72</v>
      </c>
      <c r="AY1438" s="236" t="s">
        <v>525</v>
      </c>
    </row>
    <row r="1439" spans="2:51" s="15" customFormat="1" ht="11.25">
      <c r="B1439" s="227"/>
      <c r="C1439" s="228"/>
      <c r="D1439" s="206" t="s">
        <v>546</v>
      </c>
      <c r="E1439" s="229" t="s">
        <v>19</v>
      </c>
      <c r="F1439" s="230" t="s">
        <v>1896</v>
      </c>
      <c r="G1439" s="228"/>
      <c r="H1439" s="229" t="s">
        <v>19</v>
      </c>
      <c r="I1439" s="231"/>
      <c r="J1439" s="228"/>
      <c r="K1439" s="228"/>
      <c r="L1439" s="232"/>
      <c r="M1439" s="233"/>
      <c r="N1439" s="234"/>
      <c r="O1439" s="234"/>
      <c r="P1439" s="234"/>
      <c r="Q1439" s="234"/>
      <c r="R1439" s="234"/>
      <c r="S1439" s="234"/>
      <c r="T1439" s="235"/>
      <c r="AT1439" s="236" t="s">
        <v>546</v>
      </c>
      <c r="AU1439" s="236" t="s">
        <v>85</v>
      </c>
      <c r="AV1439" s="15" t="s">
        <v>79</v>
      </c>
      <c r="AW1439" s="15" t="s">
        <v>33</v>
      </c>
      <c r="AX1439" s="15" t="s">
        <v>72</v>
      </c>
      <c r="AY1439" s="236" t="s">
        <v>525</v>
      </c>
    </row>
    <row r="1440" spans="2:51" s="13" customFormat="1" ht="11.25">
      <c r="B1440" s="204"/>
      <c r="C1440" s="205"/>
      <c r="D1440" s="206" t="s">
        <v>546</v>
      </c>
      <c r="E1440" s="207" t="s">
        <v>19</v>
      </c>
      <c r="F1440" s="208" t="s">
        <v>1897</v>
      </c>
      <c r="G1440" s="205"/>
      <c r="H1440" s="209">
        <v>15.372999999999999</v>
      </c>
      <c r="I1440" s="210"/>
      <c r="J1440" s="205"/>
      <c r="K1440" s="205"/>
      <c r="L1440" s="211"/>
      <c r="M1440" s="212"/>
      <c r="N1440" s="213"/>
      <c r="O1440" s="213"/>
      <c r="P1440" s="213"/>
      <c r="Q1440" s="213"/>
      <c r="R1440" s="213"/>
      <c r="S1440" s="213"/>
      <c r="T1440" s="214"/>
      <c r="AT1440" s="215" t="s">
        <v>546</v>
      </c>
      <c r="AU1440" s="215" t="s">
        <v>85</v>
      </c>
      <c r="AV1440" s="13" t="s">
        <v>85</v>
      </c>
      <c r="AW1440" s="13" t="s">
        <v>33</v>
      </c>
      <c r="AX1440" s="13" t="s">
        <v>72</v>
      </c>
      <c r="AY1440" s="215" t="s">
        <v>525</v>
      </c>
    </row>
    <row r="1441" spans="2:51" s="13" customFormat="1" ht="11.25">
      <c r="B1441" s="204"/>
      <c r="C1441" s="205"/>
      <c r="D1441" s="206" t="s">
        <v>546</v>
      </c>
      <c r="E1441" s="207" t="s">
        <v>19</v>
      </c>
      <c r="F1441" s="208" t="s">
        <v>1877</v>
      </c>
      <c r="G1441" s="205"/>
      <c r="H1441" s="209">
        <v>-1.095</v>
      </c>
      <c r="I1441" s="210"/>
      <c r="J1441" s="205"/>
      <c r="K1441" s="205"/>
      <c r="L1441" s="211"/>
      <c r="M1441" s="212"/>
      <c r="N1441" s="213"/>
      <c r="O1441" s="213"/>
      <c r="P1441" s="213"/>
      <c r="Q1441" s="213"/>
      <c r="R1441" s="213"/>
      <c r="S1441" s="213"/>
      <c r="T1441" s="214"/>
      <c r="AT1441" s="215" t="s">
        <v>546</v>
      </c>
      <c r="AU1441" s="215" t="s">
        <v>85</v>
      </c>
      <c r="AV1441" s="13" t="s">
        <v>85</v>
      </c>
      <c r="AW1441" s="13" t="s">
        <v>33</v>
      </c>
      <c r="AX1441" s="13" t="s">
        <v>72</v>
      </c>
      <c r="AY1441" s="215" t="s">
        <v>525</v>
      </c>
    </row>
    <row r="1442" spans="2:51" s="15" customFormat="1" ht="11.25">
      <c r="B1442" s="227"/>
      <c r="C1442" s="228"/>
      <c r="D1442" s="206" t="s">
        <v>546</v>
      </c>
      <c r="E1442" s="229" t="s">
        <v>19</v>
      </c>
      <c r="F1442" s="230" t="s">
        <v>1898</v>
      </c>
      <c r="G1442" s="228"/>
      <c r="H1442" s="229" t="s">
        <v>19</v>
      </c>
      <c r="I1442" s="231"/>
      <c r="J1442" s="228"/>
      <c r="K1442" s="228"/>
      <c r="L1442" s="232"/>
      <c r="M1442" s="233"/>
      <c r="N1442" s="234"/>
      <c r="O1442" s="234"/>
      <c r="P1442" s="234"/>
      <c r="Q1442" s="234"/>
      <c r="R1442" s="234"/>
      <c r="S1442" s="234"/>
      <c r="T1442" s="235"/>
      <c r="AT1442" s="236" t="s">
        <v>546</v>
      </c>
      <c r="AU1442" s="236" t="s">
        <v>85</v>
      </c>
      <c r="AV1442" s="15" t="s">
        <v>79</v>
      </c>
      <c r="AW1442" s="15" t="s">
        <v>33</v>
      </c>
      <c r="AX1442" s="15" t="s">
        <v>72</v>
      </c>
      <c r="AY1442" s="236" t="s">
        <v>525</v>
      </c>
    </row>
    <row r="1443" spans="2:51" s="13" customFormat="1" ht="11.25">
      <c r="B1443" s="204"/>
      <c r="C1443" s="205"/>
      <c r="D1443" s="206" t="s">
        <v>546</v>
      </c>
      <c r="E1443" s="207" t="s">
        <v>19</v>
      </c>
      <c r="F1443" s="208" t="s">
        <v>1899</v>
      </c>
      <c r="G1443" s="205"/>
      <c r="H1443" s="209">
        <v>4.0599999999999996</v>
      </c>
      <c r="I1443" s="210"/>
      <c r="J1443" s="205"/>
      <c r="K1443" s="205"/>
      <c r="L1443" s="211"/>
      <c r="M1443" s="212"/>
      <c r="N1443" s="213"/>
      <c r="O1443" s="213"/>
      <c r="P1443" s="213"/>
      <c r="Q1443" s="213"/>
      <c r="R1443" s="213"/>
      <c r="S1443" s="213"/>
      <c r="T1443" s="214"/>
      <c r="AT1443" s="215" t="s">
        <v>546</v>
      </c>
      <c r="AU1443" s="215" t="s">
        <v>85</v>
      </c>
      <c r="AV1443" s="13" t="s">
        <v>85</v>
      </c>
      <c r="AW1443" s="13" t="s">
        <v>33</v>
      </c>
      <c r="AX1443" s="13" t="s">
        <v>72</v>
      </c>
      <c r="AY1443" s="215" t="s">
        <v>525</v>
      </c>
    </row>
    <row r="1444" spans="2:51" s="15" customFormat="1" ht="11.25">
      <c r="B1444" s="227"/>
      <c r="C1444" s="228"/>
      <c r="D1444" s="206" t="s">
        <v>546</v>
      </c>
      <c r="E1444" s="229" t="s">
        <v>19</v>
      </c>
      <c r="F1444" s="230" t="s">
        <v>1900</v>
      </c>
      <c r="G1444" s="228"/>
      <c r="H1444" s="229" t="s">
        <v>19</v>
      </c>
      <c r="I1444" s="231"/>
      <c r="J1444" s="228"/>
      <c r="K1444" s="228"/>
      <c r="L1444" s="232"/>
      <c r="M1444" s="233"/>
      <c r="N1444" s="234"/>
      <c r="O1444" s="234"/>
      <c r="P1444" s="234"/>
      <c r="Q1444" s="234"/>
      <c r="R1444" s="234"/>
      <c r="S1444" s="234"/>
      <c r="T1444" s="235"/>
      <c r="AT1444" s="236" t="s">
        <v>546</v>
      </c>
      <c r="AU1444" s="236" t="s">
        <v>85</v>
      </c>
      <c r="AV1444" s="15" t="s">
        <v>79</v>
      </c>
      <c r="AW1444" s="15" t="s">
        <v>33</v>
      </c>
      <c r="AX1444" s="15" t="s">
        <v>72</v>
      </c>
      <c r="AY1444" s="236" t="s">
        <v>525</v>
      </c>
    </row>
    <row r="1445" spans="2:51" s="13" customFormat="1" ht="11.25">
      <c r="B1445" s="204"/>
      <c r="C1445" s="205"/>
      <c r="D1445" s="206" t="s">
        <v>546</v>
      </c>
      <c r="E1445" s="207" t="s">
        <v>19</v>
      </c>
      <c r="F1445" s="208" t="s">
        <v>1901</v>
      </c>
      <c r="G1445" s="205"/>
      <c r="H1445" s="209">
        <v>25.3</v>
      </c>
      <c r="I1445" s="210"/>
      <c r="J1445" s="205"/>
      <c r="K1445" s="205"/>
      <c r="L1445" s="211"/>
      <c r="M1445" s="212"/>
      <c r="N1445" s="213"/>
      <c r="O1445" s="213"/>
      <c r="P1445" s="213"/>
      <c r="Q1445" s="213"/>
      <c r="R1445" s="213"/>
      <c r="S1445" s="213"/>
      <c r="T1445" s="214"/>
      <c r="AT1445" s="215" t="s">
        <v>546</v>
      </c>
      <c r="AU1445" s="215" t="s">
        <v>85</v>
      </c>
      <c r="AV1445" s="13" t="s">
        <v>85</v>
      </c>
      <c r="AW1445" s="13" t="s">
        <v>33</v>
      </c>
      <c r="AX1445" s="13" t="s">
        <v>72</v>
      </c>
      <c r="AY1445" s="215" t="s">
        <v>525</v>
      </c>
    </row>
    <row r="1446" spans="2:51" s="13" customFormat="1" ht="11.25">
      <c r="B1446" s="204"/>
      <c r="C1446" s="205"/>
      <c r="D1446" s="206" t="s">
        <v>546</v>
      </c>
      <c r="E1446" s="207" t="s">
        <v>19</v>
      </c>
      <c r="F1446" s="208" t="s">
        <v>1902</v>
      </c>
      <c r="G1446" s="205"/>
      <c r="H1446" s="209">
        <v>3.875</v>
      </c>
      <c r="I1446" s="210"/>
      <c r="J1446" s="205"/>
      <c r="K1446" s="205"/>
      <c r="L1446" s="211"/>
      <c r="M1446" s="212"/>
      <c r="N1446" s="213"/>
      <c r="O1446" s="213"/>
      <c r="P1446" s="213"/>
      <c r="Q1446" s="213"/>
      <c r="R1446" s="213"/>
      <c r="S1446" s="213"/>
      <c r="T1446" s="214"/>
      <c r="AT1446" s="215" t="s">
        <v>546</v>
      </c>
      <c r="AU1446" s="215" t="s">
        <v>85</v>
      </c>
      <c r="AV1446" s="13" t="s">
        <v>85</v>
      </c>
      <c r="AW1446" s="13" t="s">
        <v>33</v>
      </c>
      <c r="AX1446" s="13" t="s">
        <v>72</v>
      </c>
      <c r="AY1446" s="215" t="s">
        <v>525</v>
      </c>
    </row>
    <row r="1447" spans="2:51" s="15" customFormat="1" ht="11.25">
      <c r="B1447" s="227"/>
      <c r="C1447" s="228"/>
      <c r="D1447" s="206" t="s">
        <v>546</v>
      </c>
      <c r="E1447" s="229" t="s">
        <v>19</v>
      </c>
      <c r="F1447" s="230" t="s">
        <v>1837</v>
      </c>
      <c r="G1447" s="228"/>
      <c r="H1447" s="229" t="s">
        <v>19</v>
      </c>
      <c r="I1447" s="231"/>
      <c r="J1447" s="228"/>
      <c r="K1447" s="228"/>
      <c r="L1447" s="232"/>
      <c r="M1447" s="233"/>
      <c r="N1447" s="234"/>
      <c r="O1447" s="234"/>
      <c r="P1447" s="234"/>
      <c r="Q1447" s="234"/>
      <c r="R1447" s="234"/>
      <c r="S1447" s="234"/>
      <c r="T1447" s="235"/>
      <c r="AT1447" s="236" t="s">
        <v>546</v>
      </c>
      <c r="AU1447" s="236" t="s">
        <v>85</v>
      </c>
      <c r="AV1447" s="15" t="s">
        <v>79</v>
      </c>
      <c r="AW1447" s="15" t="s">
        <v>33</v>
      </c>
      <c r="AX1447" s="15" t="s">
        <v>72</v>
      </c>
      <c r="AY1447" s="236" t="s">
        <v>525</v>
      </c>
    </row>
    <row r="1448" spans="2:51" s="13" customFormat="1" ht="11.25">
      <c r="B1448" s="204"/>
      <c r="C1448" s="205"/>
      <c r="D1448" s="206" t="s">
        <v>546</v>
      </c>
      <c r="E1448" s="207" t="s">
        <v>19</v>
      </c>
      <c r="F1448" s="208" t="s">
        <v>1903</v>
      </c>
      <c r="G1448" s="205"/>
      <c r="H1448" s="209">
        <v>44.015000000000001</v>
      </c>
      <c r="I1448" s="210"/>
      <c r="J1448" s="205"/>
      <c r="K1448" s="205"/>
      <c r="L1448" s="211"/>
      <c r="M1448" s="212"/>
      <c r="N1448" s="213"/>
      <c r="O1448" s="213"/>
      <c r="P1448" s="213"/>
      <c r="Q1448" s="213"/>
      <c r="R1448" s="213"/>
      <c r="S1448" s="213"/>
      <c r="T1448" s="214"/>
      <c r="AT1448" s="215" t="s">
        <v>546</v>
      </c>
      <c r="AU1448" s="215" t="s">
        <v>85</v>
      </c>
      <c r="AV1448" s="13" t="s">
        <v>85</v>
      </c>
      <c r="AW1448" s="13" t="s">
        <v>33</v>
      </c>
      <c r="AX1448" s="13" t="s">
        <v>72</v>
      </c>
      <c r="AY1448" s="215" t="s">
        <v>525</v>
      </c>
    </row>
    <row r="1449" spans="2:51" s="15" customFormat="1" ht="11.25">
      <c r="B1449" s="227"/>
      <c r="C1449" s="228"/>
      <c r="D1449" s="206" t="s">
        <v>546</v>
      </c>
      <c r="E1449" s="229" t="s">
        <v>19</v>
      </c>
      <c r="F1449" s="230" t="s">
        <v>1827</v>
      </c>
      <c r="G1449" s="228"/>
      <c r="H1449" s="229" t="s">
        <v>19</v>
      </c>
      <c r="I1449" s="231"/>
      <c r="J1449" s="228"/>
      <c r="K1449" s="228"/>
      <c r="L1449" s="232"/>
      <c r="M1449" s="233"/>
      <c r="N1449" s="234"/>
      <c r="O1449" s="234"/>
      <c r="P1449" s="234"/>
      <c r="Q1449" s="234"/>
      <c r="R1449" s="234"/>
      <c r="S1449" s="234"/>
      <c r="T1449" s="235"/>
      <c r="AT1449" s="236" t="s">
        <v>546</v>
      </c>
      <c r="AU1449" s="236" t="s">
        <v>85</v>
      </c>
      <c r="AV1449" s="15" t="s">
        <v>79</v>
      </c>
      <c r="AW1449" s="15" t="s">
        <v>33</v>
      </c>
      <c r="AX1449" s="15" t="s">
        <v>72</v>
      </c>
      <c r="AY1449" s="236" t="s">
        <v>525</v>
      </c>
    </row>
    <row r="1450" spans="2:51" s="13" customFormat="1" ht="11.25">
      <c r="B1450" s="204"/>
      <c r="C1450" s="205"/>
      <c r="D1450" s="206" t="s">
        <v>546</v>
      </c>
      <c r="E1450" s="207" t="s">
        <v>19</v>
      </c>
      <c r="F1450" s="208" t="s">
        <v>1904</v>
      </c>
      <c r="G1450" s="205"/>
      <c r="H1450" s="209">
        <v>4.47</v>
      </c>
      <c r="I1450" s="210"/>
      <c r="J1450" s="205"/>
      <c r="K1450" s="205"/>
      <c r="L1450" s="211"/>
      <c r="M1450" s="212"/>
      <c r="N1450" s="213"/>
      <c r="O1450" s="213"/>
      <c r="P1450" s="213"/>
      <c r="Q1450" s="213"/>
      <c r="R1450" s="213"/>
      <c r="S1450" s="213"/>
      <c r="T1450" s="214"/>
      <c r="AT1450" s="215" t="s">
        <v>546</v>
      </c>
      <c r="AU1450" s="215" t="s">
        <v>85</v>
      </c>
      <c r="AV1450" s="13" t="s">
        <v>85</v>
      </c>
      <c r="AW1450" s="13" t="s">
        <v>33</v>
      </c>
      <c r="AX1450" s="13" t="s">
        <v>72</v>
      </c>
      <c r="AY1450" s="215" t="s">
        <v>525</v>
      </c>
    </row>
    <row r="1451" spans="2:51" s="15" customFormat="1" ht="11.25">
      <c r="B1451" s="227"/>
      <c r="C1451" s="228"/>
      <c r="D1451" s="206" t="s">
        <v>546</v>
      </c>
      <c r="E1451" s="229" t="s">
        <v>19</v>
      </c>
      <c r="F1451" s="230" t="s">
        <v>1905</v>
      </c>
      <c r="G1451" s="228"/>
      <c r="H1451" s="229" t="s">
        <v>19</v>
      </c>
      <c r="I1451" s="231"/>
      <c r="J1451" s="228"/>
      <c r="K1451" s="228"/>
      <c r="L1451" s="232"/>
      <c r="M1451" s="233"/>
      <c r="N1451" s="234"/>
      <c r="O1451" s="234"/>
      <c r="P1451" s="234"/>
      <c r="Q1451" s="234"/>
      <c r="R1451" s="234"/>
      <c r="S1451" s="234"/>
      <c r="T1451" s="235"/>
      <c r="AT1451" s="236" t="s">
        <v>546</v>
      </c>
      <c r="AU1451" s="236" t="s">
        <v>85</v>
      </c>
      <c r="AV1451" s="15" t="s">
        <v>79</v>
      </c>
      <c r="AW1451" s="15" t="s">
        <v>33</v>
      </c>
      <c r="AX1451" s="15" t="s">
        <v>72</v>
      </c>
      <c r="AY1451" s="236" t="s">
        <v>525</v>
      </c>
    </row>
    <row r="1452" spans="2:51" s="13" customFormat="1" ht="11.25">
      <c r="B1452" s="204"/>
      <c r="C1452" s="205"/>
      <c r="D1452" s="206" t="s">
        <v>546</v>
      </c>
      <c r="E1452" s="207" t="s">
        <v>19</v>
      </c>
      <c r="F1452" s="208" t="s">
        <v>1906</v>
      </c>
      <c r="G1452" s="205"/>
      <c r="H1452" s="209">
        <v>24.42</v>
      </c>
      <c r="I1452" s="210"/>
      <c r="J1452" s="205"/>
      <c r="K1452" s="205"/>
      <c r="L1452" s="211"/>
      <c r="M1452" s="212"/>
      <c r="N1452" s="213"/>
      <c r="O1452" s="213"/>
      <c r="P1452" s="213"/>
      <c r="Q1452" s="213"/>
      <c r="R1452" s="213"/>
      <c r="S1452" s="213"/>
      <c r="T1452" s="214"/>
      <c r="AT1452" s="215" t="s">
        <v>546</v>
      </c>
      <c r="AU1452" s="215" t="s">
        <v>85</v>
      </c>
      <c r="AV1452" s="13" t="s">
        <v>85</v>
      </c>
      <c r="AW1452" s="13" t="s">
        <v>33</v>
      </c>
      <c r="AX1452" s="13" t="s">
        <v>72</v>
      </c>
      <c r="AY1452" s="215" t="s">
        <v>525</v>
      </c>
    </row>
    <row r="1453" spans="2:51" s="13" customFormat="1" ht="11.25">
      <c r="B1453" s="204"/>
      <c r="C1453" s="205"/>
      <c r="D1453" s="206" t="s">
        <v>546</v>
      </c>
      <c r="E1453" s="207" t="s">
        <v>19</v>
      </c>
      <c r="F1453" s="208" t="s">
        <v>1907</v>
      </c>
      <c r="G1453" s="205"/>
      <c r="H1453" s="209">
        <v>-2.52</v>
      </c>
      <c r="I1453" s="210"/>
      <c r="J1453" s="205"/>
      <c r="K1453" s="205"/>
      <c r="L1453" s="211"/>
      <c r="M1453" s="212"/>
      <c r="N1453" s="213"/>
      <c r="O1453" s="213"/>
      <c r="P1453" s="213"/>
      <c r="Q1453" s="213"/>
      <c r="R1453" s="213"/>
      <c r="S1453" s="213"/>
      <c r="T1453" s="214"/>
      <c r="AT1453" s="215" t="s">
        <v>546</v>
      </c>
      <c r="AU1453" s="215" t="s">
        <v>85</v>
      </c>
      <c r="AV1453" s="13" t="s">
        <v>85</v>
      </c>
      <c r="AW1453" s="13" t="s">
        <v>33</v>
      </c>
      <c r="AX1453" s="13" t="s">
        <v>72</v>
      </c>
      <c r="AY1453" s="215" t="s">
        <v>525</v>
      </c>
    </row>
    <row r="1454" spans="2:51" s="13" customFormat="1" ht="11.25">
      <c r="B1454" s="204"/>
      <c r="C1454" s="205"/>
      <c r="D1454" s="206" t="s">
        <v>546</v>
      </c>
      <c r="E1454" s="207" t="s">
        <v>19</v>
      </c>
      <c r="F1454" s="208" t="s">
        <v>1908</v>
      </c>
      <c r="G1454" s="205"/>
      <c r="H1454" s="209">
        <v>-1.69</v>
      </c>
      <c r="I1454" s="210"/>
      <c r="J1454" s="205"/>
      <c r="K1454" s="205"/>
      <c r="L1454" s="211"/>
      <c r="M1454" s="212"/>
      <c r="N1454" s="213"/>
      <c r="O1454" s="213"/>
      <c r="P1454" s="213"/>
      <c r="Q1454" s="213"/>
      <c r="R1454" s="213"/>
      <c r="S1454" s="213"/>
      <c r="T1454" s="214"/>
      <c r="AT1454" s="215" t="s">
        <v>546</v>
      </c>
      <c r="AU1454" s="215" t="s">
        <v>85</v>
      </c>
      <c r="AV1454" s="13" t="s">
        <v>85</v>
      </c>
      <c r="AW1454" s="13" t="s">
        <v>33</v>
      </c>
      <c r="AX1454" s="13" t="s">
        <v>72</v>
      </c>
      <c r="AY1454" s="215" t="s">
        <v>525</v>
      </c>
    </row>
    <row r="1455" spans="2:51" s="13" customFormat="1" ht="11.25">
      <c r="B1455" s="204"/>
      <c r="C1455" s="205"/>
      <c r="D1455" s="206" t="s">
        <v>546</v>
      </c>
      <c r="E1455" s="207" t="s">
        <v>19</v>
      </c>
      <c r="F1455" s="208" t="s">
        <v>1909</v>
      </c>
      <c r="G1455" s="205"/>
      <c r="H1455" s="209">
        <v>34.76</v>
      </c>
      <c r="I1455" s="210"/>
      <c r="J1455" s="205"/>
      <c r="K1455" s="205"/>
      <c r="L1455" s="211"/>
      <c r="M1455" s="212"/>
      <c r="N1455" s="213"/>
      <c r="O1455" s="213"/>
      <c r="P1455" s="213"/>
      <c r="Q1455" s="213"/>
      <c r="R1455" s="213"/>
      <c r="S1455" s="213"/>
      <c r="T1455" s="214"/>
      <c r="AT1455" s="215" t="s">
        <v>546</v>
      </c>
      <c r="AU1455" s="215" t="s">
        <v>85</v>
      </c>
      <c r="AV1455" s="13" t="s">
        <v>85</v>
      </c>
      <c r="AW1455" s="13" t="s">
        <v>33</v>
      </c>
      <c r="AX1455" s="13" t="s">
        <v>72</v>
      </c>
      <c r="AY1455" s="215" t="s">
        <v>525</v>
      </c>
    </row>
    <row r="1456" spans="2:51" s="15" customFormat="1" ht="11.25">
      <c r="B1456" s="227"/>
      <c r="C1456" s="228"/>
      <c r="D1456" s="206" t="s">
        <v>546</v>
      </c>
      <c r="E1456" s="229" t="s">
        <v>19</v>
      </c>
      <c r="F1456" s="230" t="s">
        <v>1910</v>
      </c>
      <c r="G1456" s="228"/>
      <c r="H1456" s="229" t="s">
        <v>19</v>
      </c>
      <c r="I1456" s="231"/>
      <c r="J1456" s="228"/>
      <c r="K1456" s="228"/>
      <c r="L1456" s="232"/>
      <c r="M1456" s="233"/>
      <c r="N1456" s="234"/>
      <c r="O1456" s="234"/>
      <c r="P1456" s="234"/>
      <c r="Q1456" s="234"/>
      <c r="R1456" s="234"/>
      <c r="S1456" s="234"/>
      <c r="T1456" s="235"/>
      <c r="AT1456" s="236" t="s">
        <v>546</v>
      </c>
      <c r="AU1456" s="236" t="s">
        <v>85</v>
      </c>
      <c r="AV1456" s="15" t="s">
        <v>79</v>
      </c>
      <c r="AW1456" s="15" t="s">
        <v>33</v>
      </c>
      <c r="AX1456" s="15" t="s">
        <v>72</v>
      </c>
      <c r="AY1456" s="236" t="s">
        <v>525</v>
      </c>
    </row>
    <row r="1457" spans="2:51" s="13" customFormat="1" ht="11.25">
      <c r="B1457" s="204"/>
      <c r="C1457" s="205"/>
      <c r="D1457" s="206" t="s">
        <v>546</v>
      </c>
      <c r="E1457" s="207" t="s">
        <v>19</v>
      </c>
      <c r="F1457" s="208" t="s">
        <v>1911</v>
      </c>
      <c r="G1457" s="205"/>
      <c r="H1457" s="209">
        <v>1.89</v>
      </c>
      <c r="I1457" s="210"/>
      <c r="J1457" s="205"/>
      <c r="K1457" s="205"/>
      <c r="L1457" s="211"/>
      <c r="M1457" s="212"/>
      <c r="N1457" s="213"/>
      <c r="O1457" s="213"/>
      <c r="P1457" s="213"/>
      <c r="Q1457" s="213"/>
      <c r="R1457" s="213"/>
      <c r="S1457" s="213"/>
      <c r="T1457" s="214"/>
      <c r="AT1457" s="215" t="s">
        <v>546</v>
      </c>
      <c r="AU1457" s="215" t="s">
        <v>85</v>
      </c>
      <c r="AV1457" s="13" t="s">
        <v>85</v>
      </c>
      <c r="AW1457" s="13" t="s">
        <v>33</v>
      </c>
      <c r="AX1457" s="13" t="s">
        <v>72</v>
      </c>
      <c r="AY1457" s="215" t="s">
        <v>525</v>
      </c>
    </row>
    <row r="1458" spans="2:51" s="15" customFormat="1" ht="11.25">
      <c r="B1458" s="227"/>
      <c r="C1458" s="228"/>
      <c r="D1458" s="206" t="s">
        <v>546</v>
      </c>
      <c r="E1458" s="229" t="s">
        <v>19</v>
      </c>
      <c r="F1458" s="230" t="s">
        <v>1912</v>
      </c>
      <c r="G1458" s="228"/>
      <c r="H1458" s="229" t="s">
        <v>19</v>
      </c>
      <c r="I1458" s="231"/>
      <c r="J1458" s="228"/>
      <c r="K1458" s="228"/>
      <c r="L1458" s="232"/>
      <c r="M1458" s="233"/>
      <c r="N1458" s="234"/>
      <c r="O1458" s="234"/>
      <c r="P1458" s="234"/>
      <c r="Q1458" s="234"/>
      <c r="R1458" s="234"/>
      <c r="S1458" s="234"/>
      <c r="T1458" s="235"/>
      <c r="AT1458" s="236" t="s">
        <v>546</v>
      </c>
      <c r="AU1458" s="236" t="s">
        <v>85</v>
      </c>
      <c r="AV1458" s="15" t="s">
        <v>79</v>
      </c>
      <c r="AW1458" s="15" t="s">
        <v>33</v>
      </c>
      <c r="AX1458" s="15" t="s">
        <v>72</v>
      </c>
      <c r="AY1458" s="236" t="s">
        <v>525</v>
      </c>
    </row>
    <row r="1459" spans="2:51" s="13" customFormat="1" ht="11.25">
      <c r="B1459" s="204"/>
      <c r="C1459" s="205"/>
      <c r="D1459" s="206" t="s">
        <v>546</v>
      </c>
      <c r="E1459" s="207" t="s">
        <v>19</v>
      </c>
      <c r="F1459" s="208" t="s">
        <v>1913</v>
      </c>
      <c r="G1459" s="205"/>
      <c r="H1459" s="209">
        <v>16.338000000000001</v>
      </c>
      <c r="I1459" s="210"/>
      <c r="J1459" s="205"/>
      <c r="K1459" s="205"/>
      <c r="L1459" s="211"/>
      <c r="M1459" s="212"/>
      <c r="N1459" s="213"/>
      <c r="O1459" s="213"/>
      <c r="P1459" s="213"/>
      <c r="Q1459" s="213"/>
      <c r="R1459" s="213"/>
      <c r="S1459" s="213"/>
      <c r="T1459" s="214"/>
      <c r="AT1459" s="215" t="s">
        <v>546</v>
      </c>
      <c r="AU1459" s="215" t="s">
        <v>85</v>
      </c>
      <c r="AV1459" s="13" t="s">
        <v>85</v>
      </c>
      <c r="AW1459" s="13" t="s">
        <v>33</v>
      </c>
      <c r="AX1459" s="13" t="s">
        <v>72</v>
      </c>
      <c r="AY1459" s="215" t="s">
        <v>525</v>
      </c>
    </row>
    <row r="1460" spans="2:51" s="15" customFormat="1" ht="11.25">
      <c r="B1460" s="227"/>
      <c r="C1460" s="228"/>
      <c r="D1460" s="206" t="s">
        <v>546</v>
      </c>
      <c r="E1460" s="229" t="s">
        <v>19</v>
      </c>
      <c r="F1460" s="230" t="s">
        <v>1914</v>
      </c>
      <c r="G1460" s="228"/>
      <c r="H1460" s="229" t="s">
        <v>19</v>
      </c>
      <c r="I1460" s="231"/>
      <c r="J1460" s="228"/>
      <c r="K1460" s="228"/>
      <c r="L1460" s="232"/>
      <c r="M1460" s="233"/>
      <c r="N1460" s="234"/>
      <c r="O1460" s="234"/>
      <c r="P1460" s="234"/>
      <c r="Q1460" s="234"/>
      <c r="R1460" s="234"/>
      <c r="S1460" s="234"/>
      <c r="T1460" s="235"/>
      <c r="AT1460" s="236" t="s">
        <v>546</v>
      </c>
      <c r="AU1460" s="236" t="s">
        <v>85</v>
      </c>
      <c r="AV1460" s="15" t="s">
        <v>79</v>
      </c>
      <c r="AW1460" s="15" t="s">
        <v>33</v>
      </c>
      <c r="AX1460" s="15" t="s">
        <v>72</v>
      </c>
      <c r="AY1460" s="236" t="s">
        <v>525</v>
      </c>
    </row>
    <row r="1461" spans="2:51" s="13" customFormat="1" ht="11.25">
      <c r="B1461" s="204"/>
      <c r="C1461" s="205"/>
      <c r="D1461" s="206" t="s">
        <v>546</v>
      </c>
      <c r="E1461" s="207" t="s">
        <v>19</v>
      </c>
      <c r="F1461" s="208" t="s">
        <v>1915</v>
      </c>
      <c r="G1461" s="205"/>
      <c r="H1461" s="209">
        <v>7.4249999999999998</v>
      </c>
      <c r="I1461" s="210"/>
      <c r="J1461" s="205"/>
      <c r="K1461" s="205"/>
      <c r="L1461" s="211"/>
      <c r="M1461" s="212"/>
      <c r="N1461" s="213"/>
      <c r="O1461" s="213"/>
      <c r="P1461" s="213"/>
      <c r="Q1461" s="213"/>
      <c r="R1461" s="213"/>
      <c r="S1461" s="213"/>
      <c r="T1461" s="214"/>
      <c r="AT1461" s="215" t="s">
        <v>546</v>
      </c>
      <c r="AU1461" s="215" t="s">
        <v>85</v>
      </c>
      <c r="AV1461" s="13" t="s">
        <v>85</v>
      </c>
      <c r="AW1461" s="13" t="s">
        <v>33</v>
      </c>
      <c r="AX1461" s="13" t="s">
        <v>72</v>
      </c>
      <c r="AY1461" s="215" t="s">
        <v>525</v>
      </c>
    </row>
    <row r="1462" spans="2:51" s="15" customFormat="1" ht="11.25">
      <c r="B1462" s="227"/>
      <c r="C1462" s="228"/>
      <c r="D1462" s="206" t="s">
        <v>546</v>
      </c>
      <c r="E1462" s="229" t="s">
        <v>19</v>
      </c>
      <c r="F1462" s="230" t="s">
        <v>1916</v>
      </c>
      <c r="G1462" s="228"/>
      <c r="H1462" s="229" t="s">
        <v>19</v>
      </c>
      <c r="I1462" s="231"/>
      <c r="J1462" s="228"/>
      <c r="K1462" s="228"/>
      <c r="L1462" s="232"/>
      <c r="M1462" s="233"/>
      <c r="N1462" s="234"/>
      <c r="O1462" s="234"/>
      <c r="P1462" s="234"/>
      <c r="Q1462" s="234"/>
      <c r="R1462" s="234"/>
      <c r="S1462" s="234"/>
      <c r="T1462" s="235"/>
      <c r="AT1462" s="236" t="s">
        <v>546</v>
      </c>
      <c r="AU1462" s="236" t="s">
        <v>85</v>
      </c>
      <c r="AV1462" s="15" t="s">
        <v>79</v>
      </c>
      <c r="AW1462" s="15" t="s">
        <v>33</v>
      </c>
      <c r="AX1462" s="15" t="s">
        <v>72</v>
      </c>
      <c r="AY1462" s="236" t="s">
        <v>525</v>
      </c>
    </row>
    <row r="1463" spans="2:51" s="13" customFormat="1" ht="11.25">
      <c r="B1463" s="204"/>
      <c r="C1463" s="205"/>
      <c r="D1463" s="206" t="s">
        <v>546</v>
      </c>
      <c r="E1463" s="207" t="s">
        <v>19</v>
      </c>
      <c r="F1463" s="208" t="s">
        <v>1917</v>
      </c>
      <c r="G1463" s="205"/>
      <c r="H1463" s="209">
        <v>2.363</v>
      </c>
      <c r="I1463" s="210"/>
      <c r="J1463" s="205"/>
      <c r="K1463" s="205"/>
      <c r="L1463" s="211"/>
      <c r="M1463" s="212"/>
      <c r="N1463" s="213"/>
      <c r="O1463" s="213"/>
      <c r="P1463" s="213"/>
      <c r="Q1463" s="213"/>
      <c r="R1463" s="213"/>
      <c r="S1463" s="213"/>
      <c r="T1463" s="214"/>
      <c r="AT1463" s="215" t="s">
        <v>546</v>
      </c>
      <c r="AU1463" s="215" t="s">
        <v>85</v>
      </c>
      <c r="AV1463" s="13" t="s">
        <v>85</v>
      </c>
      <c r="AW1463" s="13" t="s">
        <v>33</v>
      </c>
      <c r="AX1463" s="13" t="s">
        <v>72</v>
      </c>
      <c r="AY1463" s="215" t="s">
        <v>525</v>
      </c>
    </row>
    <row r="1464" spans="2:51" s="15" customFormat="1" ht="11.25">
      <c r="B1464" s="227"/>
      <c r="C1464" s="228"/>
      <c r="D1464" s="206" t="s">
        <v>546</v>
      </c>
      <c r="E1464" s="229" t="s">
        <v>19</v>
      </c>
      <c r="F1464" s="230" t="s">
        <v>1839</v>
      </c>
      <c r="G1464" s="228"/>
      <c r="H1464" s="229" t="s">
        <v>19</v>
      </c>
      <c r="I1464" s="231"/>
      <c r="J1464" s="228"/>
      <c r="K1464" s="228"/>
      <c r="L1464" s="232"/>
      <c r="M1464" s="233"/>
      <c r="N1464" s="234"/>
      <c r="O1464" s="234"/>
      <c r="P1464" s="234"/>
      <c r="Q1464" s="234"/>
      <c r="R1464" s="234"/>
      <c r="S1464" s="234"/>
      <c r="T1464" s="235"/>
      <c r="AT1464" s="236" t="s">
        <v>546</v>
      </c>
      <c r="AU1464" s="236" t="s">
        <v>85</v>
      </c>
      <c r="AV1464" s="15" t="s">
        <v>79</v>
      </c>
      <c r="AW1464" s="15" t="s">
        <v>33</v>
      </c>
      <c r="AX1464" s="15" t="s">
        <v>72</v>
      </c>
      <c r="AY1464" s="236" t="s">
        <v>525</v>
      </c>
    </row>
    <row r="1465" spans="2:51" s="13" customFormat="1" ht="11.25">
      <c r="B1465" s="204"/>
      <c r="C1465" s="205"/>
      <c r="D1465" s="206" t="s">
        <v>546</v>
      </c>
      <c r="E1465" s="207" t="s">
        <v>19</v>
      </c>
      <c r="F1465" s="208" t="s">
        <v>1918</v>
      </c>
      <c r="G1465" s="205"/>
      <c r="H1465" s="209">
        <v>4.069</v>
      </c>
      <c r="I1465" s="210"/>
      <c r="J1465" s="205"/>
      <c r="K1465" s="205"/>
      <c r="L1465" s="211"/>
      <c r="M1465" s="212"/>
      <c r="N1465" s="213"/>
      <c r="O1465" s="213"/>
      <c r="P1465" s="213"/>
      <c r="Q1465" s="213"/>
      <c r="R1465" s="213"/>
      <c r="S1465" s="213"/>
      <c r="T1465" s="214"/>
      <c r="AT1465" s="215" t="s">
        <v>546</v>
      </c>
      <c r="AU1465" s="215" t="s">
        <v>85</v>
      </c>
      <c r="AV1465" s="13" t="s">
        <v>85</v>
      </c>
      <c r="AW1465" s="13" t="s">
        <v>33</v>
      </c>
      <c r="AX1465" s="13" t="s">
        <v>72</v>
      </c>
      <c r="AY1465" s="215" t="s">
        <v>525</v>
      </c>
    </row>
    <row r="1466" spans="2:51" s="15" customFormat="1" ht="11.25">
      <c r="B1466" s="227"/>
      <c r="C1466" s="228"/>
      <c r="D1466" s="206" t="s">
        <v>546</v>
      </c>
      <c r="E1466" s="229" t="s">
        <v>19</v>
      </c>
      <c r="F1466" s="230" t="s">
        <v>1919</v>
      </c>
      <c r="G1466" s="228"/>
      <c r="H1466" s="229" t="s">
        <v>19</v>
      </c>
      <c r="I1466" s="231"/>
      <c r="J1466" s="228"/>
      <c r="K1466" s="228"/>
      <c r="L1466" s="232"/>
      <c r="M1466" s="233"/>
      <c r="N1466" s="234"/>
      <c r="O1466" s="234"/>
      <c r="P1466" s="234"/>
      <c r="Q1466" s="234"/>
      <c r="R1466" s="234"/>
      <c r="S1466" s="234"/>
      <c r="T1466" s="235"/>
      <c r="AT1466" s="236" t="s">
        <v>546</v>
      </c>
      <c r="AU1466" s="236" t="s">
        <v>85</v>
      </c>
      <c r="AV1466" s="15" t="s">
        <v>79</v>
      </c>
      <c r="AW1466" s="15" t="s">
        <v>33</v>
      </c>
      <c r="AX1466" s="15" t="s">
        <v>72</v>
      </c>
      <c r="AY1466" s="236" t="s">
        <v>525</v>
      </c>
    </row>
    <row r="1467" spans="2:51" s="13" customFormat="1" ht="11.25">
      <c r="B1467" s="204"/>
      <c r="C1467" s="205"/>
      <c r="D1467" s="206" t="s">
        <v>546</v>
      </c>
      <c r="E1467" s="207" t="s">
        <v>19</v>
      </c>
      <c r="F1467" s="208" t="s">
        <v>1920</v>
      </c>
      <c r="G1467" s="205"/>
      <c r="H1467" s="209">
        <v>14.69</v>
      </c>
      <c r="I1467" s="210"/>
      <c r="J1467" s="205"/>
      <c r="K1467" s="205"/>
      <c r="L1467" s="211"/>
      <c r="M1467" s="212"/>
      <c r="N1467" s="213"/>
      <c r="O1467" s="213"/>
      <c r="P1467" s="213"/>
      <c r="Q1467" s="213"/>
      <c r="R1467" s="213"/>
      <c r="S1467" s="213"/>
      <c r="T1467" s="214"/>
      <c r="AT1467" s="215" t="s">
        <v>546</v>
      </c>
      <c r="AU1467" s="215" t="s">
        <v>85</v>
      </c>
      <c r="AV1467" s="13" t="s">
        <v>85</v>
      </c>
      <c r="AW1467" s="13" t="s">
        <v>33</v>
      </c>
      <c r="AX1467" s="13" t="s">
        <v>72</v>
      </c>
      <c r="AY1467" s="215" t="s">
        <v>525</v>
      </c>
    </row>
    <row r="1468" spans="2:51" s="15" customFormat="1" ht="11.25">
      <c r="B1468" s="227"/>
      <c r="C1468" s="228"/>
      <c r="D1468" s="206" t="s">
        <v>546</v>
      </c>
      <c r="E1468" s="229" t="s">
        <v>19</v>
      </c>
      <c r="F1468" s="230" t="s">
        <v>1921</v>
      </c>
      <c r="G1468" s="228"/>
      <c r="H1468" s="229" t="s">
        <v>19</v>
      </c>
      <c r="I1468" s="231"/>
      <c r="J1468" s="228"/>
      <c r="K1468" s="228"/>
      <c r="L1468" s="232"/>
      <c r="M1468" s="233"/>
      <c r="N1468" s="234"/>
      <c r="O1468" s="234"/>
      <c r="P1468" s="234"/>
      <c r="Q1468" s="234"/>
      <c r="R1468" s="234"/>
      <c r="S1468" s="234"/>
      <c r="T1468" s="235"/>
      <c r="AT1468" s="236" t="s">
        <v>546</v>
      </c>
      <c r="AU1468" s="236" t="s">
        <v>85</v>
      </c>
      <c r="AV1468" s="15" t="s">
        <v>79</v>
      </c>
      <c r="AW1468" s="15" t="s">
        <v>33</v>
      </c>
      <c r="AX1468" s="15" t="s">
        <v>72</v>
      </c>
      <c r="AY1468" s="236" t="s">
        <v>525</v>
      </c>
    </row>
    <row r="1469" spans="2:51" s="13" customFormat="1" ht="11.25">
      <c r="B1469" s="204"/>
      <c r="C1469" s="205"/>
      <c r="D1469" s="206" t="s">
        <v>546</v>
      </c>
      <c r="E1469" s="207" t="s">
        <v>19</v>
      </c>
      <c r="F1469" s="208" t="s">
        <v>1922</v>
      </c>
      <c r="G1469" s="205"/>
      <c r="H1469" s="209">
        <v>9.6479999999999997</v>
      </c>
      <c r="I1469" s="210"/>
      <c r="J1469" s="205"/>
      <c r="K1469" s="205"/>
      <c r="L1469" s="211"/>
      <c r="M1469" s="212"/>
      <c r="N1469" s="213"/>
      <c r="O1469" s="213"/>
      <c r="P1469" s="213"/>
      <c r="Q1469" s="213"/>
      <c r="R1469" s="213"/>
      <c r="S1469" s="213"/>
      <c r="T1469" s="214"/>
      <c r="AT1469" s="215" t="s">
        <v>546</v>
      </c>
      <c r="AU1469" s="215" t="s">
        <v>85</v>
      </c>
      <c r="AV1469" s="13" t="s">
        <v>85</v>
      </c>
      <c r="AW1469" s="13" t="s">
        <v>33</v>
      </c>
      <c r="AX1469" s="13" t="s">
        <v>72</v>
      </c>
      <c r="AY1469" s="215" t="s">
        <v>525</v>
      </c>
    </row>
    <row r="1470" spans="2:51" s="13" customFormat="1" ht="11.25">
      <c r="B1470" s="204"/>
      <c r="C1470" s="205"/>
      <c r="D1470" s="206" t="s">
        <v>546</v>
      </c>
      <c r="E1470" s="207" t="s">
        <v>19</v>
      </c>
      <c r="F1470" s="208" t="s">
        <v>1923</v>
      </c>
      <c r="G1470" s="205"/>
      <c r="H1470" s="209">
        <v>2.08</v>
      </c>
      <c r="I1470" s="210"/>
      <c r="J1470" s="205"/>
      <c r="K1470" s="205"/>
      <c r="L1470" s="211"/>
      <c r="M1470" s="212"/>
      <c r="N1470" s="213"/>
      <c r="O1470" s="213"/>
      <c r="P1470" s="213"/>
      <c r="Q1470" s="213"/>
      <c r="R1470" s="213"/>
      <c r="S1470" s="213"/>
      <c r="T1470" s="214"/>
      <c r="AT1470" s="215" t="s">
        <v>546</v>
      </c>
      <c r="AU1470" s="215" t="s">
        <v>85</v>
      </c>
      <c r="AV1470" s="13" t="s">
        <v>85</v>
      </c>
      <c r="AW1470" s="13" t="s">
        <v>33</v>
      </c>
      <c r="AX1470" s="13" t="s">
        <v>72</v>
      </c>
      <c r="AY1470" s="215" t="s">
        <v>525</v>
      </c>
    </row>
    <row r="1471" spans="2:51" s="13" customFormat="1" ht="11.25">
      <c r="B1471" s="204"/>
      <c r="C1471" s="205"/>
      <c r="D1471" s="206" t="s">
        <v>546</v>
      </c>
      <c r="E1471" s="207" t="s">
        <v>19</v>
      </c>
      <c r="F1471" s="208" t="s">
        <v>1924</v>
      </c>
      <c r="G1471" s="205"/>
      <c r="H1471" s="209">
        <v>16.503</v>
      </c>
      <c r="I1471" s="210"/>
      <c r="J1471" s="205"/>
      <c r="K1471" s="205"/>
      <c r="L1471" s="211"/>
      <c r="M1471" s="212"/>
      <c r="N1471" s="213"/>
      <c r="O1471" s="213"/>
      <c r="P1471" s="213"/>
      <c r="Q1471" s="213"/>
      <c r="R1471" s="213"/>
      <c r="S1471" s="213"/>
      <c r="T1471" s="214"/>
      <c r="AT1471" s="215" t="s">
        <v>546</v>
      </c>
      <c r="AU1471" s="215" t="s">
        <v>85</v>
      </c>
      <c r="AV1471" s="13" t="s">
        <v>85</v>
      </c>
      <c r="AW1471" s="13" t="s">
        <v>33</v>
      </c>
      <c r="AX1471" s="13" t="s">
        <v>72</v>
      </c>
      <c r="AY1471" s="215" t="s">
        <v>525</v>
      </c>
    </row>
    <row r="1472" spans="2:51" s="15" customFormat="1" ht="11.25">
      <c r="B1472" s="227"/>
      <c r="C1472" s="228"/>
      <c r="D1472" s="206" t="s">
        <v>546</v>
      </c>
      <c r="E1472" s="229" t="s">
        <v>19</v>
      </c>
      <c r="F1472" s="230" t="s">
        <v>1925</v>
      </c>
      <c r="G1472" s="228"/>
      <c r="H1472" s="229" t="s">
        <v>19</v>
      </c>
      <c r="I1472" s="231"/>
      <c r="J1472" s="228"/>
      <c r="K1472" s="228"/>
      <c r="L1472" s="232"/>
      <c r="M1472" s="233"/>
      <c r="N1472" s="234"/>
      <c r="O1472" s="234"/>
      <c r="P1472" s="234"/>
      <c r="Q1472" s="234"/>
      <c r="R1472" s="234"/>
      <c r="S1472" s="234"/>
      <c r="T1472" s="235"/>
      <c r="AT1472" s="236" t="s">
        <v>546</v>
      </c>
      <c r="AU1472" s="236" t="s">
        <v>85</v>
      </c>
      <c r="AV1472" s="15" t="s">
        <v>79</v>
      </c>
      <c r="AW1472" s="15" t="s">
        <v>33</v>
      </c>
      <c r="AX1472" s="15" t="s">
        <v>72</v>
      </c>
      <c r="AY1472" s="236" t="s">
        <v>525</v>
      </c>
    </row>
    <row r="1473" spans="1:65" s="13" customFormat="1" ht="11.25">
      <c r="B1473" s="204"/>
      <c r="C1473" s="205"/>
      <c r="D1473" s="206" t="s">
        <v>546</v>
      </c>
      <c r="E1473" s="207" t="s">
        <v>19</v>
      </c>
      <c r="F1473" s="208" t="s">
        <v>1926</v>
      </c>
      <c r="G1473" s="205"/>
      <c r="H1473" s="209">
        <v>5.9989999999999997</v>
      </c>
      <c r="I1473" s="210"/>
      <c r="J1473" s="205"/>
      <c r="K1473" s="205"/>
      <c r="L1473" s="211"/>
      <c r="M1473" s="212"/>
      <c r="N1473" s="213"/>
      <c r="O1473" s="213"/>
      <c r="P1473" s="213"/>
      <c r="Q1473" s="213"/>
      <c r="R1473" s="213"/>
      <c r="S1473" s="213"/>
      <c r="T1473" s="214"/>
      <c r="AT1473" s="215" t="s">
        <v>546</v>
      </c>
      <c r="AU1473" s="215" t="s">
        <v>85</v>
      </c>
      <c r="AV1473" s="13" t="s">
        <v>85</v>
      </c>
      <c r="AW1473" s="13" t="s">
        <v>33</v>
      </c>
      <c r="AX1473" s="13" t="s">
        <v>72</v>
      </c>
      <c r="AY1473" s="215" t="s">
        <v>525</v>
      </c>
    </row>
    <row r="1474" spans="1:65" s="13" customFormat="1" ht="11.25">
      <c r="B1474" s="204"/>
      <c r="C1474" s="205"/>
      <c r="D1474" s="206" t="s">
        <v>546</v>
      </c>
      <c r="E1474" s="207" t="s">
        <v>19</v>
      </c>
      <c r="F1474" s="208" t="s">
        <v>1927</v>
      </c>
      <c r="G1474" s="205"/>
      <c r="H1474" s="209">
        <v>3.88</v>
      </c>
      <c r="I1474" s="210"/>
      <c r="J1474" s="205"/>
      <c r="K1474" s="205"/>
      <c r="L1474" s="211"/>
      <c r="M1474" s="212"/>
      <c r="N1474" s="213"/>
      <c r="O1474" s="213"/>
      <c r="P1474" s="213"/>
      <c r="Q1474" s="213"/>
      <c r="R1474" s="213"/>
      <c r="S1474" s="213"/>
      <c r="T1474" s="214"/>
      <c r="AT1474" s="215" t="s">
        <v>546</v>
      </c>
      <c r="AU1474" s="215" t="s">
        <v>85</v>
      </c>
      <c r="AV1474" s="13" t="s">
        <v>85</v>
      </c>
      <c r="AW1474" s="13" t="s">
        <v>33</v>
      </c>
      <c r="AX1474" s="13" t="s">
        <v>72</v>
      </c>
      <c r="AY1474" s="215" t="s">
        <v>525</v>
      </c>
    </row>
    <row r="1475" spans="1:65" s="15" customFormat="1" ht="11.25">
      <c r="B1475" s="227"/>
      <c r="C1475" s="228"/>
      <c r="D1475" s="206" t="s">
        <v>546</v>
      </c>
      <c r="E1475" s="229" t="s">
        <v>19</v>
      </c>
      <c r="F1475" s="230" t="s">
        <v>1928</v>
      </c>
      <c r="G1475" s="228"/>
      <c r="H1475" s="229" t="s">
        <v>19</v>
      </c>
      <c r="I1475" s="231"/>
      <c r="J1475" s="228"/>
      <c r="K1475" s="228"/>
      <c r="L1475" s="232"/>
      <c r="M1475" s="233"/>
      <c r="N1475" s="234"/>
      <c r="O1475" s="234"/>
      <c r="P1475" s="234"/>
      <c r="Q1475" s="234"/>
      <c r="R1475" s="234"/>
      <c r="S1475" s="234"/>
      <c r="T1475" s="235"/>
      <c r="AT1475" s="236" t="s">
        <v>546</v>
      </c>
      <c r="AU1475" s="236" t="s">
        <v>85</v>
      </c>
      <c r="AV1475" s="15" t="s">
        <v>79</v>
      </c>
      <c r="AW1475" s="15" t="s">
        <v>33</v>
      </c>
      <c r="AX1475" s="15" t="s">
        <v>72</v>
      </c>
      <c r="AY1475" s="236" t="s">
        <v>525</v>
      </c>
    </row>
    <row r="1476" spans="1:65" s="13" customFormat="1" ht="11.25">
      <c r="B1476" s="204"/>
      <c r="C1476" s="205"/>
      <c r="D1476" s="206" t="s">
        <v>546</v>
      </c>
      <c r="E1476" s="207" t="s">
        <v>19</v>
      </c>
      <c r="F1476" s="208" t="s">
        <v>1929</v>
      </c>
      <c r="G1476" s="205"/>
      <c r="H1476" s="209">
        <v>14.3</v>
      </c>
      <c r="I1476" s="210"/>
      <c r="J1476" s="205"/>
      <c r="K1476" s="205"/>
      <c r="L1476" s="211"/>
      <c r="M1476" s="212"/>
      <c r="N1476" s="213"/>
      <c r="O1476" s="213"/>
      <c r="P1476" s="213"/>
      <c r="Q1476" s="213"/>
      <c r="R1476" s="213"/>
      <c r="S1476" s="213"/>
      <c r="T1476" s="214"/>
      <c r="AT1476" s="215" t="s">
        <v>546</v>
      </c>
      <c r="AU1476" s="215" t="s">
        <v>85</v>
      </c>
      <c r="AV1476" s="13" t="s">
        <v>85</v>
      </c>
      <c r="AW1476" s="13" t="s">
        <v>33</v>
      </c>
      <c r="AX1476" s="13" t="s">
        <v>72</v>
      </c>
      <c r="AY1476" s="215" t="s">
        <v>525</v>
      </c>
    </row>
    <row r="1477" spans="1:65" s="13" customFormat="1" ht="11.25">
      <c r="B1477" s="204"/>
      <c r="C1477" s="205"/>
      <c r="D1477" s="206" t="s">
        <v>546</v>
      </c>
      <c r="E1477" s="207" t="s">
        <v>19</v>
      </c>
      <c r="F1477" s="208" t="s">
        <v>1930</v>
      </c>
      <c r="G1477" s="205"/>
      <c r="H1477" s="209">
        <v>11.24</v>
      </c>
      <c r="I1477" s="210"/>
      <c r="J1477" s="205"/>
      <c r="K1477" s="205"/>
      <c r="L1477" s="211"/>
      <c r="M1477" s="212"/>
      <c r="N1477" s="213"/>
      <c r="O1477" s="213"/>
      <c r="P1477" s="213"/>
      <c r="Q1477" s="213"/>
      <c r="R1477" s="213"/>
      <c r="S1477" s="213"/>
      <c r="T1477" s="214"/>
      <c r="AT1477" s="215" t="s">
        <v>546</v>
      </c>
      <c r="AU1477" s="215" t="s">
        <v>85</v>
      </c>
      <c r="AV1477" s="13" t="s">
        <v>85</v>
      </c>
      <c r="AW1477" s="13" t="s">
        <v>33</v>
      </c>
      <c r="AX1477" s="13" t="s">
        <v>72</v>
      </c>
      <c r="AY1477" s="215" t="s">
        <v>525</v>
      </c>
    </row>
    <row r="1478" spans="1:65" s="15" customFormat="1" ht="11.25">
      <c r="B1478" s="227"/>
      <c r="C1478" s="228"/>
      <c r="D1478" s="206" t="s">
        <v>546</v>
      </c>
      <c r="E1478" s="229" t="s">
        <v>19</v>
      </c>
      <c r="F1478" s="230" t="s">
        <v>1931</v>
      </c>
      <c r="G1478" s="228"/>
      <c r="H1478" s="229" t="s">
        <v>19</v>
      </c>
      <c r="I1478" s="231"/>
      <c r="J1478" s="228"/>
      <c r="K1478" s="228"/>
      <c r="L1478" s="232"/>
      <c r="M1478" s="233"/>
      <c r="N1478" s="234"/>
      <c r="O1478" s="234"/>
      <c r="P1478" s="234"/>
      <c r="Q1478" s="234"/>
      <c r="R1478" s="234"/>
      <c r="S1478" s="234"/>
      <c r="T1478" s="235"/>
      <c r="AT1478" s="236" t="s">
        <v>546</v>
      </c>
      <c r="AU1478" s="236" t="s">
        <v>85</v>
      </c>
      <c r="AV1478" s="15" t="s">
        <v>79</v>
      </c>
      <c r="AW1478" s="15" t="s">
        <v>33</v>
      </c>
      <c r="AX1478" s="15" t="s">
        <v>72</v>
      </c>
      <c r="AY1478" s="236" t="s">
        <v>525</v>
      </c>
    </row>
    <row r="1479" spans="1:65" s="13" customFormat="1" ht="11.25">
      <c r="B1479" s="204"/>
      <c r="C1479" s="205"/>
      <c r="D1479" s="206" t="s">
        <v>546</v>
      </c>
      <c r="E1479" s="207" t="s">
        <v>19</v>
      </c>
      <c r="F1479" s="208" t="s">
        <v>1932</v>
      </c>
      <c r="G1479" s="205"/>
      <c r="H1479" s="209">
        <v>7.6950000000000003</v>
      </c>
      <c r="I1479" s="210"/>
      <c r="J1479" s="205"/>
      <c r="K1479" s="205"/>
      <c r="L1479" s="211"/>
      <c r="M1479" s="212"/>
      <c r="N1479" s="213"/>
      <c r="O1479" s="213"/>
      <c r="P1479" s="213"/>
      <c r="Q1479" s="213"/>
      <c r="R1479" s="213"/>
      <c r="S1479" s="213"/>
      <c r="T1479" s="214"/>
      <c r="AT1479" s="215" t="s">
        <v>546</v>
      </c>
      <c r="AU1479" s="215" t="s">
        <v>85</v>
      </c>
      <c r="AV1479" s="13" t="s">
        <v>85</v>
      </c>
      <c r="AW1479" s="13" t="s">
        <v>33</v>
      </c>
      <c r="AX1479" s="13" t="s">
        <v>72</v>
      </c>
      <c r="AY1479" s="215" t="s">
        <v>525</v>
      </c>
    </row>
    <row r="1480" spans="1:65" s="15" customFormat="1" ht="11.25">
      <c r="B1480" s="227"/>
      <c r="C1480" s="228"/>
      <c r="D1480" s="206" t="s">
        <v>546</v>
      </c>
      <c r="E1480" s="229" t="s">
        <v>19</v>
      </c>
      <c r="F1480" s="230" t="s">
        <v>1933</v>
      </c>
      <c r="G1480" s="228"/>
      <c r="H1480" s="229" t="s">
        <v>19</v>
      </c>
      <c r="I1480" s="231"/>
      <c r="J1480" s="228"/>
      <c r="K1480" s="228"/>
      <c r="L1480" s="232"/>
      <c r="M1480" s="233"/>
      <c r="N1480" s="234"/>
      <c r="O1480" s="234"/>
      <c r="P1480" s="234"/>
      <c r="Q1480" s="234"/>
      <c r="R1480" s="234"/>
      <c r="S1480" s="234"/>
      <c r="T1480" s="235"/>
      <c r="AT1480" s="236" t="s">
        <v>546</v>
      </c>
      <c r="AU1480" s="236" t="s">
        <v>85</v>
      </c>
      <c r="AV1480" s="15" t="s">
        <v>79</v>
      </c>
      <c r="AW1480" s="15" t="s">
        <v>33</v>
      </c>
      <c r="AX1480" s="15" t="s">
        <v>72</v>
      </c>
      <c r="AY1480" s="236" t="s">
        <v>525</v>
      </c>
    </row>
    <row r="1481" spans="1:65" s="13" customFormat="1" ht="11.25">
      <c r="B1481" s="204"/>
      <c r="C1481" s="205"/>
      <c r="D1481" s="206" t="s">
        <v>546</v>
      </c>
      <c r="E1481" s="207" t="s">
        <v>19</v>
      </c>
      <c r="F1481" s="208" t="s">
        <v>1934</v>
      </c>
      <c r="G1481" s="205"/>
      <c r="H1481" s="209">
        <v>41.695</v>
      </c>
      <c r="I1481" s="210"/>
      <c r="J1481" s="205"/>
      <c r="K1481" s="205"/>
      <c r="L1481" s="211"/>
      <c r="M1481" s="212"/>
      <c r="N1481" s="213"/>
      <c r="O1481" s="213"/>
      <c r="P1481" s="213"/>
      <c r="Q1481" s="213"/>
      <c r="R1481" s="213"/>
      <c r="S1481" s="213"/>
      <c r="T1481" s="214"/>
      <c r="AT1481" s="215" t="s">
        <v>546</v>
      </c>
      <c r="AU1481" s="215" t="s">
        <v>85</v>
      </c>
      <c r="AV1481" s="13" t="s">
        <v>85</v>
      </c>
      <c r="AW1481" s="13" t="s">
        <v>33</v>
      </c>
      <c r="AX1481" s="13" t="s">
        <v>72</v>
      </c>
      <c r="AY1481" s="215" t="s">
        <v>525</v>
      </c>
    </row>
    <row r="1482" spans="1:65" s="13" customFormat="1" ht="11.25">
      <c r="B1482" s="204"/>
      <c r="C1482" s="205"/>
      <c r="D1482" s="206" t="s">
        <v>546</v>
      </c>
      <c r="E1482" s="207" t="s">
        <v>19</v>
      </c>
      <c r="F1482" s="208" t="s">
        <v>1935</v>
      </c>
      <c r="G1482" s="205"/>
      <c r="H1482" s="209">
        <v>-32.24</v>
      </c>
      <c r="I1482" s="210"/>
      <c r="J1482" s="205"/>
      <c r="K1482" s="205"/>
      <c r="L1482" s="211"/>
      <c r="M1482" s="212"/>
      <c r="N1482" s="213"/>
      <c r="O1482" s="213"/>
      <c r="P1482" s="213"/>
      <c r="Q1482" s="213"/>
      <c r="R1482" s="213"/>
      <c r="S1482" s="213"/>
      <c r="T1482" s="214"/>
      <c r="AT1482" s="215" t="s">
        <v>546</v>
      </c>
      <c r="AU1482" s="215" t="s">
        <v>85</v>
      </c>
      <c r="AV1482" s="13" t="s">
        <v>85</v>
      </c>
      <c r="AW1482" s="13" t="s">
        <v>33</v>
      </c>
      <c r="AX1482" s="13" t="s">
        <v>72</v>
      </c>
      <c r="AY1482" s="215" t="s">
        <v>525</v>
      </c>
    </row>
    <row r="1483" spans="1:65" s="15" customFormat="1" ht="11.25">
      <c r="B1483" s="227"/>
      <c r="C1483" s="228"/>
      <c r="D1483" s="206" t="s">
        <v>546</v>
      </c>
      <c r="E1483" s="229" t="s">
        <v>19</v>
      </c>
      <c r="F1483" s="230" t="s">
        <v>1936</v>
      </c>
      <c r="G1483" s="228"/>
      <c r="H1483" s="229" t="s">
        <v>19</v>
      </c>
      <c r="I1483" s="231"/>
      <c r="J1483" s="228"/>
      <c r="K1483" s="228"/>
      <c r="L1483" s="232"/>
      <c r="M1483" s="233"/>
      <c r="N1483" s="234"/>
      <c r="O1483" s="234"/>
      <c r="P1483" s="234"/>
      <c r="Q1483" s="234"/>
      <c r="R1483" s="234"/>
      <c r="S1483" s="234"/>
      <c r="T1483" s="235"/>
      <c r="AT1483" s="236" t="s">
        <v>546</v>
      </c>
      <c r="AU1483" s="236" t="s">
        <v>85</v>
      </c>
      <c r="AV1483" s="15" t="s">
        <v>79</v>
      </c>
      <c r="AW1483" s="15" t="s">
        <v>33</v>
      </c>
      <c r="AX1483" s="15" t="s">
        <v>72</v>
      </c>
      <c r="AY1483" s="236" t="s">
        <v>525</v>
      </c>
    </row>
    <row r="1484" spans="1:65" s="13" customFormat="1" ht="11.25">
      <c r="B1484" s="204"/>
      <c r="C1484" s="205"/>
      <c r="D1484" s="206" t="s">
        <v>546</v>
      </c>
      <c r="E1484" s="207" t="s">
        <v>19</v>
      </c>
      <c r="F1484" s="208" t="s">
        <v>1937</v>
      </c>
      <c r="G1484" s="205"/>
      <c r="H1484" s="209">
        <v>-45.09</v>
      </c>
      <c r="I1484" s="210"/>
      <c r="J1484" s="205"/>
      <c r="K1484" s="205"/>
      <c r="L1484" s="211"/>
      <c r="M1484" s="212"/>
      <c r="N1484" s="213"/>
      <c r="O1484" s="213"/>
      <c r="P1484" s="213"/>
      <c r="Q1484" s="213"/>
      <c r="R1484" s="213"/>
      <c r="S1484" s="213"/>
      <c r="T1484" s="214"/>
      <c r="AT1484" s="215" t="s">
        <v>546</v>
      </c>
      <c r="AU1484" s="215" t="s">
        <v>85</v>
      </c>
      <c r="AV1484" s="13" t="s">
        <v>85</v>
      </c>
      <c r="AW1484" s="13" t="s">
        <v>33</v>
      </c>
      <c r="AX1484" s="13" t="s">
        <v>72</v>
      </c>
      <c r="AY1484" s="215" t="s">
        <v>525</v>
      </c>
    </row>
    <row r="1485" spans="1:65" s="16" customFormat="1" ht="11.25">
      <c r="B1485" s="237"/>
      <c r="C1485" s="238"/>
      <c r="D1485" s="206" t="s">
        <v>546</v>
      </c>
      <c r="E1485" s="239" t="s">
        <v>417</v>
      </c>
      <c r="F1485" s="240" t="s">
        <v>590</v>
      </c>
      <c r="G1485" s="238"/>
      <c r="H1485" s="241">
        <v>416.404</v>
      </c>
      <c r="I1485" s="242"/>
      <c r="J1485" s="238"/>
      <c r="K1485" s="238"/>
      <c r="L1485" s="243"/>
      <c r="M1485" s="244"/>
      <c r="N1485" s="245"/>
      <c r="O1485" s="245"/>
      <c r="P1485" s="245"/>
      <c r="Q1485" s="245"/>
      <c r="R1485" s="245"/>
      <c r="S1485" s="245"/>
      <c r="T1485" s="246"/>
      <c r="AT1485" s="247" t="s">
        <v>546</v>
      </c>
      <c r="AU1485" s="247" t="s">
        <v>85</v>
      </c>
      <c r="AV1485" s="16" t="s">
        <v>573</v>
      </c>
      <c r="AW1485" s="16" t="s">
        <v>33</v>
      </c>
      <c r="AX1485" s="16" t="s">
        <v>72</v>
      </c>
      <c r="AY1485" s="247" t="s">
        <v>525</v>
      </c>
    </row>
    <row r="1486" spans="1:65" s="14" customFormat="1" ht="11.25">
      <c r="B1486" s="216"/>
      <c r="C1486" s="217"/>
      <c r="D1486" s="206" t="s">
        <v>546</v>
      </c>
      <c r="E1486" s="218" t="s">
        <v>19</v>
      </c>
      <c r="F1486" s="219" t="s">
        <v>552</v>
      </c>
      <c r="G1486" s="217"/>
      <c r="H1486" s="220">
        <v>416.404</v>
      </c>
      <c r="I1486" s="221"/>
      <c r="J1486" s="217"/>
      <c r="K1486" s="217"/>
      <c r="L1486" s="222"/>
      <c r="M1486" s="223"/>
      <c r="N1486" s="224"/>
      <c r="O1486" s="224"/>
      <c r="P1486" s="224"/>
      <c r="Q1486" s="224"/>
      <c r="R1486" s="224"/>
      <c r="S1486" s="224"/>
      <c r="T1486" s="225"/>
      <c r="AT1486" s="226" t="s">
        <v>546</v>
      </c>
      <c r="AU1486" s="226" t="s">
        <v>85</v>
      </c>
      <c r="AV1486" s="14" t="s">
        <v>537</v>
      </c>
      <c r="AW1486" s="14" t="s">
        <v>33</v>
      </c>
      <c r="AX1486" s="14" t="s">
        <v>79</v>
      </c>
      <c r="AY1486" s="226" t="s">
        <v>525</v>
      </c>
    </row>
    <row r="1487" spans="1:65" s="2" customFormat="1" ht="44.25" customHeight="1">
      <c r="A1487" s="38"/>
      <c r="B1487" s="39"/>
      <c r="C1487" s="186" t="s">
        <v>1938</v>
      </c>
      <c r="D1487" s="186" t="s">
        <v>533</v>
      </c>
      <c r="E1487" s="187" t="s">
        <v>1939</v>
      </c>
      <c r="F1487" s="188" t="s">
        <v>1940</v>
      </c>
      <c r="G1487" s="189" t="s">
        <v>132</v>
      </c>
      <c r="H1487" s="190">
        <v>1572.6880000000001</v>
      </c>
      <c r="I1487" s="191"/>
      <c r="J1487" s="192">
        <f>ROUND(I1487*H1487,2)</f>
        <v>0</v>
      </c>
      <c r="K1487" s="188" t="s">
        <v>536</v>
      </c>
      <c r="L1487" s="43"/>
      <c r="M1487" s="193" t="s">
        <v>19</v>
      </c>
      <c r="N1487" s="194" t="s">
        <v>44</v>
      </c>
      <c r="O1487" s="68"/>
      <c r="P1487" s="195">
        <f>O1487*H1487</f>
        <v>0</v>
      </c>
      <c r="Q1487" s="195">
        <v>3.9100000000000003E-3</v>
      </c>
      <c r="R1487" s="195">
        <f>Q1487*H1487</f>
        <v>6.1492100800000005</v>
      </c>
      <c r="S1487" s="195">
        <v>0</v>
      </c>
      <c r="T1487" s="196">
        <f>S1487*H1487</f>
        <v>0</v>
      </c>
      <c r="U1487" s="38"/>
      <c r="V1487" s="38"/>
      <c r="W1487" s="38"/>
      <c r="X1487" s="38"/>
      <c r="Y1487" s="38"/>
      <c r="Z1487" s="38"/>
      <c r="AA1487" s="38"/>
      <c r="AB1487" s="38"/>
      <c r="AC1487" s="38"/>
      <c r="AD1487" s="38"/>
      <c r="AE1487" s="38"/>
      <c r="AR1487" s="197" t="s">
        <v>537</v>
      </c>
      <c r="AT1487" s="197" t="s">
        <v>533</v>
      </c>
      <c r="AU1487" s="197" t="s">
        <v>85</v>
      </c>
      <c r="AY1487" s="21" t="s">
        <v>525</v>
      </c>
      <c r="BE1487" s="198">
        <f>IF(N1487="základní",J1487,0)</f>
        <v>0</v>
      </c>
      <c r="BF1487" s="198">
        <f>IF(N1487="snížená",J1487,0)</f>
        <v>0</v>
      </c>
      <c r="BG1487" s="198">
        <f>IF(N1487="zákl. přenesená",J1487,0)</f>
        <v>0</v>
      </c>
      <c r="BH1487" s="198">
        <f>IF(N1487="sníž. přenesená",J1487,0)</f>
        <v>0</v>
      </c>
      <c r="BI1487" s="198">
        <f>IF(N1487="nulová",J1487,0)</f>
        <v>0</v>
      </c>
      <c r="BJ1487" s="21" t="s">
        <v>85</v>
      </c>
      <c r="BK1487" s="198">
        <f>ROUND(I1487*H1487,2)</f>
        <v>0</v>
      </c>
      <c r="BL1487" s="21" t="s">
        <v>537</v>
      </c>
      <c r="BM1487" s="197" t="s">
        <v>1941</v>
      </c>
    </row>
    <row r="1488" spans="1:65" s="2" customFormat="1" ht="11.25">
      <c r="A1488" s="38"/>
      <c r="B1488" s="39"/>
      <c r="C1488" s="40"/>
      <c r="D1488" s="199" t="s">
        <v>542</v>
      </c>
      <c r="E1488" s="40"/>
      <c r="F1488" s="200" t="s">
        <v>1942</v>
      </c>
      <c r="G1488" s="40"/>
      <c r="H1488" s="40"/>
      <c r="I1488" s="201"/>
      <c r="J1488" s="40"/>
      <c r="K1488" s="40"/>
      <c r="L1488" s="43"/>
      <c r="M1488" s="202"/>
      <c r="N1488" s="203"/>
      <c r="O1488" s="68"/>
      <c r="P1488" s="68"/>
      <c r="Q1488" s="68"/>
      <c r="R1488" s="68"/>
      <c r="S1488" s="68"/>
      <c r="T1488" s="69"/>
      <c r="U1488" s="38"/>
      <c r="V1488" s="38"/>
      <c r="W1488" s="38"/>
      <c r="X1488" s="38"/>
      <c r="Y1488" s="38"/>
      <c r="Z1488" s="38"/>
      <c r="AA1488" s="38"/>
      <c r="AB1488" s="38"/>
      <c r="AC1488" s="38"/>
      <c r="AD1488" s="38"/>
      <c r="AE1488" s="38"/>
      <c r="AT1488" s="21" t="s">
        <v>542</v>
      </c>
      <c r="AU1488" s="21" t="s">
        <v>85</v>
      </c>
    </row>
    <row r="1489" spans="2:51" s="15" customFormat="1" ht="11.25">
      <c r="B1489" s="227"/>
      <c r="C1489" s="228"/>
      <c r="D1489" s="206" t="s">
        <v>546</v>
      </c>
      <c r="E1489" s="229" t="s">
        <v>19</v>
      </c>
      <c r="F1489" s="230" t="s">
        <v>1871</v>
      </c>
      <c r="G1489" s="228"/>
      <c r="H1489" s="229" t="s">
        <v>19</v>
      </c>
      <c r="I1489" s="231"/>
      <c r="J1489" s="228"/>
      <c r="K1489" s="228"/>
      <c r="L1489" s="232"/>
      <c r="M1489" s="233"/>
      <c r="N1489" s="234"/>
      <c r="O1489" s="234"/>
      <c r="P1489" s="234"/>
      <c r="Q1489" s="234"/>
      <c r="R1489" s="234"/>
      <c r="S1489" s="234"/>
      <c r="T1489" s="235"/>
      <c r="AT1489" s="236" t="s">
        <v>546</v>
      </c>
      <c r="AU1489" s="236" t="s">
        <v>85</v>
      </c>
      <c r="AV1489" s="15" t="s">
        <v>79</v>
      </c>
      <c r="AW1489" s="15" t="s">
        <v>33</v>
      </c>
      <c r="AX1489" s="15" t="s">
        <v>72</v>
      </c>
      <c r="AY1489" s="236" t="s">
        <v>525</v>
      </c>
    </row>
    <row r="1490" spans="2:51" s="13" customFormat="1" ht="11.25">
      <c r="B1490" s="204"/>
      <c r="C1490" s="205"/>
      <c r="D1490" s="206" t="s">
        <v>546</v>
      </c>
      <c r="E1490" s="207" t="s">
        <v>19</v>
      </c>
      <c r="F1490" s="208" t="s">
        <v>1943</v>
      </c>
      <c r="G1490" s="205"/>
      <c r="H1490" s="209">
        <v>49.92</v>
      </c>
      <c r="I1490" s="210"/>
      <c r="J1490" s="205"/>
      <c r="K1490" s="205"/>
      <c r="L1490" s="211"/>
      <c r="M1490" s="212"/>
      <c r="N1490" s="213"/>
      <c r="O1490" s="213"/>
      <c r="P1490" s="213"/>
      <c r="Q1490" s="213"/>
      <c r="R1490" s="213"/>
      <c r="S1490" s="213"/>
      <c r="T1490" s="214"/>
      <c r="AT1490" s="215" t="s">
        <v>546</v>
      </c>
      <c r="AU1490" s="215" t="s">
        <v>85</v>
      </c>
      <c r="AV1490" s="13" t="s">
        <v>85</v>
      </c>
      <c r="AW1490" s="13" t="s">
        <v>33</v>
      </c>
      <c r="AX1490" s="13" t="s">
        <v>72</v>
      </c>
      <c r="AY1490" s="215" t="s">
        <v>525</v>
      </c>
    </row>
    <row r="1491" spans="2:51" s="13" customFormat="1" ht="11.25">
      <c r="B1491" s="204"/>
      <c r="C1491" s="205"/>
      <c r="D1491" s="206" t="s">
        <v>546</v>
      </c>
      <c r="E1491" s="207" t="s">
        <v>19</v>
      </c>
      <c r="F1491" s="208" t="s">
        <v>1944</v>
      </c>
      <c r="G1491" s="205"/>
      <c r="H1491" s="209">
        <v>-14.49</v>
      </c>
      <c r="I1491" s="210"/>
      <c r="J1491" s="205"/>
      <c r="K1491" s="205"/>
      <c r="L1491" s="211"/>
      <c r="M1491" s="212"/>
      <c r="N1491" s="213"/>
      <c r="O1491" s="213"/>
      <c r="P1491" s="213"/>
      <c r="Q1491" s="213"/>
      <c r="R1491" s="213"/>
      <c r="S1491" s="213"/>
      <c r="T1491" s="214"/>
      <c r="AT1491" s="215" t="s">
        <v>546</v>
      </c>
      <c r="AU1491" s="215" t="s">
        <v>85</v>
      </c>
      <c r="AV1491" s="13" t="s">
        <v>85</v>
      </c>
      <c r="AW1491" s="13" t="s">
        <v>33</v>
      </c>
      <c r="AX1491" s="13" t="s">
        <v>72</v>
      </c>
      <c r="AY1491" s="215" t="s">
        <v>525</v>
      </c>
    </row>
    <row r="1492" spans="2:51" s="13" customFormat="1" ht="11.25">
      <c r="B1492" s="204"/>
      <c r="C1492" s="205"/>
      <c r="D1492" s="206" t="s">
        <v>546</v>
      </c>
      <c r="E1492" s="207" t="s">
        <v>19</v>
      </c>
      <c r="F1492" s="208" t="s">
        <v>1874</v>
      </c>
      <c r="G1492" s="205"/>
      <c r="H1492" s="209">
        <v>1.59</v>
      </c>
      <c r="I1492" s="210"/>
      <c r="J1492" s="205"/>
      <c r="K1492" s="205"/>
      <c r="L1492" s="211"/>
      <c r="M1492" s="212"/>
      <c r="N1492" s="213"/>
      <c r="O1492" s="213"/>
      <c r="P1492" s="213"/>
      <c r="Q1492" s="213"/>
      <c r="R1492" s="213"/>
      <c r="S1492" s="213"/>
      <c r="T1492" s="214"/>
      <c r="AT1492" s="215" t="s">
        <v>546</v>
      </c>
      <c r="AU1492" s="215" t="s">
        <v>85</v>
      </c>
      <c r="AV1492" s="13" t="s">
        <v>85</v>
      </c>
      <c r="AW1492" s="13" t="s">
        <v>33</v>
      </c>
      <c r="AX1492" s="13" t="s">
        <v>72</v>
      </c>
      <c r="AY1492" s="215" t="s">
        <v>525</v>
      </c>
    </row>
    <row r="1493" spans="2:51" s="13" customFormat="1" ht="11.25">
      <c r="B1493" s="204"/>
      <c r="C1493" s="205"/>
      <c r="D1493" s="206" t="s">
        <v>546</v>
      </c>
      <c r="E1493" s="207" t="s">
        <v>19</v>
      </c>
      <c r="F1493" s="208" t="s">
        <v>1875</v>
      </c>
      <c r="G1493" s="205"/>
      <c r="H1493" s="209">
        <v>0.84</v>
      </c>
      <c r="I1493" s="210"/>
      <c r="J1493" s="205"/>
      <c r="K1493" s="205"/>
      <c r="L1493" s="211"/>
      <c r="M1493" s="212"/>
      <c r="N1493" s="213"/>
      <c r="O1493" s="213"/>
      <c r="P1493" s="213"/>
      <c r="Q1493" s="213"/>
      <c r="R1493" s="213"/>
      <c r="S1493" s="213"/>
      <c r="T1493" s="214"/>
      <c r="AT1493" s="215" t="s">
        <v>546</v>
      </c>
      <c r="AU1493" s="215" t="s">
        <v>85</v>
      </c>
      <c r="AV1493" s="13" t="s">
        <v>85</v>
      </c>
      <c r="AW1493" s="13" t="s">
        <v>33</v>
      </c>
      <c r="AX1493" s="13" t="s">
        <v>72</v>
      </c>
      <c r="AY1493" s="215" t="s">
        <v>525</v>
      </c>
    </row>
    <row r="1494" spans="2:51" s="15" customFormat="1" ht="11.25">
      <c r="B1494" s="227"/>
      <c r="C1494" s="228"/>
      <c r="D1494" s="206" t="s">
        <v>546</v>
      </c>
      <c r="E1494" s="229" t="s">
        <v>19</v>
      </c>
      <c r="F1494" s="230" t="s">
        <v>1835</v>
      </c>
      <c r="G1494" s="228"/>
      <c r="H1494" s="229" t="s">
        <v>19</v>
      </c>
      <c r="I1494" s="231"/>
      <c r="J1494" s="228"/>
      <c r="K1494" s="228"/>
      <c r="L1494" s="232"/>
      <c r="M1494" s="233"/>
      <c r="N1494" s="234"/>
      <c r="O1494" s="234"/>
      <c r="P1494" s="234"/>
      <c r="Q1494" s="234"/>
      <c r="R1494" s="234"/>
      <c r="S1494" s="234"/>
      <c r="T1494" s="235"/>
      <c r="AT1494" s="236" t="s">
        <v>546</v>
      </c>
      <c r="AU1494" s="236" t="s">
        <v>85</v>
      </c>
      <c r="AV1494" s="15" t="s">
        <v>79</v>
      </c>
      <c r="AW1494" s="15" t="s">
        <v>33</v>
      </c>
      <c r="AX1494" s="15" t="s">
        <v>72</v>
      </c>
      <c r="AY1494" s="236" t="s">
        <v>525</v>
      </c>
    </row>
    <row r="1495" spans="2:51" s="13" customFormat="1" ht="11.25">
      <c r="B1495" s="204"/>
      <c r="C1495" s="205"/>
      <c r="D1495" s="206" t="s">
        <v>546</v>
      </c>
      <c r="E1495" s="207" t="s">
        <v>19</v>
      </c>
      <c r="F1495" s="208" t="s">
        <v>1945</v>
      </c>
      <c r="G1495" s="205"/>
      <c r="H1495" s="209">
        <v>56.173000000000002</v>
      </c>
      <c r="I1495" s="210"/>
      <c r="J1495" s="205"/>
      <c r="K1495" s="205"/>
      <c r="L1495" s="211"/>
      <c r="M1495" s="212"/>
      <c r="N1495" s="213"/>
      <c r="O1495" s="213"/>
      <c r="P1495" s="213"/>
      <c r="Q1495" s="213"/>
      <c r="R1495" s="213"/>
      <c r="S1495" s="213"/>
      <c r="T1495" s="214"/>
      <c r="AT1495" s="215" t="s">
        <v>546</v>
      </c>
      <c r="AU1495" s="215" t="s">
        <v>85</v>
      </c>
      <c r="AV1495" s="13" t="s">
        <v>85</v>
      </c>
      <c r="AW1495" s="13" t="s">
        <v>33</v>
      </c>
      <c r="AX1495" s="13" t="s">
        <v>72</v>
      </c>
      <c r="AY1495" s="215" t="s">
        <v>525</v>
      </c>
    </row>
    <row r="1496" spans="2:51" s="13" customFormat="1" ht="11.25">
      <c r="B1496" s="204"/>
      <c r="C1496" s="205"/>
      <c r="D1496" s="206" t="s">
        <v>546</v>
      </c>
      <c r="E1496" s="207" t="s">
        <v>19</v>
      </c>
      <c r="F1496" s="208" t="s">
        <v>1877</v>
      </c>
      <c r="G1496" s="205"/>
      <c r="H1496" s="209">
        <v>-1.095</v>
      </c>
      <c r="I1496" s="210"/>
      <c r="J1496" s="205"/>
      <c r="K1496" s="205"/>
      <c r="L1496" s="211"/>
      <c r="M1496" s="212"/>
      <c r="N1496" s="213"/>
      <c r="O1496" s="213"/>
      <c r="P1496" s="213"/>
      <c r="Q1496" s="213"/>
      <c r="R1496" s="213"/>
      <c r="S1496" s="213"/>
      <c r="T1496" s="214"/>
      <c r="AT1496" s="215" t="s">
        <v>546</v>
      </c>
      <c r="AU1496" s="215" t="s">
        <v>85</v>
      </c>
      <c r="AV1496" s="13" t="s">
        <v>85</v>
      </c>
      <c r="AW1496" s="13" t="s">
        <v>33</v>
      </c>
      <c r="AX1496" s="13" t="s">
        <v>72</v>
      </c>
      <c r="AY1496" s="215" t="s">
        <v>525</v>
      </c>
    </row>
    <row r="1497" spans="2:51" s="15" customFormat="1" ht="11.25">
      <c r="B1497" s="227"/>
      <c r="C1497" s="228"/>
      <c r="D1497" s="206" t="s">
        <v>546</v>
      </c>
      <c r="E1497" s="229" t="s">
        <v>19</v>
      </c>
      <c r="F1497" s="230" t="s">
        <v>1878</v>
      </c>
      <c r="G1497" s="228"/>
      <c r="H1497" s="229" t="s">
        <v>19</v>
      </c>
      <c r="I1497" s="231"/>
      <c r="J1497" s="228"/>
      <c r="K1497" s="228"/>
      <c r="L1497" s="232"/>
      <c r="M1497" s="233"/>
      <c r="N1497" s="234"/>
      <c r="O1497" s="234"/>
      <c r="P1497" s="234"/>
      <c r="Q1497" s="234"/>
      <c r="R1497" s="234"/>
      <c r="S1497" s="234"/>
      <c r="T1497" s="235"/>
      <c r="AT1497" s="236" t="s">
        <v>546</v>
      </c>
      <c r="AU1497" s="236" t="s">
        <v>85</v>
      </c>
      <c r="AV1497" s="15" t="s">
        <v>79</v>
      </c>
      <c r="AW1497" s="15" t="s">
        <v>33</v>
      </c>
      <c r="AX1497" s="15" t="s">
        <v>72</v>
      </c>
      <c r="AY1497" s="236" t="s">
        <v>525</v>
      </c>
    </row>
    <row r="1498" spans="2:51" s="13" customFormat="1" ht="11.25">
      <c r="B1498" s="204"/>
      <c r="C1498" s="205"/>
      <c r="D1498" s="206" t="s">
        <v>546</v>
      </c>
      <c r="E1498" s="207" t="s">
        <v>19</v>
      </c>
      <c r="F1498" s="208" t="s">
        <v>1946</v>
      </c>
      <c r="G1498" s="205"/>
      <c r="H1498" s="209">
        <v>31.707999999999998</v>
      </c>
      <c r="I1498" s="210"/>
      <c r="J1498" s="205"/>
      <c r="K1498" s="205"/>
      <c r="L1498" s="211"/>
      <c r="M1498" s="212"/>
      <c r="N1498" s="213"/>
      <c r="O1498" s="213"/>
      <c r="P1498" s="213"/>
      <c r="Q1498" s="213"/>
      <c r="R1498" s="213"/>
      <c r="S1498" s="213"/>
      <c r="T1498" s="214"/>
      <c r="AT1498" s="215" t="s">
        <v>546</v>
      </c>
      <c r="AU1498" s="215" t="s">
        <v>85</v>
      </c>
      <c r="AV1498" s="13" t="s">
        <v>85</v>
      </c>
      <c r="AW1498" s="13" t="s">
        <v>33</v>
      </c>
      <c r="AX1498" s="13" t="s">
        <v>72</v>
      </c>
      <c r="AY1498" s="215" t="s">
        <v>525</v>
      </c>
    </row>
    <row r="1499" spans="2:51" s="13" customFormat="1" ht="11.25">
      <c r="B1499" s="204"/>
      <c r="C1499" s="205"/>
      <c r="D1499" s="206" t="s">
        <v>546</v>
      </c>
      <c r="E1499" s="207" t="s">
        <v>19</v>
      </c>
      <c r="F1499" s="208" t="s">
        <v>1947</v>
      </c>
      <c r="G1499" s="205"/>
      <c r="H1499" s="209">
        <v>-3.36</v>
      </c>
      <c r="I1499" s="210"/>
      <c r="J1499" s="205"/>
      <c r="K1499" s="205"/>
      <c r="L1499" s="211"/>
      <c r="M1499" s="212"/>
      <c r="N1499" s="213"/>
      <c r="O1499" s="213"/>
      <c r="P1499" s="213"/>
      <c r="Q1499" s="213"/>
      <c r="R1499" s="213"/>
      <c r="S1499" s="213"/>
      <c r="T1499" s="214"/>
      <c r="AT1499" s="215" t="s">
        <v>546</v>
      </c>
      <c r="AU1499" s="215" t="s">
        <v>85</v>
      </c>
      <c r="AV1499" s="13" t="s">
        <v>85</v>
      </c>
      <c r="AW1499" s="13" t="s">
        <v>33</v>
      </c>
      <c r="AX1499" s="13" t="s">
        <v>72</v>
      </c>
      <c r="AY1499" s="215" t="s">
        <v>525</v>
      </c>
    </row>
    <row r="1500" spans="2:51" s="15" customFormat="1" ht="11.25">
      <c r="B1500" s="227"/>
      <c r="C1500" s="228"/>
      <c r="D1500" s="206" t="s">
        <v>546</v>
      </c>
      <c r="E1500" s="229" t="s">
        <v>19</v>
      </c>
      <c r="F1500" s="230" t="s">
        <v>1881</v>
      </c>
      <c r="G1500" s="228"/>
      <c r="H1500" s="229" t="s">
        <v>19</v>
      </c>
      <c r="I1500" s="231"/>
      <c r="J1500" s="228"/>
      <c r="K1500" s="228"/>
      <c r="L1500" s="232"/>
      <c r="M1500" s="233"/>
      <c r="N1500" s="234"/>
      <c r="O1500" s="234"/>
      <c r="P1500" s="234"/>
      <c r="Q1500" s="234"/>
      <c r="R1500" s="234"/>
      <c r="S1500" s="234"/>
      <c r="T1500" s="235"/>
      <c r="AT1500" s="236" t="s">
        <v>546</v>
      </c>
      <c r="AU1500" s="236" t="s">
        <v>85</v>
      </c>
      <c r="AV1500" s="15" t="s">
        <v>79</v>
      </c>
      <c r="AW1500" s="15" t="s">
        <v>33</v>
      </c>
      <c r="AX1500" s="15" t="s">
        <v>72</v>
      </c>
      <c r="AY1500" s="236" t="s">
        <v>525</v>
      </c>
    </row>
    <row r="1501" spans="2:51" s="13" customFormat="1" ht="11.25">
      <c r="B1501" s="204"/>
      <c r="C1501" s="205"/>
      <c r="D1501" s="206" t="s">
        <v>546</v>
      </c>
      <c r="E1501" s="207" t="s">
        <v>19</v>
      </c>
      <c r="F1501" s="208" t="s">
        <v>1948</v>
      </c>
      <c r="G1501" s="205"/>
      <c r="H1501" s="209">
        <v>16.225000000000001</v>
      </c>
      <c r="I1501" s="210"/>
      <c r="J1501" s="205"/>
      <c r="K1501" s="205"/>
      <c r="L1501" s="211"/>
      <c r="M1501" s="212"/>
      <c r="N1501" s="213"/>
      <c r="O1501" s="213"/>
      <c r="P1501" s="213"/>
      <c r="Q1501" s="213"/>
      <c r="R1501" s="213"/>
      <c r="S1501" s="213"/>
      <c r="T1501" s="214"/>
      <c r="AT1501" s="215" t="s">
        <v>546</v>
      </c>
      <c r="AU1501" s="215" t="s">
        <v>85</v>
      </c>
      <c r="AV1501" s="13" t="s">
        <v>85</v>
      </c>
      <c r="AW1501" s="13" t="s">
        <v>33</v>
      </c>
      <c r="AX1501" s="13" t="s">
        <v>72</v>
      </c>
      <c r="AY1501" s="215" t="s">
        <v>525</v>
      </c>
    </row>
    <row r="1502" spans="2:51" s="13" customFormat="1" ht="11.25">
      <c r="B1502" s="204"/>
      <c r="C1502" s="205"/>
      <c r="D1502" s="206" t="s">
        <v>546</v>
      </c>
      <c r="E1502" s="207" t="s">
        <v>19</v>
      </c>
      <c r="F1502" s="208" t="s">
        <v>1949</v>
      </c>
      <c r="G1502" s="205"/>
      <c r="H1502" s="209">
        <v>-0.28999999999999998</v>
      </c>
      <c r="I1502" s="210"/>
      <c r="J1502" s="205"/>
      <c r="K1502" s="205"/>
      <c r="L1502" s="211"/>
      <c r="M1502" s="212"/>
      <c r="N1502" s="213"/>
      <c r="O1502" s="213"/>
      <c r="P1502" s="213"/>
      <c r="Q1502" s="213"/>
      <c r="R1502" s="213"/>
      <c r="S1502" s="213"/>
      <c r="T1502" s="214"/>
      <c r="AT1502" s="215" t="s">
        <v>546</v>
      </c>
      <c r="AU1502" s="215" t="s">
        <v>85</v>
      </c>
      <c r="AV1502" s="13" t="s">
        <v>85</v>
      </c>
      <c r="AW1502" s="13" t="s">
        <v>33</v>
      </c>
      <c r="AX1502" s="13" t="s">
        <v>72</v>
      </c>
      <c r="AY1502" s="215" t="s">
        <v>525</v>
      </c>
    </row>
    <row r="1503" spans="2:51" s="13" customFormat="1" ht="11.25">
      <c r="B1503" s="204"/>
      <c r="C1503" s="205"/>
      <c r="D1503" s="206" t="s">
        <v>546</v>
      </c>
      <c r="E1503" s="207" t="s">
        <v>19</v>
      </c>
      <c r="F1503" s="208" t="s">
        <v>1950</v>
      </c>
      <c r="G1503" s="205"/>
      <c r="H1503" s="209">
        <v>-1.47</v>
      </c>
      <c r="I1503" s="210"/>
      <c r="J1503" s="205"/>
      <c r="K1503" s="205"/>
      <c r="L1503" s="211"/>
      <c r="M1503" s="212"/>
      <c r="N1503" s="213"/>
      <c r="O1503" s="213"/>
      <c r="P1503" s="213"/>
      <c r="Q1503" s="213"/>
      <c r="R1503" s="213"/>
      <c r="S1503" s="213"/>
      <c r="T1503" s="214"/>
      <c r="AT1503" s="215" t="s">
        <v>546</v>
      </c>
      <c r="AU1503" s="215" t="s">
        <v>85</v>
      </c>
      <c r="AV1503" s="13" t="s">
        <v>85</v>
      </c>
      <c r="AW1503" s="13" t="s">
        <v>33</v>
      </c>
      <c r="AX1503" s="13" t="s">
        <v>72</v>
      </c>
      <c r="AY1503" s="215" t="s">
        <v>525</v>
      </c>
    </row>
    <row r="1504" spans="2:51" s="15" customFormat="1" ht="11.25">
      <c r="B1504" s="227"/>
      <c r="C1504" s="228"/>
      <c r="D1504" s="206" t="s">
        <v>546</v>
      </c>
      <c r="E1504" s="229" t="s">
        <v>19</v>
      </c>
      <c r="F1504" s="230" t="s">
        <v>1885</v>
      </c>
      <c r="G1504" s="228"/>
      <c r="H1504" s="229" t="s">
        <v>19</v>
      </c>
      <c r="I1504" s="231"/>
      <c r="J1504" s="228"/>
      <c r="K1504" s="228"/>
      <c r="L1504" s="232"/>
      <c r="M1504" s="233"/>
      <c r="N1504" s="234"/>
      <c r="O1504" s="234"/>
      <c r="P1504" s="234"/>
      <c r="Q1504" s="234"/>
      <c r="R1504" s="234"/>
      <c r="S1504" s="234"/>
      <c r="T1504" s="235"/>
      <c r="AT1504" s="236" t="s">
        <v>546</v>
      </c>
      <c r="AU1504" s="236" t="s">
        <v>85</v>
      </c>
      <c r="AV1504" s="15" t="s">
        <v>79</v>
      </c>
      <c r="AW1504" s="15" t="s">
        <v>33</v>
      </c>
      <c r="AX1504" s="15" t="s">
        <v>72</v>
      </c>
      <c r="AY1504" s="236" t="s">
        <v>525</v>
      </c>
    </row>
    <row r="1505" spans="2:51" s="13" customFormat="1" ht="11.25">
      <c r="B1505" s="204"/>
      <c r="C1505" s="205"/>
      <c r="D1505" s="206" t="s">
        <v>546</v>
      </c>
      <c r="E1505" s="207" t="s">
        <v>19</v>
      </c>
      <c r="F1505" s="208" t="s">
        <v>1951</v>
      </c>
      <c r="G1505" s="205"/>
      <c r="H1505" s="209">
        <v>17.600000000000001</v>
      </c>
      <c r="I1505" s="210"/>
      <c r="J1505" s="205"/>
      <c r="K1505" s="205"/>
      <c r="L1505" s="211"/>
      <c r="M1505" s="212"/>
      <c r="N1505" s="213"/>
      <c r="O1505" s="213"/>
      <c r="P1505" s="213"/>
      <c r="Q1505" s="213"/>
      <c r="R1505" s="213"/>
      <c r="S1505" s="213"/>
      <c r="T1505" s="214"/>
      <c r="AT1505" s="215" t="s">
        <v>546</v>
      </c>
      <c r="AU1505" s="215" t="s">
        <v>85</v>
      </c>
      <c r="AV1505" s="13" t="s">
        <v>85</v>
      </c>
      <c r="AW1505" s="13" t="s">
        <v>33</v>
      </c>
      <c r="AX1505" s="13" t="s">
        <v>72</v>
      </c>
      <c r="AY1505" s="215" t="s">
        <v>525</v>
      </c>
    </row>
    <row r="1506" spans="2:51" s="13" customFormat="1" ht="11.25">
      <c r="B1506" s="204"/>
      <c r="C1506" s="205"/>
      <c r="D1506" s="206" t="s">
        <v>546</v>
      </c>
      <c r="E1506" s="207" t="s">
        <v>19</v>
      </c>
      <c r="F1506" s="208" t="s">
        <v>1952</v>
      </c>
      <c r="G1506" s="205"/>
      <c r="H1506" s="209">
        <v>-0.24</v>
      </c>
      <c r="I1506" s="210"/>
      <c r="J1506" s="205"/>
      <c r="K1506" s="205"/>
      <c r="L1506" s="211"/>
      <c r="M1506" s="212"/>
      <c r="N1506" s="213"/>
      <c r="O1506" s="213"/>
      <c r="P1506" s="213"/>
      <c r="Q1506" s="213"/>
      <c r="R1506" s="213"/>
      <c r="S1506" s="213"/>
      <c r="T1506" s="214"/>
      <c r="AT1506" s="215" t="s">
        <v>546</v>
      </c>
      <c r="AU1506" s="215" t="s">
        <v>85</v>
      </c>
      <c r="AV1506" s="13" t="s">
        <v>85</v>
      </c>
      <c r="AW1506" s="13" t="s">
        <v>33</v>
      </c>
      <c r="AX1506" s="13" t="s">
        <v>72</v>
      </c>
      <c r="AY1506" s="215" t="s">
        <v>525</v>
      </c>
    </row>
    <row r="1507" spans="2:51" s="13" customFormat="1" ht="11.25">
      <c r="B1507" s="204"/>
      <c r="C1507" s="205"/>
      <c r="D1507" s="206" t="s">
        <v>546</v>
      </c>
      <c r="E1507" s="207" t="s">
        <v>19</v>
      </c>
      <c r="F1507" s="208" t="s">
        <v>1133</v>
      </c>
      <c r="G1507" s="205"/>
      <c r="H1507" s="209">
        <v>-4.41</v>
      </c>
      <c r="I1507" s="210"/>
      <c r="J1507" s="205"/>
      <c r="K1507" s="205"/>
      <c r="L1507" s="211"/>
      <c r="M1507" s="212"/>
      <c r="N1507" s="213"/>
      <c r="O1507" s="213"/>
      <c r="P1507" s="213"/>
      <c r="Q1507" s="213"/>
      <c r="R1507" s="213"/>
      <c r="S1507" s="213"/>
      <c r="T1507" s="214"/>
      <c r="AT1507" s="215" t="s">
        <v>546</v>
      </c>
      <c r="AU1507" s="215" t="s">
        <v>85</v>
      </c>
      <c r="AV1507" s="13" t="s">
        <v>85</v>
      </c>
      <c r="AW1507" s="13" t="s">
        <v>33</v>
      </c>
      <c r="AX1507" s="13" t="s">
        <v>72</v>
      </c>
      <c r="AY1507" s="215" t="s">
        <v>525</v>
      </c>
    </row>
    <row r="1508" spans="2:51" s="15" customFormat="1" ht="11.25">
      <c r="B1508" s="227"/>
      <c r="C1508" s="228"/>
      <c r="D1508" s="206" t="s">
        <v>546</v>
      </c>
      <c r="E1508" s="229" t="s">
        <v>19</v>
      </c>
      <c r="F1508" s="230" t="s">
        <v>1887</v>
      </c>
      <c r="G1508" s="228"/>
      <c r="H1508" s="229" t="s">
        <v>19</v>
      </c>
      <c r="I1508" s="231"/>
      <c r="J1508" s="228"/>
      <c r="K1508" s="228"/>
      <c r="L1508" s="232"/>
      <c r="M1508" s="233"/>
      <c r="N1508" s="234"/>
      <c r="O1508" s="234"/>
      <c r="P1508" s="234"/>
      <c r="Q1508" s="234"/>
      <c r="R1508" s="234"/>
      <c r="S1508" s="234"/>
      <c r="T1508" s="235"/>
      <c r="AT1508" s="236" t="s">
        <v>546</v>
      </c>
      <c r="AU1508" s="236" t="s">
        <v>85</v>
      </c>
      <c r="AV1508" s="15" t="s">
        <v>79</v>
      </c>
      <c r="AW1508" s="15" t="s">
        <v>33</v>
      </c>
      <c r="AX1508" s="15" t="s">
        <v>72</v>
      </c>
      <c r="AY1508" s="236" t="s">
        <v>525</v>
      </c>
    </row>
    <row r="1509" spans="2:51" s="13" customFormat="1" ht="11.25">
      <c r="B1509" s="204"/>
      <c r="C1509" s="205"/>
      <c r="D1509" s="206" t="s">
        <v>546</v>
      </c>
      <c r="E1509" s="207" t="s">
        <v>19</v>
      </c>
      <c r="F1509" s="208" t="s">
        <v>1953</v>
      </c>
      <c r="G1509" s="205"/>
      <c r="H1509" s="209">
        <v>19.03</v>
      </c>
      <c r="I1509" s="210"/>
      <c r="J1509" s="205"/>
      <c r="K1509" s="205"/>
      <c r="L1509" s="211"/>
      <c r="M1509" s="212"/>
      <c r="N1509" s="213"/>
      <c r="O1509" s="213"/>
      <c r="P1509" s="213"/>
      <c r="Q1509" s="213"/>
      <c r="R1509" s="213"/>
      <c r="S1509" s="213"/>
      <c r="T1509" s="214"/>
      <c r="AT1509" s="215" t="s">
        <v>546</v>
      </c>
      <c r="AU1509" s="215" t="s">
        <v>85</v>
      </c>
      <c r="AV1509" s="13" t="s">
        <v>85</v>
      </c>
      <c r="AW1509" s="13" t="s">
        <v>33</v>
      </c>
      <c r="AX1509" s="13" t="s">
        <v>72</v>
      </c>
      <c r="AY1509" s="215" t="s">
        <v>525</v>
      </c>
    </row>
    <row r="1510" spans="2:51" s="13" customFormat="1" ht="11.25">
      <c r="B1510" s="204"/>
      <c r="C1510" s="205"/>
      <c r="D1510" s="206" t="s">
        <v>546</v>
      </c>
      <c r="E1510" s="207" t="s">
        <v>19</v>
      </c>
      <c r="F1510" s="208" t="s">
        <v>1950</v>
      </c>
      <c r="G1510" s="205"/>
      <c r="H1510" s="209">
        <v>-1.47</v>
      </c>
      <c r="I1510" s="210"/>
      <c r="J1510" s="205"/>
      <c r="K1510" s="205"/>
      <c r="L1510" s="211"/>
      <c r="M1510" s="212"/>
      <c r="N1510" s="213"/>
      <c r="O1510" s="213"/>
      <c r="P1510" s="213"/>
      <c r="Q1510" s="213"/>
      <c r="R1510" s="213"/>
      <c r="S1510" s="213"/>
      <c r="T1510" s="214"/>
      <c r="AT1510" s="215" t="s">
        <v>546</v>
      </c>
      <c r="AU1510" s="215" t="s">
        <v>85</v>
      </c>
      <c r="AV1510" s="13" t="s">
        <v>85</v>
      </c>
      <c r="AW1510" s="13" t="s">
        <v>33</v>
      </c>
      <c r="AX1510" s="13" t="s">
        <v>72</v>
      </c>
      <c r="AY1510" s="215" t="s">
        <v>525</v>
      </c>
    </row>
    <row r="1511" spans="2:51" s="15" customFormat="1" ht="11.25">
      <c r="B1511" s="227"/>
      <c r="C1511" s="228"/>
      <c r="D1511" s="206" t="s">
        <v>546</v>
      </c>
      <c r="E1511" s="229" t="s">
        <v>19</v>
      </c>
      <c r="F1511" s="230" t="s">
        <v>1889</v>
      </c>
      <c r="G1511" s="228"/>
      <c r="H1511" s="229" t="s">
        <v>19</v>
      </c>
      <c r="I1511" s="231"/>
      <c r="J1511" s="228"/>
      <c r="K1511" s="228"/>
      <c r="L1511" s="232"/>
      <c r="M1511" s="233"/>
      <c r="N1511" s="234"/>
      <c r="O1511" s="234"/>
      <c r="P1511" s="234"/>
      <c r="Q1511" s="234"/>
      <c r="R1511" s="234"/>
      <c r="S1511" s="234"/>
      <c r="T1511" s="235"/>
      <c r="AT1511" s="236" t="s">
        <v>546</v>
      </c>
      <c r="AU1511" s="236" t="s">
        <v>85</v>
      </c>
      <c r="AV1511" s="15" t="s">
        <v>79</v>
      </c>
      <c r="AW1511" s="15" t="s">
        <v>33</v>
      </c>
      <c r="AX1511" s="15" t="s">
        <v>72</v>
      </c>
      <c r="AY1511" s="236" t="s">
        <v>525</v>
      </c>
    </row>
    <row r="1512" spans="2:51" s="13" customFormat="1" ht="11.25">
      <c r="B1512" s="204"/>
      <c r="C1512" s="205"/>
      <c r="D1512" s="206" t="s">
        <v>546</v>
      </c>
      <c r="E1512" s="207" t="s">
        <v>19</v>
      </c>
      <c r="F1512" s="208" t="s">
        <v>1890</v>
      </c>
      <c r="G1512" s="205"/>
      <c r="H1512" s="209">
        <v>100.733</v>
      </c>
      <c r="I1512" s="210"/>
      <c r="J1512" s="205"/>
      <c r="K1512" s="205"/>
      <c r="L1512" s="211"/>
      <c r="M1512" s="212"/>
      <c r="N1512" s="213"/>
      <c r="O1512" s="213"/>
      <c r="P1512" s="213"/>
      <c r="Q1512" s="213"/>
      <c r="R1512" s="213"/>
      <c r="S1512" s="213"/>
      <c r="T1512" s="214"/>
      <c r="AT1512" s="215" t="s">
        <v>546</v>
      </c>
      <c r="AU1512" s="215" t="s">
        <v>85</v>
      </c>
      <c r="AV1512" s="13" t="s">
        <v>85</v>
      </c>
      <c r="AW1512" s="13" t="s">
        <v>33</v>
      </c>
      <c r="AX1512" s="13" t="s">
        <v>72</v>
      </c>
      <c r="AY1512" s="215" t="s">
        <v>525</v>
      </c>
    </row>
    <row r="1513" spans="2:51" s="13" customFormat="1" ht="11.25">
      <c r="B1513" s="204"/>
      <c r="C1513" s="205"/>
      <c r="D1513" s="206" t="s">
        <v>546</v>
      </c>
      <c r="E1513" s="207" t="s">
        <v>19</v>
      </c>
      <c r="F1513" s="208" t="s">
        <v>1891</v>
      </c>
      <c r="G1513" s="205"/>
      <c r="H1513" s="209">
        <v>-10.08</v>
      </c>
      <c r="I1513" s="210"/>
      <c r="J1513" s="205"/>
      <c r="K1513" s="205"/>
      <c r="L1513" s="211"/>
      <c r="M1513" s="212"/>
      <c r="N1513" s="213"/>
      <c r="O1513" s="213"/>
      <c r="P1513" s="213"/>
      <c r="Q1513" s="213"/>
      <c r="R1513" s="213"/>
      <c r="S1513" s="213"/>
      <c r="T1513" s="214"/>
      <c r="AT1513" s="215" t="s">
        <v>546</v>
      </c>
      <c r="AU1513" s="215" t="s">
        <v>85</v>
      </c>
      <c r="AV1513" s="13" t="s">
        <v>85</v>
      </c>
      <c r="AW1513" s="13" t="s">
        <v>33</v>
      </c>
      <c r="AX1513" s="13" t="s">
        <v>72</v>
      </c>
      <c r="AY1513" s="215" t="s">
        <v>525</v>
      </c>
    </row>
    <row r="1514" spans="2:51" s="13" customFormat="1" ht="11.25">
      <c r="B1514" s="204"/>
      <c r="C1514" s="205"/>
      <c r="D1514" s="206" t="s">
        <v>546</v>
      </c>
      <c r="E1514" s="207" t="s">
        <v>19</v>
      </c>
      <c r="F1514" s="208" t="s">
        <v>1892</v>
      </c>
      <c r="G1514" s="205"/>
      <c r="H1514" s="209">
        <v>1.425</v>
      </c>
      <c r="I1514" s="210"/>
      <c r="J1514" s="205"/>
      <c r="K1514" s="205"/>
      <c r="L1514" s="211"/>
      <c r="M1514" s="212"/>
      <c r="N1514" s="213"/>
      <c r="O1514" s="213"/>
      <c r="P1514" s="213"/>
      <c r="Q1514" s="213"/>
      <c r="R1514" s="213"/>
      <c r="S1514" s="213"/>
      <c r="T1514" s="214"/>
      <c r="AT1514" s="215" t="s">
        <v>546</v>
      </c>
      <c r="AU1514" s="215" t="s">
        <v>85</v>
      </c>
      <c r="AV1514" s="13" t="s">
        <v>85</v>
      </c>
      <c r="AW1514" s="13" t="s">
        <v>33</v>
      </c>
      <c r="AX1514" s="13" t="s">
        <v>72</v>
      </c>
      <c r="AY1514" s="215" t="s">
        <v>525</v>
      </c>
    </row>
    <row r="1515" spans="2:51" s="15" customFormat="1" ht="11.25">
      <c r="B1515" s="227"/>
      <c r="C1515" s="228"/>
      <c r="D1515" s="206" t="s">
        <v>546</v>
      </c>
      <c r="E1515" s="229" t="s">
        <v>19</v>
      </c>
      <c r="F1515" s="230" t="s">
        <v>1893</v>
      </c>
      <c r="G1515" s="228"/>
      <c r="H1515" s="229" t="s">
        <v>19</v>
      </c>
      <c r="I1515" s="231"/>
      <c r="J1515" s="228"/>
      <c r="K1515" s="228"/>
      <c r="L1515" s="232"/>
      <c r="M1515" s="233"/>
      <c r="N1515" s="234"/>
      <c r="O1515" s="234"/>
      <c r="P1515" s="234"/>
      <c r="Q1515" s="234"/>
      <c r="R1515" s="234"/>
      <c r="S1515" s="234"/>
      <c r="T1515" s="235"/>
      <c r="AT1515" s="236" t="s">
        <v>546</v>
      </c>
      <c r="AU1515" s="236" t="s">
        <v>85</v>
      </c>
      <c r="AV1515" s="15" t="s">
        <v>79</v>
      </c>
      <c r="AW1515" s="15" t="s">
        <v>33</v>
      </c>
      <c r="AX1515" s="15" t="s">
        <v>72</v>
      </c>
      <c r="AY1515" s="236" t="s">
        <v>525</v>
      </c>
    </row>
    <row r="1516" spans="2:51" s="15" customFormat="1" ht="11.25">
      <c r="B1516" s="227"/>
      <c r="C1516" s="228"/>
      <c r="D1516" s="206" t="s">
        <v>546</v>
      </c>
      <c r="E1516" s="229" t="s">
        <v>19</v>
      </c>
      <c r="F1516" s="230" t="s">
        <v>1894</v>
      </c>
      <c r="G1516" s="228"/>
      <c r="H1516" s="229" t="s">
        <v>19</v>
      </c>
      <c r="I1516" s="231"/>
      <c r="J1516" s="228"/>
      <c r="K1516" s="228"/>
      <c r="L1516" s="232"/>
      <c r="M1516" s="233"/>
      <c r="N1516" s="234"/>
      <c r="O1516" s="234"/>
      <c r="P1516" s="234"/>
      <c r="Q1516" s="234"/>
      <c r="R1516" s="234"/>
      <c r="S1516" s="234"/>
      <c r="T1516" s="235"/>
      <c r="AT1516" s="236" t="s">
        <v>546</v>
      </c>
      <c r="AU1516" s="236" t="s">
        <v>85</v>
      </c>
      <c r="AV1516" s="15" t="s">
        <v>79</v>
      </c>
      <c r="AW1516" s="15" t="s">
        <v>33</v>
      </c>
      <c r="AX1516" s="15" t="s">
        <v>72</v>
      </c>
      <c r="AY1516" s="236" t="s">
        <v>525</v>
      </c>
    </row>
    <row r="1517" spans="2:51" s="15" customFormat="1" ht="11.25">
      <c r="B1517" s="227"/>
      <c r="C1517" s="228"/>
      <c r="D1517" s="206" t="s">
        <v>546</v>
      </c>
      <c r="E1517" s="229" t="s">
        <v>19</v>
      </c>
      <c r="F1517" s="230" t="s">
        <v>1895</v>
      </c>
      <c r="G1517" s="228"/>
      <c r="H1517" s="229" t="s">
        <v>19</v>
      </c>
      <c r="I1517" s="231"/>
      <c r="J1517" s="228"/>
      <c r="K1517" s="228"/>
      <c r="L1517" s="232"/>
      <c r="M1517" s="233"/>
      <c r="N1517" s="234"/>
      <c r="O1517" s="234"/>
      <c r="P1517" s="234"/>
      <c r="Q1517" s="234"/>
      <c r="R1517" s="234"/>
      <c r="S1517" s="234"/>
      <c r="T1517" s="235"/>
      <c r="AT1517" s="236" t="s">
        <v>546</v>
      </c>
      <c r="AU1517" s="236" t="s">
        <v>85</v>
      </c>
      <c r="AV1517" s="15" t="s">
        <v>79</v>
      </c>
      <c r="AW1517" s="15" t="s">
        <v>33</v>
      </c>
      <c r="AX1517" s="15" t="s">
        <v>72</v>
      </c>
      <c r="AY1517" s="236" t="s">
        <v>525</v>
      </c>
    </row>
    <row r="1518" spans="2:51" s="15" customFormat="1" ht="11.25">
      <c r="B1518" s="227"/>
      <c r="C1518" s="228"/>
      <c r="D1518" s="206" t="s">
        <v>546</v>
      </c>
      <c r="E1518" s="229" t="s">
        <v>19</v>
      </c>
      <c r="F1518" s="230" t="s">
        <v>1896</v>
      </c>
      <c r="G1518" s="228"/>
      <c r="H1518" s="229" t="s">
        <v>19</v>
      </c>
      <c r="I1518" s="231"/>
      <c r="J1518" s="228"/>
      <c r="K1518" s="228"/>
      <c r="L1518" s="232"/>
      <c r="M1518" s="233"/>
      <c r="N1518" s="234"/>
      <c r="O1518" s="234"/>
      <c r="P1518" s="234"/>
      <c r="Q1518" s="234"/>
      <c r="R1518" s="234"/>
      <c r="S1518" s="234"/>
      <c r="T1518" s="235"/>
      <c r="AT1518" s="236" t="s">
        <v>546</v>
      </c>
      <c r="AU1518" s="236" t="s">
        <v>85</v>
      </c>
      <c r="AV1518" s="15" t="s">
        <v>79</v>
      </c>
      <c r="AW1518" s="15" t="s">
        <v>33</v>
      </c>
      <c r="AX1518" s="15" t="s">
        <v>72</v>
      </c>
      <c r="AY1518" s="236" t="s">
        <v>525</v>
      </c>
    </row>
    <row r="1519" spans="2:51" s="13" customFormat="1" ht="11.25">
      <c r="B1519" s="204"/>
      <c r="C1519" s="205"/>
      <c r="D1519" s="206" t="s">
        <v>546</v>
      </c>
      <c r="E1519" s="207" t="s">
        <v>19</v>
      </c>
      <c r="F1519" s="208" t="s">
        <v>1954</v>
      </c>
      <c r="G1519" s="205"/>
      <c r="H1519" s="209">
        <v>41.634999999999998</v>
      </c>
      <c r="I1519" s="210"/>
      <c r="J1519" s="205"/>
      <c r="K1519" s="205"/>
      <c r="L1519" s="211"/>
      <c r="M1519" s="212"/>
      <c r="N1519" s="213"/>
      <c r="O1519" s="213"/>
      <c r="P1519" s="213"/>
      <c r="Q1519" s="213"/>
      <c r="R1519" s="213"/>
      <c r="S1519" s="213"/>
      <c r="T1519" s="214"/>
      <c r="AT1519" s="215" t="s">
        <v>546</v>
      </c>
      <c r="AU1519" s="215" t="s">
        <v>85</v>
      </c>
      <c r="AV1519" s="13" t="s">
        <v>85</v>
      </c>
      <c r="AW1519" s="13" t="s">
        <v>33</v>
      </c>
      <c r="AX1519" s="13" t="s">
        <v>72</v>
      </c>
      <c r="AY1519" s="215" t="s">
        <v>525</v>
      </c>
    </row>
    <row r="1520" spans="2:51" s="13" customFormat="1" ht="11.25">
      <c r="B1520" s="204"/>
      <c r="C1520" s="205"/>
      <c r="D1520" s="206" t="s">
        <v>546</v>
      </c>
      <c r="E1520" s="207" t="s">
        <v>19</v>
      </c>
      <c r="F1520" s="208" t="s">
        <v>1955</v>
      </c>
      <c r="G1520" s="205"/>
      <c r="H1520" s="209">
        <v>-3.36</v>
      </c>
      <c r="I1520" s="210"/>
      <c r="J1520" s="205"/>
      <c r="K1520" s="205"/>
      <c r="L1520" s="211"/>
      <c r="M1520" s="212"/>
      <c r="N1520" s="213"/>
      <c r="O1520" s="213"/>
      <c r="P1520" s="213"/>
      <c r="Q1520" s="213"/>
      <c r="R1520" s="213"/>
      <c r="S1520" s="213"/>
      <c r="T1520" s="214"/>
      <c r="AT1520" s="215" t="s">
        <v>546</v>
      </c>
      <c r="AU1520" s="215" t="s">
        <v>85</v>
      </c>
      <c r="AV1520" s="13" t="s">
        <v>85</v>
      </c>
      <c r="AW1520" s="13" t="s">
        <v>33</v>
      </c>
      <c r="AX1520" s="13" t="s">
        <v>72</v>
      </c>
      <c r="AY1520" s="215" t="s">
        <v>525</v>
      </c>
    </row>
    <row r="1521" spans="2:51" s="13" customFormat="1" ht="11.25">
      <c r="B1521" s="204"/>
      <c r="C1521" s="205"/>
      <c r="D1521" s="206" t="s">
        <v>546</v>
      </c>
      <c r="E1521" s="207" t="s">
        <v>19</v>
      </c>
      <c r="F1521" s="208" t="s">
        <v>1956</v>
      </c>
      <c r="G1521" s="205"/>
      <c r="H1521" s="209">
        <v>0.79500000000000004</v>
      </c>
      <c r="I1521" s="210"/>
      <c r="J1521" s="205"/>
      <c r="K1521" s="205"/>
      <c r="L1521" s="211"/>
      <c r="M1521" s="212"/>
      <c r="N1521" s="213"/>
      <c r="O1521" s="213"/>
      <c r="P1521" s="213"/>
      <c r="Q1521" s="213"/>
      <c r="R1521" s="213"/>
      <c r="S1521" s="213"/>
      <c r="T1521" s="214"/>
      <c r="AT1521" s="215" t="s">
        <v>546</v>
      </c>
      <c r="AU1521" s="215" t="s">
        <v>85</v>
      </c>
      <c r="AV1521" s="13" t="s">
        <v>85</v>
      </c>
      <c r="AW1521" s="13" t="s">
        <v>33</v>
      </c>
      <c r="AX1521" s="13" t="s">
        <v>72</v>
      </c>
      <c r="AY1521" s="215" t="s">
        <v>525</v>
      </c>
    </row>
    <row r="1522" spans="2:51" s="15" customFormat="1" ht="11.25">
      <c r="B1522" s="227"/>
      <c r="C1522" s="228"/>
      <c r="D1522" s="206" t="s">
        <v>546</v>
      </c>
      <c r="E1522" s="229" t="s">
        <v>19</v>
      </c>
      <c r="F1522" s="230" t="s">
        <v>1898</v>
      </c>
      <c r="G1522" s="228"/>
      <c r="H1522" s="229" t="s">
        <v>19</v>
      </c>
      <c r="I1522" s="231"/>
      <c r="J1522" s="228"/>
      <c r="K1522" s="228"/>
      <c r="L1522" s="232"/>
      <c r="M1522" s="233"/>
      <c r="N1522" s="234"/>
      <c r="O1522" s="234"/>
      <c r="P1522" s="234"/>
      <c r="Q1522" s="234"/>
      <c r="R1522" s="234"/>
      <c r="S1522" s="234"/>
      <c r="T1522" s="235"/>
      <c r="AT1522" s="236" t="s">
        <v>546</v>
      </c>
      <c r="AU1522" s="236" t="s">
        <v>85</v>
      </c>
      <c r="AV1522" s="15" t="s">
        <v>79</v>
      </c>
      <c r="AW1522" s="15" t="s">
        <v>33</v>
      </c>
      <c r="AX1522" s="15" t="s">
        <v>72</v>
      </c>
      <c r="AY1522" s="236" t="s">
        <v>525</v>
      </c>
    </row>
    <row r="1523" spans="2:51" s="13" customFormat="1" ht="11.25">
      <c r="B1523" s="204"/>
      <c r="C1523" s="205"/>
      <c r="D1523" s="206" t="s">
        <v>546</v>
      </c>
      <c r="E1523" s="207" t="s">
        <v>19</v>
      </c>
      <c r="F1523" s="208" t="s">
        <v>1957</v>
      </c>
      <c r="G1523" s="205"/>
      <c r="H1523" s="209">
        <v>30.524000000000001</v>
      </c>
      <c r="I1523" s="210"/>
      <c r="J1523" s="205"/>
      <c r="K1523" s="205"/>
      <c r="L1523" s="211"/>
      <c r="M1523" s="212"/>
      <c r="N1523" s="213"/>
      <c r="O1523" s="213"/>
      <c r="P1523" s="213"/>
      <c r="Q1523" s="213"/>
      <c r="R1523" s="213"/>
      <c r="S1523" s="213"/>
      <c r="T1523" s="214"/>
      <c r="AT1523" s="215" t="s">
        <v>546</v>
      </c>
      <c r="AU1523" s="215" t="s">
        <v>85</v>
      </c>
      <c r="AV1523" s="13" t="s">
        <v>85</v>
      </c>
      <c r="AW1523" s="13" t="s">
        <v>33</v>
      </c>
      <c r="AX1523" s="13" t="s">
        <v>72</v>
      </c>
      <c r="AY1523" s="215" t="s">
        <v>525</v>
      </c>
    </row>
    <row r="1524" spans="2:51" s="13" customFormat="1" ht="11.25">
      <c r="B1524" s="204"/>
      <c r="C1524" s="205"/>
      <c r="D1524" s="206" t="s">
        <v>546</v>
      </c>
      <c r="E1524" s="207" t="s">
        <v>19</v>
      </c>
      <c r="F1524" s="208" t="s">
        <v>1958</v>
      </c>
      <c r="G1524" s="205"/>
      <c r="H1524" s="209">
        <v>-4.4999999999999998E-2</v>
      </c>
      <c r="I1524" s="210"/>
      <c r="J1524" s="205"/>
      <c r="K1524" s="205"/>
      <c r="L1524" s="211"/>
      <c r="M1524" s="212"/>
      <c r="N1524" s="213"/>
      <c r="O1524" s="213"/>
      <c r="P1524" s="213"/>
      <c r="Q1524" s="213"/>
      <c r="R1524" s="213"/>
      <c r="S1524" s="213"/>
      <c r="T1524" s="214"/>
      <c r="AT1524" s="215" t="s">
        <v>546</v>
      </c>
      <c r="AU1524" s="215" t="s">
        <v>85</v>
      </c>
      <c r="AV1524" s="13" t="s">
        <v>85</v>
      </c>
      <c r="AW1524" s="13" t="s">
        <v>33</v>
      </c>
      <c r="AX1524" s="13" t="s">
        <v>72</v>
      </c>
      <c r="AY1524" s="215" t="s">
        <v>525</v>
      </c>
    </row>
    <row r="1525" spans="2:51" s="13" customFormat="1" ht="11.25">
      <c r="B1525" s="204"/>
      <c r="C1525" s="205"/>
      <c r="D1525" s="206" t="s">
        <v>546</v>
      </c>
      <c r="E1525" s="207" t="s">
        <v>19</v>
      </c>
      <c r="F1525" s="208" t="s">
        <v>1950</v>
      </c>
      <c r="G1525" s="205"/>
      <c r="H1525" s="209">
        <v>-1.47</v>
      </c>
      <c r="I1525" s="210"/>
      <c r="J1525" s="205"/>
      <c r="K1525" s="205"/>
      <c r="L1525" s="211"/>
      <c r="M1525" s="212"/>
      <c r="N1525" s="213"/>
      <c r="O1525" s="213"/>
      <c r="P1525" s="213"/>
      <c r="Q1525" s="213"/>
      <c r="R1525" s="213"/>
      <c r="S1525" s="213"/>
      <c r="T1525" s="214"/>
      <c r="AT1525" s="215" t="s">
        <v>546</v>
      </c>
      <c r="AU1525" s="215" t="s">
        <v>85</v>
      </c>
      <c r="AV1525" s="13" t="s">
        <v>85</v>
      </c>
      <c r="AW1525" s="13" t="s">
        <v>33</v>
      </c>
      <c r="AX1525" s="13" t="s">
        <v>72</v>
      </c>
      <c r="AY1525" s="215" t="s">
        <v>525</v>
      </c>
    </row>
    <row r="1526" spans="2:51" s="15" customFormat="1" ht="11.25">
      <c r="B1526" s="227"/>
      <c r="C1526" s="228"/>
      <c r="D1526" s="206" t="s">
        <v>546</v>
      </c>
      <c r="E1526" s="229" t="s">
        <v>19</v>
      </c>
      <c r="F1526" s="230" t="s">
        <v>1900</v>
      </c>
      <c r="G1526" s="228"/>
      <c r="H1526" s="229" t="s">
        <v>19</v>
      </c>
      <c r="I1526" s="231"/>
      <c r="J1526" s="228"/>
      <c r="K1526" s="228"/>
      <c r="L1526" s="232"/>
      <c r="M1526" s="233"/>
      <c r="N1526" s="234"/>
      <c r="O1526" s="234"/>
      <c r="P1526" s="234"/>
      <c r="Q1526" s="234"/>
      <c r="R1526" s="234"/>
      <c r="S1526" s="234"/>
      <c r="T1526" s="235"/>
      <c r="AT1526" s="236" t="s">
        <v>546</v>
      </c>
      <c r="AU1526" s="236" t="s">
        <v>85</v>
      </c>
      <c r="AV1526" s="15" t="s">
        <v>79</v>
      </c>
      <c r="AW1526" s="15" t="s">
        <v>33</v>
      </c>
      <c r="AX1526" s="15" t="s">
        <v>72</v>
      </c>
      <c r="AY1526" s="236" t="s">
        <v>525</v>
      </c>
    </row>
    <row r="1527" spans="2:51" s="13" customFormat="1" ht="11.25">
      <c r="B1527" s="204"/>
      <c r="C1527" s="205"/>
      <c r="D1527" s="206" t="s">
        <v>546</v>
      </c>
      <c r="E1527" s="207" t="s">
        <v>19</v>
      </c>
      <c r="F1527" s="208" t="s">
        <v>1959</v>
      </c>
      <c r="G1527" s="205"/>
      <c r="H1527" s="209">
        <v>39.049999999999997</v>
      </c>
      <c r="I1527" s="210"/>
      <c r="J1527" s="205"/>
      <c r="K1527" s="205"/>
      <c r="L1527" s="211"/>
      <c r="M1527" s="212"/>
      <c r="N1527" s="213"/>
      <c r="O1527" s="213"/>
      <c r="P1527" s="213"/>
      <c r="Q1527" s="213"/>
      <c r="R1527" s="213"/>
      <c r="S1527" s="213"/>
      <c r="T1527" s="214"/>
      <c r="AT1527" s="215" t="s">
        <v>546</v>
      </c>
      <c r="AU1527" s="215" t="s">
        <v>85</v>
      </c>
      <c r="AV1527" s="13" t="s">
        <v>85</v>
      </c>
      <c r="AW1527" s="13" t="s">
        <v>33</v>
      </c>
      <c r="AX1527" s="13" t="s">
        <v>72</v>
      </c>
      <c r="AY1527" s="215" t="s">
        <v>525</v>
      </c>
    </row>
    <row r="1528" spans="2:51" s="13" customFormat="1" ht="11.25">
      <c r="B1528" s="204"/>
      <c r="C1528" s="205"/>
      <c r="D1528" s="206" t="s">
        <v>546</v>
      </c>
      <c r="E1528" s="207" t="s">
        <v>19</v>
      </c>
      <c r="F1528" s="208" t="s">
        <v>1960</v>
      </c>
      <c r="G1528" s="205"/>
      <c r="H1528" s="209">
        <v>1.4999999999999999E-2</v>
      </c>
      <c r="I1528" s="210"/>
      <c r="J1528" s="205"/>
      <c r="K1528" s="205"/>
      <c r="L1528" s="211"/>
      <c r="M1528" s="212"/>
      <c r="N1528" s="213"/>
      <c r="O1528" s="213"/>
      <c r="P1528" s="213"/>
      <c r="Q1528" s="213"/>
      <c r="R1528" s="213"/>
      <c r="S1528" s="213"/>
      <c r="T1528" s="214"/>
      <c r="AT1528" s="215" t="s">
        <v>546</v>
      </c>
      <c r="AU1528" s="215" t="s">
        <v>85</v>
      </c>
      <c r="AV1528" s="13" t="s">
        <v>85</v>
      </c>
      <c r="AW1528" s="13" t="s">
        <v>33</v>
      </c>
      <c r="AX1528" s="13" t="s">
        <v>72</v>
      </c>
      <c r="AY1528" s="215" t="s">
        <v>525</v>
      </c>
    </row>
    <row r="1529" spans="2:51" s="13" customFormat="1" ht="11.25">
      <c r="B1529" s="204"/>
      <c r="C1529" s="205"/>
      <c r="D1529" s="206" t="s">
        <v>546</v>
      </c>
      <c r="E1529" s="207" t="s">
        <v>19</v>
      </c>
      <c r="F1529" s="208" t="s">
        <v>1880</v>
      </c>
      <c r="G1529" s="205"/>
      <c r="H1529" s="209">
        <v>-1.89</v>
      </c>
      <c r="I1529" s="210"/>
      <c r="J1529" s="205"/>
      <c r="K1529" s="205"/>
      <c r="L1529" s="211"/>
      <c r="M1529" s="212"/>
      <c r="N1529" s="213"/>
      <c r="O1529" s="213"/>
      <c r="P1529" s="213"/>
      <c r="Q1529" s="213"/>
      <c r="R1529" s="213"/>
      <c r="S1529" s="213"/>
      <c r="T1529" s="214"/>
      <c r="AT1529" s="215" t="s">
        <v>546</v>
      </c>
      <c r="AU1529" s="215" t="s">
        <v>85</v>
      </c>
      <c r="AV1529" s="13" t="s">
        <v>85</v>
      </c>
      <c r="AW1529" s="13" t="s">
        <v>33</v>
      </c>
      <c r="AX1529" s="13" t="s">
        <v>72</v>
      </c>
      <c r="AY1529" s="215" t="s">
        <v>525</v>
      </c>
    </row>
    <row r="1530" spans="2:51" s="15" customFormat="1" ht="11.25">
      <c r="B1530" s="227"/>
      <c r="C1530" s="228"/>
      <c r="D1530" s="206" t="s">
        <v>546</v>
      </c>
      <c r="E1530" s="229" t="s">
        <v>19</v>
      </c>
      <c r="F1530" s="230" t="s">
        <v>1837</v>
      </c>
      <c r="G1530" s="228"/>
      <c r="H1530" s="229" t="s">
        <v>19</v>
      </c>
      <c r="I1530" s="231"/>
      <c r="J1530" s="228"/>
      <c r="K1530" s="228"/>
      <c r="L1530" s="232"/>
      <c r="M1530" s="233"/>
      <c r="N1530" s="234"/>
      <c r="O1530" s="234"/>
      <c r="P1530" s="234"/>
      <c r="Q1530" s="234"/>
      <c r="R1530" s="234"/>
      <c r="S1530" s="234"/>
      <c r="T1530" s="235"/>
      <c r="AT1530" s="236" t="s">
        <v>546</v>
      </c>
      <c r="AU1530" s="236" t="s">
        <v>85</v>
      </c>
      <c r="AV1530" s="15" t="s">
        <v>79</v>
      </c>
      <c r="AW1530" s="15" t="s">
        <v>33</v>
      </c>
      <c r="AX1530" s="15" t="s">
        <v>72</v>
      </c>
      <c r="AY1530" s="236" t="s">
        <v>525</v>
      </c>
    </row>
    <row r="1531" spans="2:51" s="13" customFormat="1" ht="11.25">
      <c r="B1531" s="204"/>
      <c r="C1531" s="205"/>
      <c r="D1531" s="206" t="s">
        <v>546</v>
      </c>
      <c r="E1531" s="207" t="s">
        <v>19</v>
      </c>
      <c r="F1531" s="208" t="s">
        <v>1961</v>
      </c>
      <c r="G1531" s="205"/>
      <c r="H1531" s="209">
        <v>79.369</v>
      </c>
      <c r="I1531" s="210"/>
      <c r="J1531" s="205"/>
      <c r="K1531" s="205"/>
      <c r="L1531" s="211"/>
      <c r="M1531" s="212"/>
      <c r="N1531" s="213"/>
      <c r="O1531" s="213"/>
      <c r="P1531" s="213"/>
      <c r="Q1531" s="213"/>
      <c r="R1531" s="213"/>
      <c r="S1531" s="213"/>
      <c r="T1531" s="214"/>
      <c r="AT1531" s="215" t="s">
        <v>546</v>
      </c>
      <c r="AU1531" s="215" t="s">
        <v>85</v>
      </c>
      <c r="AV1531" s="13" t="s">
        <v>85</v>
      </c>
      <c r="AW1531" s="13" t="s">
        <v>33</v>
      </c>
      <c r="AX1531" s="13" t="s">
        <v>72</v>
      </c>
      <c r="AY1531" s="215" t="s">
        <v>525</v>
      </c>
    </row>
    <row r="1532" spans="2:51" s="13" customFormat="1" ht="11.25">
      <c r="B1532" s="204"/>
      <c r="C1532" s="205"/>
      <c r="D1532" s="206" t="s">
        <v>546</v>
      </c>
      <c r="E1532" s="207" t="s">
        <v>19</v>
      </c>
      <c r="F1532" s="208" t="s">
        <v>1907</v>
      </c>
      <c r="G1532" s="205"/>
      <c r="H1532" s="209">
        <v>-2.52</v>
      </c>
      <c r="I1532" s="210"/>
      <c r="J1532" s="205"/>
      <c r="K1532" s="205"/>
      <c r="L1532" s="211"/>
      <c r="M1532" s="212"/>
      <c r="N1532" s="213"/>
      <c r="O1532" s="213"/>
      <c r="P1532" s="213"/>
      <c r="Q1532" s="213"/>
      <c r="R1532" s="213"/>
      <c r="S1532" s="213"/>
      <c r="T1532" s="214"/>
      <c r="AT1532" s="215" t="s">
        <v>546</v>
      </c>
      <c r="AU1532" s="215" t="s">
        <v>85</v>
      </c>
      <c r="AV1532" s="13" t="s">
        <v>85</v>
      </c>
      <c r="AW1532" s="13" t="s">
        <v>33</v>
      </c>
      <c r="AX1532" s="13" t="s">
        <v>72</v>
      </c>
      <c r="AY1532" s="215" t="s">
        <v>525</v>
      </c>
    </row>
    <row r="1533" spans="2:51" s="15" customFormat="1" ht="11.25">
      <c r="B1533" s="227"/>
      <c r="C1533" s="228"/>
      <c r="D1533" s="206" t="s">
        <v>546</v>
      </c>
      <c r="E1533" s="229" t="s">
        <v>19</v>
      </c>
      <c r="F1533" s="230" t="s">
        <v>1827</v>
      </c>
      <c r="G1533" s="228"/>
      <c r="H1533" s="229" t="s">
        <v>19</v>
      </c>
      <c r="I1533" s="231"/>
      <c r="J1533" s="228"/>
      <c r="K1533" s="228"/>
      <c r="L1533" s="232"/>
      <c r="M1533" s="233"/>
      <c r="N1533" s="234"/>
      <c r="O1533" s="234"/>
      <c r="P1533" s="234"/>
      <c r="Q1533" s="234"/>
      <c r="R1533" s="234"/>
      <c r="S1533" s="234"/>
      <c r="T1533" s="235"/>
      <c r="AT1533" s="236" t="s">
        <v>546</v>
      </c>
      <c r="AU1533" s="236" t="s">
        <v>85</v>
      </c>
      <c r="AV1533" s="15" t="s">
        <v>79</v>
      </c>
      <c r="AW1533" s="15" t="s">
        <v>33</v>
      </c>
      <c r="AX1533" s="15" t="s">
        <v>72</v>
      </c>
      <c r="AY1533" s="236" t="s">
        <v>525</v>
      </c>
    </row>
    <row r="1534" spans="2:51" s="13" customFormat="1" ht="11.25">
      <c r="B1534" s="204"/>
      <c r="C1534" s="205"/>
      <c r="D1534" s="206" t="s">
        <v>546</v>
      </c>
      <c r="E1534" s="207" t="s">
        <v>19</v>
      </c>
      <c r="F1534" s="208" t="s">
        <v>1962</v>
      </c>
      <c r="G1534" s="205"/>
      <c r="H1534" s="209">
        <v>30.634</v>
      </c>
      <c r="I1534" s="210"/>
      <c r="J1534" s="205"/>
      <c r="K1534" s="205"/>
      <c r="L1534" s="211"/>
      <c r="M1534" s="212"/>
      <c r="N1534" s="213"/>
      <c r="O1534" s="213"/>
      <c r="P1534" s="213"/>
      <c r="Q1534" s="213"/>
      <c r="R1534" s="213"/>
      <c r="S1534" s="213"/>
      <c r="T1534" s="214"/>
      <c r="AT1534" s="215" t="s">
        <v>546</v>
      </c>
      <c r="AU1534" s="215" t="s">
        <v>85</v>
      </c>
      <c r="AV1534" s="13" t="s">
        <v>85</v>
      </c>
      <c r="AW1534" s="13" t="s">
        <v>33</v>
      </c>
      <c r="AX1534" s="13" t="s">
        <v>72</v>
      </c>
      <c r="AY1534" s="215" t="s">
        <v>525</v>
      </c>
    </row>
    <row r="1535" spans="2:51" s="13" customFormat="1" ht="11.25">
      <c r="B1535" s="204"/>
      <c r="C1535" s="205"/>
      <c r="D1535" s="206" t="s">
        <v>546</v>
      </c>
      <c r="E1535" s="207" t="s">
        <v>19</v>
      </c>
      <c r="F1535" s="208" t="s">
        <v>1880</v>
      </c>
      <c r="G1535" s="205"/>
      <c r="H1535" s="209">
        <v>-1.89</v>
      </c>
      <c r="I1535" s="210"/>
      <c r="J1535" s="205"/>
      <c r="K1535" s="205"/>
      <c r="L1535" s="211"/>
      <c r="M1535" s="212"/>
      <c r="N1535" s="213"/>
      <c r="O1535" s="213"/>
      <c r="P1535" s="213"/>
      <c r="Q1535" s="213"/>
      <c r="R1535" s="213"/>
      <c r="S1535" s="213"/>
      <c r="T1535" s="214"/>
      <c r="AT1535" s="215" t="s">
        <v>546</v>
      </c>
      <c r="AU1535" s="215" t="s">
        <v>85</v>
      </c>
      <c r="AV1535" s="13" t="s">
        <v>85</v>
      </c>
      <c r="AW1535" s="13" t="s">
        <v>33</v>
      </c>
      <c r="AX1535" s="13" t="s">
        <v>72</v>
      </c>
      <c r="AY1535" s="215" t="s">
        <v>525</v>
      </c>
    </row>
    <row r="1536" spans="2:51" s="15" customFormat="1" ht="11.25">
      <c r="B1536" s="227"/>
      <c r="C1536" s="228"/>
      <c r="D1536" s="206" t="s">
        <v>546</v>
      </c>
      <c r="E1536" s="229" t="s">
        <v>19</v>
      </c>
      <c r="F1536" s="230" t="s">
        <v>1905</v>
      </c>
      <c r="G1536" s="228"/>
      <c r="H1536" s="229" t="s">
        <v>19</v>
      </c>
      <c r="I1536" s="231"/>
      <c r="J1536" s="228"/>
      <c r="K1536" s="228"/>
      <c r="L1536" s="232"/>
      <c r="M1536" s="233"/>
      <c r="N1536" s="234"/>
      <c r="O1536" s="234"/>
      <c r="P1536" s="234"/>
      <c r="Q1536" s="234"/>
      <c r="R1536" s="234"/>
      <c r="S1536" s="234"/>
      <c r="T1536" s="235"/>
      <c r="AT1536" s="236" t="s">
        <v>546</v>
      </c>
      <c r="AU1536" s="236" t="s">
        <v>85</v>
      </c>
      <c r="AV1536" s="15" t="s">
        <v>79</v>
      </c>
      <c r="AW1536" s="15" t="s">
        <v>33</v>
      </c>
      <c r="AX1536" s="15" t="s">
        <v>72</v>
      </c>
      <c r="AY1536" s="236" t="s">
        <v>525</v>
      </c>
    </row>
    <row r="1537" spans="2:51" s="13" customFormat="1" ht="11.25">
      <c r="B1537" s="204"/>
      <c r="C1537" s="205"/>
      <c r="D1537" s="206" t="s">
        <v>546</v>
      </c>
      <c r="E1537" s="207" t="s">
        <v>19</v>
      </c>
      <c r="F1537" s="208" t="s">
        <v>1906</v>
      </c>
      <c r="G1537" s="205"/>
      <c r="H1537" s="209">
        <v>24.42</v>
      </c>
      <c r="I1537" s="210"/>
      <c r="J1537" s="205"/>
      <c r="K1537" s="205"/>
      <c r="L1537" s="211"/>
      <c r="M1537" s="212"/>
      <c r="N1537" s="213"/>
      <c r="O1537" s="213"/>
      <c r="P1537" s="213"/>
      <c r="Q1537" s="213"/>
      <c r="R1537" s="213"/>
      <c r="S1537" s="213"/>
      <c r="T1537" s="214"/>
      <c r="AT1537" s="215" t="s">
        <v>546</v>
      </c>
      <c r="AU1537" s="215" t="s">
        <v>85</v>
      </c>
      <c r="AV1537" s="13" t="s">
        <v>85</v>
      </c>
      <c r="AW1537" s="13" t="s">
        <v>33</v>
      </c>
      <c r="AX1537" s="13" t="s">
        <v>72</v>
      </c>
      <c r="AY1537" s="215" t="s">
        <v>525</v>
      </c>
    </row>
    <row r="1538" spans="2:51" s="13" customFormat="1" ht="11.25">
      <c r="B1538" s="204"/>
      <c r="C1538" s="205"/>
      <c r="D1538" s="206" t="s">
        <v>546</v>
      </c>
      <c r="E1538" s="207" t="s">
        <v>19</v>
      </c>
      <c r="F1538" s="208" t="s">
        <v>1907</v>
      </c>
      <c r="G1538" s="205"/>
      <c r="H1538" s="209">
        <v>-2.52</v>
      </c>
      <c r="I1538" s="210"/>
      <c r="J1538" s="205"/>
      <c r="K1538" s="205"/>
      <c r="L1538" s="211"/>
      <c r="M1538" s="212"/>
      <c r="N1538" s="213"/>
      <c r="O1538" s="213"/>
      <c r="P1538" s="213"/>
      <c r="Q1538" s="213"/>
      <c r="R1538" s="213"/>
      <c r="S1538" s="213"/>
      <c r="T1538" s="214"/>
      <c r="AT1538" s="215" t="s">
        <v>546</v>
      </c>
      <c r="AU1538" s="215" t="s">
        <v>85</v>
      </c>
      <c r="AV1538" s="13" t="s">
        <v>85</v>
      </c>
      <c r="AW1538" s="13" t="s">
        <v>33</v>
      </c>
      <c r="AX1538" s="13" t="s">
        <v>72</v>
      </c>
      <c r="AY1538" s="215" t="s">
        <v>525</v>
      </c>
    </row>
    <row r="1539" spans="2:51" s="13" customFormat="1" ht="11.25">
      <c r="B1539" s="204"/>
      <c r="C1539" s="205"/>
      <c r="D1539" s="206" t="s">
        <v>546</v>
      </c>
      <c r="E1539" s="207" t="s">
        <v>19</v>
      </c>
      <c r="F1539" s="208" t="s">
        <v>1908</v>
      </c>
      <c r="G1539" s="205"/>
      <c r="H1539" s="209">
        <v>-1.69</v>
      </c>
      <c r="I1539" s="210"/>
      <c r="J1539" s="205"/>
      <c r="K1539" s="205"/>
      <c r="L1539" s="211"/>
      <c r="M1539" s="212"/>
      <c r="N1539" s="213"/>
      <c r="O1539" s="213"/>
      <c r="P1539" s="213"/>
      <c r="Q1539" s="213"/>
      <c r="R1539" s="213"/>
      <c r="S1539" s="213"/>
      <c r="T1539" s="214"/>
      <c r="AT1539" s="215" t="s">
        <v>546</v>
      </c>
      <c r="AU1539" s="215" t="s">
        <v>85</v>
      </c>
      <c r="AV1539" s="13" t="s">
        <v>85</v>
      </c>
      <c r="AW1539" s="13" t="s">
        <v>33</v>
      </c>
      <c r="AX1539" s="13" t="s">
        <v>72</v>
      </c>
      <c r="AY1539" s="215" t="s">
        <v>525</v>
      </c>
    </row>
    <row r="1540" spans="2:51" s="13" customFormat="1" ht="11.25">
      <c r="B1540" s="204"/>
      <c r="C1540" s="205"/>
      <c r="D1540" s="206" t="s">
        <v>546</v>
      </c>
      <c r="E1540" s="207" t="s">
        <v>19</v>
      </c>
      <c r="F1540" s="208" t="s">
        <v>1909</v>
      </c>
      <c r="G1540" s="205"/>
      <c r="H1540" s="209">
        <v>34.76</v>
      </c>
      <c r="I1540" s="210"/>
      <c r="J1540" s="205"/>
      <c r="K1540" s="205"/>
      <c r="L1540" s="211"/>
      <c r="M1540" s="212"/>
      <c r="N1540" s="213"/>
      <c r="O1540" s="213"/>
      <c r="P1540" s="213"/>
      <c r="Q1540" s="213"/>
      <c r="R1540" s="213"/>
      <c r="S1540" s="213"/>
      <c r="T1540" s="214"/>
      <c r="AT1540" s="215" t="s">
        <v>546</v>
      </c>
      <c r="AU1540" s="215" t="s">
        <v>85</v>
      </c>
      <c r="AV1540" s="13" t="s">
        <v>85</v>
      </c>
      <c r="AW1540" s="13" t="s">
        <v>33</v>
      </c>
      <c r="AX1540" s="13" t="s">
        <v>72</v>
      </c>
      <c r="AY1540" s="215" t="s">
        <v>525</v>
      </c>
    </row>
    <row r="1541" spans="2:51" s="15" customFormat="1" ht="11.25">
      <c r="B1541" s="227"/>
      <c r="C1541" s="228"/>
      <c r="D1541" s="206" t="s">
        <v>546</v>
      </c>
      <c r="E1541" s="229" t="s">
        <v>19</v>
      </c>
      <c r="F1541" s="230" t="s">
        <v>1963</v>
      </c>
      <c r="G1541" s="228"/>
      <c r="H1541" s="229" t="s">
        <v>19</v>
      </c>
      <c r="I1541" s="231"/>
      <c r="J1541" s="228"/>
      <c r="K1541" s="228"/>
      <c r="L1541" s="232"/>
      <c r="M1541" s="233"/>
      <c r="N1541" s="234"/>
      <c r="O1541" s="234"/>
      <c r="P1541" s="234"/>
      <c r="Q1541" s="234"/>
      <c r="R1541" s="234"/>
      <c r="S1541" s="234"/>
      <c r="T1541" s="235"/>
      <c r="AT1541" s="236" t="s">
        <v>546</v>
      </c>
      <c r="AU1541" s="236" t="s">
        <v>85</v>
      </c>
      <c r="AV1541" s="15" t="s">
        <v>79</v>
      </c>
      <c r="AW1541" s="15" t="s">
        <v>33</v>
      </c>
      <c r="AX1541" s="15" t="s">
        <v>72</v>
      </c>
      <c r="AY1541" s="236" t="s">
        <v>525</v>
      </c>
    </row>
    <row r="1542" spans="2:51" s="13" customFormat="1" ht="11.25">
      <c r="B1542" s="204"/>
      <c r="C1542" s="205"/>
      <c r="D1542" s="206" t="s">
        <v>546</v>
      </c>
      <c r="E1542" s="207" t="s">
        <v>19</v>
      </c>
      <c r="F1542" s="208" t="s">
        <v>1964</v>
      </c>
      <c r="G1542" s="205"/>
      <c r="H1542" s="209">
        <v>39.231000000000002</v>
      </c>
      <c r="I1542" s="210"/>
      <c r="J1542" s="205"/>
      <c r="K1542" s="205"/>
      <c r="L1542" s="211"/>
      <c r="M1542" s="212"/>
      <c r="N1542" s="213"/>
      <c r="O1542" s="213"/>
      <c r="P1542" s="213"/>
      <c r="Q1542" s="213"/>
      <c r="R1542" s="213"/>
      <c r="S1542" s="213"/>
      <c r="T1542" s="214"/>
      <c r="AT1542" s="215" t="s">
        <v>546</v>
      </c>
      <c r="AU1542" s="215" t="s">
        <v>85</v>
      </c>
      <c r="AV1542" s="13" t="s">
        <v>85</v>
      </c>
      <c r="AW1542" s="13" t="s">
        <v>33</v>
      </c>
      <c r="AX1542" s="13" t="s">
        <v>72</v>
      </c>
      <c r="AY1542" s="215" t="s">
        <v>525</v>
      </c>
    </row>
    <row r="1543" spans="2:51" s="13" customFormat="1" ht="11.25">
      <c r="B1543" s="204"/>
      <c r="C1543" s="205"/>
      <c r="D1543" s="206" t="s">
        <v>546</v>
      </c>
      <c r="E1543" s="207" t="s">
        <v>19</v>
      </c>
      <c r="F1543" s="208" t="s">
        <v>1965</v>
      </c>
      <c r="G1543" s="205"/>
      <c r="H1543" s="209">
        <v>-16.64</v>
      </c>
      <c r="I1543" s="210"/>
      <c r="J1543" s="205"/>
      <c r="K1543" s="205"/>
      <c r="L1543" s="211"/>
      <c r="M1543" s="212"/>
      <c r="N1543" s="213"/>
      <c r="O1543" s="213"/>
      <c r="P1543" s="213"/>
      <c r="Q1543" s="213"/>
      <c r="R1543" s="213"/>
      <c r="S1543" s="213"/>
      <c r="T1543" s="214"/>
      <c r="AT1543" s="215" t="s">
        <v>546</v>
      </c>
      <c r="AU1543" s="215" t="s">
        <v>85</v>
      </c>
      <c r="AV1543" s="13" t="s">
        <v>85</v>
      </c>
      <c r="AW1543" s="13" t="s">
        <v>33</v>
      </c>
      <c r="AX1543" s="13" t="s">
        <v>72</v>
      </c>
      <c r="AY1543" s="215" t="s">
        <v>525</v>
      </c>
    </row>
    <row r="1544" spans="2:51" s="13" customFormat="1" ht="11.25">
      <c r="B1544" s="204"/>
      <c r="C1544" s="205"/>
      <c r="D1544" s="206" t="s">
        <v>546</v>
      </c>
      <c r="E1544" s="207" t="s">
        <v>19</v>
      </c>
      <c r="F1544" s="208" t="s">
        <v>1966</v>
      </c>
      <c r="G1544" s="205"/>
      <c r="H1544" s="209">
        <v>-1.81</v>
      </c>
      <c r="I1544" s="210"/>
      <c r="J1544" s="205"/>
      <c r="K1544" s="205"/>
      <c r="L1544" s="211"/>
      <c r="M1544" s="212"/>
      <c r="N1544" s="213"/>
      <c r="O1544" s="213"/>
      <c r="P1544" s="213"/>
      <c r="Q1544" s="213"/>
      <c r="R1544" s="213"/>
      <c r="S1544" s="213"/>
      <c r="T1544" s="214"/>
      <c r="AT1544" s="215" t="s">
        <v>546</v>
      </c>
      <c r="AU1544" s="215" t="s">
        <v>85</v>
      </c>
      <c r="AV1544" s="13" t="s">
        <v>85</v>
      </c>
      <c r="AW1544" s="13" t="s">
        <v>33</v>
      </c>
      <c r="AX1544" s="13" t="s">
        <v>72</v>
      </c>
      <c r="AY1544" s="215" t="s">
        <v>525</v>
      </c>
    </row>
    <row r="1545" spans="2:51" s="15" customFormat="1" ht="11.25">
      <c r="B1545" s="227"/>
      <c r="C1545" s="228"/>
      <c r="D1545" s="206" t="s">
        <v>546</v>
      </c>
      <c r="E1545" s="229" t="s">
        <v>19</v>
      </c>
      <c r="F1545" s="230" t="s">
        <v>1910</v>
      </c>
      <c r="G1545" s="228"/>
      <c r="H1545" s="229" t="s">
        <v>19</v>
      </c>
      <c r="I1545" s="231"/>
      <c r="J1545" s="228"/>
      <c r="K1545" s="228"/>
      <c r="L1545" s="232"/>
      <c r="M1545" s="233"/>
      <c r="N1545" s="234"/>
      <c r="O1545" s="234"/>
      <c r="P1545" s="234"/>
      <c r="Q1545" s="234"/>
      <c r="R1545" s="234"/>
      <c r="S1545" s="234"/>
      <c r="T1545" s="235"/>
      <c r="AT1545" s="236" t="s">
        <v>546</v>
      </c>
      <c r="AU1545" s="236" t="s">
        <v>85</v>
      </c>
      <c r="AV1545" s="15" t="s">
        <v>79</v>
      </c>
      <c r="AW1545" s="15" t="s">
        <v>33</v>
      </c>
      <c r="AX1545" s="15" t="s">
        <v>72</v>
      </c>
      <c r="AY1545" s="236" t="s">
        <v>525</v>
      </c>
    </row>
    <row r="1546" spans="2:51" s="13" customFormat="1" ht="11.25">
      <c r="B1546" s="204"/>
      <c r="C1546" s="205"/>
      <c r="D1546" s="206" t="s">
        <v>546</v>
      </c>
      <c r="E1546" s="207" t="s">
        <v>19</v>
      </c>
      <c r="F1546" s="208" t="s">
        <v>1967</v>
      </c>
      <c r="G1546" s="205"/>
      <c r="H1546" s="209">
        <v>70.875</v>
      </c>
      <c r="I1546" s="210"/>
      <c r="J1546" s="205"/>
      <c r="K1546" s="205"/>
      <c r="L1546" s="211"/>
      <c r="M1546" s="212"/>
      <c r="N1546" s="213"/>
      <c r="O1546" s="213"/>
      <c r="P1546" s="213"/>
      <c r="Q1546" s="213"/>
      <c r="R1546" s="213"/>
      <c r="S1546" s="213"/>
      <c r="T1546" s="214"/>
      <c r="AT1546" s="215" t="s">
        <v>546</v>
      </c>
      <c r="AU1546" s="215" t="s">
        <v>85</v>
      </c>
      <c r="AV1546" s="13" t="s">
        <v>85</v>
      </c>
      <c r="AW1546" s="13" t="s">
        <v>33</v>
      </c>
      <c r="AX1546" s="13" t="s">
        <v>72</v>
      </c>
      <c r="AY1546" s="215" t="s">
        <v>525</v>
      </c>
    </row>
    <row r="1547" spans="2:51" s="13" customFormat="1" ht="11.25">
      <c r="B1547" s="204"/>
      <c r="C1547" s="205"/>
      <c r="D1547" s="206" t="s">
        <v>546</v>
      </c>
      <c r="E1547" s="207" t="s">
        <v>19</v>
      </c>
      <c r="F1547" s="208" t="s">
        <v>1968</v>
      </c>
      <c r="G1547" s="205"/>
      <c r="H1547" s="209">
        <v>-8.32</v>
      </c>
      <c r="I1547" s="210"/>
      <c r="J1547" s="205"/>
      <c r="K1547" s="205"/>
      <c r="L1547" s="211"/>
      <c r="M1547" s="212"/>
      <c r="N1547" s="213"/>
      <c r="O1547" s="213"/>
      <c r="P1547" s="213"/>
      <c r="Q1547" s="213"/>
      <c r="R1547" s="213"/>
      <c r="S1547" s="213"/>
      <c r="T1547" s="214"/>
      <c r="AT1547" s="215" t="s">
        <v>546</v>
      </c>
      <c r="AU1547" s="215" t="s">
        <v>85</v>
      </c>
      <c r="AV1547" s="13" t="s">
        <v>85</v>
      </c>
      <c r="AW1547" s="13" t="s">
        <v>33</v>
      </c>
      <c r="AX1547" s="13" t="s">
        <v>72</v>
      </c>
      <c r="AY1547" s="215" t="s">
        <v>525</v>
      </c>
    </row>
    <row r="1548" spans="2:51" s="13" customFormat="1" ht="11.25">
      <c r="B1548" s="204"/>
      <c r="C1548" s="205"/>
      <c r="D1548" s="206" t="s">
        <v>546</v>
      </c>
      <c r="E1548" s="207" t="s">
        <v>19</v>
      </c>
      <c r="F1548" s="208" t="s">
        <v>1103</v>
      </c>
      <c r="G1548" s="205"/>
      <c r="H1548" s="209">
        <v>-4.5</v>
      </c>
      <c r="I1548" s="210"/>
      <c r="J1548" s="205"/>
      <c r="K1548" s="205"/>
      <c r="L1548" s="211"/>
      <c r="M1548" s="212"/>
      <c r="N1548" s="213"/>
      <c r="O1548" s="213"/>
      <c r="P1548" s="213"/>
      <c r="Q1548" s="213"/>
      <c r="R1548" s="213"/>
      <c r="S1548" s="213"/>
      <c r="T1548" s="214"/>
      <c r="AT1548" s="215" t="s">
        <v>546</v>
      </c>
      <c r="AU1548" s="215" t="s">
        <v>85</v>
      </c>
      <c r="AV1548" s="13" t="s">
        <v>85</v>
      </c>
      <c r="AW1548" s="13" t="s">
        <v>33</v>
      </c>
      <c r="AX1548" s="13" t="s">
        <v>72</v>
      </c>
      <c r="AY1548" s="215" t="s">
        <v>525</v>
      </c>
    </row>
    <row r="1549" spans="2:51" s="13" customFormat="1" ht="11.25">
      <c r="B1549" s="204"/>
      <c r="C1549" s="205"/>
      <c r="D1549" s="206" t="s">
        <v>546</v>
      </c>
      <c r="E1549" s="207" t="s">
        <v>19</v>
      </c>
      <c r="F1549" s="208" t="s">
        <v>1969</v>
      </c>
      <c r="G1549" s="205"/>
      <c r="H1549" s="209">
        <v>-7.56</v>
      </c>
      <c r="I1549" s="210"/>
      <c r="J1549" s="205"/>
      <c r="K1549" s="205"/>
      <c r="L1549" s="211"/>
      <c r="M1549" s="212"/>
      <c r="N1549" s="213"/>
      <c r="O1549" s="213"/>
      <c r="P1549" s="213"/>
      <c r="Q1549" s="213"/>
      <c r="R1549" s="213"/>
      <c r="S1549" s="213"/>
      <c r="T1549" s="214"/>
      <c r="AT1549" s="215" t="s">
        <v>546</v>
      </c>
      <c r="AU1549" s="215" t="s">
        <v>85</v>
      </c>
      <c r="AV1549" s="13" t="s">
        <v>85</v>
      </c>
      <c r="AW1549" s="13" t="s">
        <v>33</v>
      </c>
      <c r="AX1549" s="13" t="s">
        <v>72</v>
      </c>
      <c r="AY1549" s="215" t="s">
        <v>525</v>
      </c>
    </row>
    <row r="1550" spans="2:51" s="13" customFormat="1" ht="11.25">
      <c r="B1550" s="204"/>
      <c r="C1550" s="205"/>
      <c r="D1550" s="206" t="s">
        <v>546</v>
      </c>
      <c r="E1550" s="207" t="s">
        <v>19</v>
      </c>
      <c r="F1550" s="208" t="s">
        <v>1970</v>
      </c>
      <c r="G1550" s="205"/>
      <c r="H1550" s="209">
        <v>-2.94</v>
      </c>
      <c r="I1550" s="210"/>
      <c r="J1550" s="205"/>
      <c r="K1550" s="205"/>
      <c r="L1550" s="211"/>
      <c r="M1550" s="212"/>
      <c r="N1550" s="213"/>
      <c r="O1550" s="213"/>
      <c r="P1550" s="213"/>
      <c r="Q1550" s="213"/>
      <c r="R1550" s="213"/>
      <c r="S1550" s="213"/>
      <c r="T1550" s="214"/>
      <c r="AT1550" s="215" t="s">
        <v>546</v>
      </c>
      <c r="AU1550" s="215" t="s">
        <v>85</v>
      </c>
      <c r="AV1550" s="13" t="s">
        <v>85</v>
      </c>
      <c r="AW1550" s="13" t="s">
        <v>33</v>
      </c>
      <c r="AX1550" s="13" t="s">
        <v>72</v>
      </c>
      <c r="AY1550" s="215" t="s">
        <v>525</v>
      </c>
    </row>
    <row r="1551" spans="2:51" s="15" customFormat="1" ht="11.25">
      <c r="B1551" s="227"/>
      <c r="C1551" s="228"/>
      <c r="D1551" s="206" t="s">
        <v>546</v>
      </c>
      <c r="E1551" s="229" t="s">
        <v>19</v>
      </c>
      <c r="F1551" s="230" t="s">
        <v>1971</v>
      </c>
      <c r="G1551" s="228"/>
      <c r="H1551" s="229" t="s">
        <v>19</v>
      </c>
      <c r="I1551" s="231"/>
      <c r="J1551" s="228"/>
      <c r="K1551" s="228"/>
      <c r="L1551" s="232"/>
      <c r="M1551" s="233"/>
      <c r="N1551" s="234"/>
      <c r="O1551" s="234"/>
      <c r="P1551" s="234"/>
      <c r="Q1551" s="234"/>
      <c r="R1551" s="234"/>
      <c r="S1551" s="234"/>
      <c r="T1551" s="235"/>
      <c r="AT1551" s="236" t="s">
        <v>546</v>
      </c>
      <c r="AU1551" s="236" t="s">
        <v>85</v>
      </c>
      <c r="AV1551" s="15" t="s">
        <v>79</v>
      </c>
      <c r="AW1551" s="15" t="s">
        <v>33</v>
      </c>
      <c r="AX1551" s="15" t="s">
        <v>72</v>
      </c>
      <c r="AY1551" s="236" t="s">
        <v>525</v>
      </c>
    </row>
    <row r="1552" spans="2:51" s="13" customFormat="1" ht="11.25">
      <c r="B1552" s="204"/>
      <c r="C1552" s="205"/>
      <c r="D1552" s="206" t="s">
        <v>546</v>
      </c>
      <c r="E1552" s="207" t="s">
        <v>19</v>
      </c>
      <c r="F1552" s="208" t="s">
        <v>1972</v>
      </c>
      <c r="G1552" s="205"/>
      <c r="H1552" s="209">
        <v>45.5</v>
      </c>
      <c r="I1552" s="210"/>
      <c r="J1552" s="205"/>
      <c r="K1552" s="205"/>
      <c r="L1552" s="211"/>
      <c r="M1552" s="212"/>
      <c r="N1552" s="213"/>
      <c r="O1552" s="213"/>
      <c r="P1552" s="213"/>
      <c r="Q1552" s="213"/>
      <c r="R1552" s="213"/>
      <c r="S1552" s="213"/>
      <c r="T1552" s="214"/>
      <c r="AT1552" s="215" t="s">
        <v>546</v>
      </c>
      <c r="AU1552" s="215" t="s">
        <v>85</v>
      </c>
      <c r="AV1552" s="13" t="s">
        <v>85</v>
      </c>
      <c r="AW1552" s="13" t="s">
        <v>33</v>
      </c>
      <c r="AX1552" s="13" t="s">
        <v>72</v>
      </c>
      <c r="AY1552" s="215" t="s">
        <v>525</v>
      </c>
    </row>
    <row r="1553" spans="2:51" s="13" customFormat="1" ht="11.25">
      <c r="B1553" s="204"/>
      <c r="C1553" s="205"/>
      <c r="D1553" s="206" t="s">
        <v>546</v>
      </c>
      <c r="E1553" s="207" t="s">
        <v>19</v>
      </c>
      <c r="F1553" s="208" t="s">
        <v>1973</v>
      </c>
      <c r="G1553" s="205"/>
      <c r="H1553" s="209">
        <v>-5.25</v>
      </c>
      <c r="I1553" s="210"/>
      <c r="J1553" s="205"/>
      <c r="K1553" s="205"/>
      <c r="L1553" s="211"/>
      <c r="M1553" s="212"/>
      <c r="N1553" s="213"/>
      <c r="O1553" s="213"/>
      <c r="P1553" s="213"/>
      <c r="Q1553" s="213"/>
      <c r="R1553" s="213"/>
      <c r="S1553" s="213"/>
      <c r="T1553" s="214"/>
      <c r="AT1553" s="215" t="s">
        <v>546</v>
      </c>
      <c r="AU1553" s="215" t="s">
        <v>85</v>
      </c>
      <c r="AV1553" s="13" t="s">
        <v>85</v>
      </c>
      <c r="AW1553" s="13" t="s">
        <v>33</v>
      </c>
      <c r="AX1553" s="13" t="s">
        <v>72</v>
      </c>
      <c r="AY1553" s="215" t="s">
        <v>525</v>
      </c>
    </row>
    <row r="1554" spans="2:51" s="13" customFormat="1" ht="11.25">
      <c r="B1554" s="204"/>
      <c r="C1554" s="205"/>
      <c r="D1554" s="206" t="s">
        <v>546</v>
      </c>
      <c r="E1554" s="207" t="s">
        <v>19</v>
      </c>
      <c r="F1554" s="208" t="s">
        <v>1974</v>
      </c>
      <c r="G1554" s="205"/>
      <c r="H1554" s="209">
        <v>-1.36</v>
      </c>
      <c r="I1554" s="210"/>
      <c r="J1554" s="205"/>
      <c r="K1554" s="205"/>
      <c r="L1554" s="211"/>
      <c r="M1554" s="212"/>
      <c r="N1554" s="213"/>
      <c r="O1554" s="213"/>
      <c r="P1554" s="213"/>
      <c r="Q1554" s="213"/>
      <c r="R1554" s="213"/>
      <c r="S1554" s="213"/>
      <c r="T1554" s="214"/>
      <c r="AT1554" s="215" t="s">
        <v>546</v>
      </c>
      <c r="AU1554" s="215" t="s">
        <v>85</v>
      </c>
      <c r="AV1554" s="13" t="s">
        <v>85</v>
      </c>
      <c r="AW1554" s="13" t="s">
        <v>33</v>
      </c>
      <c r="AX1554" s="13" t="s">
        <v>72</v>
      </c>
      <c r="AY1554" s="215" t="s">
        <v>525</v>
      </c>
    </row>
    <row r="1555" spans="2:51" s="13" customFormat="1" ht="11.25">
      <c r="B1555" s="204"/>
      <c r="C1555" s="205"/>
      <c r="D1555" s="206" t="s">
        <v>546</v>
      </c>
      <c r="E1555" s="207" t="s">
        <v>19</v>
      </c>
      <c r="F1555" s="208" t="s">
        <v>1975</v>
      </c>
      <c r="G1555" s="205"/>
      <c r="H1555" s="209">
        <v>-3.16</v>
      </c>
      <c r="I1555" s="210"/>
      <c r="J1555" s="205"/>
      <c r="K1555" s="205"/>
      <c r="L1555" s="211"/>
      <c r="M1555" s="212"/>
      <c r="N1555" s="213"/>
      <c r="O1555" s="213"/>
      <c r="P1555" s="213"/>
      <c r="Q1555" s="213"/>
      <c r="R1555" s="213"/>
      <c r="S1555" s="213"/>
      <c r="T1555" s="214"/>
      <c r="AT1555" s="215" t="s">
        <v>546</v>
      </c>
      <c r="AU1555" s="215" t="s">
        <v>85</v>
      </c>
      <c r="AV1555" s="13" t="s">
        <v>85</v>
      </c>
      <c r="AW1555" s="13" t="s">
        <v>33</v>
      </c>
      <c r="AX1555" s="13" t="s">
        <v>72</v>
      </c>
      <c r="AY1555" s="215" t="s">
        <v>525</v>
      </c>
    </row>
    <row r="1556" spans="2:51" s="15" customFormat="1" ht="11.25">
      <c r="B1556" s="227"/>
      <c r="C1556" s="228"/>
      <c r="D1556" s="206" t="s">
        <v>546</v>
      </c>
      <c r="E1556" s="229" t="s">
        <v>19</v>
      </c>
      <c r="F1556" s="230" t="s">
        <v>1976</v>
      </c>
      <c r="G1556" s="228"/>
      <c r="H1556" s="229" t="s">
        <v>19</v>
      </c>
      <c r="I1556" s="231"/>
      <c r="J1556" s="228"/>
      <c r="K1556" s="228"/>
      <c r="L1556" s="232"/>
      <c r="M1556" s="233"/>
      <c r="N1556" s="234"/>
      <c r="O1556" s="234"/>
      <c r="P1556" s="234"/>
      <c r="Q1556" s="234"/>
      <c r="R1556" s="234"/>
      <c r="S1556" s="234"/>
      <c r="T1556" s="235"/>
      <c r="AT1556" s="236" t="s">
        <v>546</v>
      </c>
      <c r="AU1556" s="236" t="s">
        <v>85</v>
      </c>
      <c r="AV1556" s="15" t="s">
        <v>79</v>
      </c>
      <c r="AW1556" s="15" t="s">
        <v>33</v>
      </c>
      <c r="AX1556" s="15" t="s">
        <v>72</v>
      </c>
      <c r="AY1556" s="236" t="s">
        <v>525</v>
      </c>
    </row>
    <row r="1557" spans="2:51" s="13" customFormat="1" ht="11.25">
      <c r="B1557" s="204"/>
      <c r="C1557" s="205"/>
      <c r="D1557" s="206" t="s">
        <v>546</v>
      </c>
      <c r="E1557" s="207" t="s">
        <v>19</v>
      </c>
      <c r="F1557" s="208" t="s">
        <v>1977</v>
      </c>
      <c r="G1557" s="205"/>
      <c r="H1557" s="209">
        <v>57.46</v>
      </c>
      <c r="I1557" s="210"/>
      <c r="J1557" s="205"/>
      <c r="K1557" s="205"/>
      <c r="L1557" s="211"/>
      <c r="M1557" s="212"/>
      <c r="N1557" s="213"/>
      <c r="O1557" s="213"/>
      <c r="P1557" s="213"/>
      <c r="Q1557" s="213"/>
      <c r="R1557" s="213"/>
      <c r="S1557" s="213"/>
      <c r="T1557" s="214"/>
      <c r="AT1557" s="215" t="s">
        <v>546</v>
      </c>
      <c r="AU1557" s="215" t="s">
        <v>85</v>
      </c>
      <c r="AV1557" s="13" t="s">
        <v>85</v>
      </c>
      <c r="AW1557" s="13" t="s">
        <v>33</v>
      </c>
      <c r="AX1557" s="13" t="s">
        <v>72</v>
      </c>
      <c r="AY1557" s="215" t="s">
        <v>525</v>
      </c>
    </row>
    <row r="1558" spans="2:51" s="13" customFormat="1" ht="11.25">
      <c r="B1558" s="204"/>
      <c r="C1558" s="205"/>
      <c r="D1558" s="206" t="s">
        <v>546</v>
      </c>
      <c r="E1558" s="207" t="s">
        <v>19</v>
      </c>
      <c r="F1558" s="208" t="s">
        <v>1974</v>
      </c>
      <c r="G1558" s="205"/>
      <c r="H1558" s="209">
        <v>-1.36</v>
      </c>
      <c r="I1558" s="210"/>
      <c r="J1558" s="205"/>
      <c r="K1558" s="205"/>
      <c r="L1558" s="211"/>
      <c r="M1558" s="212"/>
      <c r="N1558" s="213"/>
      <c r="O1558" s="213"/>
      <c r="P1558" s="213"/>
      <c r="Q1558" s="213"/>
      <c r="R1558" s="213"/>
      <c r="S1558" s="213"/>
      <c r="T1558" s="214"/>
      <c r="AT1558" s="215" t="s">
        <v>546</v>
      </c>
      <c r="AU1558" s="215" t="s">
        <v>85</v>
      </c>
      <c r="AV1558" s="13" t="s">
        <v>85</v>
      </c>
      <c r="AW1558" s="13" t="s">
        <v>33</v>
      </c>
      <c r="AX1558" s="13" t="s">
        <v>72</v>
      </c>
      <c r="AY1558" s="215" t="s">
        <v>525</v>
      </c>
    </row>
    <row r="1559" spans="2:51" s="13" customFormat="1" ht="11.25">
      <c r="B1559" s="204"/>
      <c r="C1559" s="205"/>
      <c r="D1559" s="206" t="s">
        <v>546</v>
      </c>
      <c r="E1559" s="207" t="s">
        <v>19</v>
      </c>
      <c r="F1559" s="208" t="s">
        <v>1978</v>
      </c>
      <c r="G1559" s="205"/>
      <c r="H1559" s="209">
        <v>-1.4550000000000001</v>
      </c>
      <c r="I1559" s="210"/>
      <c r="J1559" s="205"/>
      <c r="K1559" s="205"/>
      <c r="L1559" s="211"/>
      <c r="M1559" s="212"/>
      <c r="N1559" s="213"/>
      <c r="O1559" s="213"/>
      <c r="P1559" s="213"/>
      <c r="Q1559" s="213"/>
      <c r="R1559" s="213"/>
      <c r="S1559" s="213"/>
      <c r="T1559" s="214"/>
      <c r="AT1559" s="215" t="s">
        <v>546</v>
      </c>
      <c r="AU1559" s="215" t="s">
        <v>85</v>
      </c>
      <c r="AV1559" s="13" t="s">
        <v>85</v>
      </c>
      <c r="AW1559" s="13" t="s">
        <v>33</v>
      </c>
      <c r="AX1559" s="13" t="s">
        <v>72</v>
      </c>
      <c r="AY1559" s="215" t="s">
        <v>525</v>
      </c>
    </row>
    <row r="1560" spans="2:51" s="13" customFormat="1" ht="11.25">
      <c r="B1560" s="204"/>
      <c r="C1560" s="205"/>
      <c r="D1560" s="206" t="s">
        <v>546</v>
      </c>
      <c r="E1560" s="207" t="s">
        <v>19</v>
      </c>
      <c r="F1560" s="208" t="s">
        <v>1979</v>
      </c>
      <c r="G1560" s="205"/>
      <c r="H1560" s="209">
        <v>-3.9</v>
      </c>
      <c r="I1560" s="210"/>
      <c r="J1560" s="205"/>
      <c r="K1560" s="205"/>
      <c r="L1560" s="211"/>
      <c r="M1560" s="212"/>
      <c r="N1560" s="213"/>
      <c r="O1560" s="213"/>
      <c r="P1560" s="213"/>
      <c r="Q1560" s="213"/>
      <c r="R1560" s="213"/>
      <c r="S1560" s="213"/>
      <c r="T1560" s="214"/>
      <c r="AT1560" s="215" t="s">
        <v>546</v>
      </c>
      <c r="AU1560" s="215" t="s">
        <v>85</v>
      </c>
      <c r="AV1560" s="13" t="s">
        <v>85</v>
      </c>
      <c r="AW1560" s="13" t="s">
        <v>33</v>
      </c>
      <c r="AX1560" s="13" t="s">
        <v>72</v>
      </c>
      <c r="AY1560" s="215" t="s">
        <v>525</v>
      </c>
    </row>
    <row r="1561" spans="2:51" s="15" customFormat="1" ht="11.25">
      <c r="B1561" s="227"/>
      <c r="C1561" s="228"/>
      <c r="D1561" s="206" t="s">
        <v>546</v>
      </c>
      <c r="E1561" s="229" t="s">
        <v>19</v>
      </c>
      <c r="F1561" s="230" t="s">
        <v>1980</v>
      </c>
      <c r="G1561" s="228"/>
      <c r="H1561" s="229" t="s">
        <v>19</v>
      </c>
      <c r="I1561" s="231"/>
      <c r="J1561" s="228"/>
      <c r="K1561" s="228"/>
      <c r="L1561" s="232"/>
      <c r="M1561" s="233"/>
      <c r="N1561" s="234"/>
      <c r="O1561" s="234"/>
      <c r="P1561" s="234"/>
      <c r="Q1561" s="234"/>
      <c r="R1561" s="234"/>
      <c r="S1561" s="234"/>
      <c r="T1561" s="235"/>
      <c r="AT1561" s="236" t="s">
        <v>546</v>
      </c>
      <c r="AU1561" s="236" t="s">
        <v>85</v>
      </c>
      <c r="AV1561" s="15" t="s">
        <v>79</v>
      </c>
      <c r="AW1561" s="15" t="s">
        <v>33</v>
      </c>
      <c r="AX1561" s="15" t="s">
        <v>72</v>
      </c>
      <c r="AY1561" s="236" t="s">
        <v>525</v>
      </c>
    </row>
    <row r="1562" spans="2:51" s="13" customFormat="1" ht="11.25">
      <c r="B1562" s="204"/>
      <c r="C1562" s="205"/>
      <c r="D1562" s="206" t="s">
        <v>546</v>
      </c>
      <c r="E1562" s="207" t="s">
        <v>19</v>
      </c>
      <c r="F1562" s="208" t="s">
        <v>1981</v>
      </c>
      <c r="G1562" s="205"/>
      <c r="H1562" s="209">
        <v>52.52</v>
      </c>
      <c r="I1562" s="210"/>
      <c r="J1562" s="205"/>
      <c r="K1562" s="205"/>
      <c r="L1562" s="211"/>
      <c r="M1562" s="212"/>
      <c r="N1562" s="213"/>
      <c r="O1562" s="213"/>
      <c r="P1562" s="213"/>
      <c r="Q1562" s="213"/>
      <c r="R1562" s="213"/>
      <c r="S1562" s="213"/>
      <c r="T1562" s="214"/>
      <c r="AT1562" s="215" t="s">
        <v>546</v>
      </c>
      <c r="AU1562" s="215" t="s">
        <v>85</v>
      </c>
      <c r="AV1562" s="13" t="s">
        <v>85</v>
      </c>
      <c r="AW1562" s="13" t="s">
        <v>33</v>
      </c>
      <c r="AX1562" s="13" t="s">
        <v>72</v>
      </c>
      <c r="AY1562" s="215" t="s">
        <v>525</v>
      </c>
    </row>
    <row r="1563" spans="2:51" s="13" customFormat="1" ht="11.25">
      <c r="B1563" s="204"/>
      <c r="C1563" s="205"/>
      <c r="D1563" s="206" t="s">
        <v>546</v>
      </c>
      <c r="E1563" s="207" t="s">
        <v>19</v>
      </c>
      <c r="F1563" s="208" t="s">
        <v>1880</v>
      </c>
      <c r="G1563" s="205"/>
      <c r="H1563" s="209">
        <v>-1.89</v>
      </c>
      <c r="I1563" s="210"/>
      <c r="J1563" s="205"/>
      <c r="K1563" s="205"/>
      <c r="L1563" s="211"/>
      <c r="M1563" s="212"/>
      <c r="N1563" s="213"/>
      <c r="O1563" s="213"/>
      <c r="P1563" s="213"/>
      <c r="Q1563" s="213"/>
      <c r="R1563" s="213"/>
      <c r="S1563" s="213"/>
      <c r="T1563" s="214"/>
      <c r="AT1563" s="215" t="s">
        <v>546</v>
      </c>
      <c r="AU1563" s="215" t="s">
        <v>85</v>
      </c>
      <c r="AV1563" s="13" t="s">
        <v>85</v>
      </c>
      <c r="AW1563" s="13" t="s">
        <v>33</v>
      </c>
      <c r="AX1563" s="13" t="s">
        <v>72</v>
      </c>
      <c r="AY1563" s="215" t="s">
        <v>525</v>
      </c>
    </row>
    <row r="1564" spans="2:51" s="13" customFormat="1" ht="11.25">
      <c r="B1564" s="204"/>
      <c r="C1564" s="205"/>
      <c r="D1564" s="206" t="s">
        <v>546</v>
      </c>
      <c r="E1564" s="207" t="s">
        <v>19</v>
      </c>
      <c r="F1564" s="208" t="s">
        <v>1982</v>
      </c>
      <c r="G1564" s="205"/>
      <c r="H1564" s="209">
        <v>-5.85</v>
      </c>
      <c r="I1564" s="210"/>
      <c r="J1564" s="205"/>
      <c r="K1564" s="205"/>
      <c r="L1564" s="211"/>
      <c r="M1564" s="212"/>
      <c r="N1564" s="213"/>
      <c r="O1564" s="213"/>
      <c r="P1564" s="213"/>
      <c r="Q1564" s="213"/>
      <c r="R1564" s="213"/>
      <c r="S1564" s="213"/>
      <c r="T1564" s="214"/>
      <c r="AT1564" s="215" t="s">
        <v>546</v>
      </c>
      <c r="AU1564" s="215" t="s">
        <v>85</v>
      </c>
      <c r="AV1564" s="13" t="s">
        <v>85</v>
      </c>
      <c r="AW1564" s="13" t="s">
        <v>33</v>
      </c>
      <c r="AX1564" s="13" t="s">
        <v>72</v>
      </c>
      <c r="AY1564" s="215" t="s">
        <v>525</v>
      </c>
    </row>
    <row r="1565" spans="2:51" s="15" customFormat="1" ht="11.25">
      <c r="B1565" s="227"/>
      <c r="C1565" s="228"/>
      <c r="D1565" s="206" t="s">
        <v>546</v>
      </c>
      <c r="E1565" s="229" t="s">
        <v>19</v>
      </c>
      <c r="F1565" s="230" t="s">
        <v>1983</v>
      </c>
      <c r="G1565" s="228"/>
      <c r="H1565" s="229" t="s">
        <v>19</v>
      </c>
      <c r="I1565" s="231"/>
      <c r="J1565" s="228"/>
      <c r="K1565" s="228"/>
      <c r="L1565" s="232"/>
      <c r="M1565" s="233"/>
      <c r="N1565" s="234"/>
      <c r="O1565" s="234"/>
      <c r="P1565" s="234"/>
      <c r="Q1565" s="234"/>
      <c r="R1565" s="234"/>
      <c r="S1565" s="234"/>
      <c r="T1565" s="235"/>
      <c r="AT1565" s="236" t="s">
        <v>546</v>
      </c>
      <c r="AU1565" s="236" t="s">
        <v>85</v>
      </c>
      <c r="AV1565" s="15" t="s">
        <v>79</v>
      </c>
      <c r="AW1565" s="15" t="s">
        <v>33</v>
      </c>
      <c r="AX1565" s="15" t="s">
        <v>72</v>
      </c>
      <c r="AY1565" s="236" t="s">
        <v>525</v>
      </c>
    </row>
    <row r="1566" spans="2:51" s="13" customFormat="1" ht="11.25">
      <c r="B1566" s="204"/>
      <c r="C1566" s="205"/>
      <c r="D1566" s="206" t="s">
        <v>546</v>
      </c>
      <c r="E1566" s="207" t="s">
        <v>19</v>
      </c>
      <c r="F1566" s="208" t="s">
        <v>1984</v>
      </c>
      <c r="G1566" s="205"/>
      <c r="H1566" s="209">
        <v>21.18</v>
      </c>
      <c r="I1566" s="210"/>
      <c r="J1566" s="205"/>
      <c r="K1566" s="205"/>
      <c r="L1566" s="211"/>
      <c r="M1566" s="212"/>
      <c r="N1566" s="213"/>
      <c r="O1566" s="213"/>
      <c r="P1566" s="213"/>
      <c r="Q1566" s="213"/>
      <c r="R1566" s="213"/>
      <c r="S1566" s="213"/>
      <c r="T1566" s="214"/>
      <c r="AT1566" s="215" t="s">
        <v>546</v>
      </c>
      <c r="AU1566" s="215" t="s">
        <v>85</v>
      </c>
      <c r="AV1566" s="13" t="s">
        <v>85</v>
      </c>
      <c r="AW1566" s="13" t="s">
        <v>33</v>
      </c>
      <c r="AX1566" s="13" t="s">
        <v>72</v>
      </c>
      <c r="AY1566" s="215" t="s">
        <v>525</v>
      </c>
    </row>
    <row r="1567" spans="2:51" s="13" customFormat="1" ht="11.25">
      <c r="B1567" s="204"/>
      <c r="C1567" s="205"/>
      <c r="D1567" s="206" t="s">
        <v>546</v>
      </c>
      <c r="E1567" s="207" t="s">
        <v>19</v>
      </c>
      <c r="F1567" s="208" t="s">
        <v>1950</v>
      </c>
      <c r="G1567" s="205"/>
      <c r="H1567" s="209">
        <v>-1.47</v>
      </c>
      <c r="I1567" s="210"/>
      <c r="J1567" s="205"/>
      <c r="K1567" s="205"/>
      <c r="L1567" s="211"/>
      <c r="M1567" s="212"/>
      <c r="N1567" s="213"/>
      <c r="O1567" s="213"/>
      <c r="P1567" s="213"/>
      <c r="Q1567" s="213"/>
      <c r="R1567" s="213"/>
      <c r="S1567" s="213"/>
      <c r="T1567" s="214"/>
      <c r="AT1567" s="215" t="s">
        <v>546</v>
      </c>
      <c r="AU1567" s="215" t="s">
        <v>85</v>
      </c>
      <c r="AV1567" s="13" t="s">
        <v>85</v>
      </c>
      <c r="AW1567" s="13" t="s">
        <v>33</v>
      </c>
      <c r="AX1567" s="13" t="s">
        <v>72</v>
      </c>
      <c r="AY1567" s="215" t="s">
        <v>525</v>
      </c>
    </row>
    <row r="1568" spans="2:51" s="13" customFormat="1" ht="11.25">
      <c r="B1568" s="204"/>
      <c r="C1568" s="205"/>
      <c r="D1568" s="206" t="s">
        <v>546</v>
      </c>
      <c r="E1568" s="207" t="s">
        <v>19</v>
      </c>
      <c r="F1568" s="208" t="s">
        <v>1979</v>
      </c>
      <c r="G1568" s="205"/>
      <c r="H1568" s="209">
        <v>-3.9</v>
      </c>
      <c r="I1568" s="210"/>
      <c r="J1568" s="205"/>
      <c r="K1568" s="205"/>
      <c r="L1568" s="211"/>
      <c r="M1568" s="212"/>
      <c r="N1568" s="213"/>
      <c r="O1568" s="213"/>
      <c r="P1568" s="213"/>
      <c r="Q1568" s="213"/>
      <c r="R1568" s="213"/>
      <c r="S1568" s="213"/>
      <c r="T1568" s="214"/>
      <c r="AT1568" s="215" t="s">
        <v>546</v>
      </c>
      <c r="AU1568" s="215" t="s">
        <v>85</v>
      </c>
      <c r="AV1568" s="13" t="s">
        <v>85</v>
      </c>
      <c r="AW1568" s="13" t="s">
        <v>33</v>
      </c>
      <c r="AX1568" s="13" t="s">
        <v>72</v>
      </c>
      <c r="AY1568" s="215" t="s">
        <v>525</v>
      </c>
    </row>
    <row r="1569" spans="2:51" s="15" customFormat="1" ht="11.25">
      <c r="B1569" s="227"/>
      <c r="C1569" s="228"/>
      <c r="D1569" s="206" t="s">
        <v>546</v>
      </c>
      <c r="E1569" s="229" t="s">
        <v>19</v>
      </c>
      <c r="F1569" s="230" t="s">
        <v>1833</v>
      </c>
      <c r="G1569" s="228"/>
      <c r="H1569" s="229" t="s">
        <v>19</v>
      </c>
      <c r="I1569" s="231"/>
      <c r="J1569" s="228"/>
      <c r="K1569" s="228"/>
      <c r="L1569" s="232"/>
      <c r="M1569" s="233"/>
      <c r="N1569" s="234"/>
      <c r="O1569" s="234"/>
      <c r="P1569" s="234"/>
      <c r="Q1569" s="234"/>
      <c r="R1569" s="234"/>
      <c r="S1569" s="234"/>
      <c r="T1569" s="235"/>
      <c r="AT1569" s="236" t="s">
        <v>546</v>
      </c>
      <c r="AU1569" s="236" t="s">
        <v>85</v>
      </c>
      <c r="AV1569" s="15" t="s">
        <v>79</v>
      </c>
      <c r="AW1569" s="15" t="s">
        <v>33</v>
      </c>
      <c r="AX1569" s="15" t="s">
        <v>72</v>
      </c>
      <c r="AY1569" s="236" t="s">
        <v>525</v>
      </c>
    </row>
    <row r="1570" spans="2:51" s="13" customFormat="1" ht="11.25">
      <c r="B1570" s="204"/>
      <c r="C1570" s="205"/>
      <c r="D1570" s="206" t="s">
        <v>546</v>
      </c>
      <c r="E1570" s="207" t="s">
        <v>19</v>
      </c>
      <c r="F1570" s="208" t="s">
        <v>1985</v>
      </c>
      <c r="G1570" s="205"/>
      <c r="H1570" s="209">
        <v>33.64</v>
      </c>
      <c r="I1570" s="210"/>
      <c r="J1570" s="205"/>
      <c r="K1570" s="205"/>
      <c r="L1570" s="211"/>
      <c r="M1570" s="212"/>
      <c r="N1570" s="213"/>
      <c r="O1570" s="213"/>
      <c r="P1570" s="213"/>
      <c r="Q1570" s="213"/>
      <c r="R1570" s="213"/>
      <c r="S1570" s="213"/>
      <c r="T1570" s="214"/>
      <c r="AT1570" s="215" t="s">
        <v>546</v>
      </c>
      <c r="AU1570" s="215" t="s">
        <v>85</v>
      </c>
      <c r="AV1570" s="13" t="s">
        <v>85</v>
      </c>
      <c r="AW1570" s="13" t="s">
        <v>33</v>
      </c>
      <c r="AX1570" s="13" t="s">
        <v>72</v>
      </c>
      <c r="AY1570" s="215" t="s">
        <v>525</v>
      </c>
    </row>
    <row r="1571" spans="2:51" s="13" customFormat="1" ht="11.25">
      <c r="B1571" s="204"/>
      <c r="C1571" s="205"/>
      <c r="D1571" s="206" t="s">
        <v>546</v>
      </c>
      <c r="E1571" s="207" t="s">
        <v>19</v>
      </c>
      <c r="F1571" s="208" t="s">
        <v>1950</v>
      </c>
      <c r="G1571" s="205"/>
      <c r="H1571" s="209">
        <v>-1.47</v>
      </c>
      <c r="I1571" s="210"/>
      <c r="J1571" s="205"/>
      <c r="K1571" s="205"/>
      <c r="L1571" s="211"/>
      <c r="M1571" s="212"/>
      <c r="N1571" s="213"/>
      <c r="O1571" s="213"/>
      <c r="P1571" s="213"/>
      <c r="Q1571" s="213"/>
      <c r="R1571" s="213"/>
      <c r="S1571" s="213"/>
      <c r="T1571" s="214"/>
      <c r="AT1571" s="215" t="s">
        <v>546</v>
      </c>
      <c r="AU1571" s="215" t="s">
        <v>85</v>
      </c>
      <c r="AV1571" s="13" t="s">
        <v>85</v>
      </c>
      <c r="AW1571" s="13" t="s">
        <v>33</v>
      </c>
      <c r="AX1571" s="13" t="s">
        <v>72</v>
      </c>
      <c r="AY1571" s="215" t="s">
        <v>525</v>
      </c>
    </row>
    <row r="1572" spans="2:51" s="15" customFormat="1" ht="11.25">
      <c r="B1572" s="227"/>
      <c r="C1572" s="228"/>
      <c r="D1572" s="206" t="s">
        <v>546</v>
      </c>
      <c r="E1572" s="229" t="s">
        <v>19</v>
      </c>
      <c r="F1572" s="230" t="s">
        <v>1825</v>
      </c>
      <c r="G1572" s="228"/>
      <c r="H1572" s="229" t="s">
        <v>19</v>
      </c>
      <c r="I1572" s="231"/>
      <c r="J1572" s="228"/>
      <c r="K1572" s="228"/>
      <c r="L1572" s="232"/>
      <c r="M1572" s="233"/>
      <c r="N1572" s="234"/>
      <c r="O1572" s="234"/>
      <c r="P1572" s="234"/>
      <c r="Q1572" s="234"/>
      <c r="R1572" s="234"/>
      <c r="S1572" s="234"/>
      <c r="T1572" s="235"/>
      <c r="AT1572" s="236" t="s">
        <v>546</v>
      </c>
      <c r="AU1572" s="236" t="s">
        <v>85</v>
      </c>
      <c r="AV1572" s="15" t="s">
        <v>79</v>
      </c>
      <c r="AW1572" s="15" t="s">
        <v>33</v>
      </c>
      <c r="AX1572" s="15" t="s">
        <v>72</v>
      </c>
      <c r="AY1572" s="236" t="s">
        <v>525</v>
      </c>
    </row>
    <row r="1573" spans="2:51" s="13" customFormat="1" ht="11.25">
      <c r="B1573" s="204"/>
      <c r="C1573" s="205"/>
      <c r="D1573" s="206" t="s">
        <v>546</v>
      </c>
      <c r="E1573" s="207" t="s">
        <v>19</v>
      </c>
      <c r="F1573" s="208" t="s">
        <v>1986</v>
      </c>
      <c r="G1573" s="205"/>
      <c r="H1573" s="209">
        <v>27.26</v>
      </c>
      <c r="I1573" s="210"/>
      <c r="J1573" s="205"/>
      <c r="K1573" s="205"/>
      <c r="L1573" s="211"/>
      <c r="M1573" s="212"/>
      <c r="N1573" s="213"/>
      <c r="O1573" s="213"/>
      <c r="P1573" s="213"/>
      <c r="Q1573" s="213"/>
      <c r="R1573" s="213"/>
      <c r="S1573" s="213"/>
      <c r="T1573" s="214"/>
      <c r="AT1573" s="215" t="s">
        <v>546</v>
      </c>
      <c r="AU1573" s="215" t="s">
        <v>85</v>
      </c>
      <c r="AV1573" s="13" t="s">
        <v>85</v>
      </c>
      <c r="AW1573" s="13" t="s">
        <v>33</v>
      </c>
      <c r="AX1573" s="13" t="s">
        <v>72</v>
      </c>
      <c r="AY1573" s="215" t="s">
        <v>525</v>
      </c>
    </row>
    <row r="1574" spans="2:51" s="13" customFormat="1" ht="11.25">
      <c r="B1574" s="204"/>
      <c r="C1574" s="205"/>
      <c r="D1574" s="206" t="s">
        <v>546</v>
      </c>
      <c r="E1574" s="207" t="s">
        <v>19</v>
      </c>
      <c r="F1574" s="208" t="s">
        <v>1987</v>
      </c>
      <c r="G1574" s="205"/>
      <c r="H1574" s="209">
        <v>-0.96</v>
      </c>
      <c r="I1574" s="210"/>
      <c r="J1574" s="205"/>
      <c r="K1574" s="205"/>
      <c r="L1574" s="211"/>
      <c r="M1574" s="212"/>
      <c r="N1574" s="213"/>
      <c r="O1574" s="213"/>
      <c r="P1574" s="213"/>
      <c r="Q1574" s="213"/>
      <c r="R1574" s="213"/>
      <c r="S1574" s="213"/>
      <c r="T1574" s="214"/>
      <c r="AT1574" s="215" t="s">
        <v>546</v>
      </c>
      <c r="AU1574" s="215" t="s">
        <v>85</v>
      </c>
      <c r="AV1574" s="13" t="s">
        <v>85</v>
      </c>
      <c r="AW1574" s="13" t="s">
        <v>33</v>
      </c>
      <c r="AX1574" s="13" t="s">
        <v>72</v>
      </c>
      <c r="AY1574" s="215" t="s">
        <v>525</v>
      </c>
    </row>
    <row r="1575" spans="2:51" s="15" customFormat="1" ht="11.25">
      <c r="B1575" s="227"/>
      <c r="C1575" s="228"/>
      <c r="D1575" s="206" t="s">
        <v>546</v>
      </c>
      <c r="E1575" s="229" t="s">
        <v>19</v>
      </c>
      <c r="F1575" s="230" t="s">
        <v>1988</v>
      </c>
      <c r="G1575" s="228"/>
      <c r="H1575" s="229" t="s">
        <v>19</v>
      </c>
      <c r="I1575" s="231"/>
      <c r="J1575" s="228"/>
      <c r="K1575" s="228"/>
      <c r="L1575" s="232"/>
      <c r="M1575" s="233"/>
      <c r="N1575" s="234"/>
      <c r="O1575" s="234"/>
      <c r="P1575" s="234"/>
      <c r="Q1575" s="234"/>
      <c r="R1575" s="234"/>
      <c r="S1575" s="234"/>
      <c r="T1575" s="235"/>
      <c r="AT1575" s="236" t="s">
        <v>546</v>
      </c>
      <c r="AU1575" s="236" t="s">
        <v>85</v>
      </c>
      <c r="AV1575" s="15" t="s">
        <v>79</v>
      </c>
      <c r="AW1575" s="15" t="s">
        <v>33</v>
      </c>
      <c r="AX1575" s="15" t="s">
        <v>72</v>
      </c>
      <c r="AY1575" s="236" t="s">
        <v>525</v>
      </c>
    </row>
    <row r="1576" spans="2:51" s="13" customFormat="1" ht="11.25">
      <c r="B1576" s="204"/>
      <c r="C1576" s="205"/>
      <c r="D1576" s="206" t="s">
        <v>546</v>
      </c>
      <c r="E1576" s="207" t="s">
        <v>19</v>
      </c>
      <c r="F1576" s="208" t="s">
        <v>1989</v>
      </c>
      <c r="G1576" s="205"/>
      <c r="H1576" s="209">
        <v>25.11</v>
      </c>
      <c r="I1576" s="210"/>
      <c r="J1576" s="205"/>
      <c r="K1576" s="205"/>
      <c r="L1576" s="211"/>
      <c r="M1576" s="212"/>
      <c r="N1576" s="213"/>
      <c r="O1576" s="213"/>
      <c r="P1576" s="213"/>
      <c r="Q1576" s="213"/>
      <c r="R1576" s="213"/>
      <c r="S1576" s="213"/>
      <c r="T1576" s="214"/>
      <c r="AT1576" s="215" t="s">
        <v>546</v>
      </c>
      <c r="AU1576" s="215" t="s">
        <v>85</v>
      </c>
      <c r="AV1576" s="13" t="s">
        <v>85</v>
      </c>
      <c r="AW1576" s="13" t="s">
        <v>33</v>
      </c>
      <c r="AX1576" s="13" t="s">
        <v>72</v>
      </c>
      <c r="AY1576" s="215" t="s">
        <v>525</v>
      </c>
    </row>
    <row r="1577" spans="2:51" s="13" customFormat="1" ht="11.25">
      <c r="B1577" s="204"/>
      <c r="C1577" s="205"/>
      <c r="D1577" s="206" t="s">
        <v>546</v>
      </c>
      <c r="E1577" s="207" t="s">
        <v>19</v>
      </c>
      <c r="F1577" s="208" t="s">
        <v>1987</v>
      </c>
      <c r="G1577" s="205"/>
      <c r="H1577" s="209">
        <v>-0.96</v>
      </c>
      <c r="I1577" s="210"/>
      <c r="J1577" s="205"/>
      <c r="K1577" s="205"/>
      <c r="L1577" s="211"/>
      <c r="M1577" s="212"/>
      <c r="N1577" s="213"/>
      <c r="O1577" s="213"/>
      <c r="P1577" s="213"/>
      <c r="Q1577" s="213"/>
      <c r="R1577" s="213"/>
      <c r="S1577" s="213"/>
      <c r="T1577" s="214"/>
      <c r="AT1577" s="215" t="s">
        <v>546</v>
      </c>
      <c r="AU1577" s="215" t="s">
        <v>85</v>
      </c>
      <c r="AV1577" s="13" t="s">
        <v>85</v>
      </c>
      <c r="AW1577" s="13" t="s">
        <v>33</v>
      </c>
      <c r="AX1577" s="13" t="s">
        <v>72</v>
      </c>
      <c r="AY1577" s="215" t="s">
        <v>525</v>
      </c>
    </row>
    <row r="1578" spans="2:51" s="15" customFormat="1" ht="11.25">
      <c r="B1578" s="227"/>
      <c r="C1578" s="228"/>
      <c r="D1578" s="206" t="s">
        <v>546</v>
      </c>
      <c r="E1578" s="229" t="s">
        <v>19</v>
      </c>
      <c r="F1578" s="230" t="s">
        <v>1990</v>
      </c>
      <c r="G1578" s="228"/>
      <c r="H1578" s="229" t="s">
        <v>19</v>
      </c>
      <c r="I1578" s="231"/>
      <c r="J1578" s="228"/>
      <c r="K1578" s="228"/>
      <c r="L1578" s="232"/>
      <c r="M1578" s="233"/>
      <c r="N1578" s="234"/>
      <c r="O1578" s="234"/>
      <c r="P1578" s="234"/>
      <c r="Q1578" s="234"/>
      <c r="R1578" s="234"/>
      <c r="S1578" s="234"/>
      <c r="T1578" s="235"/>
      <c r="AT1578" s="236" t="s">
        <v>546</v>
      </c>
      <c r="AU1578" s="236" t="s">
        <v>85</v>
      </c>
      <c r="AV1578" s="15" t="s">
        <v>79</v>
      </c>
      <c r="AW1578" s="15" t="s">
        <v>33</v>
      </c>
      <c r="AX1578" s="15" t="s">
        <v>72</v>
      </c>
      <c r="AY1578" s="236" t="s">
        <v>525</v>
      </c>
    </row>
    <row r="1579" spans="2:51" s="13" customFormat="1" ht="11.25">
      <c r="B1579" s="204"/>
      <c r="C1579" s="205"/>
      <c r="D1579" s="206" t="s">
        <v>546</v>
      </c>
      <c r="E1579" s="207" t="s">
        <v>19</v>
      </c>
      <c r="F1579" s="208" t="s">
        <v>1991</v>
      </c>
      <c r="G1579" s="205"/>
      <c r="H1579" s="209">
        <v>21.044</v>
      </c>
      <c r="I1579" s="210"/>
      <c r="J1579" s="205"/>
      <c r="K1579" s="205"/>
      <c r="L1579" s="211"/>
      <c r="M1579" s="212"/>
      <c r="N1579" s="213"/>
      <c r="O1579" s="213"/>
      <c r="P1579" s="213"/>
      <c r="Q1579" s="213"/>
      <c r="R1579" s="213"/>
      <c r="S1579" s="213"/>
      <c r="T1579" s="214"/>
      <c r="AT1579" s="215" t="s">
        <v>546</v>
      </c>
      <c r="AU1579" s="215" t="s">
        <v>85</v>
      </c>
      <c r="AV1579" s="13" t="s">
        <v>85</v>
      </c>
      <c r="AW1579" s="13" t="s">
        <v>33</v>
      </c>
      <c r="AX1579" s="13" t="s">
        <v>72</v>
      </c>
      <c r="AY1579" s="215" t="s">
        <v>525</v>
      </c>
    </row>
    <row r="1580" spans="2:51" s="13" customFormat="1" ht="11.25">
      <c r="B1580" s="204"/>
      <c r="C1580" s="205"/>
      <c r="D1580" s="206" t="s">
        <v>546</v>
      </c>
      <c r="E1580" s="207" t="s">
        <v>19</v>
      </c>
      <c r="F1580" s="208" t="s">
        <v>1992</v>
      </c>
      <c r="G1580" s="205"/>
      <c r="H1580" s="209">
        <v>-2.4300000000000002</v>
      </c>
      <c r="I1580" s="210"/>
      <c r="J1580" s="205"/>
      <c r="K1580" s="205"/>
      <c r="L1580" s="211"/>
      <c r="M1580" s="212"/>
      <c r="N1580" s="213"/>
      <c r="O1580" s="213"/>
      <c r="P1580" s="213"/>
      <c r="Q1580" s="213"/>
      <c r="R1580" s="213"/>
      <c r="S1580" s="213"/>
      <c r="T1580" s="214"/>
      <c r="AT1580" s="215" t="s">
        <v>546</v>
      </c>
      <c r="AU1580" s="215" t="s">
        <v>85</v>
      </c>
      <c r="AV1580" s="13" t="s">
        <v>85</v>
      </c>
      <c r="AW1580" s="13" t="s">
        <v>33</v>
      </c>
      <c r="AX1580" s="13" t="s">
        <v>72</v>
      </c>
      <c r="AY1580" s="215" t="s">
        <v>525</v>
      </c>
    </row>
    <row r="1581" spans="2:51" s="15" customFormat="1" ht="11.25">
      <c r="B1581" s="227"/>
      <c r="C1581" s="228"/>
      <c r="D1581" s="206" t="s">
        <v>546</v>
      </c>
      <c r="E1581" s="229" t="s">
        <v>19</v>
      </c>
      <c r="F1581" s="230" t="s">
        <v>1993</v>
      </c>
      <c r="G1581" s="228"/>
      <c r="H1581" s="229" t="s">
        <v>19</v>
      </c>
      <c r="I1581" s="231"/>
      <c r="J1581" s="228"/>
      <c r="K1581" s="228"/>
      <c r="L1581" s="232"/>
      <c r="M1581" s="233"/>
      <c r="N1581" s="234"/>
      <c r="O1581" s="234"/>
      <c r="P1581" s="234"/>
      <c r="Q1581" s="234"/>
      <c r="R1581" s="234"/>
      <c r="S1581" s="234"/>
      <c r="T1581" s="235"/>
      <c r="AT1581" s="236" t="s">
        <v>546</v>
      </c>
      <c r="AU1581" s="236" t="s">
        <v>85</v>
      </c>
      <c r="AV1581" s="15" t="s">
        <v>79</v>
      </c>
      <c r="AW1581" s="15" t="s">
        <v>33</v>
      </c>
      <c r="AX1581" s="15" t="s">
        <v>72</v>
      </c>
      <c r="AY1581" s="236" t="s">
        <v>525</v>
      </c>
    </row>
    <row r="1582" spans="2:51" s="13" customFormat="1" ht="11.25">
      <c r="B1582" s="204"/>
      <c r="C1582" s="205"/>
      <c r="D1582" s="206" t="s">
        <v>546</v>
      </c>
      <c r="E1582" s="207" t="s">
        <v>19</v>
      </c>
      <c r="F1582" s="208" t="s">
        <v>1994</v>
      </c>
      <c r="G1582" s="205"/>
      <c r="H1582" s="209">
        <v>16.739999999999998</v>
      </c>
      <c r="I1582" s="210"/>
      <c r="J1582" s="205"/>
      <c r="K1582" s="205"/>
      <c r="L1582" s="211"/>
      <c r="M1582" s="212"/>
      <c r="N1582" s="213"/>
      <c r="O1582" s="213"/>
      <c r="P1582" s="213"/>
      <c r="Q1582" s="213"/>
      <c r="R1582" s="213"/>
      <c r="S1582" s="213"/>
      <c r="T1582" s="214"/>
      <c r="AT1582" s="215" t="s">
        <v>546</v>
      </c>
      <c r="AU1582" s="215" t="s">
        <v>85</v>
      </c>
      <c r="AV1582" s="13" t="s">
        <v>85</v>
      </c>
      <c r="AW1582" s="13" t="s">
        <v>33</v>
      </c>
      <c r="AX1582" s="13" t="s">
        <v>72</v>
      </c>
      <c r="AY1582" s="215" t="s">
        <v>525</v>
      </c>
    </row>
    <row r="1583" spans="2:51" s="13" customFormat="1" ht="11.25">
      <c r="B1583" s="204"/>
      <c r="C1583" s="205"/>
      <c r="D1583" s="206" t="s">
        <v>546</v>
      </c>
      <c r="E1583" s="207" t="s">
        <v>19</v>
      </c>
      <c r="F1583" s="208" t="s">
        <v>1950</v>
      </c>
      <c r="G1583" s="205"/>
      <c r="H1583" s="209">
        <v>-1.47</v>
      </c>
      <c r="I1583" s="210"/>
      <c r="J1583" s="205"/>
      <c r="K1583" s="205"/>
      <c r="L1583" s="211"/>
      <c r="M1583" s="212"/>
      <c r="N1583" s="213"/>
      <c r="O1583" s="213"/>
      <c r="P1583" s="213"/>
      <c r="Q1583" s="213"/>
      <c r="R1583" s="213"/>
      <c r="S1583" s="213"/>
      <c r="T1583" s="214"/>
      <c r="AT1583" s="215" t="s">
        <v>546</v>
      </c>
      <c r="AU1583" s="215" t="s">
        <v>85</v>
      </c>
      <c r="AV1583" s="13" t="s">
        <v>85</v>
      </c>
      <c r="AW1583" s="13" t="s">
        <v>33</v>
      </c>
      <c r="AX1583" s="13" t="s">
        <v>72</v>
      </c>
      <c r="AY1583" s="215" t="s">
        <v>525</v>
      </c>
    </row>
    <row r="1584" spans="2:51" s="13" customFormat="1" ht="11.25">
      <c r="B1584" s="204"/>
      <c r="C1584" s="205"/>
      <c r="D1584" s="206" t="s">
        <v>546</v>
      </c>
      <c r="E1584" s="207" t="s">
        <v>19</v>
      </c>
      <c r="F1584" s="208" t="s">
        <v>1995</v>
      </c>
      <c r="G1584" s="205"/>
      <c r="H1584" s="209">
        <v>-0.26</v>
      </c>
      <c r="I1584" s="210"/>
      <c r="J1584" s="205"/>
      <c r="K1584" s="205"/>
      <c r="L1584" s="211"/>
      <c r="M1584" s="212"/>
      <c r="N1584" s="213"/>
      <c r="O1584" s="213"/>
      <c r="P1584" s="213"/>
      <c r="Q1584" s="213"/>
      <c r="R1584" s="213"/>
      <c r="S1584" s="213"/>
      <c r="T1584" s="214"/>
      <c r="AT1584" s="215" t="s">
        <v>546</v>
      </c>
      <c r="AU1584" s="215" t="s">
        <v>85</v>
      </c>
      <c r="AV1584" s="13" t="s">
        <v>85</v>
      </c>
      <c r="AW1584" s="13" t="s">
        <v>33</v>
      </c>
      <c r="AX1584" s="13" t="s">
        <v>72</v>
      </c>
      <c r="AY1584" s="215" t="s">
        <v>525</v>
      </c>
    </row>
    <row r="1585" spans="2:51" s="15" customFormat="1" ht="11.25">
      <c r="B1585" s="227"/>
      <c r="C1585" s="228"/>
      <c r="D1585" s="206" t="s">
        <v>546</v>
      </c>
      <c r="E1585" s="229" t="s">
        <v>19</v>
      </c>
      <c r="F1585" s="230" t="s">
        <v>1996</v>
      </c>
      <c r="G1585" s="228"/>
      <c r="H1585" s="229" t="s">
        <v>19</v>
      </c>
      <c r="I1585" s="231"/>
      <c r="J1585" s="228"/>
      <c r="K1585" s="228"/>
      <c r="L1585" s="232"/>
      <c r="M1585" s="233"/>
      <c r="N1585" s="234"/>
      <c r="O1585" s="234"/>
      <c r="P1585" s="234"/>
      <c r="Q1585" s="234"/>
      <c r="R1585" s="234"/>
      <c r="S1585" s="234"/>
      <c r="T1585" s="235"/>
      <c r="AT1585" s="236" t="s">
        <v>546</v>
      </c>
      <c r="AU1585" s="236" t="s">
        <v>85</v>
      </c>
      <c r="AV1585" s="15" t="s">
        <v>79</v>
      </c>
      <c r="AW1585" s="15" t="s">
        <v>33</v>
      </c>
      <c r="AX1585" s="15" t="s">
        <v>72</v>
      </c>
      <c r="AY1585" s="236" t="s">
        <v>525</v>
      </c>
    </row>
    <row r="1586" spans="2:51" s="13" customFormat="1" ht="11.25">
      <c r="B1586" s="204"/>
      <c r="C1586" s="205"/>
      <c r="D1586" s="206" t="s">
        <v>546</v>
      </c>
      <c r="E1586" s="207" t="s">
        <v>19</v>
      </c>
      <c r="F1586" s="208" t="s">
        <v>1997</v>
      </c>
      <c r="G1586" s="205"/>
      <c r="H1586" s="209">
        <v>61.749000000000002</v>
      </c>
      <c r="I1586" s="210"/>
      <c r="J1586" s="205"/>
      <c r="K1586" s="205"/>
      <c r="L1586" s="211"/>
      <c r="M1586" s="212"/>
      <c r="N1586" s="213"/>
      <c r="O1586" s="213"/>
      <c r="P1586" s="213"/>
      <c r="Q1586" s="213"/>
      <c r="R1586" s="213"/>
      <c r="S1586" s="213"/>
      <c r="T1586" s="214"/>
      <c r="AT1586" s="215" t="s">
        <v>546</v>
      </c>
      <c r="AU1586" s="215" t="s">
        <v>85</v>
      </c>
      <c r="AV1586" s="13" t="s">
        <v>85</v>
      </c>
      <c r="AW1586" s="13" t="s">
        <v>33</v>
      </c>
      <c r="AX1586" s="13" t="s">
        <v>72</v>
      </c>
      <c r="AY1586" s="215" t="s">
        <v>525</v>
      </c>
    </row>
    <row r="1587" spans="2:51" s="13" customFormat="1" ht="11.25">
      <c r="B1587" s="204"/>
      <c r="C1587" s="205"/>
      <c r="D1587" s="206" t="s">
        <v>546</v>
      </c>
      <c r="E1587" s="207" t="s">
        <v>19</v>
      </c>
      <c r="F1587" s="208" t="s">
        <v>1998</v>
      </c>
      <c r="G1587" s="205"/>
      <c r="H1587" s="209">
        <v>34.023000000000003</v>
      </c>
      <c r="I1587" s="210"/>
      <c r="J1587" s="205"/>
      <c r="K1587" s="205"/>
      <c r="L1587" s="211"/>
      <c r="M1587" s="212"/>
      <c r="N1587" s="213"/>
      <c r="O1587" s="213"/>
      <c r="P1587" s="213"/>
      <c r="Q1587" s="213"/>
      <c r="R1587" s="213"/>
      <c r="S1587" s="213"/>
      <c r="T1587" s="214"/>
      <c r="AT1587" s="215" t="s">
        <v>546</v>
      </c>
      <c r="AU1587" s="215" t="s">
        <v>85</v>
      </c>
      <c r="AV1587" s="13" t="s">
        <v>85</v>
      </c>
      <c r="AW1587" s="13" t="s">
        <v>33</v>
      </c>
      <c r="AX1587" s="13" t="s">
        <v>72</v>
      </c>
      <c r="AY1587" s="215" t="s">
        <v>525</v>
      </c>
    </row>
    <row r="1588" spans="2:51" s="13" customFormat="1" ht="11.25">
      <c r="B1588" s="204"/>
      <c r="C1588" s="205"/>
      <c r="D1588" s="206" t="s">
        <v>546</v>
      </c>
      <c r="E1588" s="207" t="s">
        <v>19</v>
      </c>
      <c r="F1588" s="208" t="s">
        <v>1999</v>
      </c>
      <c r="G1588" s="205"/>
      <c r="H1588" s="209">
        <v>-19.242999999999999</v>
      </c>
      <c r="I1588" s="210"/>
      <c r="J1588" s="205"/>
      <c r="K1588" s="205"/>
      <c r="L1588" s="211"/>
      <c r="M1588" s="212"/>
      <c r="N1588" s="213"/>
      <c r="O1588" s="213"/>
      <c r="P1588" s="213"/>
      <c r="Q1588" s="213"/>
      <c r="R1588" s="213"/>
      <c r="S1588" s="213"/>
      <c r="T1588" s="214"/>
      <c r="AT1588" s="215" t="s">
        <v>546</v>
      </c>
      <c r="AU1588" s="215" t="s">
        <v>85</v>
      </c>
      <c r="AV1588" s="13" t="s">
        <v>85</v>
      </c>
      <c r="AW1588" s="13" t="s">
        <v>33</v>
      </c>
      <c r="AX1588" s="13" t="s">
        <v>72</v>
      </c>
      <c r="AY1588" s="215" t="s">
        <v>525</v>
      </c>
    </row>
    <row r="1589" spans="2:51" s="13" customFormat="1" ht="11.25">
      <c r="B1589" s="204"/>
      <c r="C1589" s="205"/>
      <c r="D1589" s="206" t="s">
        <v>546</v>
      </c>
      <c r="E1589" s="207" t="s">
        <v>19</v>
      </c>
      <c r="F1589" s="208" t="s">
        <v>2000</v>
      </c>
      <c r="G1589" s="205"/>
      <c r="H1589" s="209">
        <v>-7.9550000000000001</v>
      </c>
      <c r="I1589" s="210"/>
      <c r="J1589" s="205"/>
      <c r="K1589" s="205"/>
      <c r="L1589" s="211"/>
      <c r="M1589" s="212"/>
      <c r="N1589" s="213"/>
      <c r="O1589" s="213"/>
      <c r="P1589" s="213"/>
      <c r="Q1589" s="213"/>
      <c r="R1589" s="213"/>
      <c r="S1589" s="213"/>
      <c r="T1589" s="214"/>
      <c r="AT1589" s="215" t="s">
        <v>546</v>
      </c>
      <c r="AU1589" s="215" t="s">
        <v>85</v>
      </c>
      <c r="AV1589" s="13" t="s">
        <v>85</v>
      </c>
      <c r="AW1589" s="13" t="s">
        <v>33</v>
      </c>
      <c r="AX1589" s="13" t="s">
        <v>72</v>
      </c>
      <c r="AY1589" s="215" t="s">
        <v>525</v>
      </c>
    </row>
    <row r="1590" spans="2:51" s="13" customFormat="1" ht="11.25">
      <c r="B1590" s="204"/>
      <c r="C1590" s="205"/>
      <c r="D1590" s="206" t="s">
        <v>546</v>
      </c>
      <c r="E1590" s="207" t="s">
        <v>19</v>
      </c>
      <c r="F1590" s="208" t="s">
        <v>2001</v>
      </c>
      <c r="G1590" s="205"/>
      <c r="H1590" s="209">
        <v>-0.67200000000000004</v>
      </c>
      <c r="I1590" s="210"/>
      <c r="J1590" s="205"/>
      <c r="K1590" s="205"/>
      <c r="L1590" s="211"/>
      <c r="M1590" s="212"/>
      <c r="N1590" s="213"/>
      <c r="O1590" s="213"/>
      <c r="P1590" s="213"/>
      <c r="Q1590" s="213"/>
      <c r="R1590" s="213"/>
      <c r="S1590" s="213"/>
      <c r="T1590" s="214"/>
      <c r="AT1590" s="215" t="s">
        <v>546</v>
      </c>
      <c r="AU1590" s="215" t="s">
        <v>85</v>
      </c>
      <c r="AV1590" s="13" t="s">
        <v>85</v>
      </c>
      <c r="AW1590" s="13" t="s">
        <v>33</v>
      </c>
      <c r="AX1590" s="13" t="s">
        <v>72</v>
      </c>
      <c r="AY1590" s="215" t="s">
        <v>525</v>
      </c>
    </row>
    <row r="1591" spans="2:51" s="13" customFormat="1" ht="11.25">
      <c r="B1591" s="204"/>
      <c r="C1591" s="205"/>
      <c r="D1591" s="206" t="s">
        <v>546</v>
      </c>
      <c r="E1591" s="207" t="s">
        <v>19</v>
      </c>
      <c r="F1591" s="208" t="s">
        <v>2002</v>
      </c>
      <c r="G1591" s="205"/>
      <c r="H1591" s="209">
        <v>-0.125</v>
      </c>
      <c r="I1591" s="210"/>
      <c r="J1591" s="205"/>
      <c r="K1591" s="205"/>
      <c r="L1591" s="211"/>
      <c r="M1591" s="212"/>
      <c r="N1591" s="213"/>
      <c r="O1591" s="213"/>
      <c r="P1591" s="213"/>
      <c r="Q1591" s="213"/>
      <c r="R1591" s="213"/>
      <c r="S1591" s="213"/>
      <c r="T1591" s="214"/>
      <c r="AT1591" s="215" t="s">
        <v>546</v>
      </c>
      <c r="AU1591" s="215" t="s">
        <v>85</v>
      </c>
      <c r="AV1591" s="13" t="s">
        <v>85</v>
      </c>
      <c r="AW1591" s="13" t="s">
        <v>33</v>
      </c>
      <c r="AX1591" s="13" t="s">
        <v>72</v>
      </c>
      <c r="AY1591" s="215" t="s">
        <v>525</v>
      </c>
    </row>
    <row r="1592" spans="2:51" s="13" customFormat="1" ht="11.25">
      <c r="B1592" s="204"/>
      <c r="C1592" s="205"/>
      <c r="D1592" s="206" t="s">
        <v>546</v>
      </c>
      <c r="E1592" s="207" t="s">
        <v>19</v>
      </c>
      <c r="F1592" s="208" t="s">
        <v>2003</v>
      </c>
      <c r="G1592" s="205"/>
      <c r="H1592" s="209">
        <v>-7.38</v>
      </c>
      <c r="I1592" s="210"/>
      <c r="J1592" s="205"/>
      <c r="K1592" s="205"/>
      <c r="L1592" s="211"/>
      <c r="M1592" s="212"/>
      <c r="N1592" s="213"/>
      <c r="O1592" s="213"/>
      <c r="P1592" s="213"/>
      <c r="Q1592" s="213"/>
      <c r="R1592" s="213"/>
      <c r="S1592" s="213"/>
      <c r="T1592" s="214"/>
      <c r="AT1592" s="215" t="s">
        <v>546</v>
      </c>
      <c r="AU1592" s="215" t="s">
        <v>85</v>
      </c>
      <c r="AV1592" s="13" t="s">
        <v>85</v>
      </c>
      <c r="AW1592" s="13" t="s">
        <v>33</v>
      </c>
      <c r="AX1592" s="13" t="s">
        <v>72</v>
      </c>
      <c r="AY1592" s="215" t="s">
        <v>525</v>
      </c>
    </row>
    <row r="1593" spans="2:51" s="15" customFormat="1" ht="11.25">
      <c r="B1593" s="227"/>
      <c r="C1593" s="228"/>
      <c r="D1593" s="206" t="s">
        <v>546</v>
      </c>
      <c r="E1593" s="229" t="s">
        <v>19</v>
      </c>
      <c r="F1593" s="230" t="s">
        <v>1912</v>
      </c>
      <c r="G1593" s="228"/>
      <c r="H1593" s="229" t="s">
        <v>19</v>
      </c>
      <c r="I1593" s="231"/>
      <c r="J1593" s="228"/>
      <c r="K1593" s="228"/>
      <c r="L1593" s="232"/>
      <c r="M1593" s="233"/>
      <c r="N1593" s="234"/>
      <c r="O1593" s="234"/>
      <c r="P1593" s="234"/>
      <c r="Q1593" s="234"/>
      <c r="R1593" s="234"/>
      <c r="S1593" s="234"/>
      <c r="T1593" s="235"/>
      <c r="AT1593" s="236" t="s">
        <v>546</v>
      </c>
      <c r="AU1593" s="236" t="s">
        <v>85</v>
      </c>
      <c r="AV1593" s="15" t="s">
        <v>79</v>
      </c>
      <c r="AW1593" s="15" t="s">
        <v>33</v>
      </c>
      <c r="AX1593" s="15" t="s">
        <v>72</v>
      </c>
      <c r="AY1593" s="236" t="s">
        <v>525</v>
      </c>
    </row>
    <row r="1594" spans="2:51" s="13" customFormat="1" ht="11.25">
      <c r="B1594" s="204"/>
      <c r="C1594" s="205"/>
      <c r="D1594" s="206" t="s">
        <v>546</v>
      </c>
      <c r="E1594" s="207" t="s">
        <v>19</v>
      </c>
      <c r="F1594" s="208" t="s">
        <v>2004</v>
      </c>
      <c r="G1594" s="205"/>
      <c r="H1594" s="209">
        <v>172.495</v>
      </c>
      <c r="I1594" s="210"/>
      <c r="J1594" s="205"/>
      <c r="K1594" s="205"/>
      <c r="L1594" s="211"/>
      <c r="M1594" s="212"/>
      <c r="N1594" s="213"/>
      <c r="O1594" s="213"/>
      <c r="P1594" s="213"/>
      <c r="Q1594" s="213"/>
      <c r="R1594" s="213"/>
      <c r="S1594" s="213"/>
      <c r="T1594" s="214"/>
      <c r="AT1594" s="215" t="s">
        <v>546</v>
      </c>
      <c r="AU1594" s="215" t="s">
        <v>85</v>
      </c>
      <c r="AV1594" s="13" t="s">
        <v>85</v>
      </c>
      <c r="AW1594" s="13" t="s">
        <v>33</v>
      </c>
      <c r="AX1594" s="13" t="s">
        <v>72</v>
      </c>
      <c r="AY1594" s="215" t="s">
        <v>525</v>
      </c>
    </row>
    <row r="1595" spans="2:51" s="13" customFormat="1" ht="11.25">
      <c r="B1595" s="204"/>
      <c r="C1595" s="205"/>
      <c r="D1595" s="206" t="s">
        <v>546</v>
      </c>
      <c r="E1595" s="207" t="s">
        <v>19</v>
      </c>
      <c r="F1595" s="208" t="s">
        <v>1154</v>
      </c>
      <c r="G1595" s="205"/>
      <c r="H1595" s="209">
        <v>-3.9780000000000002</v>
      </c>
      <c r="I1595" s="210"/>
      <c r="J1595" s="205"/>
      <c r="K1595" s="205"/>
      <c r="L1595" s="211"/>
      <c r="M1595" s="212"/>
      <c r="N1595" s="213"/>
      <c r="O1595" s="213"/>
      <c r="P1595" s="213"/>
      <c r="Q1595" s="213"/>
      <c r="R1595" s="213"/>
      <c r="S1595" s="213"/>
      <c r="T1595" s="214"/>
      <c r="AT1595" s="215" t="s">
        <v>546</v>
      </c>
      <c r="AU1595" s="215" t="s">
        <v>85</v>
      </c>
      <c r="AV1595" s="13" t="s">
        <v>85</v>
      </c>
      <c r="AW1595" s="13" t="s">
        <v>33</v>
      </c>
      <c r="AX1595" s="13" t="s">
        <v>72</v>
      </c>
      <c r="AY1595" s="215" t="s">
        <v>525</v>
      </c>
    </row>
    <row r="1596" spans="2:51" s="13" customFormat="1" ht="11.25">
      <c r="B1596" s="204"/>
      <c r="C1596" s="205"/>
      <c r="D1596" s="206" t="s">
        <v>546</v>
      </c>
      <c r="E1596" s="207" t="s">
        <v>19</v>
      </c>
      <c r="F1596" s="208" t="s">
        <v>2005</v>
      </c>
      <c r="G1596" s="205"/>
      <c r="H1596" s="209">
        <v>-13.86</v>
      </c>
      <c r="I1596" s="210"/>
      <c r="J1596" s="205"/>
      <c r="K1596" s="205"/>
      <c r="L1596" s="211"/>
      <c r="M1596" s="212"/>
      <c r="N1596" s="213"/>
      <c r="O1596" s="213"/>
      <c r="P1596" s="213"/>
      <c r="Q1596" s="213"/>
      <c r="R1596" s="213"/>
      <c r="S1596" s="213"/>
      <c r="T1596" s="214"/>
      <c r="AT1596" s="215" t="s">
        <v>546</v>
      </c>
      <c r="AU1596" s="215" t="s">
        <v>85</v>
      </c>
      <c r="AV1596" s="13" t="s">
        <v>85</v>
      </c>
      <c r="AW1596" s="13" t="s">
        <v>33</v>
      </c>
      <c r="AX1596" s="13" t="s">
        <v>72</v>
      </c>
      <c r="AY1596" s="215" t="s">
        <v>525</v>
      </c>
    </row>
    <row r="1597" spans="2:51" s="13" customFormat="1" ht="11.25">
      <c r="B1597" s="204"/>
      <c r="C1597" s="205"/>
      <c r="D1597" s="206" t="s">
        <v>546</v>
      </c>
      <c r="E1597" s="207" t="s">
        <v>19</v>
      </c>
      <c r="F1597" s="208" t="s">
        <v>2006</v>
      </c>
      <c r="G1597" s="205"/>
      <c r="H1597" s="209">
        <v>-3.78</v>
      </c>
      <c r="I1597" s="210"/>
      <c r="J1597" s="205"/>
      <c r="K1597" s="205"/>
      <c r="L1597" s="211"/>
      <c r="M1597" s="212"/>
      <c r="N1597" s="213"/>
      <c r="O1597" s="213"/>
      <c r="P1597" s="213"/>
      <c r="Q1597" s="213"/>
      <c r="R1597" s="213"/>
      <c r="S1597" s="213"/>
      <c r="T1597" s="214"/>
      <c r="AT1597" s="215" t="s">
        <v>546</v>
      </c>
      <c r="AU1597" s="215" t="s">
        <v>85</v>
      </c>
      <c r="AV1597" s="13" t="s">
        <v>85</v>
      </c>
      <c r="AW1597" s="13" t="s">
        <v>33</v>
      </c>
      <c r="AX1597" s="13" t="s">
        <v>72</v>
      </c>
      <c r="AY1597" s="215" t="s">
        <v>525</v>
      </c>
    </row>
    <row r="1598" spans="2:51" s="13" customFormat="1" ht="11.25">
      <c r="B1598" s="204"/>
      <c r="C1598" s="205"/>
      <c r="D1598" s="206" t="s">
        <v>546</v>
      </c>
      <c r="E1598" s="207" t="s">
        <v>19</v>
      </c>
      <c r="F1598" s="208" t="s">
        <v>2007</v>
      </c>
      <c r="G1598" s="205"/>
      <c r="H1598" s="209">
        <v>-4.125</v>
      </c>
      <c r="I1598" s="210"/>
      <c r="J1598" s="205"/>
      <c r="K1598" s="205"/>
      <c r="L1598" s="211"/>
      <c r="M1598" s="212"/>
      <c r="N1598" s="213"/>
      <c r="O1598" s="213"/>
      <c r="P1598" s="213"/>
      <c r="Q1598" s="213"/>
      <c r="R1598" s="213"/>
      <c r="S1598" s="213"/>
      <c r="T1598" s="214"/>
      <c r="AT1598" s="215" t="s">
        <v>546</v>
      </c>
      <c r="AU1598" s="215" t="s">
        <v>85</v>
      </c>
      <c r="AV1598" s="13" t="s">
        <v>85</v>
      </c>
      <c r="AW1598" s="13" t="s">
        <v>33</v>
      </c>
      <c r="AX1598" s="13" t="s">
        <v>72</v>
      </c>
      <c r="AY1598" s="215" t="s">
        <v>525</v>
      </c>
    </row>
    <row r="1599" spans="2:51" s="13" customFormat="1" ht="11.25">
      <c r="B1599" s="204"/>
      <c r="C1599" s="205"/>
      <c r="D1599" s="206" t="s">
        <v>546</v>
      </c>
      <c r="E1599" s="207" t="s">
        <v>19</v>
      </c>
      <c r="F1599" s="208" t="s">
        <v>2008</v>
      </c>
      <c r="G1599" s="205"/>
      <c r="H1599" s="209">
        <v>-34.514000000000003</v>
      </c>
      <c r="I1599" s="210"/>
      <c r="J1599" s="205"/>
      <c r="K1599" s="205"/>
      <c r="L1599" s="211"/>
      <c r="M1599" s="212"/>
      <c r="N1599" s="213"/>
      <c r="O1599" s="213"/>
      <c r="P1599" s="213"/>
      <c r="Q1599" s="213"/>
      <c r="R1599" s="213"/>
      <c r="S1599" s="213"/>
      <c r="T1599" s="214"/>
      <c r="AT1599" s="215" t="s">
        <v>546</v>
      </c>
      <c r="AU1599" s="215" t="s">
        <v>85</v>
      </c>
      <c r="AV1599" s="13" t="s">
        <v>85</v>
      </c>
      <c r="AW1599" s="13" t="s">
        <v>33</v>
      </c>
      <c r="AX1599" s="13" t="s">
        <v>72</v>
      </c>
      <c r="AY1599" s="215" t="s">
        <v>525</v>
      </c>
    </row>
    <row r="1600" spans="2:51" s="15" customFormat="1" ht="11.25">
      <c r="B1600" s="227"/>
      <c r="C1600" s="228"/>
      <c r="D1600" s="206" t="s">
        <v>546</v>
      </c>
      <c r="E1600" s="229" t="s">
        <v>19</v>
      </c>
      <c r="F1600" s="230" t="s">
        <v>2009</v>
      </c>
      <c r="G1600" s="228"/>
      <c r="H1600" s="229" t="s">
        <v>19</v>
      </c>
      <c r="I1600" s="231"/>
      <c r="J1600" s="228"/>
      <c r="K1600" s="228"/>
      <c r="L1600" s="232"/>
      <c r="M1600" s="233"/>
      <c r="N1600" s="234"/>
      <c r="O1600" s="234"/>
      <c r="P1600" s="234"/>
      <c r="Q1600" s="234"/>
      <c r="R1600" s="234"/>
      <c r="S1600" s="234"/>
      <c r="T1600" s="235"/>
      <c r="AT1600" s="236" t="s">
        <v>546</v>
      </c>
      <c r="AU1600" s="236" t="s">
        <v>85</v>
      </c>
      <c r="AV1600" s="15" t="s">
        <v>79</v>
      </c>
      <c r="AW1600" s="15" t="s">
        <v>33</v>
      </c>
      <c r="AX1600" s="15" t="s">
        <v>72</v>
      </c>
      <c r="AY1600" s="236" t="s">
        <v>525</v>
      </c>
    </row>
    <row r="1601" spans="2:51" s="13" customFormat="1" ht="11.25">
      <c r="B1601" s="204"/>
      <c r="C1601" s="205"/>
      <c r="D1601" s="206" t="s">
        <v>546</v>
      </c>
      <c r="E1601" s="207" t="s">
        <v>19</v>
      </c>
      <c r="F1601" s="208" t="s">
        <v>2010</v>
      </c>
      <c r="G1601" s="205"/>
      <c r="H1601" s="209">
        <v>28.187999999999999</v>
      </c>
      <c r="I1601" s="210"/>
      <c r="J1601" s="205"/>
      <c r="K1601" s="205"/>
      <c r="L1601" s="211"/>
      <c r="M1601" s="212"/>
      <c r="N1601" s="213"/>
      <c r="O1601" s="213"/>
      <c r="P1601" s="213"/>
      <c r="Q1601" s="213"/>
      <c r="R1601" s="213"/>
      <c r="S1601" s="213"/>
      <c r="T1601" s="214"/>
      <c r="AT1601" s="215" t="s">
        <v>546</v>
      </c>
      <c r="AU1601" s="215" t="s">
        <v>85</v>
      </c>
      <c r="AV1601" s="13" t="s">
        <v>85</v>
      </c>
      <c r="AW1601" s="13" t="s">
        <v>33</v>
      </c>
      <c r="AX1601" s="13" t="s">
        <v>72</v>
      </c>
      <c r="AY1601" s="215" t="s">
        <v>525</v>
      </c>
    </row>
    <row r="1602" spans="2:51" s="13" customFormat="1" ht="11.25">
      <c r="B1602" s="204"/>
      <c r="C1602" s="205"/>
      <c r="D1602" s="206" t="s">
        <v>546</v>
      </c>
      <c r="E1602" s="207" t="s">
        <v>19</v>
      </c>
      <c r="F1602" s="208" t="s">
        <v>1880</v>
      </c>
      <c r="G1602" s="205"/>
      <c r="H1602" s="209">
        <v>-1.89</v>
      </c>
      <c r="I1602" s="210"/>
      <c r="J1602" s="205"/>
      <c r="K1602" s="205"/>
      <c r="L1602" s="211"/>
      <c r="M1602" s="212"/>
      <c r="N1602" s="213"/>
      <c r="O1602" s="213"/>
      <c r="P1602" s="213"/>
      <c r="Q1602" s="213"/>
      <c r="R1602" s="213"/>
      <c r="S1602" s="213"/>
      <c r="T1602" s="214"/>
      <c r="AT1602" s="215" t="s">
        <v>546</v>
      </c>
      <c r="AU1602" s="215" t="s">
        <v>85</v>
      </c>
      <c r="AV1602" s="13" t="s">
        <v>85</v>
      </c>
      <c r="AW1602" s="13" t="s">
        <v>33</v>
      </c>
      <c r="AX1602" s="13" t="s">
        <v>72</v>
      </c>
      <c r="AY1602" s="215" t="s">
        <v>525</v>
      </c>
    </row>
    <row r="1603" spans="2:51" s="13" customFormat="1" ht="11.25">
      <c r="B1603" s="204"/>
      <c r="C1603" s="205"/>
      <c r="D1603" s="206" t="s">
        <v>546</v>
      </c>
      <c r="E1603" s="207" t="s">
        <v>19</v>
      </c>
      <c r="F1603" s="208" t="s">
        <v>2011</v>
      </c>
      <c r="G1603" s="205"/>
      <c r="H1603" s="209">
        <v>-0.26300000000000001</v>
      </c>
      <c r="I1603" s="210"/>
      <c r="J1603" s="205"/>
      <c r="K1603" s="205"/>
      <c r="L1603" s="211"/>
      <c r="M1603" s="212"/>
      <c r="N1603" s="213"/>
      <c r="O1603" s="213"/>
      <c r="P1603" s="213"/>
      <c r="Q1603" s="213"/>
      <c r="R1603" s="213"/>
      <c r="S1603" s="213"/>
      <c r="T1603" s="214"/>
      <c r="AT1603" s="215" t="s">
        <v>546</v>
      </c>
      <c r="AU1603" s="215" t="s">
        <v>85</v>
      </c>
      <c r="AV1603" s="13" t="s">
        <v>85</v>
      </c>
      <c r="AW1603" s="13" t="s">
        <v>33</v>
      </c>
      <c r="AX1603" s="13" t="s">
        <v>72</v>
      </c>
      <c r="AY1603" s="215" t="s">
        <v>525</v>
      </c>
    </row>
    <row r="1604" spans="2:51" s="15" customFormat="1" ht="11.25">
      <c r="B1604" s="227"/>
      <c r="C1604" s="228"/>
      <c r="D1604" s="206" t="s">
        <v>546</v>
      </c>
      <c r="E1604" s="229" t="s">
        <v>19</v>
      </c>
      <c r="F1604" s="230" t="s">
        <v>1914</v>
      </c>
      <c r="G1604" s="228"/>
      <c r="H1604" s="229" t="s">
        <v>19</v>
      </c>
      <c r="I1604" s="231"/>
      <c r="J1604" s="228"/>
      <c r="K1604" s="228"/>
      <c r="L1604" s="232"/>
      <c r="M1604" s="233"/>
      <c r="N1604" s="234"/>
      <c r="O1604" s="234"/>
      <c r="P1604" s="234"/>
      <c r="Q1604" s="234"/>
      <c r="R1604" s="234"/>
      <c r="S1604" s="234"/>
      <c r="T1604" s="235"/>
      <c r="AT1604" s="236" t="s">
        <v>546</v>
      </c>
      <c r="AU1604" s="236" t="s">
        <v>85</v>
      </c>
      <c r="AV1604" s="15" t="s">
        <v>79</v>
      </c>
      <c r="AW1604" s="15" t="s">
        <v>33</v>
      </c>
      <c r="AX1604" s="15" t="s">
        <v>72</v>
      </c>
      <c r="AY1604" s="236" t="s">
        <v>525</v>
      </c>
    </row>
    <row r="1605" spans="2:51" s="13" customFormat="1" ht="11.25">
      <c r="B1605" s="204"/>
      <c r="C1605" s="205"/>
      <c r="D1605" s="206" t="s">
        <v>546</v>
      </c>
      <c r="E1605" s="207" t="s">
        <v>19</v>
      </c>
      <c r="F1605" s="208" t="s">
        <v>2012</v>
      </c>
      <c r="G1605" s="205"/>
      <c r="H1605" s="209">
        <v>51.15</v>
      </c>
      <c r="I1605" s="210"/>
      <c r="J1605" s="205"/>
      <c r="K1605" s="205"/>
      <c r="L1605" s="211"/>
      <c r="M1605" s="212"/>
      <c r="N1605" s="213"/>
      <c r="O1605" s="213"/>
      <c r="P1605" s="213"/>
      <c r="Q1605" s="213"/>
      <c r="R1605" s="213"/>
      <c r="S1605" s="213"/>
      <c r="T1605" s="214"/>
      <c r="AT1605" s="215" t="s">
        <v>546</v>
      </c>
      <c r="AU1605" s="215" t="s">
        <v>85</v>
      </c>
      <c r="AV1605" s="13" t="s">
        <v>85</v>
      </c>
      <c r="AW1605" s="13" t="s">
        <v>33</v>
      </c>
      <c r="AX1605" s="13" t="s">
        <v>72</v>
      </c>
      <c r="AY1605" s="215" t="s">
        <v>525</v>
      </c>
    </row>
    <row r="1606" spans="2:51" s="13" customFormat="1" ht="11.25">
      <c r="B1606" s="204"/>
      <c r="C1606" s="205"/>
      <c r="D1606" s="206" t="s">
        <v>546</v>
      </c>
      <c r="E1606" s="207" t="s">
        <v>19</v>
      </c>
      <c r="F1606" s="208" t="s">
        <v>1880</v>
      </c>
      <c r="G1606" s="205"/>
      <c r="H1606" s="209">
        <v>-1.89</v>
      </c>
      <c r="I1606" s="210"/>
      <c r="J1606" s="205"/>
      <c r="K1606" s="205"/>
      <c r="L1606" s="211"/>
      <c r="M1606" s="212"/>
      <c r="N1606" s="213"/>
      <c r="O1606" s="213"/>
      <c r="P1606" s="213"/>
      <c r="Q1606" s="213"/>
      <c r="R1606" s="213"/>
      <c r="S1606" s="213"/>
      <c r="T1606" s="214"/>
      <c r="AT1606" s="215" t="s">
        <v>546</v>
      </c>
      <c r="AU1606" s="215" t="s">
        <v>85</v>
      </c>
      <c r="AV1606" s="13" t="s">
        <v>85</v>
      </c>
      <c r="AW1606" s="13" t="s">
        <v>33</v>
      </c>
      <c r="AX1606" s="13" t="s">
        <v>72</v>
      </c>
      <c r="AY1606" s="215" t="s">
        <v>525</v>
      </c>
    </row>
    <row r="1607" spans="2:51" s="13" customFormat="1" ht="11.25">
      <c r="B1607" s="204"/>
      <c r="C1607" s="205"/>
      <c r="D1607" s="206" t="s">
        <v>546</v>
      </c>
      <c r="E1607" s="207" t="s">
        <v>19</v>
      </c>
      <c r="F1607" s="208" t="s">
        <v>2013</v>
      </c>
      <c r="G1607" s="205"/>
      <c r="H1607" s="209">
        <v>-1.76</v>
      </c>
      <c r="I1607" s="210"/>
      <c r="J1607" s="205"/>
      <c r="K1607" s="205"/>
      <c r="L1607" s="211"/>
      <c r="M1607" s="212"/>
      <c r="N1607" s="213"/>
      <c r="O1607" s="213"/>
      <c r="P1607" s="213"/>
      <c r="Q1607" s="213"/>
      <c r="R1607" s="213"/>
      <c r="S1607" s="213"/>
      <c r="T1607" s="214"/>
      <c r="AT1607" s="215" t="s">
        <v>546</v>
      </c>
      <c r="AU1607" s="215" t="s">
        <v>85</v>
      </c>
      <c r="AV1607" s="13" t="s">
        <v>85</v>
      </c>
      <c r="AW1607" s="13" t="s">
        <v>33</v>
      </c>
      <c r="AX1607" s="13" t="s">
        <v>72</v>
      </c>
      <c r="AY1607" s="215" t="s">
        <v>525</v>
      </c>
    </row>
    <row r="1608" spans="2:51" s="13" customFormat="1" ht="11.25">
      <c r="B1608" s="204"/>
      <c r="C1608" s="205"/>
      <c r="D1608" s="206" t="s">
        <v>546</v>
      </c>
      <c r="E1608" s="207" t="s">
        <v>19</v>
      </c>
      <c r="F1608" s="208" t="s">
        <v>2014</v>
      </c>
      <c r="G1608" s="205"/>
      <c r="H1608" s="209">
        <v>-2.2000000000000002</v>
      </c>
      <c r="I1608" s="210"/>
      <c r="J1608" s="205"/>
      <c r="K1608" s="205"/>
      <c r="L1608" s="211"/>
      <c r="M1608" s="212"/>
      <c r="N1608" s="213"/>
      <c r="O1608" s="213"/>
      <c r="P1608" s="213"/>
      <c r="Q1608" s="213"/>
      <c r="R1608" s="213"/>
      <c r="S1608" s="213"/>
      <c r="T1608" s="214"/>
      <c r="AT1608" s="215" t="s">
        <v>546</v>
      </c>
      <c r="AU1608" s="215" t="s">
        <v>85</v>
      </c>
      <c r="AV1608" s="13" t="s">
        <v>85</v>
      </c>
      <c r="AW1608" s="13" t="s">
        <v>33</v>
      </c>
      <c r="AX1608" s="13" t="s">
        <v>72</v>
      </c>
      <c r="AY1608" s="215" t="s">
        <v>525</v>
      </c>
    </row>
    <row r="1609" spans="2:51" s="15" customFormat="1" ht="11.25">
      <c r="B1609" s="227"/>
      <c r="C1609" s="228"/>
      <c r="D1609" s="206" t="s">
        <v>546</v>
      </c>
      <c r="E1609" s="229" t="s">
        <v>19</v>
      </c>
      <c r="F1609" s="230" t="s">
        <v>2015</v>
      </c>
      <c r="G1609" s="228"/>
      <c r="H1609" s="229" t="s">
        <v>19</v>
      </c>
      <c r="I1609" s="231"/>
      <c r="J1609" s="228"/>
      <c r="K1609" s="228"/>
      <c r="L1609" s="232"/>
      <c r="M1609" s="233"/>
      <c r="N1609" s="234"/>
      <c r="O1609" s="234"/>
      <c r="P1609" s="234"/>
      <c r="Q1609" s="234"/>
      <c r="R1609" s="234"/>
      <c r="S1609" s="234"/>
      <c r="T1609" s="235"/>
      <c r="AT1609" s="236" t="s">
        <v>546</v>
      </c>
      <c r="AU1609" s="236" t="s">
        <v>85</v>
      </c>
      <c r="AV1609" s="15" t="s">
        <v>79</v>
      </c>
      <c r="AW1609" s="15" t="s">
        <v>33</v>
      </c>
      <c r="AX1609" s="15" t="s">
        <v>72</v>
      </c>
      <c r="AY1609" s="236" t="s">
        <v>525</v>
      </c>
    </row>
    <row r="1610" spans="2:51" s="13" customFormat="1" ht="11.25">
      <c r="B1610" s="204"/>
      <c r="C1610" s="205"/>
      <c r="D1610" s="206" t="s">
        <v>546</v>
      </c>
      <c r="E1610" s="207" t="s">
        <v>19</v>
      </c>
      <c r="F1610" s="208" t="s">
        <v>2016</v>
      </c>
      <c r="G1610" s="205"/>
      <c r="H1610" s="209">
        <v>42.35</v>
      </c>
      <c r="I1610" s="210"/>
      <c r="J1610" s="205"/>
      <c r="K1610" s="205"/>
      <c r="L1610" s="211"/>
      <c r="M1610" s="212"/>
      <c r="N1610" s="213"/>
      <c r="O1610" s="213"/>
      <c r="P1610" s="213"/>
      <c r="Q1610" s="213"/>
      <c r="R1610" s="213"/>
      <c r="S1610" s="213"/>
      <c r="T1610" s="214"/>
      <c r="AT1610" s="215" t="s">
        <v>546</v>
      </c>
      <c r="AU1610" s="215" t="s">
        <v>85</v>
      </c>
      <c r="AV1610" s="13" t="s">
        <v>85</v>
      </c>
      <c r="AW1610" s="13" t="s">
        <v>33</v>
      </c>
      <c r="AX1610" s="13" t="s">
        <v>72</v>
      </c>
      <c r="AY1610" s="215" t="s">
        <v>525</v>
      </c>
    </row>
    <row r="1611" spans="2:51" s="13" customFormat="1" ht="11.25">
      <c r="B1611" s="204"/>
      <c r="C1611" s="205"/>
      <c r="D1611" s="206" t="s">
        <v>546</v>
      </c>
      <c r="E1611" s="207" t="s">
        <v>19</v>
      </c>
      <c r="F1611" s="208" t="s">
        <v>1974</v>
      </c>
      <c r="G1611" s="205"/>
      <c r="H1611" s="209">
        <v>-1.36</v>
      </c>
      <c r="I1611" s="210"/>
      <c r="J1611" s="205"/>
      <c r="K1611" s="205"/>
      <c r="L1611" s="211"/>
      <c r="M1611" s="212"/>
      <c r="N1611" s="213"/>
      <c r="O1611" s="213"/>
      <c r="P1611" s="213"/>
      <c r="Q1611" s="213"/>
      <c r="R1611" s="213"/>
      <c r="S1611" s="213"/>
      <c r="T1611" s="214"/>
      <c r="AT1611" s="215" t="s">
        <v>546</v>
      </c>
      <c r="AU1611" s="215" t="s">
        <v>85</v>
      </c>
      <c r="AV1611" s="13" t="s">
        <v>85</v>
      </c>
      <c r="AW1611" s="13" t="s">
        <v>33</v>
      </c>
      <c r="AX1611" s="13" t="s">
        <v>72</v>
      </c>
      <c r="AY1611" s="215" t="s">
        <v>525</v>
      </c>
    </row>
    <row r="1612" spans="2:51" s="13" customFormat="1" ht="11.25">
      <c r="B1612" s="204"/>
      <c r="C1612" s="205"/>
      <c r="D1612" s="206" t="s">
        <v>546</v>
      </c>
      <c r="E1612" s="207" t="s">
        <v>19</v>
      </c>
      <c r="F1612" s="208" t="s">
        <v>2014</v>
      </c>
      <c r="G1612" s="205"/>
      <c r="H1612" s="209">
        <v>-2.2000000000000002</v>
      </c>
      <c r="I1612" s="210"/>
      <c r="J1612" s="205"/>
      <c r="K1612" s="205"/>
      <c r="L1612" s="211"/>
      <c r="M1612" s="212"/>
      <c r="N1612" s="213"/>
      <c r="O1612" s="213"/>
      <c r="P1612" s="213"/>
      <c r="Q1612" s="213"/>
      <c r="R1612" s="213"/>
      <c r="S1612" s="213"/>
      <c r="T1612" s="214"/>
      <c r="AT1612" s="215" t="s">
        <v>546</v>
      </c>
      <c r="AU1612" s="215" t="s">
        <v>85</v>
      </c>
      <c r="AV1612" s="13" t="s">
        <v>85</v>
      </c>
      <c r="AW1612" s="13" t="s">
        <v>33</v>
      </c>
      <c r="AX1612" s="13" t="s">
        <v>72</v>
      </c>
      <c r="AY1612" s="215" t="s">
        <v>525</v>
      </c>
    </row>
    <row r="1613" spans="2:51" s="15" customFormat="1" ht="11.25">
      <c r="B1613" s="227"/>
      <c r="C1613" s="228"/>
      <c r="D1613" s="206" t="s">
        <v>546</v>
      </c>
      <c r="E1613" s="229" t="s">
        <v>19</v>
      </c>
      <c r="F1613" s="230" t="s">
        <v>2017</v>
      </c>
      <c r="G1613" s="228"/>
      <c r="H1613" s="229" t="s">
        <v>19</v>
      </c>
      <c r="I1613" s="231"/>
      <c r="J1613" s="228"/>
      <c r="K1613" s="228"/>
      <c r="L1613" s="232"/>
      <c r="M1613" s="233"/>
      <c r="N1613" s="234"/>
      <c r="O1613" s="234"/>
      <c r="P1613" s="234"/>
      <c r="Q1613" s="234"/>
      <c r="R1613" s="234"/>
      <c r="S1613" s="234"/>
      <c r="T1613" s="235"/>
      <c r="AT1613" s="236" t="s">
        <v>546</v>
      </c>
      <c r="AU1613" s="236" t="s">
        <v>85</v>
      </c>
      <c r="AV1613" s="15" t="s">
        <v>79</v>
      </c>
      <c r="AW1613" s="15" t="s">
        <v>33</v>
      </c>
      <c r="AX1613" s="15" t="s">
        <v>72</v>
      </c>
      <c r="AY1613" s="236" t="s">
        <v>525</v>
      </c>
    </row>
    <row r="1614" spans="2:51" s="13" customFormat="1" ht="11.25">
      <c r="B1614" s="204"/>
      <c r="C1614" s="205"/>
      <c r="D1614" s="206" t="s">
        <v>546</v>
      </c>
      <c r="E1614" s="207" t="s">
        <v>19</v>
      </c>
      <c r="F1614" s="208" t="s">
        <v>2018</v>
      </c>
      <c r="G1614" s="205"/>
      <c r="H1614" s="209">
        <v>51.15</v>
      </c>
      <c r="I1614" s="210"/>
      <c r="J1614" s="205"/>
      <c r="K1614" s="205"/>
      <c r="L1614" s="211"/>
      <c r="M1614" s="212"/>
      <c r="N1614" s="213"/>
      <c r="O1614" s="213"/>
      <c r="P1614" s="213"/>
      <c r="Q1614" s="213"/>
      <c r="R1614" s="213"/>
      <c r="S1614" s="213"/>
      <c r="T1614" s="214"/>
      <c r="AT1614" s="215" t="s">
        <v>546</v>
      </c>
      <c r="AU1614" s="215" t="s">
        <v>85</v>
      </c>
      <c r="AV1614" s="13" t="s">
        <v>85</v>
      </c>
      <c r="AW1614" s="13" t="s">
        <v>33</v>
      </c>
      <c r="AX1614" s="13" t="s">
        <v>72</v>
      </c>
      <c r="AY1614" s="215" t="s">
        <v>525</v>
      </c>
    </row>
    <row r="1615" spans="2:51" s="13" customFormat="1" ht="11.25">
      <c r="B1615" s="204"/>
      <c r="C1615" s="205"/>
      <c r="D1615" s="206" t="s">
        <v>546</v>
      </c>
      <c r="E1615" s="207" t="s">
        <v>19</v>
      </c>
      <c r="F1615" s="208" t="s">
        <v>1880</v>
      </c>
      <c r="G1615" s="205"/>
      <c r="H1615" s="209">
        <v>-1.89</v>
      </c>
      <c r="I1615" s="210"/>
      <c r="J1615" s="205"/>
      <c r="K1615" s="205"/>
      <c r="L1615" s="211"/>
      <c r="M1615" s="212"/>
      <c r="N1615" s="213"/>
      <c r="O1615" s="213"/>
      <c r="P1615" s="213"/>
      <c r="Q1615" s="213"/>
      <c r="R1615" s="213"/>
      <c r="S1615" s="213"/>
      <c r="T1615" s="214"/>
      <c r="AT1615" s="215" t="s">
        <v>546</v>
      </c>
      <c r="AU1615" s="215" t="s">
        <v>85</v>
      </c>
      <c r="AV1615" s="13" t="s">
        <v>85</v>
      </c>
      <c r="AW1615" s="13" t="s">
        <v>33</v>
      </c>
      <c r="AX1615" s="13" t="s">
        <v>72</v>
      </c>
      <c r="AY1615" s="215" t="s">
        <v>525</v>
      </c>
    </row>
    <row r="1616" spans="2:51" s="13" customFormat="1" ht="11.25">
      <c r="B1616" s="204"/>
      <c r="C1616" s="205"/>
      <c r="D1616" s="206" t="s">
        <v>546</v>
      </c>
      <c r="E1616" s="207" t="s">
        <v>19</v>
      </c>
      <c r="F1616" s="208" t="s">
        <v>2013</v>
      </c>
      <c r="G1616" s="205"/>
      <c r="H1616" s="209">
        <v>-1.76</v>
      </c>
      <c r="I1616" s="210"/>
      <c r="J1616" s="205"/>
      <c r="K1616" s="205"/>
      <c r="L1616" s="211"/>
      <c r="M1616" s="212"/>
      <c r="N1616" s="213"/>
      <c r="O1616" s="213"/>
      <c r="P1616" s="213"/>
      <c r="Q1616" s="213"/>
      <c r="R1616" s="213"/>
      <c r="S1616" s="213"/>
      <c r="T1616" s="214"/>
      <c r="AT1616" s="215" t="s">
        <v>546</v>
      </c>
      <c r="AU1616" s="215" t="s">
        <v>85</v>
      </c>
      <c r="AV1616" s="13" t="s">
        <v>85</v>
      </c>
      <c r="AW1616" s="13" t="s">
        <v>33</v>
      </c>
      <c r="AX1616" s="13" t="s">
        <v>72</v>
      </c>
      <c r="AY1616" s="215" t="s">
        <v>525</v>
      </c>
    </row>
    <row r="1617" spans="2:51" s="13" customFormat="1" ht="11.25">
      <c r="B1617" s="204"/>
      <c r="C1617" s="205"/>
      <c r="D1617" s="206" t="s">
        <v>546</v>
      </c>
      <c r="E1617" s="207" t="s">
        <v>19</v>
      </c>
      <c r="F1617" s="208" t="s">
        <v>2014</v>
      </c>
      <c r="G1617" s="205"/>
      <c r="H1617" s="209">
        <v>-2.2000000000000002</v>
      </c>
      <c r="I1617" s="210"/>
      <c r="J1617" s="205"/>
      <c r="K1617" s="205"/>
      <c r="L1617" s="211"/>
      <c r="M1617" s="212"/>
      <c r="N1617" s="213"/>
      <c r="O1617" s="213"/>
      <c r="P1617" s="213"/>
      <c r="Q1617" s="213"/>
      <c r="R1617" s="213"/>
      <c r="S1617" s="213"/>
      <c r="T1617" s="214"/>
      <c r="AT1617" s="215" t="s">
        <v>546</v>
      </c>
      <c r="AU1617" s="215" t="s">
        <v>85</v>
      </c>
      <c r="AV1617" s="13" t="s">
        <v>85</v>
      </c>
      <c r="AW1617" s="13" t="s">
        <v>33</v>
      </c>
      <c r="AX1617" s="13" t="s">
        <v>72</v>
      </c>
      <c r="AY1617" s="215" t="s">
        <v>525</v>
      </c>
    </row>
    <row r="1618" spans="2:51" s="15" customFormat="1" ht="11.25">
      <c r="B1618" s="227"/>
      <c r="C1618" s="228"/>
      <c r="D1618" s="206" t="s">
        <v>546</v>
      </c>
      <c r="E1618" s="229" t="s">
        <v>19</v>
      </c>
      <c r="F1618" s="230" t="s">
        <v>2019</v>
      </c>
      <c r="G1618" s="228"/>
      <c r="H1618" s="229" t="s">
        <v>19</v>
      </c>
      <c r="I1618" s="231"/>
      <c r="J1618" s="228"/>
      <c r="K1618" s="228"/>
      <c r="L1618" s="232"/>
      <c r="M1618" s="233"/>
      <c r="N1618" s="234"/>
      <c r="O1618" s="234"/>
      <c r="P1618" s="234"/>
      <c r="Q1618" s="234"/>
      <c r="R1618" s="234"/>
      <c r="S1618" s="234"/>
      <c r="T1618" s="235"/>
      <c r="AT1618" s="236" t="s">
        <v>546</v>
      </c>
      <c r="AU1618" s="236" t="s">
        <v>85</v>
      </c>
      <c r="AV1618" s="15" t="s">
        <v>79</v>
      </c>
      <c r="AW1618" s="15" t="s">
        <v>33</v>
      </c>
      <c r="AX1618" s="15" t="s">
        <v>72</v>
      </c>
      <c r="AY1618" s="236" t="s">
        <v>525</v>
      </c>
    </row>
    <row r="1619" spans="2:51" s="13" customFormat="1" ht="11.25">
      <c r="B1619" s="204"/>
      <c r="C1619" s="205"/>
      <c r="D1619" s="206" t="s">
        <v>546</v>
      </c>
      <c r="E1619" s="207" t="s">
        <v>19</v>
      </c>
      <c r="F1619" s="208" t="s">
        <v>2020</v>
      </c>
      <c r="G1619" s="205"/>
      <c r="H1619" s="209">
        <v>26.73</v>
      </c>
      <c r="I1619" s="210"/>
      <c r="J1619" s="205"/>
      <c r="K1619" s="205"/>
      <c r="L1619" s="211"/>
      <c r="M1619" s="212"/>
      <c r="N1619" s="213"/>
      <c r="O1619" s="213"/>
      <c r="P1619" s="213"/>
      <c r="Q1619" s="213"/>
      <c r="R1619" s="213"/>
      <c r="S1619" s="213"/>
      <c r="T1619" s="214"/>
      <c r="AT1619" s="215" t="s">
        <v>546</v>
      </c>
      <c r="AU1619" s="215" t="s">
        <v>85</v>
      </c>
      <c r="AV1619" s="13" t="s">
        <v>85</v>
      </c>
      <c r="AW1619" s="13" t="s">
        <v>33</v>
      </c>
      <c r="AX1619" s="13" t="s">
        <v>72</v>
      </c>
      <c r="AY1619" s="215" t="s">
        <v>525</v>
      </c>
    </row>
    <row r="1620" spans="2:51" s="13" customFormat="1" ht="11.25">
      <c r="B1620" s="204"/>
      <c r="C1620" s="205"/>
      <c r="D1620" s="206" t="s">
        <v>546</v>
      </c>
      <c r="E1620" s="207" t="s">
        <v>19</v>
      </c>
      <c r="F1620" s="208" t="s">
        <v>1880</v>
      </c>
      <c r="G1620" s="205"/>
      <c r="H1620" s="209">
        <v>-1.89</v>
      </c>
      <c r="I1620" s="210"/>
      <c r="J1620" s="205"/>
      <c r="K1620" s="205"/>
      <c r="L1620" s="211"/>
      <c r="M1620" s="212"/>
      <c r="N1620" s="213"/>
      <c r="O1620" s="213"/>
      <c r="P1620" s="213"/>
      <c r="Q1620" s="213"/>
      <c r="R1620" s="213"/>
      <c r="S1620" s="213"/>
      <c r="T1620" s="214"/>
      <c r="AT1620" s="215" t="s">
        <v>546</v>
      </c>
      <c r="AU1620" s="215" t="s">
        <v>85</v>
      </c>
      <c r="AV1620" s="13" t="s">
        <v>85</v>
      </c>
      <c r="AW1620" s="13" t="s">
        <v>33</v>
      </c>
      <c r="AX1620" s="13" t="s">
        <v>72</v>
      </c>
      <c r="AY1620" s="215" t="s">
        <v>525</v>
      </c>
    </row>
    <row r="1621" spans="2:51" s="13" customFormat="1" ht="11.25">
      <c r="B1621" s="204"/>
      <c r="C1621" s="205"/>
      <c r="D1621" s="206" t="s">
        <v>546</v>
      </c>
      <c r="E1621" s="207" t="s">
        <v>19</v>
      </c>
      <c r="F1621" s="208" t="s">
        <v>2011</v>
      </c>
      <c r="G1621" s="205"/>
      <c r="H1621" s="209">
        <v>-0.26300000000000001</v>
      </c>
      <c r="I1621" s="210"/>
      <c r="J1621" s="205"/>
      <c r="K1621" s="205"/>
      <c r="L1621" s="211"/>
      <c r="M1621" s="212"/>
      <c r="N1621" s="213"/>
      <c r="O1621" s="213"/>
      <c r="P1621" s="213"/>
      <c r="Q1621" s="213"/>
      <c r="R1621" s="213"/>
      <c r="S1621" s="213"/>
      <c r="T1621" s="214"/>
      <c r="AT1621" s="215" t="s">
        <v>546</v>
      </c>
      <c r="AU1621" s="215" t="s">
        <v>85</v>
      </c>
      <c r="AV1621" s="13" t="s">
        <v>85</v>
      </c>
      <c r="AW1621" s="13" t="s">
        <v>33</v>
      </c>
      <c r="AX1621" s="13" t="s">
        <v>72</v>
      </c>
      <c r="AY1621" s="215" t="s">
        <v>525</v>
      </c>
    </row>
    <row r="1622" spans="2:51" s="15" customFormat="1" ht="11.25">
      <c r="B1622" s="227"/>
      <c r="C1622" s="228"/>
      <c r="D1622" s="206" t="s">
        <v>546</v>
      </c>
      <c r="E1622" s="229" t="s">
        <v>19</v>
      </c>
      <c r="F1622" s="230" t="s">
        <v>2021</v>
      </c>
      <c r="G1622" s="228"/>
      <c r="H1622" s="229" t="s">
        <v>19</v>
      </c>
      <c r="I1622" s="231"/>
      <c r="J1622" s="228"/>
      <c r="K1622" s="228"/>
      <c r="L1622" s="232"/>
      <c r="M1622" s="233"/>
      <c r="N1622" s="234"/>
      <c r="O1622" s="234"/>
      <c r="P1622" s="234"/>
      <c r="Q1622" s="234"/>
      <c r="R1622" s="234"/>
      <c r="S1622" s="234"/>
      <c r="T1622" s="235"/>
      <c r="AT1622" s="236" t="s">
        <v>546</v>
      </c>
      <c r="AU1622" s="236" t="s">
        <v>85</v>
      </c>
      <c r="AV1622" s="15" t="s">
        <v>79</v>
      </c>
      <c r="AW1622" s="15" t="s">
        <v>33</v>
      </c>
      <c r="AX1622" s="15" t="s">
        <v>72</v>
      </c>
      <c r="AY1622" s="236" t="s">
        <v>525</v>
      </c>
    </row>
    <row r="1623" spans="2:51" s="13" customFormat="1" ht="11.25">
      <c r="B1623" s="204"/>
      <c r="C1623" s="205"/>
      <c r="D1623" s="206" t="s">
        <v>546</v>
      </c>
      <c r="E1623" s="207" t="s">
        <v>19</v>
      </c>
      <c r="F1623" s="208" t="s">
        <v>2020</v>
      </c>
      <c r="G1623" s="205"/>
      <c r="H1623" s="209">
        <v>26.73</v>
      </c>
      <c r="I1623" s="210"/>
      <c r="J1623" s="205"/>
      <c r="K1623" s="205"/>
      <c r="L1623" s="211"/>
      <c r="M1623" s="212"/>
      <c r="N1623" s="213"/>
      <c r="O1623" s="213"/>
      <c r="P1623" s="213"/>
      <c r="Q1623" s="213"/>
      <c r="R1623" s="213"/>
      <c r="S1623" s="213"/>
      <c r="T1623" s="214"/>
      <c r="AT1623" s="215" t="s">
        <v>546</v>
      </c>
      <c r="AU1623" s="215" t="s">
        <v>85</v>
      </c>
      <c r="AV1623" s="13" t="s">
        <v>85</v>
      </c>
      <c r="AW1623" s="13" t="s">
        <v>33</v>
      </c>
      <c r="AX1623" s="13" t="s">
        <v>72</v>
      </c>
      <c r="AY1623" s="215" t="s">
        <v>525</v>
      </c>
    </row>
    <row r="1624" spans="2:51" s="13" customFormat="1" ht="11.25">
      <c r="B1624" s="204"/>
      <c r="C1624" s="205"/>
      <c r="D1624" s="206" t="s">
        <v>546</v>
      </c>
      <c r="E1624" s="207" t="s">
        <v>19</v>
      </c>
      <c r="F1624" s="208" t="s">
        <v>1880</v>
      </c>
      <c r="G1624" s="205"/>
      <c r="H1624" s="209">
        <v>-1.89</v>
      </c>
      <c r="I1624" s="210"/>
      <c r="J1624" s="205"/>
      <c r="K1624" s="205"/>
      <c r="L1624" s="211"/>
      <c r="M1624" s="212"/>
      <c r="N1624" s="213"/>
      <c r="O1624" s="213"/>
      <c r="P1624" s="213"/>
      <c r="Q1624" s="213"/>
      <c r="R1624" s="213"/>
      <c r="S1624" s="213"/>
      <c r="T1624" s="214"/>
      <c r="AT1624" s="215" t="s">
        <v>546</v>
      </c>
      <c r="AU1624" s="215" t="s">
        <v>85</v>
      </c>
      <c r="AV1624" s="13" t="s">
        <v>85</v>
      </c>
      <c r="AW1624" s="13" t="s">
        <v>33</v>
      </c>
      <c r="AX1624" s="13" t="s">
        <v>72</v>
      </c>
      <c r="AY1624" s="215" t="s">
        <v>525</v>
      </c>
    </row>
    <row r="1625" spans="2:51" s="15" customFormat="1" ht="11.25">
      <c r="B1625" s="227"/>
      <c r="C1625" s="228"/>
      <c r="D1625" s="206" t="s">
        <v>546</v>
      </c>
      <c r="E1625" s="229" t="s">
        <v>19</v>
      </c>
      <c r="F1625" s="230" t="s">
        <v>2022</v>
      </c>
      <c r="G1625" s="228"/>
      <c r="H1625" s="229" t="s">
        <v>19</v>
      </c>
      <c r="I1625" s="231"/>
      <c r="J1625" s="228"/>
      <c r="K1625" s="228"/>
      <c r="L1625" s="232"/>
      <c r="M1625" s="233"/>
      <c r="N1625" s="234"/>
      <c r="O1625" s="234"/>
      <c r="P1625" s="234"/>
      <c r="Q1625" s="234"/>
      <c r="R1625" s="234"/>
      <c r="S1625" s="234"/>
      <c r="T1625" s="235"/>
      <c r="AT1625" s="236" t="s">
        <v>546</v>
      </c>
      <c r="AU1625" s="236" t="s">
        <v>85</v>
      </c>
      <c r="AV1625" s="15" t="s">
        <v>79</v>
      </c>
      <c r="AW1625" s="15" t="s">
        <v>33</v>
      </c>
      <c r="AX1625" s="15" t="s">
        <v>72</v>
      </c>
      <c r="AY1625" s="236" t="s">
        <v>525</v>
      </c>
    </row>
    <row r="1626" spans="2:51" s="13" customFormat="1" ht="11.25">
      <c r="B1626" s="204"/>
      <c r="C1626" s="205"/>
      <c r="D1626" s="206" t="s">
        <v>546</v>
      </c>
      <c r="E1626" s="207" t="s">
        <v>19</v>
      </c>
      <c r="F1626" s="208" t="s">
        <v>2023</v>
      </c>
      <c r="G1626" s="205"/>
      <c r="H1626" s="209">
        <v>50.875</v>
      </c>
      <c r="I1626" s="210"/>
      <c r="J1626" s="205"/>
      <c r="K1626" s="205"/>
      <c r="L1626" s="211"/>
      <c r="M1626" s="212"/>
      <c r="N1626" s="213"/>
      <c r="O1626" s="213"/>
      <c r="P1626" s="213"/>
      <c r="Q1626" s="213"/>
      <c r="R1626" s="213"/>
      <c r="S1626" s="213"/>
      <c r="T1626" s="214"/>
      <c r="AT1626" s="215" t="s">
        <v>546</v>
      </c>
      <c r="AU1626" s="215" t="s">
        <v>85</v>
      </c>
      <c r="AV1626" s="13" t="s">
        <v>85</v>
      </c>
      <c r="AW1626" s="13" t="s">
        <v>33</v>
      </c>
      <c r="AX1626" s="13" t="s">
        <v>72</v>
      </c>
      <c r="AY1626" s="215" t="s">
        <v>525</v>
      </c>
    </row>
    <row r="1627" spans="2:51" s="13" customFormat="1" ht="11.25">
      <c r="B1627" s="204"/>
      <c r="C1627" s="205"/>
      <c r="D1627" s="206" t="s">
        <v>546</v>
      </c>
      <c r="E1627" s="207" t="s">
        <v>19</v>
      </c>
      <c r="F1627" s="208" t="s">
        <v>1880</v>
      </c>
      <c r="G1627" s="205"/>
      <c r="H1627" s="209">
        <v>-1.89</v>
      </c>
      <c r="I1627" s="210"/>
      <c r="J1627" s="205"/>
      <c r="K1627" s="205"/>
      <c r="L1627" s="211"/>
      <c r="M1627" s="212"/>
      <c r="N1627" s="213"/>
      <c r="O1627" s="213"/>
      <c r="P1627" s="213"/>
      <c r="Q1627" s="213"/>
      <c r="R1627" s="213"/>
      <c r="S1627" s="213"/>
      <c r="T1627" s="214"/>
      <c r="AT1627" s="215" t="s">
        <v>546</v>
      </c>
      <c r="AU1627" s="215" t="s">
        <v>85</v>
      </c>
      <c r="AV1627" s="13" t="s">
        <v>85</v>
      </c>
      <c r="AW1627" s="13" t="s">
        <v>33</v>
      </c>
      <c r="AX1627" s="13" t="s">
        <v>72</v>
      </c>
      <c r="AY1627" s="215" t="s">
        <v>525</v>
      </c>
    </row>
    <row r="1628" spans="2:51" s="13" customFormat="1" ht="11.25">
      <c r="B1628" s="204"/>
      <c r="C1628" s="205"/>
      <c r="D1628" s="206" t="s">
        <v>546</v>
      </c>
      <c r="E1628" s="207" t="s">
        <v>19</v>
      </c>
      <c r="F1628" s="208" t="s">
        <v>2013</v>
      </c>
      <c r="G1628" s="205"/>
      <c r="H1628" s="209">
        <v>-1.76</v>
      </c>
      <c r="I1628" s="210"/>
      <c r="J1628" s="205"/>
      <c r="K1628" s="205"/>
      <c r="L1628" s="211"/>
      <c r="M1628" s="212"/>
      <c r="N1628" s="213"/>
      <c r="O1628" s="213"/>
      <c r="P1628" s="213"/>
      <c r="Q1628" s="213"/>
      <c r="R1628" s="213"/>
      <c r="S1628" s="213"/>
      <c r="T1628" s="214"/>
      <c r="AT1628" s="215" t="s">
        <v>546</v>
      </c>
      <c r="AU1628" s="215" t="s">
        <v>85</v>
      </c>
      <c r="AV1628" s="13" t="s">
        <v>85</v>
      </c>
      <c r="AW1628" s="13" t="s">
        <v>33</v>
      </c>
      <c r="AX1628" s="13" t="s">
        <v>72</v>
      </c>
      <c r="AY1628" s="215" t="s">
        <v>525</v>
      </c>
    </row>
    <row r="1629" spans="2:51" s="13" customFormat="1" ht="11.25">
      <c r="B1629" s="204"/>
      <c r="C1629" s="205"/>
      <c r="D1629" s="206" t="s">
        <v>546</v>
      </c>
      <c r="E1629" s="207" t="s">
        <v>19</v>
      </c>
      <c r="F1629" s="208" t="s">
        <v>2024</v>
      </c>
      <c r="G1629" s="205"/>
      <c r="H1629" s="209">
        <v>-2.9750000000000001</v>
      </c>
      <c r="I1629" s="210"/>
      <c r="J1629" s="205"/>
      <c r="K1629" s="205"/>
      <c r="L1629" s="211"/>
      <c r="M1629" s="212"/>
      <c r="N1629" s="213"/>
      <c r="O1629" s="213"/>
      <c r="P1629" s="213"/>
      <c r="Q1629" s="213"/>
      <c r="R1629" s="213"/>
      <c r="S1629" s="213"/>
      <c r="T1629" s="214"/>
      <c r="AT1629" s="215" t="s">
        <v>546</v>
      </c>
      <c r="AU1629" s="215" t="s">
        <v>85</v>
      </c>
      <c r="AV1629" s="13" t="s">
        <v>85</v>
      </c>
      <c r="AW1629" s="13" t="s">
        <v>33</v>
      </c>
      <c r="AX1629" s="13" t="s">
        <v>72</v>
      </c>
      <c r="AY1629" s="215" t="s">
        <v>525</v>
      </c>
    </row>
    <row r="1630" spans="2:51" s="15" customFormat="1" ht="11.25">
      <c r="B1630" s="227"/>
      <c r="C1630" s="228"/>
      <c r="D1630" s="206" t="s">
        <v>546</v>
      </c>
      <c r="E1630" s="229" t="s">
        <v>19</v>
      </c>
      <c r="F1630" s="230" t="s">
        <v>2025</v>
      </c>
      <c r="G1630" s="228"/>
      <c r="H1630" s="229" t="s">
        <v>19</v>
      </c>
      <c r="I1630" s="231"/>
      <c r="J1630" s="228"/>
      <c r="K1630" s="228"/>
      <c r="L1630" s="232"/>
      <c r="M1630" s="233"/>
      <c r="N1630" s="234"/>
      <c r="O1630" s="234"/>
      <c r="P1630" s="234"/>
      <c r="Q1630" s="234"/>
      <c r="R1630" s="234"/>
      <c r="S1630" s="234"/>
      <c r="T1630" s="235"/>
      <c r="AT1630" s="236" t="s">
        <v>546</v>
      </c>
      <c r="AU1630" s="236" t="s">
        <v>85</v>
      </c>
      <c r="AV1630" s="15" t="s">
        <v>79</v>
      </c>
      <c r="AW1630" s="15" t="s">
        <v>33</v>
      </c>
      <c r="AX1630" s="15" t="s">
        <v>72</v>
      </c>
      <c r="AY1630" s="236" t="s">
        <v>525</v>
      </c>
    </row>
    <row r="1631" spans="2:51" s="13" customFormat="1" ht="11.25">
      <c r="B1631" s="204"/>
      <c r="C1631" s="205"/>
      <c r="D1631" s="206" t="s">
        <v>546</v>
      </c>
      <c r="E1631" s="207" t="s">
        <v>19</v>
      </c>
      <c r="F1631" s="208" t="s">
        <v>2020</v>
      </c>
      <c r="G1631" s="205"/>
      <c r="H1631" s="209">
        <v>26.73</v>
      </c>
      <c r="I1631" s="210"/>
      <c r="J1631" s="205"/>
      <c r="K1631" s="205"/>
      <c r="L1631" s="211"/>
      <c r="M1631" s="212"/>
      <c r="N1631" s="213"/>
      <c r="O1631" s="213"/>
      <c r="P1631" s="213"/>
      <c r="Q1631" s="213"/>
      <c r="R1631" s="213"/>
      <c r="S1631" s="213"/>
      <c r="T1631" s="214"/>
      <c r="AT1631" s="215" t="s">
        <v>546</v>
      </c>
      <c r="AU1631" s="215" t="s">
        <v>85</v>
      </c>
      <c r="AV1631" s="13" t="s">
        <v>85</v>
      </c>
      <c r="AW1631" s="13" t="s">
        <v>33</v>
      </c>
      <c r="AX1631" s="13" t="s">
        <v>72</v>
      </c>
      <c r="AY1631" s="215" t="s">
        <v>525</v>
      </c>
    </row>
    <row r="1632" spans="2:51" s="13" customFormat="1" ht="11.25">
      <c r="B1632" s="204"/>
      <c r="C1632" s="205"/>
      <c r="D1632" s="206" t="s">
        <v>546</v>
      </c>
      <c r="E1632" s="207" t="s">
        <v>19</v>
      </c>
      <c r="F1632" s="208" t="s">
        <v>1880</v>
      </c>
      <c r="G1632" s="205"/>
      <c r="H1632" s="209">
        <v>-1.89</v>
      </c>
      <c r="I1632" s="210"/>
      <c r="J1632" s="205"/>
      <c r="K1632" s="205"/>
      <c r="L1632" s="211"/>
      <c r="M1632" s="212"/>
      <c r="N1632" s="213"/>
      <c r="O1632" s="213"/>
      <c r="P1632" s="213"/>
      <c r="Q1632" s="213"/>
      <c r="R1632" s="213"/>
      <c r="S1632" s="213"/>
      <c r="T1632" s="214"/>
      <c r="AT1632" s="215" t="s">
        <v>546</v>
      </c>
      <c r="AU1632" s="215" t="s">
        <v>85</v>
      </c>
      <c r="AV1632" s="13" t="s">
        <v>85</v>
      </c>
      <c r="AW1632" s="13" t="s">
        <v>33</v>
      </c>
      <c r="AX1632" s="13" t="s">
        <v>72</v>
      </c>
      <c r="AY1632" s="215" t="s">
        <v>525</v>
      </c>
    </row>
    <row r="1633" spans="2:51" s="13" customFormat="1" ht="11.25">
      <c r="B1633" s="204"/>
      <c r="C1633" s="205"/>
      <c r="D1633" s="206" t="s">
        <v>546</v>
      </c>
      <c r="E1633" s="207" t="s">
        <v>19</v>
      </c>
      <c r="F1633" s="208" t="s">
        <v>2011</v>
      </c>
      <c r="G1633" s="205"/>
      <c r="H1633" s="209">
        <v>-0.26300000000000001</v>
      </c>
      <c r="I1633" s="210"/>
      <c r="J1633" s="205"/>
      <c r="K1633" s="205"/>
      <c r="L1633" s="211"/>
      <c r="M1633" s="212"/>
      <c r="N1633" s="213"/>
      <c r="O1633" s="213"/>
      <c r="P1633" s="213"/>
      <c r="Q1633" s="213"/>
      <c r="R1633" s="213"/>
      <c r="S1633" s="213"/>
      <c r="T1633" s="214"/>
      <c r="AT1633" s="215" t="s">
        <v>546</v>
      </c>
      <c r="AU1633" s="215" t="s">
        <v>85</v>
      </c>
      <c r="AV1633" s="13" t="s">
        <v>85</v>
      </c>
      <c r="AW1633" s="13" t="s">
        <v>33</v>
      </c>
      <c r="AX1633" s="13" t="s">
        <v>72</v>
      </c>
      <c r="AY1633" s="215" t="s">
        <v>525</v>
      </c>
    </row>
    <row r="1634" spans="2:51" s="15" customFormat="1" ht="11.25">
      <c r="B1634" s="227"/>
      <c r="C1634" s="228"/>
      <c r="D1634" s="206" t="s">
        <v>546</v>
      </c>
      <c r="E1634" s="229" t="s">
        <v>19</v>
      </c>
      <c r="F1634" s="230" t="s">
        <v>2026</v>
      </c>
      <c r="G1634" s="228"/>
      <c r="H1634" s="229" t="s">
        <v>19</v>
      </c>
      <c r="I1634" s="231"/>
      <c r="J1634" s="228"/>
      <c r="K1634" s="228"/>
      <c r="L1634" s="232"/>
      <c r="M1634" s="233"/>
      <c r="N1634" s="234"/>
      <c r="O1634" s="234"/>
      <c r="P1634" s="234"/>
      <c r="Q1634" s="234"/>
      <c r="R1634" s="234"/>
      <c r="S1634" s="234"/>
      <c r="T1634" s="235"/>
      <c r="AT1634" s="236" t="s">
        <v>546</v>
      </c>
      <c r="AU1634" s="236" t="s">
        <v>85</v>
      </c>
      <c r="AV1634" s="15" t="s">
        <v>79</v>
      </c>
      <c r="AW1634" s="15" t="s">
        <v>33</v>
      </c>
      <c r="AX1634" s="15" t="s">
        <v>72</v>
      </c>
      <c r="AY1634" s="236" t="s">
        <v>525</v>
      </c>
    </row>
    <row r="1635" spans="2:51" s="13" customFormat="1" ht="11.25">
      <c r="B1635" s="204"/>
      <c r="C1635" s="205"/>
      <c r="D1635" s="206" t="s">
        <v>546</v>
      </c>
      <c r="E1635" s="207" t="s">
        <v>19</v>
      </c>
      <c r="F1635" s="208" t="s">
        <v>2027</v>
      </c>
      <c r="G1635" s="205"/>
      <c r="H1635" s="209">
        <v>27.225000000000001</v>
      </c>
      <c r="I1635" s="210"/>
      <c r="J1635" s="205"/>
      <c r="K1635" s="205"/>
      <c r="L1635" s="211"/>
      <c r="M1635" s="212"/>
      <c r="N1635" s="213"/>
      <c r="O1635" s="213"/>
      <c r="P1635" s="213"/>
      <c r="Q1635" s="213"/>
      <c r="R1635" s="213"/>
      <c r="S1635" s="213"/>
      <c r="T1635" s="214"/>
      <c r="AT1635" s="215" t="s">
        <v>546</v>
      </c>
      <c r="AU1635" s="215" t="s">
        <v>85</v>
      </c>
      <c r="AV1635" s="13" t="s">
        <v>85</v>
      </c>
      <c r="AW1635" s="13" t="s">
        <v>33</v>
      </c>
      <c r="AX1635" s="13" t="s">
        <v>72</v>
      </c>
      <c r="AY1635" s="215" t="s">
        <v>525</v>
      </c>
    </row>
    <row r="1636" spans="2:51" s="13" customFormat="1" ht="11.25">
      <c r="B1636" s="204"/>
      <c r="C1636" s="205"/>
      <c r="D1636" s="206" t="s">
        <v>546</v>
      </c>
      <c r="E1636" s="207" t="s">
        <v>19</v>
      </c>
      <c r="F1636" s="208" t="s">
        <v>1974</v>
      </c>
      <c r="G1636" s="205"/>
      <c r="H1636" s="209">
        <v>-1.36</v>
      </c>
      <c r="I1636" s="210"/>
      <c r="J1636" s="205"/>
      <c r="K1636" s="205"/>
      <c r="L1636" s="211"/>
      <c r="M1636" s="212"/>
      <c r="N1636" s="213"/>
      <c r="O1636" s="213"/>
      <c r="P1636" s="213"/>
      <c r="Q1636" s="213"/>
      <c r="R1636" s="213"/>
      <c r="S1636" s="213"/>
      <c r="T1636" s="214"/>
      <c r="AT1636" s="215" t="s">
        <v>546</v>
      </c>
      <c r="AU1636" s="215" t="s">
        <v>85</v>
      </c>
      <c r="AV1636" s="13" t="s">
        <v>85</v>
      </c>
      <c r="AW1636" s="13" t="s">
        <v>33</v>
      </c>
      <c r="AX1636" s="13" t="s">
        <v>72</v>
      </c>
      <c r="AY1636" s="215" t="s">
        <v>525</v>
      </c>
    </row>
    <row r="1637" spans="2:51" s="15" customFormat="1" ht="11.25">
      <c r="B1637" s="227"/>
      <c r="C1637" s="228"/>
      <c r="D1637" s="206" t="s">
        <v>546</v>
      </c>
      <c r="E1637" s="229" t="s">
        <v>19</v>
      </c>
      <c r="F1637" s="230" t="s">
        <v>2028</v>
      </c>
      <c r="G1637" s="228"/>
      <c r="H1637" s="229" t="s">
        <v>19</v>
      </c>
      <c r="I1637" s="231"/>
      <c r="J1637" s="228"/>
      <c r="K1637" s="228"/>
      <c r="L1637" s="232"/>
      <c r="M1637" s="233"/>
      <c r="N1637" s="234"/>
      <c r="O1637" s="234"/>
      <c r="P1637" s="234"/>
      <c r="Q1637" s="234"/>
      <c r="R1637" s="234"/>
      <c r="S1637" s="234"/>
      <c r="T1637" s="235"/>
      <c r="AT1637" s="236" t="s">
        <v>546</v>
      </c>
      <c r="AU1637" s="236" t="s">
        <v>85</v>
      </c>
      <c r="AV1637" s="15" t="s">
        <v>79</v>
      </c>
      <c r="AW1637" s="15" t="s">
        <v>33</v>
      </c>
      <c r="AX1637" s="15" t="s">
        <v>72</v>
      </c>
      <c r="AY1637" s="236" t="s">
        <v>525</v>
      </c>
    </row>
    <row r="1638" spans="2:51" s="13" customFormat="1" ht="11.25">
      <c r="B1638" s="204"/>
      <c r="C1638" s="205"/>
      <c r="D1638" s="206" t="s">
        <v>546</v>
      </c>
      <c r="E1638" s="207" t="s">
        <v>19</v>
      </c>
      <c r="F1638" s="208" t="s">
        <v>2029</v>
      </c>
      <c r="G1638" s="205"/>
      <c r="H1638" s="209">
        <v>50.875</v>
      </c>
      <c r="I1638" s="210"/>
      <c r="J1638" s="205"/>
      <c r="K1638" s="205"/>
      <c r="L1638" s="211"/>
      <c r="M1638" s="212"/>
      <c r="N1638" s="213"/>
      <c r="O1638" s="213"/>
      <c r="P1638" s="213"/>
      <c r="Q1638" s="213"/>
      <c r="R1638" s="213"/>
      <c r="S1638" s="213"/>
      <c r="T1638" s="214"/>
      <c r="AT1638" s="215" t="s">
        <v>546</v>
      </c>
      <c r="AU1638" s="215" t="s">
        <v>85</v>
      </c>
      <c r="AV1638" s="13" t="s">
        <v>85</v>
      </c>
      <c r="AW1638" s="13" t="s">
        <v>33</v>
      </c>
      <c r="AX1638" s="13" t="s">
        <v>72</v>
      </c>
      <c r="AY1638" s="215" t="s">
        <v>525</v>
      </c>
    </row>
    <row r="1639" spans="2:51" s="13" customFormat="1" ht="11.25">
      <c r="B1639" s="204"/>
      <c r="C1639" s="205"/>
      <c r="D1639" s="206" t="s">
        <v>546</v>
      </c>
      <c r="E1639" s="207" t="s">
        <v>19</v>
      </c>
      <c r="F1639" s="208" t="s">
        <v>1880</v>
      </c>
      <c r="G1639" s="205"/>
      <c r="H1639" s="209">
        <v>-1.89</v>
      </c>
      <c r="I1639" s="210"/>
      <c r="J1639" s="205"/>
      <c r="K1639" s="205"/>
      <c r="L1639" s="211"/>
      <c r="M1639" s="212"/>
      <c r="N1639" s="213"/>
      <c r="O1639" s="213"/>
      <c r="P1639" s="213"/>
      <c r="Q1639" s="213"/>
      <c r="R1639" s="213"/>
      <c r="S1639" s="213"/>
      <c r="T1639" s="214"/>
      <c r="AT1639" s="215" t="s">
        <v>546</v>
      </c>
      <c r="AU1639" s="215" t="s">
        <v>85</v>
      </c>
      <c r="AV1639" s="13" t="s">
        <v>85</v>
      </c>
      <c r="AW1639" s="13" t="s">
        <v>33</v>
      </c>
      <c r="AX1639" s="13" t="s">
        <v>72</v>
      </c>
      <c r="AY1639" s="215" t="s">
        <v>525</v>
      </c>
    </row>
    <row r="1640" spans="2:51" s="13" customFormat="1" ht="11.25">
      <c r="B1640" s="204"/>
      <c r="C1640" s="205"/>
      <c r="D1640" s="206" t="s">
        <v>546</v>
      </c>
      <c r="E1640" s="207" t="s">
        <v>19</v>
      </c>
      <c r="F1640" s="208" t="s">
        <v>2013</v>
      </c>
      <c r="G1640" s="205"/>
      <c r="H1640" s="209">
        <v>-1.76</v>
      </c>
      <c r="I1640" s="210"/>
      <c r="J1640" s="205"/>
      <c r="K1640" s="205"/>
      <c r="L1640" s="211"/>
      <c r="M1640" s="212"/>
      <c r="N1640" s="213"/>
      <c r="O1640" s="213"/>
      <c r="P1640" s="213"/>
      <c r="Q1640" s="213"/>
      <c r="R1640" s="213"/>
      <c r="S1640" s="213"/>
      <c r="T1640" s="214"/>
      <c r="AT1640" s="215" t="s">
        <v>546</v>
      </c>
      <c r="AU1640" s="215" t="s">
        <v>85</v>
      </c>
      <c r="AV1640" s="13" t="s">
        <v>85</v>
      </c>
      <c r="AW1640" s="13" t="s">
        <v>33</v>
      </c>
      <c r="AX1640" s="13" t="s">
        <v>72</v>
      </c>
      <c r="AY1640" s="215" t="s">
        <v>525</v>
      </c>
    </row>
    <row r="1641" spans="2:51" s="13" customFormat="1" ht="11.25">
      <c r="B1641" s="204"/>
      <c r="C1641" s="205"/>
      <c r="D1641" s="206" t="s">
        <v>546</v>
      </c>
      <c r="E1641" s="207" t="s">
        <v>19</v>
      </c>
      <c r="F1641" s="208" t="s">
        <v>2024</v>
      </c>
      <c r="G1641" s="205"/>
      <c r="H1641" s="209">
        <v>-2.9750000000000001</v>
      </c>
      <c r="I1641" s="210"/>
      <c r="J1641" s="205"/>
      <c r="K1641" s="205"/>
      <c r="L1641" s="211"/>
      <c r="M1641" s="212"/>
      <c r="N1641" s="213"/>
      <c r="O1641" s="213"/>
      <c r="P1641" s="213"/>
      <c r="Q1641" s="213"/>
      <c r="R1641" s="213"/>
      <c r="S1641" s="213"/>
      <c r="T1641" s="214"/>
      <c r="AT1641" s="215" t="s">
        <v>546</v>
      </c>
      <c r="AU1641" s="215" t="s">
        <v>85</v>
      </c>
      <c r="AV1641" s="13" t="s">
        <v>85</v>
      </c>
      <c r="AW1641" s="13" t="s">
        <v>33</v>
      </c>
      <c r="AX1641" s="13" t="s">
        <v>72</v>
      </c>
      <c r="AY1641" s="215" t="s">
        <v>525</v>
      </c>
    </row>
    <row r="1642" spans="2:51" s="15" customFormat="1" ht="11.25">
      <c r="B1642" s="227"/>
      <c r="C1642" s="228"/>
      <c r="D1642" s="206" t="s">
        <v>546</v>
      </c>
      <c r="E1642" s="229" t="s">
        <v>19</v>
      </c>
      <c r="F1642" s="230" t="s">
        <v>2030</v>
      </c>
      <c r="G1642" s="228"/>
      <c r="H1642" s="229" t="s">
        <v>19</v>
      </c>
      <c r="I1642" s="231"/>
      <c r="J1642" s="228"/>
      <c r="K1642" s="228"/>
      <c r="L1642" s="232"/>
      <c r="M1642" s="233"/>
      <c r="N1642" s="234"/>
      <c r="O1642" s="234"/>
      <c r="P1642" s="234"/>
      <c r="Q1642" s="234"/>
      <c r="R1642" s="234"/>
      <c r="S1642" s="234"/>
      <c r="T1642" s="235"/>
      <c r="AT1642" s="236" t="s">
        <v>546</v>
      </c>
      <c r="AU1642" s="236" t="s">
        <v>85</v>
      </c>
      <c r="AV1642" s="15" t="s">
        <v>79</v>
      </c>
      <c r="AW1642" s="15" t="s">
        <v>33</v>
      </c>
      <c r="AX1642" s="15" t="s">
        <v>72</v>
      </c>
      <c r="AY1642" s="236" t="s">
        <v>525</v>
      </c>
    </row>
    <row r="1643" spans="2:51" s="13" customFormat="1" ht="11.25">
      <c r="B1643" s="204"/>
      <c r="C1643" s="205"/>
      <c r="D1643" s="206" t="s">
        <v>546</v>
      </c>
      <c r="E1643" s="207" t="s">
        <v>19</v>
      </c>
      <c r="F1643" s="208" t="s">
        <v>2020</v>
      </c>
      <c r="G1643" s="205"/>
      <c r="H1643" s="209">
        <v>26.73</v>
      </c>
      <c r="I1643" s="210"/>
      <c r="J1643" s="205"/>
      <c r="K1643" s="205"/>
      <c r="L1643" s="211"/>
      <c r="M1643" s="212"/>
      <c r="N1643" s="213"/>
      <c r="O1643" s="213"/>
      <c r="P1643" s="213"/>
      <c r="Q1643" s="213"/>
      <c r="R1643" s="213"/>
      <c r="S1643" s="213"/>
      <c r="T1643" s="214"/>
      <c r="AT1643" s="215" t="s">
        <v>546</v>
      </c>
      <c r="AU1643" s="215" t="s">
        <v>85</v>
      </c>
      <c r="AV1643" s="13" t="s">
        <v>85</v>
      </c>
      <c r="AW1643" s="13" t="s">
        <v>33</v>
      </c>
      <c r="AX1643" s="13" t="s">
        <v>72</v>
      </c>
      <c r="AY1643" s="215" t="s">
        <v>525</v>
      </c>
    </row>
    <row r="1644" spans="2:51" s="13" customFormat="1" ht="11.25">
      <c r="B1644" s="204"/>
      <c r="C1644" s="205"/>
      <c r="D1644" s="206" t="s">
        <v>546</v>
      </c>
      <c r="E1644" s="207" t="s">
        <v>19</v>
      </c>
      <c r="F1644" s="208" t="s">
        <v>1880</v>
      </c>
      <c r="G1644" s="205"/>
      <c r="H1644" s="209">
        <v>-1.89</v>
      </c>
      <c r="I1644" s="210"/>
      <c r="J1644" s="205"/>
      <c r="K1644" s="205"/>
      <c r="L1644" s="211"/>
      <c r="M1644" s="212"/>
      <c r="N1644" s="213"/>
      <c r="O1644" s="213"/>
      <c r="P1644" s="213"/>
      <c r="Q1644" s="213"/>
      <c r="R1644" s="213"/>
      <c r="S1644" s="213"/>
      <c r="T1644" s="214"/>
      <c r="AT1644" s="215" t="s">
        <v>546</v>
      </c>
      <c r="AU1644" s="215" t="s">
        <v>85</v>
      </c>
      <c r="AV1644" s="13" t="s">
        <v>85</v>
      </c>
      <c r="AW1644" s="13" t="s">
        <v>33</v>
      </c>
      <c r="AX1644" s="13" t="s">
        <v>72</v>
      </c>
      <c r="AY1644" s="215" t="s">
        <v>525</v>
      </c>
    </row>
    <row r="1645" spans="2:51" s="13" customFormat="1" ht="11.25">
      <c r="B1645" s="204"/>
      <c r="C1645" s="205"/>
      <c r="D1645" s="206" t="s">
        <v>546</v>
      </c>
      <c r="E1645" s="207" t="s">
        <v>19</v>
      </c>
      <c r="F1645" s="208" t="s">
        <v>2011</v>
      </c>
      <c r="G1645" s="205"/>
      <c r="H1645" s="209">
        <v>-0.26300000000000001</v>
      </c>
      <c r="I1645" s="210"/>
      <c r="J1645" s="205"/>
      <c r="K1645" s="205"/>
      <c r="L1645" s="211"/>
      <c r="M1645" s="212"/>
      <c r="N1645" s="213"/>
      <c r="O1645" s="213"/>
      <c r="P1645" s="213"/>
      <c r="Q1645" s="213"/>
      <c r="R1645" s="213"/>
      <c r="S1645" s="213"/>
      <c r="T1645" s="214"/>
      <c r="AT1645" s="215" t="s">
        <v>546</v>
      </c>
      <c r="AU1645" s="215" t="s">
        <v>85</v>
      </c>
      <c r="AV1645" s="13" t="s">
        <v>85</v>
      </c>
      <c r="AW1645" s="13" t="s">
        <v>33</v>
      </c>
      <c r="AX1645" s="13" t="s">
        <v>72</v>
      </c>
      <c r="AY1645" s="215" t="s">
        <v>525</v>
      </c>
    </row>
    <row r="1646" spans="2:51" s="15" customFormat="1" ht="11.25">
      <c r="B1646" s="227"/>
      <c r="C1646" s="228"/>
      <c r="D1646" s="206" t="s">
        <v>546</v>
      </c>
      <c r="E1646" s="229" t="s">
        <v>19</v>
      </c>
      <c r="F1646" s="230" t="s">
        <v>2031</v>
      </c>
      <c r="G1646" s="228"/>
      <c r="H1646" s="229" t="s">
        <v>19</v>
      </c>
      <c r="I1646" s="231"/>
      <c r="J1646" s="228"/>
      <c r="K1646" s="228"/>
      <c r="L1646" s="232"/>
      <c r="M1646" s="233"/>
      <c r="N1646" s="234"/>
      <c r="O1646" s="234"/>
      <c r="P1646" s="234"/>
      <c r="Q1646" s="234"/>
      <c r="R1646" s="234"/>
      <c r="S1646" s="234"/>
      <c r="T1646" s="235"/>
      <c r="AT1646" s="236" t="s">
        <v>546</v>
      </c>
      <c r="AU1646" s="236" t="s">
        <v>85</v>
      </c>
      <c r="AV1646" s="15" t="s">
        <v>79</v>
      </c>
      <c r="AW1646" s="15" t="s">
        <v>33</v>
      </c>
      <c r="AX1646" s="15" t="s">
        <v>72</v>
      </c>
      <c r="AY1646" s="236" t="s">
        <v>525</v>
      </c>
    </row>
    <row r="1647" spans="2:51" s="13" customFormat="1" ht="11.25">
      <c r="B1647" s="204"/>
      <c r="C1647" s="205"/>
      <c r="D1647" s="206" t="s">
        <v>546</v>
      </c>
      <c r="E1647" s="207" t="s">
        <v>19</v>
      </c>
      <c r="F1647" s="208" t="s">
        <v>2032</v>
      </c>
      <c r="G1647" s="205"/>
      <c r="H1647" s="209">
        <v>28.71</v>
      </c>
      <c r="I1647" s="210"/>
      <c r="J1647" s="205"/>
      <c r="K1647" s="205"/>
      <c r="L1647" s="211"/>
      <c r="M1647" s="212"/>
      <c r="N1647" s="213"/>
      <c r="O1647" s="213"/>
      <c r="P1647" s="213"/>
      <c r="Q1647" s="213"/>
      <c r="R1647" s="213"/>
      <c r="S1647" s="213"/>
      <c r="T1647" s="214"/>
      <c r="AT1647" s="215" t="s">
        <v>546</v>
      </c>
      <c r="AU1647" s="215" t="s">
        <v>85</v>
      </c>
      <c r="AV1647" s="13" t="s">
        <v>85</v>
      </c>
      <c r="AW1647" s="13" t="s">
        <v>33</v>
      </c>
      <c r="AX1647" s="13" t="s">
        <v>72</v>
      </c>
      <c r="AY1647" s="215" t="s">
        <v>525</v>
      </c>
    </row>
    <row r="1648" spans="2:51" s="13" customFormat="1" ht="11.25">
      <c r="B1648" s="204"/>
      <c r="C1648" s="205"/>
      <c r="D1648" s="206" t="s">
        <v>546</v>
      </c>
      <c r="E1648" s="207" t="s">
        <v>19</v>
      </c>
      <c r="F1648" s="208" t="s">
        <v>1974</v>
      </c>
      <c r="G1648" s="205"/>
      <c r="H1648" s="209">
        <v>-1.36</v>
      </c>
      <c r="I1648" s="210"/>
      <c r="J1648" s="205"/>
      <c r="K1648" s="205"/>
      <c r="L1648" s="211"/>
      <c r="M1648" s="212"/>
      <c r="N1648" s="213"/>
      <c r="O1648" s="213"/>
      <c r="P1648" s="213"/>
      <c r="Q1648" s="213"/>
      <c r="R1648" s="213"/>
      <c r="S1648" s="213"/>
      <c r="T1648" s="214"/>
      <c r="AT1648" s="215" t="s">
        <v>546</v>
      </c>
      <c r="AU1648" s="215" t="s">
        <v>85</v>
      </c>
      <c r="AV1648" s="13" t="s">
        <v>85</v>
      </c>
      <c r="AW1648" s="13" t="s">
        <v>33</v>
      </c>
      <c r="AX1648" s="13" t="s">
        <v>72</v>
      </c>
      <c r="AY1648" s="215" t="s">
        <v>525</v>
      </c>
    </row>
    <row r="1649" spans="2:51" s="15" customFormat="1" ht="11.25">
      <c r="B1649" s="227"/>
      <c r="C1649" s="228"/>
      <c r="D1649" s="206" t="s">
        <v>546</v>
      </c>
      <c r="E1649" s="229" t="s">
        <v>19</v>
      </c>
      <c r="F1649" s="230" t="s">
        <v>2033</v>
      </c>
      <c r="G1649" s="228"/>
      <c r="H1649" s="229" t="s">
        <v>19</v>
      </c>
      <c r="I1649" s="231"/>
      <c r="J1649" s="228"/>
      <c r="K1649" s="228"/>
      <c r="L1649" s="232"/>
      <c r="M1649" s="233"/>
      <c r="N1649" s="234"/>
      <c r="O1649" s="234"/>
      <c r="P1649" s="234"/>
      <c r="Q1649" s="234"/>
      <c r="R1649" s="234"/>
      <c r="S1649" s="234"/>
      <c r="T1649" s="235"/>
      <c r="AT1649" s="236" t="s">
        <v>546</v>
      </c>
      <c r="AU1649" s="236" t="s">
        <v>85</v>
      </c>
      <c r="AV1649" s="15" t="s">
        <v>79</v>
      </c>
      <c r="AW1649" s="15" t="s">
        <v>33</v>
      </c>
      <c r="AX1649" s="15" t="s">
        <v>72</v>
      </c>
      <c r="AY1649" s="236" t="s">
        <v>525</v>
      </c>
    </row>
    <row r="1650" spans="2:51" s="13" customFormat="1" ht="11.25">
      <c r="B1650" s="204"/>
      <c r="C1650" s="205"/>
      <c r="D1650" s="206" t="s">
        <v>546</v>
      </c>
      <c r="E1650" s="207" t="s">
        <v>19</v>
      </c>
      <c r="F1650" s="208" t="s">
        <v>2023</v>
      </c>
      <c r="G1650" s="205"/>
      <c r="H1650" s="209">
        <v>50.875</v>
      </c>
      <c r="I1650" s="210"/>
      <c r="J1650" s="205"/>
      <c r="K1650" s="205"/>
      <c r="L1650" s="211"/>
      <c r="M1650" s="212"/>
      <c r="N1650" s="213"/>
      <c r="O1650" s="213"/>
      <c r="P1650" s="213"/>
      <c r="Q1650" s="213"/>
      <c r="R1650" s="213"/>
      <c r="S1650" s="213"/>
      <c r="T1650" s="214"/>
      <c r="AT1650" s="215" t="s">
        <v>546</v>
      </c>
      <c r="AU1650" s="215" t="s">
        <v>85</v>
      </c>
      <c r="AV1650" s="13" t="s">
        <v>85</v>
      </c>
      <c r="AW1650" s="13" t="s">
        <v>33</v>
      </c>
      <c r="AX1650" s="13" t="s">
        <v>72</v>
      </c>
      <c r="AY1650" s="215" t="s">
        <v>525</v>
      </c>
    </row>
    <row r="1651" spans="2:51" s="13" customFormat="1" ht="11.25">
      <c r="B1651" s="204"/>
      <c r="C1651" s="205"/>
      <c r="D1651" s="206" t="s">
        <v>546</v>
      </c>
      <c r="E1651" s="207" t="s">
        <v>19</v>
      </c>
      <c r="F1651" s="208" t="s">
        <v>1880</v>
      </c>
      <c r="G1651" s="205"/>
      <c r="H1651" s="209">
        <v>-1.89</v>
      </c>
      <c r="I1651" s="210"/>
      <c r="J1651" s="205"/>
      <c r="K1651" s="205"/>
      <c r="L1651" s="211"/>
      <c r="M1651" s="212"/>
      <c r="N1651" s="213"/>
      <c r="O1651" s="213"/>
      <c r="P1651" s="213"/>
      <c r="Q1651" s="213"/>
      <c r="R1651" s="213"/>
      <c r="S1651" s="213"/>
      <c r="T1651" s="214"/>
      <c r="AT1651" s="215" t="s">
        <v>546</v>
      </c>
      <c r="AU1651" s="215" t="s">
        <v>85</v>
      </c>
      <c r="AV1651" s="13" t="s">
        <v>85</v>
      </c>
      <c r="AW1651" s="13" t="s">
        <v>33</v>
      </c>
      <c r="AX1651" s="13" t="s">
        <v>72</v>
      </c>
      <c r="AY1651" s="215" t="s">
        <v>525</v>
      </c>
    </row>
    <row r="1652" spans="2:51" s="13" customFormat="1" ht="11.25">
      <c r="B1652" s="204"/>
      <c r="C1652" s="205"/>
      <c r="D1652" s="206" t="s">
        <v>546</v>
      </c>
      <c r="E1652" s="207" t="s">
        <v>19</v>
      </c>
      <c r="F1652" s="208" t="s">
        <v>2013</v>
      </c>
      <c r="G1652" s="205"/>
      <c r="H1652" s="209">
        <v>-1.76</v>
      </c>
      <c r="I1652" s="210"/>
      <c r="J1652" s="205"/>
      <c r="K1652" s="205"/>
      <c r="L1652" s="211"/>
      <c r="M1652" s="212"/>
      <c r="N1652" s="213"/>
      <c r="O1652" s="213"/>
      <c r="P1652" s="213"/>
      <c r="Q1652" s="213"/>
      <c r="R1652" s="213"/>
      <c r="S1652" s="213"/>
      <c r="T1652" s="214"/>
      <c r="AT1652" s="215" t="s">
        <v>546</v>
      </c>
      <c r="AU1652" s="215" t="s">
        <v>85</v>
      </c>
      <c r="AV1652" s="13" t="s">
        <v>85</v>
      </c>
      <c r="AW1652" s="13" t="s">
        <v>33</v>
      </c>
      <c r="AX1652" s="13" t="s">
        <v>72</v>
      </c>
      <c r="AY1652" s="215" t="s">
        <v>525</v>
      </c>
    </row>
    <row r="1653" spans="2:51" s="13" customFormat="1" ht="11.25">
      <c r="B1653" s="204"/>
      <c r="C1653" s="205"/>
      <c r="D1653" s="206" t="s">
        <v>546</v>
      </c>
      <c r="E1653" s="207" t="s">
        <v>19</v>
      </c>
      <c r="F1653" s="208" t="s">
        <v>2024</v>
      </c>
      <c r="G1653" s="205"/>
      <c r="H1653" s="209">
        <v>-2.9750000000000001</v>
      </c>
      <c r="I1653" s="210"/>
      <c r="J1653" s="205"/>
      <c r="K1653" s="205"/>
      <c r="L1653" s="211"/>
      <c r="M1653" s="212"/>
      <c r="N1653" s="213"/>
      <c r="O1653" s="213"/>
      <c r="P1653" s="213"/>
      <c r="Q1653" s="213"/>
      <c r="R1653" s="213"/>
      <c r="S1653" s="213"/>
      <c r="T1653" s="214"/>
      <c r="AT1653" s="215" t="s">
        <v>546</v>
      </c>
      <c r="AU1653" s="215" t="s">
        <v>85</v>
      </c>
      <c r="AV1653" s="13" t="s">
        <v>85</v>
      </c>
      <c r="AW1653" s="13" t="s">
        <v>33</v>
      </c>
      <c r="AX1653" s="13" t="s">
        <v>72</v>
      </c>
      <c r="AY1653" s="215" t="s">
        <v>525</v>
      </c>
    </row>
    <row r="1654" spans="2:51" s="15" customFormat="1" ht="11.25">
      <c r="B1654" s="227"/>
      <c r="C1654" s="228"/>
      <c r="D1654" s="206" t="s">
        <v>546</v>
      </c>
      <c r="E1654" s="229" t="s">
        <v>19</v>
      </c>
      <c r="F1654" s="230" t="s">
        <v>1916</v>
      </c>
      <c r="G1654" s="228"/>
      <c r="H1654" s="229" t="s">
        <v>19</v>
      </c>
      <c r="I1654" s="231"/>
      <c r="J1654" s="228"/>
      <c r="K1654" s="228"/>
      <c r="L1654" s="232"/>
      <c r="M1654" s="233"/>
      <c r="N1654" s="234"/>
      <c r="O1654" s="234"/>
      <c r="P1654" s="234"/>
      <c r="Q1654" s="234"/>
      <c r="R1654" s="234"/>
      <c r="S1654" s="234"/>
      <c r="T1654" s="235"/>
      <c r="AT1654" s="236" t="s">
        <v>546</v>
      </c>
      <c r="AU1654" s="236" t="s">
        <v>85</v>
      </c>
      <c r="AV1654" s="15" t="s">
        <v>79</v>
      </c>
      <c r="AW1654" s="15" t="s">
        <v>33</v>
      </c>
      <c r="AX1654" s="15" t="s">
        <v>72</v>
      </c>
      <c r="AY1654" s="236" t="s">
        <v>525</v>
      </c>
    </row>
    <row r="1655" spans="2:51" s="13" customFormat="1" ht="11.25">
      <c r="B1655" s="204"/>
      <c r="C1655" s="205"/>
      <c r="D1655" s="206" t="s">
        <v>546</v>
      </c>
      <c r="E1655" s="207" t="s">
        <v>19</v>
      </c>
      <c r="F1655" s="208" t="s">
        <v>2034</v>
      </c>
      <c r="G1655" s="205"/>
      <c r="H1655" s="209">
        <v>44.1</v>
      </c>
      <c r="I1655" s="210"/>
      <c r="J1655" s="205"/>
      <c r="K1655" s="205"/>
      <c r="L1655" s="211"/>
      <c r="M1655" s="212"/>
      <c r="N1655" s="213"/>
      <c r="O1655" s="213"/>
      <c r="P1655" s="213"/>
      <c r="Q1655" s="213"/>
      <c r="R1655" s="213"/>
      <c r="S1655" s="213"/>
      <c r="T1655" s="214"/>
      <c r="AT1655" s="215" t="s">
        <v>546</v>
      </c>
      <c r="AU1655" s="215" t="s">
        <v>85</v>
      </c>
      <c r="AV1655" s="13" t="s">
        <v>85</v>
      </c>
      <c r="AW1655" s="13" t="s">
        <v>33</v>
      </c>
      <c r="AX1655" s="13" t="s">
        <v>72</v>
      </c>
      <c r="AY1655" s="215" t="s">
        <v>525</v>
      </c>
    </row>
    <row r="1656" spans="2:51" s="13" customFormat="1" ht="11.25">
      <c r="B1656" s="204"/>
      <c r="C1656" s="205"/>
      <c r="D1656" s="206" t="s">
        <v>546</v>
      </c>
      <c r="E1656" s="207" t="s">
        <v>19</v>
      </c>
      <c r="F1656" s="208" t="s">
        <v>1128</v>
      </c>
      <c r="G1656" s="205"/>
      <c r="H1656" s="209">
        <v>-2.31</v>
      </c>
      <c r="I1656" s="210"/>
      <c r="J1656" s="205"/>
      <c r="K1656" s="205"/>
      <c r="L1656" s="211"/>
      <c r="M1656" s="212"/>
      <c r="N1656" s="213"/>
      <c r="O1656" s="213"/>
      <c r="P1656" s="213"/>
      <c r="Q1656" s="213"/>
      <c r="R1656" s="213"/>
      <c r="S1656" s="213"/>
      <c r="T1656" s="214"/>
      <c r="AT1656" s="215" t="s">
        <v>546</v>
      </c>
      <c r="AU1656" s="215" t="s">
        <v>85</v>
      </c>
      <c r="AV1656" s="13" t="s">
        <v>85</v>
      </c>
      <c r="AW1656" s="13" t="s">
        <v>33</v>
      </c>
      <c r="AX1656" s="13" t="s">
        <v>72</v>
      </c>
      <c r="AY1656" s="215" t="s">
        <v>525</v>
      </c>
    </row>
    <row r="1657" spans="2:51" s="13" customFormat="1" ht="11.25">
      <c r="B1657" s="204"/>
      <c r="C1657" s="205"/>
      <c r="D1657" s="206" t="s">
        <v>546</v>
      </c>
      <c r="E1657" s="207" t="s">
        <v>19</v>
      </c>
      <c r="F1657" s="208" t="s">
        <v>2035</v>
      </c>
      <c r="G1657" s="205"/>
      <c r="H1657" s="209">
        <v>-2.23</v>
      </c>
      <c r="I1657" s="210"/>
      <c r="J1657" s="205"/>
      <c r="K1657" s="205"/>
      <c r="L1657" s="211"/>
      <c r="M1657" s="212"/>
      <c r="N1657" s="213"/>
      <c r="O1657" s="213"/>
      <c r="P1657" s="213"/>
      <c r="Q1657" s="213"/>
      <c r="R1657" s="213"/>
      <c r="S1657" s="213"/>
      <c r="T1657" s="214"/>
      <c r="AT1657" s="215" t="s">
        <v>546</v>
      </c>
      <c r="AU1657" s="215" t="s">
        <v>85</v>
      </c>
      <c r="AV1657" s="13" t="s">
        <v>85</v>
      </c>
      <c r="AW1657" s="13" t="s">
        <v>33</v>
      </c>
      <c r="AX1657" s="13" t="s">
        <v>72</v>
      </c>
      <c r="AY1657" s="215" t="s">
        <v>525</v>
      </c>
    </row>
    <row r="1658" spans="2:51" s="15" customFormat="1" ht="11.25">
      <c r="B1658" s="227"/>
      <c r="C1658" s="228"/>
      <c r="D1658" s="206" t="s">
        <v>546</v>
      </c>
      <c r="E1658" s="229" t="s">
        <v>19</v>
      </c>
      <c r="F1658" s="230" t="s">
        <v>1839</v>
      </c>
      <c r="G1658" s="228"/>
      <c r="H1658" s="229" t="s">
        <v>19</v>
      </c>
      <c r="I1658" s="231"/>
      <c r="J1658" s="228"/>
      <c r="K1658" s="228"/>
      <c r="L1658" s="232"/>
      <c r="M1658" s="233"/>
      <c r="N1658" s="234"/>
      <c r="O1658" s="234"/>
      <c r="P1658" s="234"/>
      <c r="Q1658" s="234"/>
      <c r="R1658" s="234"/>
      <c r="S1658" s="234"/>
      <c r="T1658" s="235"/>
      <c r="AT1658" s="236" t="s">
        <v>546</v>
      </c>
      <c r="AU1658" s="236" t="s">
        <v>85</v>
      </c>
      <c r="AV1658" s="15" t="s">
        <v>79</v>
      </c>
      <c r="AW1658" s="15" t="s">
        <v>33</v>
      </c>
      <c r="AX1658" s="15" t="s">
        <v>72</v>
      </c>
      <c r="AY1658" s="236" t="s">
        <v>525</v>
      </c>
    </row>
    <row r="1659" spans="2:51" s="13" customFormat="1" ht="11.25">
      <c r="B1659" s="204"/>
      <c r="C1659" s="205"/>
      <c r="D1659" s="206" t="s">
        <v>546</v>
      </c>
      <c r="E1659" s="207" t="s">
        <v>19</v>
      </c>
      <c r="F1659" s="208" t="s">
        <v>2036</v>
      </c>
      <c r="G1659" s="205"/>
      <c r="H1659" s="209">
        <v>76.27</v>
      </c>
      <c r="I1659" s="210"/>
      <c r="J1659" s="205"/>
      <c r="K1659" s="205"/>
      <c r="L1659" s="211"/>
      <c r="M1659" s="212"/>
      <c r="N1659" s="213"/>
      <c r="O1659" s="213"/>
      <c r="P1659" s="213"/>
      <c r="Q1659" s="213"/>
      <c r="R1659" s="213"/>
      <c r="S1659" s="213"/>
      <c r="T1659" s="214"/>
      <c r="AT1659" s="215" t="s">
        <v>546</v>
      </c>
      <c r="AU1659" s="215" t="s">
        <v>85</v>
      </c>
      <c r="AV1659" s="13" t="s">
        <v>85</v>
      </c>
      <c r="AW1659" s="13" t="s">
        <v>33</v>
      </c>
      <c r="AX1659" s="13" t="s">
        <v>72</v>
      </c>
      <c r="AY1659" s="215" t="s">
        <v>525</v>
      </c>
    </row>
    <row r="1660" spans="2:51" s="13" customFormat="1" ht="11.25">
      <c r="B1660" s="204"/>
      <c r="C1660" s="205"/>
      <c r="D1660" s="206" t="s">
        <v>546</v>
      </c>
      <c r="E1660" s="207" t="s">
        <v>19</v>
      </c>
      <c r="F1660" s="208" t="s">
        <v>2037</v>
      </c>
      <c r="G1660" s="205"/>
      <c r="H1660" s="209">
        <v>-2.85</v>
      </c>
      <c r="I1660" s="210"/>
      <c r="J1660" s="205"/>
      <c r="K1660" s="205"/>
      <c r="L1660" s="211"/>
      <c r="M1660" s="212"/>
      <c r="N1660" s="213"/>
      <c r="O1660" s="213"/>
      <c r="P1660" s="213"/>
      <c r="Q1660" s="213"/>
      <c r="R1660" s="213"/>
      <c r="S1660" s="213"/>
      <c r="T1660" s="214"/>
      <c r="AT1660" s="215" t="s">
        <v>546</v>
      </c>
      <c r="AU1660" s="215" t="s">
        <v>85</v>
      </c>
      <c r="AV1660" s="13" t="s">
        <v>85</v>
      </c>
      <c r="AW1660" s="13" t="s">
        <v>33</v>
      </c>
      <c r="AX1660" s="13" t="s">
        <v>72</v>
      </c>
      <c r="AY1660" s="215" t="s">
        <v>525</v>
      </c>
    </row>
    <row r="1661" spans="2:51" s="13" customFormat="1" ht="11.25">
      <c r="B1661" s="204"/>
      <c r="C1661" s="205"/>
      <c r="D1661" s="206" t="s">
        <v>546</v>
      </c>
      <c r="E1661" s="207" t="s">
        <v>19</v>
      </c>
      <c r="F1661" s="208" t="s">
        <v>2038</v>
      </c>
      <c r="G1661" s="205"/>
      <c r="H1661" s="209">
        <v>-1.085</v>
      </c>
      <c r="I1661" s="210"/>
      <c r="J1661" s="205"/>
      <c r="K1661" s="205"/>
      <c r="L1661" s="211"/>
      <c r="M1661" s="212"/>
      <c r="N1661" s="213"/>
      <c r="O1661" s="213"/>
      <c r="P1661" s="213"/>
      <c r="Q1661" s="213"/>
      <c r="R1661" s="213"/>
      <c r="S1661" s="213"/>
      <c r="T1661" s="214"/>
      <c r="AT1661" s="215" t="s">
        <v>546</v>
      </c>
      <c r="AU1661" s="215" t="s">
        <v>85</v>
      </c>
      <c r="AV1661" s="13" t="s">
        <v>85</v>
      </c>
      <c r="AW1661" s="13" t="s">
        <v>33</v>
      </c>
      <c r="AX1661" s="13" t="s">
        <v>72</v>
      </c>
      <c r="AY1661" s="215" t="s">
        <v>525</v>
      </c>
    </row>
    <row r="1662" spans="2:51" s="15" customFormat="1" ht="11.25">
      <c r="B1662" s="227"/>
      <c r="C1662" s="228"/>
      <c r="D1662" s="206" t="s">
        <v>546</v>
      </c>
      <c r="E1662" s="229" t="s">
        <v>19</v>
      </c>
      <c r="F1662" s="230" t="s">
        <v>2039</v>
      </c>
      <c r="G1662" s="228"/>
      <c r="H1662" s="229" t="s">
        <v>19</v>
      </c>
      <c r="I1662" s="231"/>
      <c r="J1662" s="228"/>
      <c r="K1662" s="228"/>
      <c r="L1662" s="232"/>
      <c r="M1662" s="233"/>
      <c r="N1662" s="234"/>
      <c r="O1662" s="234"/>
      <c r="P1662" s="234"/>
      <c r="Q1662" s="234"/>
      <c r="R1662" s="234"/>
      <c r="S1662" s="234"/>
      <c r="T1662" s="235"/>
      <c r="AT1662" s="236" t="s">
        <v>546</v>
      </c>
      <c r="AU1662" s="236" t="s">
        <v>85</v>
      </c>
      <c r="AV1662" s="15" t="s">
        <v>79</v>
      </c>
      <c r="AW1662" s="15" t="s">
        <v>33</v>
      </c>
      <c r="AX1662" s="15" t="s">
        <v>72</v>
      </c>
      <c r="AY1662" s="236" t="s">
        <v>525</v>
      </c>
    </row>
    <row r="1663" spans="2:51" s="13" customFormat="1" ht="11.25">
      <c r="B1663" s="204"/>
      <c r="C1663" s="205"/>
      <c r="D1663" s="206" t="s">
        <v>546</v>
      </c>
      <c r="E1663" s="207" t="s">
        <v>19</v>
      </c>
      <c r="F1663" s="208" t="s">
        <v>2040</v>
      </c>
      <c r="G1663" s="205"/>
      <c r="H1663" s="209">
        <v>85.123999999999995</v>
      </c>
      <c r="I1663" s="210"/>
      <c r="J1663" s="205"/>
      <c r="K1663" s="205"/>
      <c r="L1663" s="211"/>
      <c r="M1663" s="212"/>
      <c r="N1663" s="213"/>
      <c r="O1663" s="213"/>
      <c r="P1663" s="213"/>
      <c r="Q1663" s="213"/>
      <c r="R1663" s="213"/>
      <c r="S1663" s="213"/>
      <c r="T1663" s="214"/>
      <c r="AT1663" s="215" t="s">
        <v>546</v>
      </c>
      <c r="AU1663" s="215" t="s">
        <v>85</v>
      </c>
      <c r="AV1663" s="13" t="s">
        <v>85</v>
      </c>
      <c r="AW1663" s="13" t="s">
        <v>33</v>
      </c>
      <c r="AX1663" s="13" t="s">
        <v>72</v>
      </c>
      <c r="AY1663" s="215" t="s">
        <v>525</v>
      </c>
    </row>
    <row r="1664" spans="2:51" s="13" customFormat="1" ht="11.25">
      <c r="B1664" s="204"/>
      <c r="C1664" s="205"/>
      <c r="D1664" s="206" t="s">
        <v>546</v>
      </c>
      <c r="E1664" s="207" t="s">
        <v>19</v>
      </c>
      <c r="F1664" s="208" t="s">
        <v>2041</v>
      </c>
      <c r="G1664" s="205"/>
      <c r="H1664" s="209">
        <v>-10.977</v>
      </c>
      <c r="I1664" s="210"/>
      <c r="J1664" s="205"/>
      <c r="K1664" s="205"/>
      <c r="L1664" s="211"/>
      <c r="M1664" s="212"/>
      <c r="N1664" s="213"/>
      <c r="O1664" s="213"/>
      <c r="P1664" s="213"/>
      <c r="Q1664" s="213"/>
      <c r="R1664" s="213"/>
      <c r="S1664" s="213"/>
      <c r="T1664" s="214"/>
      <c r="AT1664" s="215" t="s">
        <v>546</v>
      </c>
      <c r="AU1664" s="215" t="s">
        <v>85</v>
      </c>
      <c r="AV1664" s="13" t="s">
        <v>85</v>
      </c>
      <c r="AW1664" s="13" t="s">
        <v>33</v>
      </c>
      <c r="AX1664" s="13" t="s">
        <v>72</v>
      </c>
      <c r="AY1664" s="215" t="s">
        <v>525</v>
      </c>
    </row>
    <row r="1665" spans="2:51" s="13" customFormat="1" ht="11.25">
      <c r="B1665" s="204"/>
      <c r="C1665" s="205"/>
      <c r="D1665" s="206" t="s">
        <v>546</v>
      </c>
      <c r="E1665" s="207" t="s">
        <v>19</v>
      </c>
      <c r="F1665" s="208" t="s">
        <v>1156</v>
      </c>
      <c r="G1665" s="205"/>
      <c r="H1665" s="209">
        <v>-3</v>
      </c>
      <c r="I1665" s="210"/>
      <c r="J1665" s="205"/>
      <c r="K1665" s="205"/>
      <c r="L1665" s="211"/>
      <c r="M1665" s="212"/>
      <c r="N1665" s="213"/>
      <c r="O1665" s="213"/>
      <c r="P1665" s="213"/>
      <c r="Q1665" s="213"/>
      <c r="R1665" s="213"/>
      <c r="S1665" s="213"/>
      <c r="T1665" s="214"/>
      <c r="AT1665" s="215" t="s">
        <v>546</v>
      </c>
      <c r="AU1665" s="215" t="s">
        <v>85</v>
      </c>
      <c r="AV1665" s="13" t="s">
        <v>85</v>
      </c>
      <c r="AW1665" s="13" t="s">
        <v>33</v>
      </c>
      <c r="AX1665" s="13" t="s">
        <v>72</v>
      </c>
      <c r="AY1665" s="215" t="s">
        <v>525</v>
      </c>
    </row>
    <row r="1666" spans="2:51" s="13" customFormat="1" ht="11.25">
      <c r="B1666" s="204"/>
      <c r="C1666" s="205"/>
      <c r="D1666" s="206" t="s">
        <v>546</v>
      </c>
      <c r="E1666" s="207" t="s">
        <v>19</v>
      </c>
      <c r="F1666" s="208" t="s">
        <v>2042</v>
      </c>
      <c r="G1666" s="205"/>
      <c r="H1666" s="209">
        <v>-16.399999999999999</v>
      </c>
      <c r="I1666" s="210"/>
      <c r="J1666" s="205"/>
      <c r="K1666" s="205"/>
      <c r="L1666" s="211"/>
      <c r="M1666" s="212"/>
      <c r="N1666" s="213"/>
      <c r="O1666" s="213"/>
      <c r="P1666" s="213"/>
      <c r="Q1666" s="213"/>
      <c r="R1666" s="213"/>
      <c r="S1666" s="213"/>
      <c r="T1666" s="214"/>
      <c r="AT1666" s="215" t="s">
        <v>546</v>
      </c>
      <c r="AU1666" s="215" t="s">
        <v>85</v>
      </c>
      <c r="AV1666" s="13" t="s">
        <v>85</v>
      </c>
      <c r="AW1666" s="13" t="s">
        <v>33</v>
      </c>
      <c r="AX1666" s="13" t="s">
        <v>72</v>
      </c>
      <c r="AY1666" s="215" t="s">
        <v>525</v>
      </c>
    </row>
    <row r="1667" spans="2:51" s="15" customFormat="1" ht="11.25">
      <c r="B1667" s="227"/>
      <c r="C1667" s="228"/>
      <c r="D1667" s="206" t="s">
        <v>546</v>
      </c>
      <c r="E1667" s="229" t="s">
        <v>19</v>
      </c>
      <c r="F1667" s="230" t="s">
        <v>2043</v>
      </c>
      <c r="G1667" s="228"/>
      <c r="H1667" s="229" t="s">
        <v>19</v>
      </c>
      <c r="I1667" s="231"/>
      <c r="J1667" s="228"/>
      <c r="K1667" s="228"/>
      <c r="L1667" s="232"/>
      <c r="M1667" s="233"/>
      <c r="N1667" s="234"/>
      <c r="O1667" s="234"/>
      <c r="P1667" s="234"/>
      <c r="Q1667" s="234"/>
      <c r="R1667" s="234"/>
      <c r="S1667" s="234"/>
      <c r="T1667" s="235"/>
      <c r="AT1667" s="236" t="s">
        <v>546</v>
      </c>
      <c r="AU1667" s="236" t="s">
        <v>85</v>
      </c>
      <c r="AV1667" s="15" t="s">
        <v>79</v>
      </c>
      <c r="AW1667" s="15" t="s">
        <v>33</v>
      </c>
      <c r="AX1667" s="15" t="s">
        <v>72</v>
      </c>
      <c r="AY1667" s="236" t="s">
        <v>525</v>
      </c>
    </row>
    <row r="1668" spans="2:51" s="13" customFormat="1" ht="11.25">
      <c r="B1668" s="204"/>
      <c r="C1668" s="205"/>
      <c r="D1668" s="206" t="s">
        <v>546</v>
      </c>
      <c r="E1668" s="207" t="s">
        <v>19</v>
      </c>
      <c r="F1668" s="208" t="s">
        <v>2044</v>
      </c>
      <c r="G1668" s="205"/>
      <c r="H1668" s="209">
        <v>87.203999999999994</v>
      </c>
      <c r="I1668" s="210"/>
      <c r="J1668" s="205"/>
      <c r="K1668" s="205"/>
      <c r="L1668" s="211"/>
      <c r="M1668" s="212"/>
      <c r="N1668" s="213"/>
      <c r="O1668" s="213"/>
      <c r="P1668" s="213"/>
      <c r="Q1668" s="213"/>
      <c r="R1668" s="213"/>
      <c r="S1668" s="213"/>
      <c r="T1668" s="214"/>
      <c r="AT1668" s="215" t="s">
        <v>546</v>
      </c>
      <c r="AU1668" s="215" t="s">
        <v>85</v>
      </c>
      <c r="AV1668" s="13" t="s">
        <v>85</v>
      </c>
      <c r="AW1668" s="13" t="s">
        <v>33</v>
      </c>
      <c r="AX1668" s="13" t="s">
        <v>72</v>
      </c>
      <c r="AY1668" s="215" t="s">
        <v>525</v>
      </c>
    </row>
    <row r="1669" spans="2:51" s="13" customFormat="1" ht="11.25">
      <c r="B1669" s="204"/>
      <c r="C1669" s="205"/>
      <c r="D1669" s="206" t="s">
        <v>546</v>
      </c>
      <c r="E1669" s="207" t="s">
        <v>19</v>
      </c>
      <c r="F1669" s="208" t="s">
        <v>2045</v>
      </c>
      <c r="G1669" s="205"/>
      <c r="H1669" s="209">
        <v>-15.430999999999999</v>
      </c>
      <c r="I1669" s="210"/>
      <c r="J1669" s="205"/>
      <c r="K1669" s="205"/>
      <c r="L1669" s="211"/>
      <c r="M1669" s="212"/>
      <c r="N1669" s="213"/>
      <c r="O1669" s="213"/>
      <c r="P1669" s="213"/>
      <c r="Q1669" s="213"/>
      <c r="R1669" s="213"/>
      <c r="S1669" s="213"/>
      <c r="T1669" s="214"/>
      <c r="AT1669" s="215" t="s">
        <v>546</v>
      </c>
      <c r="AU1669" s="215" t="s">
        <v>85</v>
      </c>
      <c r="AV1669" s="13" t="s">
        <v>85</v>
      </c>
      <c r="AW1669" s="13" t="s">
        <v>33</v>
      </c>
      <c r="AX1669" s="13" t="s">
        <v>72</v>
      </c>
      <c r="AY1669" s="215" t="s">
        <v>525</v>
      </c>
    </row>
    <row r="1670" spans="2:51" s="13" customFormat="1" ht="11.25">
      <c r="B1670" s="204"/>
      <c r="C1670" s="205"/>
      <c r="D1670" s="206" t="s">
        <v>546</v>
      </c>
      <c r="E1670" s="207" t="s">
        <v>19</v>
      </c>
      <c r="F1670" s="208" t="s">
        <v>2013</v>
      </c>
      <c r="G1670" s="205"/>
      <c r="H1670" s="209">
        <v>-1.76</v>
      </c>
      <c r="I1670" s="210"/>
      <c r="J1670" s="205"/>
      <c r="K1670" s="205"/>
      <c r="L1670" s="211"/>
      <c r="M1670" s="212"/>
      <c r="N1670" s="213"/>
      <c r="O1670" s="213"/>
      <c r="P1670" s="213"/>
      <c r="Q1670" s="213"/>
      <c r="R1670" s="213"/>
      <c r="S1670" s="213"/>
      <c r="T1670" s="214"/>
      <c r="AT1670" s="215" t="s">
        <v>546</v>
      </c>
      <c r="AU1670" s="215" t="s">
        <v>85</v>
      </c>
      <c r="AV1670" s="13" t="s">
        <v>85</v>
      </c>
      <c r="AW1670" s="13" t="s">
        <v>33</v>
      </c>
      <c r="AX1670" s="13" t="s">
        <v>72</v>
      </c>
      <c r="AY1670" s="215" t="s">
        <v>525</v>
      </c>
    </row>
    <row r="1671" spans="2:51" s="13" customFormat="1" ht="11.25">
      <c r="B1671" s="204"/>
      <c r="C1671" s="205"/>
      <c r="D1671" s="206" t="s">
        <v>546</v>
      </c>
      <c r="E1671" s="207" t="s">
        <v>19</v>
      </c>
      <c r="F1671" s="208" t="s">
        <v>2046</v>
      </c>
      <c r="G1671" s="205"/>
      <c r="H1671" s="209">
        <v>-6.56</v>
      </c>
      <c r="I1671" s="210"/>
      <c r="J1671" s="205"/>
      <c r="K1671" s="205"/>
      <c r="L1671" s="211"/>
      <c r="M1671" s="212"/>
      <c r="N1671" s="213"/>
      <c r="O1671" s="213"/>
      <c r="P1671" s="213"/>
      <c r="Q1671" s="213"/>
      <c r="R1671" s="213"/>
      <c r="S1671" s="213"/>
      <c r="T1671" s="214"/>
      <c r="AT1671" s="215" t="s">
        <v>546</v>
      </c>
      <c r="AU1671" s="215" t="s">
        <v>85</v>
      </c>
      <c r="AV1671" s="13" t="s">
        <v>85</v>
      </c>
      <c r="AW1671" s="13" t="s">
        <v>33</v>
      </c>
      <c r="AX1671" s="13" t="s">
        <v>72</v>
      </c>
      <c r="AY1671" s="215" t="s">
        <v>525</v>
      </c>
    </row>
    <row r="1672" spans="2:51" s="15" customFormat="1" ht="11.25">
      <c r="B1672" s="227"/>
      <c r="C1672" s="228"/>
      <c r="D1672" s="206" t="s">
        <v>546</v>
      </c>
      <c r="E1672" s="229" t="s">
        <v>19</v>
      </c>
      <c r="F1672" s="230" t="s">
        <v>2047</v>
      </c>
      <c r="G1672" s="228"/>
      <c r="H1672" s="229" t="s">
        <v>19</v>
      </c>
      <c r="I1672" s="231"/>
      <c r="J1672" s="228"/>
      <c r="K1672" s="228"/>
      <c r="L1672" s="232"/>
      <c r="M1672" s="233"/>
      <c r="N1672" s="234"/>
      <c r="O1672" s="234"/>
      <c r="P1672" s="234"/>
      <c r="Q1672" s="234"/>
      <c r="R1672" s="234"/>
      <c r="S1672" s="234"/>
      <c r="T1672" s="235"/>
      <c r="AT1672" s="236" t="s">
        <v>546</v>
      </c>
      <c r="AU1672" s="236" t="s">
        <v>85</v>
      </c>
      <c r="AV1672" s="15" t="s">
        <v>79</v>
      </c>
      <c r="AW1672" s="15" t="s">
        <v>33</v>
      </c>
      <c r="AX1672" s="15" t="s">
        <v>72</v>
      </c>
      <c r="AY1672" s="236" t="s">
        <v>525</v>
      </c>
    </row>
    <row r="1673" spans="2:51" s="13" customFormat="1" ht="11.25">
      <c r="B1673" s="204"/>
      <c r="C1673" s="205"/>
      <c r="D1673" s="206" t="s">
        <v>546</v>
      </c>
      <c r="E1673" s="207" t="s">
        <v>19</v>
      </c>
      <c r="F1673" s="208" t="s">
        <v>2048</v>
      </c>
      <c r="G1673" s="205"/>
      <c r="H1673" s="209">
        <v>61.393000000000001</v>
      </c>
      <c r="I1673" s="210"/>
      <c r="J1673" s="205"/>
      <c r="K1673" s="205"/>
      <c r="L1673" s="211"/>
      <c r="M1673" s="212"/>
      <c r="N1673" s="213"/>
      <c r="O1673" s="213"/>
      <c r="P1673" s="213"/>
      <c r="Q1673" s="213"/>
      <c r="R1673" s="213"/>
      <c r="S1673" s="213"/>
      <c r="T1673" s="214"/>
      <c r="AT1673" s="215" t="s">
        <v>546</v>
      </c>
      <c r="AU1673" s="215" t="s">
        <v>85</v>
      </c>
      <c r="AV1673" s="13" t="s">
        <v>85</v>
      </c>
      <c r="AW1673" s="13" t="s">
        <v>33</v>
      </c>
      <c r="AX1673" s="13" t="s">
        <v>72</v>
      </c>
      <c r="AY1673" s="215" t="s">
        <v>525</v>
      </c>
    </row>
    <row r="1674" spans="2:51" s="13" customFormat="1" ht="11.25">
      <c r="B1674" s="204"/>
      <c r="C1674" s="205"/>
      <c r="D1674" s="206" t="s">
        <v>546</v>
      </c>
      <c r="E1674" s="207" t="s">
        <v>19</v>
      </c>
      <c r="F1674" s="208" t="s">
        <v>1128</v>
      </c>
      <c r="G1674" s="205"/>
      <c r="H1674" s="209">
        <v>-2.31</v>
      </c>
      <c r="I1674" s="210"/>
      <c r="J1674" s="205"/>
      <c r="K1674" s="205"/>
      <c r="L1674" s="211"/>
      <c r="M1674" s="212"/>
      <c r="N1674" s="213"/>
      <c r="O1674" s="213"/>
      <c r="P1674" s="213"/>
      <c r="Q1674" s="213"/>
      <c r="R1674" s="213"/>
      <c r="S1674" s="213"/>
      <c r="T1674" s="214"/>
      <c r="AT1674" s="215" t="s">
        <v>546</v>
      </c>
      <c r="AU1674" s="215" t="s">
        <v>85</v>
      </c>
      <c r="AV1674" s="13" t="s">
        <v>85</v>
      </c>
      <c r="AW1674" s="13" t="s">
        <v>33</v>
      </c>
      <c r="AX1674" s="13" t="s">
        <v>72</v>
      </c>
      <c r="AY1674" s="215" t="s">
        <v>525</v>
      </c>
    </row>
    <row r="1675" spans="2:51" s="13" customFormat="1" ht="11.25">
      <c r="B1675" s="204"/>
      <c r="C1675" s="205"/>
      <c r="D1675" s="206" t="s">
        <v>546</v>
      </c>
      <c r="E1675" s="207" t="s">
        <v>19</v>
      </c>
      <c r="F1675" s="208" t="s">
        <v>2049</v>
      </c>
      <c r="G1675" s="205"/>
      <c r="H1675" s="209">
        <v>-1.75</v>
      </c>
      <c r="I1675" s="210"/>
      <c r="J1675" s="205"/>
      <c r="K1675" s="205"/>
      <c r="L1675" s="211"/>
      <c r="M1675" s="212"/>
      <c r="N1675" s="213"/>
      <c r="O1675" s="213"/>
      <c r="P1675" s="213"/>
      <c r="Q1675" s="213"/>
      <c r="R1675" s="213"/>
      <c r="S1675" s="213"/>
      <c r="T1675" s="214"/>
      <c r="AT1675" s="215" t="s">
        <v>546</v>
      </c>
      <c r="AU1675" s="215" t="s">
        <v>85</v>
      </c>
      <c r="AV1675" s="13" t="s">
        <v>85</v>
      </c>
      <c r="AW1675" s="13" t="s">
        <v>33</v>
      </c>
      <c r="AX1675" s="13" t="s">
        <v>72</v>
      </c>
      <c r="AY1675" s="215" t="s">
        <v>525</v>
      </c>
    </row>
    <row r="1676" spans="2:51" s="15" customFormat="1" ht="11.25">
      <c r="B1676" s="227"/>
      <c r="C1676" s="228"/>
      <c r="D1676" s="206" t="s">
        <v>546</v>
      </c>
      <c r="E1676" s="229" t="s">
        <v>19</v>
      </c>
      <c r="F1676" s="230" t="s">
        <v>2050</v>
      </c>
      <c r="G1676" s="228"/>
      <c r="H1676" s="229" t="s">
        <v>19</v>
      </c>
      <c r="I1676" s="231"/>
      <c r="J1676" s="228"/>
      <c r="K1676" s="228"/>
      <c r="L1676" s="232"/>
      <c r="M1676" s="233"/>
      <c r="N1676" s="234"/>
      <c r="O1676" s="234"/>
      <c r="P1676" s="234"/>
      <c r="Q1676" s="234"/>
      <c r="R1676" s="234"/>
      <c r="S1676" s="234"/>
      <c r="T1676" s="235"/>
      <c r="AT1676" s="236" t="s">
        <v>546</v>
      </c>
      <c r="AU1676" s="236" t="s">
        <v>85</v>
      </c>
      <c r="AV1676" s="15" t="s">
        <v>79</v>
      </c>
      <c r="AW1676" s="15" t="s">
        <v>33</v>
      </c>
      <c r="AX1676" s="15" t="s">
        <v>72</v>
      </c>
      <c r="AY1676" s="236" t="s">
        <v>525</v>
      </c>
    </row>
    <row r="1677" spans="2:51" s="13" customFormat="1" ht="11.25">
      <c r="B1677" s="204"/>
      <c r="C1677" s="205"/>
      <c r="D1677" s="206" t="s">
        <v>546</v>
      </c>
      <c r="E1677" s="207" t="s">
        <v>19</v>
      </c>
      <c r="F1677" s="208" t="s">
        <v>2051</v>
      </c>
      <c r="G1677" s="205"/>
      <c r="H1677" s="209">
        <v>61.905999999999999</v>
      </c>
      <c r="I1677" s="210"/>
      <c r="J1677" s="205"/>
      <c r="K1677" s="205"/>
      <c r="L1677" s="211"/>
      <c r="M1677" s="212"/>
      <c r="N1677" s="213"/>
      <c r="O1677" s="213"/>
      <c r="P1677" s="213"/>
      <c r="Q1677" s="213"/>
      <c r="R1677" s="213"/>
      <c r="S1677" s="213"/>
      <c r="T1677" s="214"/>
      <c r="AT1677" s="215" t="s">
        <v>546</v>
      </c>
      <c r="AU1677" s="215" t="s">
        <v>85</v>
      </c>
      <c r="AV1677" s="13" t="s">
        <v>85</v>
      </c>
      <c r="AW1677" s="13" t="s">
        <v>33</v>
      </c>
      <c r="AX1677" s="13" t="s">
        <v>72</v>
      </c>
      <c r="AY1677" s="215" t="s">
        <v>525</v>
      </c>
    </row>
    <row r="1678" spans="2:51" s="13" customFormat="1" ht="11.25">
      <c r="B1678" s="204"/>
      <c r="C1678" s="205"/>
      <c r="D1678" s="206" t="s">
        <v>546</v>
      </c>
      <c r="E1678" s="207" t="s">
        <v>19</v>
      </c>
      <c r="F1678" s="208" t="s">
        <v>1950</v>
      </c>
      <c r="G1678" s="205"/>
      <c r="H1678" s="209">
        <v>-1.47</v>
      </c>
      <c r="I1678" s="210"/>
      <c r="J1678" s="205"/>
      <c r="K1678" s="205"/>
      <c r="L1678" s="211"/>
      <c r="M1678" s="212"/>
      <c r="N1678" s="213"/>
      <c r="O1678" s="213"/>
      <c r="P1678" s="213"/>
      <c r="Q1678" s="213"/>
      <c r="R1678" s="213"/>
      <c r="S1678" s="213"/>
      <c r="T1678" s="214"/>
      <c r="AT1678" s="215" t="s">
        <v>546</v>
      </c>
      <c r="AU1678" s="215" t="s">
        <v>85</v>
      </c>
      <c r="AV1678" s="13" t="s">
        <v>85</v>
      </c>
      <c r="AW1678" s="13" t="s">
        <v>33</v>
      </c>
      <c r="AX1678" s="13" t="s">
        <v>72</v>
      </c>
      <c r="AY1678" s="215" t="s">
        <v>525</v>
      </c>
    </row>
    <row r="1679" spans="2:51" s="13" customFormat="1" ht="11.25">
      <c r="B1679" s="204"/>
      <c r="C1679" s="205"/>
      <c r="D1679" s="206" t="s">
        <v>546</v>
      </c>
      <c r="E1679" s="207" t="s">
        <v>19</v>
      </c>
      <c r="F1679" s="208" t="s">
        <v>2052</v>
      </c>
      <c r="G1679" s="205"/>
      <c r="H1679" s="209">
        <v>-4.62</v>
      </c>
      <c r="I1679" s="210"/>
      <c r="J1679" s="205"/>
      <c r="K1679" s="205"/>
      <c r="L1679" s="211"/>
      <c r="M1679" s="212"/>
      <c r="N1679" s="213"/>
      <c r="O1679" s="213"/>
      <c r="P1679" s="213"/>
      <c r="Q1679" s="213"/>
      <c r="R1679" s="213"/>
      <c r="S1679" s="213"/>
      <c r="T1679" s="214"/>
      <c r="AT1679" s="215" t="s">
        <v>546</v>
      </c>
      <c r="AU1679" s="215" t="s">
        <v>85</v>
      </c>
      <c r="AV1679" s="13" t="s">
        <v>85</v>
      </c>
      <c r="AW1679" s="13" t="s">
        <v>33</v>
      </c>
      <c r="AX1679" s="13" t="s">
        <v>72</v>
      </c>
      <c r="AY1679" s="215" t="s">
        <v>525</v>
      </c>
    </row>
    <row r="1680" spans="2:51" s="13" customFormat="1" ht="11.25">
      <c r="B1680" s="204"/>
      <c r="C1680" s="205"/>
      <c r="D1680" s="206" t="s">
        <v>546</v>
      </c>
      <c r="E1680" s="207" t="s">
        <v>19</v>
      </c>
      <c r="F1680" s="208" t="s">
        <v>1880</v>
      </c>
      <c r="G1680" s="205"/>
      <c r="H1680" s="209">
        <v>-1.89</v>
      </c>
      <c r="I1680" s="210"/>
      <c r="J1680" s="205"/>
      <c r="K1680" s="205"/>
      <c r="L1680" s="211"/>
      <c r="M1680" s="212"/>
      <c r="N1680" s="213"/>
      <c r="O1680" s="213"/>
      <c r="P1680" s="213"/>
      <c r="Q1680" s="213"/>
      <c r="R1680" s="213"/>
      <c r="S1680" s="213"/>
      <c r="T1680" s="214"/>
      <c r="AT1680" s="215" t="s">
        <v>546</v>
      </c>
      <c r="AU1680" s="215" t="s">
        <v>85</v>
      </c>
      <c r="AV1680" s="13" t="s">
        <v>85</v>
      </c>
      <c r="AW1680" s="13" t="s">
        <v>33</v>
      </c>
      <c r="AX1680" s="13" t="s">
        <v>72</v>
      </c>
      <c r="AY1680" s="215" t="s">
        <v>525</v>
      </c>
    </row>
    <row r="1681" spans="2:51" s="13" customFormat="1" ht="11.25">
      <c r="B1681" s="204"/>
      <c r="C1681" s="205"/>
      <c r="D1681" s="206" t="s">
        <v>546</v>
      </c>
      <c r="E1681" s="207" t="s">
        <v>19</v>
      </c>
      <c r="F1681" s="208" t="s">
        <v>2053</v>
      </c>
      <c r="G1681" s="205"/>
      <c r="H1681" s="209">
        <v>-3.26</v>
      </c>
      <c r="I1681" s="210"/>
      <c r="J1681" s="205"/>
      <c r="K1681" s="205"/>
      <c r="L1681" s="211"/>
      <c r="M1681" s="212"/>
      <c r="N1681" s="213"/>
      <c r="O1681" s="213"/>
      <c r="P1681" s="213"/>
      <c r="Q1681" s="213"/>
      <c r="R1681" s="213"/>
      <c r="S1681" s="213"/>
      <c r="T1681" s="214"/>
      <c r="AT1681" s="215" t="s">
        <v>546</v>
      </c>
      <c r="AU1681" s="215" t="s">
        <v>85</v>
      </c>
      <c r="AV1681" s="13" t="s">
        <v>85</v>
      </c>
      <c r="AW1681" s="13" t="s">
        <v>33</v>
      </c>
      <c r="AX1681" s="13" t="s">
        <v>72</v>
      </c>
      <c r="AY1681" s="215" t="s">
        <v>525</v>
      </c>
    </row>
    <row r="1682" spans="2:51" s="13" customFormat="1" ht="11.25">
      <c r="B1682" s="204"/>
      <c r="C1682" s="205"/>
      <c r="D1682" s="206" t="s">
        <v>546</v>
      </c>
      <c r="E1682" s="207" t="s">
        <v>19</v>
      </c>
      <c r="F1682" s="208" t="s">
        <v>2054</v>
      </c>
      <c r="G1682" s="205"/>
      <c r="H1682" s="209">
        <v>-2.93</v>
      </c>
      <c r="I1682" s="210"/>
      <c r="J1682" s="205"/>
      <c r="K1682" s="205"/>
      <c r="L1682" s="211"/>
      <c r="M1682" s="212"/>
      <c r="N1682" s="213"/>
      <c r="O1682" s="213"/>
      <c r="P1682" s="213"/>
      <c r="Q1682" s="213"/>
      <c r="R1682" s="213"/>
      <c r="S1682" s="213"/>
      <c r="T1682" s="214"/>
      <c r="AT1682" s="215" t="s">
        <v>546</v>
      </c>
      <c r="AU1682" s="215" t="s">
        <v>85</v>
      </c>
      <c r="AV1682" s="13" t="s">
        <v>85</v>
      </c>
      <c r="AW1682" s="13" t="s">
        <v>33</v>
      </c>
      <c r="AX1682" s="13" t="s">
        <v>72</v>
      </c>
      <c r="AY1682" s="215" t="s">
        <v>525</v>
      </c>
    </row>
    <row r="1683" spans="2:51" s="15" customFormat="1" ht="11.25">
      <c r="B1683" s="227"/>
      <c r="C1683" s="228"/>
      <c r="D1683" s="206" t="s">
        <v>546</v>
      </c>
      <c r="E1683" s="229" t="s">
        <v>19</v>
      </c>
      <c r="F1683" s="230" t="s">
        <v>2055</v>
      </c>
      <c r="G1683" s="228"/>
      <c r="H1683" s="229" t="s">
        <v>19</v>
      </c>
      <c r="I1683" s="231"/>
      <c r="J1683" s="228"/>
      <c r="K1683" s="228"/>
      <c r="L1683" s="232"/>
      <c r="M1683" s="233"/>
      <c r="N1683" s="234"/>
      <c r="O1683" s="234"/>
      <c r="P1683" s="234"/>
      <c r="Q1683" s="234"/>
      <c r="R1683" s="234"/>
      <c r="S1683" s="234"/>
      <c r="T1683" s="235"/>
      <c r="AT1683" s="236" t="s">
        <v>546</v>
      </c>
      <c r="AU1683" s="236" t="s">
        <v>85</v>
      </c>
      <c r="AV1683" s="15" t="s">
        <v>79</v>
      </c>
      <c r="AW1683" s="15" t="s">
        <v>33</v>
      </c>
      <c r="AX1683" s="15" t="s">
        <v>72</v>
      </c>
      <c r="AY1683" s="236" t="s">
        <v>525</v>
      </c>
    </row>
    <row r="1684" spans="2:51" s="13" customFormat="1" ht="11.25">
      <c r="B1684" s="204"/>
      <c r="C1684" s="205"/>
      <c r="D1684" s="206" t="s">
        <v>546</v>
      </c>
      <c r="E1684" s="207" t="s">
        <v>19</v>
      </c>
      <c r="F1684" s="208" t="s">
        <v>2056</v>
      </c>
      <c r="G1684" s="205"/>
      <c r="H1684" s="209">
        <v>18.899999999999999</v>
      </c>
      <c r="I1684" s="210"/>
      <c r="J1684" s="205"/>
      <c r="K1684" s="205"/>
      <c r="L1684" s="211"/>
      <c r="M1684" s="212"/>
      <c r="N1684" s="213"/>
      <c r="O1684" s="213"/>
      <c r="P1684" s="213"/>
      <c r="Q1684" s="213"/>
      <c r="R1684" s="213"/>
      <c r="S1684" s="213"/>
      <c r="T1684" s="214"/>
      <c r="AT1684" s="215" t="s">
        <v>546</v>
      </c>
      <c r="AU1684" s="215" t="s">
        <v>85</v>
      </c>
      <c r="AV1684" s="13" t="s">
        <v>85</v>
      </c>
      <c r="AW1684" s="13" t="s">
        <v>33</v>
      </c>
      <c r="AX1684" s="13" t="s">
        <v>72</v>
      </c>
      <c r="AY1684" s="215" t="s">
        <v>525</v>
      </c>
    </row>
    <row r="1685" spans="2:51" s="13" customFormat="1" ht="11.25">
      <c r="B1685" s="204"/>
      <c r="C1685" s="205"/>
      <c r="D1685" s="206" t="s">
        <v>546</v>
      </c>
      <c r="E1685" s="207" t="s">
        <v>19</v>
      </c>
      <c r="F1685" s="208" t="s">
        <v>1970</v>
      </c>
      <c r="G1685" s="205"/>
      <c r="H1685" s="209">
        <v>-2.94</v>
      </c>
      <c r="I1685" s="210"/>
      <c r="J1685" s="205"/>
      <c r="K1685" s="205"/>
      <c r="L1685" s="211"/>
      <c r="M1685" s="212"/>
      <c r="N1685" s="213"/>
      <c r="O1685" s="213"/>
      <c r="P1685" s="213"/>
      <c r="Q1685" s="213"/>
      <c r="R1685" s="213"/>
      <c r="S1685" s="213"/>
      <c r="T1685" s="214"/>
      <c r="AT1685" s="215" t="s">
        <v>546</v>
      </c>
      <c r="AU1685" s="215" t="s">
        <v>85</v>
      </c>
      <c r="AV1685" s="13" t="s">
        <v>85</v>
      </c>
      <c r="AW1685" s="13" t="s">
        <v>33</v>
      </c>
      <c r="AX1685" s="13" t="s">
        <v>72</v>
      </c>
      <c r="AY1685" s="215" t="s">
        <v>525</v>
      </c>
    </row>
    <row r="1686" spans="2:51" s="15" customFormat="1" ht="11.25">
      <c r="B1686" s="227"/>
      <c r="C1686" s="228"/>
      <c r="D1686" s="206" t="s">
        <v>546</v>
      </c>
      <c r="E1686" s="229" t="s">
        <v>19</v>
      </c>
      <c r="F1686" s="230" t="s">
        <v>2057</v>
      </c>
      <c r="G1686" s="228"/>
      <c r="H1686" s="229" t="s">
        <v>19</v>
      </c>
      <c r="I1686" s="231"/>
      <c r="J1686" s="228"/>
      <c r="K1686" s="228"/>
      <c r="L1686" s="232"/>
      <c r="M1686" s="233"/>
      <c r="N1686" s="234"/>
      <c r="O1686" s="234"/>
      <c r="P1686" s="234"/>
      <c r="Q1686" s="234"/>
      <c r="R1686" s="234"/>
      <c r="S1686" s="234"/>
      <c r="T1686" s="235"/>
      <c r="AT1686" s="236" t="s">
        <v>546</v>
      </c>
      <c r="AU1686" s="236" t="s">
        <v>85</v>
      </c>
      <c r="AV1686" s="15" t="s">
        <v>79</v>
      </c>
      <c r="AW1686" s="15" t="s">
        <v>33</v>
      </c>
      <c r="AX1686" s="15" t="s">
        <v>72</v>
      </c>
      <c r="AY1686" s="236" t="s">
        <v>525</v>
      </c>
    </row>
    <row r="1687" spans="2:51" s="13" customFormat="1" ht="11.25">
      <c r="B1687" s="204"/>
      <c r="C1687" s="205"/>
      <c r="D1687" s="206" t="s">
        <v>546</v>
      </c>
      <c r="E1687" s="207" t="s">
        <v>19</v>
      </c>
      <c r="F1687" s="208" t="s">
        <v>2058</v>
      </c>
      <c r="G1687" s="205"/>
      <c r="H1687" s="209">
        <v>19.23</v>
      </c>
      <c r="I1687" s="210"/>
      <c r="J1687" s="205"/>
      <c r="K1687" s="205"/>
      <c r="L1687" s="211"/>
      <c r="M1687" s="212"/>
      <c r="N1687" s="213"/>
      <c r="O1687" s="213"/>
      <c r="P1687" s="213"/>
      <c r="Q1687" s="213"/>
      <c r="R1687" s="213"/>
      <c r="S1687" s="213"/>
      <c r="T1687" s="214"/>
      <c r="AT1687" s="215" t="s">
        <v>546</v>
      </c>
      <c r="AU1687" s="215" t="s">
        <v>85</v>
      </c>
      <c r="AV1687" s="13" t="s">
        <v>85</v>
      </c>
      <c r="AW1687" s="13" t="s">
        <v>33</v>
      </c>
      <c r="AX1687" s="13" t="s">
        <v>72</v>
      </c>
      <c r="AY1687" s="215" t="s">
        <v>525</v>
      </c>
    </row>
    <row r="1688" spans="2:51" s="13" customFormat="1" ht="11.25">
      <c r="B1688" s="204"/>
      <c r="C1688" s="205"/>
      <c r="D1688" s="206" t="s">
        <v>546</v>
      </c>
      <c r="E1688" s="207" t="s">
        <v>19</v>
      </c>
      <c r="F1688" s="208" t="s">
        <v>1950</v>
      </c>
      <c r="G1688" s="205"/>
      <c r="H1688" s="209">
        <v>-1.47</v>
      </c>
      <c r="I1688" s="210"/>
      <c r="J1688" s="205"/>
      <c r="K1688" s="205"/>
      <c r="L1688" s="211"/>
      <c r="M1688" s="212"/>
      <c r="N1688" s="213"/>
      <c r="O1688" s="213"/>
      <c r="P1688" s="213"/>
      <c r="Q1688" s="213"/>
      <c r="R1688" s="213"/>
      <c r="S1688" s="213"/>
      <c r="T1688" s="214"/>
      <c r="AT1688" s="215" t="s">
        <v>546</v>
      </c>
      <c r="AU1688" s="215" t="s">
        <v>85</v>
      </c>
      <c r="AV1688" s="13" t="s">
        <v>85</v>
      </c>
      <c r="AW1688" s="13" t="s">
        <v>33</v>
      </c>
      <c r="AX1688" s="13" t="s">
        <v>72</v>
      </c>
      <c r="AY1688" s="215" t="s">
        <v>525</v>
      </c>
    </row>
    <row r="1689" spans="2:51" s="15" customFormat="1" ht="11.25">
      <c r="B1689" s="227"/>
      <c r="C1689" s="228"/>
      <c r="D1689" s="206" t="s">
        <v>546</v>
      </c>
      <c r="E1689" s="229" t="s">
        <v>19</v>
      </c>
      <c r="F1689" s="230" t="s">
        <v>2059</v>
      </c>
      <c r="G1689" s="228"/>
      <c r="H1689" s="229" t="s">
        <v>19</v>
      </c>
      <c r="I1689" s="231"/>
      <c r="J1689" s="228"/>
      <c r="K1689" s="228"/>
      <c r="L1689" s="232"/>
      <c r="M1689" s="233"/>
      <c r="N1689" s="234"/>
      <c r="O1689" s="234"/>
      <c r="P1689" s="234"/>
      <c r="Q1689" s="234"/>
      <c r="R1689" s="234"/>
      <c r="S1689" s="234"/>
      <c r="T1689" s="235"/>
      <c r="AT1689" s="236" t="s">
        <v>546</v>
      </c>
      <c r="AU1689" s="236" t="s">
        <v>85</v>
      </c>
      <c r="AV1689" s="15" t="s">
        <v>79</v>
      </c>
      <c r="AW1689" s="15" t="s">
        <v>33</v>
      </c>
      <c r="AX1689" s="15" t="s">
        <v>72</v>
      </c>
      <c r="AY1689" s="236" t="s">
        <v>525</v>
      </c>
    </row>
    <row r="1690" spans="2:51" s="13" customFormat="1" ht="11.25">
      <c r="B1690" s="204"/>
      <c r="C1690" s="205"/>
      <c r="D1690" s="206" t="s">
        <v>546</v>
      </c>
      <c r="E1690" s="207" t="s">
        <v>19</v>
      </c>
      <c r="F1690" s="208" t="s">
        <v>2060</v>
      </c>
      <c r="G1690" s="205"/>
      <c r="H1690" s="209">
        <v>23.7</v>
      </c>
      <c r="I1690" s="210"/>
      <c r="J1690" s="205"/>
      <c r="K1690" s="205"/>
      <c r="L1690" s="211"/>
      <c r="M1690" s="212"/>
      <c r="N1690" s="213"/>
      <c r="O1690" s="213"/>
      <c r="P1690" s="213"/>
      <c r="Q1690" s="213"/>
      <c r="R1690" s="213"/>
      <c r="S1690" s="213"/>
      <c r="T1690" s="214"/>
      <c r="AT1690" s="215" t="s">
        <v>546</v>
      </c>
      <c r="AU1690" s="215" t="s">
        <v>85</v>
      </c>
      <c r="AV1690" s="13" t="s">
        <v>85</v>
      </c>
      <c r="AW1690" s="13" t="s">
        <v>33</v>
      </c>
      <c r="AX1690" s="13" t="s">
        <v>72</v>
      </c>
      <c r="AY1690" s="215" t="s">
        <v>525</v>
      </c>
    </row>
    <row r="1691" spans="2:51" s="13" customFormat="1" ht="11.25">
      <c r="B1691" s="204"/>
      <c r="C1691" s="205"/>
      <c r="D1691" s="206" t="s">
        <v>546</v>
      </c>
      <c r="E1691" s="207" t="s">
        <v>19</v>
      </c>
      <c r="F1691" s="208" t="s">
        <v>1880</v>
      </c>
      <c r="G1691" s="205"/>
      <c r="H1691" s="209">
        <v>-1.89</v>
      </c>
      <c r="I1691" s="210"/>
      <c r="J1691" s="205"/>
      <c r="K1691" s="205"/>
      <c r="L1691" s="211"/>
      <c r="M1691" s="212"/>
      <c r="N1691" s="213"/>
      <c r="O1691" s="213"/>
      <c r="P1691" s="213"/>
      <c r="Q1691" s="213"/>
      <c r="R1691" s="213"/>
      <c r="S1691" s="213"/>
      <c r="T1691" s="214"/>
      <c r="AT1691" s="215" t="s">
        <v>546</v>
      </c>
      <c r="AU1691" s="215" t="s">
        <v>85</v>
      </c>
      <c r="AV1691" s="13" t="s">
        <v>85</v>
      </c>
      <c r="AW1691" s="13" t="s">
        <v>33</v>
      </c>
      <c r="AX1691" s="13" t="s">
        <v>72</v>
      </c>
      <c r="AY1691" s="215" t="s">
        <v>525</v>
      </c>
    </row>
    <row r="1692" spans="2:51" s="15" customFormat="1" ht="11.25">
      <c r="B1692" s="227"/>
      <c r="C1692" s="228"/>
      <c r="D1692" s="206" t="s">
        <v>546</v>
      </c>
      <c r="E1692" s="229" t="s">
        <v>19</v>
      </c>
      <c r="F1692" s="230" t="s">
        <v>2061</v>
      </c>
      <c r="G1692" s="228"/>
      <c r="H1692" s="229" t="s">
        <v>19</v>
      </c>
      <c r="I1692" s="231"/>
      <c r="J1692" s="228"/>
      <c r="K1692" s="228"/>
      <c r="L1692" s="232"/>
      <c r="M1692" s="233"/>
      <c r="N1692" s="234"/>
      <c r="O1692" s="234"/>
      <c r="P1692" s="234"/>
      <c r="Q1692" s="234"/>
      <c r="R1692" s="234"/>
      <c r="S1692" s="234"/>
      <c r="T1692" s="235"/>
      <c r="AT1692" s="236" t="s">
        <v>546</v>
      </c>
      <c r="AU1692" s="236" t="s">
        <v>85</v>
      </c>
      <c r="AV1692" s="15" t="s">
        <v>79</v>
      </c>
      <c r="AW1692" s="15" t="s">
        <v>33</v>
      </c>
      <c r="AX1692" s="15" t="s">
        <v>72</v>
      </c>
      <c r="AY1692" s="236" t="s">
        <v>525</v>
      </c>
    </row>
    <row r="1693" spans="2:51" s="13" customFormat="1" ht="11.25">
      <c r="B1693" s="204"/>
      <c r="C1693" s="205"/>
      <c r="D1693" s="206" t="s">
        <v>546</v>
      </c>
      <c r="E1693" s="207" t="s">
        <v>19</v>
      </c>
      <c r="F1693" s="208" t="s">
        <v>2062</v>
      </c>
      <c r="G1693" s="205"/>
      <c r="H1693" s="209">
        <v>24.239000000000001</v>
      </c>
      <c r="I1693" s="210"/>
      <c r="J1693" s="205"/>
      <c r="K1693" s="205"/>
      <c r="L1693" s="211"/>
      <c r="M1693" s="212"/>
      <c r="N1693" s="213"/>
      <c r="O1693" s="213"/>
      <c r="P1693" s="213"/>
      <c r="Q1693" s="213"/>
      <c r="R1693" s="213"/>
      <c r="S1693" s="213"/>
      <c r="T1693" s="214"/>
      <c r="AT1693" s="215" t="s">
        <v>546</v>
      </c>
      <c r="AU1693" s="215" t="s">
        <v>85</v>
      </c>
      <c r="AV1693" s="13" t="s">
        <v>85</v>
      </c>
      <c r="AW1693" s="13" t="s">
        <v>33</v>
      </c>
      <c r="AX1693" s="13" t="s">
        <v>72</v>
      </c>
      <c r="AY1693" s="215" t="s">
        <v>525</v>
      </c>
    </row>
    <row r="1694" spans="2:51" s="13" customFormat="1" ht="11.25">
      <c r="B1694" s="204"/>
      <c r="C1694" s="205"/>
      <c r="D1694" s="206" t="s">
        <v>546</v>
      </c>
      <c r="E1694" s="207" t="s">
        <v>19</v>
      </c>
      <c r="F1694" s="208" t="s">
        <v>2063</v>
      </c>
      <c r="G1694" s="205"/>
      <c r="H1694" s="209">
        <v>44.1</v>
      </c>
      <c r="I1694" s="210"/>
      <c r="J1694" s="205"/>
      <c r="K1694" s="205"/>
      <c r="L1694" s="211"/>
      <c r="M1694" s="212"/>
      <c r="N1694" s="213"/>
      <c r="O1694" s="213"/>
      <c r="P1694" s="213"/>
      <c r="Q1694" s="213"/>
      <c r="R1694" s="213"/>
      <c r="S1694" s="213"/>
      <c r="T1694" s="214"/>
      <c r="AT1694" s="215" t="s">
        <v>546</v>
      </c>
      <c r="AU1694" s="215" t="s">
        <v>85</v>
      </c>
      <c r="AV1694" s="13" t="s">
        <v>85</v>
      </c>
      <c r="AW1694" s="13" t="s">
        <v>33</v>
      </c>
      <c r="AX1694" s="13" t="s">
        <v>72</v>
      </c>
      <c r="AY1694" s="215" t="s">
        <v>525</v>
      </c>
    </row>
    <row r="1695" spans="2:51" s="13" customFormat="1" ht="11.25">
      <c r="B1695" s="204"/>
      <c r="C1695" s="205"/>
      <c r="D1695" s="206" t="s">
        <v>546</v>
      </c>
      <c r="E1695" s="207" t="s">
        <v>19</v>
      </c>
      <c r="F1695" s="208" t="s">
        <v>2064</v>
      </c>
      <c r="G1695" s="205"/>
      <c r="H1695" s="209">
        <v>-19.390999999999998</v>
      </c>
      <c r="I1695" s="210"/>
      <c r="J1695" s="205"/>
      <c r="K1695" s="205"/>
      <c r="L1695" s="211"/>
      <c r="M1695" s="212"/>
      <c r="N1695" s="213"/>
      <c r="O1695" s="213"/>
      <c r="P1695" s="213"/>
      <c r="Q1695" s="213"/>
      <c r="R1695" s="213"/>
      <c r="S1695" s="213"/>
      <c r="T1695" s="214"/>
      <c r="AT1695" s="215" t="s">
        <v>546</v>
      </c>
      <c r="AU1695" s="215" t="s">
        <v>85</v>
      </c>
      <c r="AV1695" s="13" t="s">
        <v>85</v>
      </c>
      <c r="AW1695" s="13" t="s">
        <v>33</v>
      </c>
      <c r="AX1695" s="13" t="s">
        <v>72</v>
      </c>
      <c r="AY1695" s="215" t="s">
        <v>525</v>
      </c>
    </row>
    <row r="1696" spans="2:51" s="13" customFormat="1" ht="11.25">
      <c r="B1696" s="204"/>
      <c r="C1696" s="205"/>
      <c r="D1696" s="206" t="s">
        <v>546</v>
      </c>
      <c r="E1696" s="207" t="s">
        <v>19</v>
      </c>
      <c r="F1696" s="208" t="s">
        <v>2065</v>
      </c>
      <c r="G1696" s="205"/>
      <c r="H1696" s="209">
        <v>43.012999999999998</v>
      </c>
      <c r="I1696" s="210"/>
      <c r="J1696" s="205"/>
      <c r="K1696" s="205"/>
      <c r="L1696" s="211"/>
      <c r="M1696" s="212"/>
      <c r="N1696" s="213"/>
      <c r="O1696" s="213"/>
      <c r="P1696" s="213"/>
      <c r="Q1696" s="213"/>
      <c r="R1696" s="213"/>
      <c r="S1696" s="213"/>
      <c r="T1696" s="214"/>
      <c r="AT1696" s="215" t="s">
        <v>546</v>
      </c>
      <c r="AU1696" s="215" t="s">
        <v>85</v>
      </c>
      <c r="AV1696" s="13" t="s">
        <v>85</v>
      </c>
      <c r="AW1696" s="13" t="s">
        <v>33</v>
      </c>
      <c r="AX1696" s="13" t="s">
        <v>72</v>
      </c>
      <c r="AY1696" s="215" t="s">
        <v>525</v>
      </c>
    </row>
    <row r="1697" spans="2:51" s="13" customFormat="1" ht="11.25">
      <c r="B1697" s="204"/>
      <c r="C1697" s="205"/>
      <c r="D1697" s="206" t="s">
        <v>546</v>
      </c>
      <c r="E1697" s="207" t="s">
        <v>19</v>
      </c>
      <c r="F1697" s="208" t="s">
        <v>2066</v>
      </c>
      <c r="G1697" s="205"/>
      <c r="H1697" s="209">
        <v>-7.77</v>
      </c>
      <c r="I1697" s="210"/>
      <c r="J1697" s="205"/>
      <c r="K1697" s="205"/>
      <c r="L1697" s="211"/>
      <c r="M1697" s="212"/>
      <c r="N1697" s="213"/>
      <c r="O1697" s="213"/>
      <c r="P1697" s="213"/>
      <c r="Q1697" s="213"/>
      <c r="R1697" s="213"/>
      <c r="S1697" s="213"/>
      <c r="T1697" s="214"/>
      <c r="AT1697" s="215" t="s">
        <v>546</v>
      </c>
      <c r="AU1697" s="215" t="s">
        <v>85</v>
      </c>
      <c r="AV1697" s="13" t="s">
        <v>85</v>
      </c>
      <c r="AW1697" s="13" t="s">
        <v>33</v>
      </c>
      <c r="AX1697" s="13" t="s">
        <v>72</v>
      </c>
      <c r="AY1697" s="215" t="s">
        <v>525</v>
      </c>
    </row>
    <row r="1698" spans="2:51" s="13" customFormat="1" ht="11.25">
      <c r="B1698" s="204"/>
      <c r="C1698" s="205"/>
      <c r="D1698" s="206" t="s">
        <v>546</v>
      </c>
      <c r="E1698" s="207" t="s">
        <v>19</v>
      </c>
      <c r="F1698" s="208" t="s">
        <v>1152</v>
      </c>
      <c r="G1698" s="205"/>
      <c r="H1698" s="209">
        <v>-11.18</v>
      </c>
      <c r="I1698" s="210"/>
      <c r="J1698" s="205"/>
      <c r="K1698" s="205"/>
      <c r="L1698" s="211"/>
      <c r="M1698" s="212"/>
      <c r="N1698" s="213"/>
      <c r="O1698" s="213"/>
      <c r="P1698" s="213"/>
      <c r="Q1698" s="213"/>
      <c r="R1698" s="213"/>
      <c r="S1698" s="213"/>
      <c r="T1698" s="214"/>
      <c r="AT1698" s="215" t="s">
        <v>546</v>
      </c>
      <c r="AU1698" s="215" t="s">
        <v>85</v>
      </c>
      <c r="AV1698" s="13" t="s">
        <v>85</v>
      </c>
      <c r="AW1698" s="13" t="s">
        <v>33</v>
      </c>
      <c r="AX1698" s="13" t="s">
        <v>72</v>
      </c>
      <c r="AY1698" s="215" t="s">
        <v>525</v>
      </c>
    </row>
    <row r="1699" spans="2:51" s="13" customFormat="1" ht="11.25">
      <c r="B1699" s="204"/>
      <c r="C1699" s="205"/>
      <c r="D1699" s="206" t="s">
        <v>546</v>
      </c>
      <c r="E1699" s="207" t="s">
        <v>19</v>
      </c>
      <c r="F1699" s="208" t="s">
        <v>2067</v>
      </c>
      <c r="G1699" s="205"/>
      <c r="H1699" s="209">
        <v>-1.22</v>
      </c>
      <c r="I1699" s="210"/>
      <c r="J1699" s="205"/>
      <c r="K1699" s="205"/>
      <c r="L1699" s="211"/>
      <c r="M1699" s="212"/>
      <c r="N1699" s="213"/>
      <c r="O1699" s="213"/>
      <c r="P1699" s="213"/>
      <c r="Q1699" s="213"/>
      <c r="R1699" s="213"/>
      <c r="S1699" s="213"/>
      <c r="T1699" s="214"/>
      <c r="AT1699" s="215" t="s">
        <v>546</v>
      </c>
      <c r="AU1699" s="215" t="s">
        <v>85</v>
      </c>
      <c r="AV1699" s="13" t="s">
        <v>85</v>
      </c>
      <c r="AW1699" s="13" t="s">
        <v>33</v>
      </c>
      <c r="AX1699" s="13" t="s">
        <v>72</v>
      </c>
      <c r="AY1699" s="215" t="s">
        <v>525</v>
      </c>
    </row>
    <row r="1700" spans="2:51" s="13" customFormat="1" ht="11.25">
      <c r="B1700" s="204"/>
      <c r="C1700" s="205"/>
      <c r="D1700" s="206" t="s">
        <v>546</v>
      </c>
      <c r="E1700" s="207" t="s">
        <v>19</v>
      </c>
      <c r="F1700" s="208" t="s">
        <v>2002</v>
      </c>
      <c r="G1700" s="205"/>
      <c r="H1700" s="209">
        <v>-0.125</v>
      </c>
      <c r="I1700" s="210"/>
      <c r="J1700" s="205"/>
      <c r="K1700" s="205"/>
      <c r="L1700" s="211"/>
      <c r="M1700" s="212"/>
      <c r="N1700" s="213"/>
      <c r="O1700" s="213"/>
      <c r="P1700" s="213"/>
      <c r="Q1700" s="213"/>
      <c r="R1700" s="213"/>
      <c r="S1700" s="213"/>
      <c r="T1700" s="214"/>
      <c r="AT1700" s="215" t="s">
        <v>546</v>
      </c>
      <c r="AU1700" s="215" t="s">
        <v>85</v>
      </c>
      <c r="AV1700" s="13" t="s">
        <v>85</v>
      </c>
      <c r="AW1700" s="13" t="s">
        <v>33</v>
      </c>
      <c r="AX1700" s="13" t="s">
        <v>72</v>
      </c>
      <c r="AY1700" s="215" t="s">
        <v>525</v>
      </c>
    </row>
    <row r="1701" spans="2:51" s="15" customFormat="1" ht="11.25">
      <c r="B1701" s="227"/>
      <c r="C1701" s="228"/>
      <c r="D1701" s="206" t="s">
        <v>546</v>
      </c>
      <c r="E1701" s="229" t="s">
        <v>19</v>
      </c>
      <c r="F1701" s="230" t="s">
        <v>1919</v>
      </c>
      <c r="G1701" s="228"/>
      <c r="H1701" s="229" t="s">
        <v>19</v>
      </c>
      <c r="I1701" s="231"/>
      <c r="J1701" s="228"/>
      <c r="K1701" s="228"/>
      <c r="L1701" s="232"/>
      <c r="M1701" s="233"/>
      <c r="N1701" s="234"/>
      <c r="O1701" s="234"/>
      <c r="P1701" s="234"/>
      <c r="Q1701" s="234"/>
      <c r="R1701" s="234"/>
      <c r="S1701" s="234"/>
      <c r="T1701" s="235"/>
      <c r="AT1701" s="236" t="s">
        <v>546</v>
      </c>
      <c r="AU1701" s="236" t="s">
        <v>85</v>
      </c>
      <c r="AV1701" s="15" t="s">
        <v>79</v>
      </c>
      <c r="AW1701" s="15" t="s">
        <v>33</v>
      </c>
      <c r="AX1701" s="15" t="s">
        <v>72</v>
      </c>
      <c r="AY1701" s="236" t="s">
        <v>525</v>
      </c>
    </row>
    <row r="1702" spans="2:51" s="13" customFormat="1" ht="11.25">
      <c r="B1702" s="204"/>
      <c r="C1702" s="205"/>
      <c r="D1702" s="206" t="s">
        <v>546</v>
      </c>
      <c r="E1702" s="207" t="s">
        <v>19</v>
      </c>
      <c r="F1702" s="208" t="s">
        <v>2068</v>
      </c>
      <c r="G1702" s="205"/>
      <c r="H1702" s="209">
        <v>182.26</v>
      </c>
      <c r="I1702" s="210"/>
      <c r="J1702" s="205"/>
      <c r="K1702" s="205"/>
      <c r="L1702" s="211"/>
      <c r="M1702" s="212"/>
      <c r="N1702" s="213"/>
      <c r="O1702" s="213"/>
      <c r="P1702" s="213"/>
      <c r="Q1702" s="213"/>
      <c r="R1702" s="213"/>
      <c r="S1702" s="213"/>
      <c r="T1702" s="214"/>
      <c r="AT1702" s="215" t="s">
        <v>546</v>
      </c>
      <c r="AU1702" s="215" t="s">
        <v>85</v>
      </c>
      <c r="AV1702" s="13" t="s">
        <v>85</v>
      </c>
      <c r="AW1702" s="13" t="s">
        <v>33</v>
      </c>
      <c r="AX1702" s="13" t="s">
        <v>72</v>
      </c>
      <c r="AY1702" s="215" t="s">
        <v>525</v>
      </c>
    </row>
    <row r="1703" spans="2:51" s="13" customFormat="1" ht="11.25">
      <c r="B1703" s="204"/>
      <c r="C1703" s="205"/>
      <c r="D1703" s="206" t="s">
        <v>546</v>
      </c>
      <c r="E1703" s="207" t="s">
        <v>19</v>
      </c>
      <c r="F1703" s="208" t="s">
        <v>2069</v>
      </c>
      <c r="G1703" s="205"/>
      <c r="H1703" s="209">
        <v>-24.57</v>
      </c>
      <c r="I1703" s="210"/>
      <c r="J1703" s="205"/>
      <c r="K1703" s="205"/>
      <c r="L1703" s="211"/>
      <c r="M1703" s="212"/>
      <c r="N1703" s="213"/>
      <c r="O1703" s="213"/>
      <c r="P1703" s="213"/>
      <c r="Q1703" s="213"/>
      <c r="R1703" s="213"/>
      <c r="S1703" s="213"/>
      <c r="T1703" s="214"/>
      <c r="AT1703" s="215" t="s">
        <v>546</v>
      </c>
      <c r="AU1703" s="215" t="s">
        <v>85</v>
      </c>
      <c r="AV1703" s="13" t="s">
        <v>85</v>
      </c>
      <c r="AW1703" s="13" t="s">
        <v>33</v>
      </c>
      <c r="AX1703" s="13" t="s">
        <v>72</v>
      </c>
      <c r="AY1703" s="215" t="s">
        <v>525</v>
      </c>
    </row>
    <row r="1704" spans="2:51" s="13" customFormat="1" ht="11.25">
      <c r="B1704" s="204"/>
      <c r="C1704" s="205"/>
      <c r="D1704" s="206" t="s">
        <v>546</v>
      </c>
      <c r="E1704" s="207" t="s">
        <v>19</v>
      </c>
      <c r="F1704" s="208" t="s">
        <v>2070</v>
      </c>
      <c r="G1704" s="205"/>
      <c r="H1704" s="209">
        <v>-41.564999999999998</v>
      </c>
      <c r="I1704" s="210"/>
      <c r="J1704" s="205"/>
      <c r="K1704" s="205"/>
      <c r="L1704" s="211"/>
      <c r="M1704" s="212"/>
      <c r="N1704" s="213"/>
      <c r="O1704" s="213"/>
      <c r="P1704" s="213"/>
      <c r="Q1704" s="213"/>
      <c r="R1704" s="213"/>
      <c r="S1704" s="213"/>
      <c r="T1704" s="214"/>
      <c r="AT1704" s="215" t="s">
        <v>546</v>
      </c>
      <c r="AU1704" s="215" t="s">
        <v>85</v>
      </c>
      <c r="AV1704" s="13" t="s">
        <v>85</v>
      </c>
      <c r="AW1704" s="13" t="s">
        <v>33</v>
      </c>
      <c r="AX1704" s="13" t="s">
        <v>72</v>
      </c>
      <c r="AY1704" s="215" t="s">
        <v>525</v>
      </c>
    </row>
    <row r="1705" spans="2:51" s="13" customFormat="1" ht="11.25">
      <c r="B1705" s="204"/>
      <c r="C1705" s="205"/>
      <c r="D1705" s="206" t="s">
        <v>546</v>
      </c>
      <c r="E1705" s="207" t="s">
        <v>19</v>
      </c>
      <c r="F1705" s="208" t="s">
        <v>2071</v>
      </c>
      <c r="G1705" s="205"/>
      <c r="H1705" s="209">
        <v>-18.96</v>
      </c>
      <c r="I1705" s="210"/>
      <c r="J1705" s="205"/>
      <c r="K1705" s="205"/>
      <c r="L1705" s="211"/>
      <c r="M1705" s="212"/>
      <c r="N1705" s="213"/>
      <c r="O1705" s="213"/>
      <c r="P1705" s="213"/>
      <c r="Q1705" s="213"/>
      <c r="R1705" s="213"/>
      <c r="S1705" s="213"/>
      <c r="T1705" s="214"/>
      <c r="AT1705" s="215" t="s">
        <v>546</v>
      </c>
      <c r="AU1705" s="215" t="s">
        <v>85</v>
      </c>
      <c r="AV1705" s="13" t="s">
        <v>85</v>
      </c>
      <c r="AW1705" s="13" t="s">
        <v>33</v>
      </c>
      <c r="AX1705" s="13" t="s">
        <v>72</v>
      </c>
      <c r="AY1705" s="215" t="s">
        <v>525</v>
      </c>
    </row>
    <row r="1706" spans="2:51" s="13" customFormat="1" ht="11.25">
      <c r="B1706" s="204"/>
      <c r="C1706" s="205"/>
      <c r="D1706" s="206" t="s">
        <v>546</v>
      </c>
      <c r="E1706" s="207" t="s">
        <v>19</v>
      </c>
      <c r="F1706" s="208" t="s">
        <v>2072</v>
      </c>
      <c r="G1706" s="205"/>
      <c r="H1706" s="209">
        <v>-7.8550000000000004</v>
      </c>
      <c r="I1706" s="210"/>
      <c r="J1706" s="205"/>
      <c r="K1706" s="205"/>
      <c r="L1706" s="211"/>
      <c r="M1706" s="212"/>
      <c r="N1706" s="213"/>
      <c r="O1706" s="213"/>
      <c r="P1706" s="213"/>
      <c r="Q1706" s="213"/>
      <c r="R1706" s="213"/>
      <c r="S1706" s="213"/>
      <c r="T1706" s="214"/>
      <c r="AT1706" s="215" t="s">
        <v>546</v>
      </c>
      <c r="AU1706" s="215" t="s">
        <v>85</v>
      </c>
      <c r="AV1706" s="13" t="s">
        <v>85</v>
      </c>
      <c r="AW1706" s="13" t="s">
        <v>33</v>
      </c>
      <c r="AX1706" s="13" t="s">
        <v>72</v>
      </c>
      <c r="AY1706" s="215" t="s">
        <v>525</v>
      </c>
    </row>
    <row r="1707" spans="2:51" s="15" customFormat="1" ht="11.25">
      <c r="B1707" s="227"/>
      <c r="C1707" s="228"/>
      <c r="D1707" s="206" t="s">
        <v>546</v>
      </c>
      <c r="E1707" s="229" t="s">
        <v>19</v>
      </c>
      <c r="F1707" s="230" t="s">
        <v>2073</v>
      </c>
      <c r="G1707" s="228"/>
      <c r="H1707" s="229" t="s">
        <v>19</v>
      </c>
      <c r="I1707" s="231"/>
      <c r="J1707" s="228"/>
      <c r="K1707" s="228"/>
      <c r="L1707" s="232"/>
      <c r="M1707" s="233"/>
      <c r="N1707" s="234"/>
      <c r="O1707" s="234"/>
      <c r="P1707" s="234"/>
      <c r="Q1707" s="234"/>
      <c r="R1707" s="234"/>
      <c r="S1707" s="234"/>
      <c r="T1707" s="235"/>
      <c r="AT1707" s="236" t="s">
        <v>546</v>
      </c>
      <c r="AU1707" s="236" t="s">
        <v>85</v>
      </c>
      <c r="AV1707" s="15" t="s">
        <v>79</v>
      </c>
      <c r="AW1707" s="15" t="s">
        <v>33</v>
      </c>
      <c r="AX1707" s="15" t="s">
        <v>72</v>
      </c>
      <c r="AY1707" s="236" t="s">
        <v>525</v>
      </c>
    </row>
    <row r="1708" spans="2:51" s="13" customFormat="1" ht="11.25">
      <c r="B1708" s="204"/>
      <c r="C1708" s="205"/>
      <c r="D1708" s="206" t="s">
        <v>546</v>
      </c>
      <c r="E1708" s="207" t="s">
        <v>19</v>
      </c>
      <c r="F1708" s="208" t="s">
        <v>2074</v>
      </c>
      <c r="G1708" s="205"/>
      <c r="H1708" s="209">
        <v>31.32</v>
      </c>
      <c r="I1708" s="210"/>
      <c r="J1708" s="205"/>
      <c r="K1708" s="205"/>
      <c r="L1708" s="211"/>
      <c r="M1708" s="212"/>
      <c r="N1708" s="213"/>
      <c r="O1708" s="213"/>
      <c r="P1708" s="213"/>
      <c r="Q1708" s="213"/>
      <c r="R1708" s="213"/>
      <c r="S1708" s="213"/>
      <c r="T1708" s="214"/>
      <c r="AT1708" s="215" t="s">
        <v>546</v>
      </c>
      <c r="AU1708" s="215" t="s">
        <v>85</v>
      </c>
      <c r="AV1708" s="13" t="s">
        <v>85</v>
      </c>
      <c r="AW1708" s="13" t="s">
        <v>33</v>
      </c>
      <c r="AX1708" s="13" t="s">
        <v>72</v>
      </c>
      <c r="AY1708" s="215" t="s">
        <v>525</v>
      </c>
    </row>
    <row r="1709" spans="2:51" s="13" customFormat="1" ht="11.25">
      <c r="B1709" s="204"/>
      <c r="C1709" s="205"/>
      <c r="D1709" s="206" t="s">
        <v>546</v>
      </c>
      <c r="E1709" s="207" t="s">
        <v>19</v>
      </c>
      <c r="F1709" s="208" t="s">
        <v>1880</v>
      </c>
      <c r="G1709" s="205"/>
      <c r="H1709" s="209">
        <v>-1.89</v>
      </c>
      <c r="I1709" s="210"/>
      <c r="J1709" s="205"/>
      <c r="K1709" s="205"/>
      <c r="L1709" s="211"/>
      <c r="M1709" s="212"/>
      <c r="N1709" s="213"/>
      <c r="O1709" s="213"/>
      <c r="P1709" s="213"/>
      <c r="Q1709" s="213"/>
      <c r="R1709" s="213"/>
      <c r="S1709" s="213"/>
      <c r="T1709" s="214"/>
      <c r="AT1709" s="215" t="s">
        <v>546</v>
      </c>
      <c r="AU1709" s="215" t="s">
        <v>85</v>
      </c>
      <c r="AV1709" s="13" t="s">
        <v>85</v>
      </c>
      <c r="AW1709" s="13" t="s">
        <v>33</v>
      </c>
      <c r="AX1709" s="13" t="s">
        <v>72</v>
      </c>
      <c r="AY1709" s="215" t="s">
        <v>525</v>
      </c>
    </row>
    <row r="1710" spans="2:51" s="13" customFormat="1" ht="11.25">
      <c r="B1710" s="204"/>
      <c r="C1710" s="205"/>
      <c r="D1710" s="206" t="s">
        <v>546</v>
      </c>
      <c r="E1710" s="207" t="s">
        <v>19</v>
      </c>
      <c r="F1710" s="208" t="s">
        <v>2011</v>
      </c>
      <c r="G1710" s="205"/>
      <c r="H1710" s="209">
        <v>-0.26300000000000001</v>
      </c>
      <c r="I1710" s="210"/>
      <c r="J1710" s="205"/>
      <c r="K1710" s="205"/>
      <c r="L1710" s="211"/>
      <c r="M1710" s="212"/>
      <c r="N1710" s="213"/>
      <c r="O1710" s="213"/>
      <c r="P1710" s="213"/>
      <c r="Q1710" s="213"/>
      <c r="R1710" s="213"/>
      <c r="S1710" s="213"/>
      <c r="T1710" s="214"/>
      <c r="AT1710" s="215" t="s">
        <v>546</v>
      </c>
      <c r="AU1710" s="215" t="s">
        <v>85</v>
      </c>
      <c r="AV1710" s="13" t="s">
        <v>85</v>
      </c>
      <c r="AW1710" s="13" t="s">
        <v>33</v>
      </c>
      <c r="AX1710" s="13" t="s">
        <v>72</v>
      </c>
      <c r="AY1710" s="215" t="s">
        <v>525</v>
      </c>
    </row>
    <row r="1711" spans="2:51" s="15" customFormat="1" ht="11.25">
      <c r="B1711" s="227"/>
      <c r="C1711" s="228"/>
      <c r="D1711" s="206" t="s">
        <v>546</v>
      </c>
      <c r="E1711" s="229" t="s">
        <v>19</v>
      </c>
      <c r="F1711" s="230" t="s">
        <v>2075</v>
      </c>
      <c r="G1711" s="228"/>
      <c r="H1711" s="229" t="s">
        <v>19</v>
      </c>
      <c r="I1711" s="231"/>
      <c r="J1711" s="228"/>
      <c r="K1711" s="228"/>
      <c r="L1711" s="232"/>
      <c r="M1711" s="233"/>
      <c r="N1711" s="234"/>
      <c r="O1711" s="234"/>
      <c r="P1711" s="234"/>
      <c r="Q1711" s="234"/>
      <c r="R1711" s="234"/>
      <c r="S1711" s="234"/>
      <c r="T1711" s="235"/>
      <c r="AT1711" s="236" t="s">
        <v>546</v>
      </c>
      <c r="AU1711" s="236" t="s">
        <v>85</v>
      </c>
      <c r="AV1711" s="15" t="s">
        <v>79</v>
      </c>
      <c r="AW1711" s="15" t="s">
        <v>33</v>
      </c>
      <c r="AX1711" s="15" t="s">
        <v>72</v>
      </c>
      <c r="AY1711" s="236" t="s">
        <v>525</v>
      </c>
    </row>
    <row r="1712" spans="2:51" s="13" customFormat="1" ht="11.25">
      <c r="B1712" s="204"/>
      <c r="C1712" s="205"/>
      <c r="D1712" s="206" t="s">
        <v>546</v>
      </c>
      <c r="E1712" s="207" t="s">
        <v>19</v>
      </c>
      <c r="F1712" s="208" t="s">
        <v>2076</v>
      </c>
      <c r="G1712" s="205"/>
      <c r="H1712" s="209">
        <v>55.8</v>
      </c>
      <c r="I1712" s="210"/>
      <c r="J1712" s="205"/>
      <c r="K1712" s="205"/>
      <c r="L1712" s="211"/>
      <c r="M1712" s="212"/>
      <c r="N1712" s="213"/>
      <c r="O1712" s="213"/>
      <c r="P1712" s="213"/>
      <c r="Q1712" s="213"/>
      <c r="R1712" s="213"/>
      <c r="S1712" s="213"/>
      <c r="T1712" s="214"/>
      <c r="AT1712" s="215" t="s">
        <v>546</v>
      </c>
      <c r="AU1712" s="215" t="s">
        <v>85</v>
      </c>
      <c r="AV1712" s="13" t="s">
        <v>85</v>
      </c>
      <c r="AW1712" s="13" t="s">
        <v>33</v>
      </c>
      <c r="AX1712" s="13" t="s">
        <v>72</v>
      </c>
      <c r="AY1712" s="215" t="s">
        <v>525</v>
      </c>
    </row>
    <row r="1713" spans="2:51" s="13" customFormat="1" ht="11.25">
      <c r="B1713" s="204"/>
      <c r="C1713" s="205"/>
      <c r="D1713" s="206" t="s">
        <v>546</v>
      </c>
      <c r="E1713" s="207" t="s">
        <v>19</v>
      </c>
      <c r="F1713" s="208" t="s">
        <v>1880</v>
      </c>
      <c r="G1713" s="205"/>
      <c r="H1713" s="209">
        <v>-1.89</v>
      </c>
      <c r="I1713" s="210"/>
      <c r="J1713" s="205"/>
      <c r="K1713" s="205"/>
      <c r="L1713" s="211"/>
      <c r="M1713" s="212"/>
      <c r="N1713" s="213"/>
      <c r="O1713" s="213"/>
      <c r="P1713" s="213"/>
      <c r="Q1713" s="213"/>
      <c r="R1713" s="213"/>
      <c r="S1713" s="213"/>
      <c r="T1713" s="214"/>
      <c r="AT1713" s="215" t="s">
        <v>546</v>
      </c>
      <c r="AU1713" s="215" t="s">
        <v>85</v>
      </c>
      <c r="AV1713" s="13" t="s">
        <v>85</v>
      </c>
      <c r="AW1713" s="13" t="s">
        <v>33</v>
      </c>
      <c r="AX1713" s="13" t="s">
        <v>72</v>
      </c>
      <c r="AY1713" s="215" t="s">
        <v>525</v>
      </c>
    </row>
    <row r="1714" spans="2:51" s="13" customFormat="1" ht="11.25">
      <c r="B1714" s="204"/>
      <c r="C1714" s="205"/>
      <c r="D1714" s="206" t="s">
        <v>546</v>
      </c>
      <c r="E1714" s="207" t="s">
        <v>19</v>
      </c>
      <c r="F1714" s="208" t="s">
        <v>2013</v>
      </c>
      <c r="G1714" s="205"/>
      <c r="H1714" s="209">
        <v>-1.76</v>
      </c>
      <c r="I1714" s="210"/>
      <c r="J1714" s="205"/>
      <c r="K1714" s="205"/>
      <c r="L1714" s="211"/>
      <c r="M1714" s="212"/>
      <c r="N1714" s="213"/>
      <c r="O1714" s="213"/>
      <c r="P1714" s="213"/>
      <c r="Q1714" s="213"/>
      <c r="R1714" s="213"/>
      <c r="S1714" s="213"/>
      <c r="T1714" s="214"/>
      <c r="AT1714" s="215" t="s">
        <v>546</v>
      </c>
      <c r="AU1714" s="215" t="s">
        <v>85</v>
      </c>
      <c r="AV1714" s="13" t="s">
        <v>85</v>
      </c>
      <c r="AW1714" s="13" t="s">
        <v>33</v>
      </c>
      <c r="AX1714" s="13" t="s">
        <v>72</v>
      </c>
      <c r="AY1714" s="215" t="s">
        <v>525</v>
      </c>
    </row>
    <row r="1715" spans="2:51" s="15" customFormat="1" ht="11.25">
      <c r="B1715" s="227"/>
      <c r="C1715" s="228"/>
      <c r="D1715" s="206" t="s">
        <v>546</v>
      </c>
      <c r="E1715" s="229" t="s">
        <v>19</v>
      </c>
      <c r="F1715" s="230" t="s">
        <v>2077</v>
      </c>
      <c r="G1715" s="228"/>
      <c r="H1715" s="229" t="s">
        <v>19</v>
      </c>
      <c r="I1715" s="231"/>
      <c r="J1715" s="228"/>
      <c r="K1715" s="228"/>
      <c r="L1715" s="232"/>
      <c r="M1715" s="233"/>
      <c r="N1715" s="234"/>
      <c r="O1715" s="234"/>
      <c r="P1715" s="234"/>
      <c r="Q1715" s="234"/>
      <c r="R1715" s="234"/>
      <c r="S1715" s="234"/>
      <c r="T1715" s="235"/>
      <c r="AT1715" s="236" t="s">
        <v>546</v>
      </c>
      <c r="AU1715" s="236" t="s">
        <v>85</v>
      </c>
      <c r="AV1715" s="15" t="s">
        <v>79</v>
      </c>
      <c r="AW1715" s="15" t="s">
        <v>33</v>
      </c>
      <c r="AX1715" s="15" t="s">
        <v>72</v>
      </c>
      <c r="AY1715" s="236" t="s">
        <v>525</v>
      </c>
    </row>
    <row r="1716" spans="2:51" s="13" customFormat="1" ht="11.25">
      <c r="B1716" s="204"/>
      <c r="C1716" s="205"/>
      <c r="D1716" s="206" t="s">
        <v>546</v>
      </c>
      <c r="E1716" s="207" t="s">
        <v>19</v>
      </c>
      <c r="F1716" s="208" t="s">
        <v>2078</v>
      </c>
      <c r="G1716" s="205"/>
      <c r="H1716" s="209">
        <v>46.2</v>
      </c>
      <c r="I1716" s="210"/>
      <c r="J1716" s="205"/>
      <c r="K1716" s="205"/>
      <c r="L1716" s="211"/>
      <c r="M1716" s="212"/>
      <c r="N1716" s="213"/>
      <c r="O1716" s="213"/>
      <c r="P1716" s="213"/>
      <c r="Q1716" s="213"/>
      <c r="R1716" s="213"/>
      <c r="S1716" s="213"/>
      <c r="T1716" s="214"/>
      <c r="AT1716" s="215" t="s">
        <v>546</v>
      </c>
      <c r="AU1716" s="215" t="s">
        <v>85</v>
      </c>
      <c r="AV1716" s="13" t="s">
        <v>85</v>
      </c>
      <c r="AW1716" s="13" t="s">
        <v>33</v>
      </c>
      <c r="AX1716" s="13" t="s">
        <v>72</v>
      </c>
      <c r="AY1716" s="215" t="s">
        <v>525</v>
      </c>
    </row>
    <row r="1717" spans="2:51" s="13" customFormat="1" ht="11.25">
      <c r="B1717" s="204"/>
      <c r="C1717" s="205"/>
      <c r="D1717" s="206" t="s">
        <v>546</v>
      </c>
      <c r="E1717" s="207" t="s">
        <v>19</v>
      </c>
      <c r="F1717" s="208" t="s">
        <v>1974</v>
      </c>
      <c r="G1717" s="205"/>
      <c r="H1717" s="209">
        <v>-1.36</v>
      </c>
      <c r="I1717" s="210"/>
      <c r="J1717" s="205"/>
      <c r="K1717" s="205"/>
      <c r="L1717" s="211"/>
      <c r="M1717" s="212"/>
      <c r="N1717" s="213"/>
      <c r="O1717" s="213"/>
      <c r="P1717" s="213"/>
      <c r="Q1717" s="213"/>
      <c r="R1717" s="213"/>
      <c r="S1717" s="213"/>
      <c r="T1717" s="214"/>
      <c r="AT1717" s="215" t="s">
        <v>546</v>
      </c>
      <c r="AU1717" s="215" t="s">
        <v>85</v>
      </c>
      <c r="AV1717" s="13" t="s">
        <v>85</v>
      </c>
      <c r="AW1717" s="13" t="s">
        <v>33</v>
      </c>
      <c r="AX1717" s="13" t="s">
        <v>72</v>
      </c>
      <c r="AY1717" s="215" t="s">
        <v>525</v>
      </c>
    </row>
    <row r="1718" spans="2:51" s="13" customFormat="1" ht="11.25">
      <c r="B1718" s="204"/>
      <c r="C1718" s="205"/>
      <c r="D1718" s="206" t="s">
        <v>546</v>
      </c>
      <c r="E1718" s="207" t="s">
        <v>19</v>
      </c>
      <c r="F1718" s="208" t="s">
        <v>2014</v>
      </c>
      <c r="G1718" s="205"/>
      <c r="H1718" s="209">
        <v>-2.2000000000000002</v>
      </c>
      <c r="I1718" s="210"/>
      <c r="J1718" s="205"/>
      <c r="K1718" s="205"/>
      <c r="L1718" s="211"/>
      <c r="M1718" s="212"/>
      <c r="N1718" s="213"/>
      <c r="O1718" s="213"/>
      <c r="P1718" s="213"/>
      <c r="Q1718" s="213"/>
      <c r="R1718" s="213"/>
      <c r="S1718" s="213"/>
      <c r="T1718" s="214"/>
      <c r="AT1718" s="215" t="s">
        <v>546</v>
      </c>
      <c r="AU1718" s="215" t="s">
        <v>85</v>
      </c>
      <c r="AV1718" s="13" t="s">
        <v>85</v>
      </c>
      <c r="AW1718" s="13" t="s">
        <v>33</v>
      </c>
      <c r="AX1718" s="13" t="s">
        <v>72</v>
      </c>
      <c r="AY1718" s="215" t="s">
        <v>525</v>
      </c>
    </row>
    <row r="1719" spans="2:51" s="15" customFormat="1" ht="11.25">
      <c r="B1719" s="227"/>
      <c r="C1719" s="228"/>
      <c r="D1719" s="206" t="s">
        <v>546</v>
      </c>
      <c r="E1719" s="229" t="s">
        <v>19</v>
      </c>
      <c r="F1719" s="230" t="s">
        <v>2079</v>
      </c>
      <c r="G1719" s="228"/>
      <c r="H1719" s="229" t="s">
        <v>19</v>
      </c>
      <c r="I1719" s="231"/>
      <c r="J1719" s="228"/>
      <c r="K1719" s="228"/>
      <c r="L1719" s="232"/>
      <c r="M1719" s="233"/>
      <c r="N1719" s="234"/>
      <c r="O1719" s="234"/>
      <c r="P1719" s="234"/>
      <c r="Q1719" s="234"/>
      <c r="R1719" s="234"/>
      <c r="S1719" s="234"/>
      <c r="T1719" s="235"/>
      <c r="AT1719" s="236" t="s">
        <v>546</v>
      </c>
      <c r="AU1719" s="236" t="s">
        <v>85</v>
      </c>
      <c r="AV1719" s="15" t="s">
        <v>79</v>
      </c>
      <c r="AW1719" s="15" t="s">
        <v>33</v>
      </c>
      <c r="AX1719" s="15" t="s">
        <v>72</v>
      </c>
      <c r="AY1719" s="236" t="s">
        <v>525</v>
      </c>
    </row>
    <row r="1720" spans="2:51" s="13" customFormat="1" ht="11.25">
      <c r="B1720" s="204"/>
      <c r="C1720" s="205"/>
      <c r="D1720" s="206" t="s">
        <v>546</v>
      </c>
      <c r="E1720" s="207" t="s">
        <v>19</v>
      </c>
      <c r="F1720" s="208" t="s">
        <v>2076</v>
      </c>
      <c r="G1720" s="205"/>
      <c r="H1720" s="209">
        <v>55.8</v>
      </c>
      <c r="I1720" s="210"/>
      <c r="J1720" s="205"/>
      <c r="K1720" s="205"/>
      <c r="L1720" s="211"/>
      <c r="M1720" s="212"/>
      <c r="N1720" s="213"/>
      <c r="O1720" s="213"/>
      <c r="P1720" s="213"/>
      <c r="Q1720" s="213"/>
      <c r="R1720" s="213"/>
      <c r="S1720" s="213"/>
      <c r="T1720" s="214"/>
      <c r="AT1720" s="215" t="s">
        <v>546</v>
      </c>
      <c r="AU1720" s="215" t="s">
        <v>85</v>
      </c>
      <c r="AV1720" s="13" t="s">
        <v>85</v>
      </c>
      <c r="AW1720" s="13" t="s">
        <v>33</v>
      </c>
      <c r="AX1720" s="13" t="s">
        <v>72</v>
      </c>
      <c r="AY1720" s="215" t="s">
        <v>525</v>
      </c>
    </row>
    <row r="1721" spans="2:51" s="13" customFormat="1" ht="11.25">
      <c r="B1721" s="204"/>
      <c r="C1721" s="205"/>
      <c r="D1721" s="206" t="s">
        <v>546</v>
      </c>
      <c r="E1721" s="207" t="s">
        <v>19</v>
      </c>
      <c r="F1721" s="208" t="s">
        <v>1880</v>
      </c>
      <c r="G1721" s="205"/>
      <c r="H1721" s="209">
        <v>-1.89</v>
      </c>
      <c r="I1721" s="210"/>
      <c r="J1721" s="205"/>
      <c r="K1721" s="205"/>
      <c r="L1721" s="211"/>
      <c r="M1721" s="212"/>
      <c r="N1721" s="213"/>
      <c r="O1721" s="213"/>
      <c r="P1721" s="213"/>
      <c r="Q1721" s="213"/>
      <c r="R1721" s="213"/>
      <c r="S1721" s="213"/>
      <c r="T1721" s="214"/>
      <c r="AT1721" s="215" t="s">
        <v>546</v>
      </c>
      <c r="AU1721" s="215" t="s">
        <v>85</v>
      </c>
      <c r="AV1721" s="13" t="s">
        <v>85</v>
      </c>
      <c r="AW1721" s="13" t="s">
        <v>33</v>
      </c>
      <c r="AX1721" s="13" t="s">
        <v>72</v>
      </c>
      <c r="AY1721" s="215" t="s">
        <v>525</v>
      </c>
    </row>
    <row r="1722" spans="2:51" s="13" customFormat="1" ht="11.25">
      <c r="B1722" s="204"/>
      <c r="C1722" s="205"/>
      <c r="D1722" s="206" t="s">
        <v>546</v>
      </c>
      <c r="E1722" s="207" t="s">
        <v>19</v>
      </c>
      <c r="F1722" s="208" t="s">
        <v>2013</v>
      </c>
      <c r="G1722" s="205"/>
      <c r="H1722" s="209">
        <v>-1.76</v>
      </c>
      <c r="I1722" s="210"/>
      <c r="J1722" s="205"/>
      <c r="K1722" s="205"/>
      <c r="L1722" s="211"/>
      <c r="M1722" s="212"/>
      <c r="N1722" s="213"/>
      <c r="O1722" s="213"/>
      <c r="P1722" s="213"/>
      <c r="Q1722" s="213"/>
      <c r="R1722" s="213"/>
      <c r="S1722" s="213"/>
      <c r="T1722" s="214"/>
      <c r="AT1722" s="215" t="s">
        <v>546</v>
      </c>
      <c r="AU1722" s="215" t="s">
        <v>85</v>
      </c>
      <c r="AV1722" s="13" t="s">
        <v>85</v>
      </c>
      <c r="AW1722" s="13" t="s">
        <v>33</v>
      </c>
      <c r="AX1722" s="13" t="s">
        <v>72</v>
      </c>
      <c r="AY1722" s="215" t="s">
        <v>525</v>
      </c>
    </row>
    <row r="1723" spans="2:51" s="13" customFormat="1" ht="11.25">
      <c r="B1723" s="204"/>
      <c r="C1723" s="205"/>
      <c r="D1723" s="206" t="s">
        <v>546</v>
      </c>
      <c r="E1723" s="207" t="s">
        <v>19</v>
      </c>
      <c r="F1723" s="208" t="s">
        <v>2014</v>
      </c>
      <c r="G1723" s="205"/>
      <c r="H1723" s="209">
        <v>-2.2000000000000002</v>
      </c>
      <c r="I1723" s="210"/>
      <c r="J1723" s="205"/>
      <c r="K1723" s="205"/>
      <c r="L1723" s="211"/>
      <c r="M1723" s="212"/>
      <c r="N1723" s="213"/>
      <c r="O1723" s="213"/>
      <c r="P1723" s="213"/>
      <c r="Q1723" s="213"/>
      <c r="R1723" s="213"/>
      <c r="S1723" s="213"/>
      <c r="T1723" s="214"/>
      <c r="AT1723" s="215" t="s">
        <v>546</v>
      </c>
      <c r="AU1723" s="215" t="s">
        <v>85</v>
      </c>
      <c r="AV1723" s="13" t="s">
        <v>85</v>
      </c>
      <c r="AW1723" s="13" t="s">
        <v>33</v>
      </c>
      <c r="AX1723" s="13" t="s">
        <v>72</v>
      </c>
      <c r="AY1723" s="215" t="s">
        <v>525</v>
      </c>
    </row>
    <row r="1724" spans="2:51" s="15" customFormat="1" ht="11.25">
      <c r="B1724" s="227"/>
      <c r="C1724" s="228"/>
      <c r="D1724" s="206" t="s">
        <v>546</v>
      </c>
      <c r="E1724" s="229" t="s">
        <v>19</v>
      </c>
      <c r="F1724" s="230" t="s">
        <v>2080</v>
      </c>
      <c r="G1724" s="228"/>
      <c r="H1724" s="229" t="s">
        <v>19</v>
      </c>
      <c r="I1724" s="231"/>
      <c r="J1724" s="228"/>
      <c r="K1724" s="228"/>
      <c r="L1724" s="232"/>
      <c r="M1724" s="233"/>
      <c r="N1724" s="234"/>
      <c r="O1724" s="234"/>
      <c r="P1724" s="234"/>
      <c r="Q1724" s="234"/>
      <c r="R1724" s="234"/>
      <c r="S1724" s="234"/>
      <c r="T1724" s="235"/>
      <c r="AT1724" s="236" t="s">
        <v>546</v>
      </c>
      <c r="AU1724" s="236" t="s">
        <v>85</v>
      </c>
      <c r="AV1724" s="15" t="s">
        <v>79</v>
      </c>
      <c r="AW1724" s="15" t="s">
        <v>33</v>
      </c>
      <c r="AX1724" s="15" t="s">
        <v>72</v>
      </c>
      <c r="AY1724" s="236" t="s">
        <v>525</v>
      </c>
    </row>
    <row r="1725" spans="2:51" s="13" customFormat="1" ht="11.25">
      <c r="B1725" s="204"/>
      <c r="C1725" s="205"/>
      <c r="D1725" s="206" t="s">
        <v>546</v>
      </c>
      <c r="E1725" s="207" t="s">
        <v>19</v>
      </c>
      <c r="F1725" s="208" t="s">
        <v>2081</v>
      </c>
      <c r="G1725" s="205"/>
      <c r="H1725" s="209">
        <v>29.7</v>
      </c>
      <c r="I1725" s="210"/>
      <c r="J1725" s="205"/>
      <c r="K1725" s="205"/>
      <c r="L1725" s="211"/>
      <c r="M1725" s="212"/>
      <c r="N1725" s="213"/>
      <c r="O1725" s="213"/>
      <c r="P1725" s="213"/>
      <c r="Q1725" s="213"/>
      <c r="R1725" s="213"/>
      <c r="S1725" s="213"/>
      <c r="T1725" s="214"/>
      <c r="AT1725" s="215" t="s">
        <v>546</v>
      </c>
      <c r="AU1725" s="215" t="s">
        <v>85</v>
      </c>
      <c r="AV1725" s="13" t="s">
        <v>85</v>
      </c>
      <c r="AW1725" s="13" t="s">
        <v>33</v>
      </c>
      <c r="AX1725" s="13" t="s">
        <v>72</v>
      </c>
      <c r="AY1725" s="215" t="s">
        <v>525</v>
      </c>
    </row>
    <row r="1726" spans="2:51" s="13" customFormat="1" ht="11.25">
      <c r="B1726" s="204"/>
      <c r="C1726" s="205"/>
      <c r="D1726" s="206" t="s">
        <v>546</v>
      </c>
      <c r="E1726" s="207" t="s">
        <v>19</v>
      </c>
      <c r="F1726" s="208" t="s">
        <v>1880</v>
      </c>
      <c r="G1726" s="205"/>
      <c r="H1726" s="209">
        <v>-1.89</v>
      </c>
      <c r="I1726" s="210"/>
      <c r="J1726" s="205"/>
      <c r="K1726" s="205"/>
      <c r="L1726" s="211"/>
      <c r="M1726" s="212"/>
      <c r="N1726" s="213"/>
      <c r="O1726" s="213"/>
      <c r="P1726" s="213"/>
      <c r="Q1726" s="213"/>
      <c r="R1726" s="213"/>
      <c r="S1726" s="213"/>
      <c r="T1726" s="214"/>
      <c r="AT1726" s="215" t="s">
        <v>546</v>
      </c>
      <c r="AU1726" s="215" t="s">
        <v>85</v>
      </c>
      <c r="AV1726" s="13" t="s">
        <v>85</v>
      </c>
      <c r="AW1726" s="13" t="s">
        <v>33</v>
      </c>
      <c r="AX1726" s="13" t="s">
        <v>72</v>
      </c>
      <c r="AY1726" s="215" t="s">
        <v>525</v>
      </c>
    </row>
    <row r="1727" spans="2:51" s="15" customFormat="1" ht="11.25">
      <c r="B1727" s="227"/>
      <c r="C1727" s="228"/>
      <c r="D1727" s="206" t="s">
        <v>546</v>
      </c>
      <c r="E1727" s="229" t="s">
        <v>19</v>
      </c>
      <c r="F1727" s="230" t="s">
        <v>2082</v>
      </c>
      <c r="G1727" s="228"/>
      <c r="H1727" s="229" t="s">
        <v>19</v>
      </c>
      <c r="I1727" s="231"/>
      <c r="J1727" s="228"/>
      <c r="K1727" s="228"/>
      <c r="L1727" s="232"/>
      <c r="M1727" s="233"/>
      <c r="N1727" s="234"/>
      <c r="O1727" s="234"/>
      <c r="P1727" s="234"/>
      <c r="Q1727" s="234"/>
      <c r="R1727" s="234"/>
      <c r="S1727" s="234"/>
      <c r="T1727" s="235"/>
      <c r="AT1727" s="236" t="s">
        <v>546</v>
      </c>
      <c r="AU1727" s="236" t="s">
        <v>85</v>
      </c>
      <c r="AV1727" s="15" t="s">
        <v>79</v>
      </c>
      <c r="AW1727" s="15" t="s">
        <v>33</v>
      </c>
      <c r="AX1727" s="15" t="s">
        <v>72</v>
      </c>
      <c r="AY1727" s="236" t="s">
        <v>525</v>
      </c>
    </row>
    <row r="1728" spans="2:51" s="13" customFormat="1" ht="11.25">
      <c r="B1728" s="204"/>
      <c r="C1728" s="205"/>
      <c r="D1728" s="206" t="s">
        <v>546</v>
      </c>
      <c r="E1728" s="207" t="s">
        <v>19</v>
      </c>
      <c r="F1728" s="208" t="s">
        <v>2081</v>
      </c>
      <c r="G1728" s="205"/>
      <c r="H1728" s="209">
        <v>29.7</v>
      </c>
      <c r="I1728" s="210"/>
      <c r="J1728" s="205"/>
      <c r="K1728" s="205"/>
      <c r="L1728" s="211"/>
      <c r="M1728" s="212"/>
      <c r="N1728" s="213"/>
      <c r="O1728" s="213"/>
      <c r="P1728" s="213"/>
      <c r="Q1728" s="213"/>
      <c r="R1728" s="213"/>
      <c r="S1728" s="213"/>
      <c r="T1728" s="214"/>
      <c r="AT1728" s="215" t="s">
        <v>546</v>
      </c>
      <c r="AU1728" s="215" t="s">
        <v>85</v>
      </c>
      <c r="AV1728" s="13" t="s">
        <v>85</v>
      </c>
      <c r="AW1728" s="13" t="s">
        <v>33</v>
      </c>
      <c r="AX1728" s="13" t="s">
        <v>72</v>
      </c>
      <c r="AY1728" s="215" t="s">
        <v>525</v>
      </c>
    </row>
    <row r="1729" spans="2:51" s="13" customFormat="1" ht="11.25">
      <c r="B1729" s="204"/>
      <c r="C1729" s="205"/>
      <c r="D1729" s="206" t="s">
        <v>546</v>
      </c>
      <c r="E1729" s="207" t="s">
        <v>19</v>
      </c>
      <c r="F1729" s="208" t="s">
        <v>1880</v>
      </c>
      <c r="G1729" s="205"/>
      <c r="H1729" s="209">
        <v>-1.89</v>
      </c>
      <c r="I1729" s="210"/>
      <c r="J1729" s="205"/>
      <c r="K1729" s="205"/>
      <c r="L1729" s="211"/>
      <c r="M1729" s="212"/>
      <c r="N1729" s="213"/>
      <c r="O1729" s="213"/>
      <c r="P1729" s="213"/>
      <c r="Q1729" s="213"/>
      <c r="R1729" s="213"/>
      <c r="S1729" s="213"/>
      <c r="T1729" s="214"/>
      <c r="AT1729" s="215" t="s">
        <v>546</v>
      </c>
      <c r="AU1729" s="215" t="s">
        <v>85</v>
      </c>
      <c r="AV1729" s="13" t="s">
        <v>85</v>
      </c>
      <c r="AW1729" s="13" t="s">
        <v>33</v>
      </c>
      <c r="AX1729" s="13" t="s">
        <v>72</v>
      </c>
      <c r="AY1729" s="215" t="s">
        <v>525</v>
      </c>
    </row>
    <row r="1730" spans="2:51" s="13" customFormat="1" ht="11.25">
      <c r="B1730" s="204"/>
      <c r="C1730" s="205"/>
      <c r="D1730" s="206" t="s">
        <v>546</v>
      </c>
      <c r="E1730" s="207" t="s">
        <v>19</v>
      </c>
      <c r="F1730" s="208" t="s">
        <v>2011</v>
      </c>
      <c r="G1730" s="205"/>
      <c r="H1730" s="209">
        <v>-0.26300000000000001</v>
      </c>
      <c r="I1730" s="210"/>
      <c r="J1730" s="205"/>
      <c r="K1730" s="205"/>
      <c r="L1730" s="211"/>
      <c r="M1730" s="212"/>
      <c r="N1730" s="213"/>
      <c r="O1730" s="213"/>
      <c r="P1730" s="213"/>
      <c r="Q1730" s="213"/>
      <c r="R1730" s="213"/>
      <c r="S1730" s="213"/>
      <c r="T1730" s="214"/>
      <c r="AT1730" s="215" t="s">
        <v>546</v>
      </c>
      <c r="AU1730" s="215" t="s">
        <v>85</v>
      </c>
      <c r="AV1730" s="13" t="s">
        <v>85</v>
      </c>
      <c r="AW1730" s="13" t="s">
        <v>33</v>
      </c>
      <c r="AX1730" s="13" t="s">
        <v>72</v>
      </c>
      <c r="AY1730" s="215" t="s">
        <v>525</v>
      </c>
    </row>
    <row r="1731" spans="2:51" s="15" customFormat="1" ht="11.25">
      <c r="B1731" s="227"/>
      <c r="C1731" s="228"/>
      <c r="D1731" s="206" t="s">
        <v>546</v>
      </c>
      <c r="E1731" s="229" t="s">
        <v>19</v>
      </c>
      <c r="F1731" s="230" t="s">
        <v>2083</v>
      </c>
      <c r="G1731" s="228"/>
      <c r="H1731" s="229" t="s">
        <v>19</v>
      </c>
      <c r="I1731" s="231"/>
      <c r="J1731" s="228"/>
      <c r="K1731" s="228"/>
      <c r="L1731" s="232"/>
      <c r="M1731" s="233"/>
      <c r="N1731" s="234"/>
      <c r="O1731" s="234"/>
      <c r="P1731" s="234"/>
      <c r="Q1731" s="234"/>
      <c r="R1731" s="234"/>
      <c r="S1731" s="234"/>
      <c r="T1731" s="235"/>
      <c r="AT1731" s="236" t="s">
        <v>546</v>
      </c>
      <c r="AU1731" s="236" t="s">
        <v>85</v>
      </c>
      <c r="AV1731" s="15" t="s">
        <v>79</v>
      </c>
      <c r="AW1731" s="15" t="s">
        <v>33</v>
      </c>
      <c r="AX1731" s="15" t="s">
        <v>72</v>
      </c>
      <c r="AY1731" s="236" t="s">
        <v>525</v>
      </c>
    </row>
    <row r="1732" spans="2:51" s="13" customFormat="1" ht="11.25">
      <c r="B1732" s="204"/>
      <c r="C1732" s="205"/>
      <c r="D1732" s="206" t="s">
        <v>546</v>
      </c>
      <c r="E1732" s="207" t="s">
        <v>19</v>
      </c>
      <c r="F1732" s="208" t="s">
        <v>2084</v>
      </c>
      <c r="G1732" s="205"/>
      <c r="H1732" s="209">
        <v>55.5</v>
      </c>
      <c r="I1732" s="210"/>
      <c r="J1732" s="205"/>
      <c r="K1732" s="205"/>
      <c r="L1732" s="211"/>
      <c r="M1732" s="212"/>
      <c r="N1732" s="213"/>
      <c r="O1732" s="213"/>
      <c r="P1732" s="213"/>
      <c r="Q1732" s="213"/>
      <c r="R1732" s="213"/>
      <c r="S1732" s="213"/>
      <c r="T1732" s="214"/>
      <c r="AT1732" s="215" t="s">
        <v>546</v>
      </c>
      <c r="AU1732" s="215" t="s">
        <v>85</v>
      </c>
      <c r="AV1732" s="13" t="s">
        <v>85</v>
      </c>
      <c r="AW1732" s="13" t="s">
        <v>33</v>
      </c>
      <c r="AX1732" s="13" t="s">
        <v>72</v>
      </c>
      <c r="AY1732" s="215" t="s">
        <v>525</v>
      </c>
    </row>
    <row r="1733" spans="2:51" s="13" customFormat="1" ht="11.25">
      <c r="B1733" s="204"/>
      <c r="C1733" s="205"/>
      <c r="D1733" s="206" t="s">
        <v>546</v>
      </c>
      <c r="E1733" s="207" t="s">
        <v>19</v>
      </c>
      <c r="F1733" s="208" t="s">
        <v>1880</v>
      </c>
      <c r="G1733" s="205"/>
      <c r="H1733" s="209">
        <v>-1.89</v>
      </c>
      <c r="I1733" s="210"/>
      <c r="J1733" s="205"/>
      <c r="K1733" s="205"/>
      <c r="L1733" s="211"/>
      <c r="M1733" s="212"/>
      <c r="N1733" s="213"/>
      <c r="O1733" s="213"/>
      <c r="P1733" s="213"/>
      <c r="Q1733" s="213"/>
      <c r="R1733" s="213"/>
      <c r="S1733" s="213"/>
      <c r="T1733" s="214"/>
      <c r="AT1733" s="215" t="s">
        <v>546</v>
      </c>
      <c r="AU1733" s="215" t="s">
        <v>85</v>
      </c>
      <c r="AV1733" s="13" t="s">
        <v>85</v>
      </c>
      <c r="AW1733" s="13" t="s">
        <v>33</v>
      </c>
      <c r="AX1733" s="13" t="s">
        <v>72</v>
      </c>
      <c r="AY1733" s="215" t="s">
        <v>525</v>
      </c>
    </row>
    <row r="1734" spans="2:51" s="13" customFormat="1" ht="11.25">
      <c r="B1734" s="204"/>
      <c r="C1734" s="205"/>
      <c r="D1734" s="206" t="s">
        <v>546</v>
      </c>
      <c r="E1734" s="207" t="s">
        <v>19</v>
      </c>
      <c r="F1734" s="208" t="s">
        <v>2013</v>
      </c>
      <c r="G1734" s="205"/>
      <c r="H1734" s="209">
        <v>-1.76</v>
      </c>
      <c r="I1734" s="210"/>
      <c r="J1734" s="205"/>
      <c r="K1734" s="205"/>
      <c r="L1734" s="211"/>
      <c r="M1734" s="212"/>
      <c r="N1734" s="213"/>
      <c r="O1734" s="213"/>
      <c r="P1734" s="213"/>
      <c r="Q1734" s="213"/>
      <c r="R1734" s="213"/>
      <c r="S1734" s="213"/>
      <c r="T1734" s="214"/>
      <c r="AT1734" s="215" t="s">
        <v>546</v>
      </c>
      <c r="AU1734" s="215" t="s">
        <v>85</v>
      </c>
      <c r="AV1734" s="13" t="s">
        <v>85</v>
      </c>
      <c r="AW1734" s="13" t="s">
        <v>33</v>
      </c>
      <c r="AX1734" s="13" t="s">
        <v>72</v>
      </c>
      <c r="AY1734" s="215" t="s">
        <v>525</v>
      </c>
    </row>
    <row r="1735" spans="2:51" s="13" customFormat="1" ht="11.25">
      <c r="B1735" s="204"/>
      <c r="C1735" s="205"/>
      <c r="D1735" s="206" t="s">
        <v>546</v>
      </c>
      <c r="E1735" s="207" t="s">
        <v>19</v>
      </c>
      <c r="F1735" s="208" t="s">
        <v>2024</v>
      </c>
      <c r="G1735" s="205"/>
      <c r="H1735" s="209">
        <v>-2.9750000000000001</v>
      </c>
      <c r="I1735" s="210"/>
      <c r="J1735" s="205"/>
      <c r="K1735" s="205"/>
      <c r="L1735" s="211"/>
      <c r="M1735" s="212"/>
      <c r="N1735" s="213"/>
      <c r="O1735" s="213"/>
      <c r="P1735" s="213"/>
      <c r="Q1735" s="213"/>
      <c r="R1735" s="213"/>
      <c r="S1735" s="213"/>
      <c r="T1735" s="214"/>
      <c r="AT1735" s="215" t="s">
        <v>546</v>
      </c>
      <c r="AU1735" s="215" t="s">
        <v>85</v>
      </c>
      <c r="AV1735" s="13" t="s">
        <v>85</v>
      </c>
      <c r="AW1735" s="13" t="s">
        <v>33</v>
      </c>
      <c r="AX1735" s="13" t="s">
        <v>72</v>
      </c>
      <c r="AY1735" s="215" t="s">
        <v>525</v>
      </c>
    </row>
    <row r="1736" spans="2:51" s="15" customFormat="1" ht="11.25">
      <c r="B1736" s="227"/>
      <c r="C1736" s="228"/>
      <c r="D1736" s="206" t="s">
        <v>546</v>
      </c>
      <c r="E1736" s="229" t="s">
        <v>19</v>
      </c>
      <c r="F1736" s="230" t="s">
        <v>2085</v>
      </c>
      <c r="G1736" s="228"/>
      <c r="H1736" s="229" t="s">
        <v>19</v>
      </c>
      <c r="I1736" s="231"/>
      <c r="J1736" s="228"/>
      <c r="K1736" s="228"/>
      <c r="L1736" s="232"/>
      <c r="M1736" s="233"/>
      <c r="N1736" s="234"/>
      <c r="O1736" s="234"/>
      <c r="P1736" s="234"/>
      <c r="Q1736" s="234"/>
      <c r="R1736" s="234"/>
      <c r="S1736" s="234"/>
      <c r="T1736" s="235"/>
      <c r="AT1736" s="236" t="s">
        <v>546</v>
      </c>
      <c r="AU1736" s="236" t="s">
        <v>85</v>
      </c>
      <c r="AV1736" s="15" t="s">
        <v>79</v>
      </c>
      <c r="AW1736" s="15" t="s">
        <v>33</v>
      </c>
      <c r="AX1736" s="15" t="s">
        <v>72</v>
      </c>
      <c r="AY1736" s="236" t="s">
        <v>525</v>
      </c>
    </row>
    <row r="1737" spans="2:51" s="13" customFormat="1" ht="11.25">
      <c r="B1737" s="204"/>
      <c r="C1737" s="205"/>
      <c r="D1737" s="206" t="s">
        <v>546</v>
      </c>
      <c r="E1737" s="207" t="s">
        <v>19</v>
      </c>
      <c r="F1737" s="208" t="s">
        <v>2086</v>
      </c>
      <c r="G1737" s="205"/>
      <c r="H1737" s="209">
        <v>29.7</v>
      </c>
      <c r="I1737" s="210"/>
      <c r="J1737" s="205"/>
      <c r="K1737" s="205"/>
      <c r="L1737" s="211"/>
      <c r="M1737" s="212"/>
      <c r="N1737" s="213"/>
      <c r="O1737" s="213"/>
      <c r="P1737" s="213"/>
      <c r="Q1737" s="213"/>
      <c r="R1737" s="213"/>
      <c r="S1737" s="213"/>
      <c r="T1737" s="214"/>
      <c r="AT1737" s="215" t="s">
        <v>546</v>
      </c>
      <c r="AU1737" s="215" t="s">
        <v>85</v>
      </c>
      <c r="AV1737" s="13" t="s">
        <v>85</v>
      </c>
      <c r="AW1737" s="13" t="s">
        <v>33</v>
      </c>
      <c r="AX1737" s="13" t="s">
        <v>72</v>
      </c>
      <c r="AY1737" s="215" t="s">
        <v>525</v>
      </c>
    </row>
    <row r="1738" spans="2:51" s="13" customFormat="1" ht="11.25">
      <c r="B1738" s="204"/>
      <c r="C1738" s="205"/>
      <c r="D1738" s="206" t="s">
        <v>546</v>
      </c>
      <c r="E1738" s="207" t="s">
        <v>19</v>
      </c>
      <c r="F1738" s="208" t="s">
        <v>1974</v>
      </c>
      <c r="G1738" s="205"/>
      <c r="H1738" s="209">
        <v>-1.36</v>
      </c>
      <c r="I1738" s="210"/>
      <c r="J1738" s="205"/>
      <c r="K1738" s="205"/>
      <c r="L1738" s="211"/>
      <c r="M1738" s="212"/>
      <c r="N1738" s="213"/>
      <c r="O1738" s="213"/>
      <c r="P1738" s="213"/>
      <c r="Q1738" s="213"/>
      <c r="R1738" s="213"/>
      <c r="S1738" s="213"/>
      <c r="T1738" s="214"/>
      <c r="AT1738" s="215" t="s">
        <v>546</v>
      </c>
      <c r="AU1738" s="215" t="s">
        <v>85</v>
      </c>
      <c r="AV1738" s="13" t="s">
        <v>85</v>
      </c>
      <c r="AW1738" s="13" t="s">
        <v>33</v>
      </c>
      <c r="AX1738" s="13" t="s">
        <v>72</v>
      </c>
      <c r="AY1738" s="215" t="s">
        <v>525</v>
      </c>
    </row>
    <row r="1739" spans="2:51" s="15" customFormat="1" ht="11.25">
      <c r="B1739" s="227"/>
      <c r="C1739" s="228"/>
      <c r="D1739" s="206" t="s">
        <v>546</v>
      </c>
      <c r="E1739" s="229" t="s">
        <v>19</v>
      </c>
      <c r="F1739" s="230" t="s">
        <v>2087</v>
      </c>
      <c r="G1739" s="228"/>
      <c r="H1739" s="229" t="s">
        <v>19</v>
      </c>
      <c r="I1739" s="231"/>
      <c r="J1739" s="228"/>
      <c r="K1739" s="228"/>
      <c r="L1739" s="232"/>
      <c r="M1739" s="233"/>
      <c r="N1739" s="234"/>
      <c r="O1739" s="234"/>
      <c r="P1739" s="234"/>
      <c r="Q1739" s="234"/>
      <c r="R1739" s="234"/>
      <c r="S1739" s="234"/>
      <c r="T1739" s="235"/>
      <c r="AT1739" s="236" t="s">
        <v>546</v>
      </c>
      <c r="AU1739" s="236" t="s">
        <v>85</v>
      </c>
      <c r="AV1739" s="15" t="s">
        <v>79</v>
      </c>
      <c r="AW1739" s="15" t="s">
        <v>33</v>
      </c>
      <c r="AX1739" s="15" t="s">
        <v>72</v>
      </c>
      <c r="AY1739" s="236" t="s">
        <v>525</v>
      </c>
    </row>
    <row r="1740" spans="2:51" s="13" customFormat="1" ht="11.25">
      <c r="B1740" s="204"/>
      <c r="C1740" s="205"/>
      <c r="D1740" s="206" t="s">
        <v>546</v>
      </c>
      <c r="E1740" s="207" t="s">
        <v>19</v>
      </c>
      <c r="F1740" s="208" t="s">
        <v>2086</v>
      </c>
      <c r="G1740" s="205"/>
      <c r="H1740" s="209">
        <v>29.7</v>
      </c>
      <c r="I1740" s="210"/>
      <c r="J1740" s="205"/>
      <c r="K1740" s="205"/>
      <c r="L1740" s="211"/>
      <c r="M1740" s="212"/>
      <c r="N1740" s="213"/>
      <c r="O1740" s="213"/>
      <c r="P1740" s="213"/>
      <c r="Q1740" s="213"/>
      <c r="R1740" s="213"/>
      <c r="S1740" s="213"/>
      <c r="T1740" s="214"/>
      <c r="AT1740" s="215" t="s">
        <v>546</v>
      </c>
      <c r="AU1740" s="215" t="s">
        <v>85</v>
      </c>
      <c r="AV1740" s="13" t="s">
        <v>85</v>
      </c>
      <c r="AW1740" s="13" t="s">
        <v>33</v>
      </c>
      <c r="AX1740" s="13" t="s">
        <v>72</v>
      </c>
      <c r="AY1740" s="215" t="s">
        <v>525</v>
      </c>
    </row>
    <row r="1741" spans="2:51" s="13" customFormat="1" ht="11.25">
      <c r="B1741" s="204"/>
      <c r="C1741" s="205"/>
      <c r="D1741" s="206" t="s">
        <v>546</v>
      </c>
      <c r="E1741" s="207" t="s">
        <v>19</v>
      </c>
      <c r="F1741" s="208" t="s">
        <v>1880</v>
      </c>
      <c r="G1741" s="205"/>
      <c r="H1741" s="209">
        <v>-1.89</v>
      </c>
      <c r="I1741" s="210"/>
      <c r="J1741" s="205"/>
      <c r="K1741" s="205"/>
      <c r="L1741" s="211"/>
      <c r="M1741" s="212"/>
      <c r="N1741" s="213"/>
      <c r="O1741" s="213"/>
      <c r="P1741" s="213"/>
      <c r="Q1741" s="213"/>
      <c r="R1741" s="213"/>
      <c r="S1741" s="213"/>
      <c r="T1741" s="214"/>
      <c r="AT1741" s="215" t="s">
        <v>546</v>
      </c>
      <c r="AU1741" s="215" t="s">
        <v>85</v>
      </c>
      <c r="AV1741" s="13" t="s">
        <v>85</v>
      </c>
      <c r="AW1741" s="13" t="s">
        <v>33</v>
      </c>
      <c r="AX1741" s="13" t="s">
        <v>72</v>
      </c>
      <c r="AY1741" s="215" t="s">
        <v>525</v>
      </c>
    </row>
    <row r="1742" spans="2:51" s="13" customFormat="1" ht="11.25">
      <c r="B1742" s="204"/>
      <c r="C1742" s="205"/>
      <c r="D1742" s="206" t="s">
        <v>546</v>
      </c>
      <c r="E1742" s="207" t="s">
        <v>19</v>
      </c>
      <c r="F1742" s="208" t="s">
        <v>2011</v>
      </c>
      <c r="G1742" s="205"/>
      <c r="H1742" s="209">
        <v>-0.26300000000000001</v>
      </c>
      <c r="I1742" s="210"/>
      <c r="J1742" s="205"/>
      <c r="K1742" s="205"/>
      <c r="L1742" s="211"/>
      <c r="M1742" s="212"/>
      <c r="N1742" s="213"/>
      <c r="O1742" s="213"/>
      <c r="P1742" s="213"/>
      <c r="Q1742" s="213"/>
      <c r="R1742" s="213"/>
      <c r="S1742" s="213"/>
      <c r="T1742" s="214"/>
      <c r="AT1742" s="215" t="s">
        <v>546</v>
      </c>
      <c r="AU1742" s="215" t="s">
        <v>85</v>
      </c>
      <c r="AV1742" s="13" t="s">
        <v>85</v>
      </c>
      <c r="AW1742" s="13" t="s">
        <v>33</v>
      </c>
      <c r="AX1742" s="13" t="s">
        <v>72</v>
      </c>
      <c r="AY1742" s="215" t="s">
        <v>525</v>
      </c>
    </row>
    <row r="1743" spans="2:51" s="15" customFormat="1" ht="11.25">
      <c r="B1743" s="227"/>
      <c r="C1743" s="228"/>
      <c r="D1743" s="206" t="s">
        <v>546</v>
      </c>
      <c r="E1743" s="229" t="s">
        <v>19</v>
      </c>
      <c r="F1743" s="230" t="s">
        <v>2088</v>
      </c>
      <c r="G1743" s="228"/>
      <c r="H1743" s="229" t="s">
        <v>19</v>
      </c>
      <c r="I1743" s="231"/>
      <c r="J1743" s="228"/>
      <c r="K1743" s="228"/>
      <c r="L1743" s="232"/>
      <c r="M1743" s="233"/>
      <c r="N1743" s="234"/>
      <c r="O1743" s="234"/>
      <c r="P1743" s="234"/>
      <c r="Q1743" s="234"/>
      <c r="R1743" s="234"/>
      <c r="S1743" s="234"/>
      <c r="T1743" s="235"/>
      <c r="AT1743" s="236" t="s">
        <v>546</v>
      </c>
      <c r="AU1743" s="236" t="s">
        <v>85</v>
      </c>
      <c r="AV1743" s="15" t="s">
        <v>79</v>
      </c>
      <c r="AW1743" s="15" t="s">
        <v>33</v>
      </c>
      <c r="AX1743" s="15" t="s">
        <v>72</v>
      </c>
      <c r="AY1743" s="236" t="s">
        <v>525</v>
      </c>
    </row>
    <row r="1744" spans="2:51" s="13" customFormat="1" ht="11.25">
      <c r="B1744" s="204"/>
      <c r="C1744" s="205"/>
      <c r="D1744" s="206" t="s">
        <v>546</v>
      </c>
      <c r="E1744" s="207" t="s">
        <v>19</v>
      </c>
      <c r="F1744" s="208" t="s">
        <v>2089</v>
      </c>
      <c r="G1744" s="205"/>
      <c r="H1744" s="209">
        <v>55.5</v>
      </c>
      <c r="I1744" s="210"/>
      <c r="J1744" s="205"/>
      <c r="K1744" s="205"/>
      <c r="L1744" s="211"/>
      <c r="M1744" s="212"/>
      <c r="N1744" s="213"/>
      <c r="O1744" s="213"/>
      <c r="P1744" s="213"/>
      <c r="Q1744" s="213"/>
      <c r="R1744" s="213"/>
      <c r="S1744" s="213"/>
      <c r="T1744" s="214"/>
      <c r="AT1744" s="215" t="s">
        <v>546</v>
      </c>
      <c r="AU1744" s="215" t="s">
        <v>85</v>
      </c>
      <c r="AV1744" s="13" t="s">
        <v>85</v>
      </c>
      <c r="AW1744" s="13" t="s">
        <v>33</v>
      </c>
      <c r="AX1744" s="13" t="s">
        <v>72</v>
      </c>
      <c r="AY1744" s="215" t="s">
        <v>525</v>
      </c>
    </row>
    <row r="1745" spans="2:51" s="13" customFormat="1" ht="11.25">
      <c r="B1745" s="204"/>
      <c r="C1745" s="205"/>
      <c r="D1745" s="206" t="s">
        <v>546</v>
      </c>
      <c r="E1745" s="207" t="s">
        <v>19</v>
      </c>
      <c r="F1745" s="208" t="s">
        <v>1880</v>
      </c>
      <c r="G1745" s="205"/>
      <c r="H1745" s="209">
        <v>-1.89</v>
      </c>
      <c r="I1745" s="210"/>
      <c r="J1745" s="205"/>
      <c r="K1745" s="205"/>
      <c r="L1745" s="211"/>
      <c r="M1745" s="212"/>
      <c r="N1745" s="213"/>
      <c r="O1745" s="213"/>
      <c r="P1745" s="213"/>
      <c r="Q1745" s="213"/>
      <c r="R1745" s="213"/>
      <c r="S1745" s="213"/>
      <c r="T1745" s="214"/>
      <c r="AT1745" s="215" t="s">
        <v>546</v>
      </c>
      <c r="AU1745" s="215" t="s">
        <v>85</v>
      </c>
      <c r="AV1745" s="13" t="s">
        <v>85</v>
      </c>
      <c r="AW1745" s="13" t="s">
        <v>33</v>
      </c>
      <c r="AX1745" s="13" t="s">
        <v>72</v>
      </c>
      <c r="AY1745" s="215" t="s">
        <v>525</v>
      </c>
    </row>
    <row r="1746" spans="2:51" s="13" customFormat="1" ht="11.25">
      <c r="B1746" s="204"/>
      <c r="C1746" s="205"/>
      <c r="D1746" s="206" t="s">
        <v>546</v>
      </c>
      <c r="E1746" s="207" t="s">
        <v>19</v>
      </c>
      <c r="F1746" s="208" t="s">
        <v>2013</v>
      </c>
      <c r="G1746" s="205"/>
      <c r="H1746" s="209">
        <v>-1.76</v>
      </c>
      <c r="I1746" s="210"/>
      <c r="J1746" s="205"/>
      <c r="K1746" s="205"/>
      <c r="L1746" s="211"/>
      <c r="M1746" s="212"/>
      <c r="N1746" s="213"/>
      <c r="O1746" s="213"/>
      <c r="P1746" s="213"/>
      <c r="Q1746" s="213"/>
      <c r="R1746" s="213"/>
      <c r="S1746" s="213"/>
      <c r="T1746" s="214"/>
      <c r="AT1746" s="215" t="s">
        <v>546</v>
      </c>
      <c r="AU1746" s="215" t="s">
        <v>85</v>
      </c>
      <c r="AV1746" s="13" t="s">
        <v>85</v>
      </c>
      <c r="AW1746" s="13" t="s">
        <v>33</v>
      </c>
      <c r="AX1746" s="13" t="s">
        <v>72</v>
      </c>
      <c r="AY1746" s="215" t="s">
        <v>525</v>
      </c>
    </row>
    <row r="1747" spans="2:51" s="13" customFormat="1" ht="11.25">
      <c r="B1747" s="204"/>
      <c r="C1747" s="205"/>
      <c r="D1747" s="206" t="s">
        <v>546</v>
      </c>
      <c r="E1747" s="207" t="s">
        <v>19</v>
      </c>
      <c r="F1747" s="208" t="s">
        <v>2024</v>
      </c>
      <c r="G1747" s="205"/>
      <c r="H1747" s="209">
        <v>-2.9750000000000001</v>
      </c>
      <c r="I1747" s="210"/>
      <c r="J1747" s="205"/>
      <c r="K1747" s="205"/>
      <c r="L1747" s="211"/>
      <c r="M1747" s="212"/>
      <c r="N1747" s="213"/>
      <c r="O1747" s="213"/>
      <c r="P1747" s="213"/>
      <c r="Q1747" s="213"/>
      <c r="R1747" s="213"/>
      <c r="S1747" s="213"/>
      <c r="T1747" s="214"/>
      <c r="AT1747" s="215" t="s">
        <v>546</v>
      </c>
      <c r="AU1747" s="215" t="s">
        <v>85</v>
      </c>
      <c r="AV1747" s="13" t="s">
        <v>85</v>
      </c>
      <c r="AW1747" s="13" t="s">
        <v>33</v>
      </c>
      <c r="AX1747" s="13" t="s">
        <v>72</v>
      </c>
      <c r="AY1747" s="215" t="s">
        <v>525</v>
      </c>
    </row>
    <row r="1748" spans="2:51" s="15" customFormat="1" ht="11.25">
      <c r="B1748" s="227"/>
      <c r="C1748" s="228"/>
      <c r="D1748" s="206" t="s">
        <v>546</v>
      </c>
      <c r="E1748" s="229" t="s">
        <v>19</v>
      </c>
      <c r="F1748" s="230" t="s">
        <v>1831</v>
      </c>
      <c r="G1748" s="228"/>
      <c r="H1748" s="229" t="s">
        <v>19</v>
      </c>
      <c r="I1748" s="231"/>
      <c r="J1748" s="228"/>
      <c r="K1748" s="228"/>
      <c r="L1748" s="232"/>
      <c r="M1748" s="233"/>
      <c r="N1748" s="234"/>
      <c r="O1748" s="234"/>
      <c r="P1748" s="234"/>
      <c r="Q1748" s="234"/>
      <c r="R1748" s="234"/>
      <c r="S1748" s="234"/>
      <c r="T1748" s="235"/>
      <c r="AT1748" s="236" t="s">
        <v>546</v>
      </c>
      <c r="AU1748" s="236" t="s">
        <v>85</v>
      </c>
      <c r="AV1748" s="15" t="s">
        <v>79</v>
      </c>
      <c r="AW1748" s="15" t="s">
        <v>33</v>
      </c>
      <c r="AX1748" s="15" t="s">
        <v>72</v>
      </c>
      <c r="AY1748" s="236" t="s">
        <v>525</v>
      </c>
    </row>
    <row r="1749" spans="2:51" s="13" customFormat="1" ht="11.25">
      <c r="B1749" s="204"/>
      <c r="C1749" s="205"/>
      <c r="D1749" s="206" t="s">
        <v>546</v>
      </c>
      <c r="E1749" s="207" t="s">
        <v>19</v>
      </c>
      <c r="F1749" s="208" t="s">
        <v>2090</v>
      </c>
      <c r="G1749" s="205"/>
      <c r="H1749" s="209">
        <v>33.164999999999999</v>
      </c>
      <c r="I1749" s="210"/>
      <c r="J1749" s="205"/>
      <c r="K1749" s="205"/>
      <c r="L1749" s="211"/>
      <c r="M1749" s="212"/>
      <c r="N1749" s="213"/>
      <c r="O1749" s="213"/>
      <c r="P1749" s="213"/>
      <c r="Q1749" s="213"/>
      <c r="R1749" s="213"/>
      <c r="S1749" s="213"/>
      <c r="T1749" s="214"/>
      <c r="AT1749" s="215" t="s">
        <v>546</v>
      </c>
      <c r="AU1749" s="215" t="s">
        <v>85</v>
      </c>
      <c r="AV1749" s="13" t="s">
        <v>85</v>
      </c>
      <c r="AW1749" s="13" t="s">
        <v>33</v>
      </c>
      <c r="AX1749" s="13" t="s">
        <v>72</v>
      </c>
      <c r="AY1749" s="215" t="s">
        <v>525</v>
      </c>
    </row>
    <row r="1750" spans="2:51" s="13" customFormat="1" ht="11.25">
      <c r="B1750" s="204"/>
      <c r="C1750" s="205"/>
      <c r="D1750" s="206" t="s">
        <v>546</v>
      </c>
      <c r="E1750" s="207" t="s">
        <v>19</v>
      </c>
      <c r="F1750" s="208" t="s">
        <v>1974</v>
      </c>
      <c r="G1750" s="205"/>
      <c r="H1750" s="209">
        <v>-1.36</v>
      </c>
      <c r="I1750" s="210"/>
      <c r="J1750" s="205"/>
      <c r="K1750" s="205"/>
      <c r="L1750" s="211"/>
      <c r="M1750" s="212"/>
      <c r="N1750" s="213"/>
      <c r="O1750" s="213"/>
      <c r="P1750" s="213"/>
      <c r="Q1750" s="213"/>
      <c r="R1750" s="213"/>
      <c r="S1750" s="213"/>
      <c r="T1750" s="214"/>
      <c r="AT1750" s="215" t="s">
        <v>546</v>
      </c>
      <c r="AU1750" s="215" t="s">
        <v>85</v>
      </c>
      <c r="AV1750" s="13" t="s">
        <v>85</v>
      </c>
      <c r="AW1750" s="13" t="s">
        <v>33</v>
      </c>
      <c r="AX1750" s="13" t="s">
        <v>72</v>
      </c>
      <c r="AY1750" s="215" t="s">
        <v>525</v>
      </c>
    </row>
    <row r="1751" spans="2:51" s="15" customFormat="1" ht="11.25">
      <c r="B1751" s="227"/>
      <c r="C1751" s="228"/>
      <c r="D1751" s="206" t="s">
        <v>546</v>
      </c>
      <c r="E1751" s="229" t="s">
        <v>19</v>
      </c>
      <c r="F1751" s="230" t="s">
        <v>2091</v>
      </c>
      <c r="G1751" s="228"/>
      <c r="H1751" s="229" t="s">
        <v>19</v>
      </c>
      <c r="I1751" s="231"/>
      <c r="J1751" s="228"/>
      <c r="K1751" s="228"/>
      <c r="L1751" s="232"/>
      <c r="M1751" s="233"/>
      <c r="N1751" s="234"/>
      <c r="O1751" s="234"/>
      <c r="P1751" s="234"/>
      <c r="Q1751" s="234"/>
      <c r="R1751" s="234"/>
      <c r="S1751" s="234"/>
      <c r="T1751" s="235"/>
      <c r="AT1751" s="236" t="s">
        <v>546</v>
      </c>
      <c r="AU1751" s="236" t="s">
        <v>85</v>
      </c>
      <c r="AV1751" s="15" t="s">
        <v>79</v>
      </c>
      <c r="AW1751" s="15" t="s">
        <v>33</v>
      </c>
      <c r="AX1751" s="15" t="s">
        <v>72</v>
      </c>
      <c r="AY1751" s="236" t="s">
        <v>525</v>
      </c>
    </row>
    <row r="1752" spans="2:51" s="13" customFormat="1" ht="11.25">
      <c r="B1752" s="204"/>
      <c r="C1752" s="205"/>
      <c r="D1752" s="206" t="s">
        <v>546</v>
      </c>
      <c r="E1752" s="207" t="s">
        <v>19</v>
      </c>
      <c r="F1752" s="208" t="s">
        <v>2081</v>
      </c>
      <c r="G1752" s="205"/>
      <c r="H1752" s="209">
        <v>29.7</v>
      </c>
      <c r="I1752" s="210"/>
      <c r="J1752" s="205"/>
      <c r="K1752" s="205"/>
      <c r="L1752" s="211"/>
      <c r="M1752" s="212"/>
      <c r="N1752" s="213"/>
      <c r="O1752" s="213"/>
      <c r="P1752" s="213"/>
      <c r="Q1752" s="213"/>
      <c r="R1752" s="213"/>
      <c r="S1752" s="213"/>
      <c r="T1752" s="214"/>
      <c r="AT1752" s="215" t="s">
        <v>546</v>
      </c>
      <c r="AU1752" s="215" t="s">
        <v>85</v>
      </c>
      <c r="AV1752" s="13" t="s">
        <v>85</v>
      </c>
      <c r="AW1752" s="13" t="s">
        <v>33</v>
      </c>
      <c r="AX1752" s="13" t="s">
        <v>72</v>
      </c>
      <c r="AY1752" s="215" t="s">
        <v>525</v>
      </c>
    </row>
    <row r="1753" spans="2:51" s="13" customFormat="1" ht="11.25">
      <c r="B1753" s="204"/>
      <c r="C1753" s="205"/>
      <c r="D1753" s="206" t="s">
        <v>546</v>
      </c>
      <c r="E1753" s="207" t="s">
        <v>19</v>
      </c>
      <c r="F1753" s="208" t="s">
        <v>1880</v>
      </c>
      <c r="G1753" s="205"/>
      <c r="H1753" s="209">
        <v>-1.89</v>
      </c>
      <c r="I1753" s="210"/>
      <c r="J1753" s="205"/>
      <c r="K1753" s="205"/>
      <c r="L1753" s="211"/>
      <c r="M1753" s="212"/>
      <c r="N1753" s="213"/>
      <c r="O1753" s="213"/>
      <c r="P1753" s="213"/>
      <c r="Q1753" s="213"/>
      <c r="R1753" s="213"/>
      <c r="S1753" s="213"/>
      <c r="T1753" s="214"/>
      <c r="AT1753" s="215" t="s">
        <v>546</v>
      </c>
      <c r="AU1753" s="215" t="s">
        <v>85</v>
      </c>
      <c r="AV1753" s="13" t="s">
        <v>85</v>
      </c>
      <c r="AW1753" s="13" t="s">
        <v>33</v>
      </c>
      <c r="AX1753" s="13" t="s">
        <v>72</v>
      </c>
      <c r="AY1753" s="215" t="s">
        <v>525</v>
      </c>
    </row>
    <row r="1754" spans="2:51" s="13" customFormat="1" ht="11.25">
      <c r="B1754" s="204"/>
      <c r="C1754" s="205"/>
      <c r="D1754" s="206" t="s">
        <v>546</v>
      </c>
      <c r="E1754" s="207" t="s">
        <v>19</v>
      </c>
      <c r="F1754" s="208" t="s">
        <v>2011</v>
      </c>
      <c r="G1754" s="205"/>
      <c r="H1754" s="209">
        <v>-0.26300000000000001</v>
      </c>
      <c r="I1754" s="210"/>
      <c r="J1754" s="205"/>
      <c r="K1754" s="205"/>
      <c r="L1754" s="211"/>
      <c r="M1754" s="212"/>
      <c r="N1754" s="213"/>
      <c r="O1754" s="213"/>
      <c r="P1754" s="213"/>
      <c r="Q1754" s="213"/>
      <c r="R1754" s="213"/>
      <c r="S1754" s="213"/>
      <c r="T1754" s="214"/>
      <c r="AT1754" s="215" t="s">
        <v>546</v>
      </c>
      <c r="AU1754" s="215" t="s">
        <v>85</v>
      </c>
      <c r="AV1754" s="13" t="s">
        <v>85</v>
      </c>
      <c r="AW1754" s="13" t="s">
        <v>33</v>
      </c>
      <c r="AX1754" s="13" t="s">
        <v>72</v>
      </c>
      <c r="AY1754" s="215" t="s">
        <v>525</v>
      </c>
    </row>
    <row r="1755" spans="2:51" s="15" customFormat="1" ht="11.25">
      <c r="B1755" s="227"/>
      <c r="C1755" s="228"/>
      <c r="D1755" s="206" t="s">
        <v>546</v>
      </c>
      <c r="E1755" s="229" t="s">
        <v>19</v>
      </c>
      <c r="F1755" s="230" t="s">
        <v>2092</v>
      </c>
      <c r="G1755" s="228"/>
      <c r="H1755" s="229" t="s">
        <v>19</v>
      </c>
      <c r="I1755" s="231"/>
      <c r="J1755" s="228"/>
      <c r="K1755" s="228"/>
      <c r="L1755" s="232"/>
      <c r="M1755" s="233"/>
      <c r="N1755" s="234"/>
      <c r="O1755" s="234"/>
      <c r="P1755" s="234"/>
      <c r="Q1755" s="234"/>
      <c r="R1755" s="234"/>
      <c r="S1755" s="234"/>
      <c r="T1755" s="235"/>
      <c r="AT1755" s="236" t="s">
        <v>546</v>
      </c>
      <c r="AU1755" s="236" t="s">
        <v>85</v>
      </c>
      <c r="AV1755" s="15" t="s">
        <v>79</v>
      </c>
      <c r="AW1755" s="15" t="s">
        <v>33</v>
      </c>
      <c r="AX1755" s="15" t="s">
        <v>72</v>
      </c>
      <c r="AY1755" s="236" t="s">
        <v>525</v>
      </c>
    </row>
    <row r="1756" spans="2:51" s="13" customFormat="1" ht="11.25">
      <c r="B1756" s="204"/>
      <c r="C1756" s="205"/>
      <c r="D1756" s="206" t="s">
        <v>546</v>
      </c>
      <c r="E1756" s="207" t="s">
        <v>19</v>
      </c>
      <c r="F1756" s="208" t="s">
        <v>2084</v>
      </c>
      <c r="G1756" s="205"/>
      <c r="H1756" s="209">
        <v>55.5</v>
      </c>
      <c r="I1756" s="210"/>
      <c r="J1756" s="205"/>
      <c r="K1756" s="205"/>
      <c r="L1756" s="211"/>
      <c r="M1756" s="212"/>
      <c r="N1756" s="213"/>
      <c r="O1756" s="213"/>
      <c r="P1756" s="213"/>
      <c r="Q1756" s="213"/>
      <c r="R1756" s="213"/>
      <c r="S1756" s="213"/>
      <c r="T1756" s="214"/>
      <c r="AT1756" s="215" t="s">
        <v>546</v>
      </c>
      <c r="AU1756" s="215" t="s">
        <v>85</v>
      </c>
      <c r="AV1756" s="13" t="s">
        <v>85</v>
      </c>
      <c r="AW1756" s="13" t="s">
        <v>33</v>
      </c>
      <c r="AX1756" s="13" t="s">
        <v>72</v>
      </c>
      <c r="AY1756" s="215" t="s">
        <v>525</v>
      </c>
    </row>
    <row r="1757" spans="2:51" s="13" customFormat="1" ht="11.25">
      <c r="B1757" s="204"/>
      <c r="C1757" s="205"/>
      <c r="D1757" s="206" t="s">
        <v>546</v>
      </c>
      <c r="E1757" s="207" t="s">
        <v>19</v>
      </c>
      <c r="F1757" s="208" t="s">
        <v>1880</v>
      </c>
      <c r="G1757" s="205"/>
      <c r="H1757" s="209">
        <v>-1.89</v>
      </c>
      <c r="I1757" s="210"/>
      <c r="J1757" s="205"/>
      <c r="K1757" s="205"/>
      <c r="L1757" s="211"/>
      <c r="M1757" s="212"/>
      <c r="N1757" s="213"/>
      <c r="O1757" s="213"/>
      <c r="P1757" s="213"/>
      <c r="Q1757" s="213"/>
      <c r="R1757" s="213"/>
      <c r="S1757" s="213"/>
      <c r="T1757" s="214"/>
      <c r="AT1757" s="215" t="s">
        <v>546</v>
      </c>
      <c r="AU1757" s="215" t="s">
        <v>85</v>
      </c>
      <c r="AV1757" s="13" t="s">
        <v>85</v>
      </c>
      <c r="AW1757" s="13" t="s">
        <v>33</v>
      </c>
      <c r="AX1757" s="13" t="s">
        <v>72</v>
      </c>
      <c r="AY1757" s="215" t="s">
        <v>525</v>
      </c>
    </row>
    <row r="1758" spans="2:51" s="13" customFormat="1" ht="11.25">
      <c r="B1758" s="204"/>
      <c r="C1758" s="205"/>
      <c r="D1758" s="206" t="s">
        <v>546</v>
      </c>
      <c r="E1758" s="207" t="s">
        <v>19</v>
      </c>
      <c r="F1758" s="208" t="s">
        <v>2013</v>
      </c>
      <c r="G1758" s="205"/>
      <c r="H1758" s="209">
        <v>-1.76</v>
      </c>
      <c r="I1758" s="210"/>
      <c r="J1758" s="205"/>
      <c r="K1758" s="205"/>
      <c r="L1758" s="211"/>
      <c r="M1758" s="212"/>
      <c r="N1758" s="213"/>
      <c r="O1758" s="213"/>
      <c r="P1758" s="213"/>
      <c r="Q1758" s="213"/>
      <c r="R1758" s="213"/>
      <c r="S1758" s="213"/>
      <c r="T1758" s="214"/>
      <c r="AT1758" s="215" t="s">
        <v>546</v>
      </c>
      <c r="AU1758" s="215" t="s">
        <v>85</v>
      </c>
      <c r="AV1758" s="13" t="s">
        <v>85</v>
      </c>
      <c r="AW1758" s="13" t="s">
        <v>33</v>
      </c>
      <c r="AX1758" s="13" t="s">
        <v>72</v>
      </c>
      <c r="AY1758" s="215" t="s">
        <v>525</v>
      </c>
    </row>
    <row r="1759" spans="2:51" s="13" customFormat="1" ht="11.25">
      <c r="B1759" s="204"/>
      <c r="C1759" s="205"/>
      <c r="D1759" s="206" t="s">
        <v>546</v>
      </c>
      <c r="E1759" s="207" t="s">
        <v>19</v>
      </c>
      <c r="F1759" s="208" t="s">
        <v>2024</v>
      </c>
      <c r="G1759" s="205"/>
      <c r="H1759" s="209">
        <v>-2.9750000000000001</v>
      </c>
      <c r="I1759" s="210"/>
      <c r="J1759" s="205"/>
      <c r="K1759" s="205"/>
      <c r="L1759" s="211"/>
      <c r="M1759" s="212"/>
      <c r="N1759" s="213"/>
      <c r="O1759" s="213"/>
      <c r="P1759" s="213"/>
      <c r="Q1759" s="213"/>
      <c r="R1759" s="213"/>
      <c r="S1759" s="213"/>
      <c r="T1759" s="214"/>
      <c r="AT1759" s="215" t="s">
        <v>546</v>
      </c>
      <c r="AU1759" s="215" t="s">
        <v>85</v>
      </c>
      <c r="AV1759" s="13" t="s">
        <v>85</v>
      </c>
      <c r="AW1759" s="13" t="s">
        <v>33</v>
      </c>
      <c r="AX1759" s="13" t="s">
        <v>72</v>
      </c>
      <c r="AY1759" s="215" t="s">
        <v>525</v>
      </c>
    </row>
    <row r="1760" spans="2:51" s="15" customFormat="1" ht="11.25">
      <c r="B1760" s="227"/>
      <c r="C1760" s="228"/>
      <c r="D1760" s="206" t="s">
        <v>546</v>
      </c>
      <c r="E1760" s="229" t="s">
        <v>19</v>
      </c>
      <c r="F1760" s="230" t="s">
        <v>1921</v>
      </c>
      <c r="G1760" s="228"/>
      <c r="H1760" s="229" t="s">
        <v>19</v>
      </c>
      <c r="I1760" s="231"/>
      <c r="J1760" s="228"/>
      <c r="K1760" s="228"/>
      <c r="L1760" s="232"/>
      <c r="M1760" s="233"/>
      <c r="N1760" s="234"/>
      <c r="O1760" s="234"/>
      <c r="P1760" s="234"/>
      <c r="Q1760" s="234"/>
      <c r="R1760" s="234"/>
      <c r="S1760" s="234"/>
      <c r="T1760" s="235"/>
      <c r="AT1760" s="236" t="s">
        <v>546</v>
      </c>
      <c r="AU1760" s="236" t="s">
        <v>85</v>
      </c>
      <c r="AV1760" s="15" t="s">
        <v>79</v>
      </c>
      <c r="AW1760" s="15" t="s">
        <v>33</v>
      </c>
      <c r="AX1760" s="15" t="s">
        <v>72</v>
      </c>
      <c r="AY1760" s="236" t="s">
        <v>525</v>
      </c>
    </row>
    <row r="1761" spans="2:51" s="13" customFormat="1" ht="11.25">
      <c r="B1761" s="204"/>
      <c r="C1761" s="205"/>
      <c r="D1761" s="206" t="s">
        <v>546</v>
      </c>
      <c r="E1761" s="207" t="s">
        <v>19</v>
      </c>
      <c r="F1761" s="208" t="s">
        <v>2093</v>
      </c>
      <c r="G1761" s="205"/>
      <c r="H1761" s="209">
        <v>108.996</v>
      </c>
      <c r="I1761" s="210"/>
      <c r="J1761" s="205"/>
      <c r="K1761" s="205"/>
      <c r="L1761" s="211"/>
      <c r="M1761" s="212"/>
      <c r="N1761" s="213"/>
      <c r="O1761" s="213"/>
      <c r="P1761" s="213"/>
      <c r="Q1761" s="213"/>
      <c r="R1761" s="213"/>
      <c r="S1761" s="213"/>
      <c r="T1761" s="214"/>
      <c r="AT1761" s="215" t="s">
        <v>546</v>
      </c>
      <c r="AU1761" s="215" t="s">
        <v>85</v>
      </c>
      <c r="AV1761" s="13" t="s">
        <v>85</v>
      </c>
      <c r="AW1761" s="13" t="s">
        <v>33</v>
      </c>
      <c r="AX1761" s="13" t="s">
        <v>72</v>
      </c>
      <c r="AY1761" s="215" t="s">
        <v>525</v>
      </c>
    </row>
    <row r="1762" spans="2:51" s="13" customFormat="1" ht="11.25">
      <c r="B1762" s="204"/>
      <c r="C1762" s="205"/>
      <c r="D1762" s="206" t="s">
        <v>546</v>
      </c>
      <c r="E1762" s="207" t="s">
        <v>19</v>
      </c>
      <c r="F1762" s="208" t="s">
        <v>2094</v>
      </c>
      <c r="G1762" s="205"/>
      <c r="H1762" s="209">
        <v>-29.51</v>
      </c>
      <c r="I1762" s="210"/>
      <c r="J1762" s="205"/>
      <c r="K1762" s="205"/>
      <c r="L1762" s="211"/>
      <c r="M1762" s="212"/>
      <c r="N1762" s="213"/>
      <c r="O1762" s="213"/>
      <c r="P1762" s="213"/>
      <c r="Q1762" s="213"/>
      <c r="R1762" s="213"/>
      <c r="S1762" s="213"/>
      <c r="T1762" s="214"/>
      <c r="AT1762" s="215" t="s">
        <v>546</v>
      </c>
      <c r="AU1762" s="215" t="s">
        <v>85</v>
      </c>
      <c r="AV1762" s="13" t="s">
        <v>85</v>
      </c>
      <c r="AW1762" s="13" t="s">
        <v>33</v>
      </c>
      <c r="AX1762" s="13" t="s">
        <v>72</v>
      </c>
      <c r="AY1762" s="215" t="s">
        <v>525</v>
      </c>
    </row>
    <row r="1763" spans="2:51" s="13" customFormat="1" ht="11.25">
      <c r="B1763" s="204"/>
      <c r="C1763" s="205"/>
      <c r="D1763" s="206" t="s">
        <v>546</v>
      </c>
      <c r="E1763" s="207" t="s">
        <v>19</v>
      </c>
      <c r="F1763" s="208" t="s">
        <v>2095</v>
      </c>
      <c r="G1763" s="205"/>
      <c r="H1763" s="209">
        <v>-41.183999999999997</v>
      </c>
      <c r="I1763" s="210"/>
      <c r="J1763" s="205"/>
      <c r="K1763" s="205"/>
      <c r="L1763" s="211"/>
      <c r="M1763" s="212"/>
      <c r="N1763" s="213"/>
      <c r="O1763" s="213"/>
      <c r="P1763" s="213"/>
      <c r="Q1763" s="213"/>
      <c r="R1763" s="213"/>
      <c r="S1763" s="213"/>
      <c r="T1763" s="214"/>
      <c r="AT1763" s="215" t="s">
        <v>546</v>
      </c>
      <c r="AU1763" s="215" t="s">
        <v>85</v>
      </c>
      <c r="AV1763" s="13" t="s">
        <v>85</v>
      </c>
      <c r="AW1763" s="13" t="s">
        <v>33</v>
      </c>
      <c r="AX1763" s="13" t="s">
        <v>72</v>
      </c>
      <c r="AY1763" s="215" t="s">
        <v>525</v>
      </c>
    </row>
    <row r="1764" spans="2:51" s="13" customFormat="1" ht="11.25">
      <c r="B1764" s="204"/>
      <c r="C1764" s="205"/>
      <c r="D1764" s="206" t="s">
        <v>546</v>
      </c>
      <c r="E1764" s="207" t="s">
        <v>19</v>
      </c>
      <c r="F1764" s="208" t="s">
        <v>2096</v>
      </c>
      <c r="G1764" s="205"/>
      <c r="H1764" s="209">
        <v>12.997</v>
      </c>
      <c r="I1764" s="210"/>
      <c r="J1764" s="205"/>
      <c r="K1764" s="205"/>
      <c r="L1764" s="211"/>
      <c r="M1764" s="212"/>
      <c r="N1764" s="213"/>
      <c r="O1764" s="213"/>
      <c r="P1764" s="213"/>
      <c r="Q1764" s="213"/>
      <c r="R1764" s="213"/>
      <c r="S1764" s="213"/>
      <c r="T1764" s="214"/>
      <c r="AT1764" s="215" t="s">
        <v>546</v>
      </c>
      <c r="AU1764" s="215" t="s">
        <v>85</v>
      </c>
      <c r="AV1764" s="13" t="s">
        <v>85</v>
      </c>
      <c r="AW1764" s="13" t="s">
        <v>33</v>
      </c>
      <c r="AX1764" s="13" t="s">
        <v>72</v>
      </c>
      <c r="AY1764" s="215" t="s">
        <v>525</v>
      </c>
    </row>
    <row r="1765" spans="2:51" s="13" customFormat="1" ht="11.25">
      <c r="B1765" s="204"/>
      <c r="C1765" s="205"/>
      <c r="D1765" s="206" t="s">
        <v>546</v>
      </c>
      <c r="E1765" s="207" t="s">
        <v>19</v>
      </c>
      <c r="F1765" s="208" t="s">
        <v>2097</v>
      </c>
      <c r="G1765" s="205"/>
      <c r="H1765" s="209">
        <v>8.8940000000000001</v>
      </c>
      <c r="I1765" s="210"/>
      <c r="J1765" s="205"/>
      <c r="K1765" s="205"/>
      <c r="L1765" s="211"/>
      <c r="M1765" s="212"/>
      <c r="N1765" s="213"/>
      <c r="O1765" s="213"/>
      <c r="P1765" s="213"/>
      <c r="Q1765" s="213"/>
      <c r="R1765" s="213"/>
      <c r="S1765" s="213"/>
      <c r="T1765" s="214"/>
      <c r="AT1765" s="215" t="s">
        <v>546</v>
      </c>
      <c r="AU1765" s="215" t="s">
        <v>85</v>
      </c>
      <c r="AV1765" s="13" t="s">
        <v>85</v>
      </c>
      <c r="AW1765" s="13" t="s">
        <v>33</v>
      </c>
      <c r="AX1765" s="13" t="s">
        <v>72</v>
      </c>
      <c r="AY1765" s="215" t="s">
        <v>525</v>
      </c>
    </row>
    <row r="1766" spans="2:51" s="15" customFormat="1" ht="11.25">
      <c r="B1766" s="227"/>
      <c r="C1766" s="228"/>
      <c r="D1766" s="206" t="s">
        <v>546</v>
      </c>
      <c r="E1766" s="229" t="s">
        <v>19</v>
      </c>
      <c r="F1766" s="230" t="s">
        <v>1925</v>
      </c>
      <c r="G1766" s="228"/>
      <c r="H1766" s="229" t="s">
        <v>19</v>
      </c>
      <c r="I1766" s="231"/>
      <c r="J1766" s="228"/>
      <c r="K1766" s="228"/>
      <c r="L1766" s="232"/>
      <c r="M1766" s="233"/>
      <c r="N1766" s="234"/>
      <c r="O1766" s="234"/>
      <c r="P1766" s="234"/>
      <c r="Q1766" s="234"/>
      <c r="R1766" s="234"/>
      <c r="S1766" s="234"/>
      <c r="T1766" s="235"/>
      <c r="AT1766" s="236" t="s">
        <v>546</v>
      </c>
      <c r="AU1766" s="236" t="s">
        <v>85</v>
      </c>
      <c r="AV1766" s="15" t="s">
        <v>79</v>
      </c>
      <c r="AW1766" s="15" t="s">
        <v>33</v>
      </c>
      <c r="AX1766" s="15" t="s">
        <v>72</v>
      </c>
      <c r="AY1766" s="236" t="s">
        <v>525</v>
      </c>
    </row>
    <row r="1767" spans="2:51" s="13" customFormat="1" ht="11.25">
      <c r="B1767" s="204"/>
      <c r="C1767" s="205"/>
      <c r="D1767" s="206" t="s">
        <v>546</v>
      </c>
      <c r="E1767" s="207" t="s">
        <v>19</v>
      </c>
      <c r="F1767" s="208" t="s">
        <v>2098</v>
      </c>
      <c r="G1767" s="205"/>
      <c r="H1767" s="209">
        <v>55.97</v>
      </c>
      <c r="I1767" s="210"/>
      <c r="J1767" s="205"/>
      <c r="K1767" s="205"/>
      <c r="L1767" s="211"/>
      <c r="M1767" s="212"/>
      <c r="N1767" s="213"/>
      <c r="O1767" s="213"/>
      <c r="P1767" s="213"/>
      <c r="Q1767" s="213"/>
      <c r="R1767" s="213"/>
      <c r="S1767" s="213"/>
      <c r="T1767" s="214"/>
      <c r="AT1767" s="215" t="s">
        <v>546</v>
      </c>
      <c r="AU1767" s="215" t="s">
        <v>85</v>
      </c>
      <c r="AV1767" s="13" t="s">
        <v>85</v>
      </c>
      <c r="AW1767" s="13" t="s">
        <v>33</v>
      </c>
      <c r="AX1767" s="13" t="s">
        <v>72</v>
      </c>
      <c r="AY1767" s="215" t="s">
        <v>525</v>
      </c>
    </row>
    <row r="1768" spans="2:51" s="13" customFormat="1" ht="11.25">
      <c r="B1768" s="204"/>
      <c r="C1768" s="205"/>
      <c r="D1768" s="206" t="s">
        <v>546</v>
      </c>
      <c r="E1768" s="207" t="s">
        <v>19</v>
      </c>
      <c r="F1768" s="208" t="s">
        <v>2099</v>
      </c>
      <c r="G1768" s="205"/>
      <c r="H1768" s="209">
        <v>38.86</v>
      </c>
      <c r="I1768" s="210"/>
      <c r="J1768" s="205"/>
      <c r="K1768" s="205"/>
      <c r="L1768" s="211"/>
      <c r="M1768" s="212"/>
      <c r="N1768" s="213"/>
      <c r="O1768" s="213"/>
      <c r="P1768" s="213"/>
      <c r="Q1768" s="213"/>
      <c r="R1768" s="213"/>
      <c r="S1768" s="213"/>
      <c r="T1768" s="214"/>
      <c r="AT1768" s="215" t="s">
        <v>546</v>
      </c>
      <c r="AU1768" s="215" t="s">
        <v>85</v>
      </c>
      <c r="AV1768" s="13" t="s">
        <v>85</v>
      </c>
      <c r="AW1768" s="13" t="s">
        <v>33</v>
      </c>
      <c r="AX1768" s="13" t="s">
        <v>72</v>
      </c>
      <c r="AY1768" s="215" t="s">
        <v>525</v>
      </c>
    </row>
    <row r="1769" spans="2:51" s="13" customFormat="1" ht="11.25">
      <c r="B1769" s="204"/>
      <c r="C1769" s="205"/>
      <c r="D1769" s="206" t="s">
        <v>546</v>
      </c>
      <c r="E1769" s="207" t="s">
        <v>19</v>
      </c>
      <c r="F1769" s="208" t="s">
        <v>1999</v>
      </c>
      <c r="G1769" s="205"/>
      <c r="H1769" s="209">
        <v>-19.242999999999999</v>
      </c>
      <c r="I1769" s="210"/>
      <c r="J1769" s="205"/>
      <c r="K1769" s="205"/>
      <c r="L1769" s="211"/>
      <c r="M1769" s="212"/>
      <c r="N1769" s="213"/>
      <c r="O1769" s="213"/>
      <c r="P1769" s="213"/>
      <c r="Q1769" s="213"/>
      <c r="R1769" s="213"/>
      <c r="S1769" s="213"/>
      <c r="T1769" s="214"/>
      <c r="AT1769" s="215" t="s">
        <v>546</v>
      </c>
      <c r="AU1769" s="215" t="s">
        <v>85</v>
      </c>
      <c r="AV1769" s="13" t="s">
        <v>85</v>
      </c>
      <c r="AW1769" s="13" t="s">
        <v>33</v>
      </c>
      <c r="AX1769" s="13" t="s">
        <v>72</v>
      </c>
      <c r="AY1769" s="215" t="s">
        <v>525</v>
      </c>
    </row>
    <row r="1770" spans="2:51" s="13" customFormat="1" ht="11.25">
      <c r="B1770" s="204"/>
      <c r="C1770" s="205"/>
      <c r="D1770" s="206" t="s">
        <v>546</v>
      </c>
      <c r="E1770" s="207" t="s">
        <v>19</v>
      </c>
      <c r="F1770" s="208" t="s">
        <v>2100</v>
      </c>
      <c r="G1770" s="205"/>
      <c r="H1770" s="209">
        <v>-1.1060000000000001</v>
      </c>
      <c r="I1770" s="210"/>
      <c r="J1770" s="205"/>
      <c r="K1770" s="205"/>
      <c r="L1770" s="211"/>
      <c r="M1770" s="212"/>
      <c r="N1770" s="213"/>
      <c r="O1770" s="213"/>
      <c r="P1770" s="213"/>
      <c r="Q1770" s="213"/>
      <c r="R1770" s="213"/>
      <c r="S1770" s="213"/>
      <c r="T1770" s="214"/>
      <c r="AT1770" s="215" t="s">
        <v>546</v>
      </c>
      <c r="AU1770" s="215" t="s">
        <v>85</v>
      </c>
      <c r="AV1770" s="13" t="s">
        <v>85</v>
      </c>
      <c r="AW1770" s="13" t="s">
        <v>33</v>
      </c>
      <c r="AX1770" s="13" t="s">
        <v>72</v>
      </c>
      <c r="AY1770" s="215" t="s">
        <v>525</v>
      </c>
    </row>
    <row r="1771" spans="2:51" s="13" customFormat="1" ht="11.25">
      <c r="B1771" s="204"/>
      <c r="C1771" s="205"/>
      <c r="D1771" s="206" t="s">
        <v>546</v>
      </c>
      <c r="E1771" s="207" t="s">
        <v>19</v>
      </c>
      <c r="F1771" s="208" t="s">
        <v>2101</v>
      </c>
      <c r="G1771" s="205"/>
      <c r="H1771" s="209">
        <v>-0.93500000000000005</v>
      </c>
      <c r="I1771" s="210"/>
      <c r="J1771" s="205"/>
      <c r="K1771" s="205"/>
      <c r="L1771" s="211"/>
      <c r="M1771" s="212"/>
      <c r="N1771" s="213"/>
      <c r="O1771" s="213"/>
      <c r="P1771" s="213"/>
      <c r="Q1771" s="213"/>
      <c r="R1771" s="213"/>
      <c r="S1771" s="213"/>
      <c r="T1771" s="214"/>
      <c r="AT1771" s="215" t="s">
        <v>546</v>
      </c>
      <c r="AU1771" s="215" t="s">
        <v>85</v>
      </c>
      <c r="AV1771" s="13" t="s">
        <v>85</v>
      </c>
      <c r="AW1771" s="13" t="s">
        <v>33</v>
      </c>
      <c r="AX1771" s="13" t="s">
        <v>72</v>
      </c>
      <c r="AY1771" s="215" t="s">
        <v>525</v>
      </c>
    </row>
    <row r="1772" spans="2:51" s="13" customFormat="1" ht="11.25">
      <c r="B1772" s="204"/>
      <c r="C1772" s="205"/>
      <c r="D1772" s="206" t="s">
        <v>546</v>
      </c>
      <c r="E1772" s="207" t="s">
        <v>19</v>
      </c>
      <c r="F1772" s="208" t="s">
        <v>2102</v>
      </c>
      <c r="G1772" s="205"/>
      <c r="H1772" s="209">
        <v>-7.82</v>
      </c>
      <c r="I1772" s="210"/>
      <c r="J1772" s="205"/>
      <c r="K1772" s="205"/>
      <c r="L1772" s="211"/>
      <c r="M1772" s="212"/>
      <c r="N1772" s="213"/>
      <c r="O1772" s="213"/>
      <c r="P1772" s="213"/>
      <c r="Q1772" s="213"/>
      <c r="R1772" s="213"/>
      <c r="S1772" s="213"/>
      <c r="T1772" s="214"/>
      <c r="AT1772" s="215" t="s">
        <v>546</v>
      </c>
      <c r="AU1772" s="215" t="s">
        <v>85</v>
      </c>
      <c r="AV1772" s="13" t="s">
        <v>85</v>
      </c>
      <c r="AW1772" s="13" t="s">
        <v>33</v>
      </c>
      <c r="AX1772" s="13" t="s">
        <v>72</v>
      </c>
      <c r="AY1772" s="215" t="s">
        <v>525</v>
      </c>
    </row>
    <row r="1773" spans="2:51" s="13" customFormat="1" ht="11.25">
      <c r="B1773" s="204"/>
      <c r="C1773" s="205"/>
      <c r="D1773" s="206" t="s">
        <v>546</v>
      </c>
      <c r="E1773" s="207" t="s">
        <v>19</v>
      </c>
      <c r="F1773" s="208" t="s">
        <v>1128</v>
      </c>
      <c r="G1773" s="205"/>
      <c r="H1773" s="209">
        <v>-2.31</v>
      </c>
      <c r="I1773" s="210"/>
      <c r="J1773" s="205"/>
      <c r="K1773" s="205"/>
      <c r="L1773" s="211"/>
      <c r="M1773" s="212"/>
      <c r="N1773" s="213"/>
      <c r="O1773" s="213"/>
      <c r="P1773" s="213"/>
      <c r="Q1773" s="213"/>
      <c r="R1773" s="213"/>
      <c r="S1773" s="213"/>
      <c r="T1773" s="214"/>
      <c r="AT1773" s="215" t="s">
        <v>546</v>
      </c>
      <c r="AU1773" s="215" t="s">
        <v>85</v>
      </c>
      <c r="AV1773" s="13" t="s">
        <v>85</v>
      </c>
      <c r="AW1773" s="13" t="s">
        <v>33</v>
      </c>
      <c r="AX1773" s="13" t="s">
        <v>72</v>
      </c>
      <c r="AY1773" s="215" t="s">
        <v>525</v>
      </c>
    </row>
    <row r="1774" spans="2:51" s="15" customFormat="1" ht="11.25">
      <c r="B1774" s="227"/>
      <c r="C1774" s="228"/>
      <c r="D1774" s="206" t="s">
        <v>546</v>
      </c>
      <c r="E1774" s="229" t="s">
        <v>19</v>
      </c>
      <c r="F1774" s="230" t="s">
        <v>1928</v>
      </c>
      <c r="G1774" s="228"/>
      <c r="H1774" s="229" t="s">
        <v>19</v>
      </c>
      <c r="I1774" s="231"/>
      <c r="J1774" s="228"/>
      <c r="K1774" s="228"/>
      <c r="L1774" s="232"/>
      <c r="M1774" s="233"/>
      <c r="N1774" s="234"/>
      <c r="O1774" s="234"/>
      <c r="P1774" s="234"/>
      <c r="Q1774" s="234"/>
      <c r="R1774" s="234"/>
      <c r="S1774" s="234"/>
      <c r="T1774" s="235"/>
      <c r="AT1774" s="236" t="s">
        <v>546</v>
      </c>
      <c r="AU1774" s="236" t="s">
        <v>85</v>
      </c>
      <c r="AV1774" s="15" t="s">
        <v>79</v>
      </c>
      <c r="AW1774" s="15" t="s">
        <v>33</v>
      </c>
      <c r="AX1774" s="15" t="s">
        <v>72</v>
      </c>
      <c r="AY1774" s="236" t="s">
        <v>525</v>
      </c>
    </row>
    <row r="1775" spans="2:51" s="13" customFormat="1" ht="11.25">
      <c r="B1775" s="204"/>
      <c r="C1775" s="205"/>
      <c r="D1775" s="206" t="s">
        <v>546</v>
      </c>
      <c r="E1775" s="207" t="s">
        <v>19</v>
      </c>
      <c r="F1775" s="208" t="s">
        <v>2103</v>
      </c>
      <c r="G1775" s="205"/>
      <c r="H1775" s="209">
        <v>178.88</v>
      </c>
      <c r="I1775" s="210"/>
      <c r="J1775" s="205"/>
      <c r="K1775" s="205"/>
      <c r="L1775" s="211"/>
      <c r="M1775" s="212"/>
      <c r="N1775" s="213"/>
      <c r="O1775" s="213"/>
      <c r="P1775" s="213"/>
      <c r="Q1775" s="213"/>
      <c r="R1775" s="213"/>
      <c r="S1775" s="213"/>
      <c r="T1775" s="214"/>
      <c r="AT1775" s="215" t="s">
        <v>546</v>
      </c>
      <c r="AU1775" s="215" t="s">
        <v>85</v>
      </c>
      <c r="AV1775" s="13" t="s">
        <v>85</v>
      </c>
      <c r="AW1775" s="13" t="s">
        <v>33</v>
      </c>
      <c r="AX1775" s="13" t="s">
        <v>72</v>
      </c>
      <c r="AY1775" s="215" t="s">
        <v>525</v>
      </c>
    </row>
    <row r="1776" spans="2:51" s="13" customFormat="1" ht="11.25">
      <c r="B1776" s="204"/>
      <c r="C1776" s="205"/>
      <c r="D1776" s="206" t="s">
        <v>546</v>
      </c>
      <c r="E1776" s="207" t="s">
        <v>19</v>
      </c>
      <c r="F1776" s="208" t="s">
        <v>2104</v>
      </c>
      <c r="G1776" s="205"/>
      <c r="H1776" s="209">
        <v>-21.105</v>
      </c>
      <c r="I1776" s="210"/>
      <c r="J1776" s="205"/>
      <c r="K1776" s="205"/>
      <c r="L1776" s="211"/>
      <c r="M1776" s="212"/>
      <c r="N1776" s="213"/>
      <c r="O1776" s="213"/>
      <c r="P1776" s="213"/>
      <c r="Q1776" s="213"/>
      <c r="R1776" s="213"/>
      <c r="S1776" s="213"/>
      <c r="T1776" s="214"/>
      <c r="AT1776" s="215" t="s">
        <v>546</v>
      </c>
      <c r="AU1776" s="215" t="s">
        <v>85</v>
      </c>
      <c r="AV1776" s="13" t="s">
        <v>85</v>
      </c>
      <c r="AW1776" s="13" t="s">
        <v>33</v>
      </c>
      <c r="AX1776" s="13" t="s">
        <v>72</v>
      </c>
      <c r="AY1776" s="215" t="s">
        <v>525</v>
      </c>
    </row>
    <row r="1777" spans="2:51" s="13" customFormat="1" ht="11.25">
      <c r="B1777" s="204"/>
      <c r="C1777" s="205"/>
      <c r="D1777" s="206" t="s">
        <v>546</v>
      </c>
      <c r="E1777" s="207" t="s">
        <v>19</v>
      </c>
      <c r="F1777" s="208" t="s">
        <v>2105</v>
      </c>
      <c r="G1777" s="205"/>
      <c r="H1777" s="209">
        <v>-31.71</v>
      </c>
      <c r="I1777" s="210"/>
      <c r="J1777" s="205"/>
      <c r="K1777" s="205"/>
      <c r="L1777" s="211"/>
      <c r="M1777" s="212"/>
      <c r="N1777" s="213"/>
      <c r="O1777" s="213"/>
      <c r="P1777" s="213"/>
      <c r="Q1777" s="213"/>
      <c r="R1777" s="213"/>
      <c r="S1777" s="213"/>
      <c r="T1777" s="214"/>
      <c r="AT1777" s="215" t="s">
        <v>546</v>
      </c>
      <c r="AU1777" s="215" t="s">
        <v>85</v>
      </c>
      <c r="AV1777" s="13" t="s">
        <v>85</v>
      </c>
      <c r="AW1777" s="13" t="s">
        <v>33</v>
      </c>
      <c r="AX1777" s="13" t="s">
        <v>72</v>
      </c>
      <c r="AY1777" s="215" t="s">
        <v>525</v>
      </c>
    </row>
    <row r="1778" spans="2:51" s="13" customFormat="1" ht="11.25">
      <c r="B1778" s="204"/>
      <c r="C1778" s="205"/>
      <c r="D1778" s="206" t="s">
        <v>546</v>
      </c>
      <c r="E1778" s="207" t="s">
        <v>19</v>
      </c>
      <c r="F1778" s="208" t="s">
        <v>2106</v>
      </c>
      <c r="G1778" s="205"/>
      <c r="H1778" s="209">
        <v>-32.5</v>
      </c>
      <c r="I1778" s="210"/>
      <c r="J1778" s="205"/>
      <c r="K1778" s="205"/>
      <c r="L1778" s="211"/>
      <c r="M1778" s="212"/>
      <c r="N1778" s="213"/>
      <c r="O1778" s="213"/>
      <c r="P1778" s="213"/>
      <c r="Q1778" s="213"/>
      <c r="R1778" s="213"/>
      <c r="S1778" s="213"/>
      <c r="T1778" s="214"/>
      <c r="AT1778" s="215" t="s">
        <v>546</v>
      </c>
      <c r="AU1778" s="215" t="s">
        <v>85</v>
      </c>
      <c r="AV1778" s="13" t="s">
        <v>85</v>
      </c>
      <c r="AW1778" s="13" t="s">
        <v>33</v>
      </c>
      <c r="AX1778" s="13" t="s">
        <v>72</v>
      </c>
      <c r="AY1778" s="215" t="s">
        <v>525</v>
      </c>
    </row>
    <row r="1779" spans="2:51" s="13" customFormat="1" ht="11.25">
      <c r="B1779" s="204"/>
      <c r="C1779" s="205"/>
      <c r="D1779" s="206" t="s">
        <v>546</v>
      </c>
      <c r="E1779" s="207" t="s">
        <v>19</v>
      </c>
      <c r="F1779" s="208" t="s">
        <v>1930</v>
      </c>
      <c r="G1779" s="205"/>
      <c r="H1779" s="209">
        <v>11.24</v>
      </c>
      <c r="I1779" s="210"/>
      <c r="J1779" s="205"/>
      <c r="K1779" s="205"/>
      <c r="L1779" s="211"/>
      <c r="M1779" s="212"/>
      <c r="N1779" s="213"/>
      <c r="O1779" s="213"/>
      <c r="P1779" s="213"/>
      <c r="Q1779" s="213"/>
      <c r="R1779" s="213"/>
      <c r="S1779" s="213"/>
      <c r="T1779" s="214"/>
      <c r="AT1779" s="215" t="s">
        <v>546</v>
      </c>
      <c r="AU1779" s="215" t="s">
        <v>85</v>
      </c>
      <c r="AV1779" s="13" t="s">
        <v>85</v>
      </c>
      <c r="AW1779" s="13" t="s">
        <v>33</v>
      </c>
      <c r="AX1779" s="13" t="s">
        <v>72</v>
      </c>
      <c r="AY1779" s="215" t="s">
        <v>525</v>
      </c>
    </row>
    <row r="1780" spans="2:51" s="15" customFormat="1" ht="11.25">
      <c r="B1780" s="227"/>
      <c r="C1780" s="228"/>
      <c r="D1780" s="206" t="s">
        <v>546</v>
      </c>
      <c r="E1780" s="229" t="s">
        <v>19</v>
      </c>
      <c r="F1780" s="230" t="s">
        <v>2107</v>
      </c>
      <c r="G1780" s="228"/>
      <c r="H1780" s="229" t="s">
        <v>19</v>
      </c>
      <c r="I1780" s="231"/>
      <c r="J1780" s="228"/>
      <c r="K1780" s="228"/>
      <c r="L1780" s="232"/>
      <c r="M1780" s="233"/>
      <c r="N1780" s="234"/>
      <c r="O1780" s="234"/>
      <c r="P1780" s="234"/>
      <c r="Q1780" s="234"/>
      <c r="R1780" s="234"/>
      <c r="S1780" s="234"/>
      <c r="T1780" s="235"/>
      <c r="AT1780" s="236" t="s">
        <v>546</v>
      </c>
      <c r="AU1780" s="236" t="s">
        <v>85</v>
      </c>
      <c r="AV1780" s="15" t="s">
        <v>79</v>
      </c>
      <c r="AW1780" s="15" t="s">
        <v>33</v>
      </c>
      <c r="AX1780" s="15" t="s">
        <v>72</v>
      </c>
      <c r="AY1780" s="236" t="s">
        <v>525</v>
      </c>
    </row>
    <row r="1781" spans="2:51" s="13" customFormat="1" ht="11.25">
      <c r="B1781" s="204"/>
      <c r="C1781" s="205"/>
      <c r="D1781" s="206" t="s">
        <v>546</v>
      </c>
      <c r="E1781" s="207" t="s">
        <v>19</v>
      </c>
      <c r="F1781" s="208" t="s">
        <v>2108</v>
      </c>
      <c r="G1781" s="205"/>
      <c r="H1781" s="209">
        <v>29.754000000000001</v>
      </c>
      <c r="I1781" s="210"/>
      <c r="J1781" s="205"/>
      <c r="K1781" s="205"/>
      <c r="L1781" s="211"/>
      <c r="M1781" s="212"/>
      <c r="N1781" s="213"/>
      <c r="O1781" s="213"/>
      <c r="P1781" s="213"/>
      <c r="Q1781" s="213"/>
      <c r="R1781" s="213"/>
      <c r="S1781" s="213"/>
      <c r="T1781" s="214"/>
      <c r="AT1781" s="215" t="s">
        <v>546</v>
      </c>
      <c r="AU1781" s="215" t="s">
        <v>85</v>
      </c>
      <c r="AV1781" s="13" t="s">
        <v>85</v>
      </c>
      <c r="AW1781" s="13" t="s">
        <v>33</v>
      </c>
      <c r="AX1781" s="13" t="s">
        <v>72</v>
      </c>
      <c r="AY1781" s="215" t="s">
        <v>525</v>
      </c>
    </row>
    <row r="1782" spans="2:51" s="13" customFormat="1" ht="11.25">
      <c r="B1782" s="204"/>
      <c r="C1782" s="205"/>
      <c r="D1782" s="206" t="s">
        <v>546</v>
      </c>
      <c r="E1782" s="207" t="s">
        <v>19</v>
      </c>
      <c r="F1782" s="208" t="s">
        <v>1880</v>
      </c>
      <c r="G1782" s="205"/>
      <c r="H1782" s="209">
        <v>-1.89</v>
      </c>
      <c r="I1782" s="210"/>
      <c r="J1782" s="205"/>
      <c r="K1782" s="205"/>
      <c r="L1782" s="211"/>
      <c r="M1782" s="212"/>
      <c r="N1782" s="213"/>
      <c r="O1782" s="213"/>
      <c r="P1782" s="213"/>
      <c r="Q1782" s="213"/>
      <c r="R1782" s="213"/>
      <c r="S1782" s="213"/>
      <c r="T1782" s="214"/>
      <c r="AT1782" s="215" t="s">
        <v>546</v>
      </c>
      <c r="AU1782" s="215" t="s">
        <v>85</v>
      </c>
      <c r="AV1782" s="13" t="s">
        <v>85</v>
      </c>
      <c r="AW1782" s="13" t="s">
        <v>33</v>
      </c>
      <c r="AX1782" s="13" t="s">
        <v>72</v>
      </c>
      <c r="AY1782" s="215" t="s">
        <v>525</v>
      </c>
    </row>
    <row r="1783" spans="2:51" s="13" customFormat="1" ht="11.25">
      <c r="B1783" s="204"/>
      <c r="C1783" s="205"/>
      <c r="D1783" s="206" t="s">
        <v>546</v>
      </c>
      <c r="E1783" s="207" t="s">
        <v>19</v>
      </c>
      <c r="F1783" s="208" t="s">
        <v>2011</v>
      </c>
      <c r="G1783" s="205"/>
      <c r="H1783" s="209">
        <v>-0.26300000000000001</v>
      </c>
      <c r="I1783" s="210"/>
      <c r="J1783" s="205"/>
      <c r="K1783" s="205"/>
      <c r="L1783" s="211"/>
      <c r="M1783" s="212"/>
      <c r="N1783" s="213"/>
      <c r="O1783" s="213"/>
      <c r="P1783" s="213"/>
      <c r="Q1783" s="213"/>
      <c r="R1783" s="213"/>
      <c r="S1783" s="213"/>
      <c r="T1783" s="214"/>
      <c r="AT1783" s="215" t="s">
        <v>546</v>
      </c>
      <c r="AU1783" s="215" t="s">
        <v>85</v>
      </c>
      <c r="AV1783" s="13" t="s">
        <v>85</v>
      </c>
      <c r="AW1783" s="13" t="s">
        <v>33</v>
      </c>
      <c r="AX1783" s="13" t="s">
        <v>72</v>
      </c>
      <c r="AY1783" s="215" t="s">
        <v>525</v>
      </c>
    </row>
    <row r="1784" spans="2:51" s="15" customFormat="1" ht="11.25">
      <c r="B1784" s="227"/>
      <c r="C1784" s="228"/>
      <c r="D1784" s="206" t="s">
        <v>546</v>
      </c>
      <c r="E1784" s="229" t="s">
        <v>19</v>
      </c>
      <c r="F1784" s="230" t="s">
        <v>1931</v>
      </c>
      <c r="G1784" s="228"/>
      <c r="H1784" s="229" t="s">
        <v>19</v>
      </c>
      <c r="I1784" s="231"/>
      <c r="J1784" s="228"/>
      <c r="K1784" s="228"/>
      <c r="L1784" s="232"/>
      <c r="M1784" s="233"/>
      <c r="N1784" s="234"/>
      <c r="O1784" s="234"/>
      <c r="P1784" s="234"/>
      <c r="Q1784" s="234"/>
      <c r="R1784" s="234"/>
      <c r="S1784" s="234"/>
      <c r="T1784" s="235"/>
      <c r="AT1784" s="236" t="s">
        <v>546</v>
      </c>
      <c r="AU1784" s="236" t="s">
        <v>85</v>
      </c>
      <c r="AV1784" s="15" t="s">
        <v>79</v>
      </c>
      <c r="AW1784" s="15" t="s">
        <v>33</v>
      </c>
      <c r="AX1784" s="15" t="s">
        <v>72</v>
      </c>
      <c r="AY1784" s="236" t="s">
        <v>525</v>
      </c>
    </row>
    <row r="1785" spans="2:51" s="13" customFormat="1" ht="11.25">
      <c r="B1785" s="204"/>
      <c r="C1785" s="205"/>
      <c r="D1785" s="206" t="s">
        <v>546</v>
      </c>
      <c r="E1785" s="207" t="s">
        <v>19</v>
      </c>
      <c r="F1785" s="208" t="s">
        <v>2109</v>
      </c>
      <c r="G1785" s="205"/>
      <c r="H1785" s="209">
        <v>53.01</v>
      </c>
      <c r="I1785" s="210"/>
      <c r="J1785" s="205"/>
      <c r="K1785" s="205"/>
      <c r="L1785" s="211"/>
      <c r="M1785" s="212"/>
      <c r="N1785" s="213"/>
      <c r="O1785" s="213"/>
      <c r="P1785" s="213"/>
      <c r="Q1785" s="213"/>
      <c r="R1785" s="213"/>
      <c r="S1785" s="213"/>
      <c r="T1785" s="214"/>
      <c r="AT1785" s="215" t="s">
        <v>546</v>
      </c>
      <c r="AU1785" s="215" t="s">
        <v>85</v>
      </c>
      <c r="AV1785" s="13" t="s">
        <v>85</v>
      </c>
      <c r="AW1785" s="13" t="s">
        <v>33</v>
      </c>
      <c r="AX1785" s="13" t="s">
        <v>72</v>
      </c>
      <c r="AY1785" s="215" t="s">
        <v>525</v>
      </c>
    </row>
    <row r="1786" spans="2:51" s="13" customFormat="1" ht="11.25">
      <c r="B1786" s="204"/>
      <c r="C1786" s="205"/>
      <c r="D1786" s="206" t="s">
        <v>546</v>
      </c>
      <c r="E1786" s="207" t="s">
        <v>19</v>
      </c>
      <c r="F1786" s="208" t="s">
        <v>1880</v>
      </c>
      <c r="G1786" s="205"/>
      <c r="H1786" s="209">
        <v>-1.89</v>
      </c>
      <c r="I1786" s="210"/>
      <c r="J1786" s="205"/>
      <c r="K1786" s="205"/>
      <c r="L1786" s="211"/>
      <c r="M1786" s="212"/>
      <c r="N1786" s="213"/>
      <c r="O1786" s="213"/>
      <c r="P1786" s="213"/>
      <c r="Q1786" s="213"/>
      <c r="R1786" s="213"/>
      <c r="S1786" s="213"/>
      <c r="T1786" s="214"/>
      <c r="AT1786" s="215" t="s">
        <v>546</v>
      </c>
      <c r="AU1786" s="215" t="s">
        <v>85</v>
      </c>
      <c r="AV1786" s="13" t="s">
        <v>85</v>
      </c>
      <c r="AW1786" s="13" t="s">
        <v>33</v>
      </c>
      <c r="AX1786" s="13" t="s">
        <v>72</v>
      </c>
      <c r="AY1786" s="215" t="s">
        <v>525</v>
      </c>
    </row>
    <row r="1787" spans="2:51" s="13" customFormat="1" ht="11.25">
      <c r="B1787" s="204"/>
      <c r="C1787" s="205"/>
      <c r="D1787" s="206" t="s">
        <v>546</v>
      </c>
      <c r="E1787" s="207" t="s">
        <v>19</v>
      </c>
      <c r="F1787" s="208" t="s">
        <v>2013</v>
      </c>
      <c r="G1787" s="205"/>
      <c r="H1787" s="209">
        <v>-1.76</v>
      </c>
      <c r="I1787" s="210"/>
      <c r="J1787" s="205"/>
      <c r="K1787" s="205"/>
      <c r="L1787" s="211"/>
      <c r="M1787" s="212"/>
      <c r="N1787" s="213"/>
      <c r="O1787" s="213"/>
      <c r="P1787" s="213"/>
      <c r="Q1787" s="213"/>
      <c r="R1787" s="213"/>
      <c r="S1787" s="213"/>
      <c r="T1787" s="214"/>
      <c r="AT1787" s="215" t="s">
        <v>546</v>
      </c>
      <c r="AU1787" s="215" t="s">
        <v>85</v>
      </c>
      <c r="AV1787" s="13" t="s">
        <v>85</v>
      </c>
      <c r="AW1787" s="13" t="s">
        <v>33</v>
      </c>
      <c r="AX1787" s="13" t="s">
        <v>72</v>
      </c>
      <c r="AY1787" s="215" t="s">
        <v>525</v>
      </c>
    </row>
    <row r="1788" spans="2:51" s="13" customFormat="1" ht="11.25">
      <c r="B1788" s="204"/>
      <c r="C1788" s="205"/>
      <c r="D1788" s="206" t="s">
        <v>546</v>
      </c>
      <c r="E1788" s="207" t="s">
        <v>19</v>
      </c>
      <c r="F1788" s="208" t="s">
        <v>2014</v>
      </c>
      <c r="G1788" s="205"/>
      <c r="H1788" s="209">
        <v>-2.2000000000000002</v>
      </c>
      <c r="I1788" s="210"/>
      <c r="J1788" s="205"/>
      <c r="K1788" s="205"/>
      <c r="L1788" s="211"/>
      <c r="M1788" s="212"/>
      <c r="N1788" s="213"/>
      <c r="O1788" s="213"/>
      <c r="P1788" s="213"/>
      <c r="Q1788" s="213"/>
      <c r="R1788" s="213"/>
      <c r="S1788" s="213"/>
      <c r="T1788" s="214"/>
      <c r="AT1788" s="215" t="s">
        <v>546</v>
      </c>
      <c r="AU1788" s="215" t="s">
        <v>85</v>
      </c>
      <c r="AV1788" s="13" t="s">
        <v>85</v>
      </c>
      <c r="AW1788" s="13" t="s">
        <v>33</v>
      </c>
      <c r="AX1788" s="13" t="s">
        <v>72</v>
      </c>
      <c r="AY1788" s="215" t="s">
        <v>525</v>
      </c>
    </row>
    <row r="1789" spans="2:51" s="15" customFormat="1" ht="11.25">
      <c r="B1789" s="227"/>
      <c r="C1789" s="228"/>
      <c r="D1789" s="206" t="s">
        <v>546</v>
      </c>
      <c r="E1789" s="229" t="s">
        <v>19</v>
      </c>
      <c r="F1789" s="230" t="s">
        <v>2110</v>
      </c>
      <c r="G1789" s="228"/>
      <c r="H1789" s="229" t="s">
        <v>19</v>
      </c>
      <c r="I1789" s="231"/>
      <c r="J1789" s="228"/>
      <c r="K1789" s="228"/>
      <c r="L1789" s="232"/>
      <c r="M1789" s="233"/>
      <c r="N1789" s="234"/>
      <c r="O1789" s="234"/>
      <c r="P1789" s="234"/>
      <c r="Q1789" s="234"/>
      <c r="R1789" s="234"/>
      <c r="S1789" s="234"/>
      <c r="T1789" s="235"/>
      <c r="AT1789" s="236" t="s">
        <v>546</v>
      </c>
      <c r="AU1789" s="236" t="s">
        <v>85</v>
      </c>
      <c r="AV1789" s="15" t="s">
        <v>79</v>
      </c>
      <c r="AW1789" s="15" t="s">
        <v>33</v>
      </c>
      <c r="AX1789" s="15" t="s">
        <v>72</v>
      </c>
      <c r="AY1789" s="236" t="s">
        <v>525</v>
      </c>
    </row>
    <row r="1790" spans="2:51" s="13" customFormat="1" ht="11.25">
      <c r="B1790" s="204"/>
      <c r="C1790" s="205"/>
      <c r="D1790" s="206" t="s">
        <v>546</v>
      </c>
      <c r="E1790" s="207" t="s">
        <v>19</v>
      </c>
      <c r="F1790" s="208" t="s">
        <v>2111</v>
      </c>
      <c r="G1790" s="205"/>
      <c r="H1790" s="209">
        <v>43.89</v>
      </c>
      <c r="I1790" s="210"/>
      <c r="J1790" s="205"/>
      <c r="K1790" s="205"/>
      <c r="L1790" s="211"/>
      <c r="M1790" s="212"/>
      <c r="N1790" s="213"/>
      <c r="O1790" s="213"/>
      <c r="P1790" s="213"/>
      <c r="Q1790" s="213"/>
      <c r="R1790" s="213"/>
      <c r="S1790" s="213"/>
      <c r="T1790" s="214"/>
      <c r="AT1790" s="215" t="s">
        <v>546</v>
      </c>
      <c r="AU1790" s="215" t="s">
        <v>85</v>
      </c>
      <c r="AV1790" s="13" t="s">
        <v>85</v>
      </c>
      <c r="AW1790" s="13" t="s">
        <v>33</v>
      </c>
      <c r="AX1790" s="13" t="s">
        <v>72</v>
      </c>
      <c r="AY1790" s="215" t="s">
        <v>525</v>
      </c>
    </row>
    <row r="1791" spans="2:51" s="13" customFormat="1" ht="11.25">
      <c r="B1791" s="204"/>
      <c r="C1791" s="205"/>
      <c r="D1791" s="206" t="s">
        <v>546</v>
      </c>
      <c r="E1791" s="207" t="s">
        <v>19</v>
      </c>
      <c r="F1791" s="208" t="s">
        <v>1974</v>
      </c>
      <c r="G1791" s="205"/>
      <c r="H1791" s="209">
        <v>-1.36</v>
      </c>
      <c r="I1791" s="210"/>
      <c r="J1791" s="205"/>
      <c r="K1791" s="205"/>
      <c r="L1791" s="211"/>
      <c r="M1791" s="212"/>
      <c r="N1791" s="213"/>
      <c r="O1791" s="213"/>
      <c r="P1791" s="213"/>
      <c r="Q1791" s="213"/>
      <c r="R1791" s="213"/>
      <c r="S1791" s="213"/>
      <c r="T1791" s="214"/>
      <c r="AT1791" s="215" t="s">
        <v>546</v>
      </c>
      <c r="AU1791" s="215" t="s">
        <v>85</v>
      </c>
      <c r="AV1791" s="13" t="s">
        <v>85</v>
      </c>
      <c r="AW1791" s="13" t="s">
        <v>33</v>
      </c>
      <c r="AX1791" s="13" t="s">
        <v>72</v>
      </c>
      <c r="AY1791" s="215" t="s">
        <v>525</v>
      </c>
    </row>
    <row r="1792" spans="2:51" s="13" customFormat="1" ht="11.25">
      <c r="B1792" s="204"/>
      <c r="C1792" s="205"/>
      <c r="D1792" s="206" t="s">
        <v>546</v>
      </c>
      <c r="E1792" s="207" t="s">
        <v>19</v>
      </c>
      <c r="F1792" s="208" t="s">
        <v>2014</v>
      </c>
      <c r="G1792" s="205"/>
      <c r="H1792" s="209">
        <v>-2.2000000000000002</v>
      </c>
      <c r="I1792" s="210"/>
      <c r="J1792" s="205"/>
      <c r="K1792" s="205"/>
      <c r="L1792" s="211"/>
      <c r="M1792" s="212"/>
      <c r="N1792" s="213"/>
      <c r="O1792" s="213"/>
      <c r="P1792" s="213"/>
      <c r="Q1792" s="213"/>
      <c r="R1792" s="213"/>
      <c r="S1792" s="213"/>
      <c r="T1792" s="214"/>
      <c r="AT1792" s="215" t="s">
        <v>546</v>
      </c>
      <c r="AU1792" s="215" t="s">
        <v>85</v>
      </c>
      <c r="AV1792" s="13" t="s">
        <v>85</v>
      </c>
      <c r="AW1792" s="13" t="s">
        <v>33</v>
      </c>
      <c r="AX1792" s="13" t="s">
        <v>72</v>
      </c>
      <c r="AY1792" s="215" t="s">
        <v>525</v>
      </c>
    </row>
    <row r="1793" spans="2:51" s="15" customFormat="1" ht="11.25">
      <c r="B1793" s="227"/>
      <c r="C1793" s="228"/>
      <c r="D1793" s="206" t="s">
        <v>546</v>
      </c>
      <c r="E1793" s="229" t="s">
        <v>19</v>
      </c>
      <c r="F1793" s="230" t="s">
        <v>2112</v>
      </c>
      <c r="G1793" s="228"/>
      <c r="H1793" s="229" t="s">
        <v>19</v>
      </c>
      <c r="I1793" s="231"/>
      <c r="J1793" s="228"/>
      <c r="K1793" s="228"/>
      <c r="L1793" s="232"/>
      <c r="M1793" s="233"/>
      <c r="N1793" s="234"/>
      <c r="O1793" s="234"/>
      <c r="P1793" s="234"/>
      <c r="Q1793" s="234"/>
      <c r="R1793" s="234"/>
      <c r="S1793" s="234"/>
      <c r="T1793" s="235"/>
      <c r="AT1793" s="236" t="s">
        <v>546</v>
      </c>
      <c r="AU1793" s="236" t="s">
        <v>85</v>
      </c>
      <c r="AV1793" s="15" t="s">
        <v>79</v>
      </c>
      <c r="AW1793" s="15" t="s">
        <v>33</v>
      </c>
      <c r="AX1793" s="15" t="s">
        <v>72</v>
      </c>
      <c r="AY1793" s="236" t="s">
        <v>525</v>
      </c>
    </row>
    <row r="1794" spans="2:51" s="13" customFormat="1" ht="11.25">
      <c r="B1794" s="204"/>
      <c r="C1794" s="205"/>
      <c r="D1794" s="206" t="s">
        <v>546</v>
      </c>
      <c r="E1794" s="207" t="s">
        <v>19</v>
      </c>
      <c r="F1794" s="208" t="s">
        <v>2109</v>
      </c>
      <c r="G1794" s="205"/>
      <c r="H1794" s="209">
        <v>53.01</v>
      </c>
      <c r="I1794" s="210"/>
      <c r="J1794" s="205"/>
      <c r="K1794" s="205"/>
      <c r="L1794" s="211"/>
      <c r="M1794" s="212"/>
      <c r="N1794" s="213"/>
      <c r="O1794" s="213"/>
      <c r="P1794" s="213"/>
      <c r="Q1794" s="213"/>
      <c r="R1794" s="213"/>
      <c r="S1794" s="213"/>
      <c r="T1794" s="214"/>
      <c r="AT1794" s="215" t="s">
        <v>546</v>
      </c>
      <c r="AU1794" s="215" t="s">
        <v>85</v>
      </c>
      <c r="AV1794" s="13" t="s">
        <v>85</v>
      </c>
      <c r="AW1794" s="13" t="s">
        <v>33</v>
      </c>
      <c r="AX1794" s="13" t="s">
        <v>72</v>
      </c>
      <c r="AY1794" s="215" t="s">
        <v>525</v>
      </c>
    </row>
    <row r="1795" spans="2:51" s="13" customFormat="1" ht="11.25">
      <c r="B1795" s="204"/>
      <c r="C1795" s="205"/>
      <c r="D1795" s="206" t="s">
        <v>546</v>
      </c>
      <c r="E1795" s="207" t="s">
        <v>19</v>
      </c>
      <c r="F1795" s="208" t="s">
        <v>2013</v>
      </c>
      <c r="G1795" s="205"/>
      <c r="H1795" s="209">
        <v>-1.76</v>
      </c>
      <c r="I1795" s="210"/>
      <c r="J1795" s="205"/>
      <c r="K1795" s="205"/>
      <c r="L1795" s="211"/>
      <c r="M1795" s="212"/>
      <c r="N1795" s="213"/>
      <c r="O1795" s="213"/>
      <c r="P1795" s="213"/>
      <c r="Q1795" s="213"/>
      <c r="R1795" s="213"/>
      <c r="S1795" s="213"/>
      <c r="T1795" s="214"/>
      <c r="AT1795" s="215" t="s">
        <v>546</v>
      </c>
      <c r="AU1795" s="215" t="s">
        <v>85</v>
      </c>
      <c r="AV1795" s="13" t="s">
        <v>85</v>
      </c>
      <c r="AW1795" s="13" t="s">
        <v>33</v>
      </c>
      <c r="AX1795" s="13" t="s">
        <v>72</v>
      </c>
      <c r="AY1795" s="215" t="s">
        <v>525</v>
      </c>
    </row>
    <row r="1796" spans="2:51" s="13" customFormat="1" ht="11.25">
      <c r="B1796" s="204"/>
      <c r="C1796" s="205"/>
      <c r="D1796" s="206" t="s">
        <v>546</v>
      </c>
      <c r="E1796" s="207" t="s">
        <v>19</v>
      </c>
      <c r="F1796" s="208" t="s">
        <v>1880</v>
      </c>
      <c r="G1796" s="205"/>
      <c r="H1796" s="209">
        <v>-1.89</v>
      </c>
      <c r="I1796" s="210"/>
      <c r="J1796" s="205"/>
      <c r="K1796" s="205"/>
      <c r="L1796" s="211"/>
      <c r="M1796" s="212"/>
      <c r="N1796" s="213"/>
      <c r="O1796" s="213"/>
      <c r="P1796" s="213"/>
      <c r="Q1796" s="213"/>
      <c r="R1796" s="213"/>
      <c r="S1796" s="213"/>
      <c r="T1796" s="214"/>
      <c r="AT1796" s="215" t="s">
        <v>546</v>
      </c>
      <c r="AU1796" s="215" t="s">
        <v>85</v>
      </c>
      <c r="AV1796" s="13" t="s">
        <v>85</v>
      </c>
      <c r="AW1796" s="13" t="s">
        <v>33</v>
      </c>
      <c r="AX1796" s="13" t="s">
        <v>72</v>
      </c>
      <c r="AY1796" s="215" t="s">
        <v>525</v>
      </c>
    </row>
    <row r="1797" spans="2:51" s="13" customFormat="1" ht="11.25">
      <c r="B1797" s="204"/>
      <c r="C1797" s="205"/>
      <c r="D1797" s="206" t="s">
        <v>546</v>
      </c>
      <c r="E1797" s="207" t="s">
        <v>19</v>
      </c>
      <c r="F1797" s="208" t="s">
        <v>2014</v>
      </c>
      <c r="G1797" s="205"/>
      <c r="H1797" s="209">
        <v>-2.2000000000000002</v>
      </c>
      <c r="I1797" s="210"/>
      <c r="J1797" s="205"/>
      <c r="K1797" s="205"/>
      <c r="L1797" s="211"/>
      <c r="M1797" s="212"/>
      <c r="N1797" s="213"/>
      <c r="O1797" s="213"/>
      <c r="P1797" s="213"/>
      <c r="Q1797" s="213"/>
      <c r="R1797" s="213"/>
      <c r="S1797" s="213"/>
      <c r="T1797" s="214"/>
      <c r="AT1797" s="215" t="s">
        <v>546</v>
      </c>
      <c r="AU1797" s="215" t="s">
        <v>85</v>
      </c>
      <c r="AV1797" s="13" t="s">
        <v>85</v>
      </c>
      <c r="AW1797" s="13" t="s">
        <v>33</v>
      </c>
      <c r="AX1797" s="13" t="s">
        <v>72</v>
      </c>
      <c r="AY1797" s="215" t="s">
        <v>525</v>
      </c>
    </row>
    <row r="1798" spans="2:51" s="15" customFormat="1" ht="11.25">
      <c r="B1798" s="227"/>
      <c r="C1798" s="228"/>
      <c r="D1798" s="206" t="s">
        <v>546</v>
      </c>
      <c r="E1798" s="229" t="s">
        <v>19</v>
      </c>
      <c r="F1798" s="230" t="s">
        <v>2113</v>
      </c>
      <c r="G1798" s="228"/>
      <c r="H1798" s="229" t="s">
        <v>19</v>
      </c>
      <c r="I1798" s="231"/>
      <c r="J1798" s="228"/>
      <c r="K1798" s="228"/>
      <c r="L1798" s="232"/>
      <c r="M1798" s="233"/>
      <c r="N1798" s="234"/>
      <c r="O1798" s="234"/>
      <c r="P1798" s="234"/>
      <c r="Q1798" s="234"/>
      <c r="R1798" s="234"/>
      <c r="S1798" s="234"/>
      <c r="T1798" s="235"/>
      <c r="AT1798" s="236" t="s">
        <v>546</v>
      </c>
      <c r="AU1798" s="236" t="s">
        <v>85</v>
      </c>
      <c r="AV1798" s="15" t="s">
        <v>79</v>
      </c>
      <c r="AW1798" s="15" t="s">
        <v>33</v>
      </c>
      <c r="AX1798" s="15" t="s">
        <v>72</v>
      </c>
      <c r="AY1798" s="236" t="s">
        <v>525</v>
      </c>
    </row>
    <row r="1799" spans="2:51" s="13" customFormat="1" ht="11.25">
      <c r="B1799" s="204"/>
      <c r="C1799" s="205"/>
      <c r="D1799" s="206" t="s">
        <v>546</v>
      </c>
      <c r="E1799" s="207" t="s">
        <v>19</v>
      </c>
      <c r="F1799" s="208" t="s">
        <v>2114</v>
      </c>
      <c r="G1799" s="205"/>
      <c r="H1799" s="209">
        <v>28.215</v>
      </c>
      <c r="I1799" s="210"/>
      <c r="J1799" s="205"/>
      <c r="K1799" s="205"/>
      <c r="L1799" s="211"/>
      <c r="M1799" s="212"/>
      <c r="N1799" s="213"/>
      <c r="O1799" s="213"/>
      <c r="P1799" s="213"/>
      <c r="Q1799" s="213"/>
      <c r="R1799" s="213"/>
      <c r="S1799" s="213"/>
      <c r="T1799" s="214"/>
      <c r="AT1799" s="215" t="s">
        <v>546</v>
      </c>
      <c r="AU1799" s="215" t="s">
        <v>85</v>
      </c>
      <c r="AV1799" s="13" t="s">
        <v>85</v>
      </c>
      <c r="AW1799" s="13" t="s">
        <v>33</v>
      </c>
      <c r="AX1799" s="13" t="s">
        <v>72</v>
      </c>
      <c r="AY1799" s="215" t="s">
        <v>525</v>
      </c>
    </row>
    <row r="1800" spans="2:51" s="13" customFormat="1" ht="11.25">
      <c r="B1800" s="204"/>
      <c r="C1800" s="205"/>
      <c r="D1800" s="206" t="s">
        <v>546</v>
      </c>
      <c r="E1800" s="207" t="s">
        <v>19</v>
      </c>
      <c r="F1800" s="208" t="s">
        <v>1880</v>
      </c>
      <c r="G1800" s="205"/>
      <c r="H1800" s="209">
        <v>-1.89</v>
      </c>
      <c r="I1800" s="210"/>
      <c r="J1800" s="205"/>
      <c r="K1800" s="205"/>
      <c r="L1800" s="211"/>
      <c r="M1800" s="212"/>
      <c r="N1800" s="213"/>
      <c r="O1800" s="213"/>
      <c r="P1800" s="213"/>
      <c r="Q1800" s="213"/>
      <c r="R1800" s="213"/>
      <c r="S1800" s="213"/>
      <c r="T1800" s="214"/>
      <c r="AT1800" s="215" t="s">
        <v>546</v>
      </c>
      <c r="AU1800" s="215" t="s">
        <v>85</v>
      </c>
      <c r="AV1800" s="13" t="s">
        <v>85</v>
      </c>
      <c r="AW1800" s="13" t="s">
        <v>33</v>
      </c>
      <c r="AX1800" s="13" t="s">
        <v>72</v>
      </c>
      <c r="AY1800" s="215" t="s">
        <v>525</v>
      </c>
    </row>
    <row r="1801" spans="2:51" s="13" customFormat="1" ht="11.25">
      <c r="B1801" s="204"/>
      <c r="C1801" s="205"/>
      <c r="D1801" s="206" t="s">
        <v>546</v>
      </c>
      <c r="E1801" s="207" t="s">
        <v>19</v>
      </c>
      <c r="F1801" s="208" t="s">
        <v>2011</v>
      </c>
      <c r="G1801" s="205"/>
      <c r="H1801" s="209">
        <v>-0.26300000000000001</v>
      </c>
      <c r="I1801" s="210"/>
      <c r="J1801" s="205"/>
      <c r="K1801" s="205"/>
      <c r="L1801" s="211"/>
      <c r="M1801" s="212"/>
      <c r="N1801" s="213"/>
      <c r="O1801" s="213"/>
      <c r="P1801" s="213"/>
      <c r="Q1801" s="213"/>
      <c r="R1801" s="213"/>
      <c r="S1801" s="213"/>
      <c r="T1801" s="214"/>
      <c r="AT1801" s="215" t="s">
        <v>546</v>
      </c>
      <c r="AU1801" s="215" t="s">
        <v>85</v>
      </c>
      <c r="AV1801" s="13" t="s">
        <v>85</v>
      </c>
      <c r="AW1801" s="13" t="s">
        <v>33</v>
      </c>
      <c r="AX1801" s="13" t="s">
        <v>72</v>
      </c>
      <c r="AY1801" s="215" t="s">
        <v>525</v>
      </c>
    </row>
    <row r="1802" spans="2:51" s="15" customFormat="1" ht="11.25">
      <c r="B1802" s="227"/>
      <c r="C1802" s="228"/>
      <c r="D1802" s="206" t="s">
        <v>546</v>
      </c>
      <c r="E1802" s="229" t="s">
        <v>19</v>
      </c>
      <c r="F1802" s="230" t="s">
        <v>2115</v>
      </c>
      <c r="G1802" s="228"/>
      <c r="H1802" s="229" t="s">
        <v>19</v>
      </c>
      <c r="I1802" s="231"/>
      <c r="J1802" s="228"/>
      <c r="K1802" s="228"/>
      <c r="L1802" s="232"/>
      <c r="M1802" s="233"/>
      <c r="N1802" s="234"/>
      <c r="O1802" s="234"/>
      <c r="P1802" s="234"/>
      <c r="Q1802" s="234"/>
      <c r="R1802" s="234"/>
      <c r="S1802" s="234"/>
      <c r="T1802" s="235"/>
      <c r="AT1802" s="236" t="s">
        <v>546</v>
      </c>
      <c r="AU1802" s="236" t="s">
        <v>85</v>
      </c>
      <c r="AV1802" s="15" t="s">
        <v>79</v>
      </c>
      <c r="AW1802" s="15" t="s">
        <v>33</v>
      </c>
      <c r="AX1802" s="15" t="s">
        <v>72</v>
      </c>
      <c r="AY1802" s="236" t="s">
        <v>525</v>
      </c>
    </row>
    <row r="1803" spans="2:51" s="13" customFormat="1" ht="11.25">
      <c r="B1803" s="204"/>
      <c r="C1803" s="205"/>
      <c r="D1803" s="206" t="s">
        <v>546</v>
      </c>
      <c r="E1803" s="207" t="s">
        <v>19</v>
      </c>
      <c r="F1803" s="208" t="s">
        <v>2114</v>
      </c>
      <c r="G1803" s="205"/>
      <c r="H1803" s="209">
        <v>28.215</v>
      </c>
      <c r="I1803" s="210"/>
      <c r="J1803" s="205"/>
      <c r="K1803" s="205"/>
      <c r="L1803" s="211"/>
      <c r="M1803" s="212"/>
      <c r="N1803" s="213"/>
      <c r="O1803" s="213"/>
      <c r="P1803" s="213"/>
      <c r="Q1803" s="213"/>
      <c r="R1803" s="213"/>
      <c r="S1803" s="213"/>
      <c r="T1803" s="214"/>
      <c r="AT1803" s="215" t="s">
        <v>546</v>
      </c>
      <c r="AU1803" s="215" t="s">
        <v>85</v>
      </c>
      <c r="AV1803" s="13" t="s">
        <v>85</v>
      </c>
      <c r="AW1803" s="13" t="s">
        <v>33</v>
      </c>
      <c r="AX1803" s="13" t="s">
        <v>72</v>
      </c>
      <c r="AY1803" s="215" t="s">
        <v>525</v>
      </c>
    </row>
    <row r="1804" spans="2:51" s="13" customFormat="1" ht="11.25">
      <c r="B1804" s="204"/>
      <c r="C1804" s="205"/>
      <c r="D1804" s="206" t="s">
        <v>546</v>
      </c>
      <c r="E1804" s="207" t="s">
        <v>19</v>
      </c>
      <c r="F1804" s="208" t="s">
        <v>1880</v>
      </c>
      <c r="G1804" s="205"/>
      <c r="H1804" s="209">
        <v>-1.89</v>
      </c>
      <c r="I1804" s="210"/>
      <c r="J1804" s="205"/>
      <c r="K1804" s="205"/>
      <c r="L1804" s="211"/>
      <c r="M1804" s="212"/>
      <c r="N1804" s="213"/>
      <c r="O1804" s="213"/>
      <c r="P1804" s="213"/>
      <c r="Q1804" s="213"/>
      <c r="R1804" s="213"/>
      <c r="S1804" s="213"/>
      <c r="T1804" s="214"/>
      <c r="AT1804" s="215" t="s">
        <v>546</v>
      </c>
      <c r="AU1804" s="215" t="s">
        <v>85</v>
      </c>
      <c r="AV1804" s="13" t="s">
        <v>85</v>
      </c>
      <c r="AW1804" s="13" t="s">
        <v>33</v>
      </c>
      <c r="AX1804" s="13" t="s">
        <v>72</v>
      </c>
      <c r="AY1804" s="215" t="s">
        <v>525</v>
      </c>
    </row>
    <row r="1805" spans="2:51" s="15" customFormat="1" ht="11.25">
      <c r="B1805" s="227"/>
      <c r="C1805" s="228"/>
      <c r="D1805" s="206" t="s">
        <v>546</v>
      </c>
      <c r="E1805" s="229" t="s">
        <v>19</v>
      </c>
      <c r="F1805" s="230" t="s">
        <v>2116</v>
      </c>
      <c r="G1805" s="228"/>
      <c r="H1805" s="229" t="s">
        <v>19</v>
      </c>
      <c r="I1805" s="231"/>
      <c r="J1805" s="228"/>
      <c r="K1805" s="228"/>
      <c r="L1805" s="232"/>
      <c r="M1805" s="233"/>
      <c r="N1805" s="234"/>
      <c r="O1805" s="234"/>
      <c r="P1805" s="234"/>
      <c r="Q1805" s="234"/>
      <c r="R1805" s="234"/>
      <c r="S1805" s="234"/>
      <c r="T1805" s="235"/>
      <c r="AT1805" s="236" t="s">
        <v>546</v>
      </c>
      <c r="AU1805" s="236" t="s">
        <v>85</v>
      </c>
      <c r="AV1805" s="15" t="s">
        <v>79</v>
      </c>
      <c r="AW1805" s="15" t="s">
        <v>33</v>
      </c>
      <c r="AX1805" s="15" t="s">
        <v>72</v>
      </c>
      <c r="AY1805" s="236" t="s">
        <v>525</v>
      </c>
    </row>
    <row r="1806" spans="2:51" s="13" customFormat="1" ht="11.25">
      <c r="B1806" s="204"/>
      <c r="C1806" s="205"/>
      <c r="D1806" s="206" t="s">
        <v>546</v>
      </c>
      <c r="E1806" s="207" t="s">
        <v>19</v>
      </c>
      <c r="F1806" s="208" t="s">
        <v>2117</v>
      </c>
      <c r="G1806" s="205"/>
      <c r="H1806" s="209">
        <v>53.58</v>
      </c>
      <c r="I1806" s="210"/>
      <c r="J1806" s="205"/>
      <c r="K1806" s="205"/>
      <c r="L1806" s="211"/>
      <c r="M1806" s="212"/>
      <c r="N1806" s="213"/>
      <c r="O1806" s="213"/>
      <c r="P1806" s="213"/>
      <c r="Q1806" s="213"/>
      <c r="R1806" s="213"/>
      <c r="S1806" s="213"/>
      <c r="T1806" s="214"/>
      <c r="AT1806" s="215" t="s">
        <v>546</v>
      </c>
      <c r="AU1806" s="215" t="s">
        <v>85</v>
      </c>
      <c r="AV1806" s="13" t="s">
        <v>85</v>
      </c>
      <c r="AW1806" s="13" t="s">
        <v>33</v>
      </c>
      <c r="AX1806" s="13" t="s">
        <v>72</v>
      </c>
      <c r="AY1806" s="215" t="s">
        <v>525</v>
      </c>
    </row>
    <row r="1807" spans="2:51" s="13" customFormat="1" ht="11.25">
      <c r="B1807" s="204"/>
      <c r="C1807" s="205"/>
      <c r="D1807" s="206" t="s">
        <v>546</v>
      </c>
      <c r="E1807" s="207" t="s">
        <v>19</v>
      </c>
      <c r="F1807" s="208" t="s">
        <v>2118</v>
      </c>
      <c r="G1807" s="205"/>
      <c r="H1807" s="209">
        <v>-1.26</v>
      </c>
      <c r="I1807" s="210"/>
      <c r="J1807" s="205"/>
      <c r="K1807" s="205"/>
      <c r="L1807" s="211"/>
      <c r="M1807" s="212"/>
      <c r="N1807" s="213"/>
      <c r="O1807" s="213"/>
      <c r="P1807" s="213"/>
      <c r="Q1807" s="213"/>
      <c r="R1807" s="213"/>
      <c r="S1807" s="213"/>
      <c r="T1807" s="214"/>
      <c r="AT1807" s="215" t="s">
        <v>546</v>
      </c>
      <c r="AU1807" s="215" t="s">
        <v>85</v>
      </c>
      <c r="AV1807" s="13" t="s">
        <v>85</v>
      </c>
      <c r="AW1807" s="13" t="s">
        <v>33</v>
      </c>
      <c r="AX1807" s="13" t="s">
        <v>72</v>
      </c>
      <c r="AY1807" s="215" t="s">
        <v>525</v>
      </c>
    </row>
    <row r="1808" spans="2:51" s="13" customFormat="1" ht="11.25">
      <c r="B1808" s="204"/>
      <c r="C1808" s="205"/>
      <c r="D1808" s="206" t="s">
        <v>546</v>
      </c>
      <c r="E1808" s="207" t="s">
        <v>19</v>
      </c>
      <c r="F1808" s="208" t="s">
        <v>2013</v>
      </c>
      <c r="G1808" s="205"/>
      <c r="H1808" s="209">
        <v>-1.76</v>
      </c>
      <c r="I1808" s="210"/>
      <c r="J1808" s="205"/>
      <c r="K1808" s="205"/>
      <c r="L1808" s="211"/>
      <c r="M1808" s="212"/>
      <c r="N1808" s="213"/>
      <c r="O1808" s="213"/>
      <c r="P1808" s="213"/>
      <c r="Q1808" s="213"/>
      <c r="R1808" s="213"/>
      <c r="S1808" s="213"/>
      <c r="T1808" s="214"/>
      <c r="AT1808" s="215" t="s">
        <v>546</v>
      </c>
      <c r="AU1808" s="215" t="s">
        <v>85</v>
      </c>
      <c r="AV1808" s="13" t="s">
        <v>85</v>
      </c>
      <c r="AW1808" s="13" t="s">
        <v>33</v>
      </c>
      <c r="AX1808" s="13" t="s">
        <v>72</v>
      </c>
      <c r="AY1808" s="215" t="s">
        <v>525</v>
      </c>
    </row>
    <row r="1809" spans="2:51" s="13" customFormat="1" ht="11.25">
      <c r="B1809" s="204"/>
      <c r="C1809" s="205"/>
      <c r="D1809" s="206" t="s">
        <v>546</v>
      </c>
      <c r="E1809" s="207" t="s">
        <v>19</v>
      </c>
      <c r="F1809" s="208" t="s">
        <v>2024</v>
      </c>
      <c r="G1809" s="205"/>
      <c r="H1809" s="209">
        <v>-2.9750000000000001</v>
      </c>
      <c r="I1809" s="210"/>
      <c r="J1809" s="205"/>
      <c r="K1809" s="205"/>
      <c r="L1809" s="211"/>
      <c r="M1809" s="212"/>
      <c r="N1809" s="213"/>
      <c r="O1809" s="213"/>
      <c r="P1809" s="213"/>
      <c r="Q1809" s="213"/>
      <c r="R1809" s="213"/>
      <c r="S1809" s="213"/>
      <c r="T1809" s="214"/>
      <c r="AT1809" s="215" t="s">
        <v>546</v>
      </c>
      <c r="AU1809" s="215" t="s">
        <v>85</v>
      </c>
      <c r="AV1809" s="13" t="s">
        <v>85</v>
      </c>
      <c r="AW1809" s="13" t="s">
        <v>33</v>
      </c>
      <c r="AX1809" s="13" t="s">
        <v>72</v>
      </c>
      <c r="AY1809" s="215" t="s">
        <v>525</v>
      </c>
    </row>
    <row r="1810" spans="2:51" s="15" customFormat="1" ht="11.25">
      <c r="B1810" s="227"/>
      <c r="C1810" s="228"/>
      <c r="D1810" s="206" t="s">
        <v>546</v>
      </c>
      <c r="E1810" s="229" t="s">
        <v>19</v>
      </c>
      <c r="F1810" s="230" t="s">
        <v>2119</v>
      </c>
      <c r="G1810" s="228"/>
      <c r="H1810" s="229" t="s">
        <v>19</v>
      </c>
      <c r="I1810" s="231"/>
      <c r="J1810" s="228"/>
      <c r="K1810" s="228"/>
      <c r="L1810" s="232"/>
      <c r="M1810" s="233"/>
      <c r="N1810" s="234"/>
      <c r="O1810" s="234"/>
      <c r="P1810" s="234"/>
      <c r="Q1810" s="234"/>
      <c r="R1810" s="234"/>
      <c r="S1810" s="234"/>
      <c r="T1810" s="235"/>
      <c r="AT1810" s="236" t="s">
        <v>546</v>
      </c>
      <c r="AU1810" s="236" t="s">
        <v>85</v>
      </c>
      <c r="AV1810" s="15" t="s">
        <v>79</v>
      </c>
      <c r="AW1810" s="15" t="s">
        <v>33</v>
      </c>
      <c r="AX1810" s="15" t="s">
        <v>72</v>
      </c>
      <c r="AY1810" s="236" t="s">
        <v>525</v>
      </c>
    </row>
    <row r="1811" spans="2:51" s="13" customFormat="1" ht="11.25">
      <c r="B1811" s="204"/>
      <c r="C1811" s="205"/>
      <c r="D1811" s="206" t="s">
        <v>546</v>
      </c>
      <c r="E1811" s="207" t="s">
        <v>19</v>
      </c>
      <c r="F1811" s="208" t="s">
        <v>2114</v>
      </c>
      <c r="G1811" s="205"/>
      <c r="H1811" s="209">
        <v>28.215</v>
      </c>
      <c r="I1811" s="210"/>
      <c r="J1811" s="205"/>
      <c r="K1811" s="205"/>
      <c r="L1811" s="211"/>
      <c r="M1811" s="212"/>
      <c r="N1811" s="213"/>
      <c r="O1811" s="213"/>
      <c r="P1811" s="213"/>
      <c r="Q1811" s="213"/>
      <c r="R1811" s="213"/>
      <c r="S1811" s="213"/>
      <c r="T1811" s="214"/>
      <c r="AT1811" s="215" t="s">
        <v>546</v>
      </c>
      <c r="AU1811" s="215" t="s">
        <v>85</v>
      </c>
      <c r="AV1811" s="13" t="s">
        <v>85</v>
      </c>
      <c r="AW1811" s="13" t="s">
        <v>33</v>
      </c>
      <c r="AX1811" s="13" t="s">
        <v>72</v>
      </c>
      <c r="AY1811" s="215" t="s">
        <v>525</v>
      </c>
    </row>
    <row r="1812" spans="2:51" s="13" customFormat="1" ht="11.25">
      <c r="B1812" s="204"/>
      <c r="C1812" s="205"/>
      <c r="D1812" s="206" t="s">
        <v>546</v>
      </c>
      <c r="E1812" s="207" t="s">
        <v>19</v>
      </c>
      <c r="F1812" s="208" t="s">
        <v>1974</v>
      </c>
      <c r="G1812" s="205"/>
      <c r="H1812" s="209">
        <v>-1.36</v>
      </c>
      <c r="I1812" s="210"/>
      <c r="J1812" s="205"/>
      <c r="K1812" s="205"/>
      <c r="L1812" s="211"/>
      <c r="M1812" s="212"/>
      <c r="N1812" s="213"/>
      <c r="O1812" s="213"/>
      <c r="P1812" s="213"/>
      <c r="Q1812" s="213"/>
      <c r="R1812" s="213"/>
      <c r="S1812" s="213"/>
      <c r="T1812" s="214"/>
      <c r="AT1812" s="215" t="s">
        <v>546</v>
      </c>
      <c r="AU1812" s="215" t="s">
        <v>85</v>
      </c>
      <c r="AV1812" s="13" t="s">
        <v>85</v>
      </c>
      <c r="AW1812" s="13" t="s">
        <v>33</v>
      </c>
      <c r="AX1812" s="13" t="s">
        <v>72</v>
      </c>
      <c r="AY1812" s="215" t="s">
        <v>525</v>
      </c>
    </row>
    <row r="1813" spans="2:51" s="15" customFormat="1" ht="11.25">
      <c r="B1813" s="227"/>
      <c r="C1813" s="228"/>
      <c r="D1813" s="206" t="s">
        <v>546</v>
      </c>
      <c r="E1813" s="229" t="s">
        <v>19</v>
      </c>
      <c r="F1813" s="230" t="s">
        <v>2120</v>
      </c>
      <c r="G1813" s="228"/>
      <c r="H1813" s="229" t="s">
        <v>19</v>
      </c>
      <c r="I1813" s="231"/>
      <c r="J1813" s="228"/>
      <c r="K1813" s="228"/>
      <c r="L1813" s="232"/>
      <c r="M1813" s="233"/>
      <c r="N1813" s="234"/>
      <c r="O1813" s="234"/>
      <c r="P1813" s="234"/>
      <c r="Q1813" s="234"/>
      <c r="R1813" s="234"/>
      <c r="S1813" s="234"/>
      <c r="T1813" s="235"/>
      <c r="AT1813" s="236" t="s">
        <v>546</v>
      </c>
      <c r="AU1813" s="236" t="s">
        <v>85</v>
      </c>
      <c r="AV1813" s="15" t="s">
        <v>79</v>
      </c>
      <c r="AW1813" s="15" t="s">
        <v>33</v>
      </c>
      <c r="AX1813" s="15" t="s">
        <v>72</v>
      </c>
      <c r="AY1813" s="236" t="s">
        <v>525</v>
      </c>
    </row>
    <row r="1814" spans="2:51" s="13" customFormat="1" ht="11.25">
      <c r="B1814" s="204"/>
      <c r="C1814" s="205"/>
      <c r="D1814" s="206" t="s">
        <v>546</v>
      </c>
      <c r="E1814" s="207" t="s">
        <v>19</v>
      </c>
      <c r="F1814" s="208" t="s">
        <v>2114</v>
      </c>
      <c r="G1814" s="205"/>
      <c r="H1814" s="209">
        <v>28.215</v>
      </c>
      <c r="I1814" s="210"/>
      <c r="J1814" s="205"/>
      <c r="K1814" s="205"/>
      <c r="L1814" s="211"/>
      <c r="M1814" s="212"/>
      <c r="N1814" s="213"/>
      <c r="O1814" s="213"/>
      <c r="P1814" s="213"/>
      <c r="Q1814" s="213"/>
      <c r="R1814" s="213"/>
      <c r="S1814" s="213"/>
      <c r="T1814" s="214"/>
      <c r="AT1814" s="215" t="s">
        <v>546</v>
      </c>
      <c r="AU1814" s="215" t="s">
        <v>85</v>
      </c>
      <c r="AV1814" s="13" t="s">
        <v>85</v>
      </c>
      <c r="AW1814" s="13" t="s">
        <v>33</v>
      </c>
      <c r="AX1814" s="13" t="s">
        <v>72</v>
      </c>
      <c r="AY1814" s="215" t="s">
        <v>525</v>
      </c>
    </row>
    <row r="1815" spans="2:51" s="13" customFormat="1" ht="11.25">
      <c r="B1815" s="204"/>
      <c r="C1815" s="205"/>
      <c r="D1815" s="206" t="s">
        <v>546</v>
      </c>
      <c r="E1815" s="207" t="s">
        <v>19</v>
      </c>
      <c r="F1815" s="208" t="s">
        <v>1880</v>
      </c>
      <c r="G1815" s="205"/>
      <c r="H1815" s="209">
        <v>-1.89</v>
      </c>
      <c r="I1815" s="210"/>
      <c r="J1815" s="205"/>
      <c r="K1815" s="205"/>
      <c r="L1815" s="211"/>
      <c r="M1815" s="212"/>
      <c r="N1815" s="213"/>
      <c r="O1815" s="213"/>
      <c r="P1815" s="213"/>
      <c r="Q1815" s="213"/>
      <c r="R1815" s="213"/>
      <c r="S1815" s="213"/>
      <c r="T1815" s="214"/>
      <c r="AT1815" s="215" t="s">
        <v>546</v>
      </c>
      <c r="AU1815" s="215" t="s">
        <v>85</v>
      </c>
      <c r="AV1815" s="13" t="s">
        <v>85</v>
      </c>
      <c r="AW1815" s="13" t="s">
        <v>33</v>
      </c>
      <c r="AX1815" s="13" t="s">
        <v>72</v>
      </c>
      <c r="AY1815" s="215" t="s">
        <v>525</v>
      </c>
    </row>
    <row r="1816" spans="2:51" s="13" customFormat="1" ht="11.25">
      <c r="B1816" s="204"/>
      <c r="C1816" s="205"/>
      <c r="D1816" s="206" t="s">
        <v>546</v>
      </c>
      <c r="E1816" s="207" t="s">
        <v>19</v>
      </c>
      <c r="F1816" s="208" t="s">
        <v>2011</v>
      </c>
      <c r="G1816" s="205"/>
      <c r="H1816" s="209">
        <v>-0.26300000000000001</v>
      </c>
      <c r="I1816" s="210"/>
      <c r="J1816" s="205"/>
      <c r="K1816" s="205"/>
      <c r="L1816" s="211"/>
      <c r="M1816" s="212"/>
      <c r="N1816" s="213"/>
      <c r="O1816" s="213"/>
      <c r="P1816" s="213"/>
      <c r="Q1816" s="213"/>
      <c r="R1816" s="213"/>
      <c r="S1816" s="213"/>
      <c r="T1816" s="214"/>
      <c r="AT1816" s="215" t="s">
        <v>546</v>
      </c>
      <c r="AU1816" s="215" t="s">
        <v>85</v>
      </c>
      <c r="AV1816" s="13" t="s">
        <v>85</v>
      </c>
      <c r="AW1816" s="13" t="s">
        <v>33</v>
      </c>
      <c r="AX1816" s="13" t="s">
        <v>72</v>
      </c>
      <c r="AY1816" s="215" t="s">
        <v>525</v>
      </c>
    </row>
    <row r="1817" spans="2:51" s="15" customFormat="1" ht="11.25">
      <c r="B1817" s="227"/>
      <c r="C1817" s="228"/>
      <c r="D1817" s="206" t="s">
        <v>546</v>
      </c>
      <c r="E1817" s="229" t="s">
        <v>19</v>
      </c>
      <c r="F1817" s="230" t="s">
        <v>2121</v>
      </c>
      <c r="G1817" s="228"/>
      <c r="H1817" s="229" t="s">
        <v>19</v>
      </c>
      <c r="I1817" s="231"/>
      <c r="J1817" s="228"/>
      <c r="K1817" s="228"/>
      <c r="L1817" s="232"/>
      <c r="M1817" s="233"/>
      <c r="N1817" s="234"/>
      <c r="O1817" s="234"/>
      <c r="P1817" s="234"/>
      <c r="Q1817" s="234"/>
      <c r="R1817" s="234"/>
      <c r="S1817" s="234"/>
      <c r="T1817" s="235"/>
      <c r="AT1817" s="236" t="s">
        <v>546</v>
      </c>
      <c r="AU1817" s="236" t="s">
        <v>85</v>
      </c>
      <c r="AV1817" s="15" t="s">
        <v>79</v>
      </c>
      <c r="AW1817" s="15" t="s">
        <v>33</v>
      </c>
      <c r="AX1817" s="15" t="s">
        <v>72</v>
      </c>
      <c r="AY1817" s="236" t="s">
        <v>525</v>
      </c>
    </row>
    <row r="1818" spans="2:51" s="13" customFormat="1" ht="11.25">
      <c r="B1818" s="204"/>
      <c r="C1818" s="205"/>
      <c r="D1818" s="206" t="s">
        <v>546</v>
      </c>
      <c r="E1818" s="207" t="s">
        <v>19</v>
      </c>
      <c r="F1818" s="208" t="s">
        <v>2122</v>
      </c>
      <c r="G1818" s="205"/>
      <c r="H1818" s="209">
        <v>52.725000000000001</v>
      </c>
      <c r="I1818" s="210"/>
      <c r="J1818" s="205"/>
      <c r="K1818" s="205"/>
      <c r="L1818" s="211"/>
      <c r="M1818" s="212"/>
      <c r="N1818" s="213"/>
      <c r="O1818" s="213"/>
      <c r="P1818" s="213"/>
      <c r="Q1818" s="213"/>
      <c r="R1818" s="213"/>
      <c r="S1818" s="213"/>
      <c r="T1818" s="214"/>
      <c r="AT1818" s="215" t="s">
        <v>546</v>
      </c>
      <c r="AU1818" s="215" t="s">
        <v>85</v>
      </c>
      <c r="AV1818" s="13" t="s">
        <v>85</v>
      </c>
      <c r="AW1818" s="13" t="s">
        <v>33</v>
      </c>
      <c r="AX1818" s="13" t="s">
        <v>72</v>
      </c>
      <c r="AY1818" s="215" t="s">
        <v>525</v>
      </c>
    </row>
    <row r="1819" spans="2:51" s="13" customFormat="1" ht="11.25">
      <c r="B1819" s="204"/>
      <c r="C1819" s="205"/>
      <c r="D1819" s="206" t="s">
        <v>546</v>
      </c>
      <c r="E1819" s="207" t="s">
        <v>19</v>
      </c>
      <c r="F1819" s="208" t="s">
        <v>2013</v>
      </c>
      <c r="G1819" s="205"/>
      <c r="H1819" s="209">
        <v>-1.76</v>
      </c>
      <c r="I1819" s="210"/>
      <c r="J1819" s="205"/>
      <c r="K1819" s="205"/>
      <c r="L1819" s="211"/>
      <c r="M1819" s="212"/>
      <c r="N1819" s="213"/>
      <c r="O1819" s="213"/>
      <c r="P1819" s="213"/>
      <c r="Q1819" s="213"/>
      <c r="R1819" s="213"/>
      <c r="S1819" s="213"/>
      <c r="T1819" s="214"/>
      <c r="AT1819" s="215" t="s">
        <v>546</v>
      </c>
      <c r="AU1819" s="215" t="s">
        <v>85</v>
      </c>
      <c r="AV1819" s="13" t="s">
        <v>85</v>
      </c>
      <c r="AW1819" s="13" t="s">
        <v>33</v>
      </c>
      <c r="AX1819" s="13" t="s">
        <v>72</v>
      </c>
      <c r="AY1819" s="215" t="s">
        <v>525</v>
      </c>
    </row>
    <row r="1820" spans="2:51" s="13" customFormat="1" ht="11.25">
      <c r="B1820" s="204"/>
      <c r="C1820" s="205"/>
      <c r="D1820" s="206" t="s">
        <v>546</v>
      </c>
      <c r="E1820" s="207" t="s">
        <v>19</v>
      </c>
      <c r="F1820" s="208" t="s">
        <v>2024</v>
      </c>
      <c r="G1820" s="205"/>
      <c r="H1820" s="209">
        <v>-2.9750000000000001</v>
      </c>
      <c r="I1820" s="210"/>
      <c r="J1820" s="205"/>
      <c r="K1820" s="205"/>
      <c r="L1820" s="211"/>
      <c r="M1820" s="212"/>
      <c r="N1820" s="213"/>
      <c r="O1820" s="213"/>
      <c r="P1820" s="213"/>
      <c r="Q1820" s="213"/>
      <c r="R1820" s="213"/>
      <c r="S1820" s="213"/>
      <c r="T1820" s="214"/>
      <c r="AT1820" s="215" t="s">
        <v>546</v>
      </c>
      <c r="AU1820" s="215" t="s">
        <v>85</v>
      </c>
      <c r="AV1820" s="13" t="s">
        <v>85</v>
      </c>
      <c r="AW1820" s="13" t="s">
        <v>33</v>
      </c>
      <c r="AX1820" s="13" t="s">
        <v>72</v>
      </c>
      <c r="AY1820" s="215" t="s">
        <v>525</v>
      </c>
    </row>
    <row r="1821" spans="2:51" s="15" customFormat="1" ht="11.25">
      <c r="B1821" s="227"/>
      <c r="C1821" s="228"/>
      <c r="D1821" s="206" t="s">
        <v>546</v>
      </c>
      <c r="E1821" s="229" t="s">
        <v>19</v>
      </c>
      <c r="F1821" s="230" t="s">
        <v>1829</v>
      </c>
      <c r="G1821" s="228"/>
      <c r="H1821" s="229" t="s">
        <v>19</v>
      </c>
      <c r="I1821" s="231"/>
      <c r="J1821" s="228"/>
      <c r="K1821" s="228"/>
      <c r="L1821" s="232"/>
      <c r="M1821" s="233"/>
      <c r="N1821" s="234"/>
      <c r="O1821" s="234"/>
      <c r="P1821" s="234"/>
      <c r="Q1821" s="234"/>
      <c r="R1821" s="234"/>
      <c r="S1821" s="234"/>
      <c r="T1821" s="235"/>
      <c r="AT1821" s="236" t="s">
        <v>546</v>
      </c>
      <c r="AU1821" s="236" t="s">
        <v>85</v>
      </c>
      <c r="AV1821" s="15" t="s">
        <v>79</v>
      </c>
      <c r="AW1821" s="15" t="s">
        <v>33</v>
      </c>
      <c r="AX1821" s="15" t="s">
        <v>72</v>
      </c>
      <c r="AY1821" s="236" t="s">
        <v>525</v>
      </c>
    </row>
    <row r="1822" spans="2:51" s="13" customFormat="1" ht="11.25">
      <c r="B1822" s="204"/>
      <c r="C1822" s="205"/>
      <c r="D1822" s="206" t="s">
        <v>546</v>
      </c>
      <c r="E1822" s="207" t="s">
        <v>19</v>
      </c>
      <c r="F1822" s="208" t="s">
        <v>2123</v>
      </c>
      <c r="G1822" s="205"/>
      <c r="H1822" s="209">
        <v>30.69</v>
      </c>
      <c r="I1822" s="210"/>
      <c r="J1822" s="205"/>
      <c r="K1822" s="205"/>
      <c r="L1822" s="211"/>
      <c r="M1822" s="212"/>
      <c r="N1822" s="213"/>
      <c r="O1822" s="213"/>
      <c r="P1822" s="213"/>
      <c r="Q1822" s="213"/>
      <c r="R1822" s="213"/>
      <c r="S1822" s="213"/>
      <c r="T1822" s="214"/>
      <c r="AT1822" s="215" t="s">
        <v>546</v>
      </c>
      <c r="AU1822" s="215" t="s">
        <v>85</v>
      </c>
      <c r="AV1822" s="13" t="s">
        <v>85</v>
      </c>
      <c r="AW1822" s="13" t="s">
        <v>33</v>
      </c>
      <c r="AX1822" s="13" t="s">
        <v>72</v>
      </c>
      <c r="AY1822" s="215" t="s">
        <v>525</v>
      </c>
    </row>
    <row r="1823" spans="2:51" s="13" customFormat="1" ht="11.25">
      <c r="B1823" s="204"/>
      <c r="C1823" s="205"/>
      <c r="D1823" s="206" t="s">
        <v>546</v>
      </c>
      <c r="E1823" s="207" t="s">
        <v>19</v>
      </c>
      <c r="F1823" s="208" t="s">
        <v>1974</v>
      </c>
      <c r="G1823" s="205"/>
      <c r="H1823" s="209">
        <v>-1.36</v>
      </c>
      <c r="I1823" s="210"/>
      <c r="J1823" s="205"/>
      <c r="K1823" s="205"/>
      <c r="L1823" s="211"/>
      <c r="M1823" s="212"/>
      <c r="N1823" s="213"/>
      <c r="O1823" s="213"/>
      <c r="P1823" s="213"/>
      <c r="Q1823" s="213"/>
      <c r="R1823" s="213"/>
      <c r="S1823" s="213"/>
      <c r="T1823" s="214"/>
      <c r="AT1823" s="215" t="s">
        <v>546</v>
      </c>
      <c r="AU1823" s="215" t="s">
        <v>85</v>
      </c>
      <c r="AV1823" s="13" t="s">
        <v>85</v>
      </c>
      <c r="AW1823" s="13" t="s">
        <v>33</v>
      </c>
      <c r="AX1823" s="13" t="s">
        <v>72</v>
      </c>
      <c r="AY1823" s="215" t="s">
        <v>525</v>
      </c>
    </row>
    <row r="1824" spans="2:51" s="15" customFormat="1" ht="11.25">
      <c r="B1824" s="227"/>
      <c r="C1824" s="228"/>
      <c r="D1824" s="206" t="s">
        <v>546</v>
      </c>
      <c r="E1824" s="229" t="s">
        <v>19</v>
      </c>
      <c r="F1824" s="230" t="s">
        <v>2124</v>
      </c>
      <c r="G1824" s="228"/>
      <c r="H1824" s="229" t="s">
        <v>19</v>
      </c>
      <c r="I1824" s="231"/>
      <c r="J1824" s="228"/>
      <c r="K1824" s="228"/>
      <c r="L1824" s="232"/>
      <c r="M1824" s="233"/>
      <c r="N1824" s="234"/>
      <c r="O1824" s="234"/>
      <c r="P1824" s="234"/>
      <c r="Q1824" s="234"/>
      <c r="R1824" s="234"/>
      <c r="S1824" s="234"/>
      <c r="T1824" s="235"/>
      <c r="AT1824" s="236" t="s">
        <v>546</v>
      </c>
      <c r="AU1824" s="236" t="s">
        <v>85</v>
      </c>
      <c r="AV1824" s="15" t="s">
        <v>79</v>
      </c>
      <c r="AW1824" s="15" t="s">
        <v>33</v>
      </c>
      <c r="AX1824" s="15" t="s">
        <v>72</v>
      </c>
      <c r="AY1824" s="236" t="s">
        <v>525</v>
      </c>
    </row>
    <row r="1825" spans="2:51" s="13" customFormat="1" ht="11.25">
      <c r="B1825" s="204"/>
      <c r="C1825" s="205"/>
      <c r="D1825" s="206" t="s">
        <v>546</v>
      </c>
      <c r="E1825" s="207" t="s">
        <v>19</v>
      </c>
      <c r="F1825" s="208" t="s">
        <v>2114</v>
      </c>
      <c r="G1825" s="205"/>
      <c r="H1825" s="209">
        <v>28.215</v>
      </c>
      <c r="I1825" s="210"/>
      <c r="J1825" s="205"/>
      <c r="K1825" s="205"/>
      <c r="L1825" s="211"/>
      <c r="M1825" s="212"/>
      <c r="N1825" s="213"/>
      <c r="O1825" s="213"/>
      <c r="P1825" s="213"/>
      <c r="Q1825" s="213"/>
      <c r="R1825" s="213"/>
      <c r="S1825" s="213"/>
      <c r="T1825" s="214"/>
      <c r="AT1825" s="215" t="s">
        <v>546</v>
      </c>
      <c r="AU1825" s="215" t="s">
        <v>85</v>
      </c>
      <c r="AV1825" s="13" t="s">
        <v>85</v>
      </c>
      <c r="AW1825" s="13" t="s">
        <v>33</v>
      </c>
      <c r="AX1825" s="13" t="s">
        <v>72</v>
      </c>
      <c r="AY1825" s="215" t="s">
        <v>525</v>
      </c>
    </row>
    <row r="1826" spans="2:51" s="13" customFormat="1" ht="11.25">
      <c r="B1826" s="204"/>
      <c r="C1826" s="205"/>
      <c r="D1826" s="206" t="s">
        <v>546</v>
      </c>
      <c r="E1826" s="207" t="s">
        <v>19</v>
      </c>
      <c r="F1826" s="208" t="s">
        <v>1880</v>
      </c>
      <c r="G1826" s="205"/>
      <c r="H1826" s="209">
        <v>-1.89</v>
      </c>
      <c r="I1826" s="210"/>
      <c r="J1826" s="205"/>
      <c r="K1826" s="205"/>
      <c r="L1826" s="211"/>
      <c r="M1826" s="212"/>
      <c r="N1826" s="213"/>
      <c r="O1826" s="213"/>
      <c r="P1826" s="213"/>
      <c r="Q1826" s="213"/>
      <c r="R1826" s="213"/>
      <c r="S1826" s="213"/>
      <c r="T1826" s="214"/>
      <c r="AT1826" s="215" t="s">
        <v>546</v>
      </c>
      <c r="AU1826" s="215" t="s">
        <v>85</v>
      </c>
      <c r="AV1826" s="13" t="s">
        <v>85</v>
      </c>
      <c r="AW1826" s="13" t="s">
        <v>33</v>
      </c>
      <c r="AX1826" s="13" t="s">
        <v>72</v>
      </c>
      <c r="AY1826" s="215" t="s">
        <v>525</v>
      </c>
    </row>
    <row r="1827" spans="2:51" s="13" customFormat="1" ht="11.25">
      <c r="B1827" s="204"/>
      <c r="C1827" s="205"/>
      <c r="D1827" s="206" t="s">
        <v>546</v>
      </c>
      <c r="E1827" s="207" t="s">
        <v>19</v>
      </c>
      <c r="F1827" s="208" t="s">
        <v>2011</v>
      </c>
      <c r="G1827" s="205"/>
      <c r="H1827" s="209">
        <v>-0.26300000000000001</v>
      </c>
      <c r="I1827" s="210"/>
      <c r="J1827" s="205"/>
      <c r="K1827" s="205"/>
      <c r="L1827" s="211"/>
      <c r="M1827" s="212"/>
      <c r="N1827" s="213"/>
      <c r="O1827" s="213"/>
      <c r="P1827" s="213"/>
      <c r="Q1827" s="213"/>
      <c r="R1827" s="213"/>
      <c r="S1827" s="213"/>
      <c r="T1827" s="214"/>
      <c r="AT1827" s="215" t="s">
        <v>546</v>
      </c>
      <c r="AU1827" s="215" t="s">
        <v>85</v>
      </c>
      <c r="AV1827" s="13" t="s">
        <v>85</v>
      </c>
      <c r="AW1827" s="13" t="s">
        <v>33</v>
      </c>
      <c r="AX1827" s="13" t="s">
        <v>72</v>
      </c>
      <c r="AY1827" s="215" t="s">
        <v>525</v>
      </c>
    </row>
    <row r="1828" spans="2:51" s="15" customFormat="1" ht="11.25">
      <c r="B1828" s="227"/>
      <c r="C1828" s="228"/>
      <c r="D1828" s="206" t="s">
        <v>546</v>
      </c>
      <c r="E1828" s="229" t="s">
        <v>19</v>
      </c>
      <c r="F1828" s="230" t="s">
        <v>2125</v>
      </c>
      <c r="G1828" s="228"/>
      <c r="H1828" s="229" t="s">
        <v>19</v>
      </c>
      <c r="I1828" s="231"/>
      <c r="J1828" s="228"/>
      <c r="K1828" s="228"/>
      <c r="L1828" s="232"/>
      <c r="M1828" s="233"/>
      <c r="N1828" s="234"/>
      <c r="O1828" s="234"/>
      <c r="P1828" s="234"/>
      <c r="Q1828" s="234"/>
      <c r="R1828" s="234"/>
      <c r="S1828" s="234"/>
      <c r="T1828" s="235"/>
      <c r="AT1828" s="236" t="s">
        <v>546</v>
      </c>
      <c r="AU1828" s="236" t="s">
        <v>85</v>
      </c>
      <c r="AV1828" s="15" t="s">
        <v>79</v>
      </c>
      <c r="AW1828" s="15" t="s">
        <v>33</v>
      </c>
      <c r="AX1828" s="15" t="s">
        <v>72</v>
      </c>
      <c r="AY1828" s="236" t="s">
        <v>525</v>
      </c>
    </row>
    <row r="1829" spans="2:51" s="13" customFormat="1" ht="11.25">
      <c r="B1829" s="204"/>
      <c r="C1829" s="205"/>
      <c r="D1829" s="206" t="s">
        <v>546</v>
      </c>
      <c r="E1829" s="207" t="s">
        <v>19</v>
      </c>
      <c r="F1829" s="208" t="s">
        <v>2122</v>
      </c>
      <c r="G1829" s="205"/>
      <c r="H1829" s="209">
        <v>52.725000000000001</v>
      </c>
      <c r="I1829" s="210"/>
      <c r="J1829" s="205"/>
      <c r="K1829" s="205"/>
      <c r="L1829" s="211"/>
      <c r="M1829" s="212"/>
      <c r="N1829" s="213"/>
      <c r="O1829" s="213"/>
      <c r="P1829" s="213"/>
      <c r="Q1829" s="213"/>
      <c r="R1829" s="213"/>
      <c r="S1829" s="213"/>
      <c r="T1829" s="214"/>
      <c r="AT1829" s="215" t="s">
        <v>546</v>
      </c>
      <c r="AU1829" s="215" t="s">
        <v>85</v>
      </c>
      <c r="AV1829" s="13" t="s">
        <v>85</v>
      </c>
      <c r="AW1829" s="13" t="s">
        <v>33</v>
      </c>
      <c r="AX1829" s="13" t="s">
        <v>72</v>
      </c>
      <c r="AY1829" s="215" t="s">
        <v>525</v>
      </c>
    </row>
    <row r="1830" spans="2:51" s="13" customFormat="1" ht="11.25">
      <c r="B1830" s="204"/>
      <c r="C1830" s="205"/>
      <c r="D1830" s="206" t="s">
        <v>546</v>
      </c>
      <c r="E1830" s="207" t="s">
        <v>19</v>
      </c>
      <c r="F1830" s="208" t="s">
        <v>2013</v>
      </c>
      <c r="G1830" s="205"/>
      <c r="H1830" s="209">
        <v>-1.76</v>
      </c>
      <c r="I1830" s="210"/>
      <c r="J1830" s="205"/>
      <c r="K1830" s="205"/>
      <c r="L1830" s="211"/>
      <c r="M1830" s="212"/>
      <c r="N1830" s="213"/>
      <c r="O1830" s="213"/>
      <c r="P1830" s="213"/>
      <c r="Q1830" s="213"/>
      <c r="R1830" s="213"/>
      <c r="S1830" s="213"/>
      <c r="T1830" s="214"/>
      <c r="AT1830" s="215" t="s">
        <v>546</v>
      </c>
      <c r="AU1830" s="215" t="s">
        <v>85</v>
      </c>
      <c r="AV1830" s="13" t="s">
        <v>85</v>
      </c>
      <c r="AW1830" s="13" t="s">
        <v>33</v>
      </c>
      <c r="AX1830" s="13" t="s">
        <v>72</v>
      </c>
      <c r="AY1830" s="215" t="s">
        <v>525</v>
      </c>
    </row>
    <row r="1831" spans="2:51" s="13" customFormat="1" ht="11.25">
      <c r="B1831" s="204"/>
      <c r="C1831" s="205"/>
      <c r="D1831" s="206" t="s">
        <v>546</v>
      </c>
      <c r="E1831" s="207" t="s">
        <v>19</v>
      </c>
      <c r="F1831" s="208" t="s">
        <v>1880</v>
      </c>
      <c r="G1831" s="205"/>
      <c r="H1831" s="209">
        <v>-1.89</v>
      </c>
      <c r="I1831" s="210"/>
      <c r="J1831" s="205"/>
      <c r="K1831" s="205"/>
      <c r="L1831" s="211"/>
      <c r="M1831" s="212"/>
      <c r="N1831" s="213"/>
      <c r="O1831" s="213"/>
      <c r="P1831" s="213"/>
      <c r="Q1831" s="213"/>
      <c r="R1831" s="213"/>
      <c r="S1831" s="213"/>
      <c r="T1831" s="214"/>
      <c r="AT1831" s="215" t="s">
        <v>546</v>
      </c>
      <c r="AU1831" s="215" t="s">
        <v>85</v>
      </c>
      <c r="AV1831" s="13" t="s">
        <v>85</v>
      </c>
      <c r="AW1831" s="13" t="s">
        <v>33</v>
      </c>
      <c r="AX1831" s="13" t="s">
        <v>72</v>
      </c>
      <c r="AY1831" s="215" t="s">
        <v>525</v>
      </c>
    </row>
    <row r="1832" spans="2:51" s="13" customFormat="1" ht="11.25">
      <c r="B1832" s="204"/>
      <c r="C1832" s="205"/>
      <c r="D1832" s="206" t="s">
        <v>546</v>
      </c>
      <c r="E1832" s="207" t="s">
        <v>19</v>
      </c>
      <c r="F1832" s="208" t="s">
        <v>2024</v>
      </c>
      <c r="G1832" s="205"/>
      <c r="H1832" s="209">
        <v>-2.9750000000000001</v>
      </c>
      <c r="I1832" s="210"/>
      <c r="J1832" s="205"/>
      <c r="K1832" s="205"/>
      <c r="L1832" s="211"/>
      <c r="M1832" s="212"/>
      <c r="N1832" s="213"/>
      <c r="O1832" s="213"/>
      <c r="P1832" s="213"/>
      <c r="Q1832" s="213"/>
      <c r="R1832" s="213"/>
      <c r="S1832" s="213"/>
      <c r="T1832" s="214"/>
      <c r="AT1832" s="215" t="s">
        <v>546</v>
      </c>
      <c r="AU1832" s="215" t="s">
        <v>85</v>
      </c>
      <c r="AV1832" s="13" t="s">
        <v>85</v>
      </c>
      <c r="AW1832" s="13" t="s">
        <v>33</v>
      </c>
      <c r="AX1832" s="13" t="s">
        <v>72</v>
      </c>
      <c r="AY1832" s="215" t="s">
        <v>525</v>
      </c>
    </row>
    <row r="1833" spans="2:51" s="15" customFormat="1" ht="11.25">
      <c r="B1833" s="227"/>
      <c r="C1833" s="228"/>
      <c r="D1833" s="206" t="s">
        <v>546</v>
      </c>
      <c r="E1833" s="229" t="s">
        <v>19</v>
      </c>
      <c r="F1833" s="230" t="s">
        <v>1933</v>
      </c>
      <c r="G1833" s="228"/>
      <c r="H1833" s="229" t="s">
        <v>19</v>
      </c>
      <c r="I1833" s="231"/>
      <c r="J1833" s="228"/>
      <c r="K1833" s="228"/>
      <c r="L1833" s="232"/>
      <c r="M1833" s="233"/>
      <c r="N1833" s="234"/>
      <c r="O1833" s="234"/>
      <c r="P1833" s="234"/>
      <c r="Q1833" s="234"/>
      <c r="R1833" s="234"/>
      <c r="S1833" s="234"/>
      <c r="T1833" s="235"/>
      <c r="AT1833" s="236" t="s">
        <v>546</v>
      </c>
      <c r="AU1833" s="236" t="s">
        <v>85</v>
      </c>
      <c r="AV1833" s="15" t="s">
        <v>79</v>
      </c>
      <c r="AW1833" s="15" t="s">
        <v>33</v>
      </c>
      <c r="AX1833" s="15" t="s">
        <v>72</v>
      </c>
      <c r="AY1833" s="236" t="s">
        <v>525</v>
      </c>
    </row>
    <row r="1834" spans="2:51" s="13" customFormat="1" ht="11.25">
      <c r="B1834" s="204"/>
      <c r="C1834" s="205"/>
      <c r="D1834" s="206" t="s">
        <v>546</v>
      </c>
      <c r="E1834" s="207" t="s">
        <v>19</v>
      </c>
      <c r="F1834" s="208" t="s">
        <v>2126</v>
      </c>
      <c r="G1834" s="205"/>
      <c r="H1834" s="209">
        <v>102.61</v>
      </c>
      <c r="I1834" s="210"/>
      <c r="J1834" s="205"/>
      <c r="K1834" s="205"/>
      <c r="L1834" s="211"/>
      <c r="M1834" s="212"/>
      <c r="N1834" s="213"/>
      <c r="O1834" s="213"/>
      <c r="P1834" s="213"/>
      <c r="Q1834" s="213"/>
      <c r="R1834" s="213"/>
      <c r="S1834" s="213"/>
      <c r="T1834" s="214"/>
      <c r="AT1834" s="215" t="s">
        <v>546</v>
      </c>
      <c r="AU1834" s="215" t="s">
        <v>85</v>
      </c>
      <c r="AV1834" s="13" t="s">
        <v>85</v>
      </c>
      <c r="AW1834" s="13" t="s">
        <v>33</v>
      </c>
      <c r="AX1834" s="13" t="s">
        <v>72</v>
      </c>
      <c r="AY1834" s="215" t="s">
        <v>525</v>
      </c>
    </row>
    <row r="1835" spans="2:51" s="13" customFormat="1" ht="11.25">
      <c r="B1835" s="204"/>
      <c r="C1835" s="205"/>
      <c r="D1835" s="206" t="s">
        <v>546</v>
      </c>
      <c r="E1835" s="207" t="s">
        <v>19</v>
      </c>
      <c r="F1835" s="208" t="s">
        <v>1935</v>
      </c>
      <c r="G1835" s="205"/>
      <c r="H1835" s="209">
        <v>-32.24</v>
      </c>
      <c r="I1835" s="210"/>
      <c r="J1835" s="205"/>
      <c r="K1835" s="205"/>
      <c r="L1835" s="211"/>
      <c r="M1835" s="212"/>
      <c r="N1835" s="213"/>
      <c r="O1835" s="213"/>
      <c r="P1835" s="213"/>
      <c r="Q1835" s="213"/>
      <c r="R1835" s="213"/>
      <c r="S1835" s="213"/>
      <c r="T1835" s="214"/>
      <c r="AT1835" s="215" t="s">
        <v>546</v>
      </c>
      <c r="AU1835" s="215" t="s">
        <v>85</v>
      </c>
      <c r="AV1835" s="13" t="s">
        <v>85</v>
      </c>
      <c r="AW1835" s="13" t="s">
        <v>33</v>
      </c>
      <c r="AX1835" s="13" t="s">
        <v>72</v>
      </c>
      <c r="AY1835" s="215" t="s">
        <v>525</v>
      </c>
    </row>
    <row r="1836" spans="2:51" s="13" customFormat="1" ht="11.25">
      <c r="B1836" s="204"/>
      <c r="C1836" s="205"/>
      <c r="D1836" s="206" t="s">
        <v>546</v>
      </c>
      <c r="E1836" s="207" t="s">
        <v>19</v>
      </c>
      <c r="F1836" s="208" t="s">
        <v>2127</v>
      </c>
      <c r="G1836" s="205"/>
      <c r="H1836" s="209">
        <v>-40.61</v>
      </c>
      <c r="I1836" s="210"/>
      <c r="J1836" s="205"/>
      <c r="K1836" s="205"/>
      <c r="L1836" s="211"/>
      <c r="M1836" s="212"/>
      <c r="N1836" s="213"/>
      <c r="O1836" s="213"/>
      <c r="P1836" s="213"/>
      <c r="Q1836" s="213"/>
      <c r="R1836" s="213"/>
      <c r="S1836" s="213"/>
      <c r="T1836" s="214"/>
      <c r="AT1836" s="215" t="s">
        <v>546</v>
      </c>
      <c r="AU1836" s="215" t="s">
        <v>85</v>
      </c>
      <c r="AV1836" s="13" t="s">
        <v>85</v>
      </c>
      <c r="AW1836" s="13" t="s">
        <v>33</v>
      </c>
      <c r="AX1836" s="13" t="s">
        <v>72</v>
      </c>
      <c r="AY1836" s="215" t="s">
        <v>525</v>
      </c>
    </row>
    <row r="1837" spans="2:51" s="16" customFormat="1" ht="11.25">
      <c r="B1837" s="237"/>
      <c r="C1837" s="238"/>
      <c r="D1837" s="206" t="s">
        <v>546</v>
      </c>
      <c r="E1837" s="239" t="s">
        <v>413</v>
      </c>
      <c r="F1837" s="240" t="s">
        <v>590</v>
      </c>
      <c r="G1837" s="238"/>
      <c r="H1837" s="241">
        <v>3233.991</v>
      </c>
      <c r="I1837" s="242"/>
      <c r="J1837" s="238"/>
      <c r="K1837" s="238"/>
      <c r="L1837" s="243"/>
      <c r="M1837" s="244"/>
      <c r="N1837" s="245"/>
      <c r="O1837" s="245"/>
      <c r="P1837" s="245"/>
      <c r="Q1837" s="245"/>
      <c r="R1837" s="245"/>
      <c r="S1837" s="245"/>
      <c r="T1837" s="246"/>
      <c r="AT1837" s="247" t="s">
        <v>546</v>
      </c>
      <c r="AU1837" s="247" t="s">
        <v>85</v>
      </c>
      <c r="AV1837" s="16" t="s">
        <v>573</v>
      </c>
      <c r="AW1837" s="16" t="s">
        <v>33</v>
      </c>
      <c r="AX1837" s="16" t="s">
        <v>72</v>
      </c>
      <c r="AY1837" s="247" t="s">
        <v>525</v>
      </c>
    </row>
    <row r="1838" spans="2:51" s="15" customFormat="1" ht="11.25">
      <c r="B1838" s="227"/>
      <c r="C1838" s="228"/>
      <c r="D1838" s="206" t="s">
        <v>546</v>
      </c>
      <c r="E1838" s="229" t="s">
        <v>19</v>
      </c>
      <c r="F1838" s="230" t="s">
        <v>2128</v>
      </c>
      <c r="G1838" s="228"/>
      <c r="H1838" s="229" t="s">
        <v>19</v>
      </c>
      <c r="I1838" s="231"/>
      <c r="J1838" s="228"/>
      <c r="K1838" s="228"/>
      <c r="L1838" s="232"/>
      <c r="M1838" s="233"/>
      <c r="N1838" s="234"/>
      <c r="O1838" s="234"/>
      <c r="P1838" s="234"/>
      <c r="Q1838" s="234"/>
      <c r="R1838" s="234"/>
      <c r="S1838" s="234"/>
      <c r="T1838" s="235"/>
      <c r="AT1838" s="236" t="s">
        <v>546</v>
      </c>
      <c r="AU1838" s="236" t="s">
        <v>85</v>
      </c>
      <c r="AV1838" s="15" t="s">
        <v>79</v>
      </c>
      <c r="AW1838" s="15" t="s">
        <v>33</v>
      </c>
      <c r="AX1838" s="15" t="s">
        <v>72</v>
      </c>
      <c r="AY1838" s="236" t="s">
        <v>525</v>
      </c>
    </row>
    <row r="1839" spans="2:51" s="15" customFormat="1" ht="11.25">
      <c r="B1839" s="227"/>
      <c r="C1839" s="228"/>
      <c r="D1839" s="206" t="s">
        <v>546</v>
      </c>
      <c r="E1839" s="229" t="s">
        <v>19</v>
      </c>
      <c r="F1839" s="230" t="s">
        <v>1871</v>
      </c>
      <c r="G1839" s="228"/>
      <c r="H1839" s="229" t="s">
        <v>19</v>
      </c>
      <c r="I1839" s="231"/>
      <c r="J1839" s="228"/>
      <c r="K1839" s="228"/>
      <c r="L1839" s="232"/>
      <c r="M1839" s="233"/>
      <c r="N1839" s="234"/>
      <c r="O1839" s="234"/>
      <c r="P1839" s="234"/>
      <c r="Q1839" s="234"/>
      <c r="R1839" s="234"/>
      <c r="S1839" s="234"/>
      <c r="T1839" s="235"/>
      <c r="AT1839" s="236" t="s">
        <v>546</v>
      </c>
      <c r="AU1839" s="236" t="s">
        <v>85</v>
      </c>
      <c r="AV1839" s="15" t="s">
        <v>79</v>
      </c>
      <c r="AW1839" s="15" t="s">
        <v>33</v>
      </c>
      <c r="AX1839" s="15" t="s">
        <v>72</v>
      </c>
      <c r="AY1839" s="236" t="s">
        <v>525</v>
      </c>
    </row>
    <row r="1840" spans="2:51" s="13" customFormat="1" ht="11.25">
      <c r="B1840" s="204"/>
      <c r="C1840" s="205"/>
      <c r="D1840" s="206" t="s">
        <v>546</v>
      </c>
      <c r="E1840" s="207" t="s">
        <v>19</v>
      </c>
      <c r="F1840" s="208" t="s">
        <v>2129</v>
      </c>
      <c r="G1840" s="205"/>
      <c r="H1840" s="209">
        <v>20.41</v>
      </c>
      <c r="I1840" s="210"/>
      <c r="J1840" s="205"/>
      <c r="K1840" s="205"/>
      <c r="L1840" s="211"/>
      <c r="M1840" s="212"/>
      <c r="N1840" s="213"/>
      <c r="O1840" s="213"/>
      <c r="P1840" s="213"/>
      <c r="Q1840" s="213"/>
      <c r="R1840" s="213"/>
      <c r="S1840" s="213"/>
      <c r="T1840" s="214"/>
      <c r="AT1840" s="215" t="s">
        <v>546</v>
      </c>
      <c r="AU1840" s="215" t="s">
        <v>85</v>
      </c>
      <c r="AV1840" s="13" t="s">
        <v>85</v>
      </c>
      <c r="AW1840" s="13" t="s">
        <v>33</v>
      </c>
      <c r="AX1840" s="13" t="s">
        <v>72</v>
      </c>
      <c r="AY1840" s="215" t="s">
        <v>525</v>
      </c>
    </row>
    <row r="1841" spans="2:51" s="13" customFormat="1" ht="11.25">
      <c r="B1841" s="204"/>
      <c r="C1841" s="205"/>
      <c r="D1841" s="206" t="s">
        <v>546</v>
      </c>
      <c r="E1841" s="207" t="s">
        <v>19</v>
      </c>
      <c r="F1841" s="208" t="s">
        <v>2130</v>
      </c>
      <c r="G1841" s="205"/>
      <c r="H1841" s="209">
        <v>-6.3</v>
      </c>
      <c r="I1841" s="210"/>
      <c r="J1841" s="205"/>
      <c r="K1841" s="205"/>
      <c r="L1841" s="211"/>
      <c r="M1841" s="212"/>
      <c r="N1841" s="213"/>
      <c r="O1841" s="213"/>
      <c r="P1841" s="213"/>
      <c r="Q1841" s="213"/>
      <c r="R1841" s="213"/>
      <c r="S1841" s="213"/>
      <c r="T1841" s="214"/>
      <c r="AT1841" s="215" t="s">
        <v>546</v>
      </c>
      <c r="AU1841" s="215" t="s">
        <v>85</v>
      </c>
      <c r="AV1841" s="13" t="s">
        <v>85</v>
      </c>
      <c r="AW1841" s="13" t="s">
        <v>33</v>
      </c>
      <c r="AX1841" s="13" t="s">
        <v>72</v>
      </c>
      <c r="AY1841" s="215" t="s">
        <v>525</v>
      </c>
    </row>
    <row r="1842" spans="2:51" s="15" customFormat="1" ht="11.25">
      <c r="B1842" s="227"/>
      <c r="C1842" s="228"/>
      <c r="D1842" s="206" t="s">
        <v>546</v>
      </c>
      <c r="E1842" s="229" t="s">
        <v>19</v>
      </c>
      <c r="F1842" s="230" t="s">
        <v>1835</v>
      </c>
      <c r="G1842" s="228"/>
      <c r="H1842" s="229" t="s">
        <v>19</v>
      </c>
      <c r="I1842" s="231"/>
      <c r="J1842" s="228"/>
      <c r="K1842" s="228"/>
      <c r="L1842" s="232"/>
      <c r="M1842" s="233"/>
      <c r="N1842" s="234"/>
      <c r="O1842" s="234"/>
      <c r="P1842" s="234"/>
      <c r="Q1842" s="234"/>
      <c r="R1842" s="234"/>
      <c r="S1842" s="234"/>
      <c r="T1842" s="235"/>
      <c r="AT1842" s="236" t="s">
        <v>546</v>
      </c>
      <c r="AU1842" s="236" t="s">
        <v>85</v>
      </c>
      <c r="AV1842" s="15" t="s">
        <v>79</v>
      </c>
      <c r="AW1842" s="15" t="s">
        <v>33</v>
      </c>
      <c r="AX1842" s="15" t="s">
        <v>72</v>
      </c>
      <c r="AY1842" s="236" t="s">
        <v>525</v>
      </c>
    </row>
    <row r="1843" spans="2:51" s="13" customFormat="1" ht="11.25">
      <c r="B1843" s="204"/>
      <c r="C1843" s="205"/>
      <c r="D1843" s="206" t="s">
        <v>546</v>
      </c>
      <c r="E1843" s="207" t="s">
        <v>19</v>
      </c>
      <c r="F1843" s="208" t="s">
        <v>2131</v>
      </c>
      <c r="G1843" s="205"/>
      <c r="H1843" s="209">
        <v>14.528</v>
      </c>
      <c r="I1843" s="210"/>
      <c r="J1843" s="205"/>
      <c r="K1843" s="205"/>
      <c r="L1843" s="211"/>
      <c r="M1843" s="212"/>
      <c r="N1843" s="213"/>
      <c r="O1843" s="213"/>
      <c r="P1843" s="213"/>
      <c r="Q1843" s="213"/>
      <c r="R1843" s="213"/>
      <c r="S1843" s="213"/>
      <c r="T1843" s="214"/>
      <c r="AT1843" s="215" t="s">
        <v>546</v>
      </c>
      <c r="AU1843" s="215" t="s">
        <v>85</v>
      </c>
      <c r="AV1843" s="13" t="s">
        <v>85</v>
      </c>
      <c r="AW1843" s="13" t="s">
        <v>33</v>
      </c>
      <c r="AX1843" s="13" t="s">
        <v>72</v>
      </c>
      <c r="AY1843" s="215" t="s">
        <v>525</v>
      </c>
    </row>
    <row r="1844" spans="2:51" s="15" customFormat="1" ht="11.25">
      <c r="B1844" s="227"/>
      <c r="C1844" s="228"/>
      <c r="D1844" s="206" t="s">
        <v>546</v>
      </c>
      <c r="E1844" s="229" t="s">
        <v>19</v>
      </c>
      <c r="F1844" s="230" t="s">
        <v>1878</v>
      </c>
      <c r="G1844" s="228"/>
      <c r="H1844" s="229" t="s">
        <v>19</v>
      </c>
      <c r="I1844" s="231"/>
      <c r="J1844" s="228"/>
      <c r="K1844" s="228"/>
      <c r="L1844" s="232"/>
      <c r="M1844" s="233"/>
      <c r="N1844" s="234"/>
      <c r="O1844" s="234"/>
      <c r="P1844" s="234"/>
      <c r="Q1844" s="234"/>
      <c r="R1844" s="234"/>
      <c r="S1844" s="234"/>
      <c r="T1844" s="235"/>
      <c r="AT1844" s="236" t="s">
        <v>546</v>
      </c>
      <c r="AU1844" s="236" t="s">
        <v>85</v>
      </c>
      <c r="AV1844" s="15" t="s">
        <v>79</v>
      </c>
      <c r="AW1844" s="15" t="s">
        <v>33</v>
      </c>
      <c r="AX1844" s="15" t="s">
        <v>72</v>
      </c>
      <c r="AY1844" s="236" t="s">
        <v>525</v>
      </c>
    </row>
    <row r="1845" spans="2:51" s="13" customFormat="1" ht="11.25">
      <c r="B1845" s="204"/>
      <c r="C1845" s="205"/>
      <c r="D1845" s="206" t="s">
        <v>546</v>
      </c>
      <c r="E1845" s="207" t="s">
        <v>19</v>
      </c>
      <c r="F1845" s="208" t="s">
        <v>1879</v>
      </c>
      <c r="G1845" s="205"/>
      <c r="H1845" s="209">
        <v>15.853999999999999</v>
      </c>
      <c r="I1845" s="210"/>
      <c r="J1845" s="205"/>
      <c r="K1845" s="205"/>
      <c r="L1845" s="211"/>
      <c r="M1845" s="212"/>
      <c r="N1845" s="213"/>
      <c r="O1845" s="213"/>
      <c r="P1845" s="213"/>
      <c r="Q1845" s="213"/>
      <c r="R1845" s="213"/>
      <c r="S1845" s="213"/>
      <c r="T1845" s="214"/>
      <c r="AT1845" s="215" t="s">
        <v>546</v>
      </c>
      <c r="AU1845" s="215" t="s">
        <v>85</v>
      </c>
      <c r="AV1845" s="13" t="s">
        <v>85</v>
      </c>
      <c r="AW1845" s="13" t="s">
        <v>33</v>
      </c>
      <c r="AX1845" s="13" t="s">
        <v>72</v>
      </c>
      <c r="AY1845" s="215" t="s">
        <v>525</v>
      </c>
    </row>
    <row r="1846" spans="2:51" s="13" customFormat="1" ht="11.25">
      <c r="B1846" s="204"/>
      <c r="C1846" s="205"/>
      <c r="D1846" s="206" t="s">
        <v>546</v>
      </c>
      <c r="E1846" s="207" t="s">
        <v>19</v>
      </c>
      <c r="F1846" s="208" t="s">
        <v>1950</v>
      </c>
      <c r="G1846" s="205"/>
      <c r="H1846" s="209">
        <v>-1.47</v>
      </c>
      <c r="I1846" s="210"/>
      <c r="J1846" s="205"/>
      <c r="K1846" s="205"/>
      <c r="L1846" s="211"/>
      <c r="M1846" s="212"/>
      <c r="N1846" s="213"/>
      <c r="O1846" s="213"/>
      <c r="P1846" s="213"/>
      <c r="Q1846" s="213"/>
      <c r="R1846" s="213"/>
      <c r="S1846" s="213"/>
      <c r="T1846" s="214"/>
      <c r="AT1846" s="215" t="s">
        <v>546</v>
      </c>
      <c r="AU1846" s="215" t="s">
        <v>85</v>
      </c>
      <c r="AV1846" s="13" t="s">
        <v>85</v>
      </c>
      <c r="AW1846" s="13" t="s">
        <v>33</v>
      </c>
      <c r="AX1846" s="13" t="s">
        <v>72</v>
      </c>
      <c r="AY1846" s="215" t="s">
        <v>525</v>
      </c>
    </row>
    <row r="1847" spans="2:51" s="15" customFormat="1" ht="11.25">
      <c r="B1847" s="227"/>
      <c r="C1847" s="228"/>
      <c r="D1847" s="206" t="s">
        <v>546</v>
      </c>
      <c r="E1847" s="229" t="s">
        <v>19</v>
      </c>
      <c r="F1847" s="230" t="s">
        <v>1881</v>
      </c>
      <c r="G1847" s="228"/>
      <c r="H1847" s="229" t="s">
        <v>19</v>
      </c>
      <c r="I1847" s="231"/>
      <c r="J1847" s="228"/>
      <c r="K1847" s="228"/>
      <c r="L1847" s="232"/>
      <c r="M1847" s="233"/>
      <c r="N1847" s="234"/>
      <c r="O1847" s="234"/>
      <c r="P1847" s="234"/>
      <c r="Q1847" s="234"/>
      <c r="R1847" s="234"/>
      <c r="S1847" s="234"/>
      <c r="T1847" s="235"/>
      <c r="AT1847" s="236" t="s">
        <v>546</v>
      </c>
      <c r="AU1847" s="236" t="s">
        <v>85</v>
      </c>
      <c r="AV1847" s="15" t="s">
        <v>79</v>
      </c>
      <c r="AW1847" s="15" t="s">
        <v>33</v>
      </c>
      <c r="AX1847" s="15" t="s">
        <v>72</v>
      </c>
      <c r="AY1847" s="236" t="s">
        <v>525</v>
      </c>
    </row>
    <row r="1848" spans="2:51" s="13" customFormat="1" ht="11.25">
      <c r="B1848" s="204"/>
      <c r="C1848" s="205"/>
      <c r="D1848" s="206" t="s">
        <v>546</v>
      </c>
      <c r="E1848" s="207" t="s">
        <v>19</v>
      </c>
      <c r="F1848" s="208" t="s">
        <v>2132</v>
      </c>
      <c r="G1848" s="205"/>
      <c r="H1848" s="209">
        <v>10.725</v>
      </c>
      <c r="I1848" s="210"/>
      <c r="J1848" s="205"/>
      <c r="K1848" s="205"/>
      <c r="L1848" s="211"/>
      <c r="M1848" s="212"/>
      <c r="N1848" s="213"/>
      <c r="O1848" s="213"/>
      <c r="P1848" s="213"/>
      <c r="Q1848" s="213"/>
      <c r="R1848" s="213"/>
      <c r="S1848" s="213"/>
      <c r="T1848" s="214"/>
      <c r="AT1848" s="215" t="s">
        <v>546</v>
      </c>
      <c r="AU1848" s="215" t="s">
        <v>85</v>
      </c>
      <c r="AV1848" s="13" t="s">
        <v>85</v>
      </c>
      <c r="AW1848" s="13" t="s">
        <v>33</v>
      </c>
      <c r="AX1848" s="13" t="s">
        <v>72</v>
      </c>
      <c r="AY1848" s="215" t="s">
        <v>525</v>
      </c>
    </row>
    <row r="1849" spans="2:51" s="13" customFormat="1" ht="11.25">
      <c r="B1849" s="204"/>
      <c r="C1849" s="205"/>
      <c r="D1849" s="206" t="s">
        <v>546</v>
      </c>
      <c r="E1849" s="207" t="s">
        <v>19</v>
      </c>
      <c r="F1849" s="208" t="s">
        <v>2133</v>
      </c>
      <c r="G1849" s="205"/>
      <c r="H1849" s="209">
        <v>-0.05</v>
      </c>
      <c r="I1849" s="210"/>
      <c r="J1849" s="205"/>
      <c r="K1849" s="205"/>
      <c r="L1849" s="211"/>
      <c r="M1849" s="212"/>
      <c r="N1849" s="213"/>
      <c r="O1849" s="213"/>
      <c r="P1849" s="213"/>
      <c r="Q1849" s="213"/>
      <c r="R1849" s="213"/>
      <c r="S1849" s="213"/>
      <c r="T1849" s="214"/>
      <c r="AT1849" s="215" t="s">
        <v>546</v>
      </c>
      <c r="AU1849" s="215" t="s">
        <v>85</v>
      </c>
      <c r="AV1849" s="13" t="s">
        <v>85</v>
      </c>
      <c r="AW1849" s="13" t="s">
        <v>33</v>
      </c>
      <c r="AX1849" s="13" t="s">
        <v>72</v>
      </c>
      <c r="AY1849" s="215" t="s">
        <v>525</v>
      </c>
    </row>
    <row r="1850" spans="2:51" s="13" customFormat="1" ht="11.25">
      <c r="B1850" s="204"/>
      <c r="C1850" s="205"/>
      <c r="D1850" s="206" t="s">
        <v>546</v>
      </c>
      <c r="E1850" s="207" t="s">
        <v>19</v>
      </c>
      <c r="F1850" s="208" t="s">
        <v>1950</v>
      </c>
      <c r="G1850" s="205"/>
      <c r="H1850" s="209">
        <v>-1.47</v>
      </c>
      <c r="I1850" s="210"/>
      <c r="J1850" s="205"/>
      <c r="K1850" s="205"/>
      <c r="L1850" s="211"/>
      <c r="M1850" s="212"/>
      <c r="N1850" s="213"/>
      <c r="O1850" s="213"/>
      <c r="P1850" s="213"/>
      <c r="Q1850" s="213"/>
      <c r="R1850" s="213"/>
      <c r="S1850" s="213"/>
      <c r="T1850" s="214"/>
      <c r="AT1850" s="215" t="s">
        <v>546</v>
      </c>
      <c r="AU1850" s="215" t="s">
        <v>85</v>
      </c>
      <c r="AV1850" s="13" t="s">
        <v>85</v>
      </c>
      <c r="AW1850" s="13" t="s">
        <v>33</v>
      </c>
      <c r="AX1850" s="13" t="s">
        <v>72</v>
      </c>
      <c r="AY1850" s="215" t="s">
        <v>525</v>
      </c>
    </row>
    <row r="1851" spans="2:51" s="13" customFormat="1" ht="11.25">
      <c r="B1851" s="204"/>
      <c r="C1851" s="205"/>
      <c r="D1851" s="206" t="s">
        <v>546</v>
      </c>
      <c r="E1851" s="207" t="s">
        <v>19</v>
      </c>
      <c r="F1851" s="208" t="s">
        <v>2134</v>
      </c>
      <c r="G1851" s="205"/>
      <c r="H1851" s="209">
        <v>-1.4730000000000001</v>
      </c>
      <c r="I1851" s="210"/>
      <c r="J1851" s="205"/>
      <c r="K1851" s="205"/>
      <c r="L1851" s="211"/>
      <c r="M1851" s="212"/>
      <c r="N1851" s="213"/>
      <c r="O1851" s="213"/>
      <c r="P1851" s="213"/>
      <c r="Q1851" s="213"/>
      <c r="R1851" s="213"/>
      <c r="S1851" s="213"/>
      <c r="T1851" s="214"/>
      <c r="AT1851" s="215" t="s">
        <v>546</v>
      </c>
      <c r="AU1851" s="215" t="s">
        <v>85</v>
      </c>
      <c r="AV1851" s="13" t="s">
        <v>85</v>
      </c>
      <c r="AW1851" s="13" t="s">
        <v>33</v>
      </c>
      <c r="AX1851" s="13" t="s">
        <v>72</v>
      </c>
      <c r="AY1851" s="215" t="s">
        <v>525</v>
      </c>
    </row>
    <row r="1852" spans="2:51" s="15" customFormat="1" ht="11.25">
      <c r="B1852" s="227"/>
      <c r="C1852" s="228"/>
      <c r="D1852" s="206" t="s">
        <v>546</v>
      </c>
      <c r="E1852" s="229" t="s">
        <v>19</v>
      </c>
      <c r="F1852" s="230" t="s">
        <v>1885</v>
      </c>
      <c r="G1852" s="228"/>
      <c r="H1852" s="229" t="s">
        <v>19</v>
      </c>
      <c r="I1852" s="231"/>
      <c r="J1852" s="228"/>
      <c r="K1852" s="228"/>
      <c r="L1852" s="232"/>
      <c r="M1852" s="233"/>
      <c r="N1852" s="234"/>
      <c r="O1852" s="234"/>
      <c r="P1852" s="234"/>
      <c r="Q1852" s="234"/>
      <c r="R1852" s="234"/>
      <c r="S1852" s="234"/>
      <c r="T1852" s="235"/>
      <c r="AT1852" s="236" t="s">
        <v>546</v>
      </c>
      <c r="AU1852" s="236" t="s">
        <v>85</v>
      </c>
      <c r="AV1852" s="15" t="s">
        <v>79</v>
      </c>
      <c r="AW1852" s="15" t="s">
        <v>33</v>
      </c>
      <c r="AX1852" s="15" t="s">
        <v>72</v>
      </c>
      <c r="AY1852" s="236" t="s">
        <v>525</v>
      </c>
    </row>
    <row r="1853" spans="2:51" s="13" customFormat="1" ht="11.25">
      <c r="B1853" s="204"/>
      <c r="C1853" s="205"/>
      <c r="D1853" s="206" t="s">
        <v>546</v>
      </c>
      <c r="E1853" s="207" t="s">
        <v>19</v>
      </c>
      <c r="F1853" s="208" t="s">
        <v>1951</v>
      </c>
      <c r="G1853" s="205"/>
      <c r="H1853" s="209">
        <v>17.600000000000001</v>
      </c>
      <c r="I1853" s="210"/>
      <c r="J1853" s="205"/>
      <c r="K1853" s="205"/>
      <c r="L1853" s="211"/>
      <c r="M1853" s="212"/>
      <c r="N1853" s="213"/>
      <c r="O1853" s="213"/>
      <c r="P1853" s="213"/>
      <c r="Q1853" s="213"/>
      <c r="R1853" s="213"/>
      <c r="S1853" s="213"/>
      <c r="T1853" s="214"/>
      <c r="AT1853" s="215" t="s">
        <v>546</v>
      </c>
      <c r="AU1853" s="215" t="s">
        <v>85</v>
      </c>
      <c r="AV1853" s="13" t="s">
        <v>85</v>
      </c>
      <c r="AW1853" s="13" t="s">
        <v>33</v>
      </c>
      <c r="AX1853" s="13" t="s">
        <v>72</v>
      </c>
      <c r="AY1853" s="215" t="s">
        <v>525</v>
      </c>
    </row>
    <row r="1854" spans="2:51" s="13" customFormat="1" ht="11.25">
      <c r="B1854" s="204"/>
      <c r="C1854" s="205"/>
      <c r="D1854" s="206" t="s">
        <v>546</v>
      </c>
      <c r="E1854" s="207" t="s">
        <v>19</v>
      </c>
      <c r="F1854" s="208" t="s">
        <v>2135</v>
      </c>
      <c r="G1854" s="205"/>
      <c r="H1854" s="209">
        <v>-1.86</v>
      </c>
      <c r="I1854" s="210"/>
      <c r="J1854" s="205"/>
      <c r="K1854" s="205"/>
      <c r="L1854" s="211"/>
      <c r="M1854" s="212"/>
      <c r="N1854" s="213"/>
      <c r="O1854" s="213"/>
      <c r="P1854" s="213"/>
      <c r="Q1854" s="213"/>
      <c r="R1854" s="213"/>
      <c r="S1854" s="213"/>
      <c r="T1854" s="214"/>
      <c r="AT1854" s="215" t="s">
        <v>546</v>
      </c>
      <c r="AU1854" s="215" t="s">
        <v>85</v>
      </c>
      <c r="AV1854" s="13" t="s">
        <v>85</v>
      </c>
      <c r="AW1854" s="13" t="s">
        <v>33</v>
      </c>
      <c r="AX1854" s="13" t="s">
        <v>72</v>
      </c>
      <c r="AY1854" s="215" t="s">
        <v>525</v>
      </c>
    </row>
    <row r="1855" spans="2:51" s="13" customFormat="1" ht="11.25">
      <c r="B1855" s="204"/>
      <c r="C1855" s="205"/>
      <c r="D1855" s="206" t="s">
        <v>546</v>
      </c>
      <c r="E1855" s="207" t="s">
        <v>19</v>
      </c>
      <c r="F1855" s="208" t="s">
        <v>1952</v>
      </c>
      <c r="G1855" s="205"/>
      <c r="H1855" s="209">
        <v>-0.24</v>
      </c>
      <c r="I1855" s="210"/>
      <c r="J1855" s="205"/>
      <c r="K1855" s="205"/>
      <c r="L1855" s="211"/>
      <c r="M1855" s="212"/>
      <c r="N1855" s="213"/>
      <c r="O1855" s="213"/>
      <c r="P1855" s="213"/>
      <c r="Q1855" s="213"/>
      <c r="R1855" s="213"/>
      <c r="S1855" s="213"/>
      <c r="T1855" s="214"/>
      <c r="AT1855" s="215" t="s">
        <v>546</v>
      </c>
      <c r="AU1855" s="215" t="s">
        <v>85</v>
      </c>
      <c r="AV1855" s="13" t="s">
        <v>85</v>
      </c>
      <c r="AW1855" s="13" t="s">
        <v>33</v>
      </c>
      <c r="AX1855" s="13" t="s">
        <v>72</v>
      </c>
      <c r="AY1855" s="215" t="s">
        <v>525</v>
      </c>
    </row>
    <row r="1856" spans="2:51" s="13" customFormat="1" ht="11.25">
      <c r="B1856" s="204"/>
      <c r="C1856" s="205"/>
      <c r="D1856" s="206" t="s">
        <v>546</v>
      </c>
      <c r="E1856" s="207" t="s">
        <v>19</v>
      </c>
      <c r="F1856" s="208" t="s">
        <v>1133</v>
      </c>
      <c r="G1856" s="205"/>
      <c r="H1856" s="209">
        <v>-4.41</v>
      </c>
      <c r="I1856" s="210"/>
      <c r="J1856" s="205"/>
      <c r="K1856" s="205"/>
      <c r="L1856" s="211"/>
      <c r="M1856" s="212"/>
      <c r="N1856" s="213"/>
      <c r="O1856" s="213"/>
      <c r="P1856" s="213"/>
      <c r="Q1856" s="213"/>
      <c r="R1856" s="213"/>
      <c r="S1856" s="213"/>
      <c r="T1856" s="214"/>
      <c r="AT1856" s="215" t="s">
        <v>546</v>
      </c>
      <c r="AU1856" s="215" t="s">
        <v>85</v>
      </c>
      <c r="AV1856" s="13" t="s">
        <v>85</v>
      </c>
      <c r="AW1856" s="13" t="s">
        <v>33</v>
      </c>
      <c r="AX1856" s="13" t="s">
        <v>72</v>
      </c>
      <c r="AY1856" s="215" t="s">
        <v>525</v>
      </c>
    </row>
    <row r="1857" spans="2:51" s="15" customFormat="1" ht="11.25">
      <c r="B1857" s="227"/>
      <c r="C1857" s="228"/>
      <c r="D1857" s="206" t="s">
        <v>546</v>
      </c>
      <c r="E1857" s="229" t="s">
        <v>19</v>
      </c>
      <c r="F1857" s="230" t="s">
        <v>1887</v>
      </c>
      <c r="G1857" s="228"/>
      <c r="H1857" s="229" t="s">
        <v>19</v>
      </c>
      <c r="I1857" s="231"/>
      <c r="J1857" s="228"/>
      <c r="K1857" s="228"/>
      <c r="L1857" s="232"/>
      <c r="M1857" s="233"/>
      <c r="N1857" s="234"/>
      <c r="O1857" s="234"/>
      <c r="P1857" s="234"/>
      <c r="Q1857" s="234"/>
      <c r="R1857" s="234"/>
      <c r="S1857" s="234"/>
      <c r="T1857" s="235"/>
      <c r="AT1857" s="236" t="s">
        <v>546</v>
      </c>
      <c r="AU1857" s="236" t="s">
        <v>85</v>
      </c>
      <c r="AV1857" s="15" t="s">
        <v>79</v>
      </c>
      <c r="AW1857" s="15" t="s">
        <v>33</v>
      </c>
      <c r="AX1857" s="15" t="s">
        <v>72</v>
      </c>
      <c r="AY1857" s="236" t="s">
        <v>525</v>
      </c>
    </row>
    <row r="1858" spans="2:51" s="13" customFormat="1" ht="11.25">
      <c r="B1858" s="204"/>
      <c r="C1858" s="205"/>
      <c r="D1858" s="206" t="s">
        <v>546</v>
      </c>
      <c r="E1858" s="207" t="s">
        <v>19</v>
      </c>
      <c r="F1858" s="208" t="s">
        <v>1953</v>
      </c>
      <c r="G1858" s="205"/>
      <c r="H1858" s="209">
        <v>19.03</v>
      </c>
      <c r="I1858" s="210"/>
      <c r="J1858" s="205"/>
      <c r="K1858" s="205"/>
      <c r="L1858" s="211"/>
      <c r="M1858" s="212"/>
      <c r="N1858" s="213"/>
      <c r="O1858" s="213"/>
      <c r="P1858" s="213"/>
      <c r="Q1858" s="213"/>
      <c r="R1858" s="213"/>
      <c r="S1858" s="213"/>
      <c r="T1858" s="214"/>
      <c r="AT1858" s="215" t="s">
        <v>546</v>
      </c>
      <c r="AU1858" s="215" t="s">
        <v>85</v>
      </c>
      <c r="AV1858" s="13" t="s">
        <v>85</v>
      </c>
      <c r="AW1858" s="13" t="s">
        <v>33</v>
      </c>
      <c r="AX1858" s="13" t="s">
        <v>72</v>
      </c>
      <c r="AY1858" s="215" t="s">
        <v>525</v>
      </c>
    </row>
    <row r="1859" spans="2:51" s="13" customFormat="1" ht="11.25">
      <c r="B1859" s="204"/>
      <c r="C1859" s="205"/>
      <c r="D1859" s="206" t="s">
        <v>546</v>
      </c>
      <c r="E1859" s="207" t="s">
        <v>19</v>
      </c>
      <c r="F1859" s="208" t="s">
        <v>2136</v>
      </c>
      <c r="G1859" s="205"/>
      <c r="H1859" s="209">
        <v>-4.0149999999999997</v>
      </c>
      <c r="I1859" s="210"/>
      <c r="J1859" s="205"/>
      <c r="K1859" s="205"/>
      <c r="L1859" s="211"/>
      <c r="M1859" s="212"/>
      <c r="N1859" s="213"/>
      <c r="O1859" s="213"/>
      <c r="P1859" s="213"/>
      <c r="Q1859" s="213"/>
      <c r="R1859" s="213"/>
      <c r="S1859" s="213"/>
      <c r="T1859" s="214"/>
      <c r="AT1859" s="215" t="s">
        <v>546</v>
      </c>
      <c r="AU1859" s="215" t="s">
        <v>85</v>
      </c>
      <c r="AV1859" s="13" t="s">
        <v>85</v>
      </c>
      <c r="AW1859" s="13" t="s">
        <v>33</v>
      </c>
      <c r="AX1859" s="13" t="s">
        <v>72</v>
      </c>
      <c r="AY1859" s="215" t="s">
        <v>525</v>
      </c>
    </row>
    <row r="1860" spans="2:51" s="13" customFormat="1" ht="11.25">
      <c r="B1860" s="204"/>
      <c r="C1860" s="205"/>
      <c r="D1860" s="206" t="s">
        <v>546</v>
      </c>
      <c r="E1860" s="207" t="s">
        <v>19</v>
      </c>
      <c r="F1860" s="208" t="s">
        <v>1950</v>
      </c>
      <c r="G1860" s="205"/>
      <c r="H1860" s="209">
        <v>-1.47</v>
      </c>
      <c r="I1860" s="210"/>
      <c r="J1860" s="205"/>
      <c r="K1860" s="205"/>
      <c r="L1860" s="211"/>
      <c r="M1860" s="212"/>
      <c r="N1860" s="213"/>
      <c r="O1860" s="213"/>
      <c r="P1860" s="213"/>
      <c r="Q1860" s="213"/>
      <c r="R1860" s="213"/>
      <c r="S1860" s="213"/>
      <c r="T1860" s="214"/>
      <c r="AT1860" s="215" t="s">
        <v>546</v>
      </c>
      <c r="AU1860" s="215" t="s">
        <v>85</v>
      </c>
      <c r="AV1860" s="13" t="s">
        <v>85</v>
      </c>
      <c r="AW1860" s="13" t="s">
        <v>33</v>
      </c>
      <c r="AX1860" s="13" t="s">
        <v>72</v>
      </c>
      <c r="AY1860" s="215" t="s">
        <v>525</v>
      </c>
    </row>
    <row r="1861" spans="2:51" s="15" customFormat="1" ht="11.25">
      <c r="B1861" s="227"/>
      <c r="C1861" s="228"/>
      <c r="D1861" s="206" t="s">
        <v>546</v>
      </c>
      <c r="E1861" s="229" t="s">
        <v>19</v>
      </c>
      <c r="F1861" s="230" t="s">
        <v>1893</v>
      </c>
      <c r="G1861" s="228"/>
      <c r="H1861" s="229" t="s">
        <v>19</v>
      </c>
      <c r="I1861" s="231"/>
      <c r="J1861" s="228"/>
      <c r="K1861" s="228"/>
      <c r="L1861" s="232"/>
      <c r="M1861" s="233"/>
      <c r="N1861" s="234"/>
      <c r="O1861" s="234"/>
      <c r="P1861" s="234"/>
      <c r="Q1861" s="234"/>
      <c r="R1861" s="234"/>
      <c r="S1861" s="234"/>
      <c r="T1861" s="235"/>
      <c r="AT1861" s="236" t="s">
        <v>546</v>
      </c>
      <c r="AU1861" s="236" t="s">
        <v>85</v>
      </c>
      <c r="AV1861" s="15" t="s">
        <v>79</v>
      </c>
      <c r="AW1861" s="15" t="s">
        <v>33</v>
      </c>
      <c r="AX1861" s="15" t="s">
        <v>72</v>
      </c>
      <c r="AY1861" s="236" t="s">
        <v>525</v>
      </c>
    </row>
    <row r="1862" spans="2:51" s="15" customFormat="1" ht="11.25">
      <c r="B1862" s="227"/>
      <c r="C1862" s="228"/>
      <c r="D1862" s="206" t="s">
        <v>546</v>
      </c>
      <c r="E1862" s="229" t="s">
        <v>19</v>
      </c>
      <c r="F1862" s="230" t="s">
        <v>1894</v>
      </c>
      <c r="G1862" s="228"/>
      <c r="H1862" s="229" t="s">
        <v>19</v>
      </c>
      <c r="I1862" s="231"/>
      <c r="J1862" s="228"/>
      <c r="K1862" s="228"/>
      <c r="L1862" s="232"/>
      <c r="M1862" s="233"/>
      <c r="N1862" s="234"/>
      <c r="O1862" s="234"/>
      <c r="P1862" s="234"/>
      <c r="Q1862" s="234"/>
      <c r="R1862" s="234"/>
      <c r="S1862" s="234"/>
      <c r="T1862" s="235"/>
      <c r="AT1862" s="236" t="s">
        <v>546</v>
      </c>
      <c r="AU1862" s="236" t="s">
        <v>85</v>
      </c>
      <c r="AV1862" s="15" t="s">
        <v>79</v>
      </c>
      <c r="AW1862" s="15" t="s">
        <v>33</v>
      </c>
      <c r="AX1862" s="15" t="s">
        <v>72</v>
      </c>
      <c r="AY1862" s="236" t="s">
        <v>525</v>
      </c>
    </row>
    <row r="1863" spans="2:51" s="15" customFormat="1" ht="11.25">
      <c r="B1863" s="227"/>
      <c r="C1863" s="228"/>
      <c r="D1863" s="206" t="s">
        <v>546</v>
      </c>
      <c r="E1863" s="229" t="s">
        <v>19</v>
      </c>
      <c r="F1863" s="230" t="s">
        <v>1895</v>
      </c>
      <c r="G1863" s="228"/>
      <c r="H1863" s="229" t="s">
        <v>19</v>
      </c>
      <c r="I1863" s="231"/>
      <c r="J1863" s="228"/>
      <c r="K1863" s="228"/>
      <c r="L1863" s="232"/>
      <c r="M1863" s="233"/>
      <c r="N1863" s="234"/>
      <c r="O1863" s="234"/>
      <c r="P1863" s="234"/>
      <c r="Q1863" s="234"/>
      <c r="R1863" s="234"/>
      <c r="S1863" s="234"/>
      <c r="T1863" s="235"/>
      <c r="AT1863" s="236" t="s">
        <v>546</v>
      </c>
      <c r="AU1863" s="236" t="s">
        <v>85</v>
      </c>
      <c r="AV1863" s="15" t="s">
        <v>79</v>
      </c>
      <c r="AW1863" s="15" t="s">
        <v>33</v>
      </c>
      <c r="AX1863" s="15" t="s">
        <v>72</v>
      </c>
      <c r="AY1863" s="236" t="s">
        <v>525</v>
      </c>
    </row>
    <row r="1864" spans="2:51" s="15" customFormat="1" ht="11.25">
      <c r="B1864" s="227"/>
      <c r="C1864" s="228"/>
      <c r="D1864" s="206" t="s">
        <v>546</v>
      </c>
      <c r="E1864" s="229" t="s">
        <v>19</v>
      </c>
      <c r="F1864" s="230" t="s">
        <v>1896</v>
      </c>
      <c r="G1864" s="228"/>
      <c r="H1864" s="229" t="s">
        <v>19</v>
      </c>
      <c r="I1864" s="231"/>
      <c r="J1864" s="228"/>
      <c r="K1864" s="228"/>
      <c r="L1864" s="232"/>
      <c r="M1864" s="233"/>
      <c r="N1864" s="234"/>
      <c r="O1864" s="234"/>
      <c r="P1864" s="234"/>
      <c r="Q1864" s="234"/>
      <c r="R1864" s="234"/>
      <c r="S1864" s="234"/>
      <c r="T1864" s="235"/>
      <c r="AT1864" s="236" t="s">
        <v>546</v>
      </c>
      <c r="AU1864" s="236" t="s">
        <v>85</v>
      </c>
      <c r="AV1864" s="15" t="s">
        <v>79</v>
      </c>
      <c r="AW1864" s="15" t="s">
        <v>33</v>
      </c>
      <c r="AX1864" s="15" t="s">
        <v>72</v>
      </c>
      <c r="AY1864" s="236" t="s">
        <v>525</v>
      </c>
    </row>
    <row r="1865" spans="2:51" s="13" customFormat="1" ht="11.25">
      <c r="B1865" s="204"/>
      <c r="C1865" s="205"/>
      <c r="D1865" s="206" t="s">
        <v>546</v>
      </c>
      <c r="E1865" s="207" t="s">
        <v>19</v>
      </c>
      <c r="F1865" s="208" t="s">
        <v>1954</v>
      </c>
      <c r="G1865" s="205"/>
      <c r="H1865" s="209">
        <v>41.634999999999998</v>
      </c>
      <c r="I1865" s="210"/>
      <c r="J1865" s="205"/>
      <c r="K1865" s="205"/>
      <c r="L1865" s="211"/>
      <c r="M1865" s="212"/>
      <c r="N1865" s="213"/>
      <c r="O1865" s="213"/>
      <c r="P1865" s="213"/>
      <c r="Q1865" s="213"/>
      <c r="R1865" s="213"/>
      <c r="S1865" s="213"/>
      <c r="T1865" s="214"/>
      <c r="AT1865" s="215" t="s">
        <v>546</v>
      </c>
      <c r="AU1865" s="215" t="s">
        <v>85</v>
      </c>
      <c r="AV1865" s="13" t="s">
        <v>85</v>
      </c>
      <c r="AW1865" s="13" t="s">
        <v>33</v>
      </c>
      <c r="AX1865" s="13" t="s">
        <v>72</v>
      </c>
      <c r="AY1865" s="215" t="s">
        <v>525</v>
      </c>
    </row>
    <row r="1866" spans="2:51" s="13" customFormat="1" ht="11.25">
      <c r="B1866" s="204"/>
      <c r="C1866" s="205"/>
      <c r="D1866" s="206" t="s">
        <v>546</v>
      </c>
      <c r="E1866" s="207" t="s">
        <v>19</v>
      </c>
      <c r="F1866" s="208" t="s">
        <v>2137</v>
      </c>
      <c r="G1866" s="205"/>
      <c r="H1866" s="209">
        <v>-15.372999999999999</v>
      </c>
      <c r="I1866" s="210"/>
      <c r="J1866" s="205"/>
      <c r="K1866" s="205"/>
      <c r="L1866" s="211"/>
      <c r="M1866" s="212"/>
      <c r="N1866" s="213"/>
      <c r="O1866" s="213"/>
      <c r="P1866" s="213"/>
      <c r="Q1866" s="213"/>
      <c r="R1866" s="213"/>
      <c r="S1866" s="213"/>
      <c r="T1866" s="214"/>
      <c r="AT1866" s="215" t="s">
        <v>546</v>
      </c>
      <c r="AU1866" s="215" t="s">
        <v>85</v>
      </c>
      <c r="AV1866" s="13" t="s">
        <v>85</v>
      </c>
      <c r="AW1866" s="13" t="s">
        <v>33</v>
      </c>
      <c r="AX1866" s="13" t="s">
        <v>72</v>
      </c>
      <c r="AY1866" s="215" t="s">
        <v>525</v>
      </c>
    </row>
    <row r="1867" spans="2:51" s="13" customFormat="1" ht="11.25">
      <c r="B1867" s="204"/>
      <c r="C1867" s="205"/>
      <c r="D1867" s="206" t="s">
        <v>546</v>
      </c>
      <c r="E1867" s="207" t="s">
        <v>19</v>
      </c>
      <c r="F1867" s="208" t="s">
        <v>1950</v>
      </c>
      <c r="G1867" s="205"/>
      <c r="H1867" s="209">
        <v>-1.47</v>
      </c>
      <c r="I1867" s="210"/>
      <c r="J1867" s="205"/>
      <c r="K1867" s="205"/>
      <c r="L1867" s="211"/>
      <c r="M1867" s="212"/>
      <c r="N1867" s="213"/>
      <c r="O1867" s="213"/>
      <c r="P1867" s="213"/>
      <c r="Q1867" s="213"/>
      <c r="R1867" s="213"/>
      <c r="S1867" s="213"/>
      <c r="T1867" s="214"/>
      <c r="AT1867" s="215" t="s">
        <v>546</v>
      </c>
      <c r="AU1867" s="215" t="s">
        <v>85</v>
      </c>
      <c r="AV1867" s="13" t="s">
        <v>85</v>
      </c>
      <c r="AW1867" s="13" t="s">
        <v>33</v>
      </c>
      <c r="AX1867" s="13" t="s">
        <v>72</v>
      </c>
      <c r="AY1867" s="215" t="s">
        <v>525</v>
      </c>
    </row>
    <row r="1868" spans="2:51" s="15" customFormat="1" ht="11.25">
      <c r="B1868" s="227"/>
      <c r="C1868" s="228"/>
      <c r="D1868" s="206" t="s">
        <v>546</v>
      </c>
      <c r="E1868" s="229" t="s">
        <v>19</v>
      </c>
      <c r="F1868" s="230" t="s">
        <v>1898</v>
      </c>
      <c r="G1868" s="228"/>
      <c r="H1868" s="229" t="s">
        <v>19</v>
      </c>
      <c r="I1868" s="231"/>
      <c r="J1868" s="228"/>
      <c r="K1868" s="228"/>
      <c r="L1868" s="232"/>
      <c r="M1868" s="233"/>
      <c r="N1868" s="234"/>
      <c r="O1868" s="234"/>
      <c r="P1868" s="234"/>
      <c r="Q1868" s="234"/>
      <c r="R1868" s="234"/>
      <c r="S1868" s="234"/>
      <c r="T1868" s="235"/>
      <c r="AT1868" s="236" t="s">
        <v>546</v>
      </c>
      <c r="AU1868" s="236" t="s">
        <v>85</v>
      </c>
      <c r="AV1868" s="15" t="s">
        <v>79</v>
      </c>
      <c r="AW1868" s="15" t="s">
        <v>33</v>
      </c>
      <c r="AX1868" s="15" t="s">
        <v>72</v>
      </c>
      <c r="AY1868" s="236" t="s">
        <v>525</v>
      </c>
    </row>
    <row r="1869" spans="2:51" s="13" customFormat="1" ht="11.25">
      <c r="B1869" s="204"/>
      <c r="C1869" s="205"/>
      <c r="D1869" s="206" t="s">
        <v>546</v>
      </c>
      <c r="E1869" s="207" t="s">
        <v>19</v>
      </c>
      <c r="F1869" s="208" t="s">
        <v>1957</v>
      </c>
      <c r="G1869" s="205"/>
      <c r="H1869" s="209">
        <v>30.524000000000001</v>
      </c>
      <c r="I1869" s="210"/>
      <c r="J1869" s="205"/>
      <c r="K1869" s="205"/>
      <c r="L1869" s="211"/>
      <c r="M1869" s="212"/>
      <c r="N1869" s="213"/>
      <c r="O1869" s="213"/>
      <c r="P1869" s="213"/>
      <c r="Q1869" s="213"/>
      <c r="R1869" s="213"/>
      <c r="S1869" s="213"/>
      <c r="T1869" s="214"/>
      <c r="AT1869" s="215" t="s">
        <v>546</v>
      </c>
      <c r="AU1869" s="215" t="s">
        <v>85</v>
      </c>
      <c r="AV1869" s="13" t="s">
        <v>85</v>
      </c>
      <c r="AW1869" s="13" t="s">
        <v>33</v>
      </c>
      <c r="AX1869" s="13" t="s">
        <v>72</v>
      </c>
      <c r="AY1869" s="215" t="s">
        <v>525</v>
      </c>
    </row>
    <row r="1870" spans="2:51" s="13" customFormat="1" ht="11.25">
      <c r="B1870" s="204"/>
      <c r="C1870" s="205"/>
      <c r="D1870" s="206" t="s">
        <v>546</v>
      </c>
      <c r="E1870" s="207" t="s">
        <v>19</v>
      </c>
      <c r="F1870" s="208" t="s">
        <v>2138</v>
      </c>
      <c r="G1870" s="205"/>
      <c r="H1870" s="209">
        <v>-4.0599999999999996</v>
      </c>
      <c r="I1870" s="210"/>
      <c r="J1870" s="205"/>
      <c r="K1870" s="205"/>
      <c r="L1870" s="211"/>
      <c r="M1870" s="212"/>
      <c r="N1870" s="213"/>
      <c r="O1870" s="213"/>
      <c r="P1870" s="213"/>
      <c r="Q1870" s="213"/>
      <c r="R1870" s="213"/>
      <c r="S1870" s="213"/>
      <c r="T1870" s="214"/>
      <c r="AT1870" s="215" t="s">
        <v>546</v>
      </c>
      <c r="AU1870" s="215" t="s">
        <v>85</v>
      </c>
      <c r="AV1870" s="13" t="s">
        <v>85</v>
      </c>
      <c r="AW1870" s="13" t="s">
        <v>33</v>
      </c>
      <c r="AX1870" s="13" t="s">
        <v>72</v>
      </c>
      <c r="AY1870" s="215" t="s">
        <v>525</v>
      </c>
    </row>
    <row r="1871" spans="2:51" s="13" customFormat="1" ht="11.25">
      <c r="B1871" s="204"/>
      <c r="C1871" s="205"/>
      <c r="D1871" s="206" t="s">
        <v>546</v>
      </c>
      <c r="E1871" s="207" t="s">
        <v>19</v>
      </c>
      <c r="F1871" s="208" t="s">
        <v>1958</v>
      </c>
      <c r="G1871" s="205"/>
      <c r="H1871" s="209">
        <v>-4.4999999999999998E-2</v>
      </c>
      <c r="I1871" s="210"/>
      <c r="J1871" s="205"/>
      <c r="K1871" s="205"/>
      <c r="L1871" s="211"/>
      <c r="M1871" s="212"/>
      <c r="N1871" s="213"/>
      <c r="O1871" s="213"/>
      <c r="P1871" s="213"/>
      <c r="Q1871" s="213"/>
      <c r="R1871" s="213"/>
      <c r="S1871" s="213"/>
      <c r="T1871" s="214"/>
      <c r="AT1871" s="215" t="s">
        <v>546</v>
      </c>
      <c r="AU1871" s="215" t="s">
        <v>85</v>
      </c>
      <c r="AV1871" s="13" t="s">
        <v>85</v>
      </c>
      <c r="AW1871" s="13" t="s">
        <v>33</v>
      </c>
      <c r="AX1871" s="13" t="s">
        <v>72</v>
      </c>
      <c r="AY1871" s="215" t="s">
        <v>525</v>
      </c>
    </row>
    <row r="1872" spans="2:51" s="13" customFormat="1" ht="11.25">
      <c r="B1872" s="204"/>
      <c r="C1872" s="205"/>
      <c r="D1872" s="206" t="s">
        <v>546</v>
      </c>
      <c r="E1872" s="207" t="s">
        <v>19</v>
      </c>
      <c r="F1872" s="208" t="s">
        <v>1950</v>
      </c>
      <c r="G1872" s="205"/>
      <c r="H1872" s="209">
        <v>-1.47</v>
      </c>
      <c r="I1872" s="210"/>
      <c r="J1872" s="205"/>
      <c r="K1872" s="205"/>
      <c r="L1872" s="211"/>
      <c r="M1872" s="212"/>
      <c r="N1872" s="213"/>
      <c r="O1872" s="213"/>
      <c r="P1872" s="213"/>
      <c r="Q1872" s="213"/>
      <c r="R1872" s="213"/>
      <c r="S1872" s="213"/>
      <c r="T1872" s="214"/>
      <c r="AT1872" s="215" t="s">
        <v>546</v>
      </c>
      <c r="AU1872" s="215" t="s">
        <v>85</v>
      </c>
      <c r="AV1872" s="13" t="s">
        <v>85</v>
      </c>
      <c r="AW1872" s="13" t="s">
        <v>33</v>
      </c>
      <c r="AX1872" s="13" t="s">
        <v>72</v>
      </c>
      <c r="AY1872" s="215" t="s">
        <v>525</v>
      </c>
    </row>
    <row r="1873" spans="2:51" s="15" customFormat="1" ht="11.25">
      <c r="B1873" s="227"/>
      <c r="C1873" s="228"/>
      <c r="D1873" s="206" t="s">
        <v>546</v>
      </c>
      <c r="E1873" s="229" t="s">
        <v>19</v>
      </c>
      <c r="F1873" s="230" t="s">
        <v>1900</v>
      </c>
      <c r="G1873" s="228"/>
      <c r="H1873" s="229" t="s">
        <v>19</v>
      </c>
      <c r="I1873" s="231"/>
      <c r="J1873" s="228"/>
      <c r="K1873" s="228"/>
      <c r="L1873" s="232"/>
      <c r="M1873" s="233"/>
      <c r="N1873" s="234"/>
      <c r="O1873" s="234"/>
      <c r="P1873" s="234"/>
      <c r="Q1873" s="234"/>
      <c r="R1873" s="234"/>
      <c r="S1873" s="234"/>
      <c r="T1873" s="235"/>
      <c r="AT1873" s="236" t="s">
        <v>546</v>
      </c>
      <c r="AU1873" s="236" t="s">
        <v>85</v>
      </c>
      <c r="AV1873" s="15" t="s">
        <v>79</v>
      </c>
      <c r="AW1873" s="15" t="s">
        <v>33</v>
      </c>
      <c r="AX1873" s="15" t="s">
        <v>72</v>
      </c>
      <c r="AY1873" s="236" t="s">
        <v>525</v>
      </c>
    </row>
    <row r="1874" spans="2:51" s="13" customFormat="1" ht="11.25">
      <c r="B1874" s="204"/>
      <c r="C1874" s="205"/>
      <c r="D1874" s="206" t="s">
        <v>546</v>
      </c>
      <c r="E1874" s="207" t="s">
        <v>19</v>
      </c>
      <c r="F1874" s="208" t="s">
        <v>2139</v>
      </c>
      <c r="G1874" s="205"/>
      <c r="H1874" s="209">
        <v>3.375</v>
      </c>
      <c r="I1874" s="210"/>
      <c r="J1874" s="205"/>
      <c r="K1874" s="205"/>
      <c r="L1874" s="211"/>
      <c r="M1874" s="212"/>
      <c r="N1874" s="213"/>
      <c r="O1874" s="213"/>
      <c r="P1874" s="213"/>
      <c r="Q1874" s="213"/>
      <c r="R1874" s="213"/>
      <c r="S1874" s="213"/>
      <c r="T1874" s="214"/>
      <c r="AT1874" s="215" t="s">
        <v>546</v>
      </c>
      <c r="AU1874" s="215" t="s">
        <v>85</v>
      </c>
      <c r="AV1874" s="13" t="s">
        <v>85</v>
      </c>
      <c r="AW1874" s="13" t="s">
        <v>33</v>
      </c>
      <c r="AX1874" s="13" t="s">
        <v>72</v>
      </c>
      <c r="AY1874" s="215" t="s">
        <v>525</v>
      </c>
    </row>
    <row r="1875" spans="2:51" s="13" customFormat="1" ht="11.25">
      <c r="B1875" s="204"/>
      <c r="C1875" s="205"/>
      <c r="D1875" s="206" t="s">
        <v>546</v>
      </c>
      <c r="E1875" s="207" t="s">
        <v>19</v>
      </c>
      <c r="F1875" s="208" t="s">
        <v>2140</v>
      </c>
      <c r="G1875" s="205"/>
      <c r="H1875" s="209">
        <v>4.9850000000000003</v>
      </c>
      <c r="I1875" s="210"/>
      <c r="J1875" s="205"/>
      <c r="K1875" s="205"/>
      <c r="L1875" s="211"/>
      <c r="M1875" s="212"/>
      <c r="N1875" s="213"/>
      <c r="O1875" s="213"/>
      <c r="P1875" s="213"/>
      <c r="Q1875" s="213"/>
      <c r="R1875" s="213"/>
      <c r="S1875" s="213"/>
      <c r="T1875" s="214"/>
      <c r="AT1875" s="215" t="s">
        <v>546</v>
      </c>
      <c r="AU1875" s="215" t="s">
        <v>85</v>
      </c>
      <c r="AV1875" s="13" t="s">
        <v>85</v>
      </c>
      <c r="AW1875" s="13" t="s">
        <v>33</v>
      </c>
      <c r="AX1875" s="13" t="s">
        <v>72</v>
      </c>
      <c r="AY1875" s="215" t="s">
        <v>525</v>
      </c>
    </row>
    <row r="1876" spans="2:51" s="15" customFormat="1" ht="11.25">
      <c r="B1876" s="227"/>
      <c r="C1876" s="228"/>
      <c r="D1876" s="206" t="s">
        <v>546</v>
      </c>
      <c r="E1876" s="229" t="s">
        <v>19</v>
      </c>
      <c r="F1876" s="230" t="s">
        <v>1837</v>
      </c>
      <c r="G1876" s="228"/>
      <c r="H1876" s="229" t="s">
        <v>19</v>
      </c>
      <c r="I1876" s="231"/>
      <c r="J1876" s="228"/>
      <c r="K1876" s="228"/>
      <c r="L1876" s="232"/>
      <c r="M1876" s="233"/>
      <c r="N1876" s="234"/>
      <c r="O1876" s="234"/>
      <c r="P1876" s="234"/>
      <c r="Q1876" s="234"/>
      <c r="R1876" s="234"/>
      <c r="S1876" s="234"/>
      <c r="T1876" s="235"/>
      <c r="AT1876" s="236" t="s">
        <v>546</v>
      </c>
      <c r="AU1876" s="236" t="s">
        <v>85</v>
      </c>
      <c r="AV1876" s="15" t="s">
        <v>79</v>
      </c>
      <c r="AW1876" s="15" t="s">
        <v>33</v>
      </c>
      <c r="AX1876" s="15" t="s">
        <v>72</v>
      </c>
      <c r="AY1876" s="236" t="s">
        <v>525</v>
      </c>
    </row>
    <row r="1877" spans="2:51" s="13" customFormat="1" ht="11.25">
      <c r="B1877" s="204"/>
      <c r="C1877" s="205"/>
      <c r="D1877" s="206" t="s">
        <v>546</v>
      </c>
      <c r="E1877" s="207" t="s">
        <v>19</v>
      </c>
      <c r="F1877" s="208" t="s">
        <v>1961</v>
      </c>
      <c r="G1877" s="205"/>
      <c r="H1877" s="209">
        <v>79.369</v>
      </c>
      <c r="I1877" s="210"/>
      <c r="J1877" s="205"/>
      <c r="K1877" s="205"/>
      <c r="L1877" s="211"/>
      <c r="M1877" s="212"/>
      <c r="N1877" s="213"/>
      <c r="O1877" s="213"/>
      <c r="P1877" s="213"/>
      <c r="Q1877" s="213"/>
      <c r="R1877" s="213"/>
      <c r="S1877" s="213"/>
      <c r="T1877" s="214"/>
      <c r="AT1877" s="215" t="s">
        <v>546</v>
      </c>
      <c r="AU1877" s="215" t="s">
        <v>85</v>
      </c>
      <c r="AV1877" s="13" t="s">
        <v>85</v>
      </c>
      <c r="AW1877" s="13" t="s">
        <v>33</v>
      </c>
      <c r="AX1877" s="13" t="s">
        <v>72</v>
      </c>
      <c r="AY1877" s="215" t="s">
        <v>525</v>
      </c>
    </row>
    <row r="1878" spans="2:51" s="13" customFormat="1" ht="11.25">
      <c r="B1878" s="204"/>
      <c r="C1878" s="205"/>
      <c r="D1878" s="206" t="s">
        <v>546</v>
      </c>
      <c r="E1878" s="207" t="s">
        <v>19</v>
      </c>
      <c r="F1878" s="208" t="s">
        <v>2141</v>
      </c>
      <c r="G1878" s="205"/>
      <c r="H1878" s="209">
        <v>-44.015000000000001</v>
      </c>
      <c r="I1878" s="210"/>
      <c r="J1878" s="205"/>
      <c r="K1878" s="205"/>
      <c r="L1878" s="211"/>
      <c r="M1878" s="212"/>
      <c r="N1878" s="213"/>
      <c r="O1878" s="213"/>
      <c r="P1878" s="213"/>
      <c r="Q1878" s="213"/>
      <c r="R1878" s="213"/>
      <c r="S1878" s="213"/>
      <c r="T1878" s="214"/>
      <c r="AT1878" s="215" t="s">
        <v>546</v>
      </c>
      <c r="AU1878" s="215" t="s">
        <v>85</v>
      </c>
      <c r="AV1878" s="13" t="s">
        <v>85</v>
      </c>
      <c r="AW1878" s="13" t="s">
        <v>33</v>
      </c>
      <c r="AX1878" s="13" t="s">
        <v>72</v>
      </c>
      <c r="AY1878" s="215" t="s">
        <v>525</v>
      </c>
    </row>
    <row r="1879" spans="2:51" s="13" customFormat="1" ht="11.25">
      <c r="B1879" s="204"/>
      <c r="C1879" s="205"/>
      <c r="D1879" s="206" t="s">
        <v>546</v>
      </c>
      <c r="E1879" s="207" t="s">
        <v>19</v>
      </c>
      <c r="F1879" s="208" t="s">
        <v>1907</v>
      </c>
      <c r="G1879" s="205"/>
      <c r="H1879" s="209">
        <v>-2.52</v>
      </c>
      <c r="I1879" s="210"/>
      <c r="J1879" s="205"/>
      <c r="K1879" s="205"/>
      <c r="L1879" s="211"/>
      <c r="M1879" s="212"/>
      <c r="N1879" s="213"/>
      <c r="O1879" s="213"/>
      <c r="P1879" s="213"/>
      <c r="Q1879" s="213"/>
      <c r="R1879" s="213"/>
      <c r="S1879" s="213"/>
      <c r="T1879" s="214"/>
      <c r="AT1879" s="215" t="s">
        <v>546</v>
      </c>
      <c r="AU1879" s="215" t="s">
        <v>85</v>
      </c>
      <c r="AV1879" s="13" t="s">
        <v>85</v>
      </c>
      <c r="AW1879" s="13" t="s">
        <v>33</v>
      </c>
      <c r="AX1879" s="13" t="s">
        <v>72</v>
      </c>
      <c r="AY1879" s="215" t="s">
        <v>525</v>
      </c>
    </row>
    <row r="1880" spans="2:51" s="15" customFormat="1" ht="11.25">
      <c r="B1880" s="227"/>
      <c r="C1880" s="228"/>
      <c r="D1880" s="206" t="s">
        <v>546</v>
      </c>
      <c r="E1880" s="229" t="s">
        <v>19</v>
      </c>
      <c r="F1880" s="230" t="s">
        <v>1827</v>
      </c>
      <c r="G1880" s="228"/>
      <c r="H1880" s="229" t="s">
        <v>19</v>
      </c>
      <c r="I1880" s="231"/>
      <c r="J1880" s="228"/>
      <c r="K1880" s="228"/>
      <c r="L1880" s="232"/>
      <c r="M1880" s="233"/>
      <c r="N1880" s="234"/>
      <c r="O1880" s="234"/>
      <c r="P1880" s="234"/>
      <c r="Q1880" s="234"/>
      <c r="R1880" s="234"/>
      <c r="S1880" s="234"/>
      <c r="T1880" s="235"/>
      <c r="AT1880" s="236" t="s">
        <v>546</v>
      </c>
      <c r="AU1880" s="236" t="s">
        <v>85</v>
      </c>
      <c r="AV1880" s="15" t="s">
        <v>79</v>
      </c>
      <c r="AW1880" s="15" t="s">
        <v>33</v>
      </c>
      <c r="AX1880" s="15" t="s">
        <v>72</v>
      </c>
      <c r="AY1880" s="236" t="s">
        <v>525</v>
      </c>
    </row>
    <row r="1881" spans="2:51" s="13" customFormat="1" ht="11.25">
      <c r="B1881" s="204"/>
      <c r="C1881" s="205"/>
      <c r="D1881" s="206" t="s">
        <v>546</v>
      </c>
      <c r="E1881" s="207" t="s">
        <v>19</v>
      </c>
      <c r="F1881" s="208" t="s">
        <v>2142</v>
      </c>
      <c r="G1881" s="205"/>
      <c r="H1881" s="209">
        <v>26.164000000000001</v>
      </c>
      <c r="I1881" s="210"/>
      <c r="J1881" s="205"/>
      <c r="K1881" s="205"/>
      <c r="L1881" s="211"/>
      <c r="M1881" s="212"/>
      <c r="N1881" s="213"/>
      <c r="O1881" s="213"/>
      <c r="P1881" s="213"/>
      <c r="Q1881" s="213"/>
      <c r="R1881" s="213"/>
      <c r="S1881" s="213"/>
      <c r="T1881" s="214"/>
      <c r="AT1881" s="215" t="s">
        <v>546</v>
      </c>
      <c r="AU1881" s="215" t="s">
        <v>85</v>
      </c>
      <c r="AV1881" s="13" t="s">
        <v>85</v>
      </c>
      <c r="AW1881" s="13" t="s">
        <v>33</v>
      </c>
      <c r="AX1881" s="13" t="s">
        <v>72</v>
      </c>
      <c r="AY1881" s="215" t="s">
        <v>525</v>
      </c>
    </row>
    <row r="1882" spans="2:51" s="13" customFormat="1" ht="11.25">
      <c r="B1882" s="204"/>
      <c r="C1882" s="205"/>
      <c r="D1882" s="206" t="s">
        <v>546</v>
      </c>
      <c r="E1882" s="207" t="s">
        <v>19</v>
      </c>
      <c r="F1882" s="208" t="s">
        <v>1880</v>
      </c>
      <c r="G1882" s="205"/>
      <c r="H1882" s="209">
        <v>-1.89</v>
      </c>
      <c r="I1882" s="210"/>
      <c r="J1882" s="205"/>
      <c r="K1882" s="205"/>
      <c r="L1882" s="211"/>
      <c r="M1882" s="212"/>
      <c r="N1882" s="213"/>
      <c r="O1882" s="213"/>
      <c r="P1882" s="213"/>
      <c r="Q1882" s="213"/>
      <c r="R1882" s="213"/>
      <c r="S1882" s="213"/>
      <c r="T1882" s="214"/>
      <c r="AT1882" s="215" t="s">
        <v>546</v>
      </c>
      <c r="AU1882" s="215" t="s">
        <v>85</v>
      </c>
      <c r="AV1882" s="13" t="s">
        <v>85</v>
      </c>
      <c r="AW1882" s="13" t="s">
        <v>33</v>
      </c>
      <c r="AX1882" s="13" t="s">
        <v>72</v>
      </c>
      <c r="AY1882" s="215" t="s">
        <v>525</v>
      </c>
    </row>
    <row r="1883" spans="2:51" s="15" customFormat="1" ht="11.25">
      <c r="B1883" s="227"/>
      <c r="C1883" s="228"/>
      <c r="D1883" s="206" t="s">
        <v>546</v>
      </c>
      <c r="E1883" s="229" t="s">
        <v>19</v>
      </c>
      <c r="F1883" s="230" t="s">
        <v>1980</v>
      </c>
      <c r="G1883" s="228"/>
      <c r="H1883" s="229" t="s">
        <v>19</v>
      </c>
      <c r="I1883" s="231"/>
      <c r="J1883" s="228"/>
      <c r="K1883" s="228"/>
      <c r="L1883" s="232"/>
      <c r="M1883" s="233"/>
      <c r="N1883" s="234"/>
      <c r="O1883" s="234"/>
      <c r="P1883" s="234"/>
      <c r="Q1883" s="234"/>
      <c r="R1883" s="234"/>
      <c r="S1883" s="234"/>
      <c r="T1883" s="235"/>
      <c r="AT1883" s="236" t="s">
        <v>546</v>
      </c>
      <c r="AU1883" s="236" t="s">
        <v>85</v>
      </c>
      <c r="AV1883" s="15" t="s">
        <v>79</v>
      </c>
      <c r="AW1883" s="15" t="s">
        <v>33</v>
      </c>
      <c r="AX1883" s="15" t="s">
        <v>72</v>
      </c>
      <c r="AY1883" s="236" t="s">
        <v>525</v>
      </c>
    </row>
    <row r="1884" spans="2:51" s="13" customFormat="1" ht="11.25">
      <c r="B1884" s="204"/>
      <c r="C1884" s="205"/>
      <c r="D1884" s="206" t="s">
        <v>546</v>
      </c>
      <c r="E1884" s="207" t="s">
        <v>19</v>
      </c>
      <c r="F1884" s="208" t="s">
        <v>2143</v>
      </c>
      <c r="G1884" s="205"/>
      <c r="H1884" s="209">
        <v>8.1120000000000001</v>
      </c>
      <c r="I1884" s="210"/>
      <c r="J1884" s="205"/>
      <c r="K1884" s="205"/>
      <c r="L1884" s="211"/>
      <c r="M1884" s="212"/>
      <c r="N1884" s="213"/>
      <c r="O1884" s="213"/>
      <c r="P1884" s="213"/>
      <c r="Q1884" s="213"/>
      <c r="R1884" s="213"/>
      <c r="S1884" s="213"/>
      <c r="T1884" s="214"/>
      <c r="AT1884" s="215" t="s">
        <v>546</v>
      </c>
      <c r="AU1884" s="215" t="s">
        <v>85</v>
      </c>
      <c r="AV1884" s="13" t="s">
        <v>85</v>
      </c>
      <c r="AW1884" s="13" t="s">
        <v>33</v>
      </c>
      <c r="AX1884" s="13" t="s">
        <v>72</v>
      </c>
      <c r="AY1884" s="215" t="s">
        <v>525</v>
      </c>
    </row>
    <row r="1885" spans="2:51" s="15" customFormat="1" ht="11.25">
      <c r="B1885" s="227"/>
      <c r="C1885" s="228"/>
      <c r="D1885" s="206" t="s">
        <v>546</v>
      </c>
      <c r="E1885" s="229" t="s">
        <v>19</v>
      </c>
      <c r="F1885" s="230" t="s">
        <v>1983</v>
      </c>
      <c r="G1885" s="228"/>
      <c r="H1885" s="229" t="s">
        <v>19</v>
      </c>
      <c r="I1885" s="231"/>
      <c r="J1885" s="228"/>
      <c r="K1885" s="228"/>
      <c r="L1885" s="232"/>
      <c r="M1885" s="233"/>
      <c r="N1885" s="234"/>
      <c r="O1885" s="234"/>
      <c r="P1885" s="234"/>
      <c r="Q1885" s="234"/>
      <c r="R1885" s="234"/>
      <c r="S1885" s="234"/>
      <c r="T1885" s="235"/>
      <c r="AT1885" s="236" t="s">
        <v>546</v>
      </c>
      <c r="AU1885" s="236" t="s">
        <v>85</v>
      </c>
      <c r="AV1885" s="15" t="s">
        <v>79</v>
      </c>
      <c r="AW1885" s="15" t="s">
        <v>33</v>
      </c>
      <c r="AX1885" s="15" t="s">
        <v>72</v>
      </c>
      <c r="AY1885" s="236" t="s">
        <v>525</v>
      </c>
    </row>
    <row r="1886" spans="2:51" s="13" customFormat="1" ht="11.25">
      <c r="B1886" s="204"/>
      <c r="C1886" s="205"/>
      <c r="D1886" s="206" t="s">
        <v>546</v>
      </c>
      <c r="E1886" s="207" t="s">
        <v>19</v>
      </c>
      <c r="F1886" s="208" t="s">
        <v>2144</v>
      </c>
      <c r="G1886" s="205"/>
      <c r="H1886" s="209">
        <v>22.021999999999998</v>
      </c>
      <c r="I1886" s="210"/>
      <c r="J1886" s="205"/>
      <c r="K1886" s="205"/>
      <c r="L1886" s="211"/>
      <c r="M1886" s="212"/>
      <c r="N1886" s="213"/>
      <c r="O1886" s="213"/>
      <c r="P1886" s="213"/>
      <c r="Q1886" s="213"/>
      <c r="R1886" s="213"/>
      <c r="S1886" s="213"/>
      <c r="T1886" s="214"/>
      <c r="AT1886" s="215" t="s">
        <v>546</v>
      </c>
      <c r="AU1886" s="215" t="s">
        <v>85</v>
      </c>
      <c r="AV1886" s="13" t="s">
        <v>85</v>
      </c>
      <c r="AW1886" s="13" t="s">
        <v>33</v>
      </c>
      <c r="AX1886" s="13" t="s">
        <v>72</v>
      </c>
      <c r="AY1886" s="215" t="s">
        <v>525</v>
      </c>
    </row>
    <row r="1887" spans="2:51" s="13" customFormat="1" ht="11.25">
      <c r="B1887" s="204"/>
      <c r="C1887" s="205"/>
      <c r="D1887" s="206" t="s">
        <v>546</v>
      </c>
      <c r="E1887" s="207" t="s">
        <v>19</v>
      </c>
      <c r="F1887" s="208" t="s">
        <v>1950</v>
      </c>
      <c r="G1887" s="205"/>
      <c r="H1887" s="209">
        <v>-1.47</v>
      </c>
      <c r="I1887" s="210"/>
      <c r="J1887" s="205"/>
      <c r="K1887" s="205"/>
      <c r="L1887" s="211"/>
      <c r="M1887" s="212"/>
      <c r="N1887" s="213"/>
      <c r="O1887" s="213"/>
      <c r="P1887" s="213"/>
      <c r="Q1887" s="213"/>
      <c r="R1887" s="213"/>
      <c r="S1887" s="213"/>
      <c r="T1887" s="214"/>
      <c r="AT1887" s="215" t="s">
        <v>546</v>
      </c>
      <c r="AU1887" s="215" t="s">
        <v>85</v>
      </c>
      <c r="AV1887" s="13" t="s">
        <v>85</v>
      </c>
      <c r="AW1887" s="13" t="s">
        <v>33</v>
      </c>
      <c r="AX1887" s="13" t="s">
        <v>72</v>
      </c>
      <c r="AY1887" s="215" t="s">
        <v>525</v>
      </c>
    </row>
    <row r="1888" spans="2:51" s="15" customFormat="1" ht="11.25">
      <c r="B1888" s="227"/>
      <c r="C1888" s="228"/>
      <c r="D1888" s="206" t="s">
        <v>546</v>
      </c>
      <c r="E1888" s="229" t="s">
        <v>19</v>
      </c>
      <c r="F1888" s="230" t="s">
        <v>1833</v>
      </c>
      <c r="G1888" s="228"/>
      <c r="H1888" s="229" t="s">
        <v>19</v>
      </c>
      <c r="I1888" s="231"/>
      <c r="J1888" s="228"/>
      <c r="K1888" s="228"/>
      <c r="L1888" s="232"/>
      <c r="M1888" s="233"/>
      <c r="N1888" s="234"/>
      <c r="O1888" s="234"/>
      <c r="P1888" s="234"/>
      <c r="Q1888" s="234"/>
      <c r="R1888" s="234"/>
      <c r="S1888" s="234"/>
      <c r="T1888" s="235"/>
      <c r="AT1888" s="236" t="s">
        <v>546</v>
      </c>
      <c r="AU1888" s="236" t="s">
        <v>85</v>
      </c>
      <c r="AV1888" s="15" t="s">
        <v>79</v>
      </c>
      <c r="AW1888" s="15" t="s">
        <v>33</v>
      </c>
      <c r="AX1888" s="15" t="s">
        <v>72</v>
      </c>
      <c r="AY1888" s="236" t="s">
        <v>525</v>
      </c>
    </row>
    <row r="1889" spans="2:51" s="13" customFormat="1" ht="11.25">
      <c r="B1889" s="204"/>
      <c r="C1889" s="205"/>
      <c r="D1889" s="206" t="s">
        <v>546</v>
      </c>
      <c r="E1889" s="207" t="s">
        <v>19</v>
      </c>
      <c r="F1889" s="208" t="s">
        <v>2145</v>
      </c>
      <c r="G1889" s="205"/>
      <c r="H1889" s="209">
        <v>29</v>
      </c>
      <c r="I1889" s="210"/>
      <c r="J1889" s="205"/>
      <c r="K1889" s="205"/>
      <c r="L1889" s="211"/>
      <c r="M1889" s="212"/>
      <c r="N1889" s="213"/>
      <c r="O1889" s="213"/>
      <c r="P1889" s="213"/>
      <c r="Q1889" s="213"/>
      <c r="R1889" s="213"/>
      <c r="S1889" s="213"/>
      <c r="T1889" s="214"/>
      <c r="AT1889" s="215" t="s">
        <v>546</v>
      </c>
      <c r="AU1889" s="215" t="s">
        <v>85</v>
      </c>
      <c r="AV1889" s="13" t="s">
        <v>85</v>
      </c>
      <c r="AW1889" s="13" t="s">
        <v>33</v>
      </c>
      <c r="AX1889" s="13" t="s">
        <v>72</v>
      </c>
      <c r="AY1889" s="215" t="s">
        <v>525</v>
      </c>
    </row>
    <row r="1890" spans="2:51" s="13" customFormat="1" ht="11.25">
      <c r="B1890" s="204"/>
      <c r="C1890" s="205"/>
      <c r="D1890" s="206" t="s">
        <v>546</v>
      </c>
      <c r="E1890" s="207" t="s">
        <v>19</v>
      </c>
      <c r="F1890" s="208" t="s">
        <v>1950</v>
      </c>
      <c r="G1890" s="205"/>
      <c r="H1890" s="209">
        <v>-1.47</v>
      </c>
      <c r="I1890" s="210"/>
      <c r="J1890" s="205"/>
      <c r="K1890" s="205"/>
      <c r="L1890" s="211"/>
      <c r="M1890" s="212"/>
      <c r="N1890" s="213"/>
      <c r="O1890" s="213"/>
      <c r="P1890" s="213"/>
      <c r="Q1890" s="213"/>
      <c r="R1890" s="213"/>
      <c r="S1890" s="213"/>
      <c r="T1890" s="214"/>
      <c r="AT1890" s="215" t="s">
        <v>546</v>
      </c>
      <c r="AU1890" s="215" t="s">
        <v>85</v>
      </c>
      <c r="AV1890" s="13" t="s">
        <v>85</v>
      </c>
      <c r="AW1890" s="13" t="s">
        <v>33</v>
      </c>
      <c r="AX1890" s="13" t="s">
        <v>72</v>
      </c>
      <c r="AY1890" s="215" t="s">
        <v>525</v>
      </c>
    </row>
    <row r="1891" spans="2:51" s="15" customFormat="1" ht="11.25">
      <c r="B1891" s="227"/>
      <c r="C1891" s="228"/>
      <c r="D1891" s="206" t="s">
        <v>546</v>
      </c>
      <c r="E1891" s="229" t="s">
        <v>19</v>
      </c>
      <c r="F1891" s="230" t="s">
        <v>1825</v>
      </c>
      <c r="G1891" s="228"/>
      <c r="H1891" s="229" t="s">
        <v>19</v>
      </c>
      <c r="I1891" s="231"/>
      <c r="J1891" s="228"/>
      <c r="K1891" s="228"/>
      <c r="L1891" s="232"/>
      <c r="M1891" s="233"/>
      <c r="N1891" s="234"/>
      <c r="O1891" s="234"/>
      <c r="P1891" s="234"/>
      <c r="Q1891" s="234"/>
      <c r="R1891" s="234"/>
      <c r="S1891" s="234"/>
      <c r="T1891" s="235"/>
      <c r="AT1891" s="236" t="s">
        <v>546</v>
      </c>
      <c r="AU1891" s="236" t="s">
        <v>85</v>
      </c>
      <c r="AV1891" s="15" t="s">
        <v>79</v>
      </c>
      <c r="AW1891" s="15" t="s">
        <v>33</v>
      </c>
      <c r="AX1891" s="15" t="s">
        <v>72</v>
      </c>
      <c r="AY1891" s="236" t="s">
        <v>525</v>
      </c>
    </row>
    <row r="1892" spans="2:51" s="13" customFormat="1" ht="11.25">
      <c r="B1892" s="204"/>
      <c r="C1892" s="205"/>
      <c r="D1892" s="206" t="s">
        <v>546</v>
      </c>
      <c r="E1892" s="207" t="s">
        <v>19</v>
      </c>
      <c r="F1892" s="208" t="s">
        <v>2146</v>
      </c>
      <c r="G1892" s="205"/>
      <c r="H1892" s="209">
        <v>13.63</v>
      </c>
      <c r="I1892" s="210"/>
      <c r="J1892" s="205"/>
      <c r="K1892" s="205"/>
      <c r="L1892" s="211"/>
      <c r="M1892" s="212"/>
      <c r="N1892" s="213"/>
      <c r="O1892" s="213"/>
      <c r="P1892" s="213"/>
      <c r="Q1892" s="213"/>
      <c r="R1892" s="213"/>
      <c r="S1892" s="213"/>
      <c r="T1892" s="214"/>
      <c r="AT1892" s="215" t="s">
        <v>546</v>
      </c>
      <c r="AU1892" s="215" t="s">
        <v>85</v>
      </c>
      <c r="AV1892" s="13" t="s">
        <v>85</v>
      </c>
      <c r="AW1892" s="13" t="s">
        <v>33</v>
      </c>
      <c r="AX1892" s="13" t="s">
        <v>72</v>
      </c>
      <c r="AY1892" s="215" t="s">
        <v>525</v>
      </c>
    </row>
    <row r="1893" spans="2:51" s="15" customFormat="1" ht="11.25">
      <c r="B1893" s="227"/>
      <c r="C1893" s="228"/>
      <c r="D1893" s="206" t="s">
        <v>546</v>
      </c>
      <c r="E1893" s="229" t="s">
        <v>19</v>
      </c>
      <c r="F1893" s="230" t="s">
        <v>1988</v>
      </c>
      <c r="G1893" s="228"/>
      <c r="H1893" s="229" t="s">
        <v>19</v>
      </c>
      <c r="I1893" s="231"/>
      <c r="J1893" s="228"/>
      <c r="K1893" s="228"/>
      <c r="L1893" s="232"/>
      <c r="M1893" s="233"/>
      <c r="N1893" s="234"/>
      <c r="O1893" s="234"/>
      <c r="P1893" s="234"/>
      <c r="Q1893" s="234"/>
      <c r="R1893" s="234"/>
      <c r="S1893" s="234"/>
      <c r="T1893" s="235"/>
      <c r="AT1893" s="236" t="s">
        <v>546</v>
      </c>
      <c r="AU1893" s="236" t="s">
        <v>85</v>
      </c>
      <c r="AV1893" s="15" t="s">
        <v>79</v>
      </c>
      <c r="AW1893" s="15" t="s">
        <v>33</v>
      </c>
      <c r="AX1893" s="15" t="s">
        <v>72</v>
      </c>
      <c r="AY1893" s="236" t="s">
        <v>525</v>
      </c>
    </row>
    <row r="1894" spans="2:51" s="13" customFormat="1" ht="11.25">
      <c r="B1894" s="204"/>
      <c r="C1894" s="205"/>
      <c r="D1894" s="206" t="s">
        <v>546</v>
      </c>
      <c r="E1894" s="207" t="s">
        <v>19</v>
      </c>
      <c r="F1894" s="208" t="s">
        <v>2147</v>
      </c>
      <c r="G1894" s="205"/>
      <c r="H1894" s="209">
        <v>21.06</v>
      </c>
      <c r="I1894" s="210"/>
      <c r="J1894" s="205"/>
      <c r="K1894" s="205"/>
      <c r="L1894" s="211"/>
      <c r="M1894" s="212"/>
      <c r="N1894" s="213"/>
      <c r="O1894" s="213"/>
      <c r="P1894" s="213"/>
      <c r="Q1894" s="213"/>
      <c r="R1894" s="213"/>
      <c r="S1894" s="213"/>
      <c r="T1894" s="214"/>
      <c r="AT1894" s="215" t="s">
        <v>546</v>
      </c>
      <c r="AU1894" s="215" t="s">
        <v>85</v>
      </c>
      <c r="AV1894" s="13" t="s">
        <v>85</v>
      </c>
      <c r="AW1894" s="13" t="s">
        <v>33</v>
      </c>
      <c r="AX1894" s="13" t="s">
        <v>72</v>
      </c>
      <c r="AY1894" s="215" t="s">
        <v>525</v>
      </c>
    </row>
    <row r="1895" spans="2:51" s="15" customFormat="1" ht="11.25">
      <c r="B1895" s="227"/>
      <c r="C1895" s="228"/>
      <c r="D1895" s="206" t="s">
        <v>546</v>
      </c>
      <c r="E1895" s="229" t="s">
        <v>19</v>
      </c>
      <c r="F1895" s="230" t="s">
        <v>1990</v>
      </c>
      <c r="G1895" s="228"/>
      <c r="H1895" s="229" t="s">
        <v>19</v>
      </c>
      <c r="I1895" s="231"/>
      <c r="J1895" s="228"/>
      <c r="K1895" s="228"/>
      <c r="L1895" s="232"/>
      <c r="M1895" s="233"/>
      <c r="N1895" s="234"/>
      <c r="O1895" s="234"/>
      <c r="P1895" s="234"/>
      <c r="Q1895" s="234"/>
      <c r="R1895" s="234"/>
      <c r="S1895" s="234"/>
      <c r="T1895" s="235"/>
      <c r="AT1895" s="236" t="s">
        <v>546</v>
      </c>
      <c r="AU1895" s="236" t="s">
        <v>85</v>
      </c>
      <c r="AV1895" s="15" t="s">
        <v>79</v>
      </c>
      <c r="AW1895" s="15" t="s">
        <v>33</v>
      </c>
      <c r="AX1895" s="15" t="s">
        <v>72</v>
      </c>
      <c r="AY1895" s="236" t="s">
        <v>525</v>
      </c>
    </row>
    <row r="1896" spans="2:51" s="13" customFormat="1" ht="11.25">
      <c r="B1896" s="204"/>
      <c r="C1896" s="205"/>
      <c r="D1896" s="206" t="s">
        <v>546</v>
      </c>
      <c r="E1896" s="207" t="s">
        <v>19</v>
      </c>
      <c r="F1896" s="208" t="s">
        <v>2148</v>
      </c>
      <c r="G1896" s="205"/>
      <c r="H1896" s="209">
        <v>10.522</v>
      </c>
      <c r="I1896" s="210"/>
      <c r="J1896" s="205"/>
      <c r="K1896" s="205"/>
      <c r="L1896" s="211"/>
      <c r="M1896" s="212"/>
      <c r="N1896" s="213"/>
      <c r="O1896" s="213"/>
      <c r="P1896" s="213"/>
      <c r="Q1896" s="213"/>
      <c r="R1896" s="213"/>
      <c r="S1896" s="213"/>
      <c r="T1896" s="214"/>
      <c r="AT1896" s="215" t="s">
        <v>546</v>
      </c>
      <c r="AU1896" s="215" t="s">
        <v>85</v>
      </c>
      <c r="AV1896" s="13" t="s">
        <v>85</v>
      </c>
      <c r="AW1896" s="13" t="s">
        <v>33</v>
      </c>
      <c r="AX1896" s="13" t="s">
        <v>72</v>
      </c>
      <c r="AY1896" s="215" t="s">
        <v>525</v>
      </c>
    </row>
    <row r="1897" spans="2:51" s="13" customFormat="1" ht="11.25">
      <c r="B1897" s="204"/>
      <c r="C1897" s="205"/>
      <c r="D1897" s="206" t="s">
        <v>546</v>
      </c>
      <c r="E1897" s="207" t="s">
        <v>19</v>
      </c>
      <c r="F1897" s="208" t="s">
        <v>1950</v>
      </c>
      <c r="G1897" s="205"/>
      <c r="H1897" s="209">
        <v>-1.47</v>
      </c>
      <c r="I1897" s="210"/>
      <c r="J1897" s="205"/>
      <c r="K1897" s="205"/>
      <c r="L1897" s="211"/>
      <c r="M1897" s="212"/>
      <c r="N1897" s="213"/>
      <c r="O1897" s="213"/>
      <c r="P1897" s="213"/>
      <c r="Q1897" s="213"/>
      <c r="R1897" s="213"/>
      <c r="S1897" s="213"/>
      <c r="T1897" s="214"/>
      <c r="AT1897" s="215" t="s">
        <v>546</v>
      </c>
      <c r="AU1897" s="215" t="s">
        <v>85</v>
      </c>
      <c r="AV1897" s="13" t="s">
        <v>85</v>
      </c>
      <c r="AW1897" s="13" t="s">
        <v>33</v>
      </c>
      <c r="AX1897" s="13" t="s">
        <v>72</v>
      </c>
      <c r="AY1897" s="215" t="s">
        <v>525</v>
      </c>
    </row>
    <row r="1898" spans="2:51" s="15" customFormat="1" ht="11.25">
      <c r="B1898" s="227"/>
      <c r="C1898" s="228"/>
      <c r="D1898" s="206" t="s">
        <v>546</v>
      </c>
      <c r="E1898" s="229" t="s">
        <v>19</v>
      </c>
      <c r="F1898" s="230" t="s">
        <v>1993</v>
      </c>
      <c r="G1898" s="228"/>
      <c r="H1898" s="229" t="s">
        <v>19</v>
      </c>
      <c r="I1898" s="231"/>
      <c r="J1898" s="228"/>
      <c r="K1898" s="228"/>
      <c r="L1898" s="232"/>
      <c r="M1898" s="233"/>
      <c r="N1898" s="234"/>
      <c r="O1898" s="234"/>
      <c r="P1898" s="234"/>
      <c r="Q1898" s="234"/>
      <c r="R1898" s="234"/>
      <c r="S1898" s="234"/>
      <c r="T1898" s="235"/>
      <c r="AT1898" s="236" t="s">
        <v>546</v>
      </c>
      <c r="AU1898" s="236" t="s">
        <v>85</v>
      </c>
      <c r="AV1898" s="15" t="s">
        <v>79</v>
      </c>
      <c r="AW1898" s="15" t="s">
        <v>33</v>
      </c>
      <c r="AX1898" s="15" t="s">
        <v>72</v>
      </c>
      <c r="AY1898" s="236" t="s">
        <v>525</v>
      </c>
    </row>
    <row r="1899" spans="2:51" s="13" customFormat="1" ht="11.25">
      <c r="B1899" s="204"/>
      <c r="C1899" s="205"/>
      <c r="D1899" s="206" t="s">
        <v>546</v>
      </c>
      <c r="E1899" s="207" t="s">
        <v>19</v>
      </c>
      <c r="F1899" s="208" t="s">
        <v>1994</v>
      </c>
      <c r="G1899" s="205"/>
      <c r="H1899" s="209">
        <v>16.739999999999998</v>
      </c>
      <c r="I1899" s="210"/>
      <c r="J1899" s="205"/>
      <c r="K1899" s="205"/>
      <c r="L1899" s="211"/>
      <c r="M1899" s="212"/>
      <c r="N1899" s="213"/>
      <c r="O1899" s="213"/>
      <c r="P1899" s="213"/>
      <c r="Q1899" s="213"/>
      <c r="R1899" s="213"/>
      <c r="S1899" s="213"/>
      <c r="T1899" s="214"/>
      <c r="AT1899" s="215" t="s">
        <v>546</v>
      </c>
      <c r="AU1899" s="215" t="s">
        <v>85</v>
      </c>
      <c r="AV1899" s="13" t="s">
        <v>85</v>
      </c>
      <c r="AW1899" s="13" t="s">
        <v>33</v>
      </c>
      <c r="AX1899" s="13" t="s">
        <v>72</v>
      </c>
      <c r="AY1899" s="215" t="s">
        <v>525</v>
      </c>
    </row>
    <row r="1900" spans="2:51" s="13" customFormat="1" ht="11.25">
      <c r="B1900" s="204"/>
      <c r="C1900" s="205"/>
      <c r="D1900" s="206" t="s">
        <v>546</v>
      </c>
      <c r="E1900" s="207" t="s">
        <v>19</v>
      </c>
      <c r="F1900" s="208" t="s">
        <v>1950</v>
      </c>
      <c r="G1900" s="205"/>
      <c r="H1900" s="209">
        <v>-1.47</v>
      </c>
      <c r="I1900" s="210"/>
      <c r="J1900" s="205"/>
      <c r="K1900" s="205"/>
      <c r="L1900" s="211"/>
      <c r="M1900" s="212"/>
      <c r="N1900" s="213"/>
      <c r="O1900" s="213"/>
      <c r="P1900" s="213"/>
      <c r="Q1900" s="213"/>
      <c r="R1900" s="213"/>
      <c r="S1900" s="213"/>
      <c r="T1900" s="214"/>
      <c r="AT1900" s="215" t="s">
        <v>546</v>
      </c>
      <c r="AU1900" s="215" t="s">
        <v>85</v>
      </c>
      <c r="AV1900" s="13" t="s">
        <v>85</v>
      </c>
      <c r="AW1900" s="13" t="s">
        <v>33</v>
      </c>
      <c r="AX1900" s="13" t="s">
        <v>72</v>
      </c>
      <c r="AY1900" s="215" t="s">
        <v>525</v>
      </c>
    </row>
    <row r="1901" spans="2:51" s="13" customFormat="1" ht="11.25">
      <c r="B1901" s="204"/>
      <c r="C1901" s="205"/>
      <c r="D1901" s="206" t="s">
        <v>546</v>
      </c>
      <c r="E1901" s="207" t="s">
        <v>19</v>
      </c>
      <c r="F1901" s="208" t="s">
        <v>1995</v>
      </c>
      <c r="G1901" s="205"/>
      <c r="H1901" s="209">
        <v>-0.26</v>
      </c>
      <c r="I1901" s="210"/>
      <c r="J1901" s="205"/>
      <c r="K1901" s="205"/>
      <c r="L1901" s="211"/>
      <c r="M1901" s="212"/>
      <c r="N1901" s="213"/>
      <c r="O1901" s="213"/>
      <c r="P1901" s="213"/>
      <c r="Q1901" s="213"/>
      <c r="R1901" s="213"/>
      <c r="S1901" s="213"/>
      <c r="T1901" s="214"/>
      <c r="AT1901" s="215" t="s">
        <v>546</v>
      </c>
      <c r="AU1901" s="215" t="s">
        <v>85</v>
      </c>
      <c r="AV1901" s="13" t="s">
        <v>85</v>
      </c>
      <c r="AW1901" s="13" t="s">
        <v>33</v>
      </c>
      <c r="AX1901" s="13" t="s">
        <v>72</v>
      </c>
      <c r="AY1901" s="215" t="s">
        <v>525</v>
      </c>
    </row>
    <row r="1902" spans="2:51" s="13" customFormat="1" ht="11.25">
      <c r="B1902" s="204"/>
      <c r="C1902" s="205"/>
      <c r="D1902" s="206" t="s">
        <v>546</v>
      </c>
      <c r="E1902" s="207" t="s">
        <v>19</v>
      </c>
      <c r="F1902" s="208" t="s">
        <v>2149</v>
      </c>
      <c r="G1902" s="205"/>
      <c r="H1902" s="209">
        <v>-1.65</v>
      </c>
      <c r="I1902" s="210"/>
      <c r="J1902" s="205"/>
      <c r="K1902" s="205"/>
      <c r="L1902" s="211"/>
      <c r="M1902" s="212"/>
      <c r="N1902" s="213"/>
      <c r="O1902" s="213"/>
      <c r="P1902" s="213"/>
      <c r="Q1902" s="213"/>
      <c r="R1902" s="213"/>
      <c r="S1902" s="213"/>
      <c r="T1902" s="214"/>
      <c r="AT1902" s="215" t="s">
        <v>546</v>
      </c>
      <c r="AU1902" s="215" t="s">
        <v>85</v>
      </c>
      <c r="AV1902" s="13" t="s">
        <v>85</v>
      </c>
      <c r="AW1902" s="13" t="s">
        <v>33</v>
      </c>
      <c r="AX1902" s="13" t="s">
        <v>72</v>
      </c>
      <c r="AY1902" s="215" t="s">
        <v>525</v>
      </c>
    </row>
    <row r="1903" spans="2:51" s="15" customFormat="1" ht="11.25">
      <c r="B1903" s="227"/>
      <c r="C1903" s="228"/>
      <c r="D1903" s="206" t="s">
        <v>546</v>
      </c>
      <c r="E1903" s="229" t="s">
        <v>19</v>
      </c>
      <c r="F1903" s="230" t="s">
        <v>1996</v>
      </c>
      <c r="G1903" s="228"/>
      <c r="H1903" s="229" t="s">
        <v>19</v>
      </c>
      <c r="I1903" s="231"/>
      <c r="J1903" s="228"/>
      <c r="K1903" s="228"/>
      <c r="L1903" s="232"/>
      <c r="M1903" s="233"/>
      <c r="N1903" s="234"/>
      <c r="O1903" s="234"/>
      <c r="P1903" s="234"/>
      <c r="Q1903" s="234"/>
      <c r="R1903" s="234"/>
      <c r="S1903" s="234"/>
      <c r="T1903" s="235"/>
      <c r="AT1903" s="236" t="s">
        <v>546</v>
      </c>
      <c r="AU1903" s="236" t="s">
        <v>85</v>
      </c>
      <c r="AV1903" s="15" t="s">
        <v>79</v>
      </c>
      <c r="AW1903" s="15" t="s">
        <v>33</v>
      </c>
      <c r="AX1903" s="15" t="s">
        <v>72</v>
      </c>
      <c r="AY1903" s="236" t="s">
        <v>525</v>
      </c>
    </row>
    <row r="1904" spans="2:51" s="13" customFormat="1" ht="11.25">
      <c r="B1904" s="204"/>
      <c r="C1904" s="205"/>
      <c r="D1904" s="206" t="s">
        <v>546</v>
      </c>
      <c r="E1904" s="207" t="s">
        <v>19</v>
      </c>
      <c r="F1904" s="208" t="s">
        <v>2150</v>
      </c>
      <c r="G1904" s="205"/>
      <c r="H1904" s="209">
        <v>5.94</v>
      </c>
      <c r="I1904" s="210"/>
      <c r="J1904" s="205"/>
      <c r="K1904" s="205"/>
      <c r="L1904" s="211"/>
      <c r="M1904" s="212"/>
      <c r="N1904" s="213"/>
      <c r="O1904" s="213"/>
      <c r="P1904" s="213"/>
      <c r="Q1904" s="213"/>
      <c r="R1904" s="213"/>
      <c r="S1904" s="213"/>
      <c r="T1904" s="214"/>
      <c r="AT1904" s="215" t="s">
        <v>546</v>
      </c>
      <c r="AU1904" s="215" t="s">
        <v>85</v>
      </c>
      <c r="AV1904" s="13" t="s">
        <v>85</v>
      </c>
      <c r="AW1904" s="13" t="s">
        <v>33</v>
      </c>
      <c r="AX1904" s="13" t="s">
        <v>72</v>
      </c>
      <c r="AY1904" s="215" t="s">
        <v>525</v>
      </c>
    </row>
    <row r="1905" spans="2:51" s="13" customFormat="1" ht="11.25">
      <c r="B1905" s="204"/>
      <c r="C1905" s="205"/>
      <c r="D1905" s="206" t="s">
        <v>546</v>
      </c>
      <c r="E1905" s="207" t="s">
        <v>19</v>
      </c>
      <c r="F1905" s="208" t="s">
        <v>1154</v>
      </c>
      <c r="G1905" s="205"/>
      <c r="H1905" s="209">
        <v>-3.9780000000000002</v>
      </c>
      <c r="I1905" s="210"/>
      <c r="J1905" s="205"/>
      <c r="K1905" s="205"/>
      <c r="L1905" s="211"/>
      <c r="M1905" s="212"/>
      <c r="N1905" s="213"/>
      <c r="O1905" s="213"/>
      <c r="P1905" s="213"/>
      <c r="Q1905" s="213"/>
      <c r="R1905" s="213"/>
      <c r="S1905" s="213"/>
      <c r="T1905" s="214"/>
      <c r="AT1905" s="215" t="s">
        <v>546</v>
      </c>
      <c r="AU1905" s="215" t="s">
        <v>85</v>
      </c>
      <c r="AV1905" s="13" t="s">
        <v>85</v>
      </c>
      <c r="AW1905" s="13" t="s">
        <v>33</v>
      </c>
      <c r="AX1905" s="13" t="s">
        <v>72</v>
      </c>
      <c r="AY1905" s="215" t="s">
        <v>525</v>
      </c>
    </row>
    <row r="1906" spans="2:51" s="13" customFormat="1" ht="11.25">
      <c r="B1906" s="204"/>
      <c r="C1906" s="205"/>
      <c r="D1906" s="206" t="s">
        <v>546</v>
      </c>
      <c r="E1906" s="207" t="s">
        <v>19</v>
      </c>
      <c r="F1906" s="208" t="s">
        <v>2151</v>
      </c>
      <c r="G1906" s="205"/>
      <c r="H1906" s="209">
        <v>1.35</v>
      </c>
      <c r="I1906" s="210"/>
      <c r="J1906" s="205"/>
      <c r="K1906" s="205"/>
      <c r="L1906" s="211"/>
      <c r="M1906" s="212"/>
      <c r="N1906" s="213"/>
      <c r="O1906" s="213"/>
      <c r="P1906" s="213"/>
      <c r="Q1906" s="213"/>
      <c r="R1906" s="213"/>
      <c r="S1906" s="213"/>
      <c r="T1906" s="214"/>
      <c r="AT1906" s="215" t="s">
        <v>546</v>
      </c>
      <c r="AU1906" s="215" t="s">
        <v>85</v>
      </c>
      <c r="AV1906" s="13" t="s">
        <v>85</v>
      </c>
      <c r="AW1906" s="13" t="s">
        <v>33</v>
      </c>
      <c r="AX1906" s="13" t="s">
        <v>72</v>
      </c>
      <c r="AY1906" s="215" t="s">
        <v>525</v>
      </c>
    </row>
    <row r="1907" spans="2:51" s="15" customFormat="1" ht="11.25">
      <c r="B1907" s="227"/>
      <c r="C1907" s="228"/>
      <c r="D1907" s="206" t="s">
        <v>546</v>
      </c>
      <c r="E1907" s="229" t="s">
        <v>19</v>
      </c>
      <c r="F1907" s="230" t="s">
        <v>1912</v>
      </c>
      <c r="G1907" s="228"/>
      <c r="H1907" s="229" t="s">
        <v>19</v>
      </c>
      <c r="I1907" s="231"/>
      <c r="J1907" s="228"/>
      <c r="K1907" s="228"/>
      <c r="L1907" s="232"/>
      <c r="M1907" s="233"/>
      <c r="N1907" s="234"/>
      <c r="O1907" s="234"/>
      <c r="P1907" s="234"/>
      <c r="Q1907" s="234"/>
      <c r="R1907" s="234"/>
      <c r="S1907" s="234"/>
      <c r="T1907" s="235"/>
      <c r="AT1907" s="236" t="s">
        <v>546</v>
      </c>
      <c r="AU1907" s="236" t="s">
        <v>85</v>
      </c>
      <c r="AV1907" s="15" t="s">
        <v>79</v>
      </c>
      <c r="AW1907" s="15" t="s">
        <v>33</v>
      </c>
      <c r="AX1907" s="15" t="s">
        <v>72</v>
      </c>
      <c r="AY1907" s="236" t="s">
        <v>525</v>
      </c>
    </row>
    <row r="1908" spans="2:51" s="13" customFormat="1" ht="11.25">
      <c r="B1908" s="204"/>
      <c r="C1908" s="205"/>
      <c r="D1908" s="206" t="s">
        <v>546</v>
      </c>
      <c r="E1908" s="207" t="s">
        <v>19</v>
      </c>
      <c r="F1908" s="208" t="s">
        <v>2152</v>
      </c>
      <c r="G1908" s="205"/>
      <c r="H1908" s="209">
        <v>1.5229999999999999</v>
      </c>
      <c r="I1908" s="210"/>
      <c r="J1908" s="205"/>
      <c r="K1908" s="205"/>
      <c r="L1908" s="211"/>
      <c r="M1908" s="212"/>
      <c r="N1908" s="213"/>
      <c r="O1908" s="213"/>
      <c r="P1908" s="213"/>
      <c r="Q1908" s="213"/>
      <c r="R1908" s="213"/>
      <c r="S1908" s="213"/>
      <c r="T1908" s="214"/>
      <c r="AT1908" s="215" t="s">
        <v>546</v>
      </c>
      <c r="AU1908" s="215" t="s">
        <v>85</v>
      </c>
      <c r="AV1908" s="13" t="s">
        <v>85</v>
      </c>
      <c r="AW1908" s="13" t="s">
        <v>33</v>
      </c>
      <c r="AX1908" s="13" t="s">
        <v>72</v>
      </c>
      <c r="AY1908" s="215" t="s">
        <v>525</v>
      </c>
    </row>
    <row r="1909" spans="2:51" s="15" customFormat="1" ht="11.25">
      <c r="B1909" s="227"/>
      <c r="C1909" s="228"/>
      <c r="D1909" s="206" t="s">
        <v>546</v>
      </c>
      <c r="E1909" s="229" t="s">
        <v>19</v>
      </c>
      <c r="F1909" s="230" t="s">
        <v>2009</v>
      </c>
      <c r="G1909" s="228"/>
      <c r="H1909" s="229" t="s">
        <v>19</v>
      </c>
      <c r="I1909" s="231"/>
      <c r="J1909" s="228"/>
      <c r="K1909" s="228"/>
      <c r="L1909" s="232"/>
      <c r="M1909" s="233"/>
      <c r="N1909" s="234"/>
      <c r="O1909" s="234"/>
      <c r="P1909" s="234"/>
      <c r="Q1909" s="234"/>
      <c r="R1909" s="234"/>
      <c r="S1909" s="234"/>
      <c r="T1909" s="235"/>
      <c r="AT1909" s="236" t="s">
        <v>546</v>
      </c>
      <c r="AU1909" s="236" t="s">
        <v>85</v>
      </c>
      <c r="AV1909" s="15" t="s">
        <v>79</v>
      </c>
      <c r="AW1909" s="15" t="s">
        <v>33</v>
      </c>
      <c r="AX1909" s="15" t="s">
        <v>72</v>
      </c>
      <c r="AY1909" s="236" t="s">
        <v>525</v>
      </c>
    </row>
    <row r="1910" spans="2:51" s="13" customFormat="1" ht="11.25">
      <c r="B1910" s="204"/>
      <c r="C1910" s="205"/>
      <c r="D1910" s="206" t="s">
        <v>546</v>
      </c>
      <c r="E1910" s="207" t="s">
        <v>19</v>
      </c>
      <c r="F1910" s="208" t="s">
        <v>2153</v>
      </c>
      <c r="G1910" s="205"/>
      <c r="H1910" s="209">
        <v>14.093999999999999</v>
      </c>
      <c r="I1910" s="210"/>
      <c r="J1910" s="205"/>
      <c r="K1910" s="205"/>
      <c r="L1910" s="211"/>
      <c r="M1910" s="212"/>
      <c r="N1910" s="213"/>
      <c r="O1910" s="213"/>
      <c r="P1910" s="213"/>
      <c r="Q1910" s="213"/>
      <c r="R1910" s="213"/>
      <c r="S1910" s="213"/>
      <c r="T1910" s="214"/>
      <c r="AT1910" s="215" t="s">
        <v>546</v>
      </c>
      <c r="AU1910" s="215" t="s">
        <v>85</v>
      </c>
      <c r="AV1910" s="13" t="s">
        <v>85</v>
      </c>
      <c r="AW1910" s="13" t="s">
        <v>33</v>
      </c>
      <c r="AX1910" s="13" t="s">
        <v>72</v>
      </c>
      <c r="AY1910" s="215" t="s">
        <v>525</v>
      </c>
    </row>
    <row r="1911" spans="2:51" s="13" customFormat="1" ht="11.25">
      <c r="B1911" s="204"/>
      <c r="C1911" s="205"/>
      <c r="D1911" s="206" t="s">
        <v>546</v>
      </c>
      <c r="E1911" s="207" t="s">
        <v>19</v>
      </c>
      <c r="F1911" s="208" t="s">
        <v>1880</v>
      </c>
      <c r="G1911" s="205"/>
      <c r="H1911" s="209">
        <v>-1.89</v>
      </c>
      <c r="I1911" s="210"/>
      <c r="J1911" s="205"/>
      <c r="K1911" s="205"/>
      <c r="L1911" s="211"/>
      <c r="M1911" s="212"/>
      <c r="N1911" s="213"/>
      <c r="O1911" s="213"/>
      <c r="P1911" s="213"/>
      <c r="Q1911" s="213"/>
      <c r="R1911" s="213"/>
      <c r="S1911" s="213"/>
      <c r="T1911" s="214"/>
      <c r="AT1911" s="215" t="s">
        <v>546</v>
      </c>
      <c r="AU1911" s="215" t="s">
        <v>85</v>
      </c>
      <c r="AV1911" s="13" t="s">
        <v>85</v>
      </c>
      <c r="AW1911" s="13" t="s">
        <v>33</v>
      </c>
      <c r="AX1911" s="13" t="s">
        <v>72</v>
      </c>
      <c r="AY1911" s="215" t="s">
        <v>525</v>
      </c>
    </row>
    <row r="1912" spans="2:51" s="15" customFormat="1" ht="11.25">
      <c r="B1912" s="227"/>
      <c r="C1912" s="228"/>
      <c r="D1912" s="206" t="s">
        <v>546</v>
      </c>
      <c r="E1912" s="229" t="s">
        <v>19</v>
      </c>
      <c r="F1912" s="230" t="s">
        <v>1914</v>
      </c>
      <c r="G1912" s="228"/>
      <c r="H1912" s="229" t="s">
        <v>19</v>
      </c>
      <c r="I1912" s="231"/>
      <c r="J1912" s="228"/>
      <c r="K1912" s="228"/>
      <c r="L1912" s="232"/>
      <c r="M1912" s="233"/>
      <c r="N1912" s="234"/>
      <c r="O1912" s="234"/>
      <c r="P1912" s="234"/>
      <c r="Q1912" s="234"/>
      <c r="R1912" s="234"/>
      <c r="S1912" s="234"/>
      <c r="T1912" s="235"/>
      <c r="AT1912" s="236" t="s">
        <v>546</v>
      </c>
      <c r="AU1912" s="236" t="s">
        <v>85</v>
      </c>
      <c r="AV1912" s="15" t="s">
        <v>79</v>
      </c>
      <c r="AW1912" s="15" t="s">
        <v>33</v>
      </c>
      <c r="AX1912" s="15" t="s">
        <v>72</v>
      </c>
      <c r="AY1912" s="236" t="s">
        <v>525</v>
      </c>
    </row>
    <row r="1913" spans="2:51" s="13" customFormat="1" ht="11.25">
      <c r="B1913" s="204"/>
      <c r="C1913" s="205"/>
      <c r="D1913" s="206" t="s">
        <v>546</v>
      </c>
      <c r="E1913" s="207" t="s">
        <v>19</v>
      </c>
      <c r="F1913" s="208" t="s">
        <v>2154</v>
      </c>
      <c r="G1913" s="205"/>
      <c r="H1913" s="209">
        <v>28.6</v>
      </c>
      <c r="I1913" s="210"/>
      <c r="J1913" s="205"/>
      <c r="K1913" s="205"/>
      <c r="L1913" s="211"/>
      <c r="M1913" s="212"/>
      <c r="N1913" s="213"/>
      <c r="O1913" s="213"/>
      <c r="P1913" s="213"/>
      <c r="Q1913" s="213"/>
      <c r="R1913" s="213"/>
      <c r="S1913" s="213"/>
      <c r="T1913" s="214"/>
      <c r="AT1913" s="215" t="s">
        <v>546</v>
      </c>
      <c r="AU1913" s="215" t="s">
        <v>85</v>
      </c>
      <c r="AV1913" s="13" t="s">
        <v>85</v>
      </c>
      <c r="AW1913" s="13" t="s">
        <v>33</v>
      </c>
      <c r="AX1913" s="13" t="s">
        <v>72</v>
      </c>
      <c r="AY1913" s="215" t="s">
        <v>525</v>
      </c>
    </row>
    <row r="1914" spans="2:51" s="15" customFormat="1" ht="11.25">
      <c r="B1914" s="227"/>
      <c r="C1914" s="228"/>
      <c r="D1914" s="206" t="s">
        <v>546</v>
      </c>
      <c r="E1914" s="229" t="s">
        <v>19</v>
      </c>
      <c r="F1914" s="230" t="s">
        <v>2015</v>
      </c>
      <c r="G1914" s="228"/>
      <c r="H1914" s="229" t="s">
        <v>19</v>
      </c>
      <c r="I1914" s="231"/>
      <c r="J1914" s="228"/>
      <c r="K1914" s="228"/>
      <c r="L1914" s="232"/>
      <c r="M1914" s="233"/>
      <c r="N1914" s="234"/>
      <c r="O1914" s="234"/>
      <c r="P1914" s="234"/>
      <c r="Q1914" s="234"/>
      <c r="R1914" s="234"/>
      <c r="S1914" s="234"/>
      <c r="T1914" s="235"/>
      <c r="AT1914" s="236" t="s">
        <v>546</v>
      </c>
      <c r="AU1914" s="236" t="s">
        <v>85</v>
      </c>
      <c r="AV1914" s="15" t="s">
        <v>79</v>
      </c>
      <c r="AW1914" s="15" t="s">
        <v>33</v>
      </c>
      <c r="AX1914" s="15" t="s">
        <v>72</v>
      </c>
      <c r="AY1914" s="236" t="s">
        <v>525</v>
      </c>
    </row>
    <row r="1915" spans="2:51" s="13" customFormat="1" ht="11.25">
      <c r="B1915" s="204"/>
      <c r="C1915" s="205"/>
      <c r="D1915" s="206" t="s">
        <v>546</v>
      </c>
      <c r="E1915" s="207" t="s">
        <v>19</v>
      </c>
      <c r="F1915" s="208" t="s">
        <v>2155</v>
      </c>
      <c r="G1915" s="205"/>
      <c r="H1915" s="209">
        <v>29.013000000000002</v>
      </c>
      <c r="I1915" s="210"/>
      <c r="J1915" s="205"/>
      <c r="K1915" s="205"/>
      <c r="L1915" s="211"/>
      <c r="M1915" s="212"/>
      <c r="N1915" s="213"/>
      <c r="O1915" s="213"/>
      <c r="P1915" s="213"/>
      <c r="Q1915" s="213"/>
      <c r="R1915" s="213"/>
      <c r="S1915" s="213"/>
      <c r="T1915" s="214"/>
      <c r="AT1915" s="215" t="s">
        <v>546</v>
      </c>
      <c r="AU1915" s="215" t="s">
        <v>85</v>
      </c>
      <c r="AV1915" s="13" t="s">
        <v>85</v>
      </c>
      <c r="AW1915" s="13" t="s">
        <v>33</v>
      </c>
      <c r="AX1915" s="13" t="s">
        <v>72</v>
      </c>
      <c r="AY1915" s="215" t="s">
        <v>525</v>
      </c>
    </row>
    <row r="1916" spans="2:51" s="15" customFormat="1" ht="11.25">
      <c r="B1916" s="227"/>
      <c r="C1916" s="228"/>
      <c r="D1916" s="206" t="s">
        <v>546</v>
      </c>
      <c r="E1916" s="229" t="s">
        <v>19</v>
      </c>
      <c r="F1916" s="230" t="s">
        <v>2017</v>
      </c>
      <c r="G1916" s="228"/>
      <c r="H1916" s="229" t="s">
        <v>19</v>
      </c>
      <c r="I1916" s="231"/>
      <c r="J1916" s="228"/>
      <c r="K1916" s="228"/>
      <c r="L1916" s="232"/>
      <c r="M1916" s="233"/>
      <c r="N1916" s="234"/>
      <c r="O1916" s="234"/>
      <c r="P1916" s="234"/>
      <c r="Q1916" s="234"/>
      <c r="R1916" s="234"/>
      <c r="S1916" s="234"/>
      <c r="T1916" s="235"/>
      <c r="AT1916" s="236" t="s">
        <v>546</v>
      </c>
      <c r="AU1916" s="236" t="s">
        <v>85</v>
      </c>
      <c r="AV1916" s="15" t="s">
        <v>79</v>
      </c>
      <c r="AW1916" s="15" t="s">
        <v>33</v>
      </c>
      <c r="AX1916" s="15" t="s">
        <v>72</v>
      </c>
      <c r="AY1916" s="236" t="s">
        <v>525</v>
      </c>
    </row>
    <row r="1917" spans="2:51" s="13" customFormat="1" ht="11.25">
      <c r="B1917" s="204"/>
      <c r="C1917" s="205"/>
      <c r="D1917" s="206" t="s">
        <v>546</v>
      </c>
      <c r="E1917" s="207" t="s">
        <v>19</v>
      </c>
      <c r="F1917" s="208" t="s">
        <v>2156</v>
      </c>
      <c r="G1917" s="205"/>
      <c r="H1917" s="209">
        <v>34.134999999999998</v>
      </c>
      <c r="I1917" s="210"/>
      <c r="J1917" s="205"/>
      <c r="K1917" s="205"/>
      <c r="L1917" s="211"/>
      <c r="M1917" s="212"/>
      <c r="N1917" s="213"/>
      <c r="O1917" s="213"/>
      <c r="P1917" s="213"/>
      <c r="Q1917" s="213"/>
      <c r="R1917" s="213"/>
      <c r="S1917" s="213"/>
      <c r="T1917" s="214"/>
      <c r="AT1917" s="215" t="s">
        <v>546</v>
      </c>
      <c r="AU1917" s="215" t="s">
        <v>85</v>
      </c>
      <c r="AV1917" s="13" t="s">
        <v>85</v>
      </c>
      <c r="AW1917" s="13" t="s">
        <v>33</v>
      </c>
      <c r="AX1917" s="13" t="s">
        <v>72</v>
      </c>
      <c r="AY1917" s="215" t="s">
        <v>525</v>
      </c>
    </row>
    <row r="1918" spans="2:51" s="15" customFormat="1" ht="11.25">
      <c r="B1918" s="227"/>
      <c r="C1918" s="228"/>
      <c r="D1918" s="206" t="s">
        <v>546</v>
      </c>
      <c r="E1918" s="229" t="s">
        <v>19</v>
      </c>
      <c r="F1918" s="230" t="s">
        <v>2019</v>
      </c>
      <c r="G1918" s="228"/>
      <c r="H1918" s="229" t="s">
        <v>19</v>
      </c>
      <c r="I1918" s="231"/>
      <c r="J1918" s="228"/>
      <c r="K1918" s="228"/>
      <c r="L1918" s="232"/>
      <c r="M1918" s="233"/>
      <c r="N1918" s="234"/>
      <c r="O1918" s="234"/>
      <c r="P1918" s="234"/>
      <c r="Q1918" s="234"/>
      <c r="R1918" s="234"/>
      <c r="S1918" s="234"/>
      <c r="T1918" s="235"/>
      <c r="AT1918" s="236" t="s">
        <v>546</v>
      </c>
      <c r="AU1918" s="236" t="s">
        <v>85</v>
      </c>
      <c r="AV1918" s="15" t="s">
        <v>79</v>
      </c>
      <c r="AW1918" s="15" t="s">
        <v>33</v>
      </c>
      <c r="AX1918" s="15" t="s">
        <v>72</v>
      </c>
      <c r="AY1918" s="236" t="s">
        <v>525</v>
      </c>
    </row>
    <row r="1919" spans="2:51" s="13" customFormat="1" ht="11.25">
      <c r="B1919" s="204"/>
      <c r="C1919" s="205"/>
      <c r="D1919" s="206" t="s">
        <v>546</v>
      </c>
      <c r="E1919" s="207" t="s">
        <v>19</v>
      </c>
      <c r="F1919" s="208" t="s">
        <v>2157</v>
      </c>
      <c r="G1919" s="205"/>
      <c r="H1919" s="209">
        <v>19.98</v>
      </c>
      <c r="I1919" s="210"/>
      <c r="J1919" s="205"/>
      <c r="K1919" s="205"/>
      <c r="L1919" s="211"/>
      <c r="M1919" s="212"/>
      <c r="N1919" s="213"/>
      <c r="O1919" s="213"/>
      <c r="P1919" s="213"/>
      <c r="Q1919" s="213"/>
      <c r="R1919" s="213"/>
      <c r="S1919" s="213"/>
      <c r="T1919" s="214"/>
      <c r="AT1919" s="215" t="s">
        <v>546</v>
      </c>
      <c r="AU1919" s="215" t="s">
        <v>85</v>
      </c>
      <c r="AV1919" s="13" t="s">
        <v>85</v>
      </c>
      <c r="AW1919" s="13" t="s">
        <v>33</v>
      </c>
      <c r="AX1919" s="13" t="s">
        <v>72</v>
      </c>
      <c r="AY1919" s="215" t="s">
        <v>525</v>
      </c>
    </row>
    <row r="1920" spans="2:51" s="13" customFormat="1" ht="11.25">
      <c r="B1920" s="204"/>
      <c r="C1920" s="205"/>
      <c r="D1920" s="206" t="s">
        <v>546</v>
      </c>
      <c r="E1920" s="207" t="s">
        <v>19</v>
      </c>
      <c r="F1920" s="208" t="s">
        <v>1880</v>
      </c>
      <c r="G1920" s="205"/>
      <c r="H1920" s="209">
        <v>-1.89</v>
      </c>
      <c r="I1920" s="210"/>
      <c r="J1920" s="205"/>
      <c r="K1920" s="205"/>
      <c r="L1920" s="211"/>
      <c r="M1920" s="212"/>
      <c r="N1920" s="213"/>
      <c r="O1920" s="213"/>
      <c r="P1920" s="213"/>
      <c r="Q1920" s="213"/>
      <c r="R1920" s="213"/>
      <c r="S1920" s="213"/>
      <c r="T1920" s="214"/>
      <c r="AT1920" s="215" t="s">
        <v>546</v>
      </c>
      <c r="AU1920" s="215" t="s">
        <v>85</v>
      </c>
      <c r="AV1920" s="13" t="s">
        <v>85</v>
      </c>
      <c r="AW1920" s="13" t="s">
        <v>33</v>
      </c>
      <c r="AX1920" s="13" t="s">
        <v>72</v>
      </c>
      <c r="AY1920" s="215" t="s">
        <v>525</v>
      </c>
    </row>
    <row r="1921" spans="2:51" s="15" customFormat="1" ht="11.25">
      <c r="B1921" s="227"/>
      <c r="C1921" s="228"/>
      <c r="D1921" s="206" t="s">
        <v>546</v>
      </c>
      <c r="E1921" s="229" t="s">
        <v>19</v>
      </c>
      <c r="F1921" s="230" t="s">
        <v>2021</v>
      </c>
      <c r="G1921" s="228"/>
      <c r="H1921" s="229" t="s">
        <v>19</v>
      </c>
      <c r="I1921" s="231"/>
      <c r="J1921" s="228"/>
      <c r="K1921" s="228"/>
      <c r="L1921" s="232"/>
      <c r="M1921" s="233"/>
      <c r="N1921" s="234"/>
      <c r="O1921" s="234"/>
      <c r="P1921" s="234"/>
      <c r="Q1921" s="234"/>
      <c r="R1921" s="234"/>
      <c r="S1921" s="234"/>
      <c r="T1921" s="235"/>
      <c r="AT1921" s="236" t="s">
        <v>546</v>
      </c>
      <c r="AU1921" s="236" t="s">
        <v>85</v>
      </c>
      <c r="AV1921" s="15" t="s">
        <v>79</v>
      </c>
      <c r="AW1921" s="15" t="s">
        <v>33</v>
      </c>
      <c r="AX1921" s="15" t="s">
        <v>72</v>
      </c>
      <c r="AY1921" s="236" t="s">
        <v>525</v>
      </c>
    </row>
    <row r="1922" spans="2:51" s="13" customFormat="1" ht="11.25">
      <c r="B1922" s="204"/>
      <c r="C1922" s="205"/>
      <c r="D1922" s="206" t="s">
        <v>546</v>
      </c>
      <c r="E1922" s="207" t="s">
        <v>19</v>
      </c>
      <c r="F1922" s="208" t="s">
        <v>2158</v>
      </c>
      <c r="G1922" s="205"/>
      <c r="H1922" s="209">
        <v>20.709</v>
      </c>
      <c r="I1922" s="210"/>
      <c r="J1922" s="205"/>
      <c r="K1922" s="205"/>
      <c r="L1922" s="211"/>
      <c r="M1922" s="212"/>
      <c r="N1922" s="213"/>
      <c r="O1922" s="213"/>
      <c r="P1922" s="213"/>
      <c r="Q1922" s="213"/>
      <c r="R1922" s="213"/>
      <c r="S1922" s="213"/>
      <c r="T1922" s="214"/>
      <c r="AT1922" s="215" t="s">
        <v>546</v>
      </c>
      <c r="AU1922" s="215" t="s">
        <v>85</v>
      </c>
      <c r="AV1922" s="13" t="s">
        <v>85</v>
      </c>
      <c r="AW1922" s="13" t="s">
        <v>33</v>
      </c>
      <c r="AX1922" s="13" t="s">
        <v>72</v>
      </c>
      <c r="AY1922" s="215" t="s">
        <v>525</v>
      </c>
    </row>
    <row r="1923" spans="2:51" s="13" customFormat="1" ht="11.25">
      <c r="B1923" s="204"/>
      <c r="C1923" s="205"/>
      <c r="D1923" s="206" t="s">
        <v>546</v>
      </c>
      <c r="E1923" s="207" t="s">
        <v>19</v>
      </c>
      <c r="F1923" s="208" t="s">
        <v>1880</v>
      </c>
      <c r="G1923" s="205"/>
      <c r="H1923" s="209">
        <v>-1.89</v>
      </c>
      <c r="I1923" s="210"/>
      <c r="J1923" s="205"/>
      <c r="K1923" s="205"/>
      <c r="L1923" s="211"/>
      <c r="M1923" s="212"/>
      <c r="N1923" s="213"/>
      <c r="O1923" s="213"/>
      <c r="P1923" s="213"/>
      <c r="Q1923" s="213"/>
      <c r="R1923" s="213"/>
      <c r="S1923" s="213"/>
      <c r="T1923" s="214"/>
      <c r="AT1923" s="215" t="s">
        <v>546</v>
      </c>
      <c r="AU1923" s="215" t="s">
        <v>85</v>
      </c>
      <c r="AV1923" s="13" t="s">
        <v>85</v>
      </c>
      <c r="AW1923" s="13" t="s">
        <v>33</v>
      </c>
      <c r="AX1923" s="13" t="s">
        <v>72</v>
      </c>
      <c r="AY1923" s="215" t="s">
        <v>525</v>
      </c>
    </row>
    <row r="1924" spans="2:51" s="15" customFormat="1" ht="11.25">
      <c r="B1924" s="227"/>
      <c r="C1924" s="228"/>
      <c r="D1924" s="206" t="s">
        <v>546</v>
      </c>
      <c r="E1924" s="229" t="s">
        <v>19</v>
      </c>
      <c r="F1924" s="230" t="s">
        <v>2022</v>
      </c>
      <c r="G1924" s="228"/>
      <c r="H1924" s="229" t="s">
        <v>19</v>
      </c>
      <c r="I1924" s="231"/>
      <c r="J1924" s="228"/>
      <c r="K1924" s="228"/>
      <c r="L1924" s="232"/>
      <c r="M1924" s="233"/>
      <c r="N1924" s="234"/>
      <c r="O1924" s="234"/>
      <c r="P1924" s="234"/>
      <c r="Q1924" s="234"/>
      <c r="R1924" s="234"/>
      <c r="S1924" s="234"/>
      <c r="T1924" s="235"/>
      <c r="AT1924" s="236" t="s">
        <v>546</v>
      </c>
      <c r="AU1924" s="236" t="s">
        <v>85</v>
      </c>
      <c r="AV1924" s="15" t="s">
        <v>79</v>
      </c>
      <c r="AW1924" s="15" t="s">
        <v>33</v>
      </c>
      <c r="AX1924" s="15" t="s">
        <v>72</v>
      </c>
      <c r="AY1924" s="236" t="s">
        <v>525</v>
      </c>
    </row>
    <row r="1925" spans="2:51" s="13" customFormat="1" ht="11.25">
      <c r="B1925" s="204"/>
      <c r="C1925" s="205"/>
      <c r="D1925" s="206" t="s">
        <v>546</v>
      </c>
      <c r="E1925" s="207" t="s">
        <v>19</v>
      </c>
      <c r="F1925" s="208" t="s">
        <v>2159</v>
      </c>
      <c r="G1925" s="205"/>
      <c r="H1925" s="209">
        <v>28.324999999999999</v>
      </c>
      <c r="I1925" s="210"/>
      <c r="J1925" s="205"/>
      <c r="K1925" s="205"/>
      <c r="L1925" s="211"/>
      <c r="M1925" s="212"/>
      <c r="N1925" s="213"/>
      <c r="O1925" s="213"/>
      <c r="P1925" s="213"/>
      <c r="Q1925" s="213"/>
      <c r="R1925" s="213"/>
      <c r="S1925" s="213"/>
      <c r="T1925" s="214"/>
      <c r="AT1925" s="215" t="s">
        <v>546</v>
      </c>
      <c r="AU1925" s="215" t="s">
        <v>85</v>
      </c>
      <c r="AV1925" s="13" t="s">
        <v>85</v>
      </c>
      <c r="AW1925" s="13" t="s">
        <v>33</v>
      </c>
      <c r="AX1925" s="13" t="s">
        <v>72</v>
      </c>
      <c r="AY1925" s="215" t="s">
        <v>525</v>
      </c>
    </row>
    <row r="1926" spans="2:51" s="13" customFormat="1" ht="11.25">
      <c r="B1926" s="204"/>
      <c r="C1926" s="205"/>
      <c r="D1926" s="206" t="s">
        <v>546</v>
      </c>
      <c r="E1926" s="207" t="s">
        <v>19</v>
      </c>
      <c r="F1926" s="208" t="s">
        <v>1880</v>
      </c>
      <c r="G1926" s="205"/>
      <c r="H1926" s="209">
        <v>-1.89</v>
      </c>
      <c r="I1926" s="210"/>
      <c r="J1926" s="205"/>
      <c r="K1926" s="205"/>
      <c r="L1926" s="211"/>
      <c r="M1926" s="212"/>
      <c r="N1926" s="213"/>
      <c r="O1926" s="213"/>
      <c r="P1926" s="213"/>
      <c r="Q1926" s="213"/>
      <c r="R1926" s="213"/>
      <c r="S1926" s="213"/>
      <c r="T1926" s="214"/>
      <c r="AT1926" s="215" t="s">
        <v>546</v>
      </c>
      <c r="AU1926" s="215" t="s">
        <v>85</v>
      </c>
      <c r="AV1926" s="13" t="s">
        <v>85</v>
      </c>
      <c r="AW1926" s="13" t="s">
        <v>33</v>
      </c>
      <c r="AX1926" s="13" t="s">
        <v>72</v>
      </c>
      <c r="AY1926" s="215" t="s">
        <v>525</v>
      </c>
    </row>
    <row r="1927" spans="2:51" s="15" customFormat="1" ht="11.25">
      <c r="B1927" s="227"/>
      <c r="C1927" s="228"/>
      <c r="D1927" s="206" t="s">
        <v>546</v>
      </c>
      <c r="E1927" s="229" t="s">
        <v>19</v>
      </c>
      <c r="F1927" s="230" t="s">
        <v>2025</v>
      </c>
      <c r="G1927" s="228"/>
      <c r="H1927" s="229" t="s">
        <v>19</v>
      </c>
      <c r="I1927" s="231"/>
      <c r="J1927" s="228"/>
      <c r="K1927" s="228"/>
      <c r="L1927" s="232"/>
      <c r="M1927" s="233"/>
      <c r="N1927" s="234"/>
      <c r="O1927" s="234"/>
      <c r="P1927" s="234"/>
      <c r="Q1927" s="234"/>
      <c r="R1927" s="234"/>
      <c r="S1927" s="234"/>
      <c r="T1927" s="235"/>
      <c r="AT1927" s="236" t="s">
        <v>546</v>
      </c>
      <c r="AU1927" s="236" t="s">
        <v>85</v>
      </c>
      <c r="AV1927" s="15" t="s">
        <v>79</v>
      </c>
      <c r="AW1927" s="15" t="s">
        <v>33</v>
      </c>
      <c r="AX1927" s="15" t="s">
        <v>72</v>
      </c>
      <c r="AY1927" s="236" t="s">
        <v>525</v>
      </c>
    </row>
    <row r="1928" spans="2:51" s="13" customFormat="1" ht="11.25">
      <c r="B1928" s="204"/>
      <c r="C1928" s="205"/>
      <c r="D1928" s="206" t="s">
        <v>546</v>
      </c>
      <c r="E1928" s="207" t="s">
        <v>19</v>
      </c>
      <c r="F1928" s="208" t="s">
        <v>2157</v>
      </c>
      <c r="G1928" s="205"/>
      <c r="H1928" s="209">
        <v>19.98</v>
      </c>
      <c r="I1928" s="210"/>
      <c r="J1928" s="205"/>
      <c r="K1928" s="205"/>
      <c r="L1928" s="211"/>
      <c r="M1928" s="212"/>
      <c r="N1928" s="213"/>
      <c r="O1928" s="213"/>
      <c r="P1928" s="213"/>
      <c r="Q1928" s="213"/>
      <c r="R1928" s="213"/>
      <c r="S1928" s="213"/>
      <c r="T1928" s="214"/>
      <c r="AT1928" s="215" t="s">
        <v>546</v>
      </c>
      <c r="AU1928" s="215" t="s">
        <v>85</v>
      </c>
      <c r="AV1928" s="13" t="s">
        <v>85</v>
      </c>
      <c r="AW1928" s="13" t="s">
        <v>33</v>
      </c>
      <c r="AX1928" s="13" t="s">
        <v>72</v>
      </c>
      <c r="AY1928" s="215" t="s">
        <v>525</v>
      </c>
    </row>
    <row r="1929" spans="2:51" s="13" customFormat="1" ht="11.25">
      <c r="B1929" s="204"/>
      <c r="C1929" s="205"/>
      <c r="D1929" s="206" t="s">
        <v>546</v>
      </c>
      <c r="E1929" s="207" t="s">
        <v>19</v>
      </c>
      <c r="F1929" s="208" t="s">
        <v>1880</v>
      </c>
      <c r="G1929" s="205"/>
      <c r="H1929" s="209">
        <v>-1.89</v>
      </c>
      <c r="I1929" s="210"/>
      <c r="J1929" s="205"/>
      <c r="K1929" s="205"/>
      <c r="L1929" s="211"/>
      <c r="M1929" s="212"/>
      <c r="N1929" s="213"/>
      <c r="O1929" s="213"/>
      <c r="P1929" s="213"/>
      <c r="Q1929" s="213"/>
      <c r="R1929" s="213"/>
      <c r="S1929" s="213"/>
      <c r="T1929" s="214"/>
      <c r="AT1929" s="215" t="s">
        <v>546</v>
      </c>
      <c r="AU1929" s="215" t="s">
        <v>85</v>
      </c>
      <c r="AV1929" s="13" t="s">
        <v>85</v>
      </c>
      <c r="AW1929" s="13" t="s">
        <v>33</v>
      </c>
      <c r="AX1929" s="13" t="s">
        <v>72</v>
      </c>
      <c r="AY1929" s="215" t="s">
        <v>525</v>
      </c>
    </row>
    <row r="1930" spans="2:51" s="15" customFormat="1" ht="11.25">
      <c r="B1930" s="227"/>
      <c r="C1930" s="228"/>
      <c r="D1930" s="206" t="s">
        <v>546</v>
      </c>
      <c r="E1930" s="229" t="s">
        <v>19</v>
      </c>
      <c r="F1930" s="230" t="s">
        <v>2026</v>
      </c>
      <c r="G1930" s="228"/>
      <c r="H1930" s="229" t="s">
        <v>19</v>
      </c>
      <c r="I1930" s="231"/>
      <c r="J1930" s="228"/>
      <c r="K1930" s="228"/>
      <c r="L1930" s="232"/>
      <c r="M1930" s="233"/>
      <c r="N1930" s="234"/>
      <c r="O1930" s="234"/>
      <c r="P1930" s="234"/>
      <c r="Q1930" s="234"/>
      <c r="R1930" s="234"/>
      <c r="S1930" s="234"/>
      <c r="T1930" s="235"/>
      <c r="AT1930" s="236" t="s">
        <v>546</v>
      </c>
      <c r="AU1930" s="236" t="s">
        <v>85</v>
      </c>
      <c r="AV1930" s="15" t="s">
        <v>79</v>
      </c>
      <c r="AW1930" s="15" t="s">
        <v>33</v>
      </c>
      <c r="AX1930" s="15" t="s">
        <v>72</v>
      </c>
      <c r="AY1930" s="236" t="s">
        <v>525</v>
      </c>
    </row>
    <row r="1931" spans="2:51" s="13" customFormat="1" ht="11.25">
      <c r="B1931" s="204"/>
      <c r="C1931" s="205"/>
      <c r="D1931" s="206" t="s">
        <v>546</v>
      </c>
      <c r="E1931" s="207" t="s">
        <v>19</v>
      </c>
      <c r="F1931" s="208" t="s">
        <v>2160</v>
      </c>
      <c r="G1931" s="205"/>
      <c r="H1931" s="209">
        <v>20.350000000000001</v>
      </c>
      <c r="I1931" s="210"/>
      <c r="J1931" s="205"/>
      <c r="K1931" s="205"/>
      <c r="L1931" s="211"/>
      <c r="M1931" s="212"/>
      <c r="N1931" s="213"/>
      <c r="O1931" s="213"/>
      <c r="P1931" s="213"/>
      <c r="Q1931" s="213"/>
      <c r="R1931" s="213"/>
      <c r="S1931" s="213"/>
      <c r="T1931" s="214"/>
      <c r="AT1931" s="215" t="s">
        <v>546</v>
      </c>
      <c r="AU1931" s="215" t="s">
        <v>85</v>
      </c>
      <c r="AV1931" s="13" t="s">
        <v>85</v>
      </c>
      <c r="AW1931" s="13" t="s">
        <v>33</v>
      </c>
      <c r="AX1931" s="13" t="s">
        <v>72</v>
      </c>
      <c r="AY1931" s="215" t="s">
        <v>525</v>
      </c>
    </row>
    <row r="1932" spans="2:51" s="15" customFormat="1" ht="11.25">
      <c r="B1932" s="227"/>
      <c r="C1932" s="228"/>
      <c r="D1932" s="206" t="s">
        <v>546</v>
      </c>
      <c r="E1932" s="229" t="s">
        <v>19</v>
      </c>
      <c r="F1932" s="230" t="s">
        <v>2028</v>
      </c>
      <c r="G1932" s="228"/>
      <c r="H1932" s="229" t="s">
        <v>19</v>
      </c>
      <c r="I1932" s="231"/>
      <c r="J1932" s="228"/>
      <c r="K1932" s="228"/>
      <c r="L1932" s="232"/>
      <c r="M1932" s="233"/>
      <c r="N1932" s="234"/>
      <c r="O1932" s="234"/>
      <c r="P1932" s="234"/>
      <c r="Q1932" s="234"/>
      <c r="R1932" s="234"/>
      <c r="S1932" s="234"/>
      <c r="T1932" s="235"/>
      <c r="AT1932" s="236" t="s">
        <v>546</v>
      </c>
      <c r="AU1932" s="236" t="s">
        <v>85</v>
      </c>
      <c r="AV1932" s="15" t="s">
        <v>79</v>
      </c>
      <c r="AW1932" s="15" t="s">
        <v>33</v>
      </c>
      <c r="AX1932" s="15" t="s">
        <v>72</v>
      </c>
      <c r="AY1932" s="236" t="s">
        <v>525</v>
      </c>
    </row>
    <row r="1933" spans="2:51" s="13" customFormat="1" ht="11.25">
      <c r="B1933" s="204"/>
      <c r="C1933" s="205"/>
      <c r="D1933" s="206" t="s">
        <v>546</v>
      </c>
      <c r="E1933" s="207" t="s">
        <v>19</v>
      </c>
      <c r="F1933" s="208" t="s">
        <v>2159</v>
      </c>
      <c r="G1933" s="205"/>
      <c r="H1933" s="209">
        <v>28.324999999999999</v>
      </c>
      <c r="I1933" s="210"/>
      <c r="J1933" s="205"/>
      <c r="K1933" s="205"/>
      <c r="L1933" s="211"/>
      <c r="M1933" s="212"/>
      <c r="N1933" s="213"/>
      <c r="O1933" s="213"/>
      <c r="P1933" s="213"/>
      <c r="Q1933" s="213"/>
      <c r="R1933" s="213"/>
      <c r="S1933" s="213"/>
      <c r="T1933" s="214"/>
      <c r="AT1933" s="215" t="s">
        <v>546</v>
      </c>
      <c r="AU1933" s="215" t="s">
        <v>85</v>
      </c>
      <c r="AV1933" s="13" t="s">
        <v>85</v>
      </c>
      <c r="AW1933" s="13" t="s">
        <v>33</v>
      </c>
      <c r="AX1933" s="13" t="s">
        <v>72</v>
      </c>
      <c r="AY1933" s="215" t="s">
        <v>525</v>
      </c>
    </row>
    <row r="1934" spans="2:51" s="13" customFormat="1" ht="11.25">
      <c r="B1934" s="204"/>
      <c r="C1934" s="205"/>
      <c r="D1934" s="206" t="s">
        <v>546</v>
      </c>
      <c r="E1934" s="207" t="s">
        <v>19</v>
      </c>
      <c r="F1934" s="208" t="s">
        <v>1880</v>
      </c>
      <c r="G1934" s="205"/>
      <c r="H1934" s="209">
        <v>-1.89</v>
      </c>
      <c r="I1934" s="210"/>
      <c r="J1934" s="205"/>
      <c r="K1934" s="205"/>
      <c r="L1934" s="211"/>
      <c r="M1934" s="212"/>
      <c r="N1934" s="213"/>
      <c r="O1934" s="213"/>
      <c r="P1934" s="213"/>
      <c r="Q1934" s="213"/>
      <c r="R1934" s="213"/>
      <c r="S1934" s="213"/>
      <c r="T1934" s="214"/>
      <c r="AT1934" s="215" t="s">
        <v>546</v>
      </c>
      <c r="AU1934" s="215" t="s">
        <v>85</v>
      </c>
      <c r="AV1934" s="13" t="s">
        <v>85</v>
      </c>
      <c r="AW1934" s="13" t="s">
        <v>33</v>
      </c>
      <c r="AX1934" s="13" t="s">
        <v>72</v>
      </c>
      <c r="AY1934" s="215" t="s">
        <v>525</v>
      </c>
    </row>
    <row r="1935" spans="2:51" s="15" customFormat="1" ht="11.25">
      <c r="B1935" s="227"/>
      <c r="C1935" s="228"/>
      <c r="D1935" s="206" t="s">
        <v>546</v>
      </c>
      <c r="E1935" s="229" t="s">
        <v>19</v>
      </c>
      <c r="F1935" s="230" t="s">
        <v>2030</v>
      </c>
      <c r="G1935" s="228"/>
      <c r="H1935" s="229" t="s">
        <v>19</v>
      </c>
      <c r="I1935" s="231"/>
      <c r="J1935" s="228"/>
      <c r="K1935" s="228"/>
      <c r="L1935" s="232"/>
      <c r="M1935" s="233"/>
      <c r="N1935" s="234"/>
      <c r="O1935" s="234"/>
      <c r="P1935" s="234"/>
      <c r="Q1935" s="234"/>
      <c r="R1935" s="234"/>
      <c r="S1935" s="234"/>
      <c r="T1935" s="235"/>
      <c r="AT1935" s="236" t="s">
        <v>546</v>
      </c>
      <c r="AU1935" s="236" t="s">
        <v>85</v>
      </c>
      <c r="AV1935" s="15" t="s">
        <v>79</v>
      </c>
      <c r="AW1935" s="15" t="s">
        <v>33</v>
      </c>
      <c r="AX1935" s="15" t="s">
        <v>72</v>
      </c>
      <c r="AY1935" s="236" t="s">
        <v>525</v>
      </c>
    </row>
    <row r="1936" spans="2:51" s="13" customFormat="1" ht="11.25">
      <c r="B1936" s="204"/>
      <c r="C1936" s="205"/>
      <c r="D1936" s="206" t="s">
        <v>546</v>
      </c>
      <c r="E1936" s="207" t="s">
        <v>19</v>
      </c>
      <c r="F1936" s="208" t="s">
        <v>2157</v>
      </c>
      <c r="G1936" s="205"/>
      <c r="H1936" s="209">
        <v>19.98</v>
      </c>
      <c r="I1936" s="210"/>
      <c r="J1936" s="205"/>
      <c r="K1936" s="205"/>
      <c r="L1936" s="211"/>
      <c r="M1936" s="212"/>
      <c r="N1936" s="213"/>
      <c r="O1936" s="213"/>
      <c r="P1936" s="213"/>
      <c r="Q1936" s="213"/>
      <c r="R1936" s="213"/>
      <c r="S1936" s="213"/>
      <c r="T1936" s="214"/>
      <c r="AT1936" s="215" t="s">
        <v>546</v>
      </c>
      <c r="AU1936" s="215" t="s">
        <v>85</v>
      </c>
      <c r="AV1936" s="13" t="s">
        <v>85</v>
      </c>
      <c r="AW1936" s="13" t="s">
        <v>33</v>
      </c>
      <c r="AX1936" s="13" t="s">
        <v>72</v>
      </c>
      <c r="AY1936" s="215" t="s">
        <v>525</v>
      </c>
    </row>
    <row r="1937" spans="2:51" s="13" customFormat="1" ht="11.25">
      <c r="B1937" s="204"/>
      <c r="C1937" s="205"/>
      <c r="D1937" s="206" t="s">
        <v>546</v>
      </c>
      <c r="E1937" s="207" t="s">
        <v>19</v>
      </c>
      <c r="F1937" s="208" t="s">
        <v>1880</v>
      </c>
      <c r="G1937" s="205"/>
      <c r="H1937" s="209">
        <v>-1.89</v>
      </c>
      <c r="I1937" s="210"/>
      <c r="J1937" s="205"/>
      <c r="K1937" s="205"/>
      <c r="L1937" s="211"/>
      <c r="M1937" s="212"/>
      <c r="N1937" s="213"/>
      <c r="O1937" s="213"/>
      <c r="P1937" s="213"/>
      <c r="Q1937" s="213"/>
      <c r="R1937" s="213"/>
      <c r="S1937" s="213"/>
      <c r="T1937" s="214"/>
      <c r="AT1937" s="215" t="s">
        <v>546</v>
      </c>
      <c r="AU1937" s="215" t="s">
        <v>85</v>
      </c>
      <c r="AV1937" s="13" t="s">
        <v>85</v>
      </c>
      <c r="AW1937" s="13" t="s">
        <v>33</v>
      </c>
      <c r="AX1937" s="13" t="s">
        <v>72</v>
      </c>
      <c r="AY1937" s="215" t="s">
        <v>525</v>
      </c>
    </row>
    <row r="1938" spans="2:51" s="15" customFormat="1" ht="11.25">
      <c r="B1938" s="227"/>
      <c r="C1938" s="228"/>
      <c r="D1938" s="206" t="s">
        <v>546</v>
      </c>
      <c r="E1938" s="229" t="s">
        <v>19</v>
      </c>
      <c r="F1938" s="230" t="s">
        <v>2031</v>
      </c>
      <c r="G1938" s="228"/>
      <c r="H1938" s="229" t="s">
        <v>19</v>
      </c>
      <c r="I1938" s="231"/>
      <c r="J1938" s="228"/>
      <c r="K1938" s="228"/>
      <c r="L1938" s="232"/>
      <c r="M1938" s="233"/>
      <c r="N1938" s="234"/>
      <c r="O1938" s="234"/>
      <c r="P1938" s="234"/>
      <c r="Q1938" s="234"/>
      <c r="R1938" s="234"/>
      <c r="S1938" s="234"/>
      <c r="T1938" s="235"/>
      <c r="AT1938" s="236" t="s">
        <v>546</v>
      </c>
      <c r="AU1938" s="236" t="s">
        <v>85</v>
      </c>
      <c r="AV1938" s="15" t="s">
        <v>79</v>
      </c>
      <c r="AW1938" s="15" t="s">
        <v>33</v>
      </c>
      <c r="AX1938" s="15" t="s">
        <v>72</v>
      </c>
      <c r="AY1938" s="236" t="s">
        <v>525</v>
      </c>
    </row>
    <row r="1939" spans="2:51" s="13" customFormat="1" ht="11.25">
      <c r="B1939" s="204"/>
      <c r="C1939" s="205"/>
      <c r="D1939" s="206" t="s">
        <v>546</v>
      </c>
      <c r="E1939" s="207" t="s">
        <v>19</v>
      </c>
      <c r="F1939" s="208" t="s">
        <v>2161</v>
      </c>
      <c r="G1939" s="205"/>
      <c r="H1939" s="209">
        <v>21.46</v>
      </c>
      <c r="I1939" s="210"/>
      <c r="J1939" s="205"/>
      <c r="K1939" s="205"/>
      <c r="L1939" s="211"/>
      <c r="M1939" s="212"/>
      <c r="N1939" s="213"/>
      <c r="O1939" s="213"/>
      <c r="P1939" s="213"/>
      <c r="Q1939" s="213"/>
      <c r="R1939" s="213"/>
      <c r="S1939" s="213"/>
      <c r="T1939" s="214"/>
      <c r="AT1939" s="215" t="s">
        <v>546</v>
      </c>
      <c r="AU1939" s="215" t="s">
        <v>85</v>
      </c>
      <c r="AV1939" s="13" t="s">
        <v>85</v>
      </c>
      <c r="AW1939" s="13" t="s">
        <v>33</v>
      </c>
      <c r="AX1939" s="13" t="s">
        <v>72</v>
      </c>
      <c r="AY1939" s="215" t="s">
        <v>525</v>
      </c>
    </row>
    <row r="1940" spans="2:51" s="15" customFormat="1" ht="11.25">
      <c r="B1940" s="227"/>
      <c r="C1940" s="228"/>
      <c r="D1940" s="206" t="s">
        <v>546</v>
      </c>
      <c r="E1940" s="229" t="s">
        <v>19</v>
      </c>
      <c r="F1940" s="230" t="s">
        <v>2033</v>
      </c>
      <c r="G1940" s="228"/>
      <c r="H1940" s="229" t="s">
        <v>19</v>
      </c>
      <c r="I1940" s="231"/>
      <c r="J1940" s="228"/>
      <c r="K1940" s="228"/>
      <c r="L1940" s="232"/>
      <c r="M1940" s="233"/>
      <c r="N1940" s="234"/>
      <c r="O1940" s="234"/>
      <c r="P1940" s="234"/>
      <c r="Q1940" s="234"/>
      <c r="R1940" s="234"/>
      <c r="S1940" s="234"/>
      <c r="T1940" s="235"/>
      <c r="AT1940" s="236" t="s">
        <v>546</v>
      </c>
      <c r="AU1940" s="236" t="s">
        <v>85</v>
      </c>
      <c r="AV1940" s="15" t="s">
        <v>79</v>
      </c>
      <c r="AW1940" s="15" t="s">
        <v>33</v>
      </c>
      <c r="AX1940" s="15" t="s">
        <v>72</v>
      </c>
      <c r="AY1940" s="236" t="s">
        <v>525</v>
      </c>
    </row>
    <row r="1941" spans="2:51" s="13" customFormat="1" ht="11.25">
      <c r="B1941" s="204"/>
      <c r="C1941" s="205"/>
      <c r="D1941" s="206" t="s">
        <v>546</v>
      </c>
      <c r="E1941" s="207" t="s">
        <v>19</v>
      </c>
      <c r="F1941" s="208" t="s">
        <v>2162</v>
      </c>
      <c r="G1941" s="205"/>
      <c r="H1941" s="209">
        <v>12.273</v>
      </c>
      <c r="I1941" s="210"/>
      <c r="J1941" s="205"/>
      <c r="K1941" s="205"/>
      <c r="L1941" s="211"/>
      <c r="M1941" s="212"/>
      <c r="N1941" s="213"/>
      <c r="O1941" s="213"/>
      <c r="P1941" s="213"/>
      <c r="Q1941" s="213"/>
      <c r="R1941" s="213"/>
      <c r="S1941" s="213"/>
      <c r="T1941" s="214"/>
      <c r="AT1941" s="215" t="s">
        <v>546</v>
      </c>
      <c r="AU1941" s="215" t="s">
        <v>85</v>
      </c>
      <c r="AV1941" s="13" t="s">
        <v>85</v>
      </c>
      <c r="AW1941" s="13" t="s">
        <v>33</v>
      </c>
      <c r="AX1941" s="13" t="s">
        <v>72</v>
      </c>
      <c r="AY1941" s="215" t="s">
        <v>525</v>
      </c>
    </row>
    <row r="1942" spans="2:51" s="15" customFormat="1" ht="11.25">
      <c r="B1942" s="227"/>
      <c r="C1942" s="228"/>
      <c r="D1942" s="206" t="s">
        <v>546</v>
      </c>
      <c r="E1942" s="229" t="s">
        <v>19</v>
      </c>
      <c r="F1942" s="230" t="s">
        <v>2039</v>
      </c>
      <c r="G1942" s="228"/>
      <c r="H1942" s="229" t="s">
        <v>19</v>
      </c>
      <c r="I1942" s="231"/>
      <c r="J1942" s="228"/>
      <c r="K1942" s="228"/>
      <c r="L1942" s="232"/>
      <c r="M1942" s="233"/>
      <c r="N1942" s="234"/>
      <c r="O1942" s="234"/>
      <c r="P1942" s="234"/>
      <c r="Q1942" s="234"/>
      <c r="R1942" s="234"/>
      <c r="S1942" s="234"/>
      <c r="T1942" s="235"/>
      <c r="AT1942" s="236" t="s">
        <v>546</v>
      </c>
      <c r="AU1942" s="236" t="s">
        <v>85</v>
      </c>
      <c r="AV1942" s="15" t="s">
        <v>79</v>
      </c>
      <c r="AW1942" s="15" t="s">
        <v>33</v>
      </c>
      <c r="AX1942" s="15" t="s">
        <v>72</v>
      </c>
      <c r="AY1942" s="236" t="s">
        <v>525</v>
      </c>
    </row>
    <row r="1943" spans="2:51" s="13" customFormat="1" ht="11.25">
      <c r="B1943" s="204"/>
      <c r="C1943" s="205"/>
      <c r="D1943" s="206" t="s">
        <v>546</v>
      </c>
      <c r="E1943" s="207" t="s">
        <v>19</v>
      </c>
      <c r="F1943" s="208" t="s">
        <v>2163</v>
      </c>
      <c r="G1943" s="205"/>
      <c r="H1943" s="209">
        <v>25.012</v>
      </c>
      <c r="I1943" s="210"/>
      <c r="J1943" s="205"/>
      <c r="K1943" s="205"/>
      <c r="L1943" s="211"/>
      <c r="M1943" s="212"/>
      <c r="N1943" s="213"/>
      <c r="O1943" s="213"/>
      <c r="P1943" s="213"/>
      <c r="Q1943" s="213"/>
      <c r="R1943" s="213"/>
      <c r="S1943" s="213"/>
      <c r="T1943" s="214"/>
      <c r="AT1943" s="215" t="s">
        <v>546</v>
      </c>
      <c r="AU1943" s="215" t="s">
        <v>85</v>
      </c>
      <c r="AV1943" s="13" t="s">
        <v>85</v>
      </c>
      <c r="AW1943" s="13" t="s">
        <v>33</v>
      </c>
      <c r="AX1943" s="13" t="s">
        <v>72</v>
      </c>
      <c r="AY1943" s="215" t="s">
        <v>525</v>
      </c>
    </row>
    <row r="1944" spans="2:51" s="13" customFormat="1" ht="11.25">
      <c r="B1944" s="204"/>
      <c r="C1944" s="205"/>
      <c r="D1944" s="206" t="s">
        <v>546</v>
      </c>
      <c r="E1944" s="207" t="s">
        <v>19</v>
      </c>
      <c r="F1944" s="208" t="s">
        <v>2041</v>
      </c>
      <c r="G1944" s="205"/>
      <c r="H1944" s="209">
        <v>-10.977</v>
      </c>
      <c r="I1944" s="210"/>
      <c r="J1944" s="205"/>
      <c r="K1944" s="205"/>
      <c r="L1944" s="211"/>
      <c r="M1944" s="212"/>
      <c r="N1944" s="213"/>
      <c r="O1944" s="213"/>
      <c r="P1944" s="213"/>
      <c r="Q1944" s="213"/>
      <c r="R1944" s="213"/>
      <c r="S1944" s="213"/>
      <c r="T1944" s="214"/>
      <c r="AT1944" s="215" t="s">
        <v>546</v>
      </c>
      <c r="AU1944" s="215" t="s">
        <v>85</v>
      </c>
      <c r="AV1944" s="13" t="s">
        <v>85</v>
      </c>
      <c r="AW1944" s="13" t="s">
        <v>33</v>
      </c>
      <c r="AX1944" s="13" t="s">
        <v>72</v>
      </c>
      <c r="AY1944" s="215" t="s">
        <v>525</v>
      </c>
    </row>
    <row r="1945" spans="2:51" s="15" customFormat="1" ht="11.25">
      <c r="B1945" s="227"/>
      <c r="C1945" s="228"/>
      <c r="D1945" s="206" t="s">
        <v>546</v>
      </c>
      <c r="E1945" s="229" t="s">
        <v>19</v>
      </c>
      <c r="F1945" s="230" t="s">
        <v>2043</v>
      </c>
      <c r="G1945" s="228"/>
      <c r="H1945" s="229" t="s">
        <v>19</v>
      </c>
      <c r="I1945" s="231"/>
      <c r="J1945" s="228"/>
      <c r="K1945" s="228"/>
      <c r="L1945" s="232"/>
      <c r="M1945" s="233"/>
      <c r="N1945" s="234"/>
      <c r="O1945" s="234"/>
      <c r="P1945" s="234"/>
      <c r="Q1945" s="234"/>
      <c r="R1945" s="234"/>
      <c r="S1945" s="234"/>
      <c r="T1945" s="235"/>
      <c r="AT1945" s="236" t="s">
        <v>546</v>
      </c>
      <c r="AU1945" s="236" t="s">
        <v>85</v>
      </c>
      <c r="AV1945" s="15" t="s">
        <v>79</v>
      </c>
      <c r="AW1945" s="15" t="s">
        <v>33</v>
      </c>
      <c r="AX1945" s="15" t="s">
        <v>72</v>
      </c>
      <c r="AY1945" s="236" t="s">
        <v>525</v>
      </c>
    </row>
    <row r="1946" spans="2:51" s="13" customFormat="1" ht="11.25">
      <c r="B1946" s="204"/>
      <c r="C1946" s="205"/>
      <c r="D1946" s="206" t="s">
        <v>546</v>
      </c>
      <c r="E1946" s="207" t="s">
        <v>19</v>
      </c>
      <c r="F1946" s="208" t="s">
        <v>2164</v>
      </c>
      <c r="G1946" s="205"/>
      <c r="H1946" s="209">
        <v>35.932000000000002</v>
      </c>
      <c r="I1946" s="210"/>
      <c r="J1946" s="205"/>
      <c r="K1946" s="205"/>
      <c r="L1946" s="211"/>
      <c r="M1946" s="212"/>
      <c r="N1946" s="213"/>
      <c r="O1946" s="213"/>
      <c r="P1946" s="213"/>
      <c r="Q1946" s="213"/>
      <c r="R1946" s="213"/>
      <c r="S1946" s="213"/>
      <c r="T1946" s="214"/>
      <c r="AT1946" s="215" t="s">
        <v>546</v>
      </c>
      <c r="AU1946" s="215" t="s">
        <v>85</v>
      </c>
      <c r="AV1946" s="13" t="s">
        <v>85</v>
      </c>
      <c r="AW1946" s="13" t="s">
        <v>33</v>
      </c>
      <c r="AX1946" s="13" t="s">
        <v>72</v>
      </c>
      <c r="AY1946" s="215" t="s">
        <v>525</v>
      </c>
    </row>
    <row r="1947" spans="2:51" s="13" customFormat="1" ht="11.25">
      <c r="B1947" s="204"/>
      <c r="C1947" s="205"/>
      <c r="D1947" s="206" t="s">
        <v>546</v>
      </c>
      <c r="E1947" s="207" t="s">
        <v>19</v>
      </c>
      <c r="F1947" s="208" t="s">
        <v>2045</v>
      </c>
      <c r="G1947" s="205"/>
      <c r="H1947" s="209">
        <v>-15.430999999999999</v>
      </c>
      <c r="I1947" s="210"/>
      <c r="J1947" s="205"/>
      <c r="K1947" s="205"/>
      <c r="L1947" s="211"/>
      <c r="M1947" s="212"/>
      <c r="N1947" s="213"/>
      <c r="O1947" s="213"/>
      <c r="P1947" s="213"/>
      <c r="Q1947" s="213"/>
      <c r="R1947" s="213"/>
      <c r="S1947" s="213"/>
      <c r="T1947" s="214"/>
      <c r="AT1947" s="215" t="s">
        <v>546</v>
      </c>
      <c r="AU1947" s="215" t="s">
        <v>85</v>
      </c>
      <c r="AV1947" s="13" t="s">
        <v>85</v>
      </c>
      <c r="AW1947" s="13" t="s">
        <v>33</v>
      </c>
      <c r="AX1947" s="13" t="s">
        <v>72</v>
      </c>
      <c r="AY1947" s="215" t="s">
        <v>525</v>
      </c>
    </row>
    <row r="1948" spans="2:51" s="15" customFormat="1" ht="11.25">
      <c r="B1948" s="227"/>
      <c r="C1948" s="228"/>
      <c r="D1948" s="206" t="s">
        <v>546</v>
      </c>
      <c r="E1948" s="229" t="s">
        <v>19</v>
      </c>
      <c r="F1948" s="230" t="s">
        <v>2047</v>
      </c>
      <c r="G1948" s="228"/>
      <c r="H1948" s="229" t="s">
        <v>19</v>
      </c>
      <c r="I1948" s="231"/>
      <c r="J1948" s="228"/>
      <c r="K1948" s="228"/>
      <c r="L1948" s="232"/>
      <c r="M1948" s="233"/>
      <c r="N1948" s="234"/>
      <c r="O1948" s="234"/>
      <c r="P1948" s="234"/>
      <c r="Q1948" s="234"/>
      <c r="R1948" s="234"/>
      <c r="S1948" s="234"/>
      <c r="T1948" s="235"/>
      <c r="AT1948" s="236" t="s">
        <v>546</v>
      </c>
      <c r="AU1948" s="236" t="s">
        <v>85</v>
      </c>
      <c r="AV1948" s="15" t="s">
        <v>79</v>
      </c>
      <c r="AW1948" s="15" t="s">
        <v>33</v>
      </c>
      <c r="AX1948" s="15" t="s">
        <v>72</v>
      </c>
      <c r="AY1948" s="236" t="s">
        <v>525</v>
      </c>
    </row>
    <row r="1949" spans="2:51" s="13" customFormat="1" ht="11.25">
      <c r="B1949" s="204"/>
      <c r="C1949" s="205"/>
      <c r="D1949" s="206" t="s">
        <v>546</v>
      </c>
      <c r="E1949" s="207" t="s">
        <v>19</v>
      </c>
      <c r="F1949" s="208" t="s">
        <v>2165</v>
      </c>
      <c r="G1949" s="205"/>
      <c r="H1949" s="209">
        <v>12.949</v>
      </c>
      <c r="I1949" s="210"/>
      <c r="J1949" s="205"/>
      <c r="K1949" s="205"/>
      <c r="L1949" s="211"/>
      <c r="M1949" s="212"/>
      <c r="N1949" s="213"/>
      <c r="O1949" s="213"/>
      <c r="P1949" s="213"/>
      <c r="Q1949" s="213"/>
      <c r="R1949" s="213"/>
      <c r="S1949" s="213"/>
      <c r="T1949" s="214"/>
      <c r="AT1949" s="215" t="s">
        <v>546</v>
      </c>
      <c r="AU1949" s="215" t="s">
        <v>85</v>
      </c>
      <c r="AV1949" s="13" t="s">
        <v>85</v>
      </c>
      <c r="AW1949" s="13" t="s">
        <v>33</v>
      </c>
      <c r="AX1949" s="13" t="s">
        <v>72</v>
      </c>
      <c r="AY1949" s="215" t="s">
        <v>525</v>
      </c>
    </row>
    <row r="1950" spans="2:51" s="13" customFormat="1" ht="11.25">
      <c r="B1950" s="204"/>
      <c r="C1950" s="205"/>
      <c r="D1950" s="206" t="s">
        <v>546</v>
      </c>
      <c r="E1950" s="207" t="s">
        <v>19</v>
      </c>
      <c r="F1950" s="208" t="s">
        <v>1128</v>
      </c>
      <c r="G1950" s="205"/>
      <c r="H1950" s="209">
        <v>-2.31</v>
      </c>
      <c r="I1950" s="210"/>
      <c r="J1950" s="205"/>
      <c r="K1950" s="205"/>
      <c r="L1950" s="211"/>
      <c r="M1950" s="212"/>
      <c r="N1950" s="213"/>
      <c r="O1950" s="213"/>
      <c r="P1950" s="213"/>
      <c r="Q1950" s="213"/>
      <c r="R1950" s="213"/>
      <c r="S1950" s="213"/>
      <c r="T1950" s="214"/>
      <c r="AT1950" s="215" t="s">
        <v>546</v>
      </c>
      <c r="AU1950" s="215" t="s">
        <v>85</v>
      </c>
      <c r="AV1950" s="13" t="s">
        <v>85</v>
      </c>
      <c r="AW1950" s="13" t="s">
        <v>33</v>
      </c>
      <c r="AX1950" s="13" t="s">
        <v>72</v>
      </c>
      <c r="AY1950" s="215" t="s">
        <v>525</v>
      </c>
    </row>
    <row r="1951" spans="2:51" s="15" customFormat="1" ht="11.25">
      <c r="B1951" s="227"/>
      <c r="C1951" s="228"/>
      <c r="D1951" s="206" t="s">
        <v>546</v>
      </c>
      <c r="E1951" s="229" t="s">
        <v>19</v>
      </c>
      <c r="F1951" s="230" t="s">
        <v>2050</v>
      </c>
      <c r="G1951" s="228"/>
      <c r="H1951" s="229" t="s">
        <v>19</v>
      </c>
      <c r="I1951" s="231"/>
      <c r="J1951" s="228"/>
      <c r="K1951" s="228"/>
      <c r="L1951" s="232"/>
      <c r="M1951" s="233"/>
      <c r="N1951" s="234"/>
      <c r="O1951" s="234"/>
      <c r="P1951" s="234"/>
      <c r="Q1951" s="234"/>
      <c r="R1951" s="234"/>
      <c r="S1951" s="234"/>
      <c r="T1951" s="235"/>
      <c r="AT1951" s="236" t="s">
        <v>546</v>
      </c>
      <c r="AU1951" s="236" t="s">
        <v>85</v>
      </c>
      <c r="AV1951" s="15" t="s">
        <v>79</v>
      </c>
      <c r="AW1951" s="15" t="s">
        <v>33</v>
      </c>
      <c r="AX1951" s="15" t="s">
        <v>72</v>
      </c>
      <c r="AY1951" s="236" t="s">
        <v>525</v>
      </c>
    </row>
    <row r="1952" spans="2:51" s="13" customFormat="1" ht="11.25">
      <c r="B1952" s="204"/>
      <c r="C1952" s="205"/>
      <c r="D1952" s="206" t="s">
        <v>546</v>
      </c>
      <c r="E1952" s="207" t="s">
        <v>19</v>
      </c>
      <c r="F1952" s="208" t="s">
        <v>2166</v>
      </c>
      <c r="G1952" s="205"/>
      <c r="H1952" s="209">
        <v>21.684000000000001</v>
      </c>
      <c r="I1952" s="210"/>
      <c r="J1952" s="205"/>
      <c r="K1952" s="205"/>
      <c r="L1952" s="211"/>
      <c r="M1952" s="212"/>
      <c r="N1952" s="213"/>
      <c r="O1952" s="213"/>
      <c r="P1952" s="213"/>
      <c r="Q1952" s="213"/>
      <c r="R1952" s="213"/>
      <c r="S1952" s="213"/>
      <c r="T1952" s="214"/>
      <c r="AT1952" s="215" t="s">
        <v>546</v>
      </c>
      <c r="AU1952" s="215" t="s">
        <v>85</v>
      </c>
      <c r="AV1952" s="13" t="s">
        <v>85</v>
      </c>
      <c r="AW1952" s="13" t="s">
        <v>33</v>
      </c>
      <c r="AX1952" s="13" t="s">
        <v>72</v>
      </c>
      <c r="AY1952" s="215" t="s">
        <v>525</v>
      </c>
    </row>
    <row r="1953" spans="2:51" s="13" customFormat="1" ht="11.25">
      <c r="B1953" s="204"/>
      <c r="C1953" s="205"/>
      <c r="D1953" s="206" t="s">
        <v>546</v>
      </c>
      <c r="E1953" s="207" t="s">
        <v>19</v>
      </c>
      <c r="F1953" s="208" t="s">
        <v>1950</v>
      </c>
      <c r="G1953" s="205"/>
      <c r="H1953" s="209">
        <v>-1.47</v>
      </c>
      <c r="I1953" s="210"/>
      <c r="J1953" s="205"/>
      <c r="K1953" s="205"/>
      <c r="L1953" s="211"/>
      <c r="M1953" s="212"/>
      <c r="N1953" s="213"/>
      <c r="O1953" s="213"/>
      <c r="P1953" s="213"/>
      <c r="Q1953" s="213"/>
      <c r="R1953" s="213"/>
      <c r="S1953" s="213"/>
      <c r="T1953" s="214"/>
      <c r="AT1953" s="215" t="s">
        <v>546</v>
      </c>
      <c r="AU1953" s="215" t="s">
        <v>85</v>
      </c>
      <c r="AV1953" s="13" t="s">
        <v>85</v>
      </c>
      <c r="AW1953" s="13" t="s">
        <v>33</v>
      </c>
      <c r="AX1953" s="13" t="s">
        <v>72</v>
      </c>
      <c r="AY1953" s="215" t="s">
        <v>525</v>
      </c>
    </row>
    <row r="1954" spans="2:51" s="13" customFormat="1" ht="11.25">
      <c r="B1954" s="204"/>
      <c r="C1954" s="205"/>
      <c r="D1954" s="206" t="s">
        <v>546</v>
      </c>
      <c r="E1954" s="207" t="s">
        <v>19</v>
      </c>
      <c r="F1954" s="208" t="s">
        <v>1128</v>
      </c>
      <c r="G1954" s="205"/>
      <c r="H1954" s="209">
        <v>-2.31</v>
      </c>
      <c r="I1954" s="210"/>
      <c r="J1954" s="205"/>
      <c r="K1954" s="205"/>
      <c r="L1954" s="211"/>
      <c r="M1954" s="212"/>
      <c r="N1954" s="213"/>
      <c r="O1954" s="213"/>
      <c r="P1954" s="213"/>
      <c r="Q1954" s="213"/>
      <c r="R1954" s="213"/>
      <c r="S1954" s="213"/>
      <c r="T1954" s="214"/>
      <c r="AT1954" s="215" t="s">
        <v>546</v>
      </c>
      <c r="AU1954" s="215" t="s">
        <v>85</v>
      </c>
      <c r="AV1954" s="13" t="s">
        <v>85</v>
      </c>
      <c r="AW1954" s="13" t="s">
        <v>33</v>
      </c>
      <c r="AX1954" s="13" t="s">
        <v>72</v>
      </c>
      <c r="AY1954" s="215" t="s">
        <v>525</v>
      </c>
    </row>
    <row r="1955" spans="2:51" s="13" customFormat="1" ht="11.25">
      <c r="B1955" s="204"/>
      <c r="C1955" s="205"/>
      <c r="D1955" s="206" t="s">
        <v>546</v>
      </c>
      <c r="E1955" s="207" t="s">
        <v>19</v>
      </c>
      <c r="F1955" s="208" t="s">
        <v>1880</v>
      </c>
      <c r="G1955" s="205"/>
      <c r="H1955" s="209">
        <v>-1.89</v>
      </c>
      <c r="I1955" s="210"/>
      <c r="J1955" s="205"/>
      <c r="K1955" s="205"/>
      <c r="L1955" s="211"/>
      <c r="M1955" s="212"/>
      <c r="N1955" s="213"/>
      <c r="O1955" s="213"/>
      <c r="P1955" s="213"/>
      <c r="Q1955" s="213"/>
      <c r="R1955" s="213"/>
      <c r="S1955" s="213"/>
      <c r="T1955" s="214"/>
      <c r="AT1955" s="215" t="s">
        <v>546</v>
      </c>
      <c r="AU1955" s="215" t="s">
        <v>85</v>
      </c>
      <c r="AV1955" s="13" t="s">
        <v>85</v>
      </c>
      <c r="AW1955" s="13" t="s">
        <v>33</v>
      </c>
      <c r="AX1955" s="13" t="s">
        <v>72</v>
      </c>
      <c r="AY1955" s="215" t="s">
        <v>525</v>
      </c>
    </row>
    <row r="1956" spans="2:51" s="15" customFormat="1" ht="11.25">
      <c r="B1956" s="227"/>
      <c r="C1956" s="228"/>
      <c r="D1956" s="206" t="s">
        <v>546</v>
      </c>
      <c r="E1956" s="229" t="s">
        <v>19</v>
      </c>
      <c r="F1956" s="230" t="s">
        <v>2055</v>
      </c>
      <c r="G1956" s="228"/>
      <c r="H1956" s="229" t="s">
        <v>19</v>
      </c>
      <c r="I1956" s="231"/>
      <c r="J1956" s="228"/>
      <c r="K1956" s="228"/>
      <c r="L1956" s="232"/>
      <c r="M1956" s="233"/>
      <c r="N1956" s="234"/>
      <c r="O1956" s="234"/>
      <c r="P1956" s="234"/>
      <c r="Q1956" s="234"/>
      <c r="R1956" s="234"/>
      <c r="S1956" s="234"/>
      <c r="T1956" s="235"/>
      <c r="AT1956" s="236" t="s">
        <v>546</v>
      </c>
      <c r="AU1956" s="236" t="s">
        <v>85</v>
      </c>
      <c r="AV1956" s="15" t="s">
        <v>79</v>
      </c>
      <c r="AW1956" s="15" t="s">
        <v>33</v>
      </c>
      <c r="AX1956" s="15" t="s">
        <v>72</v>
      </c>
      <c r="AY1956" s="236" t="s">
        <v>525</v>
      </c>
    </row>
    <row r="1957" spans="2:51" s="13" customFormat="1" ht="11.25">
      <c r="B1957" s="204"/>
      <c r="C1957" s="205"/>
      <c r="D1957" s="206" t="s">
        <v>546</v>
      </c>
      <c r="E1957" s="207" t="s">
        <v>19</v>
      </c>
      <c r="F1957" s="208" t="s">
        <v>2056</v>
      </c>
      <c r="G1957" s="205"/>
      <c r="H1957" s="209">
        <v>18.899999999999999</v>
      </c>
      <c r="I1957" s="210"/>
      <c r="J1957" s="205"/>
      <c r="K1957" s="205"/>
      <c r="L1957" s="211"/>
      <c r="M1957" s="212"/>
      <c r="N1957" s="213"/>
      <c r="O1957" s="213"/>
      <c r="P1957" s="213"/>
      <c r="Q1957" s="213"/>
      <c r="R1957" s="213"/>
      <c r="S1957" s="213"/>
      <c r="T1957" s="214"/>
      <c r="AT1957" s="215" t="s">
        <v>546</v>
      </c>
      <c r="AU1957" s="215" t="s">
        <v>85</v>
      </c>
      <c r="AV1957" s="13" t="s">
        <v>85</v>
      </c>
      <c r="AW1957" s="13" t="s">
        <v>33</v>
      </c>
      <c r="AX1957" s="13" t="s">
        <v>72</v>
      </c>
      <c r="AY1957" s="215" t="s">
        <v>525</v>
      </c>
    </row>
    <row r="1958" spans="2:51" s="13" customFormat="1" ht="11.25">
      <c r="B1958" s="204"/>
      <c r="C1958" s="205"/>
      <c r="D1958" s="206" t="s">
        <v>546</v>
      </c>
      <c r="E1958" s="207" t="s">
        <v>19</v>
      </c>
      <c r="F1958" s="208" t="s">
        <v>1970</v>
      </c>
      <c r="G1958" s="205"/>
      <c r="H1958" s="209">
        <v>-2.94</v>
      </c>
      <c r="I1958" s="210"/>
      <c r="J1958" s="205"/>
      <c r="K1958" s="205"/>
      <c r="L1958" s="211"/>
      <c r="M1958" s="212"/>
      <c r="N1958" s="213"/>
      <c r="O1958" s="213"/>
      <c r="P1958" s="213"/>
      <c r="Q1958" s="213"/>
      <c r="R1958" s="213"/>
      <c r="S1958" s="213"/>
      <c r="T1958" s="214"/>
      <c r="AT1958" s="215" t="s">
        <v>546</v>
      </c>
      <c r="AU1958" s="215" t="s">
        <v>85</v>
      </c>
      <c r="AV1958" s="13" t="s">
        <v>85</v>
      </c>
      <c r="AW1958" s="13" t="s">
        <v>33</v>
      </c>
      <c r="AX1958" s="13" t="s">
        <v>72</v>
      </c>
      <c r="AY1958" s="215" t="s">
        <v>525</v>
      </c>
    </row>
    <row r="1959" spans="2:51" s="15" customFormat="1" ht="11.25">
      <c r="B1959" s="227"/>
      <c r="C1959" s="228"/>
      <c r="D1959" s="206" t="s">
        <v>546</v>
      </c>
      <c r="E1959" s="229" t="s">
        <v>19</v>
      </c>
      <c r="F1959" s="230" t="s">
        <v>2057</v>
      </c>
      <c r="G1959" s="228"/>
      <c r="H1959" s="229" t="s">
        <v>19</v>
      </c>
      <c r="I1959" s="231"/>
      <c r="J1959" s="228"/>
      <c r="K1959" s="228"/>
      <c r="L1959" s="232"/>
      <c r="M1959" s="233"/>
      <c r="N1959" s="234"/>
      <c r="O1959" s="234"/>
      <c r="P1959" s="234"/>
      <c r="Q1959" s="234"/>
      <c r="R1959" s="234"/>
      <c r="S1959" s="234"/>
      <c r="T1959" s="235"/>
      <c r="AT1959" s="236" t="s">
        <v>546</v>
      </c>
      <c r="AU1959" s="236" t="s">
        <v>85</v>
      </c>
      <c r="AV1959" s="15" t="s">
        <v>79</v>
      </c>
      <c r="AW1959" s="15" t="s">
        <v>33</v>
      </c>
      <c r="AX1959" s="15" t="s">
        <v>72</v>
      </c>
      <c r="AY1959" s="236" t="s">
        <v>525</v>
      </c>
    </row>
    <row r="1960" spans="2:51" s="13" customFormat="1" ht="11.25">
      <c r="B1960" s="204"/>
      <c r="C1960" s="205"/>
      <c r="D1960" s="206" t="s">
        <v>546</v>
      </c>
      <c r="E1960" s="207" t="s">
        <v>19</v>
      </c>
      <c r="F1960" s="208" t="s">
        <v>2058</v>
      </c>
      <c r="G1960" s="205"/>
      <c r="H1960" s="209">
        <v>19.23</v>
      </c>
      <c r="I1960" s="210"/>
      <c r="J1960" s="205"/>
      <c r="K1960" s="205"/>
      <c r="L1960" s="211"/>
      <c r="M1960" s="212"/>
      <c r="N1960" s="213"/>
      <c r="O1960" s="213"/>
      <c r="P1960" s="213"/>
      <c r="Q1960" s="213"/>
      <c r="R1960" s="213"/>
      <c r="S1960" s="213"/>
      <c r="T1960" s="214"/>
      <c r="AT1960" s="215" t="s">
        <v>546</v>
      </c>
      <c r="AU1960" s="215" t="s">
        <v>85</v>
      </c>
      <c r="AV1960" s="13" t="s">
        <v>85</v>
      </c>
      <c r="AW1960" s="13" t="s">
        <v>33</v>
      </c>
      <c r="AX1960" s="13" t="s">
        <v>72</v>
      </c>
      <c r="AY1960" s="215" t="s">
        <v>525</v>
      </c>
    </row>
    <row r="1961" spans="2:51" s="13" customFormat="1" ht="11.25">
      <c r="B1961" s="204"/>
      <c r="C1961" s="205"/>
      <c r="D1961" s="206" t="s">
        <v>546</v>
      </c>
      <c r="E1961" s="207" t="s">
        <v>19</v>
      </c>
      <c r="F1961" s="208" t="s">
        <v>1950</v>
      </c>
      <c r="G1961" s="205"/>
      <c r="H1961" s="209">
        <v>-1.47</v>
      </c>
      <c r="I1961" s="210"/>
      <c r="J1961" s="205"/>
      <c r="K1961" s="205"/>
      <c r="L1961" s="211"/>
      <c r="M1961" s="212"/>
      <c r="N1961" s="213"/>
      <c r="O1961" s="213"/>
      <c r="P1961" s="213"/>
      <c r="Q1961" s="213"/>
      <c r="R1961" s="213"/>
      <c r="S1961" s="213"/>
      <c r="T1961" s="214"/>
      <c r="AT1961" s="215" t="s">
        <v>546</v>
      </c>
      <c r="AU1961" s="215" t="s">
        <v>85</v>
      </c>
      <c r="AV1961" s="13" t="s">
        <v>85</v>
      </c>
      <c r="AW1961" s="13" t="s">
        <v>33</v>
      </c>
      <c r="AX1961" s="13" t="s">
        <v>72</v>
      </c>
      <c r="AY1961" s="215" t="s">
        <v>525</v>
      </c>
    </row>
    <row r="1962" spans="2:51" s="15" customFormat="1" ht="11.25">
      <c r="B1962" s="227"/>
      <c r="C1962" s="228"/>
      <c r="D1962" s="206" t="s">
        <v>546</v>
      </c>
      <c r="E1962" s="229" t="s">
        <v>19</v>
      </c>
      <c r="F1962" s="230" t="s">
        <v>2059</v>
      </c>
      <c r="G1962" s="228"/>
      <c r="H1962" s="229" t="s">
        <v>19</v>
      </c>
      <c r="I1962" s="231"/>
      <c r="J1962" s="228"/>
      <c r="K1962" s="228"/>
      <c r="L1962" s="232"/>
      <c r="M1962" s="233"/>
      <c r="N1962" s="234"/>
      <c r="O1962" s="234"/>
      <c r="P1962" s="234"/>
      <c r="Q1962" s="234"/>
      <c r="R1962" s="234"/>
      <c r="S1962" s="234"/>
      <c r="T1962" s="235"/>
      <c r="AT1962" s="236" t="s">
        <v>546</v>
      </c>
      <c r="AU1962" s="236" t="s">
        <v>85</v>
      </c>
      <c r="AV1962" s="15" t="s">
        <v>79</v>
      </c>
      <c r="AW1962" s="15" t="s">
        <v>33</v>
      </c>
      <c r="AX1962" s="15" t="s">
        <v>72</v>
      </c>
      <c r="AY1962" s="236" t="s">
        <v>525</v>
      </c>
    </row>
    <row r="1963" spans="2:51" s="13" customFormat="1" ht="11.25">
      <c r="B1963" s="204"/>
      <c r="C1963" s="205"/>
      <c r="D1963" s="206" t="s">
        <v>546</v>
      </c>
      <c r="E1963" s="207" t="s">
        <v>19</v>
      </c>
      <c r="F1963" s="208" t="s">
        <v>2167</v>
      </c>
      <c r="G1963" s="205"/>
      <c r="H1963" s="209">
        <v>17.25</v>
      </c>
      <c r="I1963" s="210"/>
      <c r="J1963" s="205"/>
      <c r="K1963" s="205"/>
      <c r="L1963" s="211"/>
      <c r="M1963" s="212"/>
      <c r="N1963" s="213"/>
      <c r="O1963" s="213"/>
      <c r="P1963" s="213"/>
      <c r="Q1963" s="213"/>
      <c r="R1963" s="213"/>
      <c r="S1963" s="213"/>
      <c r="T1963" s="214"/>
      <c r="AT1963" s="215" t="s">
        <v>546</v>
      </c>
      <c r="AU1963" s="215" t="s">
        <v>85</v>
      </c>
      <c r="AV1963" s="13" t="s">
        <v>85</v>
      </c>
      <c r="AW1963" s="13" t="s">
        <v>33</v>
      </c>
      <c r="AX1963" s="13" t="s">
        <v>72</v>
      </c>
      <c r="AY1963" s="215" t="s">
        <v>525</v>
      </c>
    </row>
    <row r="1964" spans="2:51" s="13" customFormat="1" ht="11.25">
      <c r="B1964" s="204"/>
      <c r="C1964" s="205"/>
      <c r="D1964" s="206" t="s">
        <v>546</v>
      </c>
      <c r="E1964" s="207" t="s">
        <v>19</v>
      </c>
      <c r="F1964" s="208" t="s">
        <v>1880</v>
      </c>
      <c r="G1964" s="205"/>
      <c r="H1964" s="209">
        <v>-1.89</v>
      </c>
      <c r="I1964" s="210"/>
      <c r="J1964" s="205"/>
      <c r="K1964" s="205"/>
      <c r="L1964" s="211"/>
      <c r="M1964" s="212"/>
      <c r="N1964" s="213"/>
      <c r="O1964" s="213"/>
      <c r="P1964" s="213"/>
      <c r="Q1964" s="213"/>
      <c r="R1964" s="213"/>
      <c r="S1964" s="213"/>
      <c r="T1964" s="214"/>
      <c r="AT1964" s="215" t="s">
        <v>546</v>
      </c>
      <c r="AU1964" s="215" t="s">
        <v>85</v>
      </c>
      <c r="AV1964" s="13" t="s">
        <v>85</v>
      </c>
      <c r="AW1964" s="13" t="s">
        <v>33</v>
      </c>
      <c r="AX1964" s="13" t="s">
        <v>72</v>
      </c>
      <c r="AY1964" s="215" t="s">
        <v>525</v>
      </c>
    </row>
    <row r="1965" spans="2:51" s="15" customFormat="1" ht="11.25">
      <c r="B1965" s="227"/>
      <c r="C1965" s="228"/>
      <c r="D1965" s="206" t="s">
        <v>546</v>
      </c>
      <c r="E1965" s="229" t="s">
        <v>19</v>
      </c>
      <c r="F1965" s="230" t="s">
        <v>2061</v>
      </c>
      <c r="G1965" s="228"/>
      <c r="H1965" s="229" t="s">
        <v>19</v>
      </c>
      <c r="I1965" s="231"/>
      <c r="J1965" s="228"/>
      <c r="K1965" s="228"/>
      <c r="L1965" s="232"/>
      <c r="M1965" s="233"/>
      <c r="N1965" s="234"/>
      <c r="O1965" s="234"/>
      <c r="P1965" s="234"/>
      <c r="Q1965" s="234"/>
      <c r="R1965" s="234"/>
      <c r="S1965" s="234"/>
      <c r="T1965" s="235"/>
      <c r="AT1965" s="236" t="s">
        <v>546</v>
      </c>
      <c r="AU1965" s="236" t="s">
        <v>85</v>
      </c>
      <c r="AV1965" s="15" t="s">
        <v>79</v>
      </c>
      <c r="AW1965" s="15" t="s">
        <v>33</v>
      </c>
      <c r="AX1965" s="15" t="s">
        <v>72</v>
      </c>
      <c r="AY1965" s="236" t="s">
        <v>525</v>
      </c>
    </row>
    <row r="1966" spans="2:51" s="13" customFormat="1" ht="11.25">
      <c r="B1966" s="204"/>
      <c r="C1966" s="205"/>
      <c r="D1966" s="206" t="s">
        <v>546</v>
      </c>
      <c r="E1966" s="207" t="s">
        <v>19</v>
      </c>
      <c r="F1966" s="208" t="s">
        <v>2168</v>
      </c>
      <c r="G1966" s="205"/>
      <c r="H1966" s="209">
        <v>4.62</v>
      </c>
      <c r="I1966" s="210"/>
      <c r="J1966" s="205"/>
      <c r="K1966" s="205"/>
      <c r="L1966" s="211"/>
      <c r="M1966" s="212"/>
      <c r="N1966" s="213"/>
      <c r="O1966" s="213"/>
      <c r="P1966" s="213"/>
      <c r="Q1966" s="213"/>
      <c r="R1966" s="213"/>
      <c r="S1966" s="213"/>
      <c r="T1966" s="214"/>
      <c r="AT1966" s="215" t="s">
        <v>546</v>
      </c>
      <c r="AU1966" s="215" t="s">
        <v>85</v>
      </c>
      <c r="AV1966" s="13" t="s">
        <v>85</v>
      </c>
      <c r="AW1966" s="13" t="s">
        <v>33</v>
      </c>
      <c r="AX1966" s="13" t="s">
        <v>72</v>
      </c>
      <c r="AY1966" s="215" t="s">
        <v>525</v>
      </c>
    </row>
    <row r="1967" spans="2:51" s="15" customFormat="1" ht="11.25">
      <c r="B1967" s="227"/>
      <c r="C1967" s="228"/>
      <c r="D1967" s="206" t="s">
        <v>546</v>
      </c>
      <c r="E1967" s="229" t="s">
        <v>19</v>
      </c>
      <c r="F1967" s="230" t="s">
        <v>1919</v>
      </c>
      <c r="G1967" s="228"/>
      <c r="H1967" s="229" t="s">
        <v>19</v>
      </c>
      <c r="I1967" s="231"/>
      <c r="J1967" s="228"/>
      <c r="K1967" s="228"/>
      <c r="L1967" s="232"/>
      <c r="M1967" s="233"/>
      <c r="N1967" s="234"/>
      <c r="O1967" s="234"/>
      <c r="P1967" s="234"/>
      <c r="Q1967" s="234"/>
      <c r="R1967" s="234"/>
      <c r="S1967" s="234"/>
      <c r="T1967" s="235"/>
      <c r="AT1967" s="236" t="s">
        <v>546</v>
      </c>
      <c r="AU1967" s="236" t="s">
        <v>85</v>
      </c>
      <c r="AV1967" s="15" t="s">
        <v>79</v>
      </c>
      <c r="AW1967" s="15" t="s">
        <v>33</v>
      </c>
      <c r="AX1967" s="15" t="s">
        <v>72</v>
      </c>
      <c r="AY1967" s="236" t="s">
        <v>525</v>
      </c>
    </row>
    <row r="1968" spans="2:51" s="13" customFormat="1" ht="11.25">
      <c r="B1968" s="204"/>
      <c r="C1968" s="205"/>
      <c r="D1968" s="206" t="s">
        <v>546</v>
      </c>
      <c r="E1968" s="207" t="s">
        <v>19</v>
      </c>
      <c r="F1968" s="208" t="s">
        <v>2169</v>
      </c>
      <c r="G1968" s="205"/>
      <c r="H1968" s="209">
        <v>1.835</v>
      </c>
      <c r="I1968" s="210"/>
      <c r="J1968" s="205"/>
      <c r="K1968" s="205"/>
      <c r="L1968" s="211"/>
      <c r="M1968" s="212"/>
      <c r="N1968" s="213"/>
      <c r="O1968" s="213"/>
      <c r="P1968" s="213"/>
      <c r="Q1968" s="213"/>
      <c r="R1968" s="213"/>
      <c r="S1968" s="213"/>
      <c r="T1968" s="214"/>
      <c r="AT1968" s="215" t="s">
        <v>546</v>
      </c>
      <c r="AU1968" s="215" t="s">
        <v>85</v>
      </c>
      <c r="AV1968" s="13" t="s">
        <v>85</v>
      </c>
      <c r="AW1968" s="13" t="s">
        <v>33</v>
      </c>
      <c r="AX1968" s="13" t="s">
        <v>72</v>
      </c>
      <c r="AY1968" s="215" t="s">
        <v>525</v>
      </c>
    </row>
    <row r="1969" spans="2:51" s="15" customFormat="1" ht="11.25">
      <c r="B1969" s="227"/>
      <c r="C1969" s="228"/>
      <c r="D1969" s="206" t="s">
        <v>546</v>
      </c>
      <c r="E1969" s="229" t="s">
        <v>19</v>
      </c>
      <c r="F1969" s="230" t="s">
        <v>2073</v>
      </c>
      <c r="G1969" s="228"/>
      <c r="H1969" s="229" t="s">
        <v>19</v>
      </c>
      <c r="I1969" s="231"/>
      <c r="J1969" s="228"/>
      <c r="K1969" s="228"/>
      <c r="L1969" s="232"/>
      <c r="M1969" s="233"/>
      <c r="N1969" s="234"/>
      <c r="O1969" s="234"/>
      <c r="P1969" s="234"/>
      <c r="Q1969" s="234"/>
      <c r="R1969" s="234"/>
      <c r="S1969" s="234"/>
      <c r="T1969" s="235"/>
      <c r="AT1969" s="236" t="s">
        <v>546</v>
      </c>
      <c r="AU1969" s="236" t="s">
        <v>85</v>
      </c>
      <c r="AV1969" s="15" t="s">
        <v>79</v>
      </c>
      <c r="AW1969" s="15" t="s">
        <v>33</v>
      </c>
      <c r="AX1969" s="15" t="s">
        <v>72</v>
      </c>
      <c r="AY1969" s="236" t="s">
        <v>525</v>
      </c>
    </row>
    <row r="1970" spans="2:51" s="13" customFormat="1" ht="11.25">
      <c r="B1970" s="204"/>
      <c r="C1970" s="205"/>
      <c r="D1970" s="206" t="s">
        <v>546</v>
      </c>
      <c r="E1970" s="207" t="s">
        <v>19</v>
      </c>
      <c r="F1970" s="208" t="s">
        <v>2170</v>
      </c>
      <c r="G1970" s="205"/>
      <c r="H1970" s="209">
        <v>15.66</v>
      </c>
      <c r="I1970" s="210"/>
      <c r="J1970" s="205"/>
      <c r="K1970" s="205"/>
      <c r="L1970" s="211"/>
      <c r="M1970" s="212"/>
      <c r="N1970" s="213"/>
      <c r="O1970" s="213"/>
      <c r="P1970" s="213"/>
      <c r="Q1970" s="213"/>
      <c r="R1970" s="213"/>
      <c r="S1970" s="213"/>
      <c r="T1970" s="214"/>
      <c r="AT1970" s="215" t="s">
        <v>546</v>
      </c>
      <c r="AU1970" s="215" t="s">
        <v>85</v>
      </c>
      <c r="AV1970" s="13" t="s">
        <v>85</v>
      </c>
      <c r="AW1970" s="13" t="s">
        <v>33</v>
      </c>
      <c r="AX1970" s="13" t="s">
        <v>72</v>
      </c>
      <c r="AY1970" s="215" t="s">
        <v>525</v>
      </c>
    </row>
    <row r="1971" spans="2:51" s="13" customFormat="1" ht="11.25">
      <c r="B1971" s="204"/>
      <c r="C1971" s="205"/>
      <c r="D1971" s="206" t="s">
        <v>546</v>
      </c>
      <c r="E1971" s="207" t="s">
        <v>19</v>
      </c>
      <c r="F1971" s="208" t="s">
        <v>1880</v>
      </c>
      <c r="G1971" s="205"/>
      <c r="H1971" s="209">
        <v>-1.89</v>
      </c>
      <c r="I1971" s="210"/>
      <c r="J1971" s="205"/>
      <c r="K1971" s="205"/>
      <c r="L1971" s="211"/>
      <c r="M1971" s="212"/>
      <c r="N1971" s="213"/>
      <c r="O1971" s="213"/>
      <c r="P1971" s="213"/>
      <c r="Q1971" s="213"/>
      <c r="R1971" s="213"/>
      <c r="S1971" s="213"/>
      <c r="T1971" s="214"/>
      <c r="AT1971" s="215" t="s">
        <v>546</v>
      </c>
      <c r="AU1971" s="215" t="s">
        <v>85</v>
      </c>
      <c r="AV1971" s="13" t="s">
        <v>85</v>
      </c>
      <c r="AW1971" s="13" t="s">
        <v>33</v>
      </c>
      <c r="AX1971" s="13" t="s">
        <v>72</v>
      </c>
      <c r="AY1971" s="215" t="s">
        <v>525</v>
      </c>
    </row>
    <row r="1972" spans="2:51" s="15" customFormat="1" ht="11.25">
      <c r="B1972" s="227"/>
      <c r="C1972" s="228"/>
      <c r="D1972" s="206" t="s">
        <v>546</v>
      </c>
      <c r="E1972" s="229" t="s">
        <v>19</v>
      </c>
      <c r="F1972" s="230" t="s">
        <v>2075</v>
      </c>
      <c r="G1972" s="228"/>
      <c r="H1972" s="229" t="s">
        <v>19</v>
      </c>
      <c r="I1972" s="231"/>
      <c r="J1972" s="228"/>
      <c r="K1972" s="228"/>
      <c r="L1972" s="232"/>
      <c r="M1972" s="233"/>
      <c r="N1972" s="234"/>
      <c r="O1972" s="234"/>
      <c r="P1972" s="234"/>
      <c r="Q1972" s="234"/>
      <c r="R1972" s="234"/>
      <c r="S1972" s="234"/>
      <c r="T1972" s="235"/>
      <c r="AT1972" s="236" t="s">
        <v>546</v>
      </c>
      <c r="AU1972" s="236" t="s">
        <v>85</v>
      </c>
      <c r="AV1972" s="15" t="s">
        <v>79</v>
      </c>
      <c r="AW1972" s="15" t="s">
        <v>33</v>
      </c>
      <c r="AX1972" s="15" t="s">
        <v>72</v>
      </c>
      <c r="AY1972" s="236" t="s">
        <v>525</v>
      </c>
    </row>
    <row r="1973" spans="2:51" s="13" customFormat="1" ht="11.25">
      <c r="B1973" s="204"/>
      <c r="C1973" s="205"/>
      <c r="D1973" s="206" t="s">
        <v>546</v>
      </c>
      <c r="E1973" s="207" t="s">
        <v>19</v>
      </c>
      <c r="F1973" s="208" t="s">
        <v>2171</v>
      </c>
      <c r="G1973" s="205"/>
      <c r="H1973" s="209">
        <v>31.2</v>
      </c>
      <c r="I1973" s="210"/>
      <c r="J1973" s="205"/>
      <c r="K1973" s="205"/>
      <c r="L1973" s="211"/>
      <c r="M1973" s="212"/>
      <c r="N1973" s="213"/>
      <c r="O1973" s="213"/>
      <c r="P1973" s="213"/>
      <c r="Q1973" s="213"/>
      <c r="R1973" s="213"/>
      <c r="S1973" s="213"/>
      <c r="T1973" s="214"/>
      <c r="AT1973" s="215" t="s">
        <v>546</v>
      </c>
      <c r="AU1973" s="215" t="s">
        <v>85</v>
      </c>
      <c r="AV1973" s="13" t="s">
        <v>85</v>
      </c>
      <c r="AW1973" s="13" t="s">
        <v>33</v>
      </c>
      <c r="AX1973" s="13" t="s">
        <v>72</v>
      </c>
      <c r="AY1973" s="215" t="s">
        <v>525</v>
      </c>
    </row>
    <row r="1974" spans="2:51" s="13" customFormat="1" ht="11.25">
      <c r="B1974" s="204"/>
      <c r="C1974" s="205"/>
      <c r="D1974" s="206" t="s">
        <v>546</v>
      </c>
      <c r="E1974" s="207" t="s">
        <v>19</v>
      </c>
      <c r="F1974" s="208" t="s">
        <v>1880</v>
      </c>
      <c r="G1974" s="205"/>
      <c r="H1974" s="209">
        <v>-1.89</v>
      </c>
      <c r="I1974" s="210"/>
      <c r="J1974" s="205"/>
      <c r="K1974" s="205"/>
      <c r="L1974" s="211"/>
      <c r="M1974" s="212"/>
      <c r="N1974" s="213"/>
      <c r="O1974" s="213"/>
      <c r="P1974" s="213"/>
      <c r="Q1974" s="213"/>
      <c r="R1974" s="213"/>
      <c r="S1974" s="213"/>
      <c r="T1974" s="214"/>
      <c r="AT1974" s="215" t="s">
        <v>546</v>
      </c>
      <c r="AU1974" s="215" t="s">
        <v>85</v>
      </c>
      <c r="AV1974" s="13" t="s">
        <v>85</v>
      </c>
      <c r="AW1974" s="13" t="s">
        <v>33</v>
      </c>
      <c r="AX1974" s="13" t="s">
        <v>72</v>
      </c>
      <c r="AY1974" s="215" t="s">
        <v>525</v>
      </c>
    </row>
    <row r="1975" spans="2:51" s="15" customFormat="1" ht="11.25">
      <c r="B1975" s="227"/>
      <c r="C1975" s="228"/>
      <c r="D1975" s="206" t="s">
        <v>546</v>
      </c>
      <c r="E1975" s="229" t="s">
        <v>19</v>
      </c>
      <c r="F1975" s="230" t="s">
        <v>2077</v>
      </c>
      <c r="G1975" s="228"/>
      <c r="H1975" s="229" t="s">
        <v>19</v>
      </c>
      <c r="I1975" s="231"/>
      <c r="J1975" s="228"/>
      <c r="K1975" s="228"/>
      <c r="L1975" s="232"/>
      <c r="M1975" s="233"/>
      <c r="N1975" s="234"/>
      <c r="O1975" s="234"/>
      <c r="P1975" s="234"/>
      <c r="Q1975" s="234"/>
      <c r="R1975" s="234"/>
      <c r="S1975" s="234"/>
      <c r="T1975" s="235"/>
      <c r="AT1975" s="236" t="s">
        <v>546</v>
      </c>
      <c r="AU1975" s="236" t="s">
        <v>85</v>
      </c>
      <c r="AV1975" s="15" t="s">
        <v>79</v>
      </c>
      <c r="AW1975" s="15" t="s">
        <v>33</v>
      </c>
      <c r="AX1975" s="15" t="s">
        <v>72</v>
      </c>
      <c r="AY1975" s="236" t="s">
        <v>525</v>
      </c>
    </row>
    <row r="1976" spans="2:51" s="13" customFormat="1" ht="11.25">
      <c r="B1976" s="204"/>
      <c r="C1976" s="205"/>
      <c r="D1976" s="206" t="s">
        <v>546</v>
      </c>
      <c r="E1976" s="207" t="s">
        <v>19</v>
      </c>
      <c r="F1976" s="208" t="s">
        <v>2172</v>
      </c>
      <c r="G1976" s="205"/>
      <c r="H1976" s="209">
        <v>31.65</v>
      </c>
      <c r="I1976" s="210"/>
      <c r="J1976" s="205"/>
      <c r="K1976" s="205"/>
      <c r="L1976" s="211"/>
      <c r="M1976" s="212"/>
      <c r="N1976" s="213"/>
      <c r="O1976" s="213"/>
      <c r="P1976" s="213"/>
      <c r="Q1976" s="213"/>
      <c r="R1976" s="213"/>
      <c r="S1976" s="213"/>
      <c r="T1976" s="214"/>
      <c r="AT1976" s="215" t="s">
        <v>546</v>
      </c>
      <c r="AU1976" s="215" t="s">
        <v>85</v>
      </c>
      <c r="AV1976" s="13" t="s">
        <v>85</v>
      </c>
      <c r="AW1976" s="13" t="s">
        <v>33</v>
      </c>
      <c r="AX1976" s="13" t="s">
        <v>72</v>
      </c>
      <c r="AY1976" s="215" t="s">
        <v>525</v>
      </c>
    </row>
    <row r="1977" spans="2:51" s="15" customFormat="1" ht="11.25">
      <c r="B1977" s="227"/>
      <c r="C1977" s="228"/>
      <c r="D1977" s="206" t="s">
        <v>546</v>
      </c>
      <c r="E1977" s="229" t="s">
        <v>19</v>
      </c>
      <c r="F1977" s="230" t="s">
        <v>2079</v>
      </c>
      <c r="G1977" s="228"/>
      <c r="H1977" s="229" t="s">
        <v>19</v>
      </c>
      <c r="I1977" s="231"/>
      <c r="J1977" s="228"/>
      <c r="K1977" s="228"/>
      <c r="L1977" s="232"/>
      <c r="M1977" s="233"/>
      <c r="N1977" s="234"/>
      <c r="O1977" s="234"/>
      <c r="P1977" s="234"/>
      <c r="Q1977" s="234"/>
      <c r="R1977" s="234"/>
      <c r="S1977" s="234"/>
      <c r="T1977" s="235"/>
      <c r="AT1977" s="236" t="s">
        <v>546</v>
      </c>
      <c r="AU1977" s="236" t="s">
        <v>85</v>
      </c>
      <c r="AV1977" s="15" t="s">
        <v>79</v>
      </c>
      <c r="AW1977" s="15" t="s">
        <v>33</v>
      </c>
      <c r="AX1977" s="15" t="s">
        <v>72</v>
      </c>
      <c r="AY1977" s="236" t="s">
        <v>525</v>
      </c>
    </row>
    <row r="1978" spans="2:51" s="13" customFormat="1" ht="11.25">
      <c r="B1978" s="204"/>
      <c r="C1978" s="205"/>
      <c r="D1978" s="206" t="s">
        <v>546</v>
      </c>
      <c r="E1978" s="207" t="s">
        <v>19</v>
      </c>
      <c r="F1978" s="208" t="s">
        <v>2173</v>
      </c>
      <c r="G1978" s="205"/>
      <c r="H1978" s="209">
        <v>35.1</v>
      </c>
      <c r="I1978" s="210"/>
      <c r="J1978" s="205"/>
      <c r="K1978" s="205"/>
      <c r="L1978" s="211"/>
      <c r="M1978" s="212"/>
      <c r="N1978" s="213"/>
      <c r="O1978" s="213"/>
      <c r="P1978" s="213"/>
      <c r="Q1978" s="213"/>
      <c r="R1978" s="213"/>
      <c r="S1978" s="213"/>
      <c r="T1978" s="214"/>
      <c r="AT1978" s="215" t="s">
        <v>546</v>
      </c>
      <c r="AU1978" s="215" t="s">
        <v>85</v>
      </c>
      <c r="AV1978" s="13" t="s">
        <v>85</v>
      </c>
      <c r="AW1978" s="13" t="s">
        <v>33</v>
      </c>
      <c r="AX1978" s="13" t="s">
        <v>72</v>
      </c>
      <c r="AY1978" s="215" t="s">
        <v>525</v>
      </c>
    </row>
    <row r="1979" spans="2:51" s="13" customFormat="1" ht="11.25">
      <c r="B1979" s="204"/>
      <c r="C1979" s="205"/>
      <c r="D1979" s="206" t="s">
        <v>546</v>
      </c>
      <c r="E1979" s="207" t="s">
        <v>19</v>
      </c>
      <c r="F1979" s="208" t="s">
        <v>1880</v>
      </c>
      <c r="G1979" s="205"/>
      <c r="H1979" s="209">
        <v>-1.89</v>
      </c>
      <c r="I1979" s="210"/>
      <c r="J1979" s="205"/>
      <c r="K1979" s="205"/>
      <c r="L1979" s="211"/>
      <c r="M1979" s="212"/>
      <c r="N1979" s="213"/>
      <c r="O1979" s="213"/>
      <c r="P1979" s="213"/>
      <c r="Q1979" s="213"/>
      <c r="R1979" s="213"/>
      <c r="S1979" s="213"/>
      <c r="T1979" s="214"/>
      <c r="AT1979" s="215" t="s">
        <v>546</v>
      </c>
      <c r="AU1979" s="215" t="s">
        <v>85</v>
      </c>
      <c r="AV1979" s="13" t="s">
        <v>85</v>
      </c>
      <c r="AW1979" s="13" t="s">
        <v>33</v>
      </c>
      <c r="AX1979" s="13" t="s">
        <v>72</v>
      </c>
      <c r="AY1979" s="215" t="s">
        <v>525</v>
      </c>
    </row>
    <row r="1980" spans="2:51" s="15" customFormat="1" ht="11.25">
      <c r="B1980" s="227"/>
      <c r="C1980" s="228"/>
      <c r="D1980" s="206" t="s">
        <v>546</v>
      </c>
      <c r="E1980" s="229" t="s">
        <v>19</v>
      </c>
      <c r="F1980" s="230" t="s">
        <v>2080</v>
      </c>
      <c r="G1980" s="228"/>
      <c r="H1980" s="229" t="s">
        <v>19</v>
      </c>
      <c r="I1980" s="231"/>
      <c r="J1980" s="228"/>
      <c r="K1980" s="228"/>
      <c r="L1980" s="232"/>
      <c r="M1980" s="233"/>
      <c r="N1980" s="234"/>
      <c r="O1980" s="234"/>
      <c r="P1980" s="234"/>
      <c r="Q1980" s="234"/>
      <c r="R1980" s="234"/>
      <c r="S1980" s="234"/>
      <c r="T1980" s="235"/>
      <c r="AT1980" s="236" t="s">
        <v>546</v>
      </c>
      <c r="AU1980" s="236" t="s">
        <v>85</v>
      </c>
      <c r="AV1980" s="15" t="s">
        <v>79</v>
      </c>
      <c r="AW1980" s="15" t="s">
        <v>33</v>
      </c>
      <c r="AX1980" s="15" t="s">
        <v>72</v>
      </c>
      <c r="AY1980" s="236" t="s">
        <v>525</v>
      </c>
    </row>
    <row r="1981" spans="2:51" s="13" customFormat="1" ht="11.25">
      <c r="B1981" s="204"/>
      <c r="C1981" s="205"/>
      <c r="D1981" s="206" t="s">
        <v>546</v>
      </c>
      <c r="E1981" s="207" t="s">
        <v>19</v>
      </c>
      <c r="F1981" s="208" t="s">
        <v>2174</v>
      </c>
      <c r="G1981" s="205"/>
      <c r="H1981" s="209">
        <v>22.95</v>
      </c>
      <c r="I1981" s="210"/>
      <c r="J1981" s="205"/>
      <c r="K1981" s="205"/>
      <c r="L1981" s="211"/>
      <c r="M1981" s="212"/>
      <c r="N1981" s="213"/>
      <c r="O1981" s="213"/>
      <c r="P1981" s="213"/>
      <c r="Q1981" s="213"/>
      <c r="R1981" s="213"/>
      <c r="S1981" s="213"/>
      <c r="T1981" s="214"/>
      <c r="AT1981" s="215" t="s">
        <v>546</v>
      </c>
      <c r="AU1981" s="215" t="s">
        <v>85</v>
      </c>
      <c r="AV1981" s="13" t="s">
        <v>85</v>
      </c>
      <c r="AW1981" s="13" t="s">
        <v>33</v>
      </c>
      <c r="AX1981" s="13" t="s">
        <v>72</v>
      </c>
      <c r="AY1981" s="215" t="s">
        <v>525</v>
      </c>
    </row>
    <row r="1982" spans="2:51" s="13" customFormat="1" ht="11.25">
      <c r="B1982" s="204"/>
      <c r="C1982" s="205"/>
      <c r="D1982" s="206" t="s">
        <v>546</v>
      </c>
      <c r="E1982" s="207" t="s">
        <v>19</v>
      </c>
      <c r="F1982" s="208" t="s">
        <v>1880</v>
      </c>
      <c r="G1982" s="205"/>
      <c r="H1982" s="209">
        <v>-1.89</v>
      </c>
      <c r="I1982" s="210"/>
      <c r="J1982" s="205"/>
      <c r="K1982" s="205"/>
      <c r="L1982" s="211"/>
      <c r="M1982" s="212"/>
      <c r="N1982" s="213"/>
      <c r="O1982" s="213"/>
      <c r="P1982" s="213"/>
      <c r="Q1982" s="213"/>
      <c r="R1982" s="213"/>
      <c r="S1982" s="213"/>
      <c r="T1982" s="214"/>
      <c r="AT1982" s="215" t="s">
        <v>546</v>
      </c>
      <c r="AU1982" s="215" t="s">
        <v>85</v>
      </c>
      <c r="AV1982" s="13" t="s">
        <v>85</v>
      </c>
      <c r="AW1982" s="13" t="s">
        <v>33</v>
      </c>
      <c r="AX1982" s="13" t="s">
        <v>72</v>
      </c>
      <c r="AY1982" s="215" t="s">
        <v>525</v>
      </c>
    </row>
    <row r="1983" spans="2:51" s="15" customFormat="1" ht="11.25">
      <c r="B1983" s="227"/>
      <c r="C1983" s="228"/>
      <c r="D1983" s="206" t="s">
        <v>546</v>
      </c>
      <c r="E1983" s="229" t="s">
        <v>19</v>
      </c>
      <c r="F1983" s="230" t="s">
        <v>2082</v>
      </c>
      <c r="G1983" s="228"/>
      <c r="H1983" s="229" t="s">
        <v>19</v>
      </c>
      <c r="I1983" s="231"/>
      <c r="J1983" s="228"/>
      <c r="K1983" s="228"/>
      <c r="L1983" s="232"/>
      <c r="M1983" s="233"/>
      <c r="N1983" s="234"/>
      <c r="O1983" s="234"/>
      <c r="P1983" s="234"/>
      <c r="Q1983" s="234"/>
      <c r="R1983" s="234"/>
      <c r="S1983" s="234"/>
      <c r="T1983" s="235"/>
      <c r="AT1983" s="236" t="s">
        <v>546</v>
      </c>
      <c r="AU1983" s="236" t="s">
        <v>85</v>
      </c>
      <c r="AV1983" s="15" t="s">
        <v>79</v>
      </c>
      <c r="AW1983" s="15" t="s">
        <v>33</v>
      </c>
      <c r="AX1983" s="15" t="s">
        <v>72</v>
      </c>
      <c r="AY1983" s="236" t="s">
        <v>525</v>
      </c>
    </row>
    <row r="1984" spans="2:51" s="13" customFormat="1" ht="11.25">
      <c r="B1984" s="204"/>
      <c r="C1984" s="205"/>
      <c r="D1984" s="206" t="s">
        <v>546</v>
      </c>
      <c r="E1984" s="207" t="s">
        <v>19</v>
      </c>
      <c r="F1984" s="208" t="s">
        <v>2175</v>
      </c>
      <c r="G1984" s="205"/>
      <c r="H1984" s="209">
        <v>22.2</v>
      </c>
      <c r="I1984" s="210"/>
      <c r="J1984" s="205"/>
      <c r="K1984" s="205"/>
      <c r="L1984" s="211"/>
      <c r="M1984" s="212"/>
      <c r="N1984" s="213"/>
      <c r="O1984" s="213"/>
      <c r="P1984" s="213"/>
      <c r="Q1984" s="213"/>
      <c r="R1984" s="213"/>
      <c r="S1984" s="213"/>
      <c r="T1984" s="214"/>
      <c r="AT1984" s="215" t="s">
        <v>546</v>
      </c>
      <c r="AU1984" s="215" t="s">
        <v>85</v>
      </c>
      <c r="AV1984" s="13" t="s">
        <v>85</v>
      </c>
      <c r="AW1984" s="13" t="s">
        <v>33</v>
      </c>
      <c r="AX1984" s="13" t="s">
        <v>72</v>
      </c>
      <c r="AY1984" s="215" t="s">
        <v>525</v>
      </c>
    </row>
    <row r="1985" spans="2:51" s="13" customFormat="1" ht="11.25">
      <c r="B1985" s="204"/>
      <c r="C1985" s="205"/>
      <c r="D1985" s="206" t="s">
        <v>546</v>
      </c>
      <c r="E1985" s="207" t="s">
        <v>19</v>
      </c>
      <c r="F1985" s="208" t="s">
        <v>1880</v>
      </c>
      <c r="G1985" s="205"/>
      <c r="H1985" s="209">
        <v>-1.89</v>
      </c>
      <c r="I1985" s="210"/>
      <c r="J1985" s="205"/>
      <c r="K1985" s="205"/>
      <c r="L1985" s="211"/>
      <c r="M1985" s="212"/>
      <c r="N1985" s="213"/>
      <c r="O1985" s="213"/>
      <c r="P1985" s="213"/>
      <c r="Q1985" s="213"/>
      <c r="R1985" s="213"/>
      <c r="S1985" s="213"/>
      <c r="T1985" s="214"/>
      <c r="AT1985" s="215" t="s">
        <v>546</v>
      </c>
      <c r="AU1985" s="215" t="s">
        <v>85</v>
      </c>
      <c r="AV1985" s="13" t="s">
        <v>85</v>
      </c>
      <c r="AW1985" s="13" t="s">
        <v>33</v>
      </c>
      <c r="AX1985" s="13" t="s">
        <v>72</v>
      </c>
      <c r="AY1985" s="215" t="s">
        <v>525</v>
      </c>
    </row>
    <row r="1986" spans="2:51" s="15" customFormat="1" ht="11.25">
      <c r="B1986" s="227"/>
      <c r="C1986" s="228"/>
      <c r="D1986" s="206" t="s">
        <v>546</v>
      </c>
      <c r="E1986" s="229" t="s">
        <v>19</v>
      </c>
      <c r="F1986" s="230" t="s">
        <v>2083</v>
      </c>
      <c r="G1986" s="228"/>
      <c r="H1986" s="229" t="s">
        <v>19</v>
      </c>
      <c r="I1986" s="231"/>
      <c r="J1986" s="228"/>
      <c r="K1986" s="228"/>
      <c r="L1986" s="232"/>
      <c r="M1986" s="233"/>
      <c r="N1986" s="234"/>
      <c r="O1986" s="234"/>
      <c r="P1986" s="234"/>
      <c r="Q1986" s="234"/>
      <c r="R1986" s="234"/>
      <c r="S1986" s="234"/>
      <c r="T1986" s="235"/>
      <c r="AT1986" s="236" t="s">
        <v>546</v>
      </c>
      <c r="AU1986" s="236" t="s">
        <v>85</v>
      </c>
      <c r="AV1986" s="15" t="s">
        <v>79</v>
      </c>
      <c r="AW1986" s="15" t="s">
        <v>33</v>
      </c>
      <c r="AX1986" s="15" t="s">
        <v>72</v>
      </c>
      <c r="AY1986" s="236" t="s">
        <v>525</v>
      </c>
    </row>
    <row r="1987" spans="2:51" s="13" customFormat="1" ht="11.25">
      <c r="B1987" s="204"/>
      <c r="C1987" s="205"/>
      <c r="D1987" s="206" t="s">
        <v>546</v>
      </c>
      <c r="E1987" s="207" t="s">
        <v>19</v>
      </c>
      <c r="F1987" s="208" t="s">
        <v>2176</v>
      </c>
      <c r="G1987" s="205"/>
      <c r="H1987" s="209">
        <v>29.01</v>
      </c>
      <c r="I1987" s="210"/>
      <c r="J1987" s="205"/>
      <c r="K1987" s="205"/>
      <c r="L1987" s="211"/>
      <c r="M1987" s="212"/>
      <c r="N1987" s="213"/>
      <c r="O1987" s="213"/>
      <c r="P1987" s="213"/>
      <c r="Q1987" s="213"/>
      <c r="R1987" s="213"/>
      <c r="S1987" s="213"/>
      <c r="T1987" s="214"/>
      <c r="AT1987" s="215" t="s">
        <v>546</v>
      </c>
      <c r="AU1987" s="215" t="s">
        <v>85</v>
      </c>
      <c r="AV1987" s="13" t="s">
        <v>85</v>
      </c>
      <c r="AW1987" s="13" t="s">
        <v>33</v>
      </c>
      <c r="AX1987" s="13" t="s">
        <v>72</v>
      </c>
      <c r="AY1987" s="215" t="s">
        <v>525</v>
      </c>
    </row>
    <row r="1988" spans="2:51" s="15" customFormat="1" ht="11.25">
      <c r="B1988" s="227"/>
      <c r="C1988" s="228"/>
      <c r="D1988" s="206" t="s">
        <v>546</v>
      </c>
      <c r="E1988" s="229" t="s">
        <v>19</v>
      </c>
      <c r="F1988" s="230" t="s">
        <v>2085</v>
      </c>
      <c r="G1988" s="228"/>
      <c r="H1988" s="229" t="s">
        <v>19</v>
      </c>
      <c r="I1988" s="231"/>
      <c r="J1988" s="228"/>
      <c r="K1988" s="228"/>
      <c r="L1988" s="232"/>
      <c r="M1988" s="233"/>
      <c r="N1988" s="234"/>
      <c r="O1988" s="234"/>
      <c r="P1988" s="234"/>
      <c r="Q1988" s="234"/>
      <c r="R1988" s="234"/>
      <c r="S1988" s="234"/>
      <c r="T1988" s="235"/>
      <c r="AT1988" s="236" t="s">
        <v>546</v>
      </c>
      <c r="AU1988" s="236" t="s">
        <v>85</v>
      </c>
      <c r="AV1988" s="15" t="s">
        <v>79</v>
      </c>
      <c r="AW1988" s="15" t="s">
        <v>33</v>
      </c>
      <c r="AX1988" s="15" t="s">
        <v>72</v>
      </c>
      <c r="AY1988" s="236" t="s">
        <v>525</v>
      </c>
    </row>
    <row r="1989" spans="2:51" s="13" customFormat="1" ht="11.25">
      <c r="B1989" s="204"/>
      <c r="C1989" s="205"/>
      <c r="D1989" s="206" t="s">
        <v>546</v>
      </c>
      <c r="E1989" s="207" t="s">
        <v>19</v>
      </c>
      <c r="F1989" s="208" t="s">
        <v>2177</v>
      </c>
      <c r="G1989" s="205"/>
      <c r="H1989" s="209">
        <v>22.2</v>
      </c>
      <c r="I1989" s="210"/>
      <c r="J1989" s="205"/>
      <c r="K1989" s="205"/>
      <c r="L1989" s="211"/>
      <c r="M1989" s="212"/>
      <c r="N1989" s="213"/>
      <c r="O1989" s="213"/>
      <c r="P1989" s="213"/>
      <c r="Q1989" s="213"/>
      <c r="R1989" s="213"/>
      <c r="S1989" s="213"/>
      <c r="T1989" s="214"/>
      <c r="AT1989" s="215" t="s">
        <v>546</v>
      </c>
      <c r="AU1989" s="215" t="s">
        <v>85</v>
      </c>
      <c r="AV1989" s="13" t="s">
        <v>85</v>
      </c>
      <c r="AW1989" s="13" t="s">
        <v>33</v>
      </c>
      <c r="AX1989" s="13" t="s">
        <v>72</v>
      </c>
      <c r="AY1989" s="215" t="s">
        <v>525</v>
      </c>
    </row>
    <row r="1990" spans="2:51" s="15" customFormat="1" ht="11.25">
      <c r="B1990" s="227"/>
      <c r="C1990" s="228"/>
      <c r="D1990" s="206" t="s">
        <v>546</v>
      </c>
      <c r="E1990" s="229" t="s">
        <v>19</v>
      </c>
      <c r="F1990" s="230" t="s">
        <v>2087</v>
      </c>
      <c r="G1990" s="228"/>
      <c r="H1990" s="229" t="s">
        <v>19</v>
      </c>
      <c r="I1990" s="231"/>
      <c r="J1990" s="228"/>
      <c r="K1990" s="228"/>
      <c r="L1990" s="232"/>
      <c r="M1990" s="233"/>
      <c r="N1990" s="234"/>
      <c r="O1990" s="234"/>
      <c r="P1990" s="234"/>
      <c r="Q1990" s="234"/>
      <c r="R1990" s="234"/>
      <c r="S1990" s="234"/>
      <c r="T1990" s="235"/>
      <c r="AT1990" s="236" t="s">
        <v>546</v>
      </c>
      <c r="AU1990" s="236" t="s">
        <v>85</v>
      </c>
      <c r="AV1990" s="15" t="s">
        <v>79</v>
      </c>
      <c r="AW1990" s="15" t="s">
        <v>33</v>
      </c>
      <c r="AX1990" s="15" t="s">
        <v>72</v>
      </c>
      <c r="AY1990" s="236" t="s">
        <v>525</v>
      </c>
    </row>
    <row r="1991" spans="2:51" s="13" customFormat="1" ht="11.25">
      <c r="B1991" s="204"/>
      <c r="C1991" s="205"/>
      <c r="D1991" s="206" t="s">
        <v>546</v>
      </c>
      <c r="E1991" s="207" t="s">
        <v>19</v>
      </c>
      <c r="F1991" s="208" t="s">
        <v>2177</v>
      </c>
      <c r="G1991" s="205"/>
      <c r="H1991" s="209">
        <v>22.2</v>
      </c>
      <c r="I1991" s="210"/>
      <c r="J1991" s="205"/>
      <c r="K1991" s="205"/>
      <c r="L1991" s="211"/>
      <c r="M1991" s="212"/>
      <c r="N1991" s="213"/>
      <c r="O1991" s="213"/>
      <c r="P1991" s="213"/>
      <c r="Q1991" s="213"/>
      <c r="R1991" s="213"/>
      <c r="S1991" s="213"/>
      <c r="T1991" s="214"/>
      <c r="AT1991" s="215" t="s">
        <v>546</v>
      </c>
      <c r="AU1991" s="215" t="s">
        <v>85</v>
      </c>
      <c r="AV1991" s="13" t="s">
        <v>85</v>
      </c>
      <c r="AW1991" s="13" t="s">
        <v>33</v>
      </c>
      <c r="AX1991" s="13" t="s">
        <v>72</v>
      </c>
      <c r="AY1991" s="215" t="s">
        <v>525</v>
      </c>
    </row>
    <row r="1992" spans="2:51" s="13" customFormat="1" ht="11.25">
      <c r="B1992" s="204"/>
      <c r="C1992" s="205"/>
      <c r="D1992" s="206" t="s">
        <v>546</v>
      </c>
      <c r="E1992" s="207" t="s">
        <v>19</v>
      </c>
      <c r="F1992" s="208" t="s">
        <v>1880</v>
      </c>
      <c r="G1992" s="205"/>
      <c r="H1992" s="209">
        <v>-1.89</v>
      </c>
      <c r="I1992" s="210"/>
      <c r="J1992" s="205"/>
      <c r="K1992" s="205"/>
      <c r="L1992" s="211"/>
      <c r="M1992" s="212"/>
      <c r="N1992" s="213"/>
      <c r="O1992" s="213"/>
      <c r="P1992" s="213"/>
      <c r="Q1992" s="213"/>
      <c r="R1992" s="213"/>
      <c r="S1992" s="213"/>
      <c r="T1992" s="214"/>
      <c r="AT1992" s="215" t="s">
        <v>546</v>
      </c>
      <c r="AU1992" s="215" t="s">
        <v>85</v>
      </c>
      <c r="AV1992" s="13" t="s">
        <v>85</v>
      </c>
      <c r="AW1992" s="13" t="s">
        <v>33</v>
      </c>
      <c r="AX1992" s="13" t="s">
        <v>72</v>
      </c>
      <c r="AY1992" s="215" t="s">
        <v>525</v>
      </c>
    </row>
    <row r="1993" spans="2:51" s="15" customFormat="1" ht="11.25">
      <c r="B1993" s="227"/>
      <c r="C1993" s="228"/>
      <c r="D1993" s="206" t="s">
        <v>546</v>
      </c>
      <c r="E1993" s="229" t="s">
        <v>19</v>
      </c>
      <c r="F1993" s="230" t="s">
        <v>2088</v>
      </c>
      <c r="G1993" s="228"/>
      <c r="H1993" s="229" t="s">
        <v>19</v>
      </c>
      <c r="I1993" s="231"/>
      <c r="J1993" s="228"/>
      <c r="K1993" s="228"/>
      <c r="L1993" s="232"/>
      <c r="M1993" s="233"/>
      <c r="N1993" s="234"/>
      <c r="O1993" s="234"/>
      <c r="P1993" s="234"/>
      <c r="Q1993" s="234"/>
      <c r="R1993" s="234"/>
      <c r="S1993" s="234"/>
      <c r="T1993" s="235"/>
      <c r="AT1993" s="236" t="s">
        <v>546</v>
      </c>
      <c r="AU1993" s="236" t="s">
        <v>85</v>
      </c>
      <c r="AV1993" s="15" t="s">
        <v>79</v>
      </c>
      <c r="AW1993" s="15" t="s">
        <v>33</v>
      </c>
      <c r="AX1993" s="15" t="s">
        <v>72</v>
      </c>
      <c r="AY1993" s="236" t="s">
        <v>525</v>
      </c>
    </row>
    <row r="1994" spans="2:51" s="13" customFormat="1" ht="11.25">
      <c r="B1994" s="204"/>
      <c r="C1994" s="205"/>
      <c r="D1994" s="206" t="s">
        <v>546</v>
      </c>
      <c r="E1994" s="207" t="s">
        <v>19</v>
      </c>
      <c r="F1994" s="208" t="s">
        <v>2176</v>
      </c>
      <c r="G1994" s="205"/>
      <c r="H1994" s="209">
        <v>29.01</v>
      </c>
      <c r="I1994" s="210"/>
      <c r="J1994" s="205"/>
      <c r="K1994" s="205"/>
      <c r="L1994" s="211"/>
      <c r="M1994" s="212"/>
      <c r="N1994" s="213"/>
      <c r="O1994" s="213"/>
      <c r="P1994" s="213"/>
      <c r="Q1994" s="213"/>
      <c r="R1994" s="213"/>
      <c r="S1994" s="213"/>
      <c r="T1994" s="214"/>
      <c r="AT1994" s="215" t="s">
        <v>546</v>
      </c>
      <c r="AU1994" s="215" t="s">
        <v>85</v>
      </c>
      <c r="AV1994" s="13" t="s">
        <v>85</v>
      </c>
      <c r="AW1994" s="13" t="s">
        <v>33</v>
      </c>
      <c r="AX1994" s="13" t="s">
        <v>72</v>
      </c>
      <c r="AY1994" s="215" t="s">
        <v>525</v>
      </c>
    </row>
    <row r="1995" spans="2:51" s="15" customFormat="1" ht="11.25">
      <c r="B1995" s="227"/>
      <c r="C1995" s="228"/>
      <c r="D1995" s="206" t="s">
        <v>546</v>
      </c>
      <c r="E1995" s="229" t="s">
        <v>19</v>
      </c>
      <c r="F1995" s="230" t="s">
        <v>1831</v>
      </c>
      <c r="G1995" s="228"/>
      <c r="H1995" s="229" t="s">
        <v>19</v>
      </c>
      <c r="I1995" s="231"/>
      <c r="J1995" s="228"/>
      <c r="K1995" s="228"/>
      <c r="L1995" s="232"/>
      <c r="M1995" s="233"/>
      <c r="N1995" s="234"/>
      <c r="O1995" s="234"/>
      <c r="P1995" s="234"/>
      <c r="Q1995" s="234"/>
      <c r="R1995" s="234"/>
      <c r="S1995" s="234"/>
      <c r="T1995" s="235"/>
      <c r="AT1995" s="236" t="s">
        <v>546</v>
      </c>
      <c r="AU1995" s="236" t="s">
        <v>85</v>
      </c>
      <c r="AV1995" s="15" t="s">
        <v>79</v>
      </c>
      <c r="AW1995" s="15" t="s">
        <v>33</v>
      </c>
      <c r="AX1995" s="15" t="s">
        <v>72</v>
      </c>
      <c r="AY1995" s="236" t="s">
        <v>525</v>
      </c>
    </row>
    <row r="1996" spans="2:51" s="13" customFormat="1" ht="11.25">
      <c r="B1996" s="204"/>
      <c r="C1996" s="205"/>
      <c r="D1996" s="206" t="s">
        <v>546</v>
      </c>
      <c r="E1996" s="207" t="s">
        <v>19</v>
      </c>
      <c r="F1996" s="208" t="s">
        <v>2178</v>
      </c>
      <c r="G1996" s="205"/>
      <c r="H1996" s="209">
        <v>24.79</v>
      </c>
      <c r="I1996" s="210"/>
      <c r="J1996" s="205"/>
      <c r="K1996" s="205"/>
      <c r="L1996" s="211"/>
      <c r="M1996" s="212"/>
      <c r="N1996" s="213"/>
      <c r="O1996" s="213"/>
      <c r="P1996" s="213"/>
      <c r="Q1996" s="213"/>
      <c r="R1996" s="213"/>
      <c r="S1996" s="213"/>
      <c r="T1996" s="214"/>
      <c r="AT1996" s="215" t="s">
        <v>546</v>
      </c>
      <c r="AU1996" s="215" t="s">
        <v>85</v>
      </c>
      <c r="AV1996" s="13" t="s">
        <v>85</v>
      </c>
      <c r="AW1996" s="13" t="s">
        <v>33</v>
      </c>
      <c r="AX1996" s="13" t="s">
        <v>72</v>
      </c>
      <c r="AY1996" s="215" t="s">
        <v>525</v>
      </c>
    </row>
    <row r="1997" spans="2:51" s="15" customFormat="1" ht="11.25">
      <c r="B1997" s="227"/>
      <c r="C1997" s="228"/>
      <c r="D1997" s="206" t="s">
        <v>546</v>
      </c>
      <c r="E1997" s="229" t="s">
        <v>19</v>
      </c>
      <c r="F1997" s="230" t="s">
        <v>2091</v>
      </c>
      <c r="G1997" s="228"/>
      <c r="H1997" s="229" t="s">
        <v>19</v>
      </c>
      <c r="I1997" s="231"/>
      <c r="J1997" s="228"/>
      <c r="K1997" s="228"/>
      <c r="L1997" s="232"/>
      <c r="M1997" s="233"/>
      <c r="N1997" s="234"/>
      <c r="O1997" s="234"/>
      <c r="P1997" s="234"/>
      <c r="Q1997" s="234"/>
      <c r="R1997" s="234"/>
      <c r="S1997" s="234"/>
      <c r="T1997" s="235"/>
      <c r="AT1997" s="236" t="s">
        <v>546</v>
      </c>
      <c r="AU1997" s="236" t="s">
        <v>85</v>
      </c>
      <c r="AV1997" s="15" t="s">
        <v>79</v>
      </c>
      <c r="AW1997" s="15" t="s">
        <v>33</v>
      </c>
      <c r="AX1997" s="15" t="s">
        <v>72</v>
      </c>
      <c r="AY1997" s="236" t="s">
        <v>525</v>
      </c>
    </row>
    <row r="1998" spans="2:51" s="13" customFormat="1" ht="11.25">
      <c r="B1998" s="204"/>
      <c r="C1998" s="205"/>
      <c r="D1998" s="206" t="s">
        <v>546</v>
      </c>
      <c r="E1998" s="207" t="s">
        <v>19</v>
      </c>
      <c r="F1998" s="208" t="s">
        <v>2175</v>
      </c>
      <c r="G1998" s="205"/>
      <c r="H1998" s="209">
        <v>22.2</v>
      </c>
      <c r="I1998" s="210"/>
      <c r="J1998" s="205"/>
      <c r="K1998" s="205"/>
      <c r="L1998" s="211"/>
      <c r="M1998" s="212"/>
      <c r="N1998" s="213"/>
      <c r="O1998" s="213"/>
      <c r="P1998" s="213"/>
      <c r="Q1998" s="213"/>
      <c r="R1998" s="213"/>
      <c r="S1998" s="213"/>
      <c r="T1998" s="214"/>
      <c r="AT1998" s="215" t="s">
        <v>546</v>
      </c>
      <c r="AU1998" s="215" t="s">
        <v>85</v>
      </c>
      <c r="AV1998" s="13" t="s">
        <v>85</v>
      </c>
      <c r="AW1998" s="13" t="s">
        <v>33</v>
      </c>
      <c r="AX1998" s="13" t="s">
        <v>72</v>
      </c>
      <c r="AY1998" s="215" t="s">
        <v>525</v>
      </c>
    </row>
    <row r="1999" spans="2:51" s="13" customFormat="1" ht="11.25">
      <c r="B1999" s="204"/>
      <c r="C1999" s="205"/>
      <c r="D1999" s="206" t="s">
        <v>546</v>
      </c>
      <c r="E1999" s="207" t="s">
        <v>19</v>
      </c>
      <c r="F1999" s="208" t="s">
        <v>1880</v>
      </c>
      <c r="G1999" s="205"/>
      <c r="H1999" s="209">
        <v>-1.89</v>
      </c>
      <c r="I1999" s="210"/>
      <c r="J1999" s="205"/>
      <c r="K1999" s="205"/>
      <c r="L1999" s="211"/>
      <c r="M1999" s="212"/>
      <c r="N1999" s="213"/>
      <c r="O1999" s="213"/>
      <c r="P1999" s="213"/>
      <c r="Q1999" s="213"/>
      <c r="R1999" s="213"/>
      <c r="S1999" s="213"/>
      <c r="T1999" s="214"/>
      <c r="AT1999" s="215" t="s">
        <v>546</v>
      </c>
      <c r="AU1999" s="215" t="s">
        <v>85</v>
      </c>
      <c r="AV1999" s="13" t="s">
        <v>85</v>
      </c>
      <c r="AW1999" s="13" t="s">
        <v>33</v>
      </c>
      <c r="AX1999" s="13" t="s">
        <v>72</v>
      </c>
      <c r="AY1999" s="215" t="s">
        <v>525</v>
      </c>
    </row>
    <row r="2000" spans="2:51" s="15" customFormat="1" ht="11.25">
      <c r="B2000" s="227"/>
      <c r="C2000" s="228"/>
      <c r="D2000" s="206" t="s">
        <v>546</v>
      </c>
      <c r="E2000" s="229" t="s">
        <v>19</v>
      </c>
      <c r="F2000" s="230" t="s">
        <v>2092</v>
      </c>
      <c r="G2000" s="228"/>
      <c r="H2000" s="229" t="s">
        <v>19</v>
      </c>
      <c r="I2000" s="231"/>
      <c r="J2000" s="228"/>
      <c r="K2000" s="228"/>
      <c r="L2000" s="232"/>
      <c r="M2000" s="233"/>
      <c r="N2000" s="234"/>
      <c r="O2000" s="234"/>
      <c r="P2000" s="234"/>
      <c r="Q2000" s="234"/>
      <c r="R2000" s="234"/>
      <c r="S2000" s="234"/>
      <c r="T2000" s="235"/>
      <c r="AT2000" s="236" t="s">
        <v>546</v>
      </c>
      <c r="AU2000" s="236" t="s">
        <v>85</v>
      </c>
      <c r="AV2000" s="15" t="s">
        <v>79</v>
      </c>
      <c r="AW2000" s="15" t="s">
        <v>33</v>
      </c>
      <c r="AX2000" s="15" t="s">
        <v>72</v>
      </c>
      <c r="AY2000" s="236" t="s">
        <v>525</v>
      </c>
    </row>
    <row r="2001" spans="2:51" s="13" customFormat="1" ht="11.25">
      <c r="B2001" s="204"/>
      <c r="C2001" s="205"/>
      <c r="D2001" s="206" t="s">
        <v>546</v>
      </c>
      <c r="E2001" s="207" t="s">
        <v>19</v>
      </c>
      <c r="F2001" s="208" t="s">
        <v>2179</v>
      </c>
      <c r="G2001" s="205"/>
      <c r="H2001" s="209">
        <v>13.56</v>
      </c>
      <c r="I2001" s="210"/>
      <c r="J2001" s="205"/>
      <c r="K2001" s="205"/>
      <c r="L2001" s="211"/>
      <c r="M2001" s="212"/>
      <c r="N2001" s="213"/>
      <c r="O2001" s="213"/>
      <c r="P2001" s="213"/>
      <c r="Q2001" s="213"/>
      <c r="R2001" s="213"/>
      <c r="S2001" s="213"/>
      <c r="T2001" s="214"/>
      <c r="AT2001" s="215" t="s">
        <v>546</v>
      </c>
      <c r="AU2001" s="215" t="s">
        <v>85</v>
      </c>
      <c r="AV2001" s="13" t="s">
        <v>85</v>
      </c>
      <c r="AW2001" s="13" t="s">
        <v>33</v>
      </c>
      <c r="AX2001" s="13" t="s">
        <v>72</v>
      </c>
      <c r="AY2001" s="215" t="s">
        <v>525</v>
      </c>
    </row>
    <row r="2002" spans="2:51" s="15" customFormat="1" ht="11.25">
      <c r="B2002" s="227"/>
      <c r="C2002" s="228"/>
      <c r="D2002" s="206" t="s">
        <v>546</v>
      </c>
      <c r="E2002" s="229" t="s">
        <v>19</v>
      </c>
      <c r="F2002" s="230" t="s">
        <v>1925</v>
      </c>
      <c r="G2002" s="228"/>
      <c r="H2002" s="229" t="s">
        <v>19</v>
      </c>
      <c r="I2002" s="231"/>
      <c r="J2002" s="228"/>
      <c r="K2002" s="228"/>
      <c r="L2002" s="232"/>
      <c r="M2002" s="233"/>
      <c r="N2002" s="234"/>
      <c r="O2002" s="234"/>
      <c r="P2002" s="234"/>
      <c r="Q2002" s="234"/>
      <c r="R2002" s="234"/>
      <c r="S2002" s="234"/>
      <c r="T2002" s="235"/>
      <c r="AT2002" s="236" t="s">
        <v>546</v>
      </c>
      <c r="AU2002" s="236" t="s">
        <v>85</v>
      </c>
      <c r="AV2002" s="15" t="s">
        <v>79</v>
      </c>
      <c r="AW2002" s="15" t="s">
        <v>33</v>
      </c>
      <c r="AX2002" s="15" t="s">
        <v>72</v>
      </c>
      <c r="AY2002" s="236" t="s">
        <v>525</v>
      </c>
    </row>
    <row r="2003" spans="2:51" s="13" customFormat="1" ht="11.25">
      <c r="B2003" s="204"/>
      <c r="C2003" s="205"/>
      <c r="D2003" s="206" t="s">
        <v>546</v>
      </c>
      <c r="E2003" s="207" t="s">
        <v>19</v>
      </c>
      <c r="F2003" s="208" t="s">
        <v>2180</v>
      </c>
      <c r="G2003" s="205"/>
      <c r="H2003" s="209">
        <v>5.52</v>
      </c>
      <c r="I2003" s="210"/>
      <c r="J2003" s="205"/>
      <c r="K2003" s="205"/>
      <c r="L2003" s="211"/>
      <c r="M2003" s="212"/>
      <c r="N2003" s="213"/>
      <c r="O2003" s="213"/>
      <c r="P2003" s="213"/>
      <c r="Q2003" s="213"/>
      <c r="R2003" s="213"/>
      <c r="S2003" s="213"/>
      <c r="T2003" s="214"/>
      <c r="AT2003" s="215" t="s">
        <v>546</v>
      </c>
      <c r="AU2003" s="215" t="s">
        <v>85</v>
      </c>
      <c r="AV2003" s="13" t="s">
        <v>85</v>
      </c>
      <c r="AW2003" s="13" t="s">
        <v>33</v>
      </c>
      <c r="AX2003" s="13" t="s">
        <v>72</v>
      </c>
      <c r="AY2003" s="215" t="s">
        <v>525</v>
      </c>
    </row>
    <row r="2004" spans="2:51" s="15" customFormat="1" ht="11.25">
      <c r="B2004" s="227"/>
      <c r="C2004" s="228"/>
      <c r="D2004" s="206" t="s">
        <v>546</v>
      </c>
      <c r="E2004" s="229" t="s">
        <v>19</v>
      </c>
      <c r="F2004" s="230" t="s">
        <v>1928</v>
      </c>
      <c r="G2004" s="228"/>
      <c r="H2004" s="229" t="s">
        <v>19</v>
      </c>
      <c r="I2004" s="231"/>
      <c r="J2004" s="228"/>
      <c r="K2004" s="228"/>
      <c r="L2004" s="232"/>
      <c r="M2004" s="233"/>
      <c r="N2004" s="234"/>
      <c r="O2004" s="234"/>
      <c r="P2004" s="234"/>
      <c r="Q2004" s="234"/>
      <c r="R2004" s="234"/>
      <c r="S2004" s="234"/>
      <c r="T2004" s="235"/>
      <c r="AT2004" s="236" t="s">
        <v>546</v>
      </c>
      <c r="AU2004" s="236" t="s">
        <v>85</v>
      </c>
      <c r="AV2004" s="15" t="s">
        <v>79</v>
      </c>
      <c r="AW2004" s="15" t="s">
        <v>33</v>
      </c>
      <c r="AX2004" s="15" t="s">
        <v>72</v>
      </c>
      <c r="AY2004" s="236" t="s">
        <v>525</v>
      </c>
    </row>
    <row r="2005" spans="2:51" s="13" customFormat="1" ht="11.25">
      <c r="B2005" s="204"/>
      <c r="C2005" s="205"/>
      <c r="D2005" s="206" t="s">
        <v>546</v>
      </c>
      <c r="E2005" s="207" t="s">
        <v>19</v>
      </c>
      <c r="F2005" s="208" t="s">
        <v>2181</v>
      </c>
      <c r="G2005" s="205"/>
      <c r="H2005" s="209">
        <v>3.41</v>
      </c>
      <c r="I2005" s="210"/>
      <c r="J2005" s="205"/>
      <c r="K2005" s="205"/>
      <c r="L2005" s="211"/>
      <c r="M2005" s="212"/>
      <c r="N2005" s="213"/>
      <c r="O2005" s="213"/>
      <c r="P2005" s="213"/>
      <c r="Q2005" s="213"/>
      <c r="R2005" s="213"/>
      <c r="S2005" s="213"/>
      <c r="T2005" s="214"/>
      <c r="AT2005" s="215" t="s">
        <v>546</v>
      </c>
      <c r="AU2005" s="215" t="s">
        <v>85</v>
      </c>
      <c r="AV2005" s="13" t="s">
        <v>85</v>
      </c>
      <c r="AW2005" s="13" t="s">
        <v>33</v>
      </c>
      <c r="AX2005" s="13" t="s">
        <v>72</v>
      </c>
      <c r="AY2005" s="215" t="s">
        <v>525</v>
      </c>
    </row>
    <row r="2006" spans="2:51" s="15" customFormat="1" ht="11.25">
      <c r="B2006" s="227"/>
      <c r="C2006" s="228"/>
      <c r="D2006" s="206" t="s">
        <v>546</v>
      </c>
      <c r="E2006" s="229" t="s">
        <v>19</v>
      </c>
      <c r="F2006" s="230" t="s">
        <v>2107</v>
      </c>
      <c r="G2006" s="228"/>
      <c r="H2006" s="229" t="s">
        <v>19</v>
      </c>
      <c r="I2006" s="231"/>
      <c r="J2006" s="228"/>
      <c r="K2006" s="228"/>
      <c r="L2006" s="232"/>
      <c r="M2006" s="233"/>
      <c r="N2006" s="234"/>
      <c r="O2006" s="234"/>
      <c r="P2006" s="234"/>
      <c r="Q2006" s="234"/>
      <c r="R2006" s="234"/>
      <c r="S2006" s="234"/>
      <c r="T2006" s="235"/>
      <c r="AT2006" s="236" t="s">
        <v>546</v>
      </c>
      <c r="AU2006" s="236" t="s">
        <v>85</v>
      </c>
      <c r="AV2006" s="15" t="s">
        <v>79</v>
      </c>
      <c r="AW2006" s="15" t="s">
        <v>33</v>
      </c>
      <c r="AX2006" s="15" t="s">
        <v>72</v>
      </c>
      <c r="AY2006" s="236" t="s">
        <v>525</v>
      </c>
    </row>
    <row r="2007" spans="2:51" s="13" customFormat="1" ht="11.25">
      <c r="B2007" s="204"/>
      <c r="C2007" s="205"/>
      <c r="D2007" s="206" t="s">
        <v>546</v>
      </c>
      <c r="E2007" s="207" t="s">
        <v>19</v>
      </c>
      <c r="F2007" s="208" t="s">
        <v>2182</v>
      </c>
      <c r="G2007" s="205"/>
      <c r="H2007" s="209">
        <v>14.877000000000001</v>
      </c>
      <c r="I2007" s="210"/>
      <c r="J2007" s="205"/>
      <c r="K2007" s="205"/>
      <c r="L2007" s="211"/>
      <c r="M2007" s="212"/>
      <c r="N2007" s="213"/>
      <c r="O2007" s="213"/>
      <c r="P2007" s="213"/>
      <c r="Q2007" s="213"/>
      <c r="R2007" s="213"/>
      <c r="S2007" s="213"/>
      <c r="T2007" s="214"/>
      <c r="AT2007" s="215" t="s">
        <v>546</v>
      </c>
      <c r="AU2007" s="215" t="s">
        <v>85</v>
      </c>
      <c r="AV2007" s="13" t="s">
        <v>85</v>
      </c>
      <c r="AW2007" s="13" t="s">
        <v>33</v>
      </c>
      <c r="AX2007" s="13" t="s">
        <v>72</v>
      </c>
      <c r="AY2007" s="215" t="s">
        <v>525</v>
      </c>
    </row>
    <row r="2008" spans="2:51" s="13" customFormat="1" ht="11.25">
      <c r="B2008" s="204"/>
      <c r="C2008" s="205"/>
      <c r="D2008" s="206" t="s">
        <v>546</v>
      </c>
      <c r="E2008" s="207" t="s">
        <v>19</v>
      </c>
      <c r="F2008" s="208" t="s">
        <v>1880</v>
      </c>
      <c r="G2008" s="205"/>
      <c r="H2008" s="209">
        <v>-1.89</v>
      </c>
      <c r="I2008" s="210"/>
      <c r="J2008" s="205"/>
      <c r="K2008" s="205"/>
      <c r="L2008" s="211"/>
      <c r="M2008" s="212"/>
      <c r="N2008" s="213"/>
      <c r="O2008" s="213"/>
      <c r="P2008" s="213"/>
      <c r="Q2008" s="213"/>
      <c r="R2008" s="213"/>
      <c r="S2008" s="213"/>
      <c r="T2008" s="214"/>
      <c r="AT2008" s="215" t="s">
        <v>546</v>
      </c>
      <c r="AU2008" s="215" t="s">
        <v>85</v>
      </c>
      <c r="AV2008" s="13" t="s">
        <v>85</v>
      </c>
      <c r="AW2008" s="13" t="s">
        <v>33</v>
      </c>
      <c r="AX2008" s="13" t="s">
        <v>72</v>
      </c>
      <c r="AY2008" s="215" t="s">
        <v>525</v>
      </c>
    </row>
    <row r="2009" spans="2:51" s="15" customFormat="1" ht="11.25">
      <c r="B2009" s="227"/>
      <c r="C2009" s="228"/>
      <c r="D2009" s="206" t="s">
        <v>546</v>
      </c>
      <c r="E2009" s="229" t="s">
        <v>19</v>
      </c>
      <c r="F2009" s="230" t="s">
        <v>1931</v>
      </c>
      <c r="G2009" s="228"/>
      <c r="H2009" s="229" t="s">
        <v>19</v>
      </c>
      <c r="I2009" s="231"/>
      <c r="J2009" s="228"/>
      <c r="K2009" s="228"/>
      <c r="L2009" s="232"/>
      <c r="M2009" s="233"/>
      <c r="N2009" s="234"/>
      <c r="O2009" s="234"/>
      <c r="P2009" s="234"/>
      <c r="Q2009" s="234"/>
      <c r="R2009" s="234"/>
      <c r="S2009" s="234"/>
      <c r="T2009" s="235"/>
      <c r="AT2009" s="236" t="s">
        <v>546</v>
      </c>
      <c r="AU2009" s="236" t="s">
        <v>85</v>
      </c>
      <c r="AV2009" s="15" t="s">
        <v>79</v>
      </c>
      <c r="AW2009" s="15" t="s">
        <v>33</v>
      </c>
      <c r="AX2009" s="15" t="s">
        <v>72</v>
      </c>
      <c r="AY2009" s="236" t="s">
        <v>525</v>
      </c>
    </row>
    <row r="2010" spans="2:51" s="13" customFormat="1" ht="11.25">
      <c r="B2010" s="204"/>
      <c r="C2010" s="205"/>
      <c r="D2010" s="206" t="s">
        <v>546</v>
      </c>
      <c r="E2010" s="207" t="s">
        <v>19</v>
      </c>
      <c r="F2010" s="208" t="s">
        <v>2183</v>
      </c>
      <c r="G2010" s="205"/>
      <c r="H2010" s="209">
        <v>23.76</v>
      </c>
      <c r="I2010" s="210"/>
      <c r="J2010" s="205"/>
      <c r="K2010" s="205"/>
      <c r="L2010" s="211"/>
      <c r="M2010" s="212"/>
      <c r="N2010" s="213"/>
      <c r="O2010" s="213"/>
      <c r="P2010" s="213"/>
      <c r="Q2010" s="213"/>
      <c r="R2010" s="213"/>
      <c r="S2010" s="213"/>
      <c r="T2010" s="214"/>
      <c r="AT2010" s="215" t="s">
        <v>546</v>
      </c>
      <c r="AU2010" s="215" t="s">
        <v>85</v>
      </c>
      <c r="AV2010" s="13" t="s">
        <v>85</v>
      </c>
      <c r="AW2010" s="13" t="s">
        <v>33</v>
      </c>
      <c r="AX2010" s="13" t="s">
        <v>72</v>
      </c>
      <c r="AY2010" s="215" t="s">
        <v>525</v>
      </c>
    </row>
    <row r="2011" spans="2:51" s="15" customFormat="1" ht="11.25">
      <c r="B2011" s="227"/>
      <c r="C2011" s="228"/>
      <c r="D2011" s="206" t="s">
        <v>546</v>
      </c>
      <c r="E2011" s="229" t="s">
        <v>19</v>
      </c>
      <c r="F2011" s="230" t="s">
        <v>2110</v>
      </c>
      <c r="G2011" s="228"/>
      <c r="H2011" s="229" t="s">
        <v>19</v>
      </c>
      <c r="I2011" s="231"/>
      <c r="J2011" s="228"/>
      <c r="K2011" s="228"/>
      <c r="L2011" s="232"/>
      <c r="M2011" s="233"/>
      <c r="N2011" s="234"/>
      <c r="O2011" s="234"/>
      <c r="P2011" s="234"/>
      <c r="Q2011" s="234"/>
      <c r="R2011" s="234"/>
      <c r="S2011" s="234"/>
      <c r="T2011" s="235"/>
      <c r="AT2011" s="236" t="s">
        <v>546</v>
      </c>
      <c r="AU2011" s="236" t="s">
        <v>85</v>
      </c>
      <c r="AV2011" s="15" t="s">
        <v>79</v>
      </c>
      <c r="AW2011" s="15" t="s">
        <v>33</v>
      </c>
      <c r="AX2011" s="15" t="s">
        <v>72</v>
      </c>
      <c r="AY2011" s="236" t="s">
        <v>525</v>
      </c>
    </row>
    <row r="2012" spans="2:51" s="13" customFormat="1" ht="11.25">
      <c r="B2012" s="204"/>
      <c r="C2012" s="205"/>
      <c r="D2012" s="206" t="s">
        <v>546</v>
      </c>
      <c r="E2012" s="207" t="s">
        <v>19</v>
      </c>
      <c r="F2012" s="208" t="s">
        <v>2184</v>
      </c>
      <c r="G2012" s="205"/>
      <c r="H2012" s="209">
        <v>30.78</v>
      </c>
      <c r="I2012" s="210"/>
      <c r="J2012" s="205"/>
      <c r="K2012" s="205"/>
      <c r="L2012" s="211"/>
      <c r="M2012" s="212"/>
      <c r="N2012" s="213"/>
      <c r="O2012" s="213"/>
      <c r="P2012" s="213"/>
      <c r="Q2012" s="213"/>
      <c r="R2012" s="213"/>
      <c r="S2012" s="213"/>
      <c r="T2012" s="214"/>
      <c r="AT2012" s="215" t="s">
        <v>546</v>
      </c>
      <c r="AU2012" s="215" t="s">
        <v>85</v>
      </c>
      <c r="AV2012" s="13" t="s">
        <v>85</v>
      </c>
      <c r="AW2012" s="13" t="s">
        <v>33</v>
      </c>
      <c r="AX2012" s="13" t="s">
        <v>72</v>
      </c>
      <c r="AY2012" s="215" t="s">
        <v>525</v>
      </c>
    </row>
    <row r="2013" spans="2:51" s="15" customFormat="1" ht="11.25">
      <c r="B2013" s="227"/>
      <c r="C2013" s="228"/>
      <c r="D2013" s="206" t="s">
        <v>546</v>
      </c>
      <c r="E2013" s="229" t="s">
        <v>19</v>
      </c>
      <c r="F2013" s="230" t="s">
        <v>2112</v>
      </c>
      <c r="G2013" s="228"/>
      <c r="H2013" s="229" t="s">
        <v>19</v>
      </c>
      <c r="I2013" s="231"/>
      <c r="J2013" s="228"/>
      <c r="K2013" s="228"/>
      <c r="L2013" s="232"/>
      <c r="M2013" s="233"/>
      <c r="N2013" s="234"/>
      <c r="O2013" s="234"/>
      <c r="P2013" s="234"/>
      <c r="Q2013" s="234"/>
      <c r="R2013" s="234"/>
      <c r="S2013" s="234"/>
      <c r="T2013" s="235"/>
      <c r="AT2013" s="236" t="s">
        <v>546</v>
      </c>
      <c r="AU2013" s="236" t="s">
        <v>85</v>
      </c>
      <c r="AV2013" s="15" t="s">
        <v>79</v>
      </c>
      <c r="AW2013" s="15" t="s">
        <v>33</v>
      </c>
      <c r="AX2013" s="15" t="s">
        <v>72</v>
      </c>
      <c r="AY2013" s="236" t="s">
        <v>525</v>
      </c>
    </row>
    <row r="2014" spans="2:51" s="13" customFormat="1" ht="11.25">
      <c r="B2014" s="204"/>
      <c r="C2014" s="205"/>
      <c r="D2014" s="206" t="s">
        <v>546</v>
      </c>
      <c r="E2014" s="207" t="s">
        <v>19</v>
      </c>
      <c r="F2014" s="208" t="s">
        <v>2185</v>
      </c>
      <c r="G2014" s="205"/>
      <c r="H2014" s="209">
        <v>37.335000000000001</v>
      </c>
      <c r="I2014" s="210"/>
      <c r="J2014" s="205"/>
      <c r="K2014" s="205"/>
      <c r="L2014" s="211"/>
      <c r="M2014" s="212"/>
      <c r="N2014" s="213"/>
      <c r="O2014" s="213"/>
      <c r="P2014" s="213"/>
      <c r="Q2014" s="213"/>
      <c r="R2014" s="213"/>
      <c r="S2014" s="213"/>
      <c r="T2014" s="214"/>
      <c r="AT2014" s="215" t="s">
        <v>546</v>
      </c>
      <c r="AU2014" s="215" t="s">
        <v>85</v>
      </c>
      <c r="AV2014" s="13" t="s">
        <v>85</v>
      </c>
      <c r="AW2014" s="13" t="s">
        <v>33</v>
      </c>
      <c r="AX2014" s="13" t="s">
        <v>72</v>
      </c>
      <c r="AY2014" s="215" t="s">
        <v>525</v>
      </c>
    </row>
    <row r="2015" spans="2:51" s="13" customFormat="1" ht="11.25">
      <c r="B2015" s="204"/>
      <c r="C2015" s="205"/>
      <c r="D2015" s="206" t="s">
        <v>546</v>
      </c>
      <c r="E2015" s="207" t="s">
        <v>19</v>
      </c>
      <c r="F2015" s="208" t="s">
        <v>1880</v>
      </c>
      <c r="G2015" s="205"/>
      <c r="H2015" s="209">
        <v>-1.89</v>
      </c>
      <c r="I2015" s="210"/>
      <c r="J2015" s="205"/>
      <c r="K2015" s="205"/>
      <c r="L2015" s="211"/>
      <c r="M2015" s="212"/>
      <c r="N2015" s="213"/>
      <c r="O2015" s="213"/>
      <c r="P2015" s="213"/>
      <c r="Q2015" s="213"/>
      <c r="R2015" s="213"/>
      <c r="S2015" s="213"/>
      <c r="T2015" s="214"/>
      <c r="AT2015" s="215" t="s">
        <v>546</v>
      </c>
      <c r="AU2015" s="215" t="s">
        <v>85</v>
      </c>
      <c r="AV2015" s="13" t="s">
        <v>85</v>
      </c>
      <c r="AW2015" s="13" t="s">
        <v>33</v>
      </c>
      <c r="AX2015" s="13" t="s">
        <v>72</v>
      </c>
      <c r="AY2015" s="215" t="s">
        <v>525</v>
      </c>
    </row>
    <row r="2016" spans="2:51" s="15" customFormat="1" ht="11.25">
      <c r="B2016" s="227"/>
      <c r="C2016" s="228"/>
      <c r="D2016" s="206" t="s">
        <v>546</v>
      </c>
      <c r="E2016" s="229" t="s">
        <v>19</v>
      </c>
      <c r="F2016" s="230" t="s">
        <v>2113</v>
      </c>
      <c r="G2016" s="228"/>
      <c r="H2016" s="229" t="s">
        <v>19</v>
      </c>
      <c r="I2016" s="231"/>
      <c r="J2016" s="228"/>
      <c r="K2016" s="228"/>
      <c r="L2016" s="232"/>
      <c r="M2016" s="233"/>
      <c r="N2016" s="234"/>
      <c r="O2016" s="234"/>
      <c r="P2016" s="234"/>
      <c r="Q2016" s="234"/>
      <c r="R2016" s="234"/>
      <c r="S2016" s="234"/>
      <c r="T2016" s="235"/>
      <c r="AT2016" s="236" t="s">
        <v>546</v>
      </c>
      <c r="AU2016" s="236" t="s">
        <v>85</v>
      </c>
      <c r="AV2016" s="15" t="s">
        <v>79</v>
      </c>
      <c r="AW2016" s="15" t="s">
        <v>33</v>
      </c>
      <c r="AX2016" s="15" t="s">
        <v>72</v>
      </c>
      <c r="AY2016" s="236" t="s">
        <v>525</v>
      </c>
    </row>
    <row r="2017" spans="2:51" s="13" customFormat="1" ht="11.25">
      <c r="B2017" s="204"/>
      <c r="C2017" s="205"/>
      <c r="D2017" s="206" t="s">
        <v>546</v>
      </c>
      <c r="E2017" s="207" t="s">
        <v>19</v>
      </c>
      <c r="F2017" s="208" t="s">
        <v>2186</v>
      </c>
      <c r="G2017" s="205"/>
      <c r="H2017" s="209">
        <v>21.09</v>
      </c>
      <c r="I2017" s="210"/>
      <c r="J2017" s="205"/>
      <c r="K2017" s="205"/>
      <c r="L2017" s="211"/>
      <c r="M2017" s="212"/>
      <c r="N2017" s="213"/>
      <c r="O2017" s="213"/>
      <c r="P2017" s="213"/>
      <c r="Q2017" s="213"/>
      <c r="R2017" s="213"/>
      <c r="S2017" s="213"/>
      <c r="T2017" s="214"/>
      <c r="AT2017" s="215" t="s">
        <v>546</v>
      </c>
      <c r="AU2017" s="215" t="s">
        <v>85</v>
      </c>
      <c r="AV2017" s="13" t="s">
        <v>85</v>
      </c>
      <c r="AW2017" s="13" t="s">
        <v>33</v>
      </c>
      <c r="AX2017" s="13" t="s">
        <v>72</v>
      </c>
      <c r="AY2017" s="215" t="s">
        <v>525</v>
      </c>
    </row>
    <row r="2018" spans="2:51" s="13" customFormat="1" ht="11.25">
      <c r="B2018" s="204"/>
      <c r="C2018" s="205"/>
      <c r="D2018" s="206" t="s">
        <v>546</v>
      </c>
      <c r="E2018" s="207" t="s">
        <v>19</v>
      </c>
      <c r="F2018" s="208" t="s">
        <v>1880</v>
      </c>
      <c r="G2018" s="205"/>
      <c r="H2018" s="209">
        <v>-1.89</v>
      </c>
      <c r="I2018" s="210"/>
      <c r="J2018" s="205"/>
      <c r="K2018" s="205"/>
      <c r="L2018" s="211"/>
      <c r="M2018" s="212"/>
      <c r="N2018" s="213"/>
      <c r="O2018" s="213"/>
      <c r="P2018" s="213"/>
      <c r="Q2018" s="213"/>
      <c r="R2018" s="213"/>
      <c r="S2018" s="213"/>
      <c r="T2018" s="214"/>
      <c r="AT2018" s="215" t="s">
        <v>546</v>
      </c>
      <c r="AU2018" s="215" t="s">
        <v>85</v>
      </c>
      <c r="AV2018" s="13" t="s">
        <v>85</v>
      </c>
      <c r="AW2018" s="13" t="s">
        <v>33</v>
      </c>
      <c r="AX2018" s="13" t="s">
        <v>72</v>
      </c>
      <c r="AY2018" s="215" t="s">
        <v>525</v>
      </c>
    </row>
    <row r="2019" spans="2:51" s="15" customFormat="1" ht="11.25">
      <c r="B2019" s="227"/>
      <c r="C2019" s="228"/>
      <c r="D2019" s="206" t="s">
        <v>546</v>
      </c>
      <c r="E2019" s="229" t="s">
        <v>19</v>
      </c>
      <c r="F2019" s="230" t="s">
        <v>2115</v>
      </c>
      <c r="G2019" s="228"/>
      <c r="H2019" s="229" t="s">
        <v>19</v>
      </c>
      <c r="I2019" s="231"/>
      <c r="J2019" s="228"/>
      <c r="K2019" s="228"/>
      <c r="L2019" s="232"/>
      <c r="M2019" s="233"/>
      <c r="N2019" s="234"/>
      <c r="O2019" s="234"/>
      <c r="P2019" s="234"/>
      <c r="Q2019" s="234"/>
      <c r="R2019" s="234"/>
      <c r="S2019" s="234"/>
      <c r="T2019" s="235"/>
      <c r="AT2019" s="236" t="s">
        <v>546</v>
      </c>
      <c r="AU2019" s="236" t="s">
        <v>85</v>
      </c>
      <c r="AV2019" s="15" t="s">
        <v>79</v>
      </c>
      <c r="AW2019" s="15" t="s">
        <v>33</v>
      </c>
      <c r="AX2019" s="15" t="s">
        <v>72</v>
      </c>
      <c r="AY2019" s="236" t="s">
        <v>525</v>
      </c>
    </row>
    <row r="2020" spans="2:51" s="13" customFormat="1" ht="11.25">
      <c r="B2020" s="204"/>
      <c r="C2020" s="205"/>
      <c r="D2020" s="206" t="s">
        <v>546</v>
      </c>
      <c r="E2020" s="207" t="s">
        <v>19</v>
      </c>
      <c r="F2020" s="208" t="s">
        <v>2187</v>
      </c>
      <c r="G2020" s="205"/>
      <c r="H2020" s="209">
        <v>21.803000000000001</v>
      </c>
      <c r="I2020" s="210"/>
      <c r="J2020" s="205"/>
      <c r="K2020" s="205"/>
      <c r="L2020" s="211"/>
      <c r="M2020" s="212"/>
      <c r="N2020" s="213"/>
      <c r="O2020" s="213"/>
      <c r="P2020" s="213"/>
      <c r="Q2020" s="213"/>
      <c r="R2020" s="213"/>
      <c r="S2020" s="213"/>
      <c r="T2020" s="214"/>
      <c r="AT2020" s="215" t="s">
        <v>546</v>
      </c>
      <c r="AU2020" s="215" t="s">
        <v>85</v>
      </c>
      <c r="AV2020" s="13" t="s">
        <v>85</v>
      </c>
      <c r="AW2020" s="13" t="s">
        <v>33</v>
      </c>
      <c r="AX2020" s="13" t="s">
        <v>72</v>
      </c>
      <c r="AY2020" s="215" t="s">
        <v>525</v>
      </c>
    </row>
    <row r="2021" spans="2:51" s="13" customFormat="1" ht="11.25">
      <c r="B2021" s="204"/>
      <c r="C2021" s="205"/>
      <c r="D2021" s="206" t="s">
        <v>546</v>
      </c>
      <c r="E2021" s="207" t="s">
        <v>19</v>
      </c>
      <c r="F2021" s="208" t="s">
        <v>1880</v>
      </c>
      <c r="G2021" s="205"/>
      <c r="H2021" s="209">
        <v>-1.89</v>
      </c>
      <c r="I2021" s="210"/>
      <c r="J2021" s="205"/>
      <c r="K2021" s="205"/>
      <c r="L2021" s="211"/>
      <c r="M2021" s="212"/>
      <c r="N2021" s="213"/>
      <c r="O2021" s="213"/>
      <c r="P2021" s="213"/>
      <c r="Q2021" s="213"/>
      <c r="R2021" s="213"/>
      <c r="S2021" s="213"/>
      <c r="T2021" s="214"/>
      <c r="AT2021" s="215" t="s">
        <v>546</v>
      </c>
      <c r="AU2021" s="215" t="s">
        <v>85</v>
      </c>
      <c r="AV2021" s="13" t="s">
        <v>85</v>
      </c>
      <c r="AW2021" s="13" t="s">
        <v>33</v>
      </c>
      <c r="AX2021" s="13" t="s">
        <v>72</v>
      </c>
      <c r="AY2021" s="215" t="s">
        <v>525</v>
      </c>
    </row>
    <row r="2022" spans="2:51" s="15" customFormat="1" ht="11.25">
      <c r="B2022" s="227"/>
      <c r="C2022" s="228"/>
      <c r="D2022" s="206" t="s">
        <v>546</v>
      </c>
      <c r="E2022" s="229" t="s">
        <v>19</v>
      </c>
      <c r="F2022" s="230" t="s">
        <v>2116</v>
      </c>
      <c r="G2022" s="228"/>
      <c r="H2022" s="229" t="s">
        <v>19</v>
      </c>
      <c r="I2022" s="231"/>
      <c r="J2022" s="228"/>
      <c r="K2022" s="228"/>
      <c r="L2022" s="232"/>
      <c r="M2022" s="233"/>
      <c r="N2022" s="234"/>
      <c r="O2022" s="234"/>
      <c r="P2022" s="234"/>
      <c r="Q2022" s="234"/>
      <c r="R2022" s="234"/>
      <c r="S2022" s="234"/>
      <c r="T2022" s="235"/>
      <c r="AT2022" s="236" t="s">
        <v>546</v>
      </c>
      <c r="AU2022" s="236" t="s">
        <v>85</v>
      </c>
      <c r="AV2022" s="15" t="s">
        <v>79</v>
      </c>
      <c r="AW2022" s="15" t="s">
        <v>33</v>
      </c>
      <c r="AX2022" s="15" t="s">
        <v>72</v>
      </c>
      <c r="AY2022" s="236" t="s">
        <v>525</v>
      </c>
    </row>
    <row r="2023" spans="2:51" s="13" customFormat="1" ht="11.25">
      <c r="B2023" s="204"/>
      <c r="C2023" s="205"/>
      <c r="D2023" s="206" t="s">
        <v>546</v>
      </c>
      <c r="E2023" s="207" t="s">
        <v>19</v>
      </c>
      <c r="F2023" s="208" t="s">
        <v>2188</v>
      </c>
      <c r="G2023" s="205"/>
      <c r="H2023" s="209">
        <v>27.465</v>
      </c>
      <c r="I2023" s="210"/>
      <c r="J2023" s="205"/>
      <c r="K2023" s="205"/>
      <c r="L2023" s="211"/>
      <c r="M2023" s="212"/>
      <c r="N2023" s="213"/>
      <c r="O2023" s="213"/>
      <c r="P2023" s="213"/>
      <c r="Q2023" s="213"/>
      <c r="R2023" s="213"/>
      <c r="S2023" s="213"/>
      <c r="T2023" s="214"/>
      <c r="AT2023" s="215" t="s">
        <v>546</v>
      </c>
      <c r="AU2023" s="215" t="s">
        <v>85</v>
      </c>
      <c r="AV2023" s="13" t="s">
        <v>85</v>
      </c>
      <c r="AW2023" s="13" t="s">
        <v>33</v>
      </c>
      <c r="AX2023" s="13" t="s">
        <v>72</v>
      </c>
      <c r="AY2023" s="215" t="s">
        <v>525</v>
      </c>
    </row>
    <row r="2024" spans="2:51" s="15" customFormat="1" ht="11.25">
      <c r="B2024" s="227"/>
      <c r="C2024" s="228"/>
      <c r="D2024" s="206" t="s">
        <v>546</v>
      </c>
      <c r="E2024" s="229" t="s">
        <v>19</v>
      </c>
      <c r="F2024" s="230" t="s">
        <v>2119</v>
      </c>
      <c r="G2024" s="228"/>
      <c r="H2024" s="229" t="s">
        <v>19</v>
      </c>
      <c r="I2024" s="231"/>
      <c r="J2024" s="228"/>
      <c r="K2024" s="228"/>
      <c r="L2024" s="232"/>
      <c r="M2024" s="233"/>
      <c r="N2024" s="234"/>
      <c r="O2024" s="234"/>
      <c r="P2024" s="234"/>
      <c r="Q2024" s="234"/>
      <c r="R2024" s="234"/>
      <c r="S2024" s="234"/>
      <c r="T2024" s="235"/>
      <c r="AT2024" s="236" t="s">
        <v>546</v>
      </c>
      <c r="AU2024" s="236" t="s">
        <v>85</v>
      </c>
      <c r="AV2024" s="15" t="s">
        <v>79</v>
      </c>
      <c r="AW2024" s="15" t="s">
        <v>33</v>
      </c>
      <c r="AX2024" s="15" t="s">
        <v>72</v>
      </c>
      <c r="AY2024" s="236" t="s">
        <v>525</v>
      </c>
    </row>
    <row r="2025" spans="2:51" s="13" customFormat="1" ht="11.25">
      <c r="B2025" s="204"/>
      <c r="C2025" s="205"/>
      <c r="D2025" s="206" t="s">
        <v>546</v>
      </c>
      <c r="E2025" s="207" t="s">
        <v>19</v>
      </c>
      <c r="F2025" s="208" t="s">
        <v>2186</v>
      </c>
      <c r="G2025" s="205"/>
      <c r="H2025" s="209">
        <v>21.09</v>
      </c>
      <c r="I2025" s="210"/>
      <c r="J2025" s="205"/>
      <c r="K2025" s="205"/>
      <c r="L2025" s="211"/>
      <c r="M2025" s="212"/>
      <c r="N2025" s="213"/>
      <c r="O2025" s="213"/>
      <c r="P2025" s="213"/>
      <c r="Q2025" s="213"/>
      <c r="R2025" s="213"/>
      <c r="S2025" s="213"/>
      <c r="T2025" s="214"/>
      <c r="AT2025" s="215" t="s">
        <v>546</v>
      </c>
      <c r="AU2025" s="215" t="s">
        <v>85</v>
      </c>
      <c r="AV2025" s="13" t="s">
        <v>85</v>
      </c>
      <c r="AW2025" s="13" t="s">
        <v>33</v>
      </c>
      <c r="AX2025" s="13" t="s">
        <v>72</v>
      </c>
      <c r="AY2025" s="215" t="s">
        <v>525</v>
      </c>
    </row>
    <row r="2026" spans="2:51" s="15" customFormat="1" ht="11.25">
      <c r="B2026" s="227"/>
      <c r="C2026" s="228"/>
      <c r="D2026" s="206" t="s">
        <v>546</v>
      </c>
      <c r="E2026" s="229" t="s">
        <v>19</v>
      </c>
      <c r="F2026" s="230" t="s">
        <v>2120</v>
      </c>
      <c r="G2026" s="228"/>
      <c r="H2026" s="229" t="s">
        <v>19</v>
      </c>
      <c r="I2026" s="231"/>
      <c r="J2026" s="228"/>
      <c r="K2026" s="228"/>
      <c r="L2026" s="232"/>
      <c r="M2026" s="233"/>
      <c r="N2026" s="234"/>
      <c r="O2026" s="234"/>
      <c r="P2026" s="234"/>
      <c r="Q2026" s="234"/>
      <c r="R2026" s="234"/>
      <c r="S2026" s="234"/>
      <c r="T2026" s="235"/>
      <c r="AT2026" s="236" t="s">
        <v>546</v>
      </c>
      <c r="AU2026" s="236" t="s">
        <v>85</v>
      </c>
      <c r="AV2026" s="15" t="s">
        <v>79</v>
      </c>
      <c r="AW2026" s="15" t="s">
        <v>33</v>
      </c>
      <c r="AX2026" s="15" t="s">
        <v>72</v>
      </c>
      <c r="AY2026" s="236" t="s">
        <v>525</v>
      </c>
    </row>
    <row r="2027" spans="2:51" s="13" customFormat="1" ht="11.25">
      <c r="B2027" s="204"/>
      <c r="C2027" s="205"/>
      <c r="D2027" s="206" t="s">
        <v>546</v>
      </c>
      <c r="E2027" s="207" t="s">
        <v>19</v>
      </c>
      <c r="F2027" s="208" t="s">
        <v>2186</v>
      </c>
      <c r="G2027" s="205"/>
      <c r="H2027" s="209">
        <v>21.09</v>
      </c>
      <c r="I2027" s="210"/>
      <c r="J2027" s="205"/>
      <c r="K2027" s="205"/>
      <c r="L2027" s="211"/>
      <c r="M2027" s="212"/>
      <c r="N2027" s="213"/>
      <c r="O2027" s="213"/>
      <c r="P2027" s="213"/>
      <c r="Q2027" s="213"/>
      <c r="R2027" s="213"/>
      <c r="S2027" s="213"/>
      <c r="T2027" s="214"/>
      <c r="AT2027" s="215" t="s">
        <v>546</v>
      </c>
      <c r="AU2027" s="215" t="s">
        <v>85</v>
      </c>
      <c r="AV2027" s="13" t="s">
        <v>85</v>
      </c>
      <c r="AW2027" s="13" t="s">
        <v>33</v>
      </c>
      <c r="AX2027" s="13" t="s">
        <v>72</v>
      </c>
      <c r="AY2027" s="215" t="s">
        <v>525</v>
      </c>
    </row>
    <row r="2028" spans="2:51" s="13" customFormat="1" ht="11.25">
      <c r="B2028" s="204"/>
      <c r="C2028" s="205"/>
      <c r="D2028" s="206" t="s">
        <v>546</v>
      </c>
      <c r="E2028" s="207" t="s">
        <v>19</v>
      </c>
      <c r="F2028" s="208" t="s">
        <v>1880</v>
      </c>
      <c r="G2028" s="205"/>
      <c r="H2028" s="209">
        <v>-1.89</v>
      </c>
      <c r="I2028" s="210"/>
      <c r="J2028" s="205"/>
      <c r="K2028" s="205"/>
      <c r="L2028" s="211"/>
      <c r="M2028" s="212"/>
      <c r="N2028" s="213"/>
      <c r="O2028" s="213"/>
      <c r="P2028" s="213"/>
      <c r="Q2028" s="213"/>
      <c r="R2028" s="213"/>
      <c r="S2028" s="213"/>
      <c r="T2028" s="214"/>
      <c r="AT2028" s="215" t="s">
        <v>546</v>
      </c>
      <c r="AU2028" s="215" t="s">
        <v>85</v>
      </c>
      <c r="AV2028" s="13" t="s">
        <v>85</v>
      </c>
      <c r="AW2028" s="13" t="s">
        <v>33</v>
      </c>
      <c r="AX2028" s="13" t="s">
        <v>72</v>
      </c>
      <c r="AY2028" s="215" t="s">
        <v>525</v>
      </c>
    </row>
    <row r="2029" spans="2:51" s="15" customFormat="1" ht="11.25">
      <c r="B2029" s="227"/>
      <c r="C2029" s="228"/>
      <c r="D2029" s="206" t="s">
        <v>546</v>
      </c>
      <c r="E2029" s="229" t="s">
        <v>19</v>
      </c>
      <c r="F2029" s="230" t="s">
        <v>2121</v>
      </c>
      <c r="G2029" s="228"/>
      <c r="H2029" s="229" t="s">
        <v>19</v>
      </c>
      <c r="I2029" s="231"/>
      <c r="J2029" s="228"/>
      <c r="K2029" s="228"/>
      <c r="L2029" s="232"/>
      <c r="M2029" s="233"/>
      <c r="N2029" s="234"/>
      <c r="O2029" s="234"/>
      <c r="P2029" s="234"/>
      <c r="Q2029" s="234"/>
      <c r="R2029" s="234"/>
      <c r="S2029" s="234"/>
      <c r="T2029" s="235"/>
      <c r="AT2029" s="236" t="s">
        <v>546</v>
      </c>
      <c r="AU2029" s="236" t="s">
        <v>85</v>
      </c>
      <c r="AV2029" s="15" t="s">
        <v>79</v>
      </c>
      <c r="AW2029" s="15" t="s">
        <v>33</v>
      </c>
      <c r="AX2029" s="15" t="s">
        <v>72</v>
      </c>
      <c r="AY2029" s="236" t="s">
        <v>525</v>
      </c>
    </row>
    <row r="2030" spans="2:51" s="13" customFormat="1" ht="11.25">
      <c r="B2030" s="204"/>
      <c r="C2030" s="205"/>
      <c r="D2030" s="206" t="s">
        <v>546</v>
      </c>
      <c r="E2030" s="207" t="s">
        <v>19</v>
      </c>
      <c r="F2030" s="208" t="s">
        <v>2122</v>
      </c>
      <c r="G2030" s="205"/>
      <c r="H2030" s="209">
        <v>52.725000000000001</v>
      </c>
      <c r="I2030" s="210"/>
      <c r="J2030" s="205"/>
      <c r="K2030" s="205"/>
      <c r="L2030" s="211"/>
      <c r="M2030" s="212"/>
      <c r="N2030" s="213"/>
      <c r="O2030" s="213"/>
      <c r="P2030" s="213"/>
      <c r="Q2030" s="213"/>
      <c r="R2030" s="213"/>
      <c r="S2030" s="213"/>
      <c r="T2030" s="214"/>
      <c r="AT2030" s="215" t="s">
        <v>546</v>
      </c>
      <c r="AU2030" s="215" t="s">
        <v>85</v>
      </c>
      <c r="AV2030" s="13" t="s">
        <v>85</v>
      </c>
      <c r="AW2030" s="13" t="s">
        <v>33</v>
      </c>
      <c r="AX2030" s="13" t="s">
        <v>72</v>
      </c>
      <c r="AY2030" s="215" t="s">
        <v>525</v>
      </c>
    </row>
    <row r="2031" spans="2:51" s="13" customFormat="1" ht="11.25">
      <c r="B2031" s="204"/>
      <c r="C2031" s="205"/>
      <c r="D2031" s="206" t="s">
        <v>546</v>
      </c>
      <c r="E2031" s="207" t="s">
        <v>19</v>
      </c>
      <c r="F2031" s="208" t="s">
        <v>2013</v>
      </c>
      <c r="G2031" s="205"/>
      <c r="H2031" s="209">
        <v>-1.76</v>
      </c>
      <c r="I2031" s="210"/>
      <c r="J2031" s="205"/>
      <c r="K2031" s="205"/>
      <c r="L2031" s="211"/>
      <c r="M2031" s="212"/>
      <c r="N2031" s="213"/>
      <c r="O2031" s="213"/>
      <c r="P2031" s="213"/>
      <c r="Q2031" s="213"/>
      <c r="R2031" s="213"/>
      <c r="S2031" s="213"/>
      <c r="T2031" s="214"/>
      <c r="AT2031" s="215" t="s">
        <v>546</v>
      </c>
      <c r="AU2031" s="215" t="s">
        <v>85</v>
      </c>
      <c r="AV2031" s="13" t="s">
        <v>85</v>
      </c>
      <c r="AW2031" s="13" t="s">
        <v>33</v>
      </c>
      <c r="AX2031" s="13" t="s">
        <v>72</v>
      </c>
      <c r="AY2031" s="215" t="s">
        <v>525</v>
      </c>
    </row>
    <row r="2032" spans="2:51" s="15" customFormat="1" ht="11.25">
      <c r="B2032" s="227"/>
      <c r="C2032" s="228"/>
      <c r="D2032" s="206" t="s">
        <v>546</v>
      </c>
      <c r="E2032" s="229" t="s">
        <v>19</v>
      </c>
      <c r="F2032" s="230" t="s">
        <v>1829</v>
      </c>
      <c r="G2032" s="228"/>
      <c r="H2032" s="229" t="s">
        <v>19</v>
      </c>
      <c r="I2032" s="231"/>
      <c r="J2032" s="228"/>
      <c r="K2032" s="228"/>
      <c r="L2032" s="232"/>
      <c r="M2032" s="233"/>
      <c r="N2032" s="234"/>
      <c r="O2032" s="234"/>
      <c r="P2032" s="234"/>
      <c r="Q2032" s="234"/>
      <c r="R2032" s="234"/>
      <c r="S2032" s="234"/>
      <c r="T2032" s="235"/>
      <c r="AT2032" s="236" t="s">
        <v>546</v>
      </c>
      <c r="AU2032" s="236" t="s">
        <v>85</v>
      </c>
      <c r="AV2032" s="15" t="s">
        <v>79</v>
      </c>
      <c r="AW2032" s="15" t="s">
        <v>33</v>
      </c>
      <c r="AX2032" s="15" t="s">
        <v>72</v>
      </c>
      <c r="AY2032" s="236" t="s">
        <v>525</v>
      </c>
    </row>
    <row r="2033" spans="1:65" s="13" customFormat="1" ht="11.25">
      <c r="B2033" s="204"/>
      <c r="C2033" s="205"/>
      <c r="D2033" s="206" t="s">
        <v>546</v>
      </c>
      <c r="E2033" s="207" t="s">
        <v>19</v>
      </c>
      <c r="F2033" s="208" t="s">
        <v>2189</v>
      </c>
      <c r="G2033" s="205"/>
      <c r="H2033" s="209">
        <v>22.94</v>
      </c>
      <c r="I2033" s="210"/>
      <c r="J2033" s="205"/>
      <c r="K2033" s="205"/>
      <c r="L2033" s="211"/>
      <c r="M2033" s="212"/>
      <c r="N2033" s="213"/>
      <c r="O2033" s="213"/>
      <c r="P2033" s="213"/>
      <c r="Q2033" s="213"/>
      <c r="R2033" s="213"/>
      <c r="S2033" s="213"/>
      <c r="T2033" s="214"/>
      <c r="AT2033" s="215" t="s">
        <v>546</v>
      </c>
      <c r="AU2033" s="215" t="s">
        <v>85</v>
      </c>
      <c r="AV2033" s="13" t="s">
        <v>85</v>
      </c>
      <c r="AW2033" s="13" t="s">
        <v>33</v>
      </c>
      <c r="AX2033" s="13" t="s">
        <v>72</v>
      </c>
      <c r="AY2033" s="215" t="s">
        <v>525</v>
      </c>
    </row>
    <row r="2034" spans="1:65" s="15" customFormat="1" ht="11.25">
      <c r="B2034" s="227"/>
      <c r="C2034" s="228"/>
      <c r="D2034" s="206" t="s">
        <v>546</v>
      </c>
      <c r="E2034" s="229" t="s">
        <v>19</v>
      </c>
      <c r="F2034" s="230" t="s">
        <v>2124</v>
      </c>
      <c r="G2034" s="228"/>
      <c r="H2034" s="229" t="s">
        <v>19</v>
      </c>
      <c r="I2034" s="231"/>
      <c r="J2034" s="228"/>
      <c r="K2034" s="228"/>
      <c r="L2034" s="232"/>
      <c r="M2034" s="233"/>
      <c r="N2034" s="234"/>
      <c r="O2034" s="234"/>
      <c r="P2034" s="234"/>
      <c r="Q2034" s="234"/>
      <c r="R2034" s="234"/>
      <c r="S2034" s="234"/>
      <c r="T2034" s="235"/>
      <c r="AT2034" s="236" t="s">
        <v>546</v>
      </c>
      <c r="AU2034" s="236" t="s">
        <v>85</v>
      </c>
      <c r="AV2034" s="15" t="s">
        <v>79</v>
      </c>
      <c r="AW2034" s="15" t="s">
        <v>33</v>
      </c>
      <c r="AX2034" s="15" t="s">
        <v>72</v>
      </c>
      <c r="AY2034" s="236" t="s">
        <v>525</v>
      </c>
    </row>
    <row r="2035" spans="1:65" s="13" customFormat="1" ht="11.25">
      <c r="B2035" s="204"/>
      <c r="C2035" s="205"/>
      <c r="D2035" s="206" t="s">
        <v>546</v>
      </c>
      <c r="E2035" s="207" t="s">
        <v>19</v>
      </c>
      <c r="F2035" s="208" t="s">
        <v>2186</v>
      </c>
      <c r="G2035" s="205"/>
      <c r="H2035" s="209">
        <v>21.09</v>
      </c>
      <c r="I2035" s="210"/>
      <c r="J2035" s="205"/>
      <c r="K2035" s="205"/>
      <c r="L2035" s="211"/>
      <c r="M2035" s="212"/>
      <c r="N2035" s="213"/>
      <c r="O2035" s="213"/>
      <c r="P2035" s="213"/>
      <c r="Q2035" s="213"/>
      <c r="R2035" s="213"/>
      <c r="S2035" s="213"/>
      <c r="T2035" s="214"/>
      <c r="AT2035" s="215" t="s">
        <v>546</v>
      </c>
      <c r="AU2035" s="215" t="s">
        <v>85</v>
      </c>
      <c r="AV2035" s="13" t="s">
        <v>85</v>
      </c>
      <c r="AW2035" s="13" t="s">
        <v>33</v>
      </c>
      <c r="AX2035" s="13" t="s">
        <v>72</v>
      </c>
      <c r="AY2035" s="215" t="s">
        <v>525</v>
      </c>
    </row>
    <row r="2036" spans="1:65" s="13" customFormat="1" ht="11.25">
      <c r="B2036" s="204"/>
      <c r="C2036" s="205"/>
      <c r="D2036" s="206" t="s">
        <v>546</v>
      </c>
      <c r="E2036" s="207" t="s">
        <v>19</v>
      </c>
      <c r="F2036" s="208" t="s">
        <v>1880</v>
      </c>
      <c r="G2036" s="205"/>
      <c r="H2036" s="209">
        <v>-1.89</v>
      </c>
      <c r="I2036" s="210"/>
      <c r="J2036" s="205"/>
      <c r="K2036" s="205"/>
      <c r="L2036" s="211"/>
      <c r="M2036" s="212"/>
      <c r="N2036" s="213"/>
      <c r="O2036" s="213"/>
      <c r="P2036" s="213"/>
      <c r="Q2036" s="213"/>
      <c r="R2036" s="213"/>
      <c r="S2036" s="213"/>
      <c r="T2036" s="214"/>
      <c r="AT2036" s="215" t="s">
        <v>546</v>
      </c>
      <c r="AU2036" s="215" t="s">
        <v>85</v>
      </c>
      <c r="AV2036" s="13" t="s">
        <v>85</v>
      </c>
      <c r="AW2036" s="13" t="s">
        <v>33</v>
      </c>
      <c r="AX2036" s="13" t="s">
        <v>72</v>
      </c>
      <c r="AY2036" s="215" t="s">
        <v>525</v>
      </c>
    </row>
    <row r="2037" spans="1:65" s="15" customFormat="1" ht="11.25">
      <c r="B2037" s="227"/>
      <c r="C2037" s="228"/>
      <c r="D2037" s="206" t="s">
        <v>546</v>
      </c>
      <c r="E2037" s="229" t="s">
        <v>19</v>
      </c>
      <c r="F2037" s="230" t="s">
        <v>2125</v>
      </c>
      <c r="G2037" s="228"/>
      <c r="H2037" s="229" t="s">
        <v>19</v>
      </c>
      <c r="I2037" s="231"/>
      <c r="J2037" s="228"/>
      <c r="K2037" s="228"/>
      <c r="L2037" s="232"/>
      <c r="M2037" s="233"/>
      <c r="N2037" s="234"/>
      <c r="O2037" s="234"/>
      <c r="P2037" s="234"/>
      <c r="Q2037" s="234"/>
      <c r="R2037" s="234"/>
      <c r="S2037" s="234"/>
      <c r="T2037" s="235"/>
      <c r="AT2037" s="236" t="s">
        <v>546</v>
      </c>
      <c r="AU2037" s="236" t="s">
        <v>85</v>
      </c>
      <c r="AV2037" s="15" t="s">
        <v>79</v>
      </c>
      <c r="AW2037" s="15" t="s">
        <v>33</v>
      </c>
      <c r="AX2037" s="15" t="s">
        <v>72</v>
      </c>
      <c r="AY2037" s="236" t="s">
        <v>525</v>
      </c>
    </row>
    <row r="2038" spans="1:65" s="13" customFormat="1" ht="11.25">
      <c r="B2038" s="204"/>
      <c r="C2038" s="205"/>
      <c r="D2038" s="206" t="s">
        <v>546</v>
      </c>
      <c r="E2038" s="207" t="s">
        <v>19</v>
      </c>
      <c r="F2038" s="208" t="s">
        <v>2190</v>
      </c>
      <c r="G2038" s="205"/>
      <c r="H2038" s="209">
        <v>12.788</v>
      </c>
      <c r="I2038" s="210"/>
      <c r="J2038" s="205"/>
      <c r="K2038" s="205"/>
      <c r="L2038" s="211"/>
      <c r="M2038" s="212"/>
      <c r="N2038" s="213"/>
      <c r="O2038" s="213"/>
      <c r="P2038" s="213"/>
      <c r="Q2038" s="213"/>
      <c r="R2038" s="213"/>
      <c r="S2038" s="213"/>
      <c r="T2038" s="214"/>
      <c r="AT2038" s="215" t="s">
        <v>546</v>
      </c>
      <c r="AU2038" s="215" t="s">
        <v>85</v>
      </c>
      <c r="AV2038" s="13" t="s">
        <v>85</v>
      </c>
      <c r="AW2038" s="13" t="s">
        <v>33</v>
      </c>
      <c r="AX2038" s="13" t="s">
        <v>72</v>
      </c>
      <c r="AY2038" s="215" t="s">
        <v>525</v>
      </c>
    </row>
    <row r="2039" spans="1:65" s="16" customFormat="1" ht="11.25">
      <c r="B2039" s="237"/>
      <c r="C2039" s="238"/>
      <c r="D2039" s="206" t="s">
        <v>546</v>
      </c>
      <c r="E2039" s="239" t="s">
        <v>405</v>
      </c>
      <c r="F2039" s="240" t="s">
        <v>590</v>
      </c>
      <c r="G2039" s="238"/>
      <c r="H2039" s="241">
        <v>1342.61</v>
      </c>
      <c r="I2039" s="242"/>
      <c r="J2039" s="238"/>
      <c r="K2039" s="238"/>
      <c r="L2039" s="243"/>
      <c r="M2039" s="244"/>
      <c r="N2039" s="245"/>
      <c r="O2039" s="245"/>
      <c r="P2039" s="245"/>
      <c r="Q2039" s="245"/>
      <c r="R2039" s="245"/>
      <c r="S2039" s="245"/>
      <c r="T2039" s="246"/>
      <c r="AT2039" s="247" t="s">
        <v>546</v>
      </c>
      <c r="AU2039" s="247" t="s">
        <v>85</v>
      </c>
      <c r="AV2039" s="16" t="s">
        <v>573</v>
      </c>
      <c r="AW2039" s="16" t="s">
        <v>33</v>
      </c>
      <c r="AX2039" s="16" t="s">
        <v>72</v>
      </c>
      <c r="AY2039" s="247" t="s">
        <v>525</v>
      </c>
    </row>
    <row r="2040" spans="1:65" s="13" customFormat="1" ht="11.25">
      <c r="B2040" s="204"/>
      <c r="C2040" s="205"/>
      <c r="D2040" s="206" t="s">
        <v>546</v>
      </c>
      <c r="E2040" s="207" t="s">
        <v>19</v>
      </c>
      <c r="F2040" s="208" t="s">
        <v>2191</v>
      </c>
      <c r="G2040" s="205"/>
      <c r="H2040" s="209">
        <v>-2685.22</v>
      </c>
      <c r="I2040" s="210"/>
      <c r="J2040" s="205"/>
      <c r="K2040" s="205"/>
      <c r="L2040" s="211"/>
      <c r="M2040" s="212"/>
      <c r="N2040" s="213"/>
      <c r="O2040" s="213"/>
      <c r="P2040" s="213"/>
      <c r="Q2040" s="213"/>
      <c r="R2040" s="213"/>
      <c r="S2040" s="213"/>
      <c r="T2040" s="214"/>
      <c r="AT2040" s="215" t="s">
        <v>546</v>
      </c>
      <c r="AU2040" s="215" t="s">
        <v>85</v>
      </c>
      <c r="AV2040" s="13" t="s">
        <v>85</v>
      </c>
      <c r="AW2040" s="13" t="s">
        <v>33</v>
      </c>
      <c r="AX2040" s="13" t="s">
        <v>72</v>
      </c>
      <c r="AY2040" s="215" t="s">
        <v>525</v>
      </c>
    </row>
    <row r="2041" spans="1:65" s="16" customFormat="1" ht="11.25">
      <c r="B2041" s="237"/>
      <c r="C2041" s="238"/>
      <c r="D2041" s="206" t="s">
        <v>546</v>
      </c>
      <c r="E2041" s="239" t="s">
        <v>19</v>
      </c>
      <c r="F2041" s="240" t="s">
        <v>590</v>
      </c>
      <c r="G2041" s="238"/>
      <c r="H2041" s="241">
        <v>-2685.22</v>
      </c>
      <c r="I2041" s="242"/>
      <c r="J2041" s="238"/>
      <c r="K2041" s="238"/>
      <c r="L2041" s="243"/>
      <c r="M2041" s="244"/>
      <c r="N2041" s="245"/>
      <c r="O2041" s="245"/>
      <c r="P2041" s="245"/>
      <c r="Q2041" s="245"/>
      <c r="R2041" s="245"/>
      <c r="S2041" s="245"/>
      <c r="T2041" s="246"/>
      <c r="AT2041" s="247" t="s">
        <v>546</v>
      </c>
      <c r="AU2041" s="247" t="s">
        <v>85</v>
      </c>
      <c r="AV2041" s="16" t="s">
        <v>573</v>
      </c>
      <c r="AW2041" s="16" t="s">
        <v>33</v>
      </c>
      <c r="AX2041" s="16" t="s">
        <v>72</v>
      </c>
      <c r="AY2041" s="247" t="s">
        <v>525</v>
      </c>
    </row>
    <row r="2042" spans="1:65" s="15" customFormat="1" ht="11.25">
      <c r="B2042" s="227"/>
      <c r="C2042" s="228"/>
      <c r="D2042" s="206" t="s">
        <v>546</v>
      </c>
      <c r="E2042" s="229" t="s">
        <v>19</v>
      </c>
      <c r="F2042" s="230" t="s">
        <v>2192</v>
      </c>
      <c r="G2042" s="228"/>
      <c r="H2042" s="229" t="s">
        <v>19</v>
      </c>
      <c r="I2042" s="231"/>
      <c r="J2042" s="228"/>
      <c r="K2042" s="228"/>
      <c r="L2042" s="232"/>
      <c r="M2042" s="233"/>
      <c r="N2042" s="234"/>
      <c r="O2042" s="234"/>
      <c r="P2042" s="234"/>
      <c r="Q2042" s="234"/>
      <c r="R2042" s="234"/>
      <c r="S2042" s="234"/>
      <c r="T2042" s="235"/>
      <c r="AT2042" s="236" t="s">
        <v>546</v>
      </c>
      <c r="AU2042" s="236" t="s">
        <v>85</v>
      </c>
      <c r="AV2042" s="15" t="s">
        <v>79</v>
      </c>
      <c r="AW2042" s="15" t="s">
        <v>33</v>
      </c>
      <c r="AX2042" s="15" t="s">
        <v>72</v>
      </c>
      <c r="AY2042" s="236" t="s">
        <v>525</v>
      </c>
    </row>
    <row r="2043" spans="1:65" s="13" customFormat="1" ht="11.25">
      <c r="B2043" s="204"/>
      <c r="C2043" s="205"/>
      <c r="D2043" s="206" t="s">
        <v>546</v>
      </c>
      <c r="E2043" s="207" t="s">
        <v>19</v>
      </c>
      <c r="F2043" s="208" t="s">
        <v>1937</v>
      </c>
      <c r="G2043" s="205"/>
      <c r="H2043" s="209">
        <v>-45.09</v>
      </c>
      <c r="I2043" s="210"/>
      <c r="J2043" s="205"/>
      <c r="K2043" s="205"/>
      <c r="L2043" s="211"/>
      <c r="M2043" s="212"/>
      <c r="N2043" s="213"/>
      <c r="O2043" s="213"/>
      <c r="P2043" s="213"/>
      <c r="Q2043" s="213"/>
      <c r="R2043" s="213"/>
      <c r="S2043" s="213"/>
      <c r="T2043" s="214"/>
      <c r="AT2043" s="215" t="s">
        <v>546</v>
      </c>
      <c r="AU2043" s="215" t="s">
        <v>85</v>
      </c>
      <c r="AV2043" s="13" t="s">
        <v>85</v>
      </c>
      <c r="AW2043" s="13" t="s">
        <v>33</v>
      </c>
      <c r="AX2043" s="13" t="s">
        <v>72</v>
      </c>
      <c r="AY2043" s="215" t="s">
        <v>525</v>
      </c>
    </row>
    <row r="2044" spans="1:65" s="15" customFormat="1" ht="11.25">
      <c r="B2044" s="227"/>
      <c r="C2044" s="228"/>
      <c r="D2044" s="206" t="s">
        <v>546</v>
      </c>
      <c r="E2044" s="229" t="s">
        <v>19</v>
      </c>
      <c r="F2044" s="230" t="s">
        <v>2193</v>
      </c>
      <c r="G2044" s="228"/>
      <c r="H2044" s="229" t="s">
        <v>19</v>
      </c>
      <c r="I2044" s="231"/>
      <c r="J2044" s="228"/>
      <c r="K2044" s="228"/>
      <c r="L2044" s="232"/>
      <c r="M2044" s="233"/>
      <c r="N2044" s="234"/>
      <c r="O2044" s="234"/>
      <c r="P2044" s="234"/>
      <c r="Q2044" s="234"/>
      <c r="R2044" s="234"/>
      <c r="S2044" s="234"/>
      <c r="T2044" s="235"/>
      <c r="AT2044" s="236" t="s">
        <v>546</v>
      </c>
      <c r="AU2044" s="236" t="s">
        <v>85</v>
      </c>
      <c r="AV2044" s="15" t="s">
        <v>79</v>
      </c>
      <c r="AW2044" s="15" t="s">
        <v>33</v>
      </c>
      <c r="AX2044" s="15" t="s">
        <v>72</v>
      </c>
      <c r="AY2044" s="236" t="s">
        <v>525</v>
      </c>
    </row>
    <row r="2045" spans="1:65" s="13" customFormat="1" ht="11.25">
      <c r="B2045" s="204"/>
      <c r="C2045" s="205"/>
      <c r="D2045" s="206" t="s">
        <v>546</v>
      </c>
      <c r="E2045" s="207" t="s">
        <v>19</v>
      </c>
      <c r="F2045" s="208" t="s">
        <v>2194</v>
      </c>
      <c r="G2045" s="205"/>
      <c r="H2045" s="209">
        <v>-273.60300000000001</v>
      </c>
      <c r="I2045" s="210"/>
      <c r="J2045" s="205"/>
      <c r="K2045" s="205"/>
      <c r="L2045" s="211"/>
      <c r="M2045" s="212"/>
      <c r="N2045" s="213"/>
      <c r="O2045" s="213"/>
      <c r="P2045" s="213"/>
      <c r="Q2045" s="213"/>
      <c r="R2045" s="213"/>
      <c r="S2045" s="213"/>
      <c r="T2045" s="214"/>
      <c r="AT2045" s="215" t="s">
        <v>546</v>
      </c>
      <c r="AU2045" s="215" t="s">
        <v>85</v>
      </c>
      <c r="AV2045" s="13" t="s">
        <v>85</v>
      </c>
      <c r="AW2045" s="13" t="s">
        <v>33</v>
      </c>
      <c r="AX2045" s="13" t="s">
        <v>72</v>
      </c>
      <c r="AY2045" s="215" t="s">
        <v>525</v>
      </c>
    </row>
    <row r="2046" spans="1:65" s="16" customFormat="1" ht="11.25">
      <c r="B2046" s="237"/>
      <c r="C2046" s="238"/>
      <c r="D2046" s="206" t="s">
        <v>546</v>
      </c>
      <c r="E2046" s="239" t="s">
        <v>19</v>
      </c>
      <c r="F2046" s="240" t="s">
        <v>590</v>
      </c>
      <c r="G2046" s="238"/>
      <c r="H2046" s="241">
        <v>-318.69299999999998</v>
      </c>
      <c r="I2046" s="242"/>
      <c r="J2046" s="238"/>
      <c r="K2046" s="238"/>
      <c r="L2046" s="243"/>
      <c r="M2046" s="244"/>
      <c r="N2046" s="245"/>
      <c r="O2046" s="245"/>
      <c r="P2046" s="245"/>
      <c r="Q2046" s="245"/>
      <c r="R2046" s="245"/>
      <c r="S2046" s="245"/>
      <c r="T2046" s="246"/>
      <c r="AT2046" s="247" t="s">
        <v>546</v>
      </c>
      <c r="AU2046" s="247" t="s">
        <v>85</v>
      </c>
      <c r="AV2046" s="16" t="s">
        <v>573</v>
      </c>
      <c r="AW2046" s="16" t="s">
        <v>33</v>
      </c>
      <c r="AX2046" s="16" t="s">
        <v>72</v>
      </c>
      <c r="AY2046" s="247" t="s">
        <v>525</v>
      </c>
    </row>
    <row r="2047" spans="1:65" s="14" customFormat="1" ht="11.25">
      <c r="B2047" s="216"/>
      <c r="C2047" s="217"/>
      <c r="D2047" s="206" t="s">
        <v>546</v>
      </c>
      <c r="E2047" s="218" t="s">
        <v>19</v>
      </c>
      <c r="F2047" s="219" t="s">
        <v>552</v>
      </c>
      <c r="G2047" s="217"/>
      <c r="H2047" s="220">
        <v>1572.6880000000001</v>
      </c>
      <c r="I2047" s="221"/>
      <c r="J2047" s="217"/>
      <c r="K2047" s="217"/>
      <c r="L2047" s="222"/>
      <c r="M2047" s="223"/>
      <c r="N2047" s="224"/>
      <c r="O2047" s="224"/>
      <c r="P2047" s="224"/>
      <c r="Q2047" s="224"/>
      <c r="R2047" s="224"/>
      <c r="S2047" s="224"/>
      <c r="T2047" s="225"/>
      <c r="AT2047" s="226" t="s">
        <v>546</v>
      </c>
      <c r="AU2047" s="226" t="s">
        <v>85</v>
      </c>
      <c r="AV2047" s="14" t="s">
        <v>537</v>
      </c>
      <c r="AW2047" s="14" t="s">
        <v>33</v>
      </c>
      <c r="AX2047" s="14" t="s">
        <v>79</v>
      </c>
      <c r="AY2047" s="226" t="s">
        <v>525</v>
      </c>
    </row>
    <row r="2048" spans="1:65" s="2" customFormat="1" ht="37.9" customHeight="1">
      <c r="A2048" s="38"/>
      <c r="B2048" s="39"/>
      <c r="C2048" s="186" t="s">
        <v>2195</v>
      </c>
      <c r="D2048" s="186" t="s">
        <v>533</v>
      </c>
      <c r="E2048" s="187" t="s">
        <v>2196</v>
      </c>
      <c r="F2048" s="188" t="s">
        <v>2197</v>
      </c>
      <c r="G2048" s="189" t="s">
        <v>132</v>
      </c>
      <c r="H2048" s="190">
        <v>1429.8869999999999</v>
      </c>
      <c r="I2048" s="191"/>
      <c r="J2048" s="192">
        <f>ROUND(I2048*H2048,2)</f>
        <v>0</v>
      </c>
      <c r="K2048" s="188" t="s">
        <v>536</v>
      </c>
      <c r="L2048" s="43"/>
      <c r="M2048" s="193" t="s">
        <v>19</v>
      </c>
      <c r="N2048" s="194" t="s">
        <v>44</v>
      </c>
      <c r="O2048" s="68"/>
      <c r="P2048" s="195">
        <f>O2048*H2048</f>
        <v>0</v>
      </c>
      <c r="Q2048" s="195">
        <v>1.54E-2</v>
      </c>
      <c r="R2048" s="195">
        <f>Q2048*H2048</f>
        <v>22.020259800000002</v>
      </c>
      <c r="S2048" s="195">
        <v>0</v>
      </c>
      <c r="T2048" s="196">
        <f>S2048*H2048</f>
        <v>0</v>
      </c>
      <c r="U2048" s="38"/>
      <c r="V2048" s="38"/>
      <c r="W2048" s="38"/>
      <c r="X2048" s="38"/>
      <c r="Y2048" s="38"/>
      <c r="Z2048" s="38"/>
      <c r="AA2048" s="38"/>
      <c r="AB2048" s="38"/>
      <c r="AC2048" s="38"/>
      <c r="AD2048" s="38"/>
      <c r="AE2048" s="38"/>
      <c r="AR2048" s="197" t="s">
        <v>537</v>
      </c>
      <c r="AT2048" s="197" t="s">
        <v>533</v>
      </c>
      <c r="AU2048" s="197" t="s">
        <v>85</v>
      </c>
      <c r="AY2048" s="21" t="s">
        <v>525</v>
      </c>
      <c r="BE2048" s="198">
        <f>IF(N2048="základní",J2048,0)</f>
        <v>0</v>
      </c>
      <c r="BF2048" s="198">
        <f>IF(N2048="snížená",J2048,0)</f>
        <v>0</v>
      </c>
      <c r="BG2048" s="198">
        <f>IF(N2048="zákl. přenesená",J2048,0)</f>
        <v>0</v>
      </c>
      <c r="BH2048" s="198">
        <f>IF(N2048="sníž. přenesená",J2048,0)</f>
        <v>0</v>
      </c>
      <c r="BI2048" s="198">
        <f>IF(N2048="nulová",J2048,0)</f>
        <v>0</v>
      </c>
      <c r="BJ2048" s="21" t="s">
        <v>85</v>
      </c>
      <c r="BK2048" s="198">
        <f>ROUND(I2048*H2048,2)</f>
        <v>0</v>
      </c>
      <c r="BL2048" s="21" t="s">
        <v>537</v>
      </c>
      <c r="BM2048" s="197" t="s">
        <v>2198</v>
      </c>
    </row>
    <row r="2049" spans="1:65" s="2" customFormat="1" ht="11.25">
      <c r="A2049" s="38"/>
      <c r="B2049" s="39"/>
      <c r="C2049" s="40"/>
      <c r="D2049" s="199" t="s">
        <v>542</v>
      </c>
      <c r="E2049" s="40"/>
      <c r="F2049" s="200" t="s">
        <v>2199</v>
      </c>
      <c r="G2049" s="40"/>
      <c r="H2049" s="40"/>
      <c r="I2049" s="201"/>
      <c r="J2049" s="40"/>
      <c r="K2049" s="40"/>
      <c r="L2049" s="43"/>
      <c r="M2049" s="202"/>
      <c r="N2049" s="203"/>
      <c r="O2049" s="68"/>
      <c r="P2049" s="68"/>
      <c r="Q2049" s="68"/>
      <c r="R2049" s="68"/>
      <c r="S2049" s="68"/>
      <c r="T2049" s="69"/>
      <c r="U2049" s="38"/>
      <c r="V2049" s="38"/>
      <c r="W2049" s="38"/>
      <c r="X2049" s="38"/>
      <c r="Y2049" s="38"/>
      <c r="Z2049" s="38"/>
      <c r="AA2049" s="38"/>
      <c r="AB2049" s="38"/>
      <c r="AC2049" s="38"/>
      <c r="AD2049" s="38"/>
      <c r="AE2049" s="38"/>
      <c r="AT2049" s="21" t="s">
        <v>542</v>
      </c>
      <c r="AU2049" s="21" t="s">
        <v>85</v>
      </c>
    </row>
    <row r="2050" spans="1:65" s="15" customFormat="1" ht="11.25">
      <c r="B2050" s="227"/>
      <c r="C2050" s="228"/>
      <c r="D2050" s="206" t="s">
        <v>546</v>
      </c>
      <c r="E2050" s="229" t="s">
        <v>19</v>
      </c>
      <c r="F2050" s="230" t="s">
        <v>2200</v>
      </c>
      <c r="G2050" s="228"/>
      <c r="H2050" s="229" t="s">
        <v>19</v>
      </c>
      <c r="I2050" s="231"/>
      <c r="J2050" s="228"/>
      <c r="K2050" s="228"/>
      <c r="L2050" s="232"/>
      <c r="M2050" s="233"/>
      <c r="N2050" s="234"/>
      <c r="O2050" s="234"/>
      <c r="P2050" s="234"/>
      <c r="Q2050" s="234"/>
      <c r="R2050" s="234"/>
      <c r="S2050" s="234"/>
      <c r="T2050" s="235"/>
      <c r="AT2050" s="236" t="s">
        <v>546</v>
      </c>
      <c r="AU2050" s="236" t="s">
        <v>85</v>
      </c>
      <c r="AV2050" s="15" t="s">
        <v>79</v>
      </c>
      <c r="AW2050" s="15" t="s">
        <v>33</v>
      </c>
      <c r="AX2050" s="15" t="s">
        <v>72</v>
      </c>
      <c r="AY2050" s="236" t="s">
        <v>525</v>
      </c>
    </row>
    <row r="2051" spans="1:65" s="13" customFormat="1" ht="11.25">
      <c r="B2051" s="204"/>
      <c r="C2051" s="205"/>
      <c r="D2051" s="206" t="s">
        <v>546</v>
      </c>
      <c r="E2051" s="207" t="s">
        <v>19</v>
      </c>
      <c r="F2051" s="208" t="s">
        <v>413</v>
      </c>
      <c r="G2051" s="205"/>
      <c r="H2051" s="209">
        <v>3233.991</v>
      </c>
      <c r="I2051" s="210"/>
      <c r="J2051" s="205"/>
      <c r="K2051" s="205"/>
      <c r="L2051" s="211"/>
      <c r="M2051" s="212"/>
      <c r="N2051" s="213"/>
      <c r="O2051" s="213"/>
      <c r="P2051" s="213"/>
      <c r="Q2051" s="213"/>
      <c r="R2051" s="213"/>
      <c r="S2051" s="213"/>
      <c r="T2051" s="214"/>
      <c r="AT2051" s="215" t="s">
        <v>546</v>
      </c>
      <c r="AU2051" s="215" t="s">
        <v>85</v>
      </c>
      <c r="AV2051" s="13" t="s">
        <v>85</v>
      </c>
      <c r="AW2051" s="13" t="s">
        <v>33</v>
      </c>
      <c r="AX2051" s="13" t="s">
        <v>72</v>
      </c>
      <c r="AY2051" s="215" t="s">
        <v>525</v>
      </c>
    </row>
    <row r="2052" spans="1:65" s="15" customFormat="1" ht="11.25">
      <c r="B2052" s="227"/>
      <c r="C2052" s="228"/>
      <c r="D2052" s="206" t="s">
        <v>546</v>
      </c>
      <c r="E2052" s="229" t="s">
        <v>19</v>
      </c>
      <c r="F2052" s="230" t="s">
        <v>2201</v>
      </c>
      <c r="G2052" s="228"/>
      <c r="H2052" s="229" t="s">
        <v>19</v>
      </c>
      <c r="I2052" s="231"/>
      <c r="J2052" s="228"/>
      <c r="K2052" s="228"/>
      <c r="L2052" s="232"/>
      <c r="M2052" s="233"/>
      <c r="N2052" s="234"/>
      <c r="O2052" s="234"/>
      <c r="P2052" s="234"/>
      <c r="Q2052" s="234"/>
      <c r="R2052" s="234"/>
      <c r="S2052" s="234"/>
      <c r="T2052" s="235"/>
      <c r="AT2052" s="236" t="s">
        <v>546</v>
      </c>
      <c r="AU2052" s="236" t="s">
        <v>85</v>
      </c>
      <c r="AV2052" s="15" t="s">
        <v>79</v>
      </c>
      <c r="AW2052" s="15" t="s">
        <v>33</v>
      </c>
      <c r="AX2052" s="15" t="s">
        <v>72</v>
      </c>
      <c r="AY2052" s="236" t="s">
        <v>525</v>
      </c>
    </row>
    <row r="2053" spans="1:65" s="13" customFormat="1" ht="11.25">
      <c r="B2053" s="204"/>
      <c r="C2053" s="205"/>
      <c r="D2053" s="206" t="s">
        <v>546</v>
      </c>
      <c r="E2053" s="207" t="s">
        <v>19</v>
      </c>
      <c r="F2053" s="208" t="s">
        <v>2202</v>
      </c>
      <c r="G2053" s="205"/>
      <c r="H2053" s="209">
        <v>-1804.104</v>
      </c>
      <c r="I2053" s="210"/>
      <c r="J2053" s="205"/>
      <c r="K2053" s="205"/>
      <c r="L2053" s="211"/>
      <c r="M2053" s="212"/>
      <c r="N2053" s="213"/>
      <c r="O2053" s="213"/>
      <c r="P2053" s="213"/>
      <c r="Q2053" s="213"/>
      <c r="R2053" s="213"/>
      <c r="S2053" s="213"/>
      <c r="T2053" s="214"/>
      <c r="AT2053" s="215" t="s">
        <v>546</v>
      </c>
      <c r="AU2053" s="215" t="s">
        <v>85</v>
      </c>
      <c r="AV2053" s="13" t="s">
        <v>85</v>
      </c>
      <c r="AW2053" s="13" t="s">
        <v>33</v>
      </c>
      <c r="AX2053" s="13" t="s">
        <v>72</v>
      </c>
      <c r="AY2053" s="215" t="s">
        <v>525</v>
      </c>
    </row>
    <row r="2054" spans="1:65" s="16" customFormat="1" ht="11.25">
      <c r="B2054" s="237"/>
      <c r="C2054" s="238"/>
      <c r="D2054" s="206" t="s">
        <v>546</v>
      </c>
      <c r="E2054" s="239" t="s">
        <v>421</v>
      </c>
      <c r="F2054" s="240" t="s">
        <v>590</v>
      </c>
      <c r="G2054" s="238"/>
      <c r="H2054" s="241">
        <v>1429.8869999999999</v>
      </c>
      <c r="I2054" s="242"/>
      <c r="J2054" s="238"/>
      <c r="K2054" s="238"/>
      <c r="L2054" s="243"/>
      <c r="M2054" s="244"/>
      <c r="N2054" s="245"/>
      <c r="O2054" s="245"/>
      <c r="P2054" s="245"/>
      <c r="Q2054" s="245"/>
      <c r="R2054" s="245"/>
      <c r="S2054" s="245"/>
      <c r="T2054" s="246"/>
      <c r="AT2054" s="247" t="s">
        <v>546</v>
      </c>
      <c r="AU2054" s="247" t="s">
        <v>85</v>
      </c>
      <c r="AV2054" s="16" t="s">
        <v>573</v>
      </c>
      <c r="AW2054" s="16" t="s">
        <v>33</v>
      </c>
      <c r="AX2054" s="16" t="s">
        <v>72</v>
      </c>
      <c r="AY2054" s="247" t="s">
        <v>525</v>
      </c>
    </row>
    <row r="2055" spans="1:65" s="14" customFormat="1" ht="11.25">
      <c r="B2055" s="216"/>
      <c r="C2055" s="217"/>
      <c r="D2055" s="206" t="s">
        <v>546</v>
      </c>
      <c r="E2055" s="218" t="s">
        <v>19</v>
      </c>
      <c r="F2055" s="219" t="s">
        <v>552</v>
      </c>
      <c r="G2055" s="217"/>
      <c r="H2055" s="220">
        <v>1429.8869999999999</v>
      </c>
      <c r="I2055" s="221"/>
      <c r="J2055" s="217"/>
      <c r="K2055" s="217"/>
      <c r="L2055" s="222"/>
      <c r="M2055" s="223"/>
      <c r="N2055" s="224"/>
      <c r="O2055" s="224"/>
      <c r="P2055" s="224"/>
      <c r="Q2055" s="224"/>
      <c r="R2055" s="224"/>
      <c r="S2055" s="224"/>
      <c r="T2055" s="225"/>
      <c r="AT2055" s="226" t="s">
        <v>546</v>
      </c>
      <c r="AU2055" s="226" t="s">
        <v>85</v>
      </c>
      <c r="AV2055" s="14" t="s">
        <v>537</v>
      </c>
      <c r="AW2055" s="14" t="s">
        <v>33</v>
      </c>
      <c r="AX2055" s="14" t="s">
        <v>79</v>
      </c>
      <c r="AY2055" s="226" t="s">
        <v>525</v>
      </c>
    </row>
    <row r="2056" spans="1:65" s="2" customFormat="1" ht="33" customHeight="1">
      <c r="A2056" s="38"/>
      <c r="B2056" s="39"/>
      <c r="C2056" s="186" t="s">
        <v>2203</v>
      </c>
      <c r="D2056" s="186" t="s">
        <v>533</v>
      </c>
      <c r="E2056" s="187" t="s">
        <v>2204</v>
      </c>
      <c r="F2056" s="188" t="s">
        <v>2205</v>
      </c>
      <c r="G2056" s="189" t="s">
        <v>651</v>
      </c>
      <c r="H2056" s="190">
        <v>2</v>
      </c>
      <c r="I2056" s="191"/>
      <c r="J2056" s="192">
        <f>ROUND(I2056*H2056,2)</f>
        <v>0</v>
      </c>
      <c r="K2056" s="188" t="s">
        <v>1079</v>
      </c>
      <c r="L2056" s="43"/>
      <c r="M2056" s="193" t="s">
        <v>19</v>
      </c>
      <c r="N2056" s="194" t="s">
        <v>44</v>
      </c>
      <c r="O2056" s="68"/>
      <c r="P2056" s="195">
        <f>O2056*H2056</f>
        <v>0</v>
      </c>
      <c r="Q2056" s="195">
        <v>0.1575</v>
      </c>
      <c r="R2056" s="195">
        <f>Q2056*H2056</f>
        <v>0.315</v>
      </c>
      <c r="S2056" s="195">
        <v>0</v>
      </c>
      <c r="T2056" s="196">
        <f>S2056*H2056</f>
        <v>0</v>
      </c>
      <c r="U2056" s="38"/>
      <c r="V2056" s="38"/>
      <c r="W2056" s="38"/>
      <c r="X2056" s="38"/>
      <c r="Y2056" s="38"/>
      <c r="Z2056" s="38"/>
      <c r="AA2056" s="38"/>
      <c r="AB2056" s="38"/>
      <c r="AC2056" s="38"/>
      <c r="AD2056" s="38"/>
      <c r="AE2056" s="38"/>
      <c r="AR2056" s="197" t="s">
        <v>537</v>
      </c>
      <c r="AT2056" s="197" t="s">
        <v>533</v>
      </c>
      <c r="AU2056" s="197" t="s">
        <v>85</v>
      </c>
      <c r="AY2056" s="21" t="s">
        <v>525</v>
      </c>
      <c r="BE2056" s="198">
        <f>IF(N2056="základní",J2056,0)</f>
        <v>0</v>
      </c>
      <c r="BF2056" s="198">
        <f>IF(N2056="snížená",J2056,0)</f>
        <v>0</v>
      </c>
      <c r="BG2056" s="198">
        <f>IF(N2056="zákl. přenesená",J2056,0)</f>
        <v>0</v>
      </c>
      <c r="BH2056" s="198">
        <f>IF(N2056="sníž. přenesená",J2056,0)</f>
        <v>0</v>
      </c>
      <c r="BI2056" s="198">
        <f>IF(N2056="nulová",J2056,0)</f>
        <v>0</v>
      </c>
      <c r="BJ2056" s="21" t="s">
        <v>85</v>
      </c>
      <c r="BK2056" s="198">
        <f>ROUND(I2056*H2056,2)</f>
        <v>0</v>
      </c>
      <c r="BL2056" s="21" t="s">
        <v>537</v>
      </c>
      <c r="BM2056" s="197" t="s">
        <v>2206</v>
      </c>
    </row>
    <row r="2057" spans="1:65" s="2" customFormat="1" ht="11.25">
      <c r="A2057" s="38"/>
      <c r="B2057" s="39"/>
      <c r="C2057" s="40"/>
      <c r="D2057" s="199" t="s">
        <v>542</v>
      </c>
      <c r="E2057" s="40"/>
      <c r="F2057" s="200" t="s">
        <v>2207</v>
      </c>
      <c r="G2057" s="40"/>
      <c r="H2057" s="40"/>
      <c r="I2057" s="201"/>
      <c r="J2057" s="40"/>
      <c r="K2057" s="40"/>
      <c r="L2057" s="43"/>
      <c r="M2057" s="202"/>
      <c r="N2057" s="203"/>
      <c r="O2057" s="68"/>
      <c r="P2057" s="68"/>
      <c r="Q2057" s="68"/>
      <c r="R2057" s="68"/>
      <c r="S2057" s="68"/>
      <c r="T2057" s="69"/>
      <c r="U2057" s="38"/>
      <c r="V2057" s="38"/>
      <c r="W2057" s="38"/>
      <c r="X2057" s="38"/>
      <c r="Y2057" s="38"/>
      <c r="Z2057" s="38"/>
      <c r="AA2057" s="38"/>
      <c r="AB2057" s="38"/>
      <c r="AC2057" s="38"/>
      <c r="AD2057" s="38"/>
      <c r="AE2057" s="38"/>
      <c r="AT2057" s="21" t="s">
        <v>542</v>
      </c>
      <c r="AU2057" s="21" t="s">
        <v>85</v>
      </c>
    </row>
    <row r="2058" spans="1:65" s="15" customFormat="1" ht="11.25">
      <c r="B2058" s="227"/>
      <c r="C2058" s="228"/>
      <c r="D2058" s="206" t="s">
        <v>546</v>
      </c>
      <c r="E2058" s="229" t="s">
        <v>19</v>
      </c>
      <c r="F2058" s="230" t="s">
        <v>2208</v>
      </c>
      <c r="G2058" s="228"/>
      <c r="H2058" s="229" t="s">
        <v>19</v>
      </c>
      <c r="I2058" s="231"/>
      <c r="J2058" s="228"/>
      <c r="K2058" s="228"/>
      <c r="L2058" s="232"/>
      <c r="M2058" s="233"/>
      <c r="N2058" s="234"/>
      <c r="O2058" s="234"/>
      <c r="P2058" s="234"/>
      <c r="Q2058" s="234"/>
      <c r="R2058" s="234"/>
      <c r="S2058" s="234"/>
      <c r="T2058" s="235"/>
      <c r="AT2058" s="236" t="s">
        <v>546</v>
      </c>
      <c r="AU2058" s="236" t="s">
        <v>85</v>
      </c>
      <c r="AV2058" s="15" t="s">
        <v>79</v>
      </c>
      <c r="AW2058" s="15" t="s">
        <v>33</v>
      </c>
      <c r="AX2058" s="15" t="s">
        <v>72</v>
      </c>
      <c r="AY2058" s="236" t="s">
        <v>525</v>
      </c>
    </row>
    <row r="2059" spans="1:65" s="13" customFormat="1" ht="11.25">
      <c r="B2059" s="204"/>
      <c r="C2059" s="205"/>
      <c r="D2059" s="206" t="s">
        <v>546</v>
      </c>
      <c r="E2059" s="207" t="s">
        <v>19</v>
      </c>
      <c r="F2059" s="208" t="s">
        <v>85</v>
      </c>
      <c r="G2059" s="205"/>
      <c r="H2059" s="209">
        <v>2</v>
      </c>
      <c r="I2059" s="210"/>
      <c r="J2059" s="205"/>
      <c r="K2059" s="205"/>
      <c r="L2059" s="211"/>
      <c r="M2059" s="212"/>
      <c r="N2059" s="213"/>
      <c r="O2059" s="213"/>
      <c r="P2059" s="213"/>
      <c r="Q2059" s="213"/>
      <c r="R2059" s="213"/>
      <c r="S2059" s="213"/>
      <c r="T2059" s="214"/>
      <c r="AT2059" s="215" t="s">
        <v>546</v>
      </c>
      <c r="AU2059" s="215" t="s">
        <v>85</v>
      </c>
      <c r="AV2059" s="13" t="s">
        <v>85</v>
      </c>
      <c r="AW2059" s="13" t="s">
        <v>33</v>
      </c>
      <c r="AX2059" s="13" t="s">
        <v>79</v>
      </c>
      <c r="AY2059" s="215" t="s">
        <v>525</v>
      </c>
    </row>
    <row r="2060" spans="1:65" s="2" customFormat="1" ht="37.9" customHeight="1">
      <c r="A2060" s="38"/>
      <c r="B2060" s="39"/>
      <c r="C2060" s="186" t="s">
        <v>2209</v>
      </c>
      <c r="D2060" s="186" t="s">
        <v>533</v>
      </c>
      <c r="E2060" s="187" t="s">
        <v>2210</v>
      </c>
      <c r="F2060" s="188" t="s">
        <v>2211</v>
      </c>
      <c r="G2060" s="189" t="s">
        <v>132</v>
      </c>
      <c r="H2060" s="190">
        <v>45.09</v>
      </c>
      <c r="I2060" s="191"/>
      <c r="J2060" s="192">
        <f>ROUND(I2060*H2060,2)</f>
        <v>0</v>
      </c>
      <c r="K2060" s="188" t="s">
        <v>536</v>
      </c>
      <c r="L2060" s="43"/>
      <c r="M2060" s="193" t="s">
        <v>19</v>
      </c>
      <c r="N2060" s="194" t="s">
        <v>44</v>
      </c>
      <c r="O2060" s="68"/>
      <c r="P2060" s="195">
        <f>O2060*H2060</f>
        <v>0</v>
      </c>
      <c r="Q2060" s="195">
        <v>0</v>
      </c>
      <c r="R2060" s="195">
        <f>Q2060*H2060</f>
        <v>0</v>
      </c>
      <c r="S2060" s="195">
        <v>0</v>
      </c>
      <c r="T2060" s="196">
        <f>S2060*H2060</f>
        <v>0</v>
      </c>
      <c r="U2060" s="38"/>
      <c r="V2060" s="38"/>
      <c r="W2060" s="38"/>
      <c r="X2060" s="38"/>
      <c r="Y2060" s="38"/>
      <c r="Z2060" s="38"/>
      <c r="AA2060" s="38"/>
      <c r="AB2060" s="38"/>
      <c r="AC2060" s="38"/>
      <c r="AD2060" s="38"/>
      <c r="AE2060" s="38"/>
      <c r="AR2060" s="197" t="s">
        <v>537</v>
      </c>
      <c r="AT2060" s="197" t="s">
        <v>533</v>
      </c>
      <c r="AU2060" s="197" t="s">
        <v>85</v>
      </c>
      <c r="AY2060" s="21" t="s">
        <v>525</v>
      </c>
      <c r="BE2060" s="198">
        <f>IF(N2060="základní",J2060,0)</f>
        <v>0</v>
      </c>
      <c r="BF2060" s="198">
        <f>IF(N2060="snížená",J2060,0)</f>
        <v>0</v>
      </c>
      <c r="BG2060" s="198">
        <f>IF(N2060="zákl. přenesená",J2060,0)</f>
        <v>0</v>
      </c>
      <c r="BH2060" s="198">
        <f>IF(N2060="sníž. přenesená",J2060,0)</f>
        <v>0</v>
      </c>
      <c r="BI2060" s="198">
        <f>IF(N2060="nulová",J2060,0)</f>
        <v>0</v>
      </c>
      <c r="BJ2060" s="21" t="s">
        <v>85</v>
      </c>
      <c r="BK2060" s="198">
        <f>ROUND(I2060*H2060,2)</f>
        <v>0</v>
      </c>
      <c r="BL2060" s="21" t="s">
        <v>537</v>
      </c>
      <c r="BM2060" s="197" t="s">
        <v>2212</v>
      </c>
    </row>
    <row r="2061" spans="1:65" s="2" customFormat="1" ht="11.25">
      <c r="A2061" s="38"/>
      <c r="B2061" s="39"/>
      <c r="C2061" s="40"/>
      <c r="D2061" s="199" t="s">
        <v>542</v>
      </c>
      <c r="E2061" s="40"/>
      <c r="F2061" s="200" t="s">
        <v>2213</v>
      </c>
      <c r="G2061" s="40"/>
      <c r="H2061" s="40"/>
      <c r="I2061" s="201"/>
      <c r="J2061" s="40"/>
      <c r="K2061" s="40"/>
      <c r="L2061" s="43"/>
      <c r="M2061" s="202"/>
      <c r="N2061" s="203"/>
      <c r="O2061" s="68"/>
      <c r="P2061" s="68"/>
      <c r="Q2061" s="68"/>
      <c r="R2061" s="68"/>
      <c r="S2061" s="68"/>
      <c r="T2061" s="69"/>
      <c r="U2061" s="38"/>
      <c r="V2061" s="38"/>
      <c r="W2061" s="38"/>
      <c r="X2061" s="38"/>
      <c r="Y2061" s="38"/>
      <c r="Z2061" s="38"/>
      <c r="AA2061" s="38"/>
      <c r="AB2061" s="38"/>
      <c r="AC2061" s="38"/>
      <c r="AD2061" s="38"/>
      <c r="AE2061" s="38"/>
      <c r="AT2061" s="21" t="s">
        <v>542</v>
      </c>
      <c r="AU2061" s="21" t="s">
        <v>85</v>
      </c>
    </row>
    <row r="2062" spans="1:65" s="13" customFormat="1" ht="11.25">
      <c r="B2062" s="204"/>
      <c r="C2062" s="205"/>
      <c r="D2062" s="206" t="s">
        <v>546</v>
      </c>
      <c r="E2062" s="207" t="s">
        <v>19</v>
      </c>
      <c r="F2062" s="208" t="s">
        <v>401</v>
      </c>
      <c r="G2062" s="205"/>
      <c r="H2062" s="209">
        <v>45.09</v>
      </c>
      <c r="I2062" s="210"/>
      <c r="J2062" s="205"/>
      <c r="K2062" s="205"/>
      <c r="L2062" s="211"/>
      <c r="M2062" s="212"/>
      <c r="N2062" s="213"/>
      <c r="O2062" s="213"/>
      <c r="P2062" s="213"/>
      <c r="Q2062" s="213"/>
      <c r="R2062" s="213"/>
      <c r="S2062" s="213"/>
      <c r="T2062" s="214"/>
      <c r="AT2062" s="215" t="s">
        <v>546</v>
      </c>
      <c r="AU2062" s="215" t="s">
        <v>85</v>
      </c>
      <c r="AV2062" s="13" t="s">
        <v>85</v>
      </c>
      <c r="AW2062" s="13" t="s">
        <v>33</v>
      </c>
      <c r="AX2062" s="13" t="s">
        <v>79</v>
      </c>
      <c r="AY2062" s="215" t="s">
        <v>525</v>
      </c>
    </row>
    <row r="2063" spans="1:65" s="2" customFormat="1" ht="37.9" customHeight="1">
      <c r="A2063" s="38"/>
      <c r="B2063" s="39"/>
      <c r="C2063" s="186" t="s">
        <v>2214</v>
      </c>
      <c r="D2063" s="186" t="s">
        <v>533</v>
      </c>
      <c r="E2063" s="187" t="s">
        <v>2215</v>
      </c>
      <c r="F2063" s="188" t="s">
        <v>2216</v>
      </c>
      <c r="G2063" s="189" t="s">
        <v>132</v>
      </c>
      <c r="H2063" s="190">
        <v>45.09</v>
      </c>
      <c r="I2063" s="191"/>
      <c r="J2063" s="192">
        <f>ROUND(I2063*H2063,2)</f>
        <v>0</v>
      </c>
      <c r="K2063" s="188" t="s">
        <v>536</v>
      </c>
      <c r="L2063" s="43"/>
      <c r="M2063" s="193" t="s">
        <v>19</v>
      </c>
      <c r="N2063" s="194" t="s">
        <v>44</v>
      </c>
      <c r="O2063" s="68"/>
      <c r="P2063" s="195">
        <f>O2063*H2063</f>
        <v>0</v>
      </c>
      <c r="Q2063" s="195">
        <v>2.5999999999999998E-4</v>
      </c>
      <c r="R2063" s="195">
        <f>Q2063*H2063</f>
        <v>1.17234E-2</v>
      </c>
      <c r="S2063" s="195">
        <v>0</v>
      </c>
      <c r="T2063" s="196">
        <f>S2063*H2063</f>
        <v>0</v>
      </c>
      <c r="U2063" s="38"/>
      <c r="V2063" s="38"/>
      <c r="W2063" s="38"/>
      <c r="X2063" s="38"/>
      <c r="Y2063" s="38"/>
      <c r="Z2063" s="38"/>
      <c r="AA2063" s="38"/>
      <c r="AB2063" s="38"/>
      <c r="AC2063" s="38"/>
      <c r="AD2063" s="38"/>
      <c r="AE2063" s="38"/>
      <c r="AR2063" s="197" t="s">
        <v>537</v>
      </c>
      <c r="AT2063" s="197" t="s">
        <v>533</v>
      </c>
      <c r="AU2063" s="197" t="s">
        <v>85</v>
      </c>
      <c r="AY2063" s="21" t="s">
        <v>525</v>
      </c>
      <c r="BE2063" s="198">
        <f>IF(N2063="základní",J2063,0)</f>
        <v>0</v>
      </c>
      <c r="BF2063" s="198">
        <f>IF(N2063="snížená",J2063,0)</f>
        <v>0</v>
      </c>
      <c r="BG2063" s="198">
        <f>IF(N2063="zákl. přenesená",J2063,0)</f>
        <v>0</v>
      </c>
      <c r="BH2063" s="198">
        <f>IF(N2063="sníž. přenesená",J2063,0)</f>
        <v>0</v>
      </c>
      <c r="BI2063" s="198">
        <f>IF(N2063="nulová",J2063,0)</f>
        <v>0</v>
      </c>
      <c r="BJ2063" s="21" t="s">
        <v>85</v>
      </c>
      <c r="BK2063" s="198">
        <f>ROUND(I2063*H2063,2)</f>
        <v>0</v>
      </c>
      <c r="BL2063" s="21" t="s">
        <v>537</v>
      </c>
      <c r="BM2063" s="197" t="s">
        <v>2217</v>
      </c>
    </row>
    <row r="2064" spans="1:65" s="2" customFormat="1" ht="11.25">
      <c r="A2064" s="38"/>
      <c r="B2064" s="39"/>
      <c r="C2064" s="40"/>
      <c r="D2064" s="199" t="s">
        <v>542</v>
      </c>
      <c r="E2064" s="40"/>
      <c r="F2064" s="200" t="s">
        <v>2218</v>
      </c>
      <c r="G2064" s="40"/>
      <c r="H2064" s="40"/>
      <c r="I2064" s="201"/>
      <c r="J2064" s="40"/>
      <c r="K2064" s="40"/>
      <c r="L2064" s="43"/>
      <c r="M2064" s="202"/>
      <c r="N2064" s="203"/>
      <c r="O2064" s="68"/>
      <c r="P2064" s="68"/>
      <c r="Q2064" s="68"/>
      <c r="R2064" s="68"/>
      <c r="S2064" s="68"/>
      <c r="T2064" s="69"/>
      <c r="U2064" s="38"/>
      <c r="V2064" s="38"/>
      <c r="W2064" s="38"/>
      <c r="X2064" s="38"/>
      <c r="Y2064" s="38"/>
      <c r="Z2064" s="38"/>
      <c r="AA2064" s="38"/>
      <c r="AB2064" s="38"/>
      <c r="AC2064" s="38"/>
      <c r="AD2064" s="38"/>
      <c r="AE2064" s="38"/>
      <c r="AT2064" s="21" t="s">
        <v>542</v>
      </c>
      <c r="AU2064" s="21" t="s">
        <v>85</v>
      </c>
    </row>
    <row r="2065" spans="1:65" s="13" customFormat="1" ht="11.25">
      <c r="B2065" s="204"/>
      <c r="C2065" s="205"/>
      <c r="D2065" s="206" t="s">
        <v>546</v>
      </c>
      <c r="E2065" s="207" t="s">
        <v>19</v>
      </c>
      <c r="F2065" s="208" t="s">
        <v>401</v>
      </c>
      <c r="G2065" s="205"/>
      <c r="H2065" s="209">
        <v>45.09</v>
      </c>
      <c r="I2065" s="210"/>
      <c r="J2065" s="205"/>
      <c r="K2065" s="205"/>
      <c r="L2065" s="211"/>
      <c r="M2065" s="212"/>
      <c r="N2065" s="213"/>
      <c r="O2065" s="213"/>
      <c r="P2065" s="213"/>
      <c r="Q2065" s="213"/>
      <c r="R2065" s="213"/>
      <c r="S2065" s="213"/>
      <c r="T2065" s="214"/>
      <c r="AT2065" s="215" t="s">
        <v>546</v>
      </c>
      <c r="AU2065" s="215" t="s">
        <v>85</v>
      </c>
      <c r="AV2065" s="13" t="s">
        <v>85</v>
      </c>
      <c r="AW2065" s="13" t="s">
        <v>33</v>
      </c>
      <c r="AX2065" s="13" t="s">
        <v>79</v>
      </c>
      <c r="AY2065" s="215" t="s">
        <v>525</v>
      </c>
    </row>
    <row r="2066" spans="1:65" s="2" customFormat="1" ht="37.9" customHeight="1">
      <c r="A2066" s="38"/>
      <c r="B2066" s="39"/>
      <c r="C2066" s="186" t="s">
        <v>2219</v>
      </c>
      <c r="D2066" s="186" t="s">
        <v>533</v>
      </c>
      <c r="E2066" s="187" t="s">
        <v>2220</v>
      </c>
      <c r="F2066" s="188" t="s">
        <v>2221</v>
      </c>
      <c r="G2066" s="189" t="s">
        <v>132</v>
      </c>
      <c r="H2066" s="190">
        <v>45.09</v>
      </c>
      <c r="I2066" s="191"/>
      <c r="J2066" s="192">
        <f>ROUND(I2066*H2066,2)</f>
        <v>0</v>
      </c>
      <c r="K2066" s="188" t="s">
        <v>536</v>
      </c>
      <c r="L2066" s="43"/>
      <c r="M2066" s="193" t="s">
        <v>19</v>
      </c>
      <c r="N2066" s="194" t="s">
        <v>44</v>
      </c>
      <c r="O2066" s="68"/>
      <c r="P2066" s="195">
        <f>O2066*H2066</f>
        <v>0</v>
      </c>
      <c r="Q2066" s="195">
        <v>4.4099999999999999E-3</v>
      </c>
      <c r="R2066" s="195">
        <f>Q2066*H2066</f>
        <v>0.19884690000000002</v>
      </c>
      <c r="S2066" s="195">
        <v>0</v>
      </c>
      <c r="T2066" s="196">
        <f>S2066*H2066</f>
        <v>0</v>
      </c>
      <c r="U2066" s="38"/>
      <c r="V2066" s="38"/>
      <c r="W2066" s="38"/>
      <c r="X2066" s="38"/>
      <c r="Y2066" s="38"/>
      <c r="Z2066" s="38"/>
      <c r="AA2066" s="38"/>
      <c r="AB2066" s="38"/>
      <c r="AC2066" s="38"/>
      <c r="AD2066" s="38"/>
      <c r="AE2066" s="38"/>
      <c r="AR2066" s="197" t="s">
        <v>537</v>
      </c>
      <c r="AT2066" s="197" t="s">
        <v>533</v>
      </c>
      <c r="AU2066" s="197" t="s">
        <v>85</v>
      </c>
      <c r="AY2066" s="21" t="s">
        <v>525</v>
      </c>
      <c r="BE2066" s="198">
        <f>IF(N2066="základní",J2066,0)</f>
        <v>0</v>
      </c>
      <c r="BF2066" s="198">
        <f>IF(N2066="snížená",J2066,0)</f>
        <v>0</v>
      </c>
      <c r="BG2066" s="198">
        <f>IF(N2066="zákl. přenesená",J2066,0)</f>
        <v>0</v>
      </c>
      <c r="BH2066" s="198">
        <f>IF(N2066="sníž. přenesená",J2066,0)</f>
        <v>0</v>
      </c>
      <c r="BI2066" s="198">
        <f>IF(N2066="nulová",J2066,0)</f>
        <v>0</v>
      </c>
      <c r="BJ2066" s="21" t="s">
        <v>85</v>
      </c>
      <c r="BK2066" s="198">
        <f>ROUND(I2066*H2066,2)</f>
        <v>0</v>
      </c>
      <c r="BL2066" s="21" t="s">
        <v>537</v>
      </c>
      <c r="BM2066" s="197" t="s">
        <v>2222</v>
      </c>
    </row>
    <row r="2067" spans="1:65" s="2" customFormat="1" ht="11.25">
      <c r="A2067" s="38"/>
      <c r="B2067" s="39"/>
      <c r="C2067" s="40"/>
      <c r="D2067" s="199" t="s">
        <v>542</v>
      </c>
      <c r="E2067" s="40"/>
      <c r="F2067" s="200" t="s">
        <v>2223</v>
      </c>
      <c r="G2067" s="40"/>
      <c r="H2067" s="40"/>
      <c r="I2067" s="201"/>
      <c r="J2067" s="40"/>
      <c r="K2067" s="40"/>
      <c r="L2067" s="43"/>
      <c r="M2067" s="202"/>
      <c r="N2067" s="203"/>
      <c r="O2067" s="68"/>
      <c r="P2067" s="68"/>
      <c r="Q2067" s="68"/>
      <c r="R2067" s="68"/>
      <c r="S2067" s="68"/>
      <c r="T2067" s="69"/>
      <c r="U2067" s="38"/>
      <c r="V2067" s="38"/>
      <c r="W2067" s="38"/>
      <c r="X2067" s="38"/>
      <c r="Y2067" s="38"/>
      <c r="Z2067" s="38"/>
      <c r="AA2067" s="38"/>
      <c r="AB2067" s="38"/>
      <c r="AC2067" s="38"/>
      <c r="AD2067" s="38"/>
      <c r="AE2067" s="38"/>
      <c r="AT2067" s="21" t="s">
        <v>542</v>
      </c>
      <c r="AU2067" s="21" t="s">
        <v>85</v>
      </c>
    </row>
    <row r="2068" spans="1:65" s="15" customFormat="1" ht="11.25">
      <c r="B2068" s="227"/>
      <c r="C2068" s="228"/>
      <c r="D2068" s="206" t="s">
        <v>546</v>
      </c>
      <c r="E2068" s="229" t="s">
        <v>19</v>
      </c>
      <c r="F2068" s="230" t="s">
        <v>1910</v>
      </c>
      <c r="G2068" s="228"/>
      <c r="H2068" s="229" t="s">
        <v>19</v>
      </c>
      <c r="I2068" s="231"/>
      <c r="J2068" s="228"/>
      <c r="K2068" s="228"/>
      <c r="L2068" s="232"/>
      <c r="M2068" s="233"/>
      <c r="N2068" s="234"/>
      <c r="O2068" s="234"/>
      <c r="P2068" s="234"/>
      <c r="Q2068" s="234"/>
      <c r="R2068" s="234"/>
      <c r="S2068" s="234"/>
      <c r="T2068" s="235"/>
      <c r="AT2068" s="236" t="s">
        <v>546</v>
      </c>
      <c r="AU2068" s="236" t="s">
        <v>85</v>
      </c>
      <c r="AV2068" s="15" t="s">
        <v>79</v>
      </c>
      <c r="AW2068" s="15" t="s">
        <v>33</v>
      </c>
      <c r="AX2068" s="15" t="s">
        <v>72</v>
      </c>
      <c r="AY2068" s="236" t="s">
        <v>525</v>
      </c>
    </row>
    <row r="2069" spans="1:65" s="13" customFormat="1" ht="11.25">
      <c r="B2069" s="204"/>
      <c r="C2069" s="205"/>
      <c r="D2069" s="206" t="s">
        <v>546</v>
      </c>
      <c r="E2069" s="207" t="s">
        <v>19</v>
      </c>
      <c r="F2069" s="208" t="s">
        <v>1911</v>
      </c>
      <c r="G2069" s="205"/>
      <c r="H2069" s="209">
        <v>1.89</v>
      </c>
      <c r="I2069" s="210"/>
      <c r="J2069" s="205"/>
      <c r="K2069" s="205"/>
      <c r="L2069" s="211"/>
      <c r="M2069" s="212"/>
      <c r="N2069" s="213"/>
      <c r="O2069" s="213"/>
      <c r="P2069" s="213"/>
      <c r="Q2069" s="213"/>
      <c r="R2069" s="213"/>
      <c r="S2069" s="213"/>
      <c r="T2069" s="214"/>
      <c r="AT2069" s="215" t="s">
        <v>546</v>
      </c>
      <c r="AU2069" s="215" t="s">
        <v>85</v>
      </c>
      <c r="AV2069" s="13" t="s">
        <v>85</v>
      </c>
      <c r="AW2069" s="13" t="s">
        <v>33</v>
      </c>
      <c r="AX2069" s="13" t="s">
        <v>72</v>
      </c>
      <c r="AY2069" s="215" t="s">
        <v>525</v>
      </c>
    </row>
    <row r="2070" spans="1:65" s="15" customFormat="1" ht="11.25">
      <c r="B2070" s="227"/>
      <c r="C2070" s="228"/>
      <c r="D2070" s="206" t="s">
        <v>546</v>
      </c>
      <c r="E2070" s="229" t="s">
        <v>19</v>
      </c>
      <c r="F2070" s="230" t="s">
        <v>1912</v>
      </c>
      <c r="G2070" s="228"/>
      <c r="H2070" s="229" t="s">
        <v>19</v>
      </c>
      <c r="I2070" s="231"/>
      <c r="J2070" s="228"/>
      <c r="K2070" s="228"/>
      <c r="L2070" s="232"/>
      <c r="M2070" s="233"/>
      <c r="N2070" s="234"/>
      <c r="O2070" s="234"/>
      <c r="P2070" s="234"/>
      <c r="Q2070" s="234"/>
      <c r="R2070" s="234"/>
      <c r="S2070" s="234"/>
      <c r="T2070" s="235"/>
      <c r="AT2070" s="236" t="s">
        <v>546</v>
      </c>
      <c r="AU2070" s="236" t="s">
        <v>85</v>
      </c>
      <c r="AV2070" s="15" t="s">
        <v>79</v>
      </c>
      <c r="AW2070" s="15" t="s">
        <v>33</v>
      </c>
      <c r="AX2070" s="15" t="s">
        <v>72</v>
      </c>
      <c r="AY2070" s="236" t="s">
        <v>525</v>
      </c>
    </row>
    <row r="2071" spans="1:65" s="13" customFormat="1" ht="11.25">
      <c r="B2071" s="204"/>
      <c r="C2071" s="205"/>
      <c r="D2071" s="206" t="s">
        <v>546</v>
      </c>
      <c r="E2071" s="207" t="s">
        <v>19</v>
      </c>
      <c r="F2071" s="208" t="s">
        <v>2224</v>
      </c>
      <c r="G2071" s="205"/>
      <c r="H2071" s="209">
        <v>4.5</v>
      </c>
      <c r="I2071" s="210"/>
      <c r="J2071" s="205"/>
      <c r="K2071" s="205"/>
      <c r="L2071" s="211"/>
      <c r="M2071" s="212"/>
      <c r="N2071" s="213"/>
      <c r="O2071" s="213"/>
      <c r="P2071" s="213"/>
      <c r="Q2071" s="213"/>
      <c r="R2071" s="213"/>
      <c r="S2071" s="213"/>
      <c r="T2071" s="214"/>
      <c r="AT2071" s="215" t="s">
        <v>546</v>
      </c>
      <c r="AU2071" s="215" t="s">
        <v>85</v>
      </c>
      <c r="AV2071" s="13" t="s">
        <v>85</v>
      </c>
      <c r="AW2071" s="13" t="s">
        <v>33</v>
      </c>
      <c r="AX2071" s="13" t="s">
        <v>72</v>
      </c>
      <c r="AY2071" s="215" t="s">
        <v>525</v>
      </c>
    </row>
    <row r="2072" spans="1:65" s="15" customFormat="1" ht="11.25">
      <c r="B2072" s="227"/>
      <c r="C2072" s="228"/>
      <c r="D2072" s="206" t="s">
        <v>546</v>
      </c>
      <c r="E2072" s="229" t="s">
        <v>19</v>
      </c>
      <c r="F2072" s="230" t="s">
        <v>1916</v>
      </c>
      <c r="G2072" s="228"/>
      <c r="H2072" s="229" t="s">
        <v>19</v>
      </c>
      <c r="I2072" s="231"/>
      <c r="J2072" s="228"/>
      <c r="K2072" s="228"/>
      <c r="L2072" s="232"/>
      <c r="M2072" s="233"/>
      <c r="N2072" s="234"/>
      <c r="O2072" s="234"/>
      <c r="P2072" s="234"/>
      <c r="Q2072" s="234"/>
      <c r="R2072" s="234"/>
      <c r="S2072" s="234"/>
      <c r="T2072" s="235"/>
      <c r="AT2072" s="236" t="s">
        <v>546</v>
      </c>
      <c r="AU2072" s="236" t="s">
        <v>85</v>
      </c>
      <c r="AV2072" s="15" t="s">
        <v>79</v>
      </c>
      <c r="AW2072" s="15" t="s">
        <v>33</v>
      </c>
      <c r="AX2072" s="15" t="s">
        <v>72</v>
      </c>
      <c r="AY2072" s="236" t="s">
        <v>525</v>
      </c>
    </row>
    <row r="2073" spans="1:65" s="13" customFormat="1" ht="11.25">
      <c r="B2073" s="204"/>
      <c r="C2073" s="205"/>
      <c r="D2073" s="206" t="s">
        <v>546</v>
      </c>
      <c r="E2073" s="207" t="s">
        <v>19</v>
      </c>
      <c r="F2073" s="208" t="s">
        <v>1917</v>
      </c>
      <c r="G2073" s="205"/>
      <c r="H2073" s="209">
        <v>2.363</v>
      </c>
      <c r="I2073" s="210"/>
      <c r="J2073" s="205"/>
      <c r="K2073" s="205"/>
      <c r="L2073" s="211"/>
      <c r="M2073" s="212"/>
      <c r="N2073" s="213"/>
      <c r="O2073" s="213"/>
      <c r="P2073" s="213"/>
      <c r="Q2073" s="213"/>
      <c r="R2073" s="213"/>
      <c r="S2073" s="213"/>
      <c r="T2073" s="214"/>
      <c r="AT2073" s="215" t="s">
        <v>546</v>
      </c>
      <c r="AU2073" s="215" t="s">
        <v>85</v>
      </c>
      <c r="AV2073" s="13" t="s">
        <v>85</v>
      </c>
      <c r="AW2073" s="13" t="s">
        <v>33</v>
      </c>
      <c r="AX2073" s="13" t="s">
        <v>72</v>
      </c>
      <c r="AY2073" s="215" t="s">
        <v>525</v>
      </c>
    </row>
    <row r="2074" spans="1:65" s="15" customFormat="1" ht="11.25">
      <c r="B2074" s="227"/>
      <c r="C2074" s="228"/>
      <c r="D2074" s="206" t="s">
        <v>546</v>
      </c>
      <c r="E2074" s="229" t="s">
        <v>19</v>
      </c>
      <c r="F2074" s="230" t="s">
        <v>1839</v>
      </c>
      <c r="G2074" s="228"/>
      <c r="H2074" s="229" t="s">
        <v>19</v>
      </c>
      <c r="I2074" s="231"/>
      <c r="J2074" s="228"/>
      <c r="K2074" s="228"/>
      <c r="L2074" s="232"/>
      <c r="M2074" s="233"/>
      <c r="N2074" s="234"/>
      <c r="O2074" s="234"/>
      <c r="P2074" s="234"/>
      <c r="Q2074" s="234"/>
      <c r="R2074" s="234"/>
      <c r="S2074" s="234"/>
      <c r="T2074" s="235"/>
      <c r="AT2074" s="236" t="s">
        <v>546</v>
      </c>
      <c r="AU2074" s="236" t="s">
        <v>85</v>
      </c>
      <c r="AV2074" s="15" t="s">
        <v>79</v>
      </c>
      <c r="AW2074" s="15" t="s">
        <v>33</v>
      </c>
      <c r="AX2074" s="15" t="s">
        <v>72</v>
      </c>
      <c r="AY2074" s="236" t="s">
        <v>525</v>
      </c>
    </row>
    <row r="2075" spans="1:65" s="13" customFormat="1" ht="11.25">
      <c r="B2075" s="204"/>
      <c r="C2075" s="205"/>
      <c r="D2075" s="206" t="s">
        <v>546</v>
      </c>
      <c r="E2075" s="207" t="s">
        <v>19</v>
      </c>
      <c r="F2075" s="208" t="s">
        <v>1918</v>
      </c>
      <c r="G2075" s="205"/>
      <c r="H2075" s="209">
        <v>4.069</v>
      </c>
      <c r="I2075" s="210"/>
      <c r="J2075" s="205"/>
      <c r="K2075" s="205"/>
      <c r="L2075" s="211"/>
      <c r="M2075" s="212"/>
      <c r="N2075" s="213"/>
      <c r="O2075" s="213"/>
      <c r="P2075" s="213"/>
      <c r="Q2075" s="213"/>
      <c r="R2075" s="213"/>
      <c r="S2075" s="213"/>
      <c r="T2075" s="214"/>
      <c r="AT2075" s="215" t="s">
        <v>546</v>
      </c>
      <c r="AU2075" s="215" t="s">
        <v>85</v>
      </c>
      <c r="AV2075" s="13" t="s">
        <v>85</v>
      </c>
      <c r="AW2075" s="13" t="s">
        <v>33</v>
      </c>
      <c r="AX2075" s="13" t="s">
        <v>72</v>
      </c>
      <c r="AY2075" s="215" t="s">
        <v>525</v>
      </c>
    </row>
    <row r="2076" spans="1:65" s="15" customFormat="1" ht="11.25">
      <c r="B2076" s="227"/>
      <c r="C2076" s="228"/>
      <c r="D2076" s="206" t="s">
        <v>546</v>
      </c>
      <c r="E2076" s="229" t="s">
        <v>19</v>
      </c>
      <c r="F2076" s="230" t="s">
        <v>1919</v>
      </c>
      <c r="G2076" s="228"/>
      <c r="H2076" s="229" t="s">
        <v>19</v>
      </c>
      <c r="I2076" s="231"/>
      <c r="J2076" s="228"/>
      <c r="K2076" s="228"/>
      <c r="L2076" s="232"/>
      <c r="M2076" s="233"/>
      <c r="N2076" s="234"/>
      <c r="O2076" s="234"/>
      <c r="P2076" s="234"/>
      <c r="Q2076" s="234"/>
      <c r="R2076" s="234"/>
      <c r="S2076" s="234"/>
      <c r="T2076" s="235"/>
      <c r="AT2076" s="236" t="s">
        <v>546</v>
      </c>
      <c r="AU2076" s="236" t="s">
        <v>85</v>
      </c>
      <c r="AV2076" s="15" t="s">
        <v>79</v>
      </c>
      <c r="AW2076" s="15" t="s">
        <v>33</v>
      </c>
      <c r="AX2076" s="15" t="s">
        <v>72</v>
      </c>
      <c r="AY2076" s="236" t="s">
        <v>525</v>
      </c>
    </row>
    <row r="2077" spans="1:65" s="13" customFormat="1" ht="11.25">
      <c r="B2077" s="204"/>
      <c r="C2077" s="205"/>
      <c r="D2077" s="206" t="s">
        <v>546</v>
      </c>
      <c r="E2077" s="207" t="s">
        <v>19</v>
      </c>
      <c r="F2077" s="208" t="s">
        <v>1920</v>
      </c>
      <c r="G2077" s="205"/>
      <c r="H2077" s="209">
        <v>14.69</v>
      </c>
      <c r="I2077" s="210"/>
      <c r="J2077" s="205"/>
      <c r="K2077" s="205"/>
      <c r="L2077" s="211"/>
      <c r="M2077" s="212"/>
      <c r="N2077" s="213"/>
      <c r="O2077" s="213"/>
      <c r="P2077" s="213"/>
      <c r="Q2077" s="213"/>
      <c r="R2077" s="213"/>
      <c r="S2077" s="213"/>
      <c r="T2077" s="214"/>
      <c r="AT2077" s="215" t="s">
        <v>546</v>
      </c>
      <c r="AU2077" s="215" t="s">
        <v>85</v>
      </c>
      <c r="AV2077" s="13" t="s">
        <v>85</v>
      </c>
      <c r="AW2077" s="13" t="s">
        <v>33</v>
      </c>
      <c r="AX2077" s="13" t="s">
        <v>72</v>
      </c>
      <c r="AY2077" s="215" t="s">
        <v>525</v>
      </c>
    </row>
    <row r="2078" spans="1:65" s="15" customFormat="1" ht="11.25">
      <c r="B2078" s="227"/>
      <c r="C2078" s="228"/>
      <c r="D2078" s="206" t="s">
        <v>546</v>
      </c>
      <c r="E2078" s="229" t="s">
        <v>19</v>
      </c>
      <c r="F2078" s="230" t="s">
        <v>1921</v>
      </c>
      <c r="G2078" s="228"/>
      <c r="H2078" s="229" t="s">
        <v>19</v>
      </c>
      <c r="I2078" s="231"/>
      <c r="J2078" s="228"/>
      <c r="K2078" s="228"/>
      <c r="L2078" s="232"/>
      <c r="M2078" s="233"/>
      <c r="N2078" s="234"/>
      <c r="O2078" s="234"/>
      <c r="P2078" s="234"/>
      <c r="Q2078" s="234"/>
      <c r="R2078" s="234"/>
      <c r="S2078" s="234"/>
      <c r="T2078" s="235"/>
      <c r="AT2078" s="236" t="s">
        <v>546</v>
      </c>
      <c r="AU2078" s="236" t="s">
        <v>85</v>
      </c>
      <c r="AV2078" s="15" t="s">
        <v>79</v>
      </c>
      <c r="AW2078" s="15" t="s">
        <v>33</v>
      </c>
      <c r="AX2078" s="15" t="s">
        <v>72</v>
      </c>
      <c r="AY2078" s="236" t="s">
        <v>525</v>
      </c>
    </row>
    <row r="2079" spans="1:65" s="13" customFormat="1" ht="11.25">
      <c r="B2079" s="204"/>
      <c r="C2079" s="205"/>
      <c r="D2079" s="206" t="s">
        <v>546</v>
      </c>
      <c r="E2079" s="207" t="s">
        <v>19</v>
      </c>
      <c r="F2079" s="208" t="s">
        <v>1922</v>
      </c>
      <c r="G2079" s="205"/>
      <c r="H2079" s="209">
        <v>9.6479999999999997</v>
      </c>
      <c r="I2079" s="210"/>
      <c r="J2079" s="205"/>
      <c r="K2079" s="205"/>
      <c r="L2079" s="211"/>
      <c r="M2079" s="212"/>
      <c r="N2079" s="213"/>
      <c r="O2079" s="213"/>
      <c r="P2079" s="213"/>
      <c r="Q2079" s="213"/>
      <c r="R2079" s="213"/>
      <c r="S2079" s="213"/>
      <c r="T2079" s="214"/>
      <c r="AT2079" s="215" t="s">
        <v>546</v>
      </c>
      <c r="AU2079" s="215" t="s">
        <v>85</v>
      </c>
      <c r="AV2079" s="13" t="s">
        <v>85</v>
      </c>
      <c r="AW2079" s="13" t="s">
        <v>33</v>
      </c>
      <c r="AX2079" s="13" t="s">
        <v>72</v>
      </c>
      <c r="AY2079" s="215" t="s">
        <v>525</v>
      </c>
    </row>
    <row r="2080" spans="1:65" s="13" customFormat="1" ht="11.25">
      <c r="B2080" s="204"/>
      <c r="C2080" s="205"/>
      <c r="D2080" s="206" t="s">
        <v>546</v>
      </c>
      <c r="E2080" s="207" t="s">
        <v>19</v>
      </c>
      <c r="F2080" s="208" t="s">
        <v>1923</v>
      </c>
      <c r="G2080" s="205"/>
      <c r="H2080" s="209">
        <v>2.08</v>
      </c>
      <c r="I2080" s="210"/>
      <c r="J2080" s="205"/>
      <c r="K2080" s="205"/>
      <c r="L2080" s="211"/>
      <c r="M2080" s="212"/>
      <c r="N2080" s="213"/>
      <c r="O2080" s="213"/>
      <c r="P2080" s="213"/>
      <c r="Q2080" s="213"/>
      <c r="R2080" s="213"/>
      <c r="S2080" s="213"/>
      <c r="T2080" s="214"/>
      <c r="AT2080" s="215" t="s">
        <v>546</v>
      </c>
      <c r="AU2080" s="215" t="s">
        <v>85</v>
      </c>
      <c r="AV2080" s="13" t="s">
        <v>85</v>
      </c>
      <c r="AW2080" s="13" t="s">
        <v>33</v>
      </c>
      <c r="AX2080" s="13" t="s">
        <v>72</v>
      </c>
      <c r="AY2080" s="215" t="s">
        <v>525</v>
      </c>
    </row>
    <row r="2081" spans="1:65" s="15" customFormat="1" ht="11.25">
      <c r="B2081" s="227"/>
      <c r="C2081" s="228"/>
      <c r="D2081" s="206" t="s">
        <v>546</v>
      </c>
      <c r="E2081" s="229" t="s">
        <v>19</v>
      </c>
      <c r="F2081" s="230" t="s">
        <v>1928</v>
      </c>
      <c r="G2081" s="228"/>
      <c r="H2081" s="229" t="s">
        <v>19</v>
      </c>
      <c r="I2081" s="231"/>
      <c r="J2081" s="228"/>
      <c r="K2081" s="228"/>
      <c r="L2081" s="232"/>
      <c r="M2081" s="233"/>
      <c r="N2081" s="234"/>
      <c r="O2081" s="234"/>
      <c r="P2081" s="234"/>
      <c r="Q2081" s="234"/>
      <c r="R2081" s="234"/>
      <c r="S2081" s="234"/>
      <c r="T2081" s="235"/>
      <c r="AT2081" s="236" t="s">
        <v>546</v>
      </c>
      <c r="AU2081" s="236" t="s">
        <v>85</v>
      </c>
      <c r="AV2081" s="15" t="s">
        <v>79</v>
      </c>
      <c r="AW2081" s="15" t="s">
        <v>33</v>
      </c>
      <c r="AX2081" s="15" t="s">
        <v>72</v>
      </c>
      <c r="AY2081" s="236" t="s">
        <v>525</v>
      </c>
    </row>
    <row r="2082" spans="1:65" s="13" customFormat="1" ht="11.25">
      <c r="B2082" s="204"/>
      <c r="C2082" s="205"/>
      <c r="D2082" s="206" t="s">
        <v>546</v>
      </c>
      <c r="E2082" s="207" t="s">
        <v>19</v>
      </c>
      <c r="F2082" s="208" t="s">
        <v>2225</v>
      </c>
      <c r="G2082" s="205"/>
      <c r="H2082" s="209">
        <v>5.85</v>
      </c>
      <c r="I2082" s="210"/>
      <c r="J2082" s="205"/>
      <c r="K2082" s="205"/>
      <c r="L2082" s="211"/>
      <c r="M2082" s="212"/>
      <c r="N2082" s="213"/>
      <c r="O2082" s="213"/>
      <c r="P2082" s="213"/>
      <c r="Q2082" s="213"/>
      <c r="R2082" s="213"/>
      <c r="S2082" s="213"/>
      <c r="T2082" s="214"/>
      <c r="AT2082" s="215" t="s">
        <v>546</v>
      </c>
      <c r="AU2082" s="215" t="s">
        <v>85</v>
      </c>
      <c r="AV2082" s="13" t="s">
        <v>85</v>
      </c>
      <c r="AW2082" s="13" t="s">
        <v>33</v>
      </c>
      <c r="AX2082" s="13" t="s">
        <v>72</v>
      </c>
      <c r="AY2082" s="215" t="s">
        <v>525</v>
      </c>
    </row>
    <row r="2083" spans="1:65" s="16" customFormat="1" ht="11.25">
      <c r="B2083" s="237"/>
      <c r="C2083" s="238"/>
      <c r="D2083" s="206" t="s">
        <v>546</v>
      </c>
      <c r="E2083" s="239" t="s">
        <v>401</v>
      </c>
      <c r="F2083" s="240" t="s">
        <v>590</v>
      </c>
      <c r="G2083" s="238"/>
      <c r="H2083" s="241">
        <v>45.09</v>
      </c>
      <c r="I2083" s="242"/>
      <c r="J2083" s="238"/>
      <c r="K2083" s="238"/>
      <c r="L2083" s="243"/>
      <c r="M2083" s="244"/>
      <c r="N2083" s="245"/>
      <c r="O2083" s="245"/>
      <c r="P2083" s="245"/>
      <c r="Q2083" s="245"/>
      <c r="R2083" s="245"/>
      <c r="S2083" s="245"/>
      <c r="T2083" s="246"/>
      <c r="AT2083" s="247" t="s">
        <v>546</v>
      </c>
      <c r="AU2083" s="247" t="s">
        <v>85</v>
      </c>
      <c r="AV2083" s="16" t="s">
        <v>573</v>
      </c>
      <c r="AW2083" s="16" t="s">
        <v>33</v>
      </c>
      <c r="AX2083" s="16" t="s">
        <v>72</v>
      </c>
      <c r="AY2083" s="247" t="s">
        <v>525</v>
      </c>
    </row>
    <row r="2084" spans="1:65" s="14" customFormat="1" ht="11.25">
      <c r="B2084" s="216"/>
      <c r="C2084" s="217"/>
      <c r="D2084" s="206" t="s">
        <v>546</v>
      </c>
      <c r="E2084" s="218" t="s">
        <v>19</v>
      </c>
      <c r="F2084" s="219" t="s">
        <v>552</v>
      </c>
      <c r="G2084" s="217"/>
      <c r="H2084" s="220">
        <v>45.09</v>
      </c>
      <c r="I2084" s="221"/>
      <c r="J2084" s="217"/>
      <c r="K2084" s="217"/>
      <c r="L2084" s="222"/>
      <c r="M2084" s="223"/>
      <c r="N2084" s="224"/>
      <c r="O2084" s="224"/>
      <c r="P2084" s="224"/>
      <c r="Q2084" s="224"/>
      <c r="R2084" s="224"/>
      <c r="S2084" s="224"/>
      <c r="T2084" s="225"/>
      <c r="AT2084" s="226" t="s">
        <v>546</v>
      </c>
      <c r="AU2084" s="226" t="s">
        <v>85</v>
      </c>
      <c r="AV2084" s="14" t="s">
        <v>537</v>
      </c>
      <c r="AW2084" s="14" t="s">
        <v>33</v>
      </c>
      <c r="AX2084" s="14" t="s">
        <v>79</v>
      </c>
      <c r="AY2084" s="226" t="s">
        <v>525</v>
      </c>
    </row>
    <row r="2085" spans="1:65" s="2" customFormat="1" ht="37.9" customHeight="1">
      <c r="A2085" s="38"/>
      <c r="B2085" s="39"/>
      <c r="C2085" s="186" t="s">
        <v>2226</v>
      </c>
      <c r="D2085" s="186" t="s">
        <v>533</v>
      </c>
      <c r="E2085" s="187" t="s">
        <v>2227</v>
      </c>
      <c r="F2085" s="188" t="s">
        <v>2228</v>
      </c>
      <c r="G2085" s="189" t="s">
        <v>132</v>
      </c>
      <c r="H2085" s="190">
        <v>45.09</v>
      </c>
      <c r="I2085" s="191"/>
      <c r="J2085" s="192">
        <f>ROUND(I2085*H2085,2)</f>
        <v>0</v>
      </c>
      <c r="K2085" s="188" t="s">
        <v>536</v>
      </c>
      <c r="L2085" s="43"/>
      <c r="M2085" s="193" t="s">
        <v>19</v>
      </c>
      <c r="N2085" s="194" t="s">
        <v>44</v>
      </c>
      <c r="O2085" s="68"/>
      <c r="P2085" s="195">
        <f>O2085*H2085</f>
        <v>0</v>
      </c>
      <c r="Q2085" s="195">
        <v>3.9100000000000003E-3</v>
      </c>
      <c r="R2085" s="195">
        <f>Q2085*H2085</f>
        <v>0.17630190000000004</v>
      </c>
      <c r="S2085" s="195">
        <v>0</v>
      </c>
      <c r="T2085" s="196">
        <f>S2085*H2085</f>
        <v>0</v>
      </c>
      <c r="U2085" s="38"/>
      <c r="V2085" s="38"/>
      <c r="W2085" s="38"/>
      <c r="X2085" s="38"/>
      <c r="Y2085" s="38"/>
      <c r="Z2085" s="38"/>
      <c r="AA2085" s="38"/>
      <c r="AB2085" s="38"/>
      <c r="AC2085" s="38"/>
      <c r="AD2085" s="38"/>
      <c r="AE2085" s="38"/>
      <c r="AR2085" s="197" t="s">
        <v>537</v>
      </c>
      <c r="AT2085" s="197" t="s">
        <v>533</v>
      </c>
      <c r="AU2085" s="197" t="s">
        <v>85</v>
      </c>
      <c r="AY2085" s="21" t="s">
        <v>525</v>
      </c>
      <c r="BE2085" s="198">
        <f>IF(N2085="základní",J2085,0)</f>
        <v>0</v>
      </c>
      <c r="BF2085" s="198">
        <f>IF(N2085="snížená",J2085,0)</f>
        <v>0</v>
      </c>
      <c r="BG2085" s="198">
        <f>IF(N2085="zákl. přenesená",J2085,0)</f>
        <v>0</v>
      </c>
      <c r="BH2085" s="198">
        <f>IF(N2085="sníž. přenesená",J2085,0)</f>
        <v>0</v>
      </c>
      <c r="BI2085" s="198">
        <f>IF(N2085="nulová",J2085,0)</f>
        <v>0</v>
      </c>
      <c r="BJ2085" s="21" t="s">
        <v>85</v>
      </c>
      <c r="BK2085" s="198">
        <f>ROUND(I2085*H2085,2)</f>
        <v>0</v>
      </c>
      <c r="BL2085" s="21" t="s">
        <v>537</v>
      </c>
      <c r="BM2085" s="197" t="s">
        <v>2229</v>
      </c>
    </row>
    <row r="2086" spans="1:65" s="2" customFormat="1" ht="11.25">
      <c r="A2086" s="38"/>
      <c r="B2086" s="39"/>
      <c r="C2086" s="40"/>
      <c r="D2086" s="199" t="s">
        <v>542</v>
      </c>
      <c r="E2086" s="40"/>
      <c r="F2086" s="200" t="s">
        <v>2230</v>
      </c>
      <c r="G2086" s="40"/>
      <c r="H2086" s="40"/>
      <c r="I2086" s="201"/>
      <c r="J2086" s="40"/>
      <c r="K2086" s="40"/>
      <c r="L2086" s="43"/>
      <c r="M2086" s="202"/>
      <c r="N2086" s="203"/>
      <c r="O2086" s="68"/>
      <c r="P2086" s="68"/>
      <c r="Q2086" s="68"/>
      <c r="R2086" s="68"/>
      <c r="S2086" s="68"/>
      <c r="T2086" s="69"/>
      <c r="U2086" s="38"/>
      <c r="V2086" s="38"/>
      <c r="W2086" s="38"/>
      <c r="X2086" s="38"/>
      <c r="Y2086" s="38"/>
      <c r="Z2086" s="38"/>
      <c r="AA2086" s="38"/>
      <c r="AB2086" s="38"/>
      <c r="AC2086" s="38"/>
      <c r="AD2086" s="38"/>
      <c r="AE2086" s="38"/>
      <c r="AT2086" s="21" t="s">
        <v>542</v>
      </c>
      <c r="AU2086" s="21" t="s">
        <v>85</v>
      </c>
    </row>
    <row r="2087" spans="1:65" s="13" customFormat="1" ht="11.25">
      <c r="B2087" s="204"/>
      <c r="C2087" s="205"/>
      <c r="D2087" s="206" t="s">
        <v>546</v>
      </c>
      <c r="E2087" s="207" t="s">
        <v>19</v>
      </c>
      <c r="F2087" s="208" t="s">
        <v>401</v>
      </c>
      <c r="G2087" s="205"/>
      <c r="H2087" s="209">
        <v>45.09</v>
      </c>
      <c r="I2087" s="210"/>
      <c r="J2087" s="205"/>
      <c r="K2087" s="205"/>
      <c r="L2087" s="211"/>
      <c r="M2087" s="212"/>
      <c r="N2087" s="213"/>
      <c r="O2087" s="213"/>
      <c r="P2087" s="213"/>
      <c r="Q2087" s="213"/>
      <c r="R2087" s="213"/>
      <c r="S2087" s="213"/>
      <c r="T2087" s="214"/>
      <c r="AT2087" s="215" t="s">
        <v>546</v>
      </c>
      <c r="AU2087" s="215" t="s">
        <v>85</v>
      </c>
      <c r="AV2087" s="13" t="s">
        <v>85</v>
      </c>
      <c r="AW2087" s="13" t="s">
        <v>33</v>
      </c>
      <c r="AX2087" s="13" t="s">
        <v>79</v>
      </c>
      <c r="AY2087" s="215" t="s">
        <v>525</v>
      </c>
    </row>
    <row r="2088" spans="1:65" s="2" customFormat="1" ht="33" customHeight="1">
      <c r="A2088" s="38"/>
      <c r="B2088" s="39"/>
      <c r="C2088" s="186" t="s">
        <v>2231</v>
      </c>
      <c r="D2088" s="186" t="s">
        <v>533</v>
      </c>
      <c r="E2088" s="187" t="s">
        <v>2232</v>
      </c>
      <c r="F2088" s="188" t="s">
        <v>2233</v>
      </c>
      <c r="G2088" s="189" t="s">
        <v>132</v>
      </c>
      <c r="H2088" s="190">
        <v>139.267</v>
      </c>
      <c r="I2088" s="191"/>
      <c r="J2088" s="192">
        <f>ROUND(I2088*H2088,2)</f>
        <v>0</v>
      </c>
      <c r="K2088" s="188" t="s">
        <v>536</v>
      </c>
      <c r="L2088" s="43"/>
      <c r="M2088" s="193" t="s">
        <v>19</v>
      </c>
      <c r="N2088" s="194" t="s">
        <v>44</v>
      </c>
      <c r="O2088" s="68"/>
      <c r="P2088" s="195">
        <f>O2088*H2088</f>
        <v>0</v>
      </c>
      <c r="Q2088" s="195">
        <v>4.3800000000000002E-3</v>
      </c>
      <c r="R2088" s="195">
        <f>Q2088*H2088</f>
        <v>0.60998945999999998</v>
      </c>
      <c r="S2088" s="195">
        <v>0</v>
      </c>
      <c r="T2088" s="196">
        <f>S2088*H2088</f>
        <v>0</v>
      </c>
      <c r="U2088" s="38"/>
      <c r="V2088" s="38"/>
      <c r="W2088" s="38"/>
      <c r="X2088" s="38"/>
      <c r="Y2088" s="38"/>
      <c r="Z2088" s="38"/>
      <c r="AA2088" s="38"/>
      <c r="AB2088" s="38"/>
      <c r="AC2088" s="38"/>
      <c r="AD2088" s="38"/>
      <c r="AE2088" s="38"/>
      <c r="AR2088" s="197" t="s">
        <v>537</v>
      </c>
      <c r="AT2088" s="197" t="s">
        <v>533</v>
      </c>
      <c r="AU2088" s="197" t="s">
        <v>85</v>
      </c>
      <c r="AY2088" s="21" t="s">
        <v>525</v>
      </c>
      <c r="BE2088" s="198">
        <f>IF(N2088="základní",J2088,0)</f>
        <v>0</v>
      </c>
      <c r="BF2088" s="198">
        <f>IF(N2088="snížená",J2088,0)</f>
        <v>0</v>
      </c>
      <c r="BG2088" s="198">
        <f>IF(N2088="zákl. přenesená",J2088,0)</f>
        <v>0</v>
      </c>
      <c r="BH2088" s="198">
        <f>IF(N2088="sníž. přenesená",J2088,0)</f>
        <v>0</v>
      </c>
      <c r="BI2088" s="198">
        <f>IF(N2088="nulová",J2088,0)</f>
        <v>0</v>
      </c>
      <c r="BJ2088" s="21" t="s">
        <v>85</v>
      </c>
      <c r="BK2088" s="198">
        <f>ROUND(I2088*H2088,2)</f>
        <v>0</v>
      </c>
      <c r="BL2088" s="21" t="s">
        <v>537</v>
      </c>
      <c r="BM2088" s="197" t="s">
        <v>2234</v>
      </c>
    </row>
    <row r="2089" spans="1:65" s="2" customFormat="1" ht="11.25">
      <c r="A2089" s="38"/>
      <c r="B2089" s="39"/>
      <c r="C2089" s="40"/>
      <c r="D2089" s="199" t="s">
        <v>542</v>
      </c>
      <c r="E2089" s="40"/>
      <c r="F2089" s="200" t="s">
        <v>2235</v>
      </c>
      <c r="G2089" s="40"/>
      <c r="H2089" s="40"/>
      <c r="I2089" s="201"/>
      <c r="J2089" s="40"/>
      <c r="K2089" s="40"/>
      <c r="L2089" s="43"/>
      <c r="M2089" s="202"/>
      <c r="N2089" s="203"/>
      <c r="O2089" s="68"/>
      <c r="P2089" s="68"/>
      <c r="Q2089" s="68"/>
      <c r="R2089" s="68"/>
      <c r="S2089" s="68"/>
      <c r="T2089" s="69"/>
      <c r="U2089" s="38"/>
      <c r="V2089" s="38"/>
      <c r="W2089" s="38"/>
      <c r="X2089" s="38"/>
      <c r="Y2089" s="38"/>
      <c r="Z2089" s="38"/>
      <c r="AA2089" s="38"/>
      <c r="AB2089" s="38"/>
      <c r="AC2089" s="38"/>
      <c r="AD2089" s="38"/>
      <c r="AE2089" s="38"/>
      <c r="AT2089" s="21" t="s">
        <v>542</v>
      </c>
      <c r="AU2089" s="21" t="s">
        <v>85</v>
      </c>
    </row>
    <row r="2090" spans="1:65" s="13" customFormat="1" ht="11.25">
      <c r="B2090" s="204"/>
      <c r="C2090" s="205"/>
      <c r="D2090" s="206" t="s">
        <v>546</v>
      </c>
      <c r="E2090" s="207" t="s">
        <v>19</v>
      </c>
      <c r="F2090" s="208" t="s">
        <v>295</v>
      </c>
      <c r="G2090" s="205"/>
      <c r="H2090" s="209">
        <v>139.267</v>
      </c>
      <c r="I2090" s="210"/>
      <c r="J2090" s="205"/>
      <c r="K2090" s="205"/>
      <c r="L2090" s="211"/>
      <c r="M2090" s="212"/>
      <c r="N2090" s="213"/>
      <c r="O2090" s="213"/>
      <c r="P2090" s="213"/>
      <c r="Q2090" s="213"/>
      <c r="R2090" s="213"/>
      <c r="S2090" s="213"/>
      <c r="T2090" s="214"/>
      <c r="AT2090" s="215" t="s">
        <v>546</v>
      </c>
      <c r="AU2090" s="215" t="s">
        <v>85</v>
      </c>
      <c r="AV2090" s="13" t="s">
        <v>85</v>
      </c>
      <c r="AW2090" s="13" t="s">
        <v>33</v>
      </c>
      <c r="AX2090" s="13" t="s">
        <v>79</v>
      </c>
      <c r="AY2090" s="215" t="s">
        <v>525</v>
      </c>
    </row>
    <row r="2091" spans="1:65" s="2" customFormat="1" ht="24.2" customHeight="1">
      <c r="A2091" s="38"/>
      <c r="B2091" s="39"/>
      <c r="C2091" s="186" t="s">
        <v>2236</v>
      </c>
      <c r="D2091" s="186" t="s">
        <v>533</v>
      </c>
      <c r="E2091" s="187" t="s">
        <v>2237</v>
      </c>
      <c r="F2091" s="188" t="s">
        <v>2238</v>
      </c>
      <c r="G2091" s="189" t="s">
        <v>132</v>
      </c>
      <c r="H2091" s="190">
        <v>200.03700000000001</v>
      </c>
      <c r="I2091" s="191"/>
      <c r="J2091" s="192">
        <f>ROUND(I2091*H2091,2)</f>
        <v>0</v>
      </c>
      <c r="K2091" s="188" t="s">
        <v>536</v>
      </c>
      <c r="L2091" s="43"/>
      <c r="M2091" s="193" t="s">
        <v>19</v>
      </c>
      <c r="N2091" s="194" t="s">
        <v>44</v>
      </c>
      <c r="O2091" s="68"/>
      <c r="P2091" s="195">
        <f>O2091*H2091</f>
        <v>0</v>
      </c>
      <c r="Q2091" s="195">
        <v>2.0000000000000001E-4</v>
      </c>
      <c r="R2091" s="195">
        <f>Q2091*H2091</f>
        <v>4.0007400000000005E-2</v>
      </c>
      <c r="S2091" s="195">
        <v>0</v>
      </c>
      <c r="T2091" s="196">
        <f>S2091*H2091</f>
        <v>0</v>
      </c>
      <c r="U2091" s="38"/>
      <c r="V2091" s="38"/>
      <c r="W2091" s="38"/>
      <c r="X2091" s="38"/>
      <c r="Y2091" s="38"/>
      <c r="Z2091" s="38"/>
      <c r="AA2091" s="38"/>
      <c r="AB2091" s="38"/>
      <c r="AC2091" s="38"/>
      <c r="AD2091" s="38"/>
      <c r="AE2091" s="38"/>
      <c r="AR2091" s="197" t="s">
        <v>537</v>
      </c>
      <c r="AT2091" s="197" t="s">
        <v>533</v>
      </c>
      <c r="AU2091" s="197" t="s">
        <v>85</v>
      </c>
      <c r="AY2091" s="21" t="s">
        <v>525</v>
      </c>
      <c r="BE2091" s="198">
        <f>IF(N2091="základní",J2091,0)</f>
        <v>0</v>
      </c>
      <c r="BF2091" s="198">
        <f>IF(N2091="snížená",J2091,0)</f>
        <v>0</v>
      </c>
      <c r="BG2091" s="198">
        <f>IF(N2091="zákl. přenesená",J2091,0)</f>
        <v>0</v>
      </c>
      <c r="BH2091" s="198">
        <f>IF(N2091="sníž. přenesená",J2091,0)</f>
        <v>0</v>
      </c>
      <c r="BI2091" s="198">
        <f>IF(N2091="nulová",J2091,0)</f>
        <v>0</v>
      </c>
      <c r="BJ2091" s="21" t="s">
        <v>85</v>
      </c>
      <c r="BK2091" s="198">
        <f>ROUND(I2091*H2091,2)</f>
        <v>0</v>
      </c>
      <c r="BL2091" s="21" t="s">
        <v>537</v>
      </c>
      <c r="BM2091" s="197" t="s">
        <v>2239</v>
      </c>
    </row>
    <row r="2092" spans="1:65" s="2" customFormat="1" ht="11.25">
      <c r="A2092" s="38"/>
      <c r="B2092" s="39"/>
      <c r="C2092" s="40"/>
      <c r="D2092" s="199" t="s">
        <v>542</v>
      </c>
      <c r="E2092" s="40"/>
      <c r="F2092" s="200" t="s">
        <v>2240</v>
      </c>
      <c r="G2092" s="40"/>
      <c r="H2092" s="40"/>
      <c r="I2092" s="201"/>
      <c r="J2092" s="40"/>
      <c r="K2092" s="40"/>
      <c r="L2092" s="43"/>
      <c r="M2092" s="202"/>
      <c r="N2092" s="203"/>
      <c r="O2092" s="68"/>
      <c r="P2092" s="68"/>
      <c r="Q2092" s="68"/>
      <c r="R2092" s="68"/>
      <c r="S2092" s="68"/>
      <c r="T2092" s="69"/>
      <c r="U2092" s="38"/>
      <c r="V2092" s="38"/>
      <c r="W2092" s="38"/>
      <c r="X2092" s="38"/>
      <c r="Y2092" s="38"/>
      <c r="Z2092" s="38"/>
      <c r="AA2092" s="38"/>
      <c r="AB2092" s="38"/>
      <c r="AC2092" s="38"/>
      <c r="AD2092" s="38"/>
      <c r="AE2092" s="38"/>
      <c r="AT2092" s="21" t="s">
        <v>542</v>
      </c>
      <c r="AU2092" s="21" t="s">
        <v>85</v>
      </c>
    </row>
    <row r="2093" spans="1:65" s="13" customFormat="1" ht="11.25">
      <c r="B2093" s="204"/>
      <c r="C2093" s="205"/>
      <c r="D2093" s="206" t="s">
        <v>546</v>
      </c>
      <c r="E2093" s="207" t="s">
        <v>19</v>
      </c>
      <c r="F2093" s="208" t="s">
        <v>2241</v>
      </c>
      <c r="G2093" s="205"/>
      <c r="H2093" s="209">
        <v>200.03700000000001</v>
      </c>
      <c r="I2093" s="210"/>
      <c r="J2093" s="205"/>
      <c r="K2093" s="205"/>
      <c r="L2093" s="211"/>
      <c r="M2093" s="212"/>
      <c r="N2093" s="213"/>
      <c r="O2093" s="213"/>
      <c r="P2093" s="213"/>
      <c r="Q2093" s="213"/>
      <c r="R2093" s="213"/>
      <c r="S2093" s="213"/>
      <c r="T2093" s="214"/>
      <c r="AT2093" s="215" t="s">
        <v>546</v>
      </c>
      <c r="AU2093" s="215" t="s">
        <v>85</v>
      </c>
      <c r="AV2093" s="13" t="s">
        <v>85</v>
      </c>
      <c r="AW2093" s="13" t="s">
        <v>33</v>
      </c>
      <c r="AX2093" s="13" t="s">
        <v>79</v>
      </c>
      <c r="AY2093" s="215" t="s">
        <v>525</v>
      </c>
    </row>
    <row r="2094" spans="1:65" s="2" customFormat="1" ht="78" customHeight="1">
      <c r="A2094" s="38"/>
      <c r="B2094" s="39"/>
      <c r="C2094" s="186" t="s">
        <v>2242</v>
      </c>
      <c r="D2094" s="186" t="s">
        <v>533</v>
      </c>
      <c r="E2094" s="187" t="s">
        <v>2243</v>
      </c>
      <c r="F2094" s="188" t="s">
        <v>2244</v>
      </c>
      <c r="G2094" s="189" t="s">
        <v>132</v>
      </c>
      <c r="H2094" s="190">
        <v>9.7899999999999991</v>
      </c>
      <c r="I2094" s="191"/>
      <c r="J2094" s="192">
        <f>ROUND(I2094*H2094,2)</f>
        <v>0</v>
      </c>
      <c r="K2094" s="188" t="s">
        <v>536</v>
      </c>
      <c r="L2094" s="43"/>
      <c r="M2094" s="193" t="s">
        <v>19</v>
      </c>
      <c r="N2094" s="194" t="s">
        <v>44</v>
      </c>
      <c r="O2094" s="68"/>
      <c r="P2094" s="195">
        <f>O2094*H2094</f>
        <v>0</v>
      </c>
      <c r="Q2094" s="195">
        <v>1.18E-2</v>
      </c>
      <c r="R2094" s="195">
        <f>Q2094*H2094</f>
        <v>0.11552199999999999</v>
      </c>
      <c r="S2094" s="195">
        <v>0</v>
      </c>
      <c r="T2094" s="196">
        <f>S2094*H2094</f>
        <v>0</v>
      </c>
      <c r="U2094" s="38"/>
      <c r="V2094" s="38"/>
      <c r="W2094" s="38"/>
      <c r="X2094" s="38"/>
      <c r="Y2094" s="38"/>
      <c r="Z2094" s="38"/>
      <c r="AA2094" s="38"/>
      <c r="AB2094" s="38"/>
      <c r="AC2094" s="38"/>
      <c r="AD2094" s="38"/>
      <c r="AE2094" s="38"/>
      <c r="AR2094" s="197" t="s">
        <v>537</v>
      </c>
      <c r="AT2094" s="197" t="s">
        <v>533</v>
      </c>
      <c r="AU2094" s="197" t="s">
        <v>85</v>
      </c>
      <c r="AY2094" s="21" t="s">
        <v>525</v>
      </c>
      <c r="BE2094" s="198">
        <f>IF(N2094="základní",J2094,0)</f>
        <v>0</v>
      </c>
      <c r="BF2094" s="198">
        <f>IF(N2094="snížená",J2094,0)</f>
        <v>0</v>
      </c>
      <c r="BG2094" s="198">
        <f>IF(N2094="zákl. přenesená",J2094,0)</f>
        <v>0</v>
      </c>
      <c r="BH2094" s="198">
        <f>IF(N2094="sníž. přenesená",J2094,0)</f>
        <v>0</v>
      </c>
      <c r="BI2094" s="198">
        <f>IF(N2094="nulová",J2094,0)</f>
        <v>0</v>
      </c>
      <c r="BJ2094" s="21" t="s">
        <v>85</v>
      </c>
      <c r="BK2094" s="198">
        <f>ROUND(I2094*H2094,2)</f>
        <v>0</v>
      </c>
      <c r="BL2094" s="21" t="s">
        <v>537</v>
      </c>
      <c r="BM2094" s="197" t="s">
        <v>2245</v>
      </c>
    </row>
    <row r="2095" spans="1:65" s="2" customFormat="1" ht="11.25">
      <c r="A2095" s="38"/>
      <c r="B2095" s="39"/>
      <c r="C2095" s="40"/>
      <c r="D2095" s="199" t="s">
        <v>542</v>
      </c>
      <c r="E2095" s="40"/>
      <c r="F2095" s="200" t="s">
        <v>2246</v>
      </c>
      <c r="G2095" s="40"/>
      <c r="H2095" s="40"/>
      <c r="I2095" s="201"/>
      <c r="J2095" s="40"/>
      <c r="K2095" s="40"/>
      <c r="L2095" s="43"/>
      <c r="M2095" s="202"/>
      <c r="N2095" s="203"/>
      <c r="O2095" s="68"/>
      <c r="P2095" s="68"/>
      <c r="Q2095" s="68"/>
      <c r="R2095" s="68"/>
      <c r="S2095" s="68"/>
      <c r="T2095" s="69"/>
      <c r="U2095" s="38"/>
      <c r="V2095" s="38"/>
      <c r="W2095" s="38"/>
      <c r="X2095" s="38"/>
      <c r="Y2095" s="38"/>
      <c r="Z2095" s="38"/>
      <c r="AA2095" s="38"/>
      <c r="AB2095" s="38"/>
      <c r="AC2095" s="38"/>
      <c r="AD2095" s="38"/>
      <c r="AE2095" s="38"/>
      <c r="AT2095" s="21" t="s">
        <v>542</v>
      </c>
      <c r="AU2095" s="21" t="s">
        <v>85</v>
      </c>
    </row>
    <row r="2096" spans="1:65" s="15" customFormat="1" ht="11.25">
      <c r="B2096" s="227"/>
      <c r="C2096" s="228"/>
      <c r="D2096" s="206" t="s">
        <v>546</v>
      </c>
      <c r="E2096" s="229" t="s">
        <v>19</v>
      </c>
      <c r="F2096" s="230" t="s">
        <v>2247</v>
      </c>
      <c r="G2096" s="228"/>
      <c r="H2096" s="229" t="s">
        <v>19</v>
      </c>
      <c r="I2096" s="231"/>
      <c r="J2096" s="228"/>
      <c r="K2096" s="228"/>
      <c r="L2096" s="232"/>
      <c r="M2096" s="233"/>
      <c r="N2096" s="234"/>
      <c r="O2096" s="234"/>
      <c r="P2096" s="234"/>
      <c r="Q2096" s="234"/>
      <c r="R2096" s="234"/>
      <c r="S2096" s="234"/>
      <c r="T2096" s="235"/>
      <c r="AT2096" s="236" t="s">
        <v>546</v>
      </c>
      <c r="AU2096" s="236" t="s">
        <v>85</v>
      </c>
      <c r="AV2096" s="15" t="s">
        <v>79</v>
      </c>
      <c r="AW2096" s="15" t="s">
        <v>33</v>
      </c>
      <c r="AX2096" s="15" t="s">
        <v>72</v>
      </c>
      <c r="AY2096" s="236" t="s">
        <v>525</v>
      </c>
    </row>
    <row r="2097" spans="1:65" s="15" customFormat="1" ht="11.25">
      <c r="B2097" s="227"/>
      <c r="C2097" s="228"/>
      <c r="D2097" s="206" t="s">
        <v>546</v>
      </c>
      <c r="E2097" s="229" t="s">
        <v>19</v>
      </c>
      <c r="F2097" s="230" t="s">
        <v>1097</v>
      </c>
      <c r="G2097" s="228"/>
      <c r="H2097" s="229" t="s">
        <v>19</v>
      </c>
      <c r="I2097" s="231"/>
      <c r="J2097" s="228"/>
      <c r="K2097" s="228"/>
      <c r="L2097" s="232"/>
      <c r="M2097" s="233"/>
      <c r="N2097" s="234"/>
      <c r="O2097" s="234"/>
      <c r="P2097" s="234"/>
      <c r="Q2097" s="234"/>
      <c r="R2097" s="234"/>
      <c r="S2097" s="234"/>
      <c r="T2097" s="235"/>
      <c r="AT2097" s="236" t="s">
        <v>546</v>
      </c>
      <c r="AU2097" s="236" t="s">
        <v>85</v>
      </c>
      <c r="AV2097" s="15" t="s">
        <v>79</v>
      </c>
      <c r="AW2097" s="15" t="s">
        <v>33</v>
      </c>
      <c r="AX2097" s="15" t="s">
        <v>72</v>
      </c>
      <c r="AY2097" s="236" t="s">
        <v>525</v>
      </c>
    </row>
    <row r="2098" spans="1:65" s="13" customFormat="1" ht="11.25">
      <c r="B2098" s="204"/>
      <c r="C2098" s="205"/>
      <c r="D2098" s="206" t="s">
        <v>546</v>
      </c>
      <c r="E2098" s="207" t="s">
        <v>19</v>
      </c>
      <c r="F2098" s="208" t="s">
        <v>2248</v>
      </c>
      <c r="G2098" s="205"/>
      <c r="H2098" s="209">
        <v>9.7899999999999991</v>
      </c>
      <c r="I2098" s="210"/>
      <c r="J2098" s="205"/>
      <c r="K2098" s="205"/>
      <c r="L2098" s="211"/>
      <c r="M2098" s="212"/>
      <c r="N2098" s="213"/>
      <c r="O2098" s="213"/>
      <c r="P2098" s="213"/>
      <c r="Q2098" s="213"/>
      <c r="R2098" s="213"/>
      <c r="S2098" s="213"/>
      <c r="T2098" s="214"/>
      <c r="AT2098" s="215" t="s">
        <v>546</v>
      </c>
      <c r="AU2098" s="215" t="s">
        <v>85</v>
      </c>
      <c r="AV2098" s="13" t="s">
        <v>85</v>
      </c>
      <c r="AW2098" s="13" t="s">
        <v>33</v>
      </c>
      <c r="AX2098" s="13" t="s">
        <v>72</v>
      </c>
      <c r="AY2098" s="215" t="s">
        <v>525</v>
      </c>
    </row>
    <row r="2099" spans="1:65" s="16" customFormat="1" ht="11.25">
      <c r="B2099" s="237"/>
      <c r="C2099" s="238"/>
      <c r="D2099" s="206" t="s">
        <v>546</v>
      </c>
      <c r="E2099" s="239" t="s">
        <v>281</v>
      </c>
      <c r="F2099" s="240" t="s">
        <v>590</v>
      </c>
      <c r="G2099" s="238"/>
      <c r="H2099" s="241">
        <v>9.7899999999999991</v>
      </c>
      <c r="I2099" s="242"/>
      <c r="J2099" s="238"/>
      <c r="K2099" s="238"/>
      <c r="L2099" s="243"/>
      <c r="M2099" s="244"/>
      <c r="N2099" s="245"/>
      <c r="O2099" s="245"/>
      <c r="P2099" s="245"/>
      <c r="Q2099" s="245"/>
      <c r="R2099" s="245"/>
      <c r="S2099" s="245"/>
      <c r="T2099" s="246"/>
      <c r="AT2099" s="247" t="s">
        <v>546</v>
      </c>
      <c r="AU2099" s="247" t="s">
        <v>85</v>
      </c>
      <c r="AV2099" s="16" t="s">
        <v>573</v>
      </c>
      <c r="AW2099" s="16" t="s">
        <v>33</v>
      </c>
      <c r="AX2099" s="16" t="s">
        <v>72</v>
      </c>
      <c r="AY2099" s="247" t="s">
        <v>525</v>
      </c>
    </row>
    <row r="2100" spans="1:65" s="14" customFormat="1" ht="11.25">
      <c r="B2100" s="216"/>
      <c r="C2100" s="217"/>
      <c r="D2100" s="206" t="s">
        <v>546</v>
      </c>
      <c r="E2100" s="218" t="s">
        <v>19</v>
      </c>
      <c r="F2100" s="219" t="s">
        <v>552</v>
      </c>
      <c r="G2100" s="217"/>
      <c r="H2100" s="220">
        <v>9.7899999999999991</v>
      </c>
      <c r="I2100" s="221"/>
      <c r="J2100" s="217"/>
      <c r="K2100" s="217"/>
      <c r="L2100" s="222"/>
      <c r="M2100" s="223"/>
      <c r="N2100" s="224"/>
      <c r="O2100" s="224"/>
      <c r="P2100" s="224"/>
      <c r="Q2100" s="224"/>
      <c r="R2100" s="224"/>
      <c r="S2100" s="224"/>
      <c r="T2100" s="225"/>
      <c r="AT2100" s="226" t="s">
        <v>546</v>
      </c>
      <c r="AU2100" s="226" t="s">
        <v>85</v>
      </c>
      <c r="AV2100" s="14" t="s">
        <v>537</v>
      </c>
      <c r="AW2100" s="14" t="s">
        <v>33</v>
      </c>
      <c r="AX2100" s="14" t="s">
        <v>79</v>
      </c>
      <c r="AY2100" s="226" t="s">
        <v>525</v>
      </c>
    </row>
    <row r="2101" spans="1:65" s="2" customFormat="1" ht="24.2" customHeight="1">
      <c r="A2101" s="38"/>
      <c r="B2101" s="39"/>
      <c r="C2101" s="248" t="s">
        <v>2249</v>
      </c>
      <c r="D2101" s="248" t="s">
        <v>369</v>
      </c>
      <c r="E2101" s="249" t="s">
        <v>2250</v>
      </c>
      <c r="F2101" s="250" t="s">
        <v>2251</v>
      </c>
      <c r="G2101" s="251" t="s">
        <v>132</v>
      </c>
      <c r="H2101" s="252">
        <v>10.28</v>
      </c>
      <c r="I2101" s="253"/>
      <c r="J2101" s="254">
        <f>ROUND(I2101*H2101,2)</f>
        <v>0</v>
      </c>
      <c r="K2101" s="250" t="s">
        <v>536</v>
      </c>
      <c r="L2101" s="255"/>
      <c r="M2101" s="256" t="s">
        <v>19</v>
      </c>
      <c r="N2101" s="257" t="s">
        <v>44</v>
      </c>
      <c r="O2101" s="68"/>
      <c r="P2101" s="195">
        <f>O2101*H2101</f>
        <v>0</v>
      </c>
      <c r="Q2101" s="195">
        <v>1.7999999999999999E-2</v>
      </c>
      <c r="R2101" s="195">
        <f>Q2101*H2101</f>
        <v>0.18503999999999998</v>
      </c>
      <c r="S2101" s="195">
        <v>0</v>
      </c>
      <c r="T2101" s="196">
        <f>S2101*H2101</f>
        <v>0</v>
      </c>
      <c r="U2101" s="38"/>
      <c r="V2101" s="38"/>
      <c r="W2101" s="38"/>
      <c r="X2101" s="38"/>
      <c r="Y2101" s="38"/>
      <c r="Z2101" s="38"/>
      <c r="AA2101" s="38"/>
      <c r="AB2101" s="38"/>
      <c r="AC2101" s="38"/>
      <c r="AD2101" s="38"/>
      <c r="AE2101" s="38"/>
      <c r="AR2101" s="197" t="s">
        <v>674</v>
      </c>
      <c r="AT2101" s="197" t="s">
        <v>369</v>
      </c>
      <c r="AU2101" s="197" t="s">
        <v>85</v>
      </c>
      <c r="AY2101" s="21" t="s">
        <v>525</v>
      </c>
      <c r="BE2101" s="198">
        <f>IF(N2101="základní",J2101,0)</f>
        <v>0</v>
      </c>
      <c r="BF2101" s="198">
        <f>IF(N2101="snížená",J2101,0)</f>
        <v>0</v>
      </c>
      <c r="BG2101" s="198">
        <f>IF(N2101="zákl. přenesená",J2101,0)</f>
        <v>0</v>
      </c>
      <c r="BH2101" s="198">
        <f>IF(N2101="sníž. přenesená",J2101,0)</f>
        <v>0</v>
      </c>
      <c r="BI2101" s="198">
        <f>IF(N2101="nulová",J2101,0)</f>
        <v>0</v>
      </c>
      <c r="BJ2101" s="21" t="s">
        <v>85</v>
      </c>
      <c r="BK2101" s="198">
        <f>ROUND(I2101*H2101,2)</f>
        <v>0</v>
      </c>
      <c r="BL2101" s="21" t="s">
        <v>537</v>
      </c>
      <c r="BM2101" s="197" t="s">
        <v>2252</v>
      </c>
    </row>
    <row r="2102" spans="1:65" s="13" customFormat="1" ht="11.25">
      <c r="B2102" s="204"/>
      <c r="C2102" s="205"/>
      <c r="D2102" s="206" t="s">
        <v>546</v>
      </c>
      <c r="E2102" s="207" t="s">
        <v>19</v>
      </c>
      <c r="F2102" s="208" t="s">
        <v>281</v>
      </c>
      <c r="G2102" s="205"/>
      <c r="H2102" s="209">
        <v>9.7899999999999991</v>
      </c>
      <c r="I2102" s="210"/>
      <c r="J2102" s="205"/>
      <c r="K2102" s="205"/>
      <c r="L2102" s="211"/>
      <c r="M2102" s="212"/>
      <c r="N2102" s="213"/>
      <c r="O2102" s="213"/>
      <c r="P2102" s="213"/>
      <c r="Q2102" s="213"/>
      <c r="R2102" s="213"/>
      <c r="S2102" s="213"/>
      <c r="T2102" s="214"/>
      <c r="AT2102" s="215" t="s">
        <v>546</v>
      </c>
      <c r="AU2102" s="215" t="s">
        <v>85</v>
      </c>
      <c r="AV2102" s="13" t="s">
        <v>85</v>
      </c>
      <c r="AW2102" s="13" t="s">
        <v>33</v>
      </c>
      <c r="AX2102" s="13" t="s">
        <v>79</v>
      </c>
      <c r="AY2102" s="215" t="s">
        <v>525</v>
      </c>
    </row>
    <row r="2103" spans="1:65" s="13" customFormat="1" ht="11.25">
      <c r="B2103" s="204"/>
      <c r="C2103" s="205"/>
      <c r="D2103" s="206" t="s">
        <v>546</v>
      </c>
      <c r="E2103" s="205"/>
      <c r="F2103" s="208" t="s">
        <v>2253</v>
      </c>
      <c r="G2103" s="205"/>
      <c r="H2103" s="209">
        <v>10.28</v>
      </c>
      <c r="I2103" s="210"/>
      <c r="J2103" s="205"/>
      <c r="K2103" s="205"/>
      <c r="L2103" s="211"/>
      <c r="M2103" s="212"/>
      <c r="N2103" s="213"/>
      <c r="O2103" s="213"/>
      <c r="P2103" s="213"/>
      <c r="Q2103" s="213"/>
      <c r="R2103" s="213"/>
      <c r="S2103" s="213"/>
      <c r="T2103" s="214"/>
      <c r="AT2103" s="215" t="s">
        <v>546</v>
      </c>
      <c r="AU2103" s="215" t="s">
        <v>85</v>
      </c>
      <c r="AV2103" s="13" t="s">
        <v>85</v>
      </c>
      <c r="AW2103" s="13" t="s">
        <v>4</v>
      </c>
      <c r="AX2103" s="13" t="s">
        <v>79</v>
      </c>
      <c r="AY2103" s="215" t="s">
        <v>525</v>
      </c>
    </row>
    <row r="2104" spans="1:65" s="2" customFormat="1" ht="76.349999999999994" customHeight="1">
      <c r="A2104" s="38"/>
      <c r="B2104" s="39"/>
      <c r="C2104" s="186" t="s">
        <v>2254</v>
      </c>
      <c r="D2104" s="186" t="s">
        <v>533</v>
      </c>
      <c r="E2104" s="187" t="s">
        <v>2255</v>
      </c>
      <c r="F2104" s="188" t="s">
        <v>2256</v>
      </c>
      <c r="G2104" s="189" t="s">
        <v>132</v>
      </c>
      <c r="H2104" s="190">
        <v>58.82</v>
      </c>
      <c r="I2104" s="191"/>
      <c r="J2104" s="192">
        <f>ROUND(I2104*H2104,2)</f>
        <v>0</v>
      </c>
      <c r="K2104" s="188" t="s">
        <v>536</v>
      </c>
      <c r="L2104" s="43"/>
      <c r="M2104" s="193" t="s">
        <v>19</v>
      </c>
      <c r="N2104" s="194" t="s">
        <v>44</v>
      </c>
      <c r="O2104" s="68"/>
      <c r="P2104" s="195">
        <f>O2104*H2104</f>
        <v>0</v>
      </c>
      <c r="Q2104" s="195">
        <v>1.2E-2</v>
      </c>
      <c r="R2104" s="195">
        <f>Q2104*H2104</f>
        <v>0.70584000000000002</v>
      </c>
      <c r="S2104" s="195">
        <v>0</v>
      </c>
      <c r="T2104" s="196">
        <f>S2104*H2104</f>
        <v>0</v>
      </c>
      <c r="U2104" s="38"/>
      <c r="V2104" s="38"/>
      <c r="W2104" s="38"/>
      <c r="X2104" s="38"/>
      <c r="Y2104" s="38"/>
      <c r="Z2104" s="38"/>
      <c r="AA2104" s="38"/>
      <c r="AB2104" s="38"/>
      <c r="AC2104" s="38"/>
      <c r="AD2104" s="38"/>
      <c r="AE2104" s="38"/>
      <c r="AR2104" s="197" t="s">
        <v>537</v>
      </c>
      <c r="AT2104" s="197" t="s">
        <v>533</v>
      </c>
      <c r="AU2104" s="197" t="s">
        <v>85</v>
      </c>
      <c r="AY2104" s="21" t="s">
        <v>525</v>
      </c>
      <c r="BE2104" s="198">
        <f>IF(N2104="základní",J2104,0)</f>
        <v>0</v>
      </c>
      <c r="BF2104" s="198">
        <f>IF(N2104="snížená",J2104,0)</f>
        <v>0</v>
      </c>
      <c r="BG2104" s="198">
        <f>IF(N2104="zákl. přenesená",J2104,0)</f>
        <v>0</v>
      </c>
      <c r="BH2104" s="198">
        <f>IF(N2104="sníž. přenesená",J2104,0)</f>
        <v>0</v>
      </c>
      <c r="BI2104" s="198">
        <f>IF(N2104="nulová",J2104,0)</f>
        <v>0</v>
      </c>
      <c r="BJ2104" s="21" t="s">
        <v>85</v>
      </c>
      <c r="BK2104" s="198">
        <f>ROUND(I2104*H2104,2)</f>
        <v>0</v>
      </c>
      <c r="BL2104" s="21" t="s">
        <v>537</v>
      </c>
      <c r="BM2104" s="197" t="s">
        <v>2257</v>
      </c>
    </row>
    <row r="2105" spans="1:65" s="2" customFormat="1" ht="11.25">
      <c r="A2105" s="38"/>
      <c r="B2105" s="39"/>
      <c r="C2105" s="40"/>
      <c r="D2105" s="199" t="s">
        <v>542</v>
      </c>
      <c r="E2105" s="40"/>
      <c r="F2105" s="200" t="s">
        <v>2258</v>
      </c>
      <c r="G2105" s="40"/>
      <c r="H2105" s="40"/>
      <c r="I2105" s="201"/>
      <c r="J2105" s="40"/>
      <c r="K2105" s="40"/>
      <c r="L2105" s="43"/>
      <c r="M2105" s="202"/>
      <c r="N2105" s="203"/>
      <c r="O2105" s="68"/>
      <c r="P2105" s="68"/>
      <c r="Q2105" s="68"/>
      <c r="R2105" s="68"/>
      <c r="S2105" s="68"/>
      <c r="T2105" s="69"/>
      <c r="U2105" s="38"/>
      <c r="V2105" s="38"/>
      <c r="W2105" s="38"/>
      <c r="X2105" s="38"/>
      <c r="Y2105" s="38"/>
      <c r="Z2105" s="38"/>
      <c r="AA2105" s="38"/>
      <c r="AB2105" s="38"/>
      <c r="AC2105" s="38"/>
      <c r="AD2105" s="38"/>
      <c r="AE2105" s="38"/>
      <c r="AT2105" s="21" t="s">
        <v>542</v>
      </c>
      <c r="AU2105" s="21" t="s">
        <v>85</v>
      </c>
    </row>
    <row r="2106" spans="1:65" s="15" customFormat="1" ht="11.25">
      <c r="B2106" s="227"/>
      <c r="C2106" s="228"/>
      <c r="D2106" s="206" t="s">
        <v>546</v>
      </c>
      <c r="E2106" s="229" t="s">
        <v>19</v>
      </c>
      <c r="F2106" s="230" t="s">
        <v>1135</v>
      </c>
      <c r="G2106" s="228"/>
      <c r="H2106" s="229" t="s">
        <v>19</v>
      </c>
      <c r="I2106" s="231"/>
      <c r="J2106" s="228"/>
      <c r="K2106" s="228"/>
      <c r="L2106" s="232"/>
      <c r="M2106" s="233"/>
      <c r="N2106" s="234"/>
      <c r="O2106" s="234"/>
      <c r="P2106" s="234"/>
      <c r="Q2106" s="234"/>
      <c r="R2106" s="234"/>
      <c r="S2106" s="234"/>
      <c r="T2106" s="235"/>
      <c r="AT2106" s="236" t="s">
        <v>546</v>
      </c>
      <c r="AU2106" s="236" t="s">
        <v>85</v>
      </c>
      <c r="AV2106" s="15" t="s">
        <v>79</v>
      </c>
      <c r="AW2106" s="15" t="s">
        <v>33</v>
      </c>
      <c r="AX2106" s="15" t="s">
        <v>72</v>
      </c>
      <c r="AY2106" s="236" t="s">
        <v>525</v>
      </c>
    </row>
    <row r="2107" spans="1:65" s="13" customFormat="1" ht="11.25">
      <c r="B2107" s="204"/>
      <c r="C2107" s="205"/>
      <c r="D2107" s="206" t="s">
        <v>546</v>
      </c>
      <c r="E2107" s="207" t="s">
        <v>19</v>
      </c>
      <c r="F2107" s="208" t="s">
        <v>2259</v>
      </c>
      <c r="G2107" s="205"/>
      <c r="H2107" s="209">
        <v>56.29</v>
      </c>
      <c r="I2107" s="210"/>
      <c r="J2107" s="205"/>
      <c r="K2107" s="205"/>
      <c r="L2107" s="211"/>
      <c r="M2107" s="212"/>
      <c r="N2107" s="213"/>
      <c r="O2107" s="213"/>
      <c r="P2107" s="213"/>
      <c r="Q2107" s="213"/>
      <c r="R2107" s="213"/>
      <c r="S2107" s="213"/>
      <c r="T2107" s="214"/>
      <c r="AT2107" s="215" t="s">
        <v>546</v>
      </c>
      <c r="AU2107" s="215" t="s">
        <v>85</v>
      </c>
      <c r="AV2107" s="13" t="s">
        <v>85</v>
      </c>
      <c r="AW2107" s="13" t="s">
        <v>33</v>
      </c>
      <c r="AX2107" s="13" t="s">
        <v>72</v>
      </c>
      <c r="AY2107" s="215" t="s">
        <v>525</v>
      </c>
    </row>
    <row r="2108" spans="1:65" s="13" customFormat="1" ht="11.25">
      <c r="B2108" s="204"/>
      <c r="C2108" s="205"/>
      <c r="D2108" s="206" t="s">
        <v>546</v>
      </c>
      <c r="E2108" s="207" t="s">
        <v>19</v>
      </c>
      <c r="F2108" s="208" t="s">
        <v>2260</v>
      </c>
      <c r="G2108" s="205"/>
      <c r="H2108" s="209">
        <v>0.46</v>
      </c>
      <c r="I2108" s="210"/>
      <c r="J2108" s="205"/>
      <c r="K2108" s="205"/>
      <c r="L2108" s="211"/>
      <c r="M2108" s="212"/>
      <c r="N2108" s="213"/>
      <c r="O2108" s="213"/>
      <c r="P2108" s="213"/>
      <c r="Q2108" s="213"/>
      <c r="R2108" s="213"/>
      <c r="S2108" s="213"/>
      <c r="T2108" s="214"/>
      <c r="AT2108" s="215" t="s">
        <v>546</v>
      </c>
      <c r="AU2108" s="215" t="s">
        <v>85</v>
      </c>
      <c r="AV2108" s="13" t="s">
        <v>85</v>
      </c>
      <c r="AW2108" s="13" t="s">
        <v>33</v>
      </c>
      <c r="AX2108" s="13" t="s">
        <v>72</v>
      </c>
      <c r="AY2108" s="215" t="s">
        <v>525</v>
      </c>
    </row>
    <row r="2109" spans="1:65" s="16" customFormat="1" ht="11.25">
      <c r="B2109" s="237"/>
      <c r="C2109" s="238"/>
      <c r="D2109" s="206" t="s">
        <v>546</v>
      </c>
      <c r="E2109" s="239" t="s">
        <v>274</v>
      </c>
      <c r="F2109" s="240" t="s">
        <v>590</v>
      </c>
      <c r="G2109" s="238"/>
      <c r="H2109" s="241">
        <v>56.75</v>
      </c>
      <c r="I2109" s="242"/>
      <c r="J2109" s="238"/>
      <c r="K2109" s="238"/>
      <c r="L2109" s="243"/>
      <c r="M2109" s="244"/>
      <c r="N2109" s="245"/>
      <c r="O2109" s="245"/>
      <c r="P2109" s="245"/>
      <c r="Q2109" s="245"/>
      <c r="R2109" s="245"/>
      <c r="S2109" s="245"/>
      <c r="T2109" s="246"/>
      <c r="AT2109" s="247" t="s">
        <v>546</v>
      </c>
      <c r="AU2109" s="247" t="s">
        <v>85</v>
      </c>
      <c r="AV2109" s="16" t="s">
        <v>573</v>
      </c>
      <c r="AW2109" s="16" t="s">
        <v>33</v>
      </c>
      <c r="AX2109" s="16" t="s">
        <v>72</v>
      </c>
      <c r="AY2109" s="247" t="s">
        <v>525</v>
      </c>
    </row>
    <row r="2110" spans="1:65" s="13" customFormat="1" ht="11.25">
      <c r="B2110" s="204"/>
      <c r="C2110" s="205"/>
      <c r="D2110" s="206" t="s">
        <v>546</v>
      </c>
      <c r="E2110" s="207" t="s">
        <v>19</v>
      </c>
      <c r="F2110" s="208" t="s">
        <v>279</v>
      </c>
      <c r="G2110" s="205"/>
      <c r="H2110" s="209">
        <v>2.0699999999999998</v>
      </c>
      <c r="I2110" s="210"/>
      <c r="J2110" s="205"/>
      <c r="K2110" s="205"/>
      <c r="L2110" s="211"/>
      <c r="M2110" s="212"/>
      <c r="N2110" s="213"/>
      <c r="O2110" s="213"/>
      <c r="P2110" s="213"/>
      <c r="Q2110" s="213"/>
      <c r="R2110" s="213"/>
      <c r="S2110" s="213"/>
      <c r="T2110" s="214"/>
      <c r="AT2110" s="215" t="s">
        <v>546</v>
      </c>
      <c r="AU2110" s="215" t="s">
        <v>85</v>
      </c>
      <c r="AV2110" s="13" t="s">
        <v>85</v>
      </c>
      <c r="AW2110" s="13" t="s">
        <v>33</v>
      </c>
      <c r="AX2110" s="13" t="s">
        <v>72</v>
      </c>
      <c r="AY2110" s="215" t="s">
        <v>525</v>
      </c>
    </row>
    <row r="2111" spans="1:65" s="16" customFormat="1" ht="11.25">
      <c r="B2111" s="237"/>
      <c r="C2111" s="238"/>
      <c r="D2111" s="206" t="s">
        <v>546</v>
      </c>
      <c r="E2111" s="239" t="s">
        <v>19</v>
      </c>
      <c r="F2111" s="240" t="s">
        <v>590</v>
      </c>
      <c r="G2111" s="238"/>
      <c r="H2111" s="241">
        <v>2.0699999999999998</v>
      </c>
      <c r="I2111" s="242"/>
      <c r="J2111" s="238"/>
      <c r="K2111" s="238"/>
      <c r="L2111" s="243"/>
      <c r="M2111" s="244"/>
      <c r="N2111" s="245"/>
      <c r="O2111" s="245"/>
      <c r="P2111" s="245"/>
      <c r="Q2111" s="245"/>
      <c r="R2111" s="245"/>
      <c r="S2111" s="245"/>
      <c r="T2111" s="246"/>
      <c r="AT2111" s="247" t="s">
        <v>546</v>
      </c>
      <c r="AU2111" s="247" t="s">
        <v>85</v>
      </c>
      <c r="AV2111" s="16" t="s">
        <v>573</v>
      </c>
      <c r="AW2111" s="16" t="s">
        <v>33</v>
      </c>
      <c r="AX2111" s="16" t="s">
        <v>72</v>
      </c>
      <c r="AY2111" s="247" t="s">
        <v>525</v>
      </c>
    </row>
    <row r="2112" spans="1:65" s="14" customFormat="1" ht="11.25">
      <c r="B2112" s="216"/>
      <c r="C2112" s="217"/>
      <c r="D2112" s="206" t="s">
        <v>546</v>
      </c>
      <c r="E2112" s="218" t="s">
        <v>19</v>
      </c>
      <c r="F2112" s="219" t="s">
        <v>552</v>
      </c>
      <c r="G2112" s="217"/>
      <c r="H2112" s="220">
        <v>58.82</v>
      </c>
      <c r="I2112" s="221"/>
      <c r="J2112" s="217"/>
      <c r="K2112" s="217"/>
      <c r="L2112" s="222"/>
      <c r="M2112" s="223"/>
      <c r="N2112" s="224"/>
      <c r="O2112" s="224"/>
      <c r="P2112" s="224"/>
      <c r="Q2112" s="224"/>
      <c r="R2112" s="224"/>
      <c r="S2112" s="224"/>
      <c r="T2112" s="225"/>
      <c r="AT2112" s="226" t="s">
        <v>546</v>
      </c>
      <c r="AU2112" s="226" t="s">
        <v>85</v>
      </c>
      <c r="AV2112" s="14" t="s">
        <v>537</v>
      </c>
      <c r="AW2112" s="14" t="s">
        <v>33</v>
      </c>
      <c r="AX2112" s="14" t="s">
        <v>79</v>
      </c>
      <c r="AY2112" s="226" t="s">
        <v>525</v>
      </c>
    </row>
    <row r="2113" spans="1:65" s="2" customFormat="1" ht="24.2" customHeight="1">
      <c r="A2113" s="38"/>
      <c r="B2113" s="39"/>
      <c r="C2113" s="248" t="s">
        <v>2261</v>
      </c>
      <c r="D2113" s="248" t="s">
        <v>369</v>
      </c>
      <c r="E2113" s="249" t="s">
        <v>2262</v>
      </c>
      <c r="F2113" s="250" t="s">
        <v>2263</v>
      </c>
      <c r="G2113" s="251" t="s">
        <v>132</v>
      </c>
      <c r="H2113" s="252">
        <v>61.761000000000003</v>
      </c>
      <c r="I2113" s="253"/>
      <c r="J2113" s="254">
        <f>ROUND(I2113*H2113,2)</f>
        <v>0</v>
      </c>
      <c r="K2113" s="250" t="s">
        <v>536</v>
      </c>
      <c r="L2113" s="255"/>
      <c r="M2113" s="256" t="s">
        <v>19</v>
      </c>
      <c r="N2113" s="257" t="s">
        <v>44</v>
      </c>
      <c r="O2113" s="68"/>
      <c r="P2113" s="195">
        <f>O2113*H2113</f>
        <v>0</v>
      </c>
      <c r="Q2113" s="195">
        <v>0.04</v>
      </c>
      <c r="R2113" s="195">
        <f>Q2113*H2113</f>
        <v>2.47044</v>
      </c>
      <c r="S2113" s="195">
        <v>0</v>
      </c>
      <c r="T2113" s="196">
        <f>S2113*H2113</f>
        <v>0</v>
      </c>
      <c r="U2113" s="38"/>
      <c r="V2113" s="38"/>
      <c r="W2113" s="38"/>
      <c r="X2113" s="38"/>
      <c r="Y2113" s="38"/>
      <c r="Z2113" s="38"/>
      <c r="AA2113" s="38"/>
      <c r="AB2113" s="38"/>
      <c r="AC2113" s="38"/>
      <c r="AD2113" s="38"/>
      <c r="AE2113" s="38"/>
      <c r="AR2113" s="197" t="s">
        <v>674</v>
      </c>
      <c r="AT2113" s="197" t="s">
        <v>369</v>
      </c>
      <c r="AU2113" s="197" t="s">
        <v>85</v>
      </c>
      <c r="AY2113" s="21" t="s">
        <v>525</v>
      </c>
      <c r="BE2113" s="198">
        <f>IF(N2113="základní",J2113,0)</f>
        <v>0</v>
      </c>
      <c r="BF2113" s="198">
        <f>IF(N2113="snížená",J2113,0)</f>
        <v>0</v>
      </c>
      <c r="BG2113" s="198">
        <f>IF(N2113="zákl. přenesená",J2113,0)</f>
        <v>0</v>
      </c>
      <c r="BH2113" s="198">
        <f>IF(N2113="sníž. přenesená",J2113,0)</f>
        <v>0</v>
      </c>
      <c r="BI2113" s="198">
        <f>IF(N2113="nulová",J2113,0)</f>
        <v>0</v>
      </c>
      <c r="BJ2113" s="21" t="s">
        <v>85</v>
      </c>
      <c r="BK2113" s="198">
        <f>ROUND(I2113*H2113,2)</f>
        <v>0</v>
      </c>
      <c r="BL2113" s="21" t="s">
        <v>537</v>
      </c>
      <c r="BM2113" s="197" t="s">
        <v>2264</v>
      </c>
    </row>
    <row r="2114" spans="1:65" s="2" customFormat="1" ht="29.25">
      <c r="A2114" s="38"/>
      <c r="B2114" s="39"/>
      <c r="C2114" s="40"/>
      <c r="D2114" s="206" t="s">
        <v>972</v>
      </c>
      <c r="E2114" s="40"/>
      <c r="F2114" s="258" t="s">
        <v>2265</v>
      </c>
      <c r="G2114" s="40"/>
      <c r="H2114" s="40"/>
      <c r="I2114" s="201"/>
      <c r="J2114" s="40"/>
      <c r="K2114" s="40"/>
      <c r="L2114" s="43"/>
      <c r="M2114" s="202"/>
      <c r="N2114" s="203"/>
      <c r="O2114" s="68"/>
      <c r="P2114" s="68"/>
      <c r="Q2114" s="68"/>
      <c r="R2114" s="68"/>
      <c r="S2114" s="68"/>
      <c r="T2114" s="69"/>
      <c r="U2114" s="38"/>
      <c r="V2114" s="38"/>
      <c r="W2114" s="38"/>
      <c r="X2114" s="38"/>
      <c r="Y2114" s="38"/>
      <c r="Z2114" s="38"/>
      <c r="AA2114" s="38"/>
      <c r="AB2114" s="38"/>
      <c r="AC2114" s="38"/>
      <c r="AD2114" s="38"/>
      <c r="AE2114" s="38"/>
      <c r="AT2114" s="21" t="s">
        <v>972</v>
      </c>
      <c r="AU2114" s="21" t="s">
        <v>85</v>
      </c>
    </row>
    <row r="2115" spans="1:65" s="13" customFormat="1" ht="11.25">
      <c r="B2115" s="204"/>
      <c r="C2115" s="205"/>
      <c r="D2115" s="206" t="s">
        <v>546</v>
      </c>
      <c r="E2115" s="207" t="s">
        <v>19</v>
      </c>
      <c r="F2115" s="208" t="s">
        <v>2266</v>
      </c>
      <c r="G2115" s="205"/>
      <c r="H2115" s="209">
        <v>58.82</v>
      </c>
      <c r="I2115" s="210"/>
      <c r="J2115" s="205"/>
      <c r="K2115" s="205"/>
      <c r="L2115" s="211"/>
      <c r="M2115" s="212"/>
      <c r="N2115" s="213"/>
      <c r="O2115" s="213"/>
      <c r="P2115" s="213"/>
      <c r="Q2115" s="213"/>
      <c r="R2115" s="213"/>
      <c r="S2115" s="213"/>
      <c r="T2115" s="214"/>
      <c r="AT2115" s="215" t="s">
        <v>546</v>
      </c>
      <c r="AU2115" s="215" t="s">
        <v>85</v>
      </c>
      <c r="AV2115" s="13" t="s">
        <v>85</v>
      </c>
      <c r="AW2115" s="13" t="s">
        <v>33</v>
      </c>
      <c r="AX2115" s="13" t="s">
        <v>79</v>
      </c>
      <c r="AY2115" s="215" t="s">
        <v>525</v>
      </c>
    </row>
    <row r="2116" spans="1:65" s="13" customFormat="1" ht="11.25">
      <c r="B2116" s="204"/>
      <c r="C2116" s="205"/>
      <c r="D2116" s="206" t="s">
        <v>546</v>
      </c>
      <c r="E2116" s="205"/>
      <c r="F2116" s="208" t="s">
        <v>2267</v>
      </c>
      <c r="G2116" s="205"/>
      <c r="H2116" s="209">
        <v>61.761000000000003</v>
      </c>
      <c r="I2116" s="210"/>
      <c r="J2116" s="205"/>
      <c r="K2116" s="205"/>
      <c r="L2116" s="211"/>
      <c r="M2116" s="212"/>
      <c r="N2116" s="213"/>
      <c r="O2116" s="213"/>
      <c r="P2116" s="213"/>
      <c r="Q2116" s="213"/>
      <c r="R2116" s="213"/>
      <c r="S2116" s="213"/>
      <c r="T2116" s="214"/>
      <c r="AT2116" s="215" t="s">
        <v>546</v>
      </c>
      <c r="AU2116" s="215" t="s">
        <v>85</v>
      </c>
      <c r="AV2116" s="13" t="s">
        <v>85</v>
      </c>
      <c r="AW2116" s="13" t="s">
        <v>4</v>
      </c>
      <c r="AX2116" s="13" t="s">
        <v>79</v>
      </c>
      <c r="AY2116" s="215" t="s">
        <v>525</v>
      </c>
    </row>
    <row r="2117" spans="1:65" s="2" customFormat="1" ht="37.9" customHeight="1">
      <c r="A2117" s="38"/>
      <c r="B2117" s="39"/>
      <c r="C2117" s="186" t="s">
        <v>2268</v>
      </c>
      <c r="D2117" s="186" t="s">
        <v>533</v>
      </c>
      <c r="E2117" s="187" t="s">
        <v>2269</v>
      </c>
      <c r="F2117" s="188" t="s">
        <v>2270</v>
      </c>
      <c r="G2117" s="189" t="s">
        <v>132</v>
      </c>
      <c r="H2117" s="190">
        <v>200.03700000000001</v>
      </c>
      <c r="I2117" s="191"/>
      <c r="J2117" s="192">
        <f>ROUND(I2117*H2117,2)</f>
        <v>0</v>
      </c>
      <c r="K2117" s="188" t="s">
        <v>536</v>
      </c>
      <c r="L2117" s="43"/>
      <c r="M2117" s="193" t="s">
        <v>19</v>
      </c>
      <c r="N2117" s="194" t="s">
        <v>44</v>
      </c>
      <c r="O2117" s="68"/>
      <c r="P2117" s="195">
        <f>O2117*H2117</f>
        <v>0</v>
      </c>
      <c r="Q2117" s="195">
        <v>2.7499999999999998E-3</v>
      </c>
      <c r="R2117" s="195">
        <f>Q2117*H2117</f>
        <v>0.55010174999999994</v>
      </c>
      <c r="S2117" s="195">
        <v>0</v>
      </c>
      <c r="T2117" s="196">
        <f>S2117*H2117</f>
        <v>0</v>
      </c>
      <c r="U2117" s="38"/>
      <c r="V2117" s="38"/>
      <c r="W2117" s="38"/>
      <c r="X2117" s="38"/>
      <c r="Y2117" s="38"/>
      <c r="Z2117" s="38"/>
      <c r="AA2117" s="38"/>
      <c r="AB2117" s="38"/>
      <c r="AC2117" s="38"/>
      <c r="AD2117" s="38"/>
      <c r="AE2117" s="38"/>
      <c r="AR2117" s="197" t="s">
        <v>537</v>
      </c>
      <c r="AT2117" s="197" t="s">
        <v>533</v>
      </c>
      <c r="AU2117" s="197" t="s">
        <v>85</v>
      </c>
      <c r="AY2117" s="21" t="s">
        <v>525</v>
      </c>
      <c r="BE2117" s="198">
        <f>IF(N2117="základní",J2117,0)</f>
        <v>0</v>
      </c>
      <c r="BF2117" s="198">
        <f>IF(N2117="snížená",J2117,0)</f>
        <v>0</v>
      </c>
      <c r="BG2117" s="198">
        <f>IF(N2117="zákl. přenesená",J2117,0)</f>
        <v>0</v>
      </c>
      <c r="BH2117" s="198">
        <f>IF(N2117="sníž. přenesená",J2117,0)</f>
        <v>0</v>
      </c>
      <c r="BI2117" s="198">
        <f>IF(N2117="nulová",J2117,0)</f>
        <v>0</v>
      </c>
      <c r="BJ2117" s="21" t="s">
        <v>85</v>
      </c>
      <c r="BK2117" s="198">
        <f>ROUND(I2117*H2117,2)</f>
        <v>0</v>
      </c>
      <c r="BL2117" s="21" t="s">
        <v>537</v>
      </c>
      <c r="BM2117" s="197" t="s">
        <v>2271</v>
      </c>
    </row>
    <row r="2118" spans="1:65" s="2" customFormat="1" ht="11.25">
      <c r="A2118" s="38"/>
      <c r="B2118" s="39"/>
      <c r="C2118" s="40"/>
      <c r="D2118" s="199" t="s">
        <v>542</v>
      </c>
      <c r="E2118" s="40"/>
      <c r="F2118" s="200" t="s">
        <v>2272</v>
      </c>
      <c r="G2118" s="40"/>
      <c r="H2118" s="40"/>
      <c r="I2118" s="201"/>
      <c r="J2118" s="40"/>
      <c r="K2118" s="40"/>
      <c r="L2118" s="43"/>
      <c r="M2118" s="202"/>
      <c r="N2118" s="203"/>
      <c r="O2118" s="68"/>
      <c r="P2118" s="68"/>
      <c r="Q2118" s="68"/>
      <c r="R2118" s="68"/>
      <c r="S2118" s="68"/>
      <c r="T2118" s="69"/>
      <c r="U2118" s="38"/>
      <c r="V2118" s="38"/>
      <c r="W2118" s="38"/>
      <c r="X2118" s="38"/>
      <c r="Y2118" s="38"/>
      <c r="Z2118" s="38"/>
      <c r="AA2118" s="38"/>
      <c r="AB2118" s="38"/>
      <c r="AC2118" s="38"/>
      <c r="AD2118" s="38"/>
      <c r="AE2118" s="38"/>
      <c r="AT2118" s="21" t="s">
        <v>542</v>
      </c>
      <c r="AU2118" s="21" t="s">
        <v>85</v>
      </c>
    </row>
    <row r="2119" spans="1:65" s="15" customFormat="1" ht="11.25">
      <c r="B2119" s="227"/>
      <c r="C2119" s="228"/>
      <c r="D2119" s="206" t="s">
        <v>546</v>
      </c>
      <c r="E2119" s="229" t="s">
        <v>19</v>
      </c>
      <c r="F2119" s="230" t="s">
        <v>2273</v>
      </c>
      <c r="G2119" s="228"/>
      <c r="H2119" s="229" t="s">
        <v>19</v>
      </c>
      <c r="I2119" s="231"/>
      <c r="J2119" s="228"/>
      <c r="K2119" s="228"/>
      <c r="L2119" s="232"/>
      <c r="M2119" s="233"/>
      <c r="N2119" s="234"/>
      <c r="O2119" s="234"/>
      <c r="P2119" s="234"/>
      <c r="Q2119" s="234"/>
      <c r="R2119" s="234"/>
      <c r="S2119" s="234"/>
      <c r="T2119" s="235"/>
      <c r="AT2119" s="236" t="s">
        <v>546</v>
      </c>
      <c r="AU2119" s="236" t="s">
        <v>85</v>
      </c>
      <c r="AV2119" s="15" t="s">
        <v>79</v>
      </c>
      <c r="AW2119" s="15" t="s">
        <v>33</v>
      </c>
      <c r="AX2119" s="15" t="s">
        <v>72</v>
      </c>
      <c r="AY2119" s="236" t="s">
        <v>525</v>
      </c>
    </row>
    <row r="2120" spans="1:65" s="15" customFormat="1" ht="11.25">
      <c r="B2120" s="227"/>
      <c r="C2120" s="228"/>
      <c r="D2120" s="206" t="s">
        <v>546</v>
      </c>
      <c r="E2120" s="229" t="s">
        <v>19</v>
      </c>
      <c r="F2120" s="230" t="s">
        <v>1097</v>
      </c>
      <c r="G2120" s="228"/>
      <c r="H2120" s="229" t="s">
        <v>19</v>
      </c>
      <c r="I2120" s="231"/>
      <c r="J2120" s="228"/>
      <c r="K2120" s="228"/>
      <c r="L2120" s="232"/>
      <c r="M2120" s="233"/>
      <c r="N2120" s="234"/>
      <c r="O2120" s="234"/>
      <c r="P2120" s="234"/>
      <c r="Q2120" s="234"/>
      <c r="R2120" s="234"/>
      <c r="S2120" s="234"/>
      <c r="T2120" s="235"/>
      <c r="AT2120" s="236" t="s">
        <v>546</v>
      </c>
      <c r="AU2120" s="236" t="s">
        <v>85</v>
      </c>
      <c r="AV2120" s="15" t="s">
        <v>79</v>
      </c>
      <c r="AW2120" s="15" t="s">
        <v>33</v>
      </c>
      <c r="AX2120" s="15" t="s">
        <v>72</v>
      </c>
      <c r="AY2120" s="236" t="s">
        <v>525</v>
      </c>
    </row>
    <row r="2121" spans="1:65" s="13" customFormat="1" ht="11.25">
      <c r="B2121" s="204"/>
      <c r="C2121" s="205"/>
      <c r="D2121" s="206" t="s">
        <v>546</v>
      </c>
      <c r="E2121" s="207" t="s">
        <v>19</v>
      </c>
      <c r="F2121" s="208" t="s">
        <v>2274</v>
      </c>
      <c r="G2121" s="205"/>
      <c r="H2121" s="209">
        <v>20.443000000000001</v>
      </c>
      <c r="I2121" s="210"/>
      <c r="J2121" s="205"/>
      <c r="K2121" s="205"/>
      <c r="L2121" s="211"/>
      <c r="M2121" s="212"/>
      <c r="N2121" s="213"/>
      <c r="O2121" s="213"/>
      <c r="P2121" s="213"/>
      <c r="Q2121" s="213"/>
      <c r="R2121" s="213"/>
      <c r="S2121" s="213"/>
      <c r="T2121" s="214"/>
      <c r="AT2121" s="215" t="s">
        <v>546</v>
      </c>
      <c r="AU2121" s="215" t="s">
        <v>85</v>
      </c>
      <c r="AV2121" s="13" t="s">
        <v>85</v>
      </c>
      <c r="AW2121" s="13" t="s">
        <v>33</v>
      </c>
      <c r="AX2121" s="13" t="s">
        <v>72</v>
      </c>
      <c r="AY2121" s="215" t="s">
        <v>525</v>
      </c>
    </row>
    <row r="2122" spans="1:65" s="13" customFormat="1" ht="11.25">
      <c r="B2122" s="204"/>
      <c r="C2122" s="205"/>
      <c r="D2122" s="206" t="s">
        <v>546</v>
      </c>
      <c r="E2122" s="207" t="s">
        <v>19</v>
      </c>
      <c r="F2122" s="208" t="s">
        <v>2275</v>
      </c>
      <c r="G2122" s="205"/>
      <c r="H2122" s="209">
        <v>31.51</v>
      </c>
      <c r="I2122" s="210"/>
      <c r="J2122" s="205"/>
      <c r="K2122" s="205"/>
      <c r="L2122" s="211"/>
      <c r="M2122" s="212"/>
      <c r="N2122" s="213"/>
      <c r="O2122" s="213"/>
      <c r="P2122" s="213"/>
      <c r="Q2122" s="213"/>
      <c r="R2122" s="213"/>
      <c r="S2122" s="213"/>
      <c r="T2122" s="214"/>
      <c r="AT2122" s="215" t="s">
        <v>546</v>
      </c>
      <c r="AU2122" s="215" t="s">
        <v>85</v>
      </c>
      <c r="AV2122" s="13" t="s">
        <v>85</v>
      </c>
      <c r="AW2122" s="13" t="s">
        <v>33</v>
      </c>
      <c r="AX2122" s="13" t="s">
        <v>72</v>
      </c>
      <c r="AY2122" s="215" t="s">
        <v>525</v>
      </c>
    </row>
    <row r="2123" spans="1:65" s="13" customFormat="1" ht="11.25">
      <c r="B2123" s="204"/>
      <c r="C2123" s="205"/>
      <c r="D2123" s="206" t="s">
        <v>546</v>
      </c>
      <c r="E2123" s="207" t="s">
        <v>19</v>
      </c>
      <c r="F2123" s="208" t="s">
        <v>2276</v>
      </c>
      <c r="G2123" s="205"/>
      <c r="H2123" s="209">
        <v>24.195</v>
      </c>
      <c r="I2123" s="210"/>
      <c r="J2123" s="205"/>
      <c r="K2123" s="205"/>
      <c r="L2123" s="211"/>
      <c r="M2123" s="212"/>
      <c r="N2123" s="213"/>
      <c r="O2123" s="213"/>
      <c r="P2123" s="213"/>
      <c r="Q2123" s="213"/>
      <c r="R2123" s="213"/>
      <c r="S2123" s="213"/>
      <c r="T2123" s="214"/>
      <c r="AT2123" s="215" t="s">
        <v>546</v>
      </c>
      <c r="AU2123" s="215" t="s">
        <v>85</v>
      </c>
      <c r="AV2123" s="13" t="s">
        <v>85</v>
      </c>
      <c r="AW2123" s="13" t="s">
        <v>33</v>
      </c>
      <c r="AX2123" s="13" t="s">
        <v>72</v>
      </c>
      <c r="AY2123" s="215" t="s">
        <v>525</v>
      </c>
    </row>
    <row r="2124" spans="1:65" s="13" customFormat="1" ht="11.25">
      <c r="B2124" s="204"/>
      <c r="C2124" s="205"/>
      <c r="D2124" s="206" t="s">
        <v>546</v>
      </c>
      <c r="E2124" s="207" t="s">
        <v>19</v>
      </c>
      <c r="F2124" s="208" t="s">
        <v>2277</v>
      </c>
      <c r="G2124" s="205"/>
      <c r="H2124" s="209">
        <v>7.3230000000000004</v>
      </c>
      <c r="I2124" s="210"/>
      <c r="J2124" s="205"/>
      <c r="K2124" s="205"/>
      <c r="L2124" s="211"/>
      <c r="M2124" s="212"/>
      <c r="N2124" s="213"/>
      <c r="O2124" s="213"/>
      <c r="P2124" s="213"/>
      <c r="Q2124" s="213"/>
      <c r="R2124" s="213"/>
      <c r="S2124" s="213"/>
      <c r="T2124" s="214"/>
      <c r="AT2124" s="215" t="s">
        <v>546</v>
      </c>
      <c r="AU2124" s="215" t="s">
        <v>85</v>
      </c>
      <c r="AV2124" s="13" t="s">
        <v>85</v>
      </c>
      <c r="AW2124" s="13" t="s">
        <v>33</v>
      </c>
      <c r="AX2124" s="13" t="s">
        <v>72</v>
      </c>
      <c r="AY2124" s="215" t="s">
        <v>525</v>
      </c>
    </row>
    <row r="2125" spans="1:65" s="15" customFormat="1" ht="11.25">
      <c r="B2125" s="227"/>
      <c r="C2125" s="228"/>
      <c r="D2125" s="206" t="s">
        <v>546</v>
      </c>
      <c r="E2125" s="229" t="s">
        <v>19</v>
      </c>
      <c r="F2125" s="230" t="s">
        <v>1135</v>
      </c>
      <c r="G2125" s="228"/>
      <c r="H2125" s="229" t="s">
        <v>19</v>
      </c>
      <c r="I2125" s="231"/>
      <c r="J2125" s="228"/>
      <c r="K2125" s="228"/>
      <c r="L2125" s="232"/>
      <c r="M2125" s="233"/>
      <c r="N2125" s="234"/>
      <c r="O2125" s="234"/>
      <c r="P2125" s="234"/>
      <c r="Q2125" s="234"/>
      <c r="R2125" s="234"/>
      <c r="S2125" s="234"/>
      <c r="T2125" s="235"/>
      <c r="AT2125" s="236" t="s">
        <v>546</v>
      </c>
      <c r="AU2125" s="236" t="s">
        <v>85</v>
      </c>
      <c r="AV2125" s="15" t="s">
        <v>79</v>
      </c>
      <c r="AW2125" s="15" t="s">
        <v>33</v>
      </c>
      <c r="AX2125" s="15" t="s">
        <v>72</v>
      </c>
      <c r="AY2125" s="236" t="s">
        <v>525</v>
      </c>
    </row>
    <row r="2126" spans="1:65" s="13" customFormat="1" ht="11.25">
      <c r="B2126" s="204"/>
      <c r="C2126" s="205"/>
      <c r="D2126" s="206" t="s">
        <v>546</v>
      </c>
      <c r="E2126" s="207" t="s">
        <v>19</v>
      </c>
      <c r="F2126" s="208" t="s">
        <v>2278</v>
      </c>
      <c r="G2126" s="205"/>
      <c r="H2126" s="209">
        <v>32.081000000000003</v>
      </c>
      <c r="I2126" s="210"/>
      <c r="J2126" s="205"/>
      <c r="K2126" s="205"/>
      <c r="L2126" s="211"/>
      <c r="M2126" s="212"/>
      <c r="N2126" s="213"/>
      <c r="O2126" s="213"/>
      <c r="P2126" s="213"/>
      <c r="Q2126" s="213"/>
      <c r="R2126" s="213"/>
      <c r="S2126" s="213"/>
      <c r="T2126" s="214"/>
      <c r="AT2126" s="215" t="s">
        <v>546</v>
      </c>
      <c r="AU2126" s="215" t="s">
        <v>85</v>
      </c>
      <c r="AV2126" s="13" t="s">
        <v>85</v>
      </c>
      <c r="AW2126" s="13" t="s">
        <v>33</v>
      </c>
      <c r="AX2126" s="13" t="s">
        <v>72</v>
      </c>
      <c r="AY2126" s="215" t="s">
        <v>525</v>
      </c>
    </row>
    <row r="2127" spans="1:65" s="15" customFormat="1" ht="11.25">
      <c r="B2127" s="227"/>
      <c r="C2127" s="228"/>
      <c r="D2127" s="206" t="s">
        <v>546</v>
      </c>
      <c r="E2127" s="229" t="s">
        <v>19</v>
      </c>
      <c r="F2127" s="230" t="s">
        <v>1163</v>
      </c>
      <c r="G2127" s="228"/>
      <c r="H2127" s="229" t="s">
        <v>19</v>
      </c>
      <c r="I2127" s="231"/>
      <c r="J2127" s="228"/>
      <c r="K2127" s="228"/>
      <c r="L2127" s="232"/>
      <c r="M2127" s="233"/>
      <c r="N2127" s="234"/>
      <c r="O2127" s="234"/>
      <c r="P2127" s="234"/>
      <c r="Q2127" s="234"/>
      <c r="R2127" s="234"/>
      <c r="S2127" s="234"/>
      <c r="T2127" s="235"/>
      <c r="AT2127" s="236" t="s">
        <v>546</v>
      </c>
      <c r="AU2127" s="236" t="s">
        <v>85</v>
      </c>
      <c r="AV2127" s="15" t="s">
        <v>79</v>
      </c>
      <c r="AW2127" s="15" t="s">
        <v>33</v>
      </c>
      <c r="AX2127" s="15" t="s">
        <v>72</v>
      </c>
      <c r="AY2127" s="236" t="s">
        <v>525</v>
      </c>
    </row>
    <row r="2128" spans="1:65" s="13" customFormat="1" ht="11.25">
      <c r="B2128" s="204"/>
      <c r="C2128" s="205"/>
      <c r="D2128" s="206" t="s">
        <v>546</v>
      </c>
      <c r="E2128" s="207" t="s">
        <v>19</v>
      </c>
      <c r="F2128" s="208" t="s">
        <v>2279</v>
      </c>
      <c r="G2128" s="205"/>
      <c r="H2128" s="209">
        <v>23.715</v>
      </c>
      <c r="I2128" s="210"/>
      <c r="J2128" s="205"/>
      <c r="K2128" s="205"/>
      <c r="L2128" s="211"/>
      <c r="M2128" s="212"/>
      <c r="N2128" s="213"/>
      <c r="O2128" s="213"/>
      <c r="P2128" s="213"/>
      <c r="Q2128" s="213"/>
      <c r="R2128" s="213"/>
      <c r="S2128" s="213"/>
      <c r="T2128" s="214"/>
      <c r="AT2128" s="215" t="s">
        <v>546</v>
      </c>
      <c r="AU2128" s="215" t="s">
        <v>85</v>
      </c>
      <c r="AV2128" s="13" t="s">
        <v>85</v>
      </c>
      <c r="AW2128" s="13" t="s">
        <v>33</v>
      </c>
      <c r="AX2128" s="13" t="s">
        <v>72</v>
      </c>
      <c r="AY2128" s="215" t="s">
        <v>525</v>
      </c>
    </row>
    <row r="2129" spans="1:65" s="16" customFormat="1" ht="11.25">
      <c r="B2129" s="237"/>
      <c r="C2129" s="238"/>
      <c r="D2129" s="206" t="s">
        <v>546</v>
      </c>
      <c r="E2129" s="239" t="s">
        <v>295</v>
      </c>
      <c r="F2129" s="240" t="s">
        <v>590</v>
      </c>
      <c r="G2129" s="238"/>
      <c r="H2129" s="241">
        <v>139.267</v>
      </c>
      <c r="I2129" s="242"/>
      <c r="J2129" s="238"/>
      <c r="K2129" s="238"/>
      <c r="L2129" s="243"/>
      <c r="M2129" s="244"/>
      <c r="N2129" s="245"/>
      <c r="O2129" s="245"/>
      <c r="P2129" s="245"/>
      <c r="Q2129" s="245"/>
      <c r="R2129" s="245"/>
      <c r="S2129" s="245"/>
      <c r="T2129" s="246"/>
      <c r="AT2129" s="247" t="s">
        <v>546</v>
      </c>
      <c r="AU2129" s="247" t="s">
        <v>85</v>
      </c>
      <c r="AV2129" s="16" t="s">
        <v>573</v>
      </c>
      <c r="AW2129" s="16" t="s">
        <v>33</v>
      </c>
      <c r="AX2129" s="16" t="s">
        <v>72</v>
      </c>
      <c r="AY2129" s="247" t="s">
        <v>525</v>
      </c>
    </row>
    <row r="2130" spans="1:65" s="15" customFormat="1" ht="11.25">
      <c r="B2130" s="227"/>
      <c r="C2130" s="228"/>
      <c r="D2130" s="206" t="s">
        <v>546</v>
      </c>
      <c r="E2130" s="229" t="s">
        <v>19</v>
      </c>
      <c r="F2130" s="230" t="s">
        <v>2247</v>
      </c>
      <c r="G2130" s="228"/>
      <c r="H2130" s="229" t="s">
        <v>19</v>
      </c>
      <c r="I2130" s="231"/>
      <c r="J2130" s="228"/>
      <c r="K2130" s="228"/>
      <c r="L2130" s="232"/>
      <c r="M2130" s="233"/>
      <c r="N2130" s="234"/>
      <c r="O2130" s="234"/>
      <c r="P2130" s="234"/>
      <c r="Q2130" s="234"/>
      <c r="R2130" s="234"/>
      <c r="S2130" s="234"/>
      <c r="T2130" s="235"/>
      <c r="AT2130" s="236" t="s">
        <v>546</v>
      </c>
      <c r="AU2130" s="236" t="s">
        <v>85</v>
      </c>
      <c r="AV2130" s="15" t="s">
        <v>79</v>
      </c>
      <c r="AW2130" s="15" t="s">
        <v>33</v>
      </c>
      <c r="AX2130" s="15" t="s">
        <v>72</v>
      </c>
      <c r="AY2130" s="236" t="s">
        <v>525</v>
      </c>
    </row>
    <row r="2131" spans="1:65" s="15" customFormat="1" ht="11.25">
      <c r="B2131" s="227"/>
      <c r="C2131" s="228"/>
      <c r="D2131" s="206" t="s">
        <v>546</v>
      </c>
      <c r="E2131" s="229" t="s">
        <v>19</v>
      </c>
      <c r="F2131" s="230" t="s">
        <v>1097</v>
      </c>
      <c r="G2131" s="228"/>
      <c r="H2131" s="229" t="s">
        <v>19</v>
      </c>
      <c r="I2131" s="231"/>
      <c r="J2131" s="228"/>
      <c r="K2131" s="228"/>
      <c r="L2131" s="232"/>
      <c r="M2131" s="233"/>
      <c r="N2131" s="234"/>
      <c r="O2131" s="234"/>
      <c r="P2131" s="234"/>
      <c r="Q2131" s="234"/>
      <c r="R2131" s="234"/>
      <c r="S2131" s="234"/>
      <c r="T2131" s="235"/>
      <c r="AT2131" s="236" t="s">
        <v>546</v>
      </c>
      <c r="AU2131" s="236" t="s">
        <v>85</v>
      </c>
      <c r="AV2131" s="15" t="s">
        <v>79</v>
      </c>
      <c r="AW2131" s="15" t="s">
        <v>33</v>
      </c>
      <c r="AX2131" s="15" t="s">
        <v>72</v>
      </c>
      <c r="AY2131" s="236" t="s">
        <v>525</v>
      </c>
    </row>
    <row r="2132" spans="1:65" s="13" customFormat="1" ht="11.25">
      <c r="B2132" s="204"/>
      <c r="C2132" s="205"/>
      <c r="D2132" s="206" t="s">
        <v>546</v>
      </c>
      <c r="E2132" s="207" t="s">
        <v>19</v>
      </c>
      <c r="F2132" s="208" t="s">
        <v>2280</v>
      </c>
      <c r="G2132" s="205"/>
      <c r="H2132" s="209">
        <v>8.1</v>
      </c>
      <c r="I2132" s="210"/>
      <c r="J2132" s="205"/>
      <c r="K2132" s="205"/>
      <c r="L2132" s="211"/>
      <c r="M2132" s="212"/>
      <c r="N2132" s="213"/>
      <c r="O2132" s="213"/>
      <c r="P2132" s="213"/>
      <c r="Q2132" s="213"/>
      <c r="R2132" s="213"/>
      <c r="S2132" s="213"/>
      <c r="T2132" s="214"/>
      <c r="AT2132" s="215" t="s">
        <v>546</v>
      </c>
      <c r="AU2132" s="215" t="s">
        <v>85</v>
      </c>
      <c r="AV2132" s="13" t="s">
        <v>85</v>
      </c>
      <c r="AW2132" s="13" t="s">
        <v>33</v>
      </c>
      <c r="AX2132" s="13" t="s">
        <v>72</v>
      </c>
      <c r="AY2132" s="215" t="s">
        <v>525</v>
      </c>
    </row>
    <row r="2133" spans="1:65" s="16" customFormat="1" ht="11.25">
      <c r="B2133" s="237"/>
      <c r="C2133" s="238"/>
      <c r="D2133" s="206" t="s">
        <v>546</v>
      </c>
      <c r="E2133" s="239" t="s">
        <v>268</v>
      </c>
      <c r="F2133" s="240" t="s">
        <v>590</v>
      </c>
      <c r="G2133" s="238"/>
      <c r="H2133" s="241">
        <v>8.1</v>
      </c>
      <c r="I2133" s="242"/>
      <c r="J2133" s="238"/>
      <c r="K2133" s="238"/>
      <c r="L2133" s="243"/>
      <c r="M2133" s="244"/>
      <c r="N2133" s="245"/>
      <c r="O2133" s="245"/>
      <c r="P2133" s="245"/>
      <c r="Q2133" s="245"/>
      <c r="R2133" s="245"/>
      <c r="S2133" s="245"/>
      <c r="T2133" s="246"/>
      <c r="AT2133" s="247" t="s">
        <v>546</v>
      </c>
      <c r="AU2133" s="247" t="s">
        <v>85</v>
      </c>
      <c r="AV2133" s="16" t="s">
        <v>573</v>
      </c>
      <c r="AW2133" s="16" t="s">
        <v>33</v>
      </c>
      <c r="AX2133" s="16" t="s">
        <v>72</v>
      </c>
      <c r="AY2133" s="247" t="s">
        <v>525</v>
      </c>
    </row>
    <row r="2134" spans="1:65" s="15" customFormat="1" ht="11.25">
      <c r="B2134" s="227"/>
      <c r="C2134" s="228"/>
      <c r="D2134" s="206" t="s">
        <v>546</v>
      </c>
      <c r="E2134" s="229" t="s">
        <v>19</v>
      </c>
      <c r="F2134" s="230" t="s">
        <v>1135</v>
      </c>
      <c r="G2134" s="228"/>
      <c r="H2134" s="229" t="s">
        <v>19</v>
      </c>
      <c r="I2134" s="231"/>
      <c r="J2134" s="228"/>
      <c r="K2134" s="228"/>
      <c r="L2134" s="232"/>
      <c r="M2134" s="233"/>
      <c r="N2134" s="234"/>
      <c r="O2134" s="234"/>
      <c r="P2134" s="234"/>
      <c r="Q2134" s="234"/>
      <c r="R2134" s="234"/>
      <c r="S2134" s="234"/>
      <c r="T2134" s="235"/>
      <c r="AT2134" s="236" t="s">
        <v>546</v>
      </c>
      <c r="AU2134" s="236" t="s">
        <v>85</v>
      </c>
      <c r="AV2134" s="15" t="s">
        <v>79</v>
      </c>
      <c r="AW2134" s="15" t="s">
        <v>33</v>
      </c>
      <c r="AX2134" s="15" t="s">
        <v>72</v>
      </c>
      <c r="AY2134" s="236" t="s">
        <v>525</v>
      </c>
    </row>
    <row r="2135" spans="1:65" s="13" customFormat="1" ht="11.25">
      <c r="B2135" s="204"/>
      <c r="C2135" s="205"/>
      <c r="D2135" s="206" t="s">
        <v>546</v>
      </c>
      <c r="E2135" s="207" t="s">
        <v>19</v>
      </c>
      <c r="F2135" s="208" t="s">
        <v>2281</v>
      </c>
      <c r="G2135" s="205"/>
      <c r="H2135" s="209">
        <v>50.5</v>
      </c>
      <c r="I2135" s="210"/>
      <c r="J2135" s="205"/>
      <c r="K2135" s="205"/>
      <c r="L2135" s="211"/>
      <c r="M2135" s="212"/>
      <c r="N2135" s="213"/>
      <c r="O2135" s="213"/>
      <c r="P2135" s="213"/>
      <c r="Q2135" s="213"/>
      <c r="R2135" s="213"/>
      <c r="S2135" s="213"/>
      <c r="T2135" s="214"/>
      <c r="AT2135" s="215" t="s">
        <v>546</v>
      </c>
      <c r="AU2135" s="215" t="s">
        <v>85</v>
      </c>
      <c r="AV2135" s="13" t="s">
        <v>85</v>
      </c>
      <c r="AW2135" s="13" t="s">
        <v>33</v>
      </c>
      <c r="AX2135" s="13" t="s">
        <v>72</v>
      </c>
      <c r="AY2135" s="215" t="s">
        <v>525</v>
      </c>
    </row>
    <row r="2136" spans="1:65" s="13" customFormat="1" ht="11.25">
      <c r="B2136" s="204"/>
      <c r="C2136" s="205"/>
      <c r="D2136" s="206" t="s">
        <v>546</v>
      </c>
      <c r="E2136" s="207" t="s">
        <v>19</v>
      </c>
      <c r="F2136" s="208" t="s">
        <v>2260</v>
      </c>
      <c r="G2136" s="205"/>
      <c r="H2136" s="209">
        <v>0.46</v>
      </c>
      <c r="I2136" s="210"/>
      <c r="J2136" s="205"/>
      <c r="K2136" s="205"/>
      <c r="L2136" s="211"/>
      <c r="M2136" s="212"/>
      <c r="N2136" s="213"/>
      <c r="O2136" s="213"/>
      <c r="P2136" s="213"/>
      <c r="Q2136" s="213"/>
      <c r="R2136" s="213"/>
      <c r="S2136" s="213"/>
      <c r="T2136" s="214"/>
      <c r="AT2136" s="215" t="s">
        <v>546</v>
      </c>
      <c r="AU2136" s="215" t="s">
        <v>85</v>
      </c>
      <c r="AV2136" s="13" t="s">
        <v>85</v>
      </c>
      <c r="AW2136" s="13" t="s">
        <v>33</v>
      </c>
      <c r="AX2136" s="13" t="s">
        <v>72</v>
      </c>
      <c r="AY2136" s="215" t="s">
        <v>525</v>
      </c>
    </row>
    <row r="2137" spans="1:65" s="16" customFormat="1" ht="11.25">
      <c r="B2137" s="237"/>
      <c r="C2137" s="238"/>
      <c r="D2137" s="206" t="s">
        <v>546</v>
      </c>
      <c r="E2137" s="239" t="s">
        <v>271</v>
      </c>
      <c r="F2137" s="240" t="s">
        <v>590</v>
      </c>
      <c r="G2137" s="238"/>
      <c r="H2137" s="241">
        <v>50.96</v>
      </c>
      <c r="I2137" s="242"/>
      <c r="J2137" s="238"/>
      <c r="K2137" s="238"/>
      <c r="L2137" s="243"/>
      <c r="M2137" s="244"/>
      <c r="N2137" s="245"/>
      <c r="O2137" s="245"/>
      <c r="P2137" s="245"/>
      <c r="Q2137" s="245"/>
      <c r="R2137" s="245"/>
      <c r="S2137" s="245"/>
      <c r="T2137" s="246"/>
      <c r="AT2137" s="247" t="s">
        <v>546</v>
      </c>
      <c r="AU2137" s="247" t="s">
        <v>85</v>
      </c>
      <c r="AV2137" s="16" t="s">
        <v>573</v>
      </c>
      <c r="AW2137" s="16" t="s">
        <v>33</v>
      </c>
      <c r="AX2137" s="16" t="s">
        <v>72</v>
      </c>
      <c r="AY2137" s="247" t="s">
        <v>525</v>
      </c>
    </row>
    <row r="2138" spans="1:65" s="15" customFormat="1" ht="11.25">
      <c r="B2138" s="227"/>
      <c r="C2138" s="228"/>
      <c r="D2138" s="206" t="s">
        <v>546</v>
      </c>
      <c r="E2138" s="229" t="s">
        <v>19</v>
      </c>
      <c r="F2138" s="230" t="s">
        <v>2282</v>
      </c>
      <c r="G2138" s="228"/>
      <c r="H2138" s="229" t="s">
        <v>19</v>
      </c>
      <c r="I2138" s="231"/>
      <c r="J2138" s="228"/>
      <c r="K2138" s="228"/>
      <c r="L2138" s="232"/>
      <c r="M2138" s="233"/>
      <c r="N2138" s="234"/>
      <c r="O2138" s="234"/>
      <c r="P2138" s="234"/>
      <c r="Q2138" s="234"/>
      <c r="R2138" s="234"/>
      <c r="S2138" s="234"/>
      <c r="T2138" s="235"/>
      <c r="AT2138" s="236" t="s">
        <v>546</v>
      </c>
      <c r="AU2138" s="236" t="s">
        <v>85</v>
      </c>
      <c r="AV2138" s="15" t="s">
        <v>79</v>
      </c>
      <c r="AW2138" s="15" t="s">
        <v>33</v>
      </c>
      <c r="AX2138" s="15" t="s">
        <v>72</v>
      </c>
      <c r="AY2138" s="236" t="s">
        <v>525</v>
      </c>
    </row>
    <row r="2139" spans="1:65" s="15" customFormat="1" ht="11.25">
      <c r="B2139" s="227"/>
      <c r="C2139" s="228"/>
      <c r="D2139" s="206" t="s">
        <v>546</v>
      </c>
      <c r="E2139" s="229" t="s">
        <v>19</v>
      </c>
      <c r="F2139" s="230" t="s">
        <v>1135</v>
      </c>
      <c r="G2139" s="228"/>
      <c r="H2139" s="229" t="s">
        <v>19</v>
      </c>
      <c r="I2139" s="231"/>
      <c r="J2139" s="228"/>
      <c r="K2139" s="228"/>
      <c r="L2139" s="232"/>
      <c r="M2139" s="233"/>
      <c r="N2139" s="234"/>
      <c r="O2139" s="234"/>
      <c r="P2139" s="234"/>
      <c r="Q2139" s="234"/>
      <c r="R2139" s="234"/>
      <c r="S2139" s="234"/>
      <c r="T2139" s="235"/>
      <c r="AT2139" s="236" t="s">
        <v>546</v>
      </c>
      <c r="AU2139" s="236" t="s">
        <v>85</v>
      </c>
      <c r="AV2139" s="15" t="s">
        <v>79</v>
      </c>
      <c r="AW2139" s="15" t="s">
        <v>33</v>
      </c>
      <c r="AX2139" s="15" t="s">
        <v>72</v>
      </c>
      <c r="AY2139" s="236" t="s">
        <v>525</v>
      </c>
    </row>
    <row r="2140" spans="1:65" s="13" customFormat="1" ht="11.25">
      <c r="B2140" s="204"/>
      <c r="C2140" s="205"/>
      <c r="D2140" s="206" t="s">
        <v>546</v>
      </c>
      <c r="E2140" s="207" t="s">
        <v>19</v>
      </c>
      <c r="F2140" s="208" t="s">
        <v>2283</v>
      </c>
      <c r="G2140" s="205"/>
      <c r="H2140" s="209">
        <v>1.71</v>
      </c>
      <c r="I2140" s="210"/>
      <c r="J2140" s="205"/>
      <c r="K2140" s="205"/>
      <c r="L2140" s="211"/>
      <c r="M2140" s="212"/>
      <c r="N2140" s="213"/>
      <c r="O2140" s="213"/>
      <c r="P2140" s="213"/>
      <c r="Q2140" s="213"/>
      <c r="R2140" s="213"/>
      <c r="S2140" s="213"/>
      <c r="T2140" s="214"/>
      <c r="AT2140" s="215" t="s">
        <v>546</v>
      </c>
      <c r="AU2140" s="215" t="s">
        <v>85</v>
      </c>
      <c r="AV2140" s="13" t="s">
        <v>85</v>
      </c>
      <c r="AW2140" s="13" t="s">
        <v>33</v>
      </c>
      <c r="AX2140" s="13" t="s">
        <v>72</v>
      </c>
      <c r="AY2140" s="215" t="s">
        <v>525</v>
      </c>
    </row>
    <row r="2141" spans="1:65" s="16" customFormat="1" ht="11.25">
      <c r="B2141" s="237"/>
      <c r="C2141" s="238"/>
      <c r="D2141" s="206" t="s">
        <v>546</v>
      </c>
      <c r="E2141" s="239" t="s">
        <v>276</v>
      </c>
      <c r="F2141" s="240" t="s">
        <v>590</v>
      </c>
      <c r="G2141" s="238"/>
      <c r="H2141" s="241">
        <v>1.71</v>
      </c>
      <c r="I2141" s="242"/>
      <c r="J2141" s="238"/>
      <c r="K2141" s="238"/>
      <c r="L2141" s="243"/>
      <c r="M2141" s="244"/>
      <c r="N2141" s="245"/>
      <c r="O2141" s="245"/>
      <c r="P2141" s="245"/>
      <c r="Q2141" s="245"/>
      <c r="R2141" s="245"/>
      <c r="S2141" s="245"/>
      <c r="T2141" s="246"/>
      <c r="AT2141" s="247" t="s">
        <v>546</v>
      </c>
      <c r="AU2141" s="247" t="s">
        <v>85</v>
      </c>
      <c r="AV2141" s="16" t="s">
        <v>573</v>
      </c>
      <c r="AW2141" s="16" t="s">
        <v>33</v>
      </c>
      <c r="AX2141" s="16" t="s">
        <v>72</v>
      </c>
      <c r="AY2141" s="247" t="s">
        <v>525</v>
      </c>
    </row>
    <row r="2142" spans="1:65" s="14" customFormat="1" ht="11.25">
      <c r="B2142" s="216"/>
      <c r="C2142" s="217"/>
      <c r="D2142" s="206" t="s">
        <v>546</v>
      </c>
      <c r="E2142" s="218" t="s">
        <v>19</v>
      </c>
      <c r="F2142" s="219" t="s">
        <v>552</v>
      </c>
      <c r="G2142" s="217"/>
      <c r="H2142" s="220">
        <v>200.03700000000001</v>
      </c>
      <c r="I2142" s="221"/>
      <c r="J2142" s="217"/>
      <c r="K2142" s="217"/>
      <c r="L2142" s="222"/>
      <c r="M2142" s="223"/>
      <c r="N2142" s="224"/>
      <c r="O2142" s="224"/>
      <c r="P2142" s="224"/>
      <c r="Q2142" s="224"/>
      <c r="R2142" s="224"/>
      <c r="S2142" s="224"/>
      <c r="T2142" s="225"/>
      <c r="AT2142" s="226" t="s">
        <v>546</v>
      </c>
      <c r="AU2142" s="226" t="s">
        <v>85</v>
      </c>
      <c r="AV2142" s="14" t="s">
        <v>537</v>
      </c>
      <c r="AW2142" s="14" t="s">
        <v>33</v>
      </c>
      <c r="AX2142" s="14" t="s">
        <v>79</v>
      </c>
      <c r="AY2142" s="226" t="s">
        <v>525</v>
      </c>
    </row>
    <row r="2143" spans="1:65" s="2" customFormat="1" ht="24.2" customHeight="1">
      <c r="A2143" s="38"/>
      <c r="B2143" s="39"/>
      <c r="C2143" s="186" t="s">
        <v>2284</v>
      </c>
      <c r="D2143" s="186" t="s">
        <v>533</v>
      </c>
      <c r="E2143" s="187" t="s">
        <v>2285</v>
      </c>
      <c r="F2143" s="188" t="s">
        <v>2286</v>
      </c>
      <c r="G2143" s="189" t="s">
        <v>132</v>
      </c>
      <c r="H2143" s="190">
        <v>977.77800000000002</v>
      </c>
      <c r="I2143" s="191"/>
      <c r="J2143" s="192">
        <f>ROUND(I2143*H2143,2)</f>
        <v>0</v>
      </c>
      <c r="K2143" s="188" t="s">
        <v>536</v>
      </c>
      <c r="L2143" s="43"/>
      <c r="M2143" s="193" t="s">
        <v>19</v>
      </c>
      <c r="N2143" s="194" t="s">
        <v>44</v>
      </c>
      <c r="O2143" s="68"/>
      <c r="P2143" s="195">
        <f>O2143*H2143</f>
        <v>0</v>
      </c>
      <c r="Q2143" s="195">
        <v>2.5999999999999998E-4</v>
      </c>
      <c r="R2143" s="195">
        <f>Q2143*H2143</f>
        <v>0.25422227999999997</v>
      </c>
      <c r="S2143" s="195">
        <v>0</v>
      </c>
      <c r="T2143" s="196">
        <f>S2143*H2143</f>
        <v>0</v>
      </c>
      <c r="U2143" s="38"/>
      <c r="V2143" s="38"/>
      <c r="W2143" s="38"/>
      <c r="X2143" s="38"/>
      <c r="Y2143" s="38"/>
      <c r="Z2143" s="38"/>
      <c r="AA2143" s="38"/>
      <c r="AB2143" s="38"/>
      <c r="AC2143" s="38"/>
      <c r="AD2143" s="38"/>
      <c r="AE2143" s="38"/>
      <c r="AR2143" s="197" t="s">
        <v>537</v>
      </c>
      <c r="AT2143" s="197" t="s">
        <v>533</v>
      </c>
      <c r="AU2143" s="197" t="s">
        <v>85</v>
      </c>
      <c r="AY2143" s="21" t="s">
        <v>525</v>
      </c>
      <c r="BE2143" s="198">
        <f>IF(N2143="základní",J2143,0)</f>
        <v>0</v>
      </c>
      <c r="BF2143" s="198">
        <f>IF(N2143="snížená",J2143,0)</f>
        <v>0</v>
      </c>
      <c r="BG2143" s="198">
        <f>IF(N2143="zákl. přenesená",J2143,0)</f>
        <v>0</v>
      </c>
      <c r="BH2143" s="198">
        <f>IF(N2143="sníž. přenesená",J2143,0)</f>
        <v>0</v>
      </c>
      <c r="BI2143" s="198">
        <f>IF(N2143="nulová",J2143,0)</f>
        <v>0</v>
      </c>
      <c r="BJ2143" s="21" t="s">
        <v>85</v>
      </c>
      <c r="BK2143" s="198">
        <f>ROUND(I2143*H2143,2)</f>
        <v>0</v>
      </c>
      <c r="BL2143" s="21" t="s">
        <v>537</v>
      </c>
      <c r="BM2143" s="197" t="s">
        <v>2287</v>
      </c>
    </row>
    <row r="2144" spans="1:65" s="2" customFormat="1" ht="11.25">
      <c r="A2144" s="38"/>
      <c r="B2144" s="39"/>
      <c r="C2144" s="40"/>
      <c r="D2144" s="199" t="s">
        <v>542</v>
      </c>
      <c r="E2144" s="40"/>
      <c r="F2144" s="200" t="s">
        <v>2288</v>
      </c>
      <c r="G2144" s="40"/>
      <c r="H2144" s="40"/>
      <c r="I2144" s="201"/>
      <c r="J2144" s="40"/>
      <c r="K2144" s="40"/>
      <c r="L2144" s="43"/>
      <c r="M2144" s="202"/>
      <c r="N2144" s="203"/>
      <c r="O2144" s="68"/>
      <c r="P2144" s="68"/>
      <c r="Q2144" s="68"/>
      <c r="R2144" s="68"/>
      <c r="S2144" s="68"/>
      <c r="T2144" s="69"/>
      <c r="U2144" s="38"/>
      <c r="V2144" s="38"/>
      <c r="W2144" s="38"/>
      <c r="X2144" s="38"/>
      <c r="Y2144" s="38"/>
      <c r="Z2144" s="38"/>
      <c r="AA2144" s="38"/>
      <c r="AB2144" s="38"/>
      <c r="AC2144" s="38"/>
      <c r="AD2144" s="38"/>
      <c r="AE2144" s="38"/>
      <c r="AT2144" s="21" t="s">
        <v>542</v>
      </c>
      <c r="AU2144" s="21" t="s">
        <v>85</v>
      </c>
    </row>
    <row r="2145" spans="1:65" s="13" customFormat="1" ht="11.25">
      <c r="B2145" s="204"/>
      <c r="C2145" s="205"/>
      <c r="D2145" s="206" t="s">
        <v>546</v>
      </c>
      <c r="E2145" s="207" t="s">
        <v>19</v>
      </c>
      <c r="F2145" s="208" t="s">
        <v>2289</v>
      </c>
      <c r="G2145" s="205"/>
      <c r="H2145" s="209">
        <v>977.77800000000002</v>
      </c>
      <c r="I2145" s="210"/>
      <c r="J2145" s="205"/>
      <c r="K2145" s="205"/>
      <c r="L2145" s="211"/>
      <c r="M2145" s="212"/>
      <c r="N2145" s="213"/>
      <c r="O2145" s="213"/>
      <c r="P2145" s="213"/>
      <c r="Q2145" s="213"/>
      <c r="R2145" s="213"/>
      <c r="S2145" s="213"/>
      <c r="T2145" s="214"/>
      <c r="AT2145" s="215" t="s">
        <v>546</v>
      </c>
      <c r="AU2145" s="215" t="s">
        <v>85</v>
      </c>
      <c r="AV2145" s="13" t="s">
        <v>85</v>
      </c>
      <c r="AW2145" s="13" t="s">
        <v>33</v>
      </c>
      <c r="AX2145" s="13" t="s">
        <v>79</v>
      </c>
      <c r="AY2145" s="215" t="s">
        <v>525</v>
      </c>
    </row>
    <row r="2146" spans="1:65" s="2" customFormat="1" ht="33" customHeight="1">
      <c r="A2146" s="38"/>
      <c r="B2146" s="39"/>
      <c r="C2146" s="186" t="s">
        <v>2290</v>
      </c>
      <c r="D2146" s="186" t="s">
        <v>533</v>
      </c>
      <c r="E2146" s="187" t="s">
        <v>2291</v>
      </c>
      <c r="F2146" s="188" t="s">
        <v>2292</v>
      </c>
      <c r="G2146" s="189" t="s">
        <v>132</v>
      </c>
      <c r="H2146" s="190">
        <v>43.238999999999997</v>
      </c>
      <c r="I2146" s="191"/>
      <c r="J2146" s="192">
        <f>ROUND(I2146*H2146,2)</f>
        <v>0</v>
      </c>
      <c r="K2146" s="188" t="s">
        <v>536</v>
      </c>
      <c r="L2146" s="43"/>
      <c r="M2146" s="193" t="s">
        <v>19</v>
      </c>
      <c r="N2146" s="194" t="s">
        <v>44</v>
      </c>
      <c r="O2146" s="68"/>
      <c r="P2146" s="195">
        <f>O2146*H2146</f>
        <v>0</v>
      </c>
      <c r="Q2146" s="195">
        <v>4.3800000000000002E-3</v>
      </c>
      <c r="R2146" s="195">
        <f>Q2146*H2146</f>
        <v>0.18938681999999998</v>
      </c>
      <c r="S2146" s="195">
        <v>0</v>
      </c>
      <c r="T2146" s="196">
        <f>S2146*H2146</f>
        <v>0</v>
      </c>
      <c r="U2146" s="38"/>
      <c r="V2146" s="38"/>
      <c r="W2146" s="38"/>
      <c r="X2146" s="38"/>
      <c r="Y2146" s="38"/>
      <c r="Z2146" s="38"/>
      <c r="AA2146" s="38"/>
      <c r="AB2146" s="38"/>
      <c r="AC2146" s="38"/>
      <c r="AD2146" s="38"/>
      <c r="AE2146" s="38"/>
      <c r="AR2146" s="197" t="s">
        <v>537</v>
      </c>
      <c r="AT2146" s="197" t="s">
        <v>533</v>
      </c>
      <c r="AU2146" s="197" t="s">
        <v>85</v>
      </c>
      <c r="AY2146" s="21" t="s">
        <v>525</v>
      </c>
      <c r="BE2146" s="198">
        <f>IF(N2146="základní",J2146,0)</f>
        <v>0</v>
      </c>
      <c r="BF2146" s="198">
        <f>IF(N2146="snížená",J2146,0)</f>
        <v>0</v>
      </c>
      <c r="BG2146" s="198">
        <f>IF(N2146="zákl. přenesená",J2146,0)</f>
        <v>0</v>
      </c>
      <c r="BH2146" s="198">
        <f>IF(N2146="sníž. přenesená",J2146,0)</f>
        <v>0</v>
      </c>
      <c r="BI2146" s="198">
        <f>IF(N2146="nulová",J2146,0)</f>
        <v>0</v>
      </c>
      <c r="BJ2146" s="21" t="s">
        <v>85</v>
      </c>
      <c r="BK2146" s="198">
        <f>ROUND(I2146*H2146,2)</f>
        <v>0</v>
      </c>
      <c r="BL2146" s="21" t="s">
        <v>537</v>
      </c>
      <c r="BM2146" s="197" t="s">
        <v>2293</v>
      </c>
    </row>
    <row r="2147" spans="1:65" s="2" customFormat="1" ht="11.25">
      <c r="A2147" s="38"/>
      <c r="B2147" s="39"/>
      <c r="C2147" s="40"/>
      <c r="D2147" s="199" t="s">
        <v>542</v>
      </c>
      <c r="E2147" s="40"/>
      <c r="F2147" s="200" t="s">
        <v>2294</v>
      </c>
      <c r="G2147" s="40"/>
      <c r="H2147" s="40"/>
      <c r="I2147" s="201"/>
      <c r="J2147" s="40"/>
      <c r="K2147" s="40"/>
      <c r="L2147" s="43"/>
      <c r="M2147" s="202"/>
      <c r="N2147" s="203"/>
      <c r="O2147" s="68"/>
      <c r="P2147" s="68"/>
      <c r="Q2147" s="68"/>
      <c r="R2147" s="68"/>
      <c r="S2147" s="68"/>
      <c r="T2147" s="69"/>
      <c r="U2147" s="38"/>
      <c r="V2147" s="38"/>
      <c r="W2147" s="38"/>
      <c r="X2147" s="38"/>
      <c r="Y2147" s="38"/>
      <c r="Z2147" s="38"/>
      <c r="AA2147" s="38"/>
      <c r="AB2147" s="38"/>
      <c r="AC2147" s="38"/>
      <c r="AD2147" s="38"/>
      <c r="AE2147" s="38"/>
      <c r="AT2147" s="21" t="s">
        <v>542</v>
      </c>
      <c r="AU2147" s="21" t="s">
        <v>85</v>
      </c>
    </row>
    <row r="2148" spans="1:65" s="2" customFormat="1" ht="19.5">
      <c r="A2148" s="38"/>
      <c r="B2148" s="39"/>
      <c r="C2148" s="40"/>
      <c r="D2148" s="206" t="s">
        <v>972</v>
      </c>
      <c r="E2148" s="40"/>
      <c r="F2148" s="258" t="s">
        <v>2295</v>
      </c>
      <c r="G2148" s="40"/>
      <c r="H2148" s="40"/>
      <c r="I2148" s="201"/>
      <c r="J2148" s="40"/>
      <c r="K2148" s="40"/>
      <c r="L2148" s="43"/>
      <c r="M2148" s="202"/>
      <c r="N2148" s="203"/>
      <c r="O2148" s="68"/>
      <c r="P2148" s="68"/>
      <c r="Q2148" s="68"/>
      <c r="R2148" s="68"/>
      <c r="S2148" s="68"/>
      <c r="T2148" s="69"/>
      <c r="U2148" s="38"/>
      <c r="V2148" s="38"/>
      <c r="W2148" s="38"/>
      <c r="X2148" s="38"/>
      <c r="Y2148" s="38"/>
      <c r="Z2148" s="38"/>
      <c r="AA2148" s="38"/>
      <c r="AB2148" s="38"/>
      <c r="AC2148" s="38"/>
      <c r="AD2148" s="38"/>
      <c r="AE2148" s="38"/>
      <c r="AT2148" s="21" t="s">
        <v>972</v>
      </c>
      <c r="AU2148" s="21" t="s">
        <v>85</v>
      </c>
    </row>
    <row r="2149" spans="1:65" s="13" customFormat="1" ht="11.25">
      <c r="B2149" s="204"/>
      <c r="C2149" s="205"/>
      <c r="D2149" s="206" t="s">
        <v>546</v>
      </c>
      <c r="E2149" s="207" t="s">
        <v>19</v>
      </c>
      <c r="F2149" s="208" t="s">
        <v>297</v>
      </c>
      <c r="G2149" s="205"/>
      <c r="H2149" s="209">
        <v>43.238999999999997</v>
      </c>
      <c r="I2149" s="210"/>
      <c r="J2149" s="205"/>
      <c r="K2149" s="205"/>
      <c r="L2149" s="211"/>
      <c r="M2149" s="212"/>
      <c r="N2149" s="213"/>
      <c r="O2149" s="213"/>
      <c r="P2149" s="213"/>
      <c r="Q2149" s="213"/>
      <c r="R2149" s="213"/>
      <c r="S2149" s="213"/>
      <c r="T2149" s="214"/>
      <c r="AT2149" s="215" t="s">
        <v>546</v>
      </c>
      <c r="AU2149" s="215" t="s">
        <v>85</v>
      </c>
      <c r="AV2149" s="13" t="s">
        <v>85</v>
      </c>
      <c r="AW2149" s="13" t="s">
        <v>33</v>
      </c>
      <c r="AX2149" s="13" t="s">
        <v>79</v>
      </c>
      <c r="AY2149" s="215" t="s">
        <v>525</v>
      </c>
    </row>
    <row r="2150" spans="1:65" s="2" customFormat="1" ht="55.5" customHeight="1">
      <c r="A2150" s="38"/>
      <c r="B2150" s="39"/>
      <c r="C2150" s="186" t="s">
        <v>2296</v>
      </c>
      <c r="D2150" s="186" t="s">
        <v>533</v>
      </c>
      <c r="E2150" s="187" t="s">
        <v>2297</v>
      </c>
      <c r="F2150" s="188" t="s">
        <v>2298</v>
      </c>
      <c r="G2150" s="189" t="s">
        <v>128</v>
      </c>
      <c r="H2150" s="190">
        <v>398.8</v>
      </c>
      <c r="I2150" s="191"/>
      <c r="J2150" s="192">
        <f>ROUND(I2150*H2150,2)</f>
        <v>0</v>
      </c>
      <c r="K2150" s="188" t="s">
        <v>536</v>
      </c>
      <c r="L2150" s="43"/>
      <c r="M2150" s="193" t="s">
        <v>19</v>
      </c>
      <c r="N2150" s="194" t="s">
        <v>44</v>
      </c>
      <c r="O2150" s="68"/>
      <c r="P2150" s="195">
        <f>O2150*H2150</f>
        <v>0</v>
      </c>
      <c r="Q2150" s="195">
        <v>0</v>
      </c>
      <c r="R2150" s="195">
        <f>Q2150*H2150</f>
        <v>0</v>
      </c>
      <c r="S2150" s="195">
        <v>0</v>
      </c>
      <c r="T2150" s="196">
        <f>S2150*H2150</f>
        <v>0</v>
      </c>
      <c r="U2150" s="38"/>
      <c r="V2150" s="38"/>
      <c r="W2150" s="38"/>
      <c r="X2150" s="38"/>
      <c r="Y2150" s="38"/>
      <c r="Z2150" s="38"/>
      <c r="AA2150" s="38"/>
      <c r="AB2150" s="38"/>
      <c r="AC2150" s="38"/>
      <c r="AD2150" s="38"/>
      <c r="AE2150" s="38"/>
      <c r="AR2150" s="197" t="s">
        <v>537</v>
      </c>
      <c r="AT2150" s="197" t="s">
        <v>533</v>
      </c>
      <c r="AU2150" s="197" t="s">
        <v>85</v>
      </c>
      <c r="AY2150" s="21" t="s">
        <v>525</v>
      </c>
      <c r="BE2150" s="198">
        <f>IF(N2150="základní",J2150,0)</f>
        <v>0</v>
      </c>
      <c r="BF2150" s="198">
        <f>IF(N2150="snížená",J2150,0)</f>
        <v>0</v>
      </c>
      <c r="BG2150" s="198">
        <f>IF(N2150="zákl. přenesená",J2150,0)</f>
        <v>0</v>
      </c>
      <c r="BH2150" s="198">
        <f>IF(N2150="sníž. přenesená",J2150,0)</f>
        <v>0</v>
      </c>
      <c r="BI2150" s="198">
        <f>IF(N2150="nulová",J2150,0)</f>
        <v>0</v>
      </c>
      <c r="BJ2150" s="21" t="s">
        <v>85</v>
      </c>
      <c r="BK2150" s="198">
        <f>ROUND(I2150*H2150,2)</f>
        <v>0</v>
      </c>
      <c r="BL2150" s="21" t="s">
        <v>537</v>
      </c>
      <c r="BM2150" s="197" t="s">
        <v>2299</v>
      </c>
    </row>
    <row r="2151" spans="1:65" s="2" customFormat="1" ht="11.25">
      <c r="A2151" s="38"/>
      <c r="B2151" s="39"/>
      <c r="C2151" s="40"/>
      <c r="D2151" s="199" t="s">
        <v>542</v>
      </c>
      <c r="E2151" s="40"/>
      <c r="F2151" s="200" t="s">
        <v>2300</v>
      </c>
      <c r="G2151" s="40"/>
      <c r="H2151" s="40"/>
      <c r="I2151" s="201"/>
      <c r="J2151" s="40"/>
      <c r="K2151" s="40"/>
      <c r="L2151" s="43"/>
      <c r="M2151" s="202"/>
      <c r="N2151" s="203"/>
      <c r="O2151" s="68"/>
      <c r="P2151" s="68"/>
      <c r="Q2151" s="68"/>
      <c r="R2151" s="68"/>
      <c r="S2151" s="68"/>
      <c r="T2151" s="69"/>
      <c r="U2151" s="38"/>
      <c r="V2151" s="38"/>
      <c r="W2151" s="38"/>
      <c r="X2151" s="38"/>
      <c r="Y2151" s="38"/>
      <c r="Z2151" s="38"/>
      <c r="AA2151" s="38"/>
      <c r="AB2151" s="38"/>
      <c r="AC2151" s="38"/>
      <c r="AD2151" s="38"/>
      <c r="AE2151" s="38"/>
      <c r="AT2151" s="21" t="s">
        <v>542</v>
      </c>
      <c r="AU2151" s="21" t="s">
        <v>85</v>
      </c>
    </row>
    <row r="2152" spans="1:65" s="13" customFormat="1" ht="11.25">
      <c r="B2152" s="204"/>
      <c r="C2152" s="205"/>
      <c r="D2152" s="206" t="s">
        <v>546</v>
      </c>
      <c r="E2152" s="207" t="s">
        <v>19</v>
      </c>
      <c r="F2152" s="208" t="s">
        <v>2301</v>
      </c>
      <c r="G2152" s="205"/>
      <c r="H2152" s="209">
        <v>35.700000000000003</v>
      </c>
      <c r="I2152" s="210"/>
      <c r="J2152" s="205"/>
      <c r="K2152" s="205"/>
      <c r="L2152" s="211"/>
      <c r="M2152" s="212"/>
      <c r="N2152" s="213"/>
      <c r="O2152" s="213"/>
      <c r="P2152" s="213"/>
      <c r="Q2152" s="213"/>
      <c r="R2152" s="213"/>
      <c r="S2152" s="213"/>
      <c r="T2152" s="214"/>
      <c r="AT2152" s="215" t="s">
        <v>546</v>
      </c>
      <c r="AU2152" s="215" t="s">
        <v>85</v>
      </c>
      <c r="AV2152" s="13" t="s">
        <v>85</v>
      </c>
      <c r="AW2152" s="13" t="s">
        <v>33</v>
      </c>
      <c r="AX2152" s="13" t="s">
        <v>72</v>
      </c>
      <c r="AY2152" s="215" t="s">
        <v>525</v>
      </c>
    </row>
    <row r="2153" spans="1:65" s="13" customFormat="1" ht="11.25">
      <c r="B2153" s="204"/>
      <c r="C2153" s="205"/>
      <c r="D2153" s="206" t="s">
        <v>546</v>
      </c>
      <c r="E2153" s="207" t="s">
        <v>19</v>
      </c>
      <c r="F2153" s="208" t="s">
        <v>2302</v>
      </c>
      <c r="G2153" s="205"/>
      <c r="H2153" s="209">
        <v>11</v>
      </c>
      <c r="I2153" s="210"/>
      <c r="J2153" s="205"/>
      <c r="K2153" s="205"/>
      <c r="L2153" s="211"/>
      <c r="M2153" s="212"/>
      <c r="N2153" s="213"/>
      <c r="O2153" s="213"/>
      <c r="P2153" s="213"/>
      <c r="Q2153" s="213"/>
      <c r="R2153" s="213"/>
      <c r="S2153" s="213"/>
      <c r="T2153" s="214"/>
      <c r="AT2153" s="215" t="s">
        <v>546</v>
      </c>
      <c r="AU2153" s="215" t="s">
        <v>85</v>
      </c>
      <c r="AV2153" s="13" t="s">
        <v>85</v>
      </c>
      <c r="AW2153" s="13" t="s">
        <v>33</v>
      </c>
      <c r="AX2153" s="13" t="s">
        <v>72</v>
      </c>
      <c r="AY2153" s="215" t="s">
        <v>525</v>
      </c>
    </row>
    <row r="2154" spans="1:65" s="13" customFormat="1" ht="11.25">
      <c r="B2154" s="204"/>
      <c r="C2154" s="205"/>
      <c r="D2154" s="206" t="s">
        <v>546</v>
      </c>
      <c r="E2154" s="207" t="s">
        <v>19</v>
      </c>
      <c r="F2154" s="208" t="s">
        <v>2303</v>
      </c>
      <c r="G2154" s="205"/>
      <c r="H2154" s="209">
        <v>52.2</v>
      </c>
      <c r="I2154" s="210"/>
      <c r="J2154" s="205"/>
      <c r="K2154" s="205"/>
      <c r="L2154" s="211"/>
      <c r="M2154" s="212"/>
      <c r="N2154" s="213"/>
      <c r="O2154" s="213"/>
      <c r="P2154" s="213"/>
      <c r="Q2154" s="213"/>
      <c r="R2154" s="213"/>
      <c r="S2154" s="213"/>
      <c r="T2154" s="214"/>
      <c r="AT2154" s="215" t="s">
        <v>546</v>
      </c>
      <c r="AU2154" s="215" t="s">
        <v>85</v>
      </c>
      <c r="AV2154" s="13" t="s">
        <v>85</v>
      </c>
      <c r="AW2154" s="13" t="s">
        <v>33</v>
      </c>
      <c r="AX2154" s="13" t="s">
        <v>72</v>
      </c>
      <c r="AY2154" s="215" t="s">
        <v>525</v>
      </c>
    </row>
    <row r="2155" spans="1:65" s="13" customFormat="1" ht="11.25">
      <c r="B2155" s="204"/>
      <c r="C2155" s="205"/>
      <c r="D2155" s="206" t="s">
        <v>546</v>
      </c>
      <c r="E2155" s="207" t="s">
        <v>19</v>
      </c>
      <c r="F2155" s="208" t="s">
        <v>2304</v>
      </c>
      <c r="G2155" s="205"/>
      <c r="H2155" s="209">
        <v>50.4</v>
      </c>
      <c r="I2155" s="210"/>
      <c r="J2155" s="205"/>
      <c r="K2155" s="205"/>
      <c r="L2155" s="211"/>
      <c r="M2155" s="212"/>
      <c r="N2155" s="213"/>
      <c r="O2155" s="213"/>
      <c r="P2155" s="213"/>
      <c r="Q2155" s="213"/>
      <c r="R2155" s="213"/>
      <c r="S2155" s="213"/>
      <c r="T2155" s="214"/>
      <c r="AT2155" s="215" t="s">
        <v>546</v>
      </c>
      <c r="AU2155" s="215" t="s">
        <v>85</v>
      </c>
      <c r="AV2155" s="13" t="s">
        <v>85</v>
      </c>
      <c r="AW2155" s="13" t="s">
        <v>33</v>
      </c>
      <c r="AX2155" s="13" t="s">
        <v>72</v>
      </c>
      <c r="AY2155" s="215" t="s">
        <v>525</v>
      </c>
    </row>
    <row r="2156" spans="1:65" s="13" customFormat="1" ht="11.25">
      <c r="B2156" s="204"/>
      <c r="C2156" s="205"/>
      <c r="D2156" s="206" t="s">
        <v>546</v>
      </c>
      <c r="E2156" s="207" t="s">
        <v>19</v>
      </c>
      <c r="F2156" s="208" t="s">
        <v>2305</v>
      </c>
      <c r="G2156" s="205"/>
      <c r="H2156" s="209">
        <v>54.9</v>
      </c>
      <c r="I2156" s="210"/>
      <c r="J2156" s="205"/>
      <c r="K2156" s="205"/>
      <c r="L2156" s="211"/>
      <c r="M2156" s="212"/>
      <c r="N2156" s="213"/>
      <c r="O2156" s="213"/>
      <c r="P2156" s="213"/>
      <c r="Q2156" s="213"/>
      <c r="R2156" s="213"/>
      <c r="S2156" s="213"/>
      <c r="T2156" s="214"/>
      <c r="AT2156" s="215" t="s">
        <v>546</v>
      </c>
      <c r="AU2156" s="215" t="s">
        <v>85</v>
      </c>
      <c r="AV2156" s="13" t="s">
        <v>85</v>
      </c>
      <c r="AW2156" s="13" t="s">
        <v>33</v>
      </c>
      <c r="AX2156" s="13" t="s">
        <v>72</v>
      </c>
      <c r="AY2156" s="215" t="s">
        <v>525</v>
      </c>
    </row>
    <row r="2157" spans="1:65" s="13" customFormat="1" ht="11.25">
      <c r="B2157" s="204"/>
      <c r="C2157" s="205"/>
      <c r="D2157" s="206" t="s">
        <v>546</v>
      </c>
      <c r="E2157" s="207" t="s">
        <v>19</v>
      </c>
      <c r="F2157" s="208" t="s">
        <v>2306</v>
      </c>
      <c r="G2157" s="205"/>
      <c r="H2157" s="209">
        <v>4.3</v>
      </c>
      <c r="I2157" s="210"/>
      <c r="J2157" s="205"/>
      <c r="K2157" s="205"/>
      <c r="L2157" s="211"/>
      <c r="M2157" s="212"/>
      <c r="N2157" s="213"/>
      <c r="O2157" s="213"/>
      <c r="P2157" s="213"/>
      <c r="Q2157" s="213"/>
      <c r="R2157" s="213"/>
      <c r="S2157" s="213"/>
      <c r="T2157" s="214"/>
      <c r="AT2157" s="215" t="s">
        <v>546</v>
      </c>
      <c r="AU2157" s="215" t="s">
        <v>85</v>
      </c>
      <c r="AV2157" s="13" t="s">
        <v>85</v>
      </c>
      <c r="AW2157" s="13" t="s">
        <v>33</v>
      </c>
      <c r="AX2157" s="13" t="s">
        <v>72</v>
      </c>
      <c r="AY2157" s="215" t="s">
        <v>525</v>
      </c>
    </row>
    <row r="2158" spans="1:65" s="13" customFormat="1" ht="11.25">
      <c r="B2158" s="204"/>
      <c r="C2158" s="205"/>
      <c r="D2158" s="206" t="s">
        <v>546</v>
      </c>
      <c r="E2158" s="207" t="s">
        <v>19</v>
      </c>
      <c r="F2158" s="208" t="s">
        <v>2307</v>
      </c>
      <c r="G2158" s="205"/>
      <c r="H2158" s="209">
        <v>32.25</v>
      </c>
      <c r="I2158" s="210"/>
      <c r="J2158" s="205"/>
      <c r="K2158" s="205"/>
      <c r="L2158" s="211"/>
      <c r="M2158" s="212"/>
      <c r="N2158" s="213"/>
      <c r="O2158" s="213"/>
      <c r="P2158" s="213"/>
      <c r="Q2158" s="213"/>
      <c r="R2158" s="213"/>
      <c r="S2158" s="213"/>
      <c r="T2158" s="214"/>
      <c r="AT2158" s="215" t="s">
        <v>546</v>
      </c>
      <c r="AU2158" s="215" t="s">
        <v>85</v>
      </c>
      <c r="AV2158" s="13" t="s">
        <v>85</v>
      </c>
      <c r="AW2158" s="13" t="s">
        <v>33</v>
      </c>
      <c r="AX2158" s="13" t="s">
        <v>72</v>
      </c>
      <c r="AY2158" s="215" t="s">
        <v>525</v>
      </c>
    </row>
    <row r="2159" spans="1:65" s="13" customFormat="1" ht="11.25">
      <c r="B2159" s="204"/>
      <c r="C2159" s="205"/>
      <c r="D2159" s="206" t="s">
        <v>546</v>
      </c>
      <c r="E2159" s="207" t="s">
        <v>19</v>
      </c>
      <c r="F2159" s="208" t="s">
        <v>2308</v>
      </c>
      <c r="G2159" s="205"/>
      <c r="H2159" s="209">
        <v>9.3000000000000007</v>
      </c>
      <c r="I2159" s="210"/>
      <c r="J2159" s="205"/>
      <c r="K2159" s="205"/>
      <c r="L2159" s="211"/>
      <c r="M2159" s="212"/>
      <c r="N2159" s="213"/>
      <c r="O2159" s="213"/>
      <c r="P2159" s="213"/>
      <c r="Q2159" s="213"/>
      <c r="R2159" s="213"/>
      <c r="S2159" s="213"/>
      <c r="T2159" s="214"/>
      <c r="AT2159" s="215" t="s">
        <v>546</v>
      </c>
      <c r="AU2159" s="215" t="s">
        <v>85</v>
      </c>
      <c r="AV2159" s="13" t="s">
        <v>85</v>
      </c>
      <c r="AW2159" s="13" t="s">
        <v>33</v>
      </c>
      <c r="AX2159" s="13" t="s">
        <v>72</v>
      </c>
      <c r="AY2159" s="215" t="s">
        <v>525</v>
      </c>
    </row>
    <row r="2160" spans="1:65" s="13" customFormat="1" ht="11.25">
      <c r="B2160" s="204"/>
      <c r="C2160" s="205"/>
      <c r="D2160" s="206" t="s">
        <v>546</v>
      </c>
      <c r="E2160" s="207" t="s">
        <v>19</v>
      </c>
      <c r="F2160" s="208" t="s">
        <v>2309</v>
      </c>
      <c r="G2160" s="205"/>
      <c r="H2160" s="209">
        <v>14</v>
      </c>
      <c r="I2160" s="210"/>
      <c r="J2160" s="205"/>
      <c r="K2160" s="205"/>
      <c r="L2160" s="211"/>
      <c r="M2160" s="212"/>
      <c r="N2160" s="213"/>
      <c r="O2160" s="213"/>
      <c r="P2160" s="213"/>
      <c r="Q2160" s="213"/>
      <c r="R2160" s="213"/>
      <c r="S2160" s="213"/>
      <c r="T2160" s="214"/>
      <c r="AT2160" s="215" t="s">
        <v>546</v>
      </c>
      <c r="AU2160" s="215" t="s">
        <v>85</v>
      </c>
      <c r="AV2160" s="13" t="s">
        <v>85</v>
      </c>
      <c r="AW2160" s="13" t="s">
        <v>33</v>
      </c>
      <c r="AX2160" s="13" t="s">
        <v>72</v>
      </c>
      <c r="AY2160" s="215" t="s">
        <v>525</v>
      </c>
    </row>
    <row r="2161" spans="1:65" s="13" customFormat="1" ht="11.25">
      <c r="B2161" s="204"/>
      <c r="C2161" s="205"/>
      <c r="D2161" s="206" t="s">
        <v>546</v>
      </c>
      <c r="E2161" s="207" t="s">
        <v>19</v>
      </c>
      <c r="F2161" s="208" t="s">
        <v>2310</v>
      </c>
      <c r="G2161" s="205"/>
      <c r="H2161" s="209">
        <v>28</v>
      </c>
      <c r="I2161" s="210"/>
      <c r="J2161" s="205"/>
      <c r="K2161" s="205"/>
      <c r="L2161" s="211"/>
      <c r="M2161" s="212"/>
      <c r="N2161" s="213"/>
      <c r="O2161" s="213"/>
      <c r="P2161" s="213"/>
      <c r="Q2161" s="213"/>
      <c r="R2161" s="213"/>
      <c r="S2161" s="213"/>
      <c r="T2161" s="214"/>
      <c r="AT2161" s="215" t="s">
        <v>546</v>
      </c>
      <c r="AU2161" s="215" t="s">
        <v>85</v>
      </c>
      <c r="AV2161" s="13" t="s">
        <v>85</v>
      </c>
      <c r="AW2161" s="13" t="s">
        <v>33</v>
      </c>
      <c r="AX2161" s="13" t="s">
        <v>72</v>
      </c>
      <c r="AY2161" s="215" t="s">
        <v>525</v>
      </c>
    </row>
    <row r="2162" spans="1:65" s="13" customFormat="1" ht="11.25">
      <c r="B2162" s="204"/>
      <c r="C2162" s="205"/>
      <c r="D2162" s="206" t="s">
        <v>546</v>
      </c>
      <c r="E2162" s="207" t="s">
        <v>19</v>
      </c>
      <c r="F2162" s="208" t="s">
        <v>2311</v>
      </c>
      <c r="G2162" s="205"/>
      <c r="H2162" s="209">
        <v>9.1999999999999993</v>
      </c>
      <c r="I2162" s="210"/>
      <c r="J2162" s="205"/>
      <c r="K2162" s="205"/>
      <c r="L2162" s="211"/>
      <c r="M2162" s="212"/>
      <c r="N2162" s="213"/>
      <c r="O2162" s="213"/>
      <c r="P2162" s="213"/>
      <c r="Q2162" s="213"/>
      <c r="R2162" s="213"/>
      <c r="S2162" s="213"/>
      <c r="T2162" s="214"/>
      <c r="AT2162" s="215" t="s">
        <v>546</v>
      </c>
      <c r="AU2162" s="215" t="s">
        <v>85</v>
      </c>
      <c r="AV2162" s="13" t="s">
        <v>85</v>
      </c>
      <c r="AW2162" s="13" t="s">
        <v>33</v>
      </c>
      <c r="AX2162" s="13" t="s">
        <v>72</v>
      </c>
      <c r="AY2162" s="215" t="s">
        <v>525</v>
      </c>
    </row>
    <row r="2163" spans="1:65" s="13" customFormat="1" ht="11.25">
      <c r="B2163" s="204"/>
      <c r="C2163" s="205"/>
      <c r="D2163" s="206" t="s">
        <v>546</v>
      </c>
      <c r="E2163" s="207" t="s">
        <v>19</v>
      </c>
      <c r="F2163" s="208" t="s">
        <v>2312</v>
      </c>
      <c r="G2163" s="205"/>
      <c r="H2163" s="209">
        <v>8.5500000000000007</v>
      </c>
      <c r="I2163" s="210"/>
      <c r="J2163" s="205"/>
      <c r="K2163" s="205"/>
      <c r="L2163" s="211"/>
      <c r="M2163" s="212"/>
      <c r="N2163" s="213"/>
      <c r="O2163" s="213"/>
      <c r="P2163" s="213"/>
      <c r="Q2163" s="213"/>
      <c r="R2163" s="213"/>
      <c r="S2163" s="213"/>
      <c r="T2163" s="214"/>
      <c r="AT2163" s="215" t="s">
        <v>546</v>
      </c>
      <c r="AU2163" s="215" t="s">
        <v>85</v>
      </c>
      <c r="AV2163" s="13" t="s">
        <v>85</v>
      </c>
      <c r="AW2163" s="13" t="s">
        <v>33</v>
      </c>
      <c r="AX2163" s="13" t="s">
        <v>72</v>
      </c>
      <c r="AY2163" s="215" t="s">
        <v>525</v>
      </c>
    </row>
    <row r="2164" spans="1:65" s="13" customFormat="1" ht="11.25">
      <c r="B2164" s="204"/>
      <c r="C2164" s="205"/>
      <c r="D2164" s="206" t="s">
        <v>546</v>
      </c>
      <c r="E2164" s="207" t="s">
        <v>19</v>
      </c>
      <c r="F2164" s="208" t="s">
        <v>2313</v>
      </c>
      <c r="G2164" s="205"/>
      <c r="H2164" s="209">
        <v>65.7</v>
      </c>
      <c r="I2164" s="210"/>
      <c r="J2164" s="205"/>
      <c r="K2164" s="205"/>
      <c r="L2164" s="211"/>
      <c r="M2164" s="212"/>
      <c r="N2164" s="213"/>
      <c r="O2164" s="213"/>
      <c r="P2164" s="213"/>
      <c r="Q2164" s="213"/>
      <c r="R2164" s="213"/>
      <c r="S2164" s="213"/>
      <c r="T2164" s="214"/>
      <c r="AT2164" s="215" t="s">
        <v>546</v>
      </c>
      <c r="AU2164" s="215" t="s">
        <v>85</v>
      </c>
      <c r="AV2164" s="13" t="s">
        <v>85</v>
      </c>
      <c r="AW2164" s="13" t="s">
        <v>33</v>
      </c>
      <c r="AX2164" s="13" t="s">
        <v>72</v>
      </c>
      <c r="AY2164" s="215" t="s">
        <v>525</v>
      </c>
    </row>
    <row r="2165" spans="1:65" s="13" customFormat="1" ht="11.25">
      <c r="B2165" s="204"/>
      <c r="C2165" s="205"/>
      <c r="D2165" s="206" t="s">
        <v>546</v>
      </c>
      <c r="E2165" s="207" t="s">
        <v>19</v>
      </c>
      <c r="F2165" s="208" t="s">
        <v>2314</v>
      </c>
      <c r="G2165" s="205"/>
      <c r="H2165" s="209">
        <v>19</v>
      </c>
      <c r="I2165" s="210"/>
      <c r="J2165" s="205"/>
      <c r="K2165" s="205"/>
      <c r="L2165" s="211"/>
      <c r="M2165" s="212"/>
      <c r="N2165" s="213"/>
      <c r="O2165" s="213"/>
      <c r="P2165" s="213"/>
      <c r="Q2165" s="213"/>
      <c r="R2165" s="213"/>
      <c r="S2165" s="213"/>
      <c r="T2165" s="214"/>
      <c r="AT2165" s="215" t="s">
        <v>546</v>
      </c>
      <c r="AU2165" s="215" t="s">
        <v>85</v>
      </c>
      <c r="AV2165" s="13" t="s">
        <v>85</v>
      </c>
      <c r="AW2165" s="13" t="s">
        <v>33</v>
      </c>
      <c r="AX2165" s="13" t="s">
        <v>72</v>
      </c>
      <c r="AY2165" s="215" t="s">
        <v>525</v>
      </c>
    </row>
    <row r="2166" spans="1:65" s="13" customFormat="1" ht="11.25">
      <c r="B2166" s="204"/>
      <c r="C2166" s="205"/>
      <c r="D2166" s="206" t="s">
        <v>546</v>
      </c>
      <c r="E2166" s="207" t="s">
        <v>19</v>
      </c>
      <c r="F2166" s="208" t="s">
        <v>2315</v>
      </c>
      <c r="G2166" s="205"/>
      <c r="H2166" s="209">
        <v>4.3</v>
      </c>
      <c r="I2166" s="210"/>
      <c r="J2166" s="205"/>
      <c r="K2166" s="205"/>
      <c r="L2166" s="211"/>
      <c r="M2166" s="212"/>
      <c r="N2166" s="213"/>
      <c r="O2166" s="213"/>
      <c r="P2166" s="213"/>
      <c r="Q2166" s="213"/>
      <c r="R2166" s="213"/>
      <c r="S2166" s="213"/>
      <c r="T2166" s="214"/>
      <c r="AT2166" s="215" t="s">
        <v>546</v>
      </c>
      <c r="AU2166" s="215" t="s">
        <v>85</v>
      </c>
      <c r="AV2166" s="13" t="s">
        <v>85</v>
      </c>
      <c r="AW2166" s="13" t="s">
        <v>33</v>
      </c>
      <c r="AX2166" s="13" t="s">
        <v>72</v>
      </c>
      <c r="AY2166" s="215" t="s">
        <v>525</v>
      </c>
    </row>
    <row r="2167" spans="1:65" s="16" customFormat="1" ht="11.25">
      <c r="B2167" s="237"/>
      <c r="C2167" s="238"/>
      <c r="D2167" s="206" t="s">
        <v>546</v>
      </c>
      <c r="E2167" s="239" t="s">
        <v>144</v>
      </c>
      <c r="F2167" s="240" t="s">
        <v>590</v>
      </c>
      <c r="G2167" s="238"/>
      <c r="H2167" s="241">
        <v>398.8</v>
      </c>
      <c r="I2167" s="242"/>
      <c r="J2167" s="238"/>
      <c r="K2167" s="238"/>
      <c r="L2167" s="243"/>
      <c r="M2167" s="244"/>
      <c r="N2167" s="245"/>
      <c r="O2167" s="245"/>
      <c r="P2167" s="245"/>
      <c r="Q2167" s="245"/>
      <c r="R2167" s="245"/>
      <c r="S2167" s="245"/>
      <c r="T2167" s="246"/>
      <c r="AT2167" s="247" t="s">
        <v>546</v>
      </c>
      <c r="AU2167" s="247" t="s">
        <v>85</v>
      </c>
      <c r="AV2167" s="16" t="s">
        <v>573</v>
      </c>
      <c r="AW2167" s="16" t="s">
        <v>33</v>
      </c>
      <c r="AX2167" s="16" t="s">
        <v>72</v>
      </c>
      <c r="AY2167" s="247" t="s">
        <v>525</v>
      </c>
    </row>
    <row r="2168" spans="1:65" s="14" customFormat="1" ht="11.25">
      <c r="B2168" s="216"/>
      <c r="C2168" s="217"/>
      <c r="D2168" s="206" t="s">
        <v>546</v>
      </c>
      <c r="E2168" s="218" t="s">
        <v>19</v>
      </c>
      <c r="F2168" s="219" t="s">
        <v>552</v>
      </c>
      <c r="G2168" s="217"/>
      <c r="H2168" s="220">
        <v>398.8</v>
      </c>
      <c r="I2168" s="221"/>
      <c r="J2168" s="217"/>
      <c r="K2168" s="217"/>
      <c r="L2168" s="222"/>
      <c r="M2168" s="223"/>
      <c r="N2168" s="224"/>
      <c r="O2168" s="224"/>
      <c r="P2168" s="224"/>
      <c r="Q2168" s="224"/>
      <c r="R2168" s="224"/>
      <c r="S2168" s="224"/>
      <c r="T2168" s="225"/>
      <c r="AT2168" s="226" t="s">
        <v>546</v>
      </c>
      <c r="AU2168" s="226" t="s">
        <v>85</v>
      </c>
      <c r="AV2168" s="14" t="s">
        <v>537</v>
      </c>
      <c r="AW2168" s="14" t="s">
        <v>33</v>
      </c>
      <c r="AX2168" s="14" t="s">
        <v>79</v>
      </c>
      <c r="AY2168" s="226" t="s">
        <v>525</v>
      </c>
    </row>
    <row r="2169" spans="1:65" s="2" customFormat="1" ht="24.2" customHeight="1">
      <c r="A2169" s="38"/>
      <c r="B2169" s="39"/>
      <c r="C2169" s="248" t="s">
        <v>2316</v>
      </c>
      <c r="D2169" s="248" t="s">
        <v>369</v>
      </c>
      <c r="E2169" s="249" t="s">
        <v>2317</v>
      </c>
      <c r="F2169" s="250" t="s">
        <v>2318</v>
      </c>
      <c r="G2169" s="251" t="s">
        <v>128</v>
      </c>
      <c r="H2169" s="252">
        <v>418.74</v>
      </c>
      <c r="I2169" s="253"/>
      <c r="J2169" s="254">
        <f>ROUND(I2169*H2169,2)</f>
        <v>0</v>
      </c>
      <c r="K2169" s="250" t="s">
        <v>536</v>
      </c>
      <c r="L2169" s="255"/>
      <c r="M2169" s="256" t="s">
        <v>19</v>
      </c>
      <c r="N2169" s="257" t="s">
        <v>44</v>
      </c>
      <c r="O2169" s="68"/>
      <c r="P2169" s="195">
        <f>O2169*H2169</f>
        <v>0</v>
      </c>
      <c r="Q2169" s="195">
        <v>4.0000000000000003E-5</v>
      </c>
      <c r="R2169" s="195">
        <f>Q2169*H2169</f>
        <v>1.6749600000000003E-2</v>
      </c>
      <c r="S2169" s="195">
        <v>0</v>
      </c>
      <c r="T2169" s="196">
        <f>S2169*H2169</f>
        <v>0</v>
      </c>
      <c r="U2169" s="38"/>
      <c r="V2169" s="38"/>
      <c r="W2169" s="38"/>
      <c r="X2169" s="38"/>
      <c r="Y2169" s="38"/>
      <c r="Z2169" s="38"/>
      <c r="AA2169" s="38"/>
      <c r="AB2169" s="38"/>
      <c r="AC2169" s="38"/>
      <c r="AD2169" s="38"/>
      <c r="AE2169" s="38"/>
      <c r="AR2169" s="197" t="s">
        <v>674</v>
      </c>
      <c r="AT2169" s="197" t="s">
        <v>369</v>
      </c>
      <c r="AU2169" s="197" t="s">
        <v>85</v>
      </c>
      <c r="AY2169" s="21" t="s">
        <v>525</v>
      </c>
      <c r="BE2169" s="198">
        <f>IF(N2169="základní",J2169,0)</f>
        <v>0</v>
      </c>
      <c r="BF2169" s="198">
        <f>IF(N2169="snížená",J2169,0)</f>
        <v>0</v>
      </c>
      <c r="BG2169" s="198">
        <f>IF(N2169="zákl. přenesená",J2169,0)</f>
        <v>0</v>
      </c>
      <c r="BH2169" s="198">
        <f>IF(N2169="sníž. přenesená",J2169,0)</f>
        <v>0</v>
      </c>
      <c r="BI2169" s="198">
        <f>IF(N2169="nulová",J2169,0)</f>
        <v>0</v>
      </c>
      <c r="BJ2169" s="21" t="s">
        <v>85</v>
      </c>
      <c r="BK2169" s="198">
        <f>ROUND(I2169*H2169,2)</f>
        <v>0</v>
      </c>
      <c r="BL2169" s="21" t="s">
        <v>537</v>
      </c>
      <c r="BM2169" s="197" t="s">
        <v>2319</v>
      </c>
    </row>
    <row r="2170" spans="1:65" s="13" customFormat="1" ht="11.25">
      <c r="B2170" s="204"/>
      <c r="C2170" s="205"/>
      <c r="D2170" s="206" t="s">
        <v>546</v>
      </c>
      <c r="E2170" s="207" t="s">
        <v>19</v>
      </c>
      <c r="F2170" s="208" t="s">
        <v>144</v>
      </c>
      <c r="G2170" s="205"/>
      <c r="H2170" s="209">
        <v>398.8</v>
      </c>
      <c r="I2170" s="210"/>
      <c r="J2170" s="205"/>
      <c r="K2170" s="205"/>
      <c r="L2170" s="211"/>
      <c r="M2170" s="212"/>
      <c r="N2170" s="213"/>
      <c r="O2170" s="213"/>
      <c r="P2170" s="213"/>
      <c r="Q2170" s="213"/>
      <c r="R2170" s="213"/>
      <c r="S2170" s="213"/>
      <c r="T2170" s="214"/>
      <c r="AT2170" s="215" t="s">
        <v>546</v>
      </c>
      <c r="AU2170" s="215" t="s">
        <v>85</v>
      </c>
      <c r="AV2170" s="13" t="s">
        <v>85</v>
      </c>
      <c r="AW2170" s="13" t="s">
        <v>33</v>
      </c>
      <c r="AX2170" s="13" t="s">
        <v>79</v>
      </c>
      <c r="AY2170" s="215" t="s">
        <v>525</v>
      </c>
    </row>
    <row r="2171" spans="1:65" s="13" customFormat="1" ht="11.25">
      <c r="B2171" s="204"/>
      <c r="C2171" s="205"/>
      <c r="D2171" s="206" t="s">
        <v>546</v>
      </c>
      <c r="E2171" s="205"/>
      <c r="F2171" s="208" t="s">
        <v>2320</v>
      </c>
      <c r="G2171" s="205"/>
      <c r="H2171" s="209">
        <v>418.74</v>
      </c>
      <c r="I2171" s="210"/>
      <c r="J2171" s="205"/>
      <c r="K2171" s="205"/>
      <c r="L2171" s="211"/>
      <c r="M2171" s="212"/>
      <c r="N2171" s="213"/>
      <c r="O2171" s="213"/>
      <c r="P2171" s="213"/>
      <c r="Q2171" s="213"/>
      <c r="R2171" s="213"/>
      <c r="S2171" s="213"/>
      <c r="T2171" s="214"/>
      <c r="AT2171" s="215" t="s">
        <v>546</v>
      </c>
      <c r="AU2171" s="215" t="s">
        <v>85</v>
      </c>
      <c r="AV2171" s="13" t="s">
        <v>85</v>
      </c>
      <c r="AW2171" s="13" t="s">
        <v>4</v>
      </c>
      <c r="AX2171" s="13" t="s">
        <v>79</v>
      </c>
      <c r="AY2171" s="215" t="s">
        <v>525</v>
      </c>
    </row>
    <row r="2172" spans="1:65" s="2" customFormat="1" ht="24.2" customHeight="1">
      <c r="A2172" s="38"/>
      <c r="B2172" s="39"/>
      <c r="C2172" s="186" t="s">
        <v>2321</v>
      </c>
      <c r="D2172" s="186" t="s">
        <v>533</v>
      </c>
      <c r="E2172" s="187" t="s">
        <v>2322</v>
      </c>
      <c r="F2172" s="188" t="s">
        <v>2323</v>
      </c>
      <c r="G2172" s="189" t="s">
        <v>132</v>
      </c>
      <c r="H2172" s="190">
        <v>148.88499999999999</v>
      </c>
      <c r="I2172" s="191"/>
      <c r="J2172" s="192">
        <f>ROUND(I2172*H2172,2)</f>
        <v>0</v>
      </c>
      <c r="K2172" s="188" t="s">
        <v>536</v>
      </c>
      <c r="L2172" s="43"/>
      <c r="M2172" s="193" t="s">
        <v>19</v>
      </c>
      <c r="N2172" s="194" t="s">
        <v>44</v>
      </c>
      <c r="O2172" s="68"/>
      <c r="P2172" s="195">
        <f>O2172*H2172</f>
        <v>0</v>
      </c>
      <c r="Q2172" s="195">
        <v>2.0000000000000001E-4</v>
      </c>
      <c r="R2172" s="195">
        <f>Q2172*H2172</f>
        <v>2.9776999999999998E-2</v>
      </c>
      <c r="S2172" s="195">
        <v>0</v>
      </c>
      <c r="T2172" s="196">
        <f>S2172*H2172</f>
        <v>0</v>
      </c>
      <c r="U2172" s="38"/>
      <c r="V2172" s="38"/>
      <c r="W2172" s="38"/>
      <c r="X2172" s="38"/>
      <c r="Y2172" s="38"/>
      <c r="Z2172" s="38"/>
      <c r="AA2172" s="38"/>
      <c r="AB2172" s="38"/>
      <c r="AC2172" s="38"/>
      <c r="AD2172" s="38"/>
      <c r="AE2172" s="38"/>
      <c r="AR2172" s="197" t="s">
        <v>537</v>
      </c>
      <c r="AT2172" s="197" t="s">
        <v>533</v>
      </c>
      <c r="AU2172" s="197" t="s">
        <v>85</v>
      </c>
      <c r="AY2172" s="21" t="s">
        <v>525</v>
      </c>
      <c r="BE2172" s="198">
        <f>IF(N2172="základní",J2172,0)</f>
        <v>0</v>
      </c>
      <c r="BF2172" s="198">
        <f>IF(N2172="snížená",J2172,0)</f>
        <v>0</v>
      </c>
      <c r="BG2172" s="198">
        <f>IF(N2172="zákl. přenesená",J2172,0)</f>
        <v>0</v>
      </c>
      <c r="BH2172" s="198">
        <f>IF(N2172="sníž. přenesená",J2172,0)</f>
        <v>0</v>
      </c>
      <c r="BI2172" s="198">
        <f>IF(N2172="nulová",J2172,0)</f>
        <v>0</v>
      </c>
      <c r="BJ2172" s="21" t="s">
        <v>85</v>
      </c>
      <c r="BK2172" s="198">
        <f>ROUND(I2172*H2172,2)</f>
        <v>0</v>
      </c>
      <c r="BL2172" s="21" t="s">
        <v>537</v>
      </c>
      <c r="BM2172" s="197" t="s">
        <v>2324</v>
      </c>
    </row>
    <row r="2173" spans="1:65" s="2" customFormat="1" ht="11.25">
      <c r="A2173" s="38"/>
      <c r="B2173" s="39"/>
      <c r="C2173" s="40"/>
      <c r="D2173" s="199" t="s">
        <v>542</v>
      </c>
      <c r="E2173" s="40"/>
      <c r="F2173" s="200" t="s">
        <v>2325</v>
      </c>
      <c r="G2173" s="40"/>
      <c r="H2173" s="40"/>
      <c r="I2173" s="201"/>
      <c r="J2173" s="40"/>
      <c r="K2173" s="40"/>
      <c r="L2173" s="43"/>
      <c r="M2173" s="202"/>
      <c r="N2173" s="203"/>
      <c r="O2173" s="68"/>
      <c r="P2173" s="68"/>
      <c r="Q2173" s="68"/>
      <c r="R2173" s="68"/>
      <c r="S2173" s="68"/>
      <c r="T2173" s="69"/>
      <c r="U2173" s="38"/>
      <c r="V2173" s="38"/>
      <c r="W2173" s="38"/>
      <c r="X2173" s="38"/>
      <c r="Y2173" s="38"/>
      <c r="Z2173" s="38"/>
      <c r="AA2173" s="38"/>
      <c r="AB2173" s="38"/>
      <c r="AC2173" s="38"/>
      <c r="AD2173" s="38"/>
      <c r="AE2173" s="38"/>
      <c r="AT2173" s="21" t="s">
        <v>542</v>
      </c>
      <c r="AU2173" s="21" t="s">
        <v>85</v>
      </c>
    </row>
    <row r="2174" spans="1:65" s="13" customFormat="1" ht="11.25">
      <c r="B2174" s="204"/>
      <c r="C2174" s="205"/>
      <c r="D2174" s="206" t="s">
        <v>546</v>
      </c>
      <c r="E2174" s="207" t="s">
        <v>19</v>
      </c>
      <c r="F2174" s="208" t="s">
        <v>2326</v>
      </c>
      <c r="G2174" s="205"/>
      <c r="H2174" s="209">
        <v>148.88499999999999</v>
      </c>
      <c r="I2174" s="210"/>
      <c r="J2174" s="205"/>
      <c r="K2174" s="205"/>
      <c r="L2174" s="211"/>
      <c r="M2174" s="212"/>
      <c r="N2174" s="213"/>
      <c r="O2174" s="213"/>
      <c r="P2174" s="213"/>
      <c r="Q2174" s="213"/>
      <c r="R2174" s="213"/>
      <c r="S2174" s="213"/>
      <c r="T2174" s="214"/>
      <c r="AT2174" s="215" t="s">
        <v>546</v>
      </c>
      <c r="AU2174" s="215" t="s">
        <v>85</v>
      </c>
      <c r="AV2174" s="13" t="s">
        <v>85</v>
      </c>
      <c r="AW2174" s="13" t="s">
        <v>33</v>
      </c>
      <c r="AX2174" s="13" t="s">
        <v>79</v>
      </c>
      <c r="AY2174" s="215" t="s">
        <v>525</v>
      </c>
    </row>
    <row r="2175" spans="1:65" s="2" customFormat="1" ht="66.75" customHeight="1">
      <c r="A2175" s="38"/>
      <c r="B2175" s="39"/>
      <c r="C2175" s="186" t="s">
        <v>2327</v>
      </c>
      <c r="D2175" s="186" t="s">
        <v>533</v>
      </c>
      <c r="E2175" s="187" t="s">
        <v>2328</v>
      </c>
      <c r="F2175" s="188" t="s">
        <v>2329</v>
      </c>
      <c r="G2175" s="189" t="s">
        <v>132</v>
      </c>
      <c r="H2175" s="190">
        <v>111.44</v>
      </c>
      <c r="I2175" s="191"/>
      <c r="J2175" s="192">
        <f>ROUND(I2175*H2175,2)</f>
        <v>0</v>
      </c>
      <c r="K2175" s="188" t="s">
        <v>536</v>
      </c>
      <c r="L2175" s="43"/>
      <c r="M2175" s="193" t="s">
        <v>19</v>
      </c>
      <c r="N2175" s="194" t="s">
        <v>44</v>
      </c>
      <c r="O2175" s="68"/>
      <c r="P2175" s="195">
        <f>O2175*H2175</f>
        <v>0</v>
      </c>
      <c r="Q2175" s="195">
        <v>8.6800000000000002E-3</v>
      </c>
      <c r="R2175" s="195">
        <f>Q2175*H2175</f>
        <v>0.96729920000000003</v>
      </c>
      <c r="S2175" s="195">
        <v>0</v>
      </c>
      <c r="T2175" s="196">
        <f>S2175*H2175</f>
        <v>0</v>
      </c>
      <c r="U2175" s="38"/>
      <c r="V2175" s="38"/>
      <c r="W2175" s="38"/>
      <c r="X2175" s="38"/>
      <c r="Y2175" s="38"/>
      <c r="Z2175" s="38"/>
      <c r="AA2175" s="38"/>
      <c r="AB2175" s="38"/>
      <c r="AC2175" s="38"/>
      <c r="AD2175" s="38"/>
      <c r="AE2175" s="38"/>
      <c r="AR2175" s="197" t="s">
        <v>537</v>
      </c>
      <c r="AT2175" s="197" t="s">
        <v>533</v>
      </c>
      <c r="AU2175" s="197" t="s">
        <v>85</v>
      </c>
      <c r="AY2175" s="21" t="s">
        <v>525</v>
      </c>
      <c r="BE2175" s="198">
        <f>IF(N2175="základní",J2175,0)</f>
        <v>0</v>
      </c>
      <c r="BF2175" s="198">
        <f>IF(N2175="snížená",J2175,0)</f>
        <v>0</v>
      </c>
      <c r="BG2175" s="198">
        <f>IF(N2175="zákl. přenesená",J2175,0)</f>
        <v>0</v>
      </c>
      <c r="BH2175" s="198">
        <f>IF(N2175="sníž. přenesená",J2175,0)</f>
        <v>0</v>
      </c>
      <c r="BI2175" s="198">
        <f>IF(N2175="nulová",J2175,0)</f>
        <v>0</v>
      </c>
      <c r="BJ2175" s="21" t="s">
        <v>85</v>
      </c>
      <c r="BK2175" s="198">
        <f>ROUND(I2175*H2175,2)</f>
        <v>0</v>
      </c>
      <c r="BL2175" s="21" t="s">
        <v>537</v>
      </c>
      <c r="BM2175" s="197" t="s">
        <v>2330</v>
      </c>
    </row>
    <row r="2176" spans="1:65" s="2" customFormat="1" ht="11.25">
      <c r="A2176" s="38"/>
      <c r="B2176" s="39"/>
      <c r="C2176" s="40"/>
      <c r="D2176" s="199" t="s">
        <v>542</v>
      </c>
      <c r="E2176" s="40"/>
      <c r="F2176" s="200" t="s">
        <v>2331</v>
      </c>
      <c r="G2176" s="40"/>
      <c r="H2176" s="40"/>
      <c r="I2176" s="201"/>
      <c r="J2176" s="40"/>
      <c r="K2176" s="40"/>
      <c r="L2176" s="43"/>
      <c r="M2176" s="202"/>
      <c r="N2176" s="203"/>
      <c r="O2176" s="68"/>
      <c r="P2176" s="68"/>
      <c r="Q2176" s="68"/>
      <c r="R2176" s="68"/>
      <c r="S2176" s="68"/>
      <c r="T2176" s="69"/>
      <c r="U2176" s="38"/>
      <c r="V2176" s="38"/>
      <c r="W2176" s="38"/>
      <c r="X2176" s="38"/>
      <c r="Y2176" s="38"/>
      <c r="Z2176" s="38"/>
      <c r="AA2176" s="38"/>
      <c r="AB2176" s="38"/>
      <c r="AC2176" s="38"/>
      <c r="AD2176" s="38"/>
      <c r="AE2176" s="38"/>
      <c r="AT2176" s="21" t="s">
        <v>542</v>
      </c>
      <c r="AU2176" s="21" t="s">
        <v>85</v>
      </c>
    </row>
    <row r="2177" spans="2:51" s="15" customFormat="1" ht="11.25">
      <c r="B2177" s="227"/>
      <c r="C2177" s="228"/>
      <c r="D2177" s="206" t="s">
        <v>546</v>
      </c>
      <c r="E2177" s="229" t="s">
        <v>19</v>
      </c>
      <c r="F2177" s="230" t="s">
        <v>2332</v>
      </c>
      <c r="G2177" s="228"/>
      <c r="H2177" s="229" t="s">
        <v>19</v>
      </c>
      <c r="I2177" s="231"/>
      <c r="J2177" s="228"/>
      <c r="K2177" s="228"/>
      <c r="L2177" s="232"/>
      <c r="M2177" s="233"/>
      <c r="N2177" s="234"/>
      <c r="O2177" s="234"/>
      <c r="P2177" s="234"/>
      <c r="Q2177" s="234"/>
      <c r="R2177" s="234"/>
      <c r="S2177" s="234"/>
      <c r="T2177" s="235"/>
      <c r="AT2177" s="236" t="s">
        <v>546</v>
      </c>
      <c r="AU2177" s="236" t="s">
        <v>85</v>
      </c>
      <c r="AV2177" s="15" t="s">
        <v>79</v>
      </c>
      <c r="AW2177" s="15" t="s">
        <v>33</v>
      </c>
      <c r="AX2177" s="15" t="s">
        <v>72</v>
      </c>
      <c r="AY2177" s="236" t="s">
        <v>525</v>
      </c>
    </row>
    <row r="2178" spans="2:51" s="15" customFormat="1" ht="11.25">
      <c r="B2178" s="227"/>
      <c r="C2178" s="228"/>
      <c r="D2178" s="206" t="s">
        <v>546</v>
      </c>
      <c r="E2178" s="229" t="s">
        <v>19</v>
      </c>
      <c r="F2178" s="230" t="s">
        <v>2333</v>
      </c>
      <c r="G2178" s="228"/>
      <c r="H2178" s="229" t="s">
        <v>19</v>
      </c>
      <c r="I2178" s="231"/>
      <c r="J2178" s="228"/>
      <c r="K2178" s="228"/>
      <c r="L2178" s="232"/>
      <c r="M2178" s="233"/>
      <c r="N2178" s="234"/>
      <c r="O2178" s="234"/>
      <c r="P2178" s="234"/>
      <c r="Q2178" s="234"/>
      <c r="R2178" s="234"/>
      <c r="S2178" s="234"/>
      <c r="T2178" s="235"/>
      <c r="AT2178" s="236" t="s">
        <v>546</v>
      </c>
      <c r="AU2178" s="236" t="s">
        <v>85</v>
      </c>
      <c r="AV2178" s="15" t="s">
        <v>79</v>
      </c>
      <c r="AW2178" s="15" t="s">
        <v>33</v>
      </c>
      <c r="AX2178" s="15" t="s">
        <v>72</v>
      </c>
      <c r="AY2178" s="236" t="s">
        <v>525</v>
      </c>
    </row>
    <row r="2179" spans="2:51" s="15" customFormat="1" ht="11.25">
      <c r="B2179" s="227"/>
      <c r="C2179" s="228"/>
      <c r="D2179" s="206" t="s">
        <v>546</v>
      </c>
      <c r="E2179" s="229" t="s">
        <v>19</v>
      </c>
      <c r="F2179" s="230" t="s">
        <v>2334</v>
      </c>
      <c r="G2179" s="228"/>
      <c r="H2179" s="229" t="s">
        <v>19</v>
      </c>
      <c r="I2179" s="231"/>
      <c r="J2179" s="228"/>
      <c r="K2179" s="228"/>
      <c r="L2179" s="232"/>
      <c r="M2179" s="233"/>
      <c r="N2179" s="234"/>
      <c r="O2179" s="234"/>
      <c r="P2179" s="234"/>
      <c r="Q2179" s="234"/>
      <c r="R2179" s="234"/>
      <c r="S2179" s="234"/>
      <c r="T2179" s="235"/>
      <c r="AT2179" s="236" t="s">
        <v>546</v>
      </c>
      <c r="AU2179" s="236" t="s">
        <v>85</v>
      </c>
      <c r="AV2179" s="15" t="s">
        <v>79</v>
      </c>
      <c r="AW2179" s="15" t="s">
        <v>33</v>
      </c>
      <c r="AX2179" s="15" t="s">
        <v>72</v>
      </c>
      <c r="AY2179" s="236" t="s">
        <v>525</v>
      </c>
    </row>
    <row r="2180" spans="2:51" s="13" customFormat="1" ht="11.25">
      <c r="B2180" s="204"/>
      <c r="C2180" s="205"/>
      <c r="D2180" s="206" t="s">
        <v>546</v>
      </c>
      <c r="E2180" s="207" t="s">
        <v>19</v>
      </c>
      <c r="F2180" s="208" t="s">
        <v>2335</v>
      </c>
      <c r="G2180" s="205"/>
      <c r="H2180" s="209">
        <v>23.93</v>
      </c>
      <c r="I2180" s="210"/>
      <c r="J2180" s="205"/>
      <c r="K2180" s="205"/>
      <c r="L2180" s="211"/>
      <c r="M2180" s="212"/>
      <c r="N2180" s="213"/>
      <c r="O2180" s="213"/>
      <c r="P2180" s="213"/>
      <c r="Q2180" s="213"/>
      <c r="R2180" s="213"/>
      <c r="S2180" s="213"/>
      <c r="T2180" s="214"/>
      <c r="AT2180" s="215" t="s">
        <v>546</v>
      </c>
      <c r="AU2180" s="215" t="s">
        <v>85</v>
      </c>
      <c r="AV2180" s="13" t="s">
        <v>85</v>
      </c>
      <c r="AW2180" s="13" t="s">
        <v>33</v>
      </c>
      <c r="AX2180" s="13" t="s">
        <v>72</v>
      </c>
      <c r="AY2180" s="215" t="s">
        <v>525</v>
      </c>
    </row>
    <row r="2181" spans="2:51" s="13" customFormat="1" ht="11.25">
      <c r="B2181" s="204"/>
      <c r="C2181" s="205"/>
      <c r="D2181" s="206" t="s">
        <v>546</v>
      </c>
      <c r="E2181" s="207" t="s">
        <v>19</v>
      </c>
      <c r="F2181" s="208" t="s">
        <v>2336</v>
      </c>
      <c r="G2181" s="205"/>
      <c r="H2181" s="209">
        <v>-3.5249999999999999</v>
      </c>
      <c r="I2181" s="210"/>
      <c r="J2181" s="205"/>
      <c r="K2181" s="205"/>
      <c r="L2181" s="211"/>
      <c r="M2181" s="212"/>
      <c r="N2181" s="213"/>
      <c r="O2181" s="213"/>
      <c r="P2181" s="213"/>
      <c r="Q2181" s="213"/>
      <c r="R2181" s="213"/>
      <c r="S2181" s="213"/>
      <c r="T2181" s="214"/>
      <c r="AT2181" s="215" t="s">
        <v>546</v>
      </c>
      <c r="AU2181" s="215" t="s">
        <v>85</v>
      </c>
      <c r="AV2181" s="13" t="s">
        <v>85</v>
      </c>
      <c r="AW2181" s="13" t="s">
        <v>33</v>
      </c>
      <c r="AX2181" s="13" t="s">
        <v>72</v>
      </c>
      <c r="AY2181" s="215" t="s">
        <v>525</v>
      </c>
    </row>
    <row r="2182" spans="2:51" s="13" customFormat="1" ht="11.25">
      <c r="B2182" s="204"/>
      <c r="C2182" s="205"/>
      <c r="D2182" s="206" t="s">
        <v>546</v>
      </c>
      <c r="E2182" s="207" t="s">
        <v>19</v>
      </c>
      <c r="F2182" s="208" t="s">
        <v>2337</v>
      </c>
      <c r="G2182" s="205"/>
      <c r="H2182" s="209">
        <v>-2.82</v>
      </c>
      <c r="I2182" s="210"/>
      <c r="J2182" s="205"/>
      <c r="K2182" s="205"/>
      <c r="L2182" s="211"/>
      <c r="M2182" s="212"/>
      <c r="N2182" s="213"/>
      <c r="O2182" s="213"/>
      <c r="P2182" s="213"/>
      <c r="Q2182" s="213"/>
      <c r="R2182" s="213"/>
      <c r="S2182" s="213"/>
      <c r="T2182" s="214"/>
      <c r="AT2182" s="215" t="s">
        <v>546</v>
      </c>
      <c r="AU2182" s="215" t="s">
        <v>85</v>
      </c>
      <c r="AV2182" s="13" t="s">
        <v>85</v>
      </c>
      <c r="AW2182" s="13" t="s">
        <v>33</v>
      </c>
      <c r="AX2182" s="13" t="s">
        <v>72</v>
      </c>
      <c r="AY2182" s="215" t="s">
        <v>525</v>
      </c>
    </row>
    <row r="2183" spans="2:51" s="13" customFormat="1" ht="11.25">
      <c r="B2183" s="204"/>
      <c r="C2183" s="205"/>
      <c r="D2183" s="206" t="s">
        <v>546</v>
      </c>
      <c r="E2183" s="207" t="s">
        <v>19</v>
      </c>
      <c r="F2183" s="208" t="s">
        <v>2338</v>
      </c>
      <c r="G2183" s="205"/>
      <c r="H2183" s="209">
        <v>-1.41</v>
      </c>
      <c r="I2183" s="210"/>
      <c r="J2183" s="205"/>
      <c r="K2183" s="205"/>
      <c r="L2183" s="211"/>
      <c r="M2183" s="212"/>
      <c r="N2183" s="213"/>
      <c r="O2183" s="213"/>
      <c r="P2183" s="213"/>
      <c r="Q2183" s="213"/>
      <c r="R2183" s="213"/>
      <c r="S2183" s="213"/>
      <c r="T2183" s="214"/>
      <c r="AT2183" s="215" t="s">
        <v>546</v>
      </c>
      <c r="AU2183" s="215" t="s">
        <v>85</v>
      </c>
      <c r="AV2183" s="13" t="s">
        <v>85</v>
      </c>
      <c r="AW2183" s="13" t="s">
        <v>33</v>
      </c>
      <c r="AX2183" s="13" t="s">
        <v>72</v>
      </c>
      <c r="AY2183" s="215" t="s">
        <v>525</v>
      </c>
    </row>
    <row r="2184" spans="2:51" s="13" customFormat="1" ht="11.25">
      <c r="B2184" s="204"/>
      <c r="C2184" s="205"/>
      <c r="D2184" s="206" t="s">
        <v>546</v>
      </c>
      <c r="E2184" s="207" t="s">
        <v>19</v>
      </c>
      <c r="F2184" s="208" t="s">
        <v>2339</v>
      </c>
      <c r="G2184" s="205"/>
      <c r="H2184" s="209">
        <v>-0.40500000000000003</v>
      </c>
      <c r="I2184" s="210"/>
      <c r="J2184" s="205"/>
      <c r="K2184" s="205"/>
      <c r="L2184" s="211"/>
      <c r="M2184" s="212"/>
      <c r="N2184" s="213"/>
      <c r="O2184" s="213"/>
      <c r="P2184" s="213"/>
      <c r="Q2184" s="213"/>
      <c r="R2184" s="213"/>
      <c r="S2184" s="213"/>
      <c r="T2184" s="214"/>
      <c r="AT2184" s="215" t="s">
        <v>546</v>
      </c>
      <c r="AU2184" s="215" t="s">
        <v>85</v>
      </c>
      <c r="AV2184" s="13" t="s">
        <v>85</v>
      </c>
      <c r="AW2184" s="13" t="s">
        <v>33</v>
      </c>
      <c r="AX2184" s="13" t="s">
        <v>72</v>
      </c>
      <c r="AY2184" s="215" t="s">
        <v>525</v>
      </c>
    </row>
    <row r="2185" spans="2:51" s="15" customFormat="1" ht="11.25">
      <c r="B2185" s="227"/>
      <c r="C2185" s="228"/>
      <c r="D2185" s="206" t="s">
        <v>546</v>
      </c>
      <c r="E2185" s="229" t="s">
        <v>19</v>
      </c>
      <c r="F2185" s="230" t="s">
        <v>2340</v>
      </c>
      <c r="G2185" s="228"/>
      <c r="H2185" s="229" t="s">
        <v>19</v>
      </c>
      <c r="I2185" s="231"/>
      <c r="J2185" s="228"/>
      <c r="K2185" s="228"/>
      <c r="L2185" s="232"/>
      <c r="M2185" s="233"/>
      <c r="N2185" s="234"/>
      <c r="O2185" s="234"/>
      <c r="P2185" s="234"/>
      <c r="Q2185" s="234"/>
      <c r="R2185" s="234"/>
      <c r="S2185" s="234"/>
      <c r="T2185" s="235"/>
      <c r="AT2185" s="236" t="s">
        <v>546</v>
      </c>
      <c r="AU2185" s="236" t="s">
        <v>85</v>
      </c>
      <c r="AV2185" s="15" t="s">
        <v>79</v>
      </c>
      <c r="AW2185" s="15" t="s">
        <v>33</v>
      </c>
      <c r="AX2185" s="15" t="s">
        <v>72</v>
      </c>
      <c r="AY2185" s="236" t="s">
        <v>525</v>
      </c>
    </row>
    <row r="2186" spans="2:51" s="13" customFormat="1" ht="11.25">
      <c r="B2186" s="204"/>
      <c r="C2186" s="205"/>
      <c r="D2186" s="206" t="s">
        <v>546</v>
      </c>
      <c r="E2186" s="207" t="s">
        <v>19</v>
      </c>
      <c r="F2186" s="208" t="s">
        <v>2341</v>
      </c>
      <c r="G2186" s="205"/>
      <c r="H2186" s="209">
        <v>4.9180000000000001</v>
      </c>
      <c r="I2186" s="210"/>
      <c r="J2186" s="205"/>
      <c r="K2186" s="205"/>
      <c r="L2186" s="211"/>
      <c r="M2186" s="212"/>
      <c r="N2186" s="213"/>
      <c r="O2186" s="213"/>
      <c r="P2186" s="213"/>
      <c r="Q2186" s="213"/>
      <c r="R2186" s="213"/>
      <c r="S2186" s="213"/>
      <c r="T2186" s="214"/>
      <c r="AT2186" s="215" t="s">
        <v>546</v>
      </c>
      <c r="AU2186" s="215" t="s">
        <v>85</v>
      </c>
      <c r="AV2186" s="13" t="s">
        <v>85</v>
      </c>
      <c r="AW2186" s="13" t="s">
        <v>33</v>
      </c>
      <c r="AX2186" s="13" t="s">
        <v>72</v>
      </c>
      <c r="AY2186" s="215" t="s">
        <v>525</v>
      </c>
    </row>
    <row r="2187" spans="2:51" s="15" customFormat="1" ht="11.25">
      <c r="B2187" s="227"/>
      <c r="C2187" s="228"/>
      <c r="D2187" s="206" t="s">
        <v>546</v>
      </c>
      <c r="E2187" s="229" t="s">
        <v>19</v>
      </c>
      <c r="F2187" s="230" t="s">
        <v>2342</v>
      </c>
      <c r="G2187" s="228"/>
      <c r="H2187" s="229" t="s">
        <v>19</v>
      </c>
      <c r="I2187" s="231"/>
      <c r="J2187" s="228"/>
      <c r="K2187" s="228"/>
      <c r="L2187" s="232"/>
      <c r="M2187" s="233"/>
      <c r="N2187" s="234"/>
      <c r="O2187" s="234"/>
      <c r="P2187" s="234"/>
      <c r="Q2187" s="234"/>
      <c r="R2187" s="234"/>
      <c r="S2187" s="234"/>
      <c r="T2187" s="235"/>
      <c r="AT2187" s="236" t="s">
        <v>546</v>
      </c>
      <c r="AU2187" s="236" t="s">
        <v>85</v>
      </c>
      <c r="AV2187" s="15" t="s">
        <v>79</v>
      </c>
      <c r="AW2187" s="15" t="s">
        <v>33</v>
      </c>
      <c r="AX2187" s="15" t="s">
        <v>72</v>
      </c>
      <c r="AY2187" s="236" t="s">
        <v>525</v>
      </c>
    </row>
    <row r="2188" spans="2:51" s="15" customFormat="1" ht="11.25">
      <c r="B2188" s="227"/>
      <c r="C2188" s="228"/>
      <c r="D2188" s="206" t="s">
        <v>546</v>
      </c>
      <c r="E2188" s="229" t="s">
        <v>19</v>
      </c>
      <c r="F2188" s="230" t="s">
        <v>2343</v>
      </c>
      <c r="G2188" s="228"/>
      <c r="H2188" s="229" t="s">
        <v>19</v>
      </c>
      <c r="I2188" s="231"/>
      <c r="J2188" s="228"/>
      <c r="K2188" s="228"/>
      <c r="L2188" s="232"/>
      <c r="M2188" s="233"/>
      <c r="N2188" s="234"/>
      <c r="O2188" s="234"/>
      <c r="P2188" s="234"/>
      <c r="Q2188" s="234"/>
      <c r="R2188" s="234"/>
      <c r="S2188" s="234"/>
      <c r="T2188" s="235"/>
      <c r="AT2188" s="236" t="s">
        <v>546</v>
      </c>
      <c r="AU2188" s="236" t="s">
        <v>85</v>
      </c>
      <c r="AV2188" s="15" t="s">
        <v>79</v>
      </c>
      <c r="AW2188" s="15" t="s">
        <v>33</v>
      </c>
      <c r="AX2188" s="15" t="s">
        <v>72</v>
      </c>
      <c r="AY2188" s="236" t="s">
        <v>525</v>
      </c>
    </row>
    <row r="2189" spans="2:51" s="13" customFormat="1" ht="11.25">
      <c r="B2189" s="204"/>
      <c r="C2189" s="205"/>
      <c r="D2189" s="206" t="s">
        <v>546</v>
      </c>
      <c r="E2189" s="207" t="s">
        <v>19</v>
      </c>
      <c r="F2189" s="208" t="s">
        <v>2344</v>
      </c>
      <c r="G2189" s="205"/>
      <c r="H2189" s="209">
        <v>5.984</v>
      </c>
      <c r="I2189" s="210"/>
      <c r="J2189" s="205"/>
      <c r="K2189" s="205"/>
      <c r="L2189" s="211"/>
      <c r="M2189" s="212"/>
      <c r="N2189" s="213"/>
      <c r="O2189" s="213"/>
      <c r="P2189" s="213"/>
      <c r="Q2189" s="213"/>
      <c r="R2189" s="213"/>
      <c r="S2189" s="213"/>
      <c r="T2189" s="214"/>
      <c r="AT2189" s="215" t="s">
        <v>546</v>
      </c>
      <c r="AU2189" s="215" t="s">
        <v>85</v>
      </c>
      <c r="AV2189" s="13" t="s">
        <v>85</v>
      </c>
      <c r="AW2189" s="13" t="s">
        <v>33</v>
      </c>
      <c r="AX2189" s="13" t="s">
        <v>72</v>
      </c>
      <c r="AY2189" s="215" t="s">
        <v>525</v>
      </c>
    </row>
    <row r="2190" spans="2:51" s="13" customFormat="1" ht="11.25">
      <c r="B2190" s="204"/>
      <c r="C2190" s="205"/>
      <c r="D2190" s="206" t="s">
        <v>546</v>
      </c>
      <c r="E2190" s="207" t="s">
        <v>19</v>
      </c>
      <c r="F2190" s="208" t="s">
        <v>2345</v>
      </c>
      <c r="G2190" s="205"/>
      <c r="H2190" s="209">
        <v>5.2380000000000004</v>
      </c>
      <c r="I2190" s="210"/>
      <c r="J2190" s="205"/>
      <c r="K2190" s="205"/>
      <c r="L2190" s="211"/>
      <c r="M2190" s="212"/>
      <c r="N2190" s="213"/>
      <c r="O2190" s="213"/>
      <c r="P2190" s="213"/>
      <c r="Q2190" s="213"/>
      <c r="R2190" s="213"/>
      <c r="S2190" s="213"/>
      <c r="T2190" s="214"/>
      <c r="AT2190" s="215" t="s">
        <v>546</v>
      </c>
      <c r="AU2190" s="215" t="s">
        <v>85</v>
      </c>
      <c r="AV2190" s="13" t="s">
        <v>85</v>
      </c>
      <c r="AW2190" s="13" t="s">
        <v>33</v>
      </c>
      <c r="AX2190" s="13" t="s">
        <v>72</v>
      </c>
      <c r="AY2190" s="215" t="s">
        <v>525</v>
      </c>
    </row>
    <row r="2191" spans="2:51" s="15" customFormat="1" ht="11.25">
      <c r="B2191" s="227"/>
      <c r="C2191" s="228"/>
      <c r="D2191" s="206" t="s">
        <v>546</v>
      </c>
      <c r="E2191" s="229" t="s">
        <v>19</v>
      </c>
      <c r="F2191" s="230" t="s">
        <v>2346</v>
      </c>
      <c r="G2191" s="228"/>
      <c r="H2191" s="229" t="s">
        <v>19</v>
      </c>
      <c r="I2191" s="231"/>
      <c r="J2191" s="228"/>
      <c r="K2191" s="228"/>
      <c r="L2191" s="232"/>
      <c r="M2191" s="233"/>
      <c r="N2191" s="234"/>
      <c r="O2191" s="234"/>
      <c r="P2191" s="234"/>
      <c r="Q2191" s="234"/>
      <c r="R2191" s="234"/>
      <c r="S2191" s="234"/>
      <c r="T2191" s="235"/>
      <c r="AT2191" s="236" t="s">
        <v>546</v>
      </c>
      <c r="AU2191" s="236" t="s">
        <v>85</v>
      </c>
      <c r="AV2191" s="15" t="s">
        <v>79</v>
      </c>
      <c r="AW2191" s="15" t="s">
        <v>33</v>
      </c>
      <c r="AX2191" s="15" t="s">
        <v>72</v>
      </c>
      <c r="AY2191" s="236" t="s">
        <v>525</v>
      </c>
    </row>
    <row r="2192" spans="2:51" s="15" customFormat="1" ht="11.25">
      <c r="B2192" s="227"/>
      <c r="C2192" s="228"/>
      <c r="D2192" s="206" t="s">
        <v>546</v>
      </c>
      <c r="E2192" s="229" t="s">
        <v>19</v>
      </c>
      <c r="F2192" s="230" t="s">
        <v>2347</v>
      </c>
      <c r="G2192" s="228"/>
      <c r="H2192" s="229" t="s">
        <v>19</v>
      </c>
      <c r="I2192" s="231"/>
      <c r="J2192" s="228"/>
      <c r="K2192" s="228"/>
      <c r="L2192" s="232"/>
      <c r="M2192" s="233"/>
      <c r="N2192" s="234"/>
      <c r="O2192" s="234"/>
      <c r="P2192" s="234"/>
      <c r="Q2192" s="234"/>
      <c r="R2192" s="234"/>
      <c r="S2192" s="234"/>
      <c r="T2192" s="235"/>
      <c r="AT2192" s="236" t="s">
        <v>546</v>
      </c>
      <c r="AU2192" s="236" t="s">
        <v>85</v>
      </c>
      <c r="AV2192" s="15" t="s">
        <v>79</v>
      </c>
      <c r="AW2192" s="15" t="s">
        <v>33</v>
      </c>
      <c r="AX2192" s="15" t="s">
        <v>72</v>
      </c>
      <c r="AY2192" s="236" t="s">
        <v>525</v>
      </c>
    </row>
    <row r="2193" spans="2:51" s="13" customFormat="1" ht="11.25">
      <c r="B2193" s="204"/>
      <c r="C2193" s="205"/>
      <c r="D2193" s="206" t="s">
        <v>546</v>
      </c>
      <c r="E2193" s="207" t="s">
        <v>19</v>
      </c>
      <c r="F2193" s="208" t="s">
        <v>2348</v>
      </c>
      <c r="G2193" s="205"/>
      <c r="H2193" s="209">
        <v>8.6549999999999994</v>
      </c>
      <c r="I2193" s="210"/>
      <c r="J2193" s="205"/>
      <c r="K2193" s="205"/>
      <c r="L2193" s="211"/>
      <c r="M2193" s="212"/>
      <c r="N2193" s="213"/>
      <c r="O2193" s="213"/>
      <c r="P2193" s="213"/>
      <c r="Q2193" s="213"/>
      <c r="R2193" s="213"/>
      <c r="S2193" s="213"/>
      <c r="T2193" s="214"/>
      <c r="AT2193" s="215" t="s">
        <v>546</v>
      </c>
      <c r="AU2193" s="215" t="s">
        <v>85</v>
      </c>
      <c r="AV2193" s="13" t="s">
        <v>85</v>
      </c>
      <c r="AW2193" s="13" t="s">
        <v>33</v>
      </c>
      <c r="AX2193" s="13" t="s">
        <v>72</v>
      </c>
      <c r="AY2193" s="215" t="s">
        <v>525</v>
      </c>
    </row>
    <row r="2194" spans="2:51" s="13" customFormat="1" ht="11.25">
      <c r="B2194" s="204"/>
      <c r="C2194" s="205"/>
      <c r="D2194" s="206" t="s">
        <v>546</v>
      </c>
      <c r="E2194" s="207" t="s">
        <v>19</v>
      </c>
      <c r="F2194" s="208" t="s">
        <v>2349</v>
      </c>
      <c r="G2194" s="205"/>
      <c r="H2194" s="209">
        <v>20.475000000000001</v>
      </c>
      <c r="I2194" s="210"/>
      <c r="J2194" s="205"/>
      <c r="K2194" s="205"/>
      <c r="L2194" s="211"/>
      <c r="M2194" s="212"/>
      <c r="N2194" s="213"/>
      <c r="O2194" s="213"/>
      <c r="P2194" s="213"/>
      <c r="Q2194" s="213"/>
      <c r="R2194" s="213"/>
      <c r="S2194" s="213"/>
      <c r="T2194" s="214"/>
      <c r="AT2194" s="215" t="s">
        <v>546</v>
      </c>
      <c r="AU2194" s="215" t="s">
        <v>85</v>
      </c>
      <c r="AV2194" s="13" t="s">
        <v>85</v>
      </c>
      <c r="AW2194" s="13" t="s">
        <v>33</v>
      </c>
      <c r="AX2194" s="13" t="s">
        <v>72</v>
      </c>
      <c r="AY2194" s="215" t="s">
        <v>525</v>
      </c>
    </row>
    <row r="2195" spans="2:51" s="15" customFormat="1" ht="11.25">
      <c r="B2195" s="227"/>
      <c r="C2195" s="228"/>
      <c r="D2195" s="206" t="s">
        <v>546</v>
      </c>
      <c r="E2195" s="229" t="s">
        <v>19</v>
      </c>
      <c r="F2195" s="230" t="s">
        <v>2350</v>
      </c>
      <c r="G2195" s="228"/>
      <c r="H2195" s="229" t="s">
        <v>19</v>
      </c>
      <c r="I2195" s="231"/>
      <c r="J2195" s="228"/>
      <c r="K2195" s="228"/>
      <c r="L2195" s="232"/>
      <c r="M2195" s="233"/>
      <c r="N2195" s="234"/>
      <c r="O2195" s="234"/>
      <c r="P2195" s="234"/>
      <c r="Q2195" s="234"/>
      <c r="R2195" s="234"/>
      <c r="S2195" s="234"/>
      <c r="T2195" s="235"/>
      <c r="AT2195" s="236" t="s">
        <v>546</v>
      </c>
      <c r="AU2195" s="236" t="s">
        <v>85</v>
      </c>
      <c r="AV2195" s="15" t="s">
        <v>79</v>
      </c>
      <c r="AW2195" s="15" t="s">
        <v>33</v>
      </c>
      <c r="AX2195" s="15" t="s">
        <v>72</v>
      </c>
      <c r="AY2195" s="236" t="s">
        <v>525</v>
      </c>
    </row>
    <row r="2196" spans="2:51" s="15" customFormat="1" ht="11.25">
      <c r="B2196" s="227"/>
      <c r="C2196" s="228"/>
      <c r="D2196" s="206" t="s">
        <v>546</v>
      </c>
      <c r="E2196" s="229" t="s">
        <v>19</v>
      </c>
      <c r="F2196" s="230" t="s">
        <v>2351</v>
      </c>
      <c r="G2196" s="228"/>
      <c r="H2196" s="229" t="s">
        <v>19</v>
      </c>
      <c r="I2196" s="231"/>
      <c r="J2196" s="228"/>
      <c r="K2196" s="228"/>
      <c r="L2196" s="232"/>
      <c r="M2196" s="233"/>
      <c r="N2196" s="234"/>
      <c r="O2196" s="234"/>
      <c r="P2196" s="234"/>
      <c r="Q2196" s="234"/>
      <c r="R2196" s="234"/>
      <c r="S2196" s="234"/>
      <c r="T2196" s="235"/>
      <c r="AT2196" s="236" t="s">
        <v>546</v>
      </c>
      <c r="AU2196" s="236" t="s">
        <v>85</v>
      </c>
      <c r="AV2196" s="15" t="s">
        <v>79</v>
      </c>
      <c r="AW2196" s="15" t="s">
        <v>33</v>
      </c>
      <c r="AX2196" s="15" t="s">
        <v>72</v>
      </c>
      <c r="AY2196" s="236" t="s">
        <v>525</v>
      </c>
    </row>
    <row r="2197" spans="2:51" s="13" customFormat="1" ht="11.25">
      <c r="B2197" s="204"/>
      <c r="C2197" s="205"/>
      <c r="D2197" s="206" t="s">
        <v>546</v>
      </c>
      <c r="E2197" s="207" t="s">
        <v>19</v>
      </c>
      <c r="F2197" s="208" t="s">
        <v>2352</v>
      </c>
      <c r="G2197" s="205"/>
      <c r="H2197" s="209">
        <v>5.9</v>
      </c>
      <c r="I2197" s="210"/>
      <c r="J2197" s="205"/>
      <c r="K2197" s="205"/>
      <c r="L2197" s="211"/>
      <c r="M2197" s="212"/>
      <c r="N2197" s="213"/>
      <c r="O2197" s="213"/>
      <c r="P2197" s="213"/>
      <c r="Q2197" s="213"/>
      <c r="R2197" s="213"/>
      <c r="S2197" s="213"/>
      <c r="T2197" s="214"/>
      <c r="AT2197" s="215" t="s">
        <v>546</v>
      </c>
      <c r="AU2197" s="215" t="s">
        <v>85</v>
      </c>
      <c r="AV2197" s="13" t="s">
        <v>85</v>
      </c>
      <c r="AW2197" s="13" t="s">
        <v>33</v>
      </c>
      <c r="AX2197" s="13" t="s">
        <v>72</v>
      </c>
      <c r="AY2197" s="215" t="s">
        <v>525</v>
      </c>
    </row>
    <row r="2198" spans="2:51" s="15" customFormat="1" ht="11.25">
      <c r="B2198" s="227"/>
      <c r="C2198" s="228"/>
      <c r="D2198" s="206" t="s">
        <v>546</v>
      </c>
      <c r="E2198" s="229" t="s">
        <v>19</v>
      </c>
      <c r="F2198" s="230" t="s">
        <v>2353</v>
      </c>
      <c r="G2198" s="228"/>
      <c r="H2198" s="229" t="s">
        <v>19</v>
      </c>
      <c r="I2198" s="231"/>
      <c r="J2198" s="228"/>
      <c r="K2198" s="228"/>
      <c r="L2198" s="232"/>
      <c r="M2198" s="233"/>
      <c r="N2198" s="234"/>
      <c r="O2198" s="234"/>
      <c r="P2198" s="234"/>
      <c r="Q2198" s="234"/>
      <c r="R2198" s="234"/>
      <c r="S2198" s="234"/>
      <c r="T2198" s="235"/>
      <c r="AT2198" s="236" t="s">
        <v>546</v>
      </c>
      <c r="AU2198" s="236" t="s">
        <v>85</v>
      </c>
      <c r="AV2198" s="15" t="s">
        <v>79</v>
      </c>
      <c r="AW2198" s="15" t="s">
        <v>33</v>
      </c>
      <c r="AX2198" s="15" t="s">
        <v>72</v>
      </c>
      <c r="AY2198" s="236" t="s">
        <v>525</v>
      </c>
    </row>
    <row r="2199" spans="2:51" s="13" customFormat="1" ht="11.25">
      <c r="B2199" s="204"/>
      <c r="C2199" s="205"/>
      <c r="D2199" s="206" t="s">
        <v>546</v>
      </c>
      <c r="E2199" s="207" t="s">
        <v>19</v>
      </c>
      <c r="F2199" s="208" t="s">
        <v>2354</v>
      </c>
      <c r="G2199" s="205"/>
      <c r="H2199" s="209">
        <v>4.59</v>
      </c>
      <c r="I2199" s="210"/>
      <c r="J2199" s="205"/>
      <c r="K2199" s="205"/>
      <c r="L2199" s="211"/>
      <c r="M2199" s="212"/>
      <c r="N2199" s="213"/>
      <c r="O2199" s="213"/>
      <c r="P2199" s="213"/>
      <c r="Q2199" s="213"/>
      <c r="R2199" s="213"/>
      <c r="S2199" s="213"/>
      <c r="T2199" s="214"/>
      <c r="AT2199" s="215" t="s">
        <v>546</v>
      </c>
      <c r="AU2199" s="215" t="s">
        <v>85</v>
      </c>
      <c r="AV2199" s="13" t="s">
        <v>85</v>
      </c>
      <c r="AW2199" s="13" t="s">
        <v>33</v>
      </c>
      <c r="AX2199" s="13" t="s">
        <v>72</v>
      </c>
      <c r="AY2199" s="215" t="s">
        <v>525</v>
      </c>
    </row>
    <row r="2200" spans="2:51" s="13" customFormat="1" ht="11.25">
      <c r="B2200" s="204"/>
      <c r="C2200" s="205"/>
      <c r="D2200" s="206" t="s">
        <v>546</v>
      </c>
      <c r="E2200" s="207" t="s">
        <v>19</v>
      </c>
      <c r="F2200" s="208" t="s">
        <v>2355</v>
      </c>
      <c r="G2200" s="205"/>
      <c r="H2200" s="209">
        <v>-1.0649999999999999</v>
      </c>
      <c r="I2200" s="210"/>
      <c r="J2200" s="205"/>
      <c r="K2200" s="205"/>
      <c r="L2200" s="211"/>
      <c r="M2200" s="212"/>
      <c r="N2200" s="213"/>
      <c r="O2200" s="213"/>
      <c r="P2200" s="213"/>
      <c r="Q2200" s="213"/>
      <c r="R2200" s="213"/>
      <c r="S2200" s="213"/>
      <c r="T2200" s="214"/>
      <c r="AT2200" s="215" t="s">
        <v>546</v>
      </c>
      <c r="AU2200" s="215" t="s">
        <v>85</v>
      </c>
      <c r="AV2200" s="13" t="s">
        <v>85</v>
      </c>
      <c r="AW2200" s="13" t="s">
        <v>33</v>
      </c>
      <c r="AX2200" s="13" t="s">
        <v>72</v>
      </c>
      <c r="AY2200" s="215" t="s">
        <v>525</v>
      </c>
    </row>
    <row r="2201" spans="2:51" s="16" customFormat="1" ht="11.25">
      <c r="B2201" s="237"/>
      <c r="C2201" s="238"/>
      <c r="D2201" s="206" t="s">
        <v>546</v>
      </c>
      <c r="E2201" s="239" t="s">
        <v>265</v>
      </c>
      <c r="F2201" s="240" t="s">
        <v>590</v>
      </c>
      <c r="G2201" s="238"/>
      <c r="H2201" s="241">
        <v>70.465000000000003</v>
      </c>
      <c r="I2201" s="242"/>
      <c r="J2201" s="238"/>
      <c r="K2201" s="238"/>
      <c r="L2201" s="243"/>
      <c r="M2201" s="244"/>
      <c r="N2201" s="245"/>
      <c r="O2201" s="245"/>
      <c r="P2201" s="245"/>
      <c r="Q2201" s="245"/>
      <c r="R2201" s="245"/>
      <c r="S2201" s="245"/>
      <c r="T2201" s="246"/>
      <c r="AT2201" s="247" t="s">
        <v>546</v>
      </c>
      <c r="AU2201" s="247" t="s">
        <v>85</v>
      </c>
      <c r="AV2201" s="16" t="s">
        <v>573</v>
      </c>
      <c r="AW2201" s="16" t="s">
        <v>33</v>
      </c>
      <c r="AX2201" s="16" t="s">
        <v>72</v>
      </c>
      <c r="AY2201" s="247" t="s">
        <v>525</v>
      </c>
    </row>
    <row r="2202" spans="2:51" s="15" customFormat="1" ht="11.25">
      <c r="B2202" s="227"/>
      <c r="C2202" s="228"/>
      <c r="D2202" s="206" t="s">
        <v>546</v>
      </c>
      <c r="E2202" s="229" t="s">
        <v>19</v>
      </c>
      <c r="F2202" s="230" t="s">
        <v>2356</v>
      </c>
      <c r="G2202" s="228"/>
      <c r="H2202" s="229" t="s">
        <v>19</v>
      </c>
      <c r="I2202" s="231"/>
      <c r="J2202" s="228"/>
      <c r="K2202" s="228"/>
      <c r="L2202" s="232"/>
      <c r="M2202" s="233"/>
      <c r="N2202" s="234"/>
      <c r="O2202" s="234"/>
      <c r="P2202" s="234"/>
      <c r="Q2202" s="234"/>
      <c r="R2202" s="234"/>
      <c r="S2202" s="234"/>
      <c r="T2202" s="235"/>
      <c r="AT2202" s="236" t="s">
        <v>546</v>
      </c>
      <c r="AU2202" s="236" t="s">
        <v>85</v>
      </c>
      <c r="AV2202" s="15" t="s">
        <v>79</v>
      </c>
      <c r="AW2202" s="15" t="s">
        <v>33</v>
      </c>
      <c r="AX2202" s="15" t="s">
        <v>72</v>
      </c>
      <c r="AY2202" s="236" t="s">
        <v>525</v>
      </c>
    </row>
    <row r="2203" spans="2:51" s="15" customFormat="1" ht="11.25">
      <c r="B2203" s="227"/>
      <c r="C2203" s="228"/>
      <c r="D2203" s="206" t="s">
        <v>546</v>
      </c>
      <c r="E2203" s="229" t="s">
        <v>19</v>
      </c>
      <c r="F2203" s="230" t="s">
        <v>2333</v>
      </c>
      <c r="G2203" s="228"/>
      <c r="H2203" s="229" t="s">
        <v>19</v>
      </c>
      <c r="I2203" s="231"/>
      <c r="J2203" s="228"/>
      <c r="K2203" s="228"/>
      <c r="L2203" s="232"/>
      <c r="M2203" s="233"/>
      <c r="N2203" s="234"/>
      <c r="O2203" s="234"/>
      <c r="P2203" s="234"/>
      <c r="Q2203" s="234"/>
      <c r="R2203" s="234"/>
      <c r="S2203" s="234"/>
      <c r="T2203" s="235"/>
      <c r="AT2203" s="236" t="s">
        <v>546</v>
      </c>
      <c r="AU2203" s="236" t="s">
        <v>85</v>
      </c>
      <c r="AV2203" s="15" t="s">
        <v>79</v>
      </c>
      <c r="AW2203" s="15" t="s">
        <v>33</v>
      </c>
      <c r="AX2203" s="15" t="s">
        <v>72</v>
      </c>
      <c r="AY2203" s="236" t="s">
        <v>525</v>
      </c>
    </row>
    <row r="2204" spans="2:51" s="13" customFormat="1" ht="11.25">
      <c r="B2204" s="204"/>
      <c r="C2204" s="205"/>
      <c r="D2204" s="206" t="s">
        <v>546</v>
      </c>
      <c r="E2204" s="207" t="s">
        <v>19</v>
      </c>
      <c r="F2204" s="208" t="s">
        <v>2357</v>
      </c>
      <c r="G2204" s="205"/>
      <c r="H2204" s="209">
        <v>11.079000000000001</v>
      </c>
      <c r="I2204" s="210"/>
      <c r="J2204" s="205"/>
      <c r="K2204" s="205"/>
      <c r="L2204" s="211"/>
      <c r="M2204" s="212"/>
      <c r="N2204" s="213"/>
      <c r="O2204" s="213"/>
      <c r="P2204" s="213"/>
      <c r="Q2204" s="213"/>
      <c r="R2204" s="213"/>
      <c r="S2204" s="213"/>
      <c r="T2204" s="214"/>
      <c r="AT2204" s="215" t="s">
        <v>546</v>
      </c>
      <c r="AU2204" s="215" t="s">
        <v>85</v>
      </c>
      <c r="AV2204" s="13" t="s">
        <v>85</v>
      </c>
      <c r="AW2204" s="13" t="s">
        <v>33</v>
      </c>
      <c r="AX2204" s="13" t="s">
        <v>72</v>
      </c>
      <c r="AY2204" s="215" t="s">
        <v>525</v>
      </c>
    </row>
    <row r="2205" spans="2:51" s="13" customFormat="1" ht="11.25">
      <c r="B2205" s="204"/>
      <c r="C2205" s="205"/>
      <c r="D2205" s="206" t="s">
        <v>546</v>
      </c>
      <c r="E2205" s="207" t="s">
        <v>19</v>
      </c>
      <c r="F2205" s="208" t="s">
        <v>2358</v>
      </c>
      <c r="G2205" s="205"/>
      <c r="H2205" s="209">
        <v>3.915</v>
      </c>
      <c r="I2205" s="210"/>
      <c r="J2205" s="205"/>
      <c r="K2205" s="205"/>
      <c r="L2205" s="211"/>
      <c r="M2205" s="212"/>
      <c r="N2205" s="213"/>
      <c r="O2205" s="213"/>
      <c r="P2205" s="213"/>
      <c r="Q2205" s="213"/>
      <c r="R2205" s="213"/>
      <c r="S2205" s="213"/>
      <c r="T2205" s="214"/>
      <c r="AT2205" s="215" t="s">
        <v>546</v>
      </c>
      <c r="AU2205" s="215" t="s">
        <v>85</v>
      </c>
      <c r="AV2205" s="13" t="s">
        <v>85</v>
      </c>
      <c r="AW2205" s="13" t="s">
        <v>33</v>
      </c>
      <c r="AX2205" s="13" t="s">
        <v>72</v>
      </c>
      <c r="AY2205" s="215" t="s">
        <v>525</v>
      </c>
    </row>
    <row r="2206" spans="2:51" s="15" customFormat="1" ht="11.25">
      <c r="B2206" s="227"/>
      <c r="C2206" s="228"/>
      <c r="D2206" s="206" t="s">
        <v>546</v>
      </c>
      <c r="E2206" s="229" t="s">
        <v>19</v>
      </c>
      <c r="F2206" s="230" t="s">
        <v>2342</v>
      </c>
      <c r="G2206" s="228"/>
      <c r="H2206" s="229" t="s">
        <v>19</v>
      </c>
      <c r="I2206" s="231"/>
      <c r="J2206" s="228"/>
      <c r="K2206" s="228"/>
      <c r="L2206" s="232"/>
      <c r="M2206" s="233"/>
      <c r="N2206" s="234"/>
      <c r="O2206" s="234"/>
      <c r="P2206" s="234"/>
      <c r="Q2206" s="234"/>
      <c r="R2206" s="234"/>
      <c r="S2206" s="234"/>
      <c r="T2206" s="235"/>
      <c r="AT2206" s="236" t="s">
        <v>546</v>
      </c>
      <c r="AU2206" s="236" t="s">
        <v>85</v>
      </c>
      <c r="AV2206" s="15" t="s">
        <v>79</v>
      </c>
      <c r="AW2206" s="15" t="s">
        <v>33</v>
      </c>
      <c r="AX2206" s="15" t="s">
        <v>72</v>
      </c>
      <c r="AY2206" s="236" t="s">
        <v>525</v>
      </c>
    </row>
    <row r="2207" spans="2:51" s="13" customFormat="1" ht="11.25">
      <c r="B2207" s="204"/>
      <c r="C2207" s="205"/>
      <c r="D2207" s="206" t="s">
        <v>546</v>
      </c>
      <c r="E2207" s="207" t="s">
        <v>19</v>
      </c>
      <c r="F2207" s="208" t="s">
        <v>2359</v>
      </c>
      <c r="G2207" s="205"/>
      <c r="H2207" s="209">
        <v>4.4210000000000003</v>
      </c>
      <c r="I2207" s="210"/>
      <c r="J2207" s="205"/>
      <c r="K2207" s="205"/>
      <c r="L2207" s="211"/>
      <c r="M2207" s="212"/>
      <c r="N2207" s="213"/>
      <c r="O2207" s="213"/>
      <c r="P2207" s="213"/>
      <c r="Q2207" s="213"/>
      <c r="R2207" s="213"/>
      <c r="S2207" s="213"/>
      <c r="T2207" s="214"/>
      <c r="AT2207" s="215" t="s">
        <v>546</v>
      </c>
      <c r="AU2207" s="215" t="s">
        <v>85</v>
      </c>
      <c r="AV2207" s="13" t="s">
        <v>85</v>
      </c>
      <c r="AW2207" s="13" t="s">
        <v>33</v>
      </c>
      <c r="AX2207" s="13" t="s">
        <v>72</v>
      </c>
      <c r="AY2207" s="215" t="s">
        <v>525</v>
      </c>
    </row>
    <row r="2208" spans="2:51" s="15" customFormat="1" ht="11.25">
      <c r="B2208" s="227"/>
      <c r="C2208" s="228"/>
      <c r="D2208" s="206" t="s">
        <v>546</v>
      </c>
      <c r="E2208" s="229" t="s">
        <v>19</v>
      </c>
      <c r="F2208" s="230" t="s">
        <v>2346</v>
      </c>
      <c r="G2208" s="228"/>
      <c r="H2208" s="229" t="s">
        <v>19</v>
      </c>
      <c r="I2208" s="231"/>
      <c r="J2208" s="228"/>
      <c r="K2208" s="228"/>
      <c r="L2208" s="232"/>
      <c r="M2208" s="233"/>
      <c r="N2208" s="234"/>
      <c r="O2208" s="234"/>
      <c r="P2208" s="234"/>
      <c r="Q2208" s="234"/>
      <c r="R2208" s="234"/>
      <c r="S2208" s="234"/>
      <c r="T2208" s="235"/>
      <c r="AT2208" s="236" t="s">
        <v>546</v>
      </c>
      <c r="AU2208" s="236" t="s">
        <v>85</v>
      </c>
      <c r="AV2208" s="15" t="s">
        <v>79</v>
      </c>
      <c r="AW2208" s="15" t="s">
        <v>33</v>
      </c>
      <c r="AX2208" s="15" t="s">
        <v>72</v>
      </c>
      <c r="AY2208" s="236" t="s">
        <v>525</v>
      </c>
    </row>
    <row r="2209" spans="1:65" s="13" customFormat="1" ht="11.25">
      <c r="B2209" s="204"/>
      <c r="C2209" s="205"/>
      <c r="D2209" s="206" t="s">
        <v>546</v>
      </c>
      <c r="E2209" s="207" t="s">
        <v>19</v>
      </c>
      <c r="F2209" s="208" t="s">
        <v>2360</v>
      </c>
      <c r="G2209" s="205"/>
      <c r="H2209" s="209">
        <v>11.79</v>
      </c>
      <c r="I2209" s="210"/>
      <c r="J2209" s="205"/>
      <c r="K2209" s="205"/>
      <c r="L2209" s="211"/>
      <c r="M2209" s="212"/>
      <c r="N2209" s="213"/>
      <c r="O2209" s="213"/>
      <c r="P2209" s="213"/>
      <c r="Q2209" s="213"/>
      <c r="R2209" s="213"/>
      <c r="S2209" s="213"/>
      <c r="T2209" s="214"/>
      <c r="AT2209" s="215" t="s">
        <v>546</v>
      </c>
      <c r="AU2209" s="215" t="s">
        <v>85</v>
      </c>
      <c r="AV2209" s="13" t="s">
        <v>85</v>
      </c>
      <c r="AW2209" s="13" t="s">
        <v>33</v>
      </c>
      <c r="AX2209" s="13" t="s">
        <v>72</v>
      </c>
      <c r="AY2209" s="215" t="s">
        <v>525</v>
      </c>
    </row>
    <row r="2210" spans="1:65" s="13" customFormat="1" ht="11.25">
      <c r="B2210" s="204"/>
      <c r="C2210" s="205"/>
      <c r="D2210" s="206" t="s">
        <v>546</v>
      </c>
      <c r="E2210" s="207" t="s">
        <v>19</v>
      </c>
      <c r="F2210" s="208" t="s">
        <v>2361</v>
      </c>
      <c r="G2210" s="205"/>
      <c r="H2210" s="209">
        <v>4.3369999999999997</v>
      </c>
      <c r="I2210" s="210"/>
      <c r="J2210" s="205"/>
      <c r="K2210" s="205"/>
      <c r="L2210" s="211"/>
      <c r="M2210" s="212"/>
      <c r="N2210" s="213"/>
      <c r="O2210" s="213"/>
      <c r="P2210" s="213"/>
      <c r="Q2210" s="213"/>
      <c r="R2210" s="213"/>
      <c r="S2210" s="213"/>
      <c r="T2210" s="214"/>
      <c r="AT2210" s="215" t="s">
        <v>546</v>
      </c>
      <c r="AU2210" s="215" t="s">
        <v>85</v>
      </c>
      <c r="AV2210" s="13" t="s">
        <v>85</v>
      </c>
      <c r="AW2210" s="13" t="s">
        <v>33</v>
      </c>
      <c r="AX2210" s="13" t="s">
        <v>72</v>
      </c>
      <c r="AY2210" s="215" t="s">
        <v>525</v>
      </c>
    </row>
    <row r="2211" spans="1:65" s="15" customFormat="1" ht="11.25">
      <c r="B2211" s="227"/>
      <c r="C2211" s="228"/>
      <c r="D2211" s="206" t="s">
        <v>546</v>
      </c>
      <c r="E2211" s="229" t="s">
        <v>19</v>
      </c>
      <c r="F2211" s="230" t="s">
        <v>2350</v>
      </c>
      <c r="G2211" s="228"/>
      <c r="H2211" s="229" t="s">
        <v>19</v>
      </c>
      <c r="I2211" s="231"/>
      <c r="J2211" s="228"/>
      <c r="K2211" s="228"/>
      <c r="L2211" s="232"/>
      <c r="M2211" s="233"/>
      <c r="N2211" s="234"/>
      <c r="O2211" s="234"/>
      <c r="P2211" s="234"/>
      <c r="Q2211" s="234"/>
      <c r="R2211" s="234"/>
      <c r="S2211" s="234"/>
      <c r="T2211" s="235"/>
      <c r="AT2211" s="236" t="s">
        <v>546</v>
      </c>
      <c r="AU2211" s="236" t="s">
        <v>85</v>
      </c>
      <c r="AV2211" s="15" t="s">
        <v>79</v>
      </c>
      <c r="AW2211" s="15" t="s">
        <v>33</v>
      </c>
      <c r="AX2211" s="15" t="s">
        <v>72</v>
      </c>
      <c r="AY2211" s="236" t="s">
        <v>525</v>
      </c>
    </row>
    <row r="2212" spans="1:65" s="13" customFormat="1" ht="11.25">
      <c r="B2212" s="204"/>
      <c r="C2212" s="205"/>
      <c r="D2212" s="206" t="s">
        <v>546</v>
      </c>
      <c r="E2212" s="207" t="s">
        <v>19</v>
      </c>
      <c r="F2212" s="208" t="s">
        <v>2362</v>
      </c>
      <c r="G2212" s="205"/>
      <c r="H2212" s="209">
        <v>5.4329999999999998</v>
      </c>
      <c r="I2212" s="210"/>
      <c r="J2212" s="205"/>
      <c r="K2212" s="205"/>
      <c r="L2212" s="211"/>
      <c r="M2212" s="212"/>
      <c r="N2212" s="213"/>
      <c r="O2212" s="213"/>
      <c r="P2212" s="213"/>
      <c r="Q2212" s="213"/>
      <c r="R2212" s="213"/>
      <c r="S2212" s="213"/>
      <c r="T2212" s="214"/>
      <c r="AT2212" s="215" t="s">
        <v>546</v>
      </c>
      <c r="AU2212" s="215" t="s">
        <v>85</v>
      </c>
      <c r="AV2212" s="13" t="s">
        <v>85</v>
      </c>
      <c r="AW2212" s="13" t="s">
        <v>33</v>
      </c>
      <c r="AX2212" s="13" t="s">
        <v>72</v>
      </c>
      <c r="AY2212" s="215" t="s">
        <v>525</v>
      </c>
    </row>
    <row r="2213" spans="1:65" s="16" customFormat="1" ht="11.25">
      <c r="B2213" s="237"/>
      <c r="C2213" s="238"/>
      <c r="D2213" s="206" t="s">
        <v>546</v>
      </c>
      <c r="E2213" s="239" t="s">
        <v>259</v>
      </c>
      <c r="F2213" s="240" t="s">
        <v>590</v>
      </c>
      <c r="G2213" s="238"/>
      <c r="H2213" s="241">
        <v>40.975000000000001</v>
      </c>
      <c r="I2213" s="242"/>
      <c r="J2213" s="238"/>
      <c r="K2213" s="238"/>
      <c r="L2213" s="243"/>
      <c r="M2213" s="244"/>
      <c r="N2213" s="245"/>
      <c r="O2213" s="245"/>
      <c r="P2213" s="245"/>
      <c r="Q2213" s="245"/>
      <c r="R2213" s="245"/>
      <c r="S2213" s="245"/>
      <c r="T2213" s="246"/>
      <c r="AT2213" s="247" t="s">
        <v>546</v>
      </c>
      <c r="AU2213" s="247" t="s">
        <v>85</v>
      </c>
      <c r="AV2213" s="16" t="s">
        <v>573</v>
      </c>
      <c r="AW2213" s="16" t="s">
        <v>33</v>
      </c>
      <c r="AX2213" s="16" t="s">
        <v>72</v>
      </c>
      <c r="AY2213" s="247" t="s">
        <v>525</v>
      </c>
    </row>
    <row r="2214" spans="1:65" s="14" customFormat="1" ht="11.25">
      <c r="B2214" s="216"/>
      <c r="C2214" s="217"/>
      <c r="D2214" s="206" t="s">
        <v>546</v>
      </c>
      <c r="E2214" s="218" t="s">
        <v>19</v>
      </c>
      <c r="F2214" s="219" t="s">
        <v>552</v>
      </c>
      <c r="G2214" s="217"/>
      <c r="H2214" s="220">
        <v>111.44</v>
      </c>
      <c r="I2214" s="221"/>
      <c r="J2214" s="217"/>
      <c r="K2214" s="217"/>
      <c r="L2214" s="222"/>
      <c r="M2214" s="223"/>
      <c r="N2214" s="224"/>
      <c r="O2214" s="224"/>
      <c r="P2214" s="224"/>
      <c r="Q2214" s="224"/>
      <c r="R2214" s="224"/>
      <c r="S2214" s="224"/>
      <c r="T2214" s="225"/>
      <c r="AT2214" s="226" t="s">
        <v>546</v>
      </c>
      <c r="AU2214" s="226" t="s">
        <v>85</v>
      </c>
      <c r="AV2214" s="14" t="s">
        <v>537</v>
      </c>
      <c r="AW2214" s="14" t="s">
        <v>33</v>
      </c>
      <c r="AX2214" s="14" t="s">
        <v>79</v>
      </c>
      <c r="AY2214" s="226" t="s">
        <v>525</v>
      </c>
    </row>
    <row r="2215" spans="1:65" s="2" customFormat="1" ht="24.2" customHeight="1">
      <c r="A2215" s="38"/>
      <c r="B2215" s="39"/>
      <c r="C2215" s="248" t="s">
        <v>2363</v>
      </c>
      <c r="D2215" s="248" t="s">
        <v>369</v>
      </c>
      <c r="E2215" s="249" t="s">
        <v>2364</v>
      </c>
      <c r="F2215" s="250" t="s">
        <v>2365</v>
      </c>
      <c r="G2215" s="251" t="s">
        <v>132</v>
      </c>
      <c r="H2215" s="252">
        <v>117.012</v>
      </c>
      <c r="I2215" s="253"/>
      <c r="J2215" s="254">
        <f>ROUND(I2215*H2215,2)</f>
        <v>0</v>
      </c>
      <c r="K2215" s="250" t="s">
        <v>536</v>
      </c>
      <c r="L2215" s="255"/>
      <c r="M2215" s="256" t="s">
        <v>19</v>
      </c>
      <c r="N2215" s="257" t="s">
        <v>44</v>
      </c>
      <c r="O2215" s="68"/>
      <c r="P2215" s="195">
        <f>O2215*H2215</f>
        <v>0</v>
      </c>
      <c r="Q2215" s="195">
        <v>5.4000000000000003E-3</v>
      </c>
      <c r="R2215" s="195">
        <f>Q2215*H2215</f>
        <v>0.6318648</v>
      </c>
      <c r="S2215" s="195">
        <v>0</v>
      </c>
      <c r="T2215" s="196">
        <f>S2215*H2215</f>
        <v>0</v>
      </c>
      <c r="U2215" s="38"/>
      <c r="V2215" s="38"/>
      <c r="W2215" s="38"/>
      <c r="X2215" s="38"/>
      <c r="Y2215" s="38"/>
      <c r="Z2215" s="38"/>
      <c r="AA2215" s="38"/>
      <c r="AB2215" s="38"/>
      <c r="AC2215" s="38"/>
      <c r="AD2215" s="38"/>
      <c r="AE2215" s="38"/>
      <c r="AR2215" s="197" t="s">
        <v>674</v>
      </c>
      <c r="AT2215" s="197" t="s">
        <v>369</v>
      </c>
      <c r="AU2215" s="197" t="s">
        <v>85</v>
      </c>
      <c r="AY2215" s="21" t="s">
        <v>525</v>
      </c>
      <c r="BE2215" s="198">
        <f>IF(N2215="základní",J2215,0)</f>
        <v>0</v>
      </c>
      <c r="BF2215" s="198">
        <f>IF(N2215="snížená",J2215,0)</f>
        <v>0</v>
      </c>
      <c r="BG2215" s="198">
        <f>IF(N2215="zákl. přenesená",J2215,0)</f>
        <v>0</v>
      </c>
      <c r="BH2215" s="198">
        <f>IF(N2215="sníž. přenesená",J2215,0)</f>
        <v>0</v>
      </c>
      <c r="BI2215" s="198">
        <f>IF(N2215="nulová",J2215,0)</f>
        <v>0</v>
      </c>
      <c r="BJ2215" s="21" t="s">
        <v>85</v>
      </c>
      <c r="BK2215" s="198">
        <f>ROUND(I2215*H2215,2)</f>
        <v>0</v>
      </c>
      <c r="BL2215" s="21" t="s">
        <v>537</v>
      </c>
      <c r="BM2215" s="197" t="s">
        <v>2366</v>
      </c>
    </row>
    <row r="2216" spans="1:65" s="13" customFormat="1" ht="11.25">
      <c r="B2216" s="204"/>
      <c r="C2216" s="205"/>
      <c r="D2216" s="206" t="s">
        <v>546</v>
      </c>
      <c r="E2216" s="207" t="s">
        <v>19</v>
      </c>
      <c r="F2216" s="208" t="s">
        <v>2367</v>
      </c>
      <c r="G2216" s="205"/>
      <c r="H2216" s="209">
        <v>111.44</v>
      </c>
      <c r="I2216" s="210"/>
      <c r="J2216" s="205"/>
      <c r="K2216" s="205"/>
      <c r="L2216" s="211"/>
      <c r="M2216" s="212"/>
      <c r="N2216" s="213"/>
      <c r="O2216" s="213"/>
      <c r="P2216" s="213"/>
      <c r="Q2216" s="213"/>
      <c r="R2216" s="213"/>
      <c r="S2216" s="213"/>
      <c r="T2216" s="214"/>
      <c r="AT2216" s="215" t="s">
        <v>546</v>
      </c>
      <c r="AU2216" s="215" t="s">
        <v>85</v>
      </c>
      <c r="AV2216" s="13" t="s">
        <v>85</v>
      </c>
      <c r="AW2216" s="13" t="s">
        <v>33</v>
      </c>
      <c r="AX2216" s="13" t="s">
        <v>79</v>
      </c>
      <c r="AY2216" s="215" t="s">
        <v>525</v>
      </c>
    </row>
    <row r="2217" spans="1:65" s="13" customFormat="1" ht="11.25">
      <c r="B2217" s="204"/>
      <c r="C2217" s="205"/>
      <c r="D2217" s="206" t="s">
        <v>546</v>
      </c>
      <c r="E2217" s="205"/>
      <c r="F2217" s="208" t="s">
        <v>2368</v>
      </c>
      <c r="G2217" s="205"/>
      <c r="H2217" s="209">
        <v>117.012</v>
      </c>
      <c r="I2217" s="210"/>
      <c r="J2217" s="205"/>
      <c r="K2217" s="205"/>
      <c r="L2217" s="211"/>
      <c r="M2217" s="212"/>
      <c r="N2217" s="213"/>
      <c r="O2217" s="213"/>
      <c r="P2217" s="213"/>
      <c r="Q2217" s="213"/>
      <c r="R2217" s="213"/>
      <c r="S2217" s="213"/>
      <c r="T2217" s="214"/>
      <c r="AT2217" s="215" t="s">
        <v>546</v>
      </c>
      <c r="AU2217" s="215" t="s">
        <v>85</v>
      </c>
      <c r="AV2217" s="13" t="s">
        <v>85</v>
      </c>
      <c r="AW2217" s="13" t="s">
        <v>4</v>
      </c>
      <c r="AX2217" s="13" t="s">
        <v>79</v>
      </c>
      <c r="AY2217" s="215" t="s">
        <v>525</v>
      </c>
    </row>
    <row r="2218" spans="1:65" s="2" customFormat="1" ht="78" customHeight="1">
      <c r="A2218" s="38"/>
      <c r="B2218" s="39"/>
      <c r="C2218" s="186" t="s">
        <v>2369</v>
      </c>
      <c r="D2218" s="186" t="s">
        <v>533</v>
      </c>
      <c r="E2218" s="187" t="s">
        <v>2370</v>
      </c>
      <c r="F2218" s="188" t="s">
        <v>2371</v>
      </c>
      <c r="G2218" s="189" t="s">
        <v>132</v>
      </c>
      <c r="H2218" s="190">
        <v>3.105</v>
      </c>
      <c r="I2218" s="191"/>
      <c r="J2218" s="192">
        <f>ROUND(I2218*H2218,2)</f>
        <v>0</v>
      </c>
      <c r="K2218" s="188" t="s">
        <v>536</v>
      </c>
      <c r="L2218" s="43"/>
      <c r="M2218" s="193" t="s">
        <v>19</v>
      </c>
      <c r="N2218" s="194" t="s">
        <v>44</v>
      </c>
      <c r="O2218" s="68"/>
      <c r="P2218" s="195">
        <f>O2218*H2218</f>
        <v>0</v>
      </c>
      <c r="Q2218" s="195">
        <v>1.268E-2</v>
      </c>
      <c r="R2218" s="195">
        <f>Q2218*H2218</f>
        <v>3.9371400000000001E-2</v>
      </c>
      <c r="S2218" s="195">
        <v>0</v>
      </c>
      <c r="T2218" s="196">
        <f>S2218*H2218</f>
        <v>0</v>
      </c>
      <c r="U2218" s="38"/>
      <c r="V2218" s="38"/>
      <c r="W2218" s="38"/>
      <c r="X2218" s="38"/>
      <c r="Y2218" s="38"/>
      <c r="Z2218" s="38"/>
      <c r="AA2218" s="38"/>
      <c r="AB2218" s="38"/>
      <c r="AC2218" s="38"/>
      <c r="AD2218" s="38"/>
      <c r="AE2218" s="38"/>
      <c r="AR2218" s="197" t="s">
        <v>537</v>
      </c>
      <c r="AT2218" s="197" t="s">
        <v>533</v>
      </c>
      <c r="AU2218" s="197" t="s">
        <v>85</v>
      </c>
      <c r="AY2218" s="21" t="s">
        <v>525</v>
      </c>
      <c r="BE2218" s="198">
        <f>IF(N2218="základní",J2218,0)</f>
        <v>0</v>
      </c>
      <c r="BF2218" s="198">
        <f>IF(N2218="snížená",J2218,0)</f>
        <v>0</v>
      </c>
      <c r="BG2218" s="198">
        <f>IF(N2218="zákl. přenesená",J2218,0)</f>
        <v>0</v>
      </c>
      <c r="BH2218" s="198">
        <f>IF(N2218="sníž. přenesená",J2218,0)</f>
        <v>0</v>
      </c>
      <c r="BI2218" s="198">
        <f>IF(N2218="nulová",J2218,0)</f>
        <v>0</v>
      </c>
      <c r="BJ2218" s="21" t="s">
        <v>85</v>
      </c>
      <c r="BK2218" s="198">
        <f>ROUND(I2218*H2218,2)</f>
        <v>0</v>
      </c>
      <c r="BL2218" s="21" t="s">
        <v>537</v>
      </c>
      <c r="BM2218" s="197" t="s">
        <v>2372</v>
      </c>
    </row>
    <row r="2219" spans="1:65" s="2" customFormat="1" ht="11.25">
      <c r="A2219" s="38"/>
      <c r="B2219" s="39"/>
      <c r="C2219" s="40"/>
      <c r="D2219" s="199" t="s">
        <v>542</v>
      </c>
      <c r="E2219" s="40"/>
      <c r="F2219" s="200" t="s">
        <v>2373</v>
      </c>
      <c r="G2219" s="40"/>
      <c r="H2219" s="40"/>
      <c r="I2219" s="201"/>
      <c r="J2219" s="40"/>
      <c r="K2219" s="40"/>
      <c r="L2219" s="43"/>
      <c r="M2219" s="202"/>
      <c r="N2219" s="203"/>
      <c r="O2219" s="68"/>
      <c r="P2219" s="68"/>
      <c r="Q2219" s="68"/>
      <c r="R2219" s="68"/>
      <c r="S2219" s="68"/>
      <c r="T2219" s="69"/>
      <c r="U2219" s="38"/>
      <c r="V2219" s="38"/>
      <c r="W2219" s="38"/>
      <c r="X2219" s="38"/>
      <c r="Y2219" s="38"/>
      <c r="Z2219" s="38"/>
      <c r="AA2219" s="38"/>
      <c r="AB2219" s="38"/>
      <c r="AC2219" s="38"/>
      <c r="AD2219" s="38"/>
      <c r="AE2219" s="38"/>
      <c r="AT2219" s="21" t="s">
        <v>542</v>
      </c>
      <c r="AU2219" s="21" t="s">
        <v>85</v>
      </c>
    </row>
    <row r="2220" spans="1:65" s="15" customFormat="1" ht="11.25">
      <c r="B2220" s="227"/>
      <c r="C2220" s="228"/>
      <c r="D2220" s="206" t="s">
        <v>546</v>
      </c>
      <c r="E2220" s="229" t="s">
        <v>19</v>
      </c>
      <c r="F2220" s="230" t="s">
        <v>2374</v>
      </c>
      <c r="G2220" s="228"/>
      <c r="H2220" s="229" t="s">
        <v>19</v>
      </c>
      <c r="I2220" s="231"/>
      <c r="J2220" s="228"/>
      <c r="K2220" s="228"/>
      <c r="L2220" s="232"/>
      <c r="M2220" s="233"/>
      <c r="N2220" s="234"/>
      <c r="O2220" s="234"/>
      <c r="P2220" s="234"/>
      <c r="Q2220" s="234"/>
      <c r="R2220" s="234"/>
      <c r="S2220" s="234"/>
      <c r="T2220" s="235"/>
      <c r="AT2220" s="236" t="s">
        <v>546</v>
      </c>
      <c r="AU2220" s="236" t="s">
        <v>85</v>
      </c>
      <c r="AV2220" s="15" t="s">
        <v>79</v>
      </c>
      <c r="AW2220" s="15" t="s">
        <v>33</v>
      </c>
      <c r="AX2220" s="15" t="s">
        <v>72</v>
      </c>
      <c r="AY2220" s="236" t="s">
        <v>525</v>
      </c>
    </row>
    <row r="2221" spans="1:65" s="13" customFormat="1" ht="11.25">
      <c r="B2221" s="204"/>
      <c r="C2221" s="205"/>
      <c r="D2221" s="206" t="s">
        <v>546</v>
      </c>
      <c r="E2221" s="207" t="s">
        <v>19</v>
      </c>
      <c r="F2221" s="208" t="s">
        <v>2375</v>
      </c>
      <c r="G2221" s="205"/>
      <c r="H2221" s="209">
        <v>3.105</v>
      </c>
      <c r="I2221" s="210"/>
      <c r="J2221" s="205"/>
      <c r="K2221" s="205"/>
      <c r="L2221" s="211"/>
      <c r="M2221" s="212"/>
      <c r="N2221" s="213"/>
      <c r="O2221" s="213"/>
      <c r="P2221" s="213"/>
      <c r="Q2221" s="213"/>
      <c r="R2221" s="213"/>
      <c r="S2221" s="213"/>
      <c r="T2221" s="214"/>
      <c r="AT2221" s="215" t="s">
        <v>546</v>
      </c>
      <c r="AU2221" s="215" t="s">
        <v>85</v>
      </c>
      <c r="AV2221" s="13" t="s">
        <v>85</v>
      </c>
      <c r="AW2221" s="13" t="s">
        <v>33</v>
      </c>
      <c r="AX2221" s="13" t="s">
        <v>72</v>
      </c>
      <c r="AY2221" s="215" t="s">
        <v>525</v>
      </c>
    </row>
    <row r="2222" spans="1:65" s="16" customFormat="1" ht="11.25">
      <c r="B2222" s="237"/>
      <c r="C2222" s="238"/>
      <c r="D2222" s="206" t="s">
        <v>546</v>
      </c>
      <c r="E2222" s="239" t="s">
        <v>292</v>
      </c>
      <c r="F2222" s="240" t="s">
        <v>590</v>
      </c>
      <c r="G2222" s="238"/>
      <c r="H2222" s="241">
        <v>3.105</v>
      </c>
      <c r="I2222" s="242"/>
      <c r="J2222" s="238"/>
      <c r="K2222" s="238"/>
      <c r="L2222" s="243"/>
      <c r="M2222" s="244"/>
      <c r="N2222" s="245"/>
      <c r="O2222" s="245"/>
      <c r="P2222" s="245"/>
      <c r="Q2222" s="245"/>
      <c r="R2222" s="245"/>
      <c r="S2222" s="245"/>
      <c r="T2222" s="246"/>
      <c r="AT2222" s="247" t="s">
        <v>546</v>
      </c>
      <c r="AU2222" s="247" t="s">
        <v>85</v>
      </c>
      <c r="AV2222" s="16" t="s">
        <v>573</v>
      </c>
      <c r="AW2222" s="16" t="s">
        <v>33</v>
      </c>
      <c r="AX2222" s="16" t="s">
        <v>72</v>
      </c>
      <c r="AY2222" s="247" t="s">
        <v>525</v>
      </c>
    </row>
    <row r="2223" spans="1:65" s="14" customFormat="1" ht="11.25">
      <c r="B2223" s="216"/>
      <c r="C2223" s="217"/>
      <c r="D2223" s="206" t="s">
        <v>546</v>
      </c>
      <c r="E2223" s="218" t="s">
        <v>19</v>
      </c>
      <c r="F2223" s="219" t="s">
        <v>552</v>
      </c>
      <c r="G2223" s="217"/>
      <c r="H2223" s="220">
        <v>3.105</v>
      </c>
      <c r="I2223" s="221"/>
      <c r="J2223" s="217"/>
      <c r="K2223" s="217"/>
      <c r="L2223" s="222"/>
      <c r="M2223" s="223"/>
      <c r="N2223" s="224"/>
      <c r="O2223" s="224"/>
      <c r="P2223" s="224"/>
      <c r="Q2223" s="224"/>
      <c r="R2223" s="224"/>
      <c r="S2223" s="224"/>
      <c r="T2223" s="225"/>
      <c r="AT2223" s="226" t="s">
        <v>546</v>
      </c>
      <c r="AU2223" s="226" t="s">
        <v>85</v>
      </c>
      <c r="AV2223" s="14" t="s">
        <v>537</v>
      </c>
      <c r="AW2223" s="14" t="s">
        <v>33</v>
      </c>
      <c r="AX2223" s="14" t="s">
        <v>79</v>
      </c>
      <c r="AY2223" s="226" t="s">
        <v>525</v>
      </c>
    </row>
    <row r="2224" spans="1:65" s="2" customFormat="1" ht="24.2" customHeight="1">
      <c r="A2224" s="38"/>
      <c r="B2224" s="39"/>
      <c r="C2224" s="248" t="s">
        <v>2376</v>
      </c>
      <c r="D2224" s="248" t="s">
        <v>369</v>
      </c>
      <c r="E2224" s="249" t="s">
        <v>2377</v>
      </c>
      <c r="F2224" s="250" t="s">
        <v>2378</v>
      </c>
      <c r="G2224" s="251" t="s">
        <v>132</v>
      </c>
      <c r="H2224" s="252">
        <v>3.26</v>
      </c>
      <c r="I2224" s="253"/>
      <c r="J2224" s="254">
        <f>ROUND(I2224*H2224,2)</f>
        <v>0</v>
      </c>
      <c r="K2224" s="250" t="s">
        <v>536</v>
      </c>
      <c r="L2224" s="255"/>
      <c r="M2224" s="256" t="s">
        <v>19</v>
      </c>
      <c r="N2224" s="257" t="s">
        <v>44</v>
      </c>
      <c r="O2224" s="68"/>
      <c r="P2224" s="195">
        <f>O2224*H2224</f>
        <v>0</v>
      </c>
      <c r="Q2224" s="195">
        <v>1.4999999999999999E-2</v>
      </c>
      <c r="R2224" s="195">
        <f>Q2224*H2224</f>
        <v>4.8899999999999992E-2</v>
      </c>
      <c r="S2224" s="195">
        <v>0</v>
      </c>
      <c r="T2224" s="196">
        <f>S2224*H2224</f>
        <v>0</v>
      </c>
      <c r="U2224" s="38"/>
      <c r="V2224" s="38"/>
      <c r="W2224" s="38"/>
      <c r="X2224" s="38"/>
      <c r="Y2224" s="38"/>
      <c r="Z2224" s="38"/>
      <c r="AA2224" s="38"/>
      <c r="AB2224" s="38"/>
      <c r="AC2224" s="38"/>
      <c r="AD2224" s="38"/>
      <c r="AE2224" s="38"/>
      <c r="AR2224" s="197" t="s">
        <v>674</v>
      </c>
      <c r="AT2224" s="197" t="s">
        <v>369</v>
      </c>
      <c r="AU2224" s="197" t="s">
        <v>85</v>
      </c>
      <c r="AY2224" s="21" t="s">
        <v>525</v>
      </c>
      <c r="BE2224" s="198">
        <f>IF(N2224="základní",J2224,0)</f>
        <v>0</v>
      </c>
      <c r="BF2224" s="198">
        <f>IF(N2224="snížená",J2224,0)</f>
        <v>0</v>
      </c>
      <c r="BG2224" s="198">
        <f>IF(N2224="zákl. přenesená",J2224,0)</f>
        <v>0</v>
      </c>
      <c r="BH2224" s="198">
        <f>IF(N2224="sníž. přenesená",J2224,0)</f>
        <v>0</v>
      </c>
      <c r="BI2224" s="198">
        <f>IF(N2224="nulová",J2224,0)</f>
        <v>0</v>
      </c>
      <c r="BJ2224" s="21" t="s">
        <v>85</v>
      </c>
      <c r="BK2224" s="198">
        <f>ROUND(I2224*H2224,2)</f>
        <v>0</v>
      </c>
      <c r="BL2224" s="21" t="s">
        <v>537</v>
      </c>
      <c r="BM2224" s="197" t="s">
        <v>2379</v>
      </c>
    </row>
    <row r="2225" spans="1:65" s="13" customFormat="1" ht="11.25">
      <c r="B2225" s="204"/>
      <c r="C2225" s="205"/>
      <c r="D2225" s="206" t="s">
        <v>546</v>
      </c>
      <c r="E2225" s="207" t="s">
        <v>19</v>
      </c>
      <c r="F2225" s="208" t="s">
        <v>292</v>
      </c>
      <c r="G2225" s="205"/>
      <c r="H2225" s="209">
        <v>3.105</v>
      </c>
      <c r="I2225" s="210"/>
      <c r="J2225" s="205"/>
      <c r="K2225" s="205"/>
      <c r="L2225" s="211"/>
      <c r="M2225" s="212"/>
      <c r="N2225" s="213"/>
      <c r="O2225" s="213"/>
      <c r="P2225" s="213"/>
      <c r="Q2225" s="213"/>
      <c r="R2225" s="213"/>
      <c r="S2225" s="213"/>
      <c r="T2225" s="214"/>
      <c r="AT2225" s="215" t="s">
        <v>546</v>
      </c>
      <c r="AU2225" s="215" t="s">
        <v>85</v>
      </c>
      <c r="AV2225" s="13" t="s">
        <v>85</v>
      </c>
      <c r="AW2225" s="13" t="s">
        <v>33</v>
      </c>
      <c r="AX2225" s="13" t="s">
        <v>79</v>
      </c>
      <c r="AY2225" s="215" t="s">
        <v>525</v>
      </c>
    </row>
    <row r="2226" spans="1:65" s="13" customFormat="1" ht="11.25">
      <c r="B2226" s="204"/>
      <c r="C2226" s="205"/>
      <c r="D2226" s="206" t="s">
        <v>546</v>
      </c>
      <c r="E2226" s="205"/>
      <c r="F2226" s="208" t="s">
        <v>2380</v>
      </c>
      <c r="G2226" s="205"/>
      <c r="H2226" s="209">
        <v>3.26</v>
      </c>
      <c r="I2226" s="210"/>
      <c r="J2226" s="205"/>
      <c r="K2226" s="205"/>
      <c r="L2226" s="211"/>
      <c r="M2226" s="212"/>
      <c r="N2226" s="213"/>
      <c r="O2226" s="213"/>
      <c r="P2226" s="213"/>
      <c r="Q2226" s="213"/>
      <c r="R2226" s="213"/>
      <c r="S2226" s="213"/>
      <c r="T2226" s="214"/>
      <c r="AT2226" s="215" t="s">
        <v>546</v>
      </c>
      <c r="AU2226" s="215" t="s">
        <v>85</v>
      </c>
      <c r="AV2226" s="13" t="s">
        <v>85</v>
      </c>
      <c r="AW2226" s="13" t="s">
        <v>4</v>
      </c>
      <c r="AX2226" s="13" t="s">
        <v>79</v>
      </c>
      <c r="AY2226" s="215" t="s">
        <v>525</v>
      </c>
    </row>
    <row r="2227" spans="1:65" s="2" customFormat="1" ht="78" customHeight="1">
      <c r="A2227" s="38"/>
      <c r="B2227" s="39"/>
      <c r="C2227" s="186" t="s">
        <v>2381</v>
      </c>
      <c r="D2227" s="186" t="s">
        <v>533</v>
      </c>
      <c r="E2227" s="187" t="s">
        <v>2382</v>
      </c>
      <c r="F2227" s="188" t="s">
        <v>2383</v>
      </c>
      <c r="G2227" s="189" t="s">
        <v>132</v>
      </c>
      <c r="H2227" s="190">
        <v>883.45799999999997</v>
      </c>
      <c r="I2227" s="191"/>
      <c r="J2227" s="192">
        <f>ROUND(I2227*H2227,2)</f>
        <v>0</v>
      </c>
      <c r="K2227" s="188" t="s">
        <v>536</v>
      </c>
      <c r="L2227" s="43"/>
      <c r="M2227" s="193" t="s">
        <v>19</v>
      </c>
      <c r="N2227" s="194" t="s">
        <v>44</v>
      </c>
      <c r="O2227" s="68"/>
      <c r="P2227" s="195">
        <f>O2227*H2227</f>
        <v>0</v>
      </c>
      <c r="Q2227" s="195">
        <v>1.2760000000000001E-2</v>
      </c>
      <c r="R2227" s="195">
        <f>Q2227*H2227</f>
        <v>11.272924079999999</v>
      </c>
      <c r="S2227" s="195">
        <v>0</v>
      </c>
      <c r="T2227" s="196">
        <f>S2227*H2227</f>
        <v>0</v>
      </c>
      <c r="U2227" s="38"/>
      <c r="V2227" s="38"/>
      <c r="W2227" s="38"/>
      <c r="X2227" s="38"/>
      <c r="Y2227" s="38"/>
      <c r="Z2227" s="38"/>
      <c r="AA2227" s="38"/>
      <c r="AB2227" s="38"/>
      <c r="AC2227" s="38"/>
      <c r="AD2227" s="38"/>
      <c r="AE2227" s="38"/>
      <c r="AR2227" s="197" t="s">
        <v>537</v>
      </c>
      <c r="AT2227" s="197" t="s">
        <v>533</v>
      </c>
      <c r="AU2227" s="197" t="s">
        <v>85</v>
      </c>
      <c r="AY2227" s="21" t="s">
        <v>525</v>
      </c>
      <c r="BE2227" s="198">
        <f>IF(N2227="základní",J2227,0)</f>
        <v>0</v>
      </c>
      <c r="BF2227" s="198">
        <f>IF(N2227="snížená",J2227,0)</f>
        <v>0</v>
      </c>
      <c r="BG2227" s="198">
        <f>IF(N2227="zákl. přenesená",J2227,0)</f>
        <v>0</v>
      </c>
      <c r="BH2227" s="198">
        <f>IF(N2227="sníž. přenesená",J2227,0)</f>
        <v>0</v>
      </c>
      <c r="BI2227" s="198">
        <f>IF(N2227="nulová",J2227,0)</f>
        <v>0</v>
      </c>
      <c r="BJ2227" s="21" t="s">
        <v>85</v>
      </c>
      <c r="BK2227" s="198">
        <f>ROUND(I2227*H2227,2)</f>
        <v>0</v>
      </c>
      <c r="BL2227" s="21" t="s">
        <v>537</v>
      </c>
      <c r="BM2227" s="197" t="s">
        <v>2384</v>
      </c>
    </row>
    <row r="2228" spans="1:65" s="2" customFormat="1" ht="11.25">
      <c r="A2228" s="38"/>
      <c r="B2228" s="39"/>
      <c r="C2228" s="40"/>
      <c r="D2228" s="199" t="s">
        <v>542</v>
      </c>
      <c r="E2228" s="40"/>
      <c r="F2228" s="200" t="s">
        <v>2385</v>
      </c>
      <c r="G2228" s="40"/>
      <c r="H2228" s="40"/>
      <c r="I2228" s="201"/>
      <c r="J2228" s="40"/>
      <c r="K2228" s="40"/>
      <c r="L2228" s="43"/>
      <c r="M2228" s="202"/>
      <c r="N2228" s="203"/>
      <c r="O2228" s="68"/>
      <c r="P2228" s="68"/>
      <c r="Q2228" s="68"/>
      <c r="R2228" s="68"/>
      <c r="S2228" s="68"/>
      <c r="T2228" s="69"/>
      <c r="U2228" s="38"/>
      <c r="V2228" s="38"/>
      <c r="W2228" s="38"/>
      <c r="X2228" s="38"/>
      <c r="Y2228" s="38"/>
      <c r="Z2228" s="38"/>
      <c r="AA2228" s="38"/>
      <c r="AB2228" s="38"/>
      <c r="AC2228" s="38"/>
      <c r="AD2228" s="38"/>
      <c r="AE2228" s="38"/>
      <c r="AT2228" s="21" t="s">
        <v>542</v>
      </c>
      <c r="AU2228" s="21" t="s">
        <v>85</v>
      </c>
    </row>
    <row r="2229" spans="1:65" s="15" customFormat="1" ht="11.25">
      <c r="B2229" s="227"/>
      <c r="C2229" s="228"/>
      <c r="D2229" s="206" t="s">
        <v>546</v>
      </c>
      <c r="E2229" s="229" t="s">
        <v>19</v>
      </c>
      <c r="F2229" s="230" t="s">
        <v>2386</v>
      </c>
      <c r="G2229" s="228"/>
      <c r="H2229" s="229" t="s">
        <v>19</v>
      </c>
      <c r="I2229" s="231"/>
      <c r="J2229" s="228"/>
      <c r="K2229" s="228"/>
      <c r="L2229" s="232"/>
      <c r="M2229" s="233"/>
      <c r="N2229" s="234"/>
      <c r="O2229" s="234"/>
      <c r="P2229" s="234"/>
      <c r="Q2229" s="234"/>
      <c r="R2229" s="234"/>
      <c r="S2229" s="234"/>
      <c r="T2229" s="235"/>
      <c r="AT2229" s="236" t="s">
        <v>546</v>
      </c>
      <c r="AU2229" s="236" t="s">
        <v>85</v>
      </c>
      <c r="AV2229" s="15" t="s">
        <v>79</v>
      </c>
      <c r="AW2229" s="15" t="s">
        <v>33</v>
      </c>
      <c r="AX2229" s="15" t="s">
        <v>72</v>
      </c>
      <c r="AY2229" s="236" t="s">
        <v>525</v>
      </c>
    </row>
    <row r="2230" spans="1:65" s="15" customFormat="1" ht="11.25">
      <c r="B2230" s="227"/>
      <c r="C2230" s="228"/>
      <c r="D2230" s="206" t="s">
        <v>546</v>
      </c>
      <c r="E2230" s="229" t="s">
        <v>19</v>
      </c>
      <c r="F2230" s="230" t="s">
        <v>2333</v>
      </c>
      <c r="G2230" s="228"/>
      <c r="H2230" s="229" t="s">
        <v>19</v>
      </c>
      <c r="I2230" s="231"/>
      <c r="J2230" s="228"/>
      <c r="K2230" s="228"/>
      <c r="L2230" s="232"/>
      <c r="M2230" s="233"/>
      <c r="N2230" s="234"/>
      <c r="O2230" s="234"/>
      <c r="P2230" s="234"/>
      <c r="Q2230" s="234"/>
      <c r="R2230" s="234"/>
      <c r="S2230" s="234"/>
      <c r="T2230" s="235"/>
      <c r="AT2230" s="236" t="s">
        <v>546</v>
      </c>
      <c r="AU2230" s="236" t="s">
        <v>85</v>
      </c>
      <c r="AV2230" s="15" t="s">
        <v>79</v>
      </c>
      <c r="AW2230" s="15" t="s">
        <v>33</v>
      </c>
      <c r="AX2230" s="15" t="s">
        <v>72</v>
      </c>
      <c r="AY2230" s="236" t="s">
        <v>525</v>
      </c>
    </row>
    <row r="2231" spans="1:65" s="15" customFormat="1" ht="11.25">
      <c r="B2231" s="227"/>
      <c r="C2231" s="228"/>
      <c r="D2231" s="206" t="s">
        <v>546</v>
      </c>
      <c r="E2231" s="229" t="s">
        <v>19</v>
      </c>
      <c r="F2231" s="230" t="s">
        <v>2387</v>
      </c>
      <c r="G2231" s="228"/>
      <c r="H2231" s="229" t="s">
        <v>19</v>
      </c>
      <c r="I2231" s="231"/>
      <c r="J2231" s="228"/>
      <c r="K2231" s="228"/>
      <c r="L2231" s="232"/>
      <c r="M2231" s="233"/>
      <c r="N2231" s="234"/>
      <c r="O2231" s="234"/>
      <c r="P2231" s="234"/>
      <c r="Q2231" s="234"/>
      <c r="R2231" s="234"/>
      <c r="S2231" s="234"/>
      <c r="T2231" s="235"/>
      <c r="AT2231" s="236" t="s">
        <v>546</v>
      </c>
      <c r="AU2231" s="236" t="s">
        <v>85</v>
      </c>
      <c r="AV2231" s="15" t="s">
        <v>79</v>
      </c>
      <c r="AW2231" s="15" t="s">
        <v>33</v>
      </c>
      <c r="AX2231" s="15" t="s">
        <v>72</v>
      </c>
      <c r="AY2231" s="236" t="s">
        <v>525</v>
      </c>
    </row>
    <row r="2232" spans="1:65" s="13" customFormat="1" ht="11.25">
      <c r="B2232" s="204"/>
      <c r="C2232" s="205"/>
      <c r="D2232" s="206" t="s">
        <v>546</v>
      </c>
      <c r="E2232" s="207" t="s">
        <v>19</v>
      </c>
      <c r="F2232" s="208" t="s">
        <v>2388</v>
      </c>
      <c r="G2232" s="205"/>
      <c r="H2232" s="209">
        <v>343.68</v>
      </c>
      <c r="I2232" s="210"/>
      <c r="J2232" s="205"/>
      <c r="K2232" s="205"/>
      <c r="L2232" s="211"/>
      <c r="M2232" s="212"/>
      <c r="N2232" s="213"/>
      <c r="O2232" s="213"/>
      <c r="P2232" s="213"/>
      <c r="Q2232" s="213"/>
      <c r="R2232" s="213"/>
      <c r="S2232" s="213"/>
      <c r="T2232" s="214"/>
      <c r="AT2232" s="215" t="s">
        <v>546</v>
      </c>
      <c r="AU2232" s="215" t="s">
        <v>85</v>
      </c>
      <c r="AV2232" s="13" t="s">
        <v>85</v>
      </c>
      <c r="AW2232" s="13" t="s">
        <v>33</v>
      </c>
      <c r="AX2232" s="13" t="s">
        <v>72</v>
      </c>
      <c r="AY2232" s="215" t="s">
        <v>525</v>
      </c>
    </row>
    <row r="2233" spans="1:65" s="13" customFormat="1" ht="11.25">
      <c r="B2233" s="204"/>
      <c r="C2233" s="205"/>
      <c r="D2233" s="206" t="s">
        <v>546</v>
      </c>
      <c r="E2233" s="207" t="s">
        <v>19</v>
      </c>
      <c r="F2233" s="208" t="s">
        <v>2389</v>
      </c>
      <c r="G2233" s="205"/>
      <c r="H2233" s="209">
        <v>-9.9749999999999996</v>
      </c>
      <c r="I2233" s="210"/>
      <c r="J2233" s="205"/>
      <c r="K2233" s="205"/>
      <c r="L2233" s="211"/>
      <c r="M2233" s="212"/>
      <c r="N2233" s="213"/>
      <c r="O2233" s="213"/>
      <c r="P2233" s="213"/>
      <c r="Q2233" s="213"/>
      <c r="R2233" s="213"/>
      <c r="S2233" s="213"/>
      <c r="T2233" s="214"/>
      <c r="AT2233" s="215" t="s">
        <v>546</v>
      </c>
      <c r="AU2233" s="215" t="s">
        <v>85</v>
      </c>
      <c r="AV2233" s="13" t="s">
        <v>85</v>
      </c>
      <c r="AW2233" s="13" t="s">
        <v>33</v>
      </c>
      <c r="AX2233" s="13" t="s">
        <v>72</v>
      </c>
      <c r="AY2233" s="215" t="s">
        <v>525</v>
      </c>
    </row>
    <row r="2234" spans="1:65" s="13" customFormat="1" ht="11.25">
      <c r="B2234" s="204"/>
      <c r="C2234" s="205"/>
      <c r="D2234" s="206" t="s">
        <v>546</v>
      </c>
      <c r="E2234" s="207" t="s">
        <v>19</v>
      </c>
      <c r="F2234" s="208" t="s">
        <v>2390</v>
      </c>
      <c r="G2234" s="205"/>
      <c r="H2234" s="209">
        <v>-7.98</v>
      </c>
      <c r="I2234" s="210"/>
      <c r="J2234" s="205"/>
      <c r="K2234" s="205"/>
      <c r="L2234" s="211"/>
      <c r="M2234" s="212"/>
      <c r="N2234" s="213"/>
      <c r="O2234" s="213"/>
      <c r="P2234" s="213"/>
      <c r="Q2234" s="213"/>
      <c r="R2234" s="213"/>
      <c r="S2234" s="213"/>
      <c r="T2234" s="214"/>
      <c r="AT2234" s="215" t="s">
        <v>546</v>
      </c>
      <c r="AU2234" s="215" t="s">
        <v>85</v>
      </c>
      <c r="AV2234" s="13" t="s">
        <v>85</v>
      </c>
      <c r="AW2234" s="13" t="s">
        <v>33</v>
      </c>
      <c r="AX2234" s="13" t="s">
        <v>72</v>
      </c>
      <c r="AY2234" s="215" t="s">
        <v>525</v>
      </c>
    </row>
    <row r="2235" spans="1:65" s="13" customFormat="1" ht="11.25">
      <c r="B2235" s="204"/>
      <c r="C2235" s="205"/>
      <c r="D2235" s="206" t="s">
        <v>546</v>
      </c>
      <c r="E2235" s="207" t="s">
        <v>19</v>
      </c>
      <c r="F2235" s="208" t="s">
        <v>2391</v>
      </c>
      <c r="G2235" s="205"/>
      <c r="H2235" s="209">
        <v>-3.99</v>
      </c>
      <c r="I2235" s="210"/>
      <c r="J2235" s="205"/>
      <c r="K2235" s="205"/>
      <c r="L2235" s="211"/>
      <c r="M2235" s="212"/>
      <c r="N2235" s="213"/>
      <c r="O2235" s="213"/>
      <c r="P2235" s="213"/>
      <c r="Q2235" s="213"/>
      <c r="R2235" s="213"/>
      <c r="S2235" s="213"/>
      <c r="T2235" s="214"/>
      <c r="AT2235" s="215" t="s">
        <v>546</v>
      </c>
      <c r="AU2235" s="215" t="s">
        <v>85</v>
      </c>
      <c r="AV2235" s="13" t="s">
        <v>85</v>
      </c>
      <c r="AW2235" s="13" t="s">
        <v>33</v>
      </c>
      <c r="AX2235" s="13" t="s">
        <v>72</v>
      </c>
      <c r="AY2235" s="215" t="s">
        <v>525</v>
      </c>
    </row>
    <row r="2236" spans="1:65" s="13" customFormat="1" ht="11.25">
      <c r="B2236" s="204"/>
      <c r="C2236" s="205"/>
      <c r="D2236" s="206" t="s">
        <v>546</v>
      </c>
      <c r="E2236" s="207" t="s">
        <v>19</v>
      </c>
      <c r="F2236" s="208" t="s">
        <v>2392</v>
      </c>
      <c r="G2236" s="205"/>
      <c r="H2236" s="209">
        <v>-1.095</v>
      </c>
      <c r="I2236" s="210"/>
      <c r="J2236" s="205"/>
      <c r="K2236" s="205"/>
      <c r="L2236" s="211"/>
      <c r="M2236" s="212"/>
      <c r="N2236" s="213"/>
      <c r="O2236" s="213"/>
      <c r="P2236" s="213"/>
      <c r="Q2236" s="213"/>
      <c r="R2236" s="213"/>
      <c r="S2236" s="213"/>
      <c r="T2236" s="214"/>
      <c r="AT2236" s="215" t="s">
        <v>546</v>
      </c>
      <c r="AU2236" s="215" t="s">
        <v>85</v>
      </c>
      <c r="AV2236" s="13" t="s">
        <v>85</v>
      </c>
      <c r="AW2236" s="13" t="s">
        <v>33</v>
      </c>
      <c r="AX2236" s="13" t="s">
        <v>72</v>
      </c>
      <c r="AY2236" s="215" t="s">
        <v>525</v>
      </c>
    </row>
    <row r="2237" spans="1:65" s="15" customFormat="1" ht="11.25">
      <c r="B2237" s="227"/>
      <c r="C2237" s="228"/>
      <c r="D2237" s="206" t="s">
        <v>546</v>
      </c>
      <c r="E2237" s="229" t="s">
        <v>19</v>
      </c>
      <c r="F2237" s="230" t="s">
        <v>2393</v>
      </c>
      <c r="G2237" s="228"/>
      <c r="H2237" s="229" t="s">
        <v>19</v>
      </c>
      <c r="I2237" s="231"/>
      <c r="J2237" s="228"/>
      <c r="K2237" s="228"/>
      <c r="L2237" s="232"/>
      <c r="M2237" s="233"/>
      <c r="N2237" s="234"/>
      <c r="O2237" s="234"/>
      <c r="P2237" s="234"/>
      <c r="Q2237" s="234"/>
      <c r="R2237" s="234"/>
      <c r="S2237" s="234"/>
      <c r="T2237" s="235"/>
      <c r="AT2237" s="236" t="s">
        <v>546</v>
      </c>
      <c r="AU2237" s="236" t="s">
        <v>85</v>
      </c>
      <c r="AV2237" s="15" t="s">
        <v>79</v>
      </c>
      <c r="AW2237" s="15" t="s">
        <v>33</v>
      </c>
      <c r="AX2237" s="15" t="s">
        <v>72</v>
      </c>
      <c r="AY2237" s="236" t="s">
        <v>525</v>
      </c>
    </row>
    <row r="2238" spans="1:65" s="13" customFormat="1" ht="11.25">
      <c r="B2238" s="204"/>
      <c r="C2238" s="205"/>
      <c r="D2238" s="206" t="s">
        <v>546</v>
      </c>
      <c r="E2238" s="207" t="s">
        <v>19</v>
      </c>
      <c r="F2238" s="208" t="s">
        <v>2394</v>
      </c>
      <c r="G2238" s="205"/>
      <c r="H2238" s="209">
        <v>84.3</v>
      </c>
      <c r="I2238" s="210"/>
      <c r="J2238" s="205"/>
      <c r="K2238" s="205"/>
      <c r="L2238" s="211"/>
      <c r="M2238" s="212"/>
      <c r="N2238" s="213"/>
      <c r="O2238" s="213"/>
      <c r="P2238" s="213"/>
      <c r="Q2238" s="213"/>
      <c r="R2238" s="213"/>
      <c r="S2238" s="213"/>
      <c r="T2238" s="214"/>
      <c r="AT2238" s="215" t="s">
        <v>546</v>
      </c>
      <c r="AU2238" s="215" t="s">
        <v>85</v>
      </c>
      <c r="AV2238" s="13" t="s">
        <v>85</v>
      </c>
      <c r="AW2238" s="13" t="s">
        <v>33</v>
      </c>
      <c r="AX2238" s="13" t="s">
        <v>72</v>
      </c>
      <c r="AY2238" s="215" t="s">
        <v>525</v>
      </c>
    </row>
    <row r="2239" spans="1:65" s="13" customFormat="1" ht="11.25">
      <c r="B2239" s="204"/>
      <c r="C2239" s="205"/>
      <c r="D2239" s="206" t="s">
        <v>546</v>
      </c>
      <c r="E2239" s="207" t="s">
        <v>19</v>
      </c>
      <c r="F2239" s="208" t="s">
        <v>2395</v>
      </c>
      <c r="G2239" s="205"/>
      <c r="H2239" s="209">
        <v>-3.294</v>
      </c>
      <c r="I2239" s="210"/>
      <c r="J2239" s="205"/>
      <c r="K2239" s="205"/>
      <c r="L2239" s="211"/>
      <c r="M2239" s="212"/>
      <c r="N2239" s="213"/>
      <c r="O2239" s="213"/>
      <c r="P2239" s="213"/>
      <c r="Q2239" s="213"/>
      <c r="R2239" s="213"/>
      <c r="S2239" s="213"/>
      <c r="T2239" s="214"/>
      <c r="AT2239" s="215" t="s">
        <v>546</v>
      </c>
      <c r="AU2239" s="215" t="s">
        <v>85</v>
      </c>
      <c r="AV2239" s="13" t="s">
        <v>85</v>
      </c>
      <c r="AW2239" s="13" t="s">
        <v>33</v>
      </c>
      <c r="AX2239" s="13" t="s">
        <v>72</v>
      </c>
      <c r="AY2239" s="215" t="s">
        <v>525</v>
      </c>
    </row>
    <row r="2240" spans="1:65" s="13" customFormat="1" ht="11.25">
      <c r="B2240" s="204"/>
      <c r="C2240" s="205"/>
      <c r="D2240" s="206" t="s">
        <v>546</v>
      </c>
      <c r="E2240" s="207" t="s">
        <v>19</v>
      </c>
      <c r="F2240" s="208" t="s">
        <v>2396</v>
      </c>
      <c r="G2240" s="205"/>
      <c r="H2240" s="209">
        <v>-11.88</v>
      </c>
      <c r="I2240" s="210"/>
      <c r="J2240" s="205"/>
      <c r="K2240" s="205"/>
      <c r="L2240" s="211"/>
      <c r="M2240" s="212"/>
      <c r="N2240" s="213"/>
      <c r="O2240" s="213"/>
      <c r="P2240" s="213"/>
      <c r="Q2240" s="213"/>
      <c r="R2240" s="213"/>
      <c r="S2240" s="213"/>
      <c r="T2240" s="214"/>
      <c r="AT2240" s="215" t="s">
        <v>546</v>
      </c>
      <c r="AU2240" s="215" t="s">
        <v>85</v>
      </c>
      <c r="AV2240" s="13" t="s">
        <v>85</v>
      </c>
      <c r="AW2240" s="13" t="s">
        <v>33</v>
      </c>
      <c r="AX2240" s="13" t="s">
        <v>72</v>
      </c>
      <c r="AY2240" s="215" t="s">
        <v>525</v>
      </c>
    </row>
    <row r="2241" spans="2:51" s="15" customFormat="1" ht="11.25">
      <c r="B2241" s="227"/>
      <c r="C2241" s="228"/>
      <c r="D2241" s="206" t="s">
        <v>546</v>
      </c>
      <c r="E2241" s="229" t="s">
        <v>19</v>
      </c>
      <c r="F2241" s="230" t="s">
        <v>2342</v>
      </c>
      <c r="G2241" s="228"/>
      <c r="H2241" s="229" t="s">
        <v>19</v>
      </c>
      <c r="I2241" s="231"/>
      <c r="J2241" s="228"/>
      <c r="K2241" s="228"/>
      <c r="L2241" s="232"/>
      <c r="M2241" s="233"/>
      <c r="N2241" s="234"/>
      <c r="O2241" s="234"/>
      <c r="P2241" s="234"/>
      <c r="Q2241" s="234"/>
      <c r="R2241" s="234"/>
      <c r="S2241" s="234"/>
      <c r="T2241" s="235"/>
      <c r="AT2241" s="236" t="s">
        <v>546</v>
      </c>
      <c r="AU2241" s="236" t="s">
        <v>85</v>
      </c>
      <c r="AV2241" s="15" t="s">
        <v>79</v>
      </c>
      <c r="AW2241" s="15" t="s">
        <v>33</v>
      </c>
      <c r="AX2241" s="15" t="s">
        <v>72</v>
      </c>
      <c r="AY2241" s="236" t="s">
        <v>525</v>
      </c>
    </row>
    <row r="2242" spans="2:51" s="15" customFormat="1" ht="11.25">
      <c r="B2242" s="227"/>
      <c r="C2242" s="228"/>
      <c r="D2242" s="206" t="s">
        <v>546</v>
      </c>
      <c r="E2242" s="229" t="s">
        <v>19</v>
      </c>
      <c r="F2242" s="230" t="s">
        <v>2393</v>
      </c>
      <c r="G2242" s="228"/>
      <c r="H2242" s="229" t="s">
        <v>19</v>
      </c>
      <c r="I2242" s="231"/>
      <c r="J2242" s="228"/>
      <c r="K2242" s="228"/>
      <c r="L2242" s="232"/>
      <c r="M2242" s="233"/>
      <c r="N2242" s="234"/>
      <c r="O2242" s="234"/>
      <c r="P2242" s="234"/>
      <c r="Q2242" s="234"/>
      <c r="R2242" s="234"/>
      <c r="S2242" s="234"/>
      <c r="T2242" s="235"/>
      <c r="AT2242" s="236" t="s">
        <v>546</v>
      </c>
      <c r="AU2242" s="236" t="s">
        <v>85</v>
      </c>
      <c r="AV2242" s="15" t="s">
        <v>79</v>
      </c>
      <c r="AW2242" s="15" t="s">
        <v>33</v>
      </c>
      <c r="AX2242" s="15" t="s">
        <v>72</v>
      </c>
      <c r="AY2242" s="236" t="s">
        <v>525</v>
      </c>
    </row>
    <row r="2243" spans="2:51" s="13" customFormat="1" ht="11.25">
      <c r="B2243" s="204"/>
      <c r="C2243" s="205"/>
      <c r="D2243" s="206" t="s">
        <v>546</v>
      </c>
      <c r="E2243" s="207" t="s">
        <v>19</v>
      </c>
      <c r="F2243" s="208" t="s">
        <v>2397</v>
      </c>
      <c r="G2243" s="205"/>
      <c r="H2243" s="209">
        <v>90.3</v>
      </c>
      <c r="I2243" s="210"/>
      <c r="J2243" s="205"/>
      <c r="K2243" s="205"/>
      <c r="L2243" s="211"/>
      <c r="M2243" s="212"/>
      <c r="N2243" s="213"/>
      <c r="O2243" s="213"/>
      <c r="P2243" s="213"/>
      <c r="Q2243" s="213"/>
      <c r="R2243" s="213"/>
      <c r="S2243" s="213"/>
      <c r="T2243" s="214"/>
      <c r="AT2243" s="215" t="s">
        <v>546</v>
      </c>
      <c r="AU2243" s="215" t="s">
        <v>85</v>
      </c>
      <c r="AV2243" s="13" t="s">
        <v>85</v>
      </c>
      <c r="AW2243" s="13" t="s">
        <v>33</v>
      </c>
      <c r="AX2243" s="13" t="s">
        <v>72</v>
      </c>
      <c r="AY2243" s="215" t="s">
        <v>525</v>
      </c>
    </row>
    <row r="2244" spans="2:51" s="13" customFormat="1" ht="11.25">
      <c r="B2244" s="204"/>
      <c r="C2244" s="205"/>
      <c r="D2244" s="206" t="s">
        <v>546</v>
      </c>
      <c r="E2244" s="207" t="s">
        <v>19</v>
      </c>
      <c r="F2244" s="208" t="s">
        <v>2398</v>
      </c>
      <c r="G2244" s="205"/>
      <c r="H2244" s="209">
        <v>4</v>
      </c>
      <c r="I2244" s="210"/>
      <c r="J2244" s="205"/>
      <c r="K2244" s="205"/>
      <c r="L2244" s="211"/>
      <c r="M2244" s="212"/>
      <c r="N2244" s="213"/>
      <c r="O2244" s="213"/>
      <c r="P2244" s="213"/>
      <c r="Q2244" s="213"/>
      <c r="R2244" s="213"/>
      <c r="S2244" s="213"/>
      <c r="T2244" s="214"/>
      <c r="AT2244" s="215" t="s">
        <v>546</v>
      </c>
      <c r="AU2244" s="215" t="s">
        <v>85</v>
      </c>
      <c r="AV2244" s="13" t="s">
        <v>85</v>
      </c>
      <c r="AW2244" s="13" t="s">
        <v>33</v>
      </c>
      <c r="AX2244" s="13" t="s">
        <v>72</v>
      </c>
      <c r="AY2244" s="215" t="s">
        <v>525</v>
      </c>
    </row>
    <row r="2245" spans="2:51" s="13" customFormat="1" ht="11.25">
      <c r="B2245" s="204"/>
      <c r="C2245" s="205"/>
      <c r="D2245" s="206" t="s">
        <v>546</v>
      </c>
      <c r="E2245" s="207" t="s">
        <v>19</v>
      </c>
      <c r="F2245" s="208" t="s">
        <v>2399</v>
      </c>
      <c r="G2245" s="205"/>
      <c r="H2245" s="209">
        <v>-4.5999999999999996</v>
      </c>
      <c r="I2245" s="210"/>
      <c r="J2245" s="205"/>
      <c r="K2245" s="205"/>
      <c r="L2245" s="211"/>
      <c r="M2245" s="212"/>
      <c r="N2245" s="213"/>
      <c r="O2245" s="213"/>
      <c r="P2245" s="213"/>
      <c r="Q2245" s="213"/>
      <c r="R2245" s="213"/>
      <c r="S2245" s="213"/>
      <c r="T2245" s="214"/>
      <c r="AT2245" s="215" t="s">
        <v>546</v>
      </c>
      <c r="AU2245" s="215" t="s">
        <v>85</v>
      </c>
      <c r="AV2245" s="13" t="s">
        <v>85</v>
      </c>
      <c r="AW2245" s="13" t="s">
        <v>33</v>
      </c>
      <c r="AX2245" s="13" t="s">
        <v>72</v>
      </c>
      <c r="AY2245" s="215" t="s">
        <v>525</v>
      </c>
    </row>
    <row r="2246" spans="2:51" s="15" customFormat="1" ht="11.25">
      <c r="B2246" s="227"/>
      <c r="C2246" s="228"/>
      <c r="D2246" s="206" t="s">
        <v>546</v>
      </c>
      <c r="E2246" s="229" t="s">
        <v>19</v>
      </c>
      <c r="F2246" s="230" t="s">
        <v>2346</v>
      </c>
      <c r="G2246" s="228"/>
      <c r="H2246" s="229" t="s">
        <v>19</v>
      </c>
      <c r="I2246" s="231"/>
      <c r="J2246" s="228"/>
      <c r="K2246" s="228"/>
      <c r="L2246" s="232"/>
      <c r="M2246" s="233"/>
      <c r="N2246" s="234"/>
      <c r="O2246" s="234"/>
      <c r="P2246" s="234"/>
      <c r="Q2246" s="234"/>
      <c r="R2246" s="234"/>
      <c r="S2246" s="234"/>
      <c r="T2246" s="235"/>
      <c r="AT2246" s="236" t="s">
        <v>546</v>
      </c>
      <c r="AU2246" s="236" t="s">
        <v>85</v>
      </c>
      <c r="AV2246" s="15" t="s">
        <v>79</v>
      </c>
      <c r="AW2246" s="15" t="s">
        <v>33</v>
      </c>
      <c r="AX2246" s="15" t="s">
        <v>72</v>
      </c>
      <c r="AY2246" s="236" t="s">
        <v>525</v>
      </c>
    </row>
    <row r="2247" spans="2:51" s="15" customFormat="1" ht="11.25">
      <c r="B2247" s="227"/>
      <c r="C2247" s="228"/>
      <c r="D2247" s="206" t="s">
        <v>546</v>
      </c>
      <c r="E2247" s="229" t="s">
        <v>19</v>
      </c>
      <c r="F2247" s="230" t="s">
        <v>2400</v>
      </c>
      <c r="G2247" s="228"/>
      <c r="H2247" s="229" t="s">
        <v>19</v>
      </c>
      <c r="I2247" s="231"/>
      <c r="J2247" s="228"/>
      <c r="K2247" s="228"/>
      <c r="L2247" s="232"/>
      <c r="M2247" s="233"/>
      <c r="N2247" s="234"/>
      <c r="O2247" s="234"/>
      <c r="P2247" s="234"/>
      <c r="Q2247" s="234"/>
      <c r="R2247" s="234"/>
      <c r="S2247" s="234"/>
      <c r="T2247" s="235"/>
      <c r="AT2247" s="236" t="s">
        <v>546</v>
      </c>
      <c r="AU2247" s="236" t="s">
        <v>85</v>
      </c>
      <c r="AV2247" s="15" t="s">
        <v>79</v>
      </c>
      <c r="AW2247" s="15" t="s">
        <v>33</v>
      </c>
      <c r="AX2247" s="15" t="s">
        <v>72</v>
      </c>
      <c r="AY2247" s="236" t="s">
        <v>525</v>
      </c>
    </row>
    <row r="2248" spans="2:51" s="13" customFormat="1" ht="11.25">
      <c r="B2248" s="204"/>
      <c r="C2248" s="205"/>
      <c r="D2248" s="206" t="s">
        <v>546</v>
      </c>
      <c r="E2248" s="207" t="s">
        <v>19</v>
      </c>
      <c r="F2248" s="208" t="s">
        <v>2401</v>
      </c>
      <c r="G2248" s="205"/>
      <c r="H2248" s="209">
        <v>292.30700000000002</v>
      </c>
      <c r="I2248" s="210"/>
      <c r="J2248" s="205"/>
      <c r="K2248" s="205"/>
      <c r="L2248" s="211"/>
      <c r="M2248" s="212"/>
      <c r="N2248" s="213"/>
      <c r="O2248" s="213"/>
      <c r="P2248" s="213"/>
      <c r="Q2248" s="213"/>
      <c r="R2248" s="213"/>
      <c r="S2248" s="213"/>
      <c r="T2248" s="214"/>
      <c r="AT2248" s="215" t="s">
        <v>546</v>
      </c>
      <c r="AU2248" s="215" t="s">
        <v>85</v>
      </c>
      <c r="AV2248" s="13" t="s">
        <v>85</v>
      </c>
      <c r="AW2248" s="13" t="s">
        <v>33</v>
      </c>
      <c r="AX2248" s="13" t="s">
        <v>72</v>
      </c>
      <c r="AY2248" s="215" t="s">
        <v>525</v>
      </c>
    </row>
    <row r="2249" spans="2:51" s="13" customFormat="1" ht="11.25">
      <c r="B2249" s="204"/>
      <c r="C2249" s="205"/>
      <c r="D2249" s="206" t="s">
        <v>546</v>
      </c>
      <c r="E2249" s="207" t="s">
        <v>19</v>
      </c>
      <c r="F2249" s="208" t="s">
        <v>2402</v>
      </c>
      <c r="G2249" s="205"/>
      <c r="H2249" s="209">
        <v>-168.09</v>
      </c>
      <c r="I2249" s="210"/>
      <c r="J2249" s="205"/>
      <c r="K2249" s="205"/>
      <c r="L2249" s="211"/>
      <c r="M2249" s="212"/>
      <c r="N2249" s="213"/>
      <c r="O2249" s="213"/>
      <c r="P2249" s="213"/>
      <c r="Q2249" s="213"/>
      <c r="R2249" s="213"/>
      <c r="S2249" s="213"/>
      <c r="T2249" s="214"/>
      <c r="AT2249" s="215" t="s">
        <v>546</v>
      </c>
      <c r="AU2249" s="215" t="s">
        <v>85</v>
      </c>
      <c r="AV2249" s="13" t="s">
        <v>85</v>
      </c>
      <c r="AW2249" s="13" t="s">
        <v>33</v>
      </c>
      <c r="AX2249" s="13" t="s">
        <v>72</v>
      </c>
      <c r="AY2249" s="215" t="s">
        <v>525</v>
      </c>
    </row>
    <row r="2250" spans="2:51" s="13" customFormat="1" ht="11.25">
      <c r="B2250" s="204"/>
      <c r="C2250" s="205"/>
      <c r="D2250" s="206" t="s">
        <v>546</v>
      </c>
      <c r="E2250" s="207" t="s">
        <v>19</v>
      </c>
      <c r="F2250" s="208" t="s">
        <v>2403</v>
      </c>
      <c r="G2250" s="205"/>
      <c r="H2250" s="209">
        <v>-9</v>
      </c>
      <c r="I2250" s="210"/>
      <c r="J2250" s="205"/>
      <c r="K2250" s="205"/>
      <c r="L2250" s="211"/>
      <c r="M2250" s="212"/>
      <c r="N2250" s="213"/>
      <c r="O2250" s="213"/>
      <c r="P2250" s="213"/>
      <c r="Q2250" s="213"/>
      <c r="R2250" s="213"/>
      <c r="S2250" s="213"/>
      <c r="T2250" s="214"/>
      <c r="AT2250" s="215" t="s">
        <v>546</v>
      </c>
      <c r="AU2250" s="215" t="s">
        <v>85</v>
      </c>
      <c r="AV2250" s="13" t="s">
        <v>85</v>
      </c>
      <c r="AW2250" s="13" t="s">
        <v>33</v>
      </c>
      <c r="AX2250" s="13" t="s">
        <v>72</v>
      </c>
      <c r="AY2250" s="215" t="s">
        <v>525</v>
      </c>
    </row>
    <row r="2251" spans="2:51" s="15" customFormat="1" ht="11.25">
      <c r="B2251" s="227"/>
      <c r="C2251" s="228"/>
      <c r="D2251" s="206" t="s">
        <v>546</v>
      </c>
      <c r="E2251" s="229" t="s">
        <v>19</v>
      </c>
      <c r="F2251" s="230" t="s">
        <v>2404</v>
      </c>
      <c r="G2251" s="228"/>
      <c r="H2251" s="229" t="s">
        <v>19</v>
      </c>
      <c r="I2251" s="231"/>
      <c r="J2251" s="228"/>
      <c r="K2251" s="228"/>
      <c r="L2251" s="232"/>
      <c r="M2251" s="233"/>
      <c r="N2251" s="234"/>
      <c r="O2251" s="234"/>
      <c r="P2251" s="234"/>
      <c r="Q2251" s="234"/>
      <c r="R2251" s="234"/>
      <c r="S2251" s="234"/>
      <c r="T2251" s="235"/>
      <c r="AT2251" s="236" t="s">
        <v>546</v>
      </c>
      <c r="AU2251" s="236" t="s">
        <v>85</v>
      </c>
      <c r="AV2251" s="15" t="s">
        <v>79</v>
      </c>
      <c r="AW2251" s="15" t="s">
        <v>33</v>
      </c>
      <c r="AX2251" s="15" t="s">
        <v>72</v>
      </c>
      <c r="AY2251" s="236" t="s">
        <v>525</v>
      </c>
    </row>
    <row r="2252" spans="2:51" s="13" customFormat="1" ht="11.25">
      <c r="B2252" s="204"/>
      <c r="C2252" s="205"/>
      <c r="D2252" s="206" t="s">
        <v>546</v>
      </c>
      <c r="E2252" s="207" t="s">
        <v>19</v>
      </c>
      <c r="F2252" s="208" t="s">
        <v>2405</v>
      </c>
      <c r="G2252" s="205"/>
      <c r="H2252" s="209">
        <v>89.114000000000004</v>
      </c>
      <c r="I2252" s="210"/>
      <c r="J2252" s="205"/>
      <c r="K2252" s="205"/>
      <c r="L2252" s="211"/>
      <c r="M2252" s="212"/>
      <c r="N2252" s="213"/>
      <c r="O2252" s="213"/>
      <c r="P2252" s="213"/>
      <c r="Q2252" s="213"/>
      <c r="R2252" s="213"/>
      <c r="S2252" s="213"/>
      <c r="T2252" s="214"/>
      <c r="AT2252" s="215" t="s">
        <v>546</v>
      </c>
      <c r="AU2252" s="215" t="s">
        <v>85</v>
      </c>
      <c r="AV2252" s="13" t="s">
        <v>85</v>
      </c>
      <c r="AW2252" s="13" t="s">
        <v>33</v>
      </c>
      <c r="AX2252" s="13" t="s">
        <v>72</v>
      </c>
      <c r="AY2252" s="215" t="s">
        <v>525</v>
      </c>
    </row>
    <row r="2253" spans="2:51" s="13" customFormat="1" ht="11.25">
      <c r="B2253" s="204"/>
      <c r="C2253" s="205"/>
      <c r="D2253" s="206" t="s">
        <v>546</v>
      </c>
      <c r="E2253" s="207" t="s">
        <v>19</v>
      </c>
      <c r="F2253" s="208" t="s">
        <v>2406</v>
      </c>
      <c r="G2253" s="205"/>
      <c r="H2253" s="209">
        <v>-3.5150000000000001</v>
      </c>
      <c r="I2253" s="210"/>
      <c r="J2253" s="205"/>
      <c r="K2253" s="205"/>
      <c r="L2253" s="211"/>
      <c r="M2253" s="212"/>
      <c r="N2253" s="213"/>
      <c r="O2253" s="213"/>
      <c r="P2253" s="213"/>
      <c r="Q2253" s="213"/>
      <c r="R2253" s="213"/>
      <c r="S2253" s="213"/>
      <c r="T2253" s="214"/>
      <c r="AT2253" s="215" t="s">
        <v>546</v>
      </c>
      <c r="AU2253" s="215" t="s">
        <v>85</v>
      </c>
      <c r="AV2253" s="13" t="s">
        <v>85</v>
      </c>
      <c r="AW2253" s="13" t="s">
        <v>33</v>
      </c>
      <c r="AX2253" s="13" t="s">
        <v>72</v>
      </c>
      <c r="AY2253" s="215" t="s">
        <v>525</v>
      </c>
    </row>
    <row r="2254" spans="2:51" s="13" customFormat="1" ht="11.25">
      <c r="B2254" s="204"/>
      <c r="C2254" s="205"/>
      <c r="D2254" s="206" t="s">
        <v>546</v>
      </c>
      <c r="E2254" s="207" t="s">
        <v>19</v>
      </c>
      <c r="F2254" s="208" t="s">
        <v>2407</v>
      </c>
      <c r="G2254" s="205"/>
      <c r="H2254" s="209">
        <v>-2.16</v>
      </c>
      <c r="I2254" s="210"/>
      <c r="J2254" s="205"/>
      <c r="K2254" s="205"/>
      <c r="L2254" s="211"/>
      <c r="M2254" s="212"/>
      <c r="N2254" s="213"/>
      <c r="O2254" s="213"/>
      <c r="P2254" s="213"/>
      <c r="Q2254" s="213"/>
      <c r="R2254" s="213"/>
      <c r="S2254" s="213"/>
      <c r="T2254" s="214"/>
      <c r="AT2254" s="215" t="s">
        <v>546</v>
      </c>
      <c r="AU2254" s="215" t="s">
        <v>85</v>
      </c>
      <c r="AV2254" s="13" t="s">
        <v>85</v>
      </c>
      <c r="AW2254" s="13" t="s">
        <v>33</v>
      </c>
      <c r="AX2254" s="13" t="s">
        <v>72</v>
      </c>
      <c r="AY2254" s="215" t="s">
        <v>525</v>
      </c>
    </row>
    <row r="2255" spans="2:51" s="13" customFormat="1" ht="11.25">
      <c r="B2255" s="204"/>
      <c r="C2255" s="205"/>
      <c r="D2255" s="206" t="s">
        <v>546</v>
      </c>
      <c r="E2255" s="207" t="s">
        <v>19</v>
      </c>
      <c r="F2255" s="208" t="s">
        <v>2408</v>
      </c>
      <c r="G2255" s="205"/>
      <c r="H2255" s="209">
        <v>-39.591000000000001</v>
      </c>
      <c r="I2255" s="210"/>
      <c r="J2255" s="205"/>
      <c r="K2255" s="205"/>
      <c r="L2255" s="211"/>
      <c r="M2255" s="212"/>
      <c r="N2255" s="213"/>
      <c r="O2255" s="213"/>
      <c r="P2255" s="213"/>
      <c r="Q2255" s="213"/>
      <c r="R2255" s="213"/>
      <c r="S2255" s="213"/>
      <c r="T2255" s="214"/>
      <c r="AT2255" s="215" t="s">
        <v>546</v>
      </c>
      <c r="AU2255" s="215" t="s">
        <v>85</v>
      </c>
      <c r="AV2255" s="13" t="s">
        <v>85</v>
      </c>
      <c r="AW2255" s="13" t="s">
        <v>33</v>
      </c>
      <c r="AX2255" s="13" t="s">
        <v>72</v>
      </c>
      <c r="AY2255" s="215" t="s">
        <v>525</v>
      </c>
    </row>
    <row r="2256" spans="2:51" s="15" customFormat="1" ht="11.25">
      <c r="B2256" s="227"/>
      <c r="C2256" s="228"/>
      <c r="D2256" s="206" t="s">
        <v>546</v>
      </c>
      <c r="E2256" s="229" t="s">
        <v>19</v>
      </c>
      <c r="F2256" s="230" t="s">
        <v>2409</v>
      </c>
      <c r="G2256" s="228"/>
      <c r="H2256" s="229" t="s">
        <v>19</v>
      </c>
      <c r="I2256" s="231"/>
      <c r="J2256" s="228"/>
      <c r="K2256" s="228"/>
      <c r="L2256" s="232"/>
      <c r="M2256" s="233"/>
      <c r="N2256" s="234"/>
      <c r="O2256" s="234"/>
      <c r="P2256" s="234"/>
      <c r="Q2256" s="234"/>
      <c r="R2256" s="234"/>
      <c r="S2256" s="234"/>
      <c r="T2256" s="235"/>
      <c r="AT2256" s="236" t="s">
        <v>546</v>
      </c>
      <c r="AU2256" s="236" t="s">
        <v>85</v>
      </c>
      <c r="AV2256" s="15" t="s">
        <v>79</v>
      </c>
      <c r="AW2256" s="15" t="s">
        <v>33</v>
      </c>
      <c r="AX2256" s="15" t="s">
        <v>72</v>
      </c>
      <c r="AY2256" s="236" t="s">
        <v>525</v>
      </c>
    </row>
    <row r="2257" spans="2:51" s="13" customFormat="1" ht="11.25">
      <c r="B2257" s="204"/>
      <c r="C2257" s="205"/>
      <c r="D2257" s="206" t="s">
        <v>546</v>
      </c>
      <c r="E2257" s="207" t="s">
        <v>19</v>
      </c>
      <c r="F2257" s="208" t="s">
        <v>2410</v>
      </c>
      <c r="G2257" s="205"/>
      <c r="H2257" s="209">
        <v>60.941000000000003</v>
      </c>
      <c r="I2257" s="210"/>
      <c r="J2257" s="205"/>
      <c r="K2257" s="205"/>
      <c r="L2257" s="211"/>
      <c r="M2257" s="212"/>
      <c r="N2257" s="213"/>
      <c r="O2257" s="213"/>
      <c r="P2257" s="213"/>
      <c r="Q2257" s="213"/>
      <c r="R2257" s="213"/>
      <c r="S2257" s="213"/>
      <c r="T2257" s="214"/>
      <c r="AT2257" s="215" t="s">
        <v>546</v>
      </c>
      <c r="AU2257" s="215" t="s">
        <v>85</v>
      </c>
      <c r="AV2257" s="13" t="s">
        <v>85</v>
      </c>
      <c r="AW2257" s="13" t="s">
        <v>33</v>
      </c>
      <c r="AX2257" s="13" t="s">
        <v>72</v>
      </c>
      <c r="AY2257" s="215" t="s">
        <v>525</v>
      </c>
    </row>
    <row r="2258" spans="2:51" s="13" customFormat="1" ht="11.25">
      <c r="B2258" s="204"/>
      <c r="C2258" s="205"/>
      <c r="D2258" s="206" t="s">
        <v>546</v>
      </c>
      <c r="E2258" s="207" t="s">
        <v>19</v>
      </c>
      <c r="F2258" s="208" t="s">
        <v>2411</v>
      </c>
      <c r="G2258" s="205"/>
      <c r="H2258" s="209">
        <v>-38.304000000000002</v>
      </c>
      <c r="I2258" s="210"/>
      <c r="J2258" s="205"/>
      <c r="K2258" s="205"/>
      <c r="L2258" s="211"/>
      <c r="M2258" s="212"/>
      <c r="N2258" s="213"/>
      <c r="O2258" s="213"/>
      <c r="P2258" s="213"/>
      <c r="Q2258" s="213"/>
      <c r="R2258" s="213"/>
      <c r="S2258" s="213"/>
      <c r="T2258" s="214"/>
      <c r="AT2258" s="215" t="s">
        <v>546</v>
      </c>
      <c r="AU2258" s="215" t="s">
        <v>85</v>
      </c>
      <c r="AV2258" s="13" t="s">
        <v>85</v>
      </c>
      <c r="AW2258" s="13" t="s">
        <v>33</v>
      </c>
      <c r="AX2258" s="13" t="s">
        <v>72</v>
      </c>
      <c r="AY2258" s="215" t="s">
        <v>525</v>
      </c>
    </row>
    <row r="2259" spans="2:51" s="15" customFormat="1" ht="11.25">
      <c r="B2259" s="227"/>
      <c r="C2259" s="228"/>
      <c r="D2259" s="206" t="s">
        <v>546</v>
      </c>
      <c r="E2259" s="229" t="s">
        <v>19</v>
      </c>
      <c r="F2259" s="230" t="s">
        <v>2350</v>
      </c>
      <c r="G2259" s="228"/>
      <c r="H2259" s="229" t="s">
        <v>19</v>
      </c>
      <c r="I2259" s="231"/>
      <c r="J2259" s="228"/>
      <c r="K2259" s="228"/>
      <c r="L2259" s="232"/>
      <c r="M2259" s="233"/>
      <c r="N2259" s="234"/>
      <c r="O2259" s="234"/>
      <c r="P2259" s="234"/>
      <c r="Q2259" s="234"/>
      <c r="R2259" s="234"/>
      <c r="S2259" s="234"/>
      <c r="T2259" s="235"/>
      <c r="AT2259" s="236" t="s">
        <v>546</v>
      </c>
      <c r="AU2259" s="236" t="s">
        <v>85</v>
      </c>
      <c r="AV2259" s="15" t="s">
        <v>79</v>
      </c>
      <c r="AW2259" s="15" t="s">
        <v>33</v>
      </c>
      <c r="AX2259" s="15" t="s">
        <v>72</v>
      </c>
      <c r="AY2259" s="236" t="s">
        <v>525</v>
      </c>
    </row>
    <row r="2260" spans="2:51" s="15" customFormat="1" ht="11.25">
      <c r="B2260" s="227"/>
      <c r="C2260" s="228"/>
      <c r="D2260" s="206" t="s">
        <v>546</v>
      </c>
      <c r="E2260" s="229" t="s">
        <v>19</v>
      </c>
      <c r="F2260" s="230" t="s">
        <v>2412</v>
      </c>
      <c r="G2260" s="228"/>
      <c r="H2260" s="229" t="s">
        <v>19</v>
      </c>
      <c r="I2260" s="231"/>
      <c r="J2260" s="228"/>
      <c r="K2260" s="228"/>
      <c r="L2260" s="232"/>
      <c r="M2260" s="233"/>
      <c r="N2260" s="234"/>
      <c r="O2260" s="234"/>
      <c r="P2260" s="234"/>
      <c r="Q2260" s="234"/>
      <c r="R2260" s="234"/>
      <c r="S2260" s="234"/>
      <c r="T2260" s="235"/>
      <c r="AT2260" s="236" t="s">
        <v>546</v>
      </c>
      <c r="AU2260" s="236" t="s">
        <v>85</v>
      </c>
      <c r="AV2260" s="15" t="s">
        <v>79</v>
      </c>
      <c r="AW2260" s="15" t="s">
        <v>33</v>
      </c>
      <c r="AX2260" s="15" t="s">
        <v>72</v>
      </c>
      <c r="AY2260" s="236" t="s">
        <v>525</v>
      </c>
    </row>
    <row r="2261" spans="2:51" s="13" customFormat="1" ht="11.25">
      <c r="B2261" s="204"/>
      <c r="C2261" s="205"/>
      <c r="D2261" s="206" t="s">
        <v>546</v>
      </c>
      <c r="E2261" s="207" t="s">
        <v>19</v>
      </c>
      <c r="F2261" s="208" t="s">
        <v>2413</v>
      </c>
      <c r="G2261" s="205"/>
      <c r="H2261" s="209">
        <v>24.719000000000001</v>
      </c>
      <c r="I2261" s="210"/>
      <c r="J2261" s="205"/>
      <c r="K2261" s="205"/>
      <c r="L2261" s="211"/>
      <c r="M2261" s="212"/>
      <c r="N2261" s="213"/>
      <c r="O2261" s="213"/>
      <c r="P2261" s="213"/>
      <c r="Q2261" s="213"/>
      <c r="R2261" s="213"/>
      <c r="S2261" s="213"/>
      <c r="T2261" s="214"/>
      <c r="AT2261" s="215" t="s">
        <v>546</v>
      </c>
      <c r="AU2261" s="215" t="s">
        <v>85</v>
      </c>
      <c r="AV2261" s="13" t="s">
        <v>85</v>
      </c>
      <c r="AW2261" s="13" t="s">
        <v>33</v>
      </c>
      <c r="AX2261" s="13" t="s">
        <v>72</v>
      </c>
      <c r="AY2261" s="215" t="s">
        <v>525</v>
      </c>
    </row>
    <row r="2262" spans="2:51" s="15" customFormat="1" ht="11.25">
      <c r="B2262" s="227"/>
      <c r="C2262" s="228"/>
      <c r="D2262" s="206" t="s">
        <v>546</v>
      </c>
      <c r="E2262" s="229" t="s">
        <v>19</v>
      </c>
      <c r="F2262" s="230" t="s">
        <v>2414</v>
      </c>
      <c r="G2262" s="228"/>
      <c r="H2262" s="229" t="s">
        <v>19</v>
      </c>
      <c r="I2262" s="231"/>
      <c r="J2262" s="228"/>
      <c r="K2262" s="228"/>
      <c r="L2262" s="232"/>
      <c r="M2262" s="233"/>
      <c r="N2262" s="234"/>
      <c r="O2262" s="234"/>
      <c r="P2262" s="234"/>
      <c r="Q2262" s="234"/>
      <c r="R2262" s="234"/>
      <c r="S2262" s="234"/>
      <c r="T2262" s="235"/>
      <c r="AT2262" s="236" t="s">
        <v>546</v>
      </c>
      <c r="AU2262" s="236" t="s">
        <v>85</v>
      </c>
      <c r="AV2262" s="15" t="s">
        <v>79</v>
      </c>
      <c r="AW2262" s="15" t="s">
        <v>33</v>
      </c>
      <c r="AX2262" s="15" t="s">
        <v>72</v>
      </c>
      <c r="AY2262" s="236" t="s">
        <v>525</v>
      </c>
    </row>
    <row r="2263" spans="2:51" s="13" customFormat="1" ht="11.25">
      <c r="B2263" s="204"/>
      <c r="C2263" s="205"/>
      <c r="D2263" s="206" t="s">
        <v>546</v>
      </c>
      <c r="E2263" s="207" t="s">
        <v>19</v>
      </c>
      <c r="F2263" s="208" t="s">
        <v>2415</v>
      </c>
      <c r="G2263" s="205"/>
      <c r="H2263" s="209">
        <v>39.78</v>
      </c>
      <c r="I2263" s="210"/>
      <c r="J2263" s="205"/>
      <c r="K2263" s="205"/>
      <c r="L2263" s="211"/>
      <c r="M2263" s="212"/>
      <c r="N2263" s="213"/>
      <c r="O2263" s="213"/>
      <c r="P2263" s="213"/>
      <c r="Q2263" s="213"/>
      <c r="R2263" s="213"/>
      <c r="S2263" s="213"/>
      <c r="T2263" s="214"/>
      <c r="AT2263" s="215" t="s">
        <v>546</v>
      </c>
      <c r="AU2263" s="215" t="s">
        <v>85</v>
      </c>
      <c r="AV2263" s="13" t="s">
        <v>85</v>
      </c>
      <c r="AW2263" s="13" t="s">
        <v>33</v>
      </c>
      <c r="AX2263" s="13" t="s">
        <v>72</v>
      </c>
      <c r="AY2263" s="215" t="s">
        <v>525</v>
      </c>
    </row>
    <row r="2264" spans="2:51" s="13" customFormat="1" ht="11.25">
      <c r="B2264" s="204"/>
      <c r="C2264" s="205"/>
      <c r="D2264" s="206" t="s">
        <v>546</v>
      </c>
      <c r="E2264" s="207" t="s">
        <v>19</v>
      </c>
      <c r="F2264" s="208" t="s">
        <v>2416</v>
      </c>
      <c r="G2264" s="205"/>
      <c r="H2264" s="209">
        <v>-6.5679999999999996</v>
      </c>
      <c r="I2264" s="210"/>
      <c r="J2264" s="205"/>
      <c r="K2264" s="205"/>
      <c r="L2264" s="211"/>
      <c r="M2264" s="212"/>
      <c r="N2264" s="213"/>
      <c r="O2264" s="213"/>
      <c r="P2264" s="213"/>
      <c r="Q2264" s="213"/>
      <c r="R2264" s="213"/>
      <c r="S2264" s="213"/>
      <c r="T2264" s="214"/>
      <c r="AT2264" s="215" t="s">
        <v>546</v>
      </c>
      <c r="AU2264" s="215" t="s">
        <v>85</v>
      </c>
      <c r="AV2264" s="13" t="s">
        <v>85</v>
      </c>
      <c r="AW2264" s="13" t="s">
        <v>33</v>
      </c>
      <c r="AX2264" s="13" t="s">
        <v>72</v>
      </c>
      <c r="AY2264" s="215" t="s">
        <v>525</v>
      </c>
    </row>
    <row r="2265" spans="2:51" s="15" customFormat="1" ht="11.25">
      <c r="B2265" s="227"/>
      <c r="C2265" s="228"/>
      <c r="D2265" s="206" t="s">
        <v>546</v>
      </c>
      <c r="E2265" s="229" t="s">
        <v>19</v>
      </c>
      <c r="F2265" s="230" t="s">
        <v>2417</v>
      </c>
      <c r="G2265" s="228"/>
      <c r="H2265" s="229" t="s">
        <v>19</v>
      </c>
      <c r="I2265" s="231"/>
      <c r="J2265" s="228"/>
      <c r="K2265" s="228"/>
      <c r="L2265" s="232"/>
      <c r="M2265" s="233"/>
      <c r="N2265" s="234"/>
      <c r="O2265" s="234"/>
      <c r="P2265" s="234"/>
      <c r="Q2265" s="234"/>
      <c r="R2265" s="234"/>
      <c r="S2265" s="234"/>
      <c r="T2265" s="235"/>
      <c r="AT2265" s="236" t="s">
        <v>546</v>
      </c>
      <c r="AU2265" s="236" t="s">
        <v>85</v>
      </c>
      <c r="AV2265" s="15" t="s">
        <v>79</v>
      </c>
      <c r="AW2265" s="15" t="s">
        <v>33</v>
      </c>
      <c r="AX2265" s="15" t="s">
        <v>72</v>
      </c>
      <c r="AY2265" s="236" t="s">
        <v>525</v>
      </c>
    </row>
    <row r="2266" spans="2:51" s="13" customFormat="1" ht="11.25">
      <c r="B2266" s="204"/>
      <c r="C2266" s="205"/>
      <c r="D2266" s="206" t="s">
        <v>546</v>
      </c>
      <c r="E2266" s="207" t="s">
        <v>19</v>
      </c>
      <c r="F2266" s="208" t="s">
        <v>2418</v>
      </c>
      <c r="G2266" s="205"/>
      <c r="H2266" s="209">
        <v>80.152000000000001</v>
      </c>
      <c r="I2266" s="210"/>
      <c r="J2266" s="205"/>
      <c r="K2266" s="205"/>
      <c r="L2266" s="211"/>
      <c r="M2266" s="212"/>
      <c r="N2266" s="213"/>
      <c r="O2266" s="213"/>
      <c r="P2266" s="213"/>
      <c r="Q2266" s="213"/>
      <c r="R2266" s="213"/>
      <c r="S2266" s="213"/>
      <c r="T2266" s="214"/>
      <c r="AT2266" s="215" t="s">
        <v>546</v>
      </c>
      <c r="AU2266" s="215" t="s">
        <v>85</v>
      </c>
      <c r="AV2266" s="13" t="s">
        <v>85</v>
      </c>
      <c r="AW2266" s="13" t="s">
        <v>33</v>
      </c>
      <c r="AX2266" s="13" t="s">
        <v>72</v>
      </c>
      <c r="AY2266" s="215" t="s">
        <v>525</v>
      </c>
    </row>
    <row r="2267" spans="2:51" s="13" customFormat="1" ht="11.25">
      <c r="B2267" s="204"/>
      <c r="C2267" s="205"/>
      <c r="D2267" s="206" t="s">
        <v>546</v>
      </c>
      <c r="E2267" s="207" t="s">
        <v>19</v>
      </c>
      <c r="F2267" s="208" t="s">
        <v>2419</v>
      </c>
      <c r="G2267" s="205"/>
      <c r="H2267" s="209">
        <v>4.3140000000000001</v>
      </c>
      <c r="I2267" s="210"/>
      <c r="J2267" s="205"/>
      <c r="K2267" s="205"/>
      <c r="L2267" s="211"/>
      <c r="M2267" s="212"/>
      <c r="N2267" s="213"/>
      <c r="O2267" s="213"/>
      <c r="P2267" s="213"/>
      <c r="Q2267" s="213"/>
      <c r="R2267" s="213"/>
      <c r="S2267" s="213"/>
      <c r="T2267" s="214"/>
      <c r="AT2267" s="215" t="s">
        <v>546</v>
      </c>
      <c r="AU2267" s="215" t="s">
        <v>85</v>
      </c>
      <c r="AV2267" s="13" t="s">
        <v>85</v>
      </c>
      <c r="AW2267" s="13" t="s">
        <v>33</v>
      </c>
      <c r="AX2267" s="13" t="s">
        <v>72</v>
      </c>
      <c r="AY2267" s="215" t="s">
        <v>525</v>
      </c>
    </row>
    <row r="2268" spans="2:51" s="13" customFormat="1" ht="11.25">
      <c r="B2268" s="204"/>
      <c r="C2268" s="205"/>
      <c r="D2268" s="206" t="s">
        <v>546</v>
      </c>
      <c r="E2268" s="207" t="s">
        <v>19</v>
      </c>
      <c r="F2268" s="208" t="s">
        <v>2420</v>
      </c>
      <c r="G2268" s="205"/>
      <c r="H2268" s="209">
        <v>-4.5</v>
      </c>
      <c r="I2268" s="210"/>
      <c r="J2268" s="205"/>
      <c r="K2268" s="205"/>
      <c r="L2268" s="211"/>
      <c r="M2268" s="212"/>
      <c r="N2268" s="213"/>
      <c r="O2268" s="213"/>
      <c r="P2268" s="213"/>
      <c r="Q2268" s="213"/>
      <c r="R2268" s="213"/>
      <c r="S2268" s="213"/>
      <c r="T2268" s="214"/>
      <c r="AT2268" s="215" t="s">
        <v>546</v>
      </c>
      <c r="AU2268" s="215" t="s">
        <v>85</v>
      </c>
      <c r="AV2268" s="13" t="s">
        <v>85</v>
      </c>
      <c r="AW2268" s="13" t="s">
        <v>33</v>
      </c>
      <c r="AX2268" s="13" t="s">
        <v>72</v>
      </c>
      <c r="AY2268" s="215" t="s">
        <v>525</v>
      </c>
    </row>
    <row r="2269" spans="2:51" s="15" customFormat="1" ht="11.25">
      <c r="B2269" s="227"/>
      <c r="C2269" s="228"/>
      <c r="D2269" s="206" t="s">
        <v>546</v>
      </c>
      <c r="E2269" s="229" t="s">
        <v>19</v>
      </c>
      <c r="F2269" s="230" t="s">
        <v>2421</v>
      </c>
      <c r="G2269" s="228"/>
      <c r="H2269" s="229" t="s">
        <v>19</v>
      </c>
      <c r="I2269" s="231"/>
      <c r="J2269" s="228"/>
      <c r="K2269" s="228"/>
      <c r="L2269" s="232"/>
      <c r="M2269" s="233"/>
      <c r="N2269" s="234"/>
      <c r="O2269" s="234"/>
      <c r="P2269" s="234"/>
      <c r="Q2269" s="234"/>
      <c r="R2269" s="234"/>
      <c r="S2269" s="234"/>
      <c r="T2269" s="235"/>
      <c r="AT2269" s="236" t="s">
        <v>546</v>
      </c>
      <c r="AU2269" s="236" t="s">
        <v>85</v>
      </c>
      <c r="AV2269" s="15" t="s">
        <v>79</v>
      </c>
      <c r="AW2269" s="15" t="s">
        <v>33</v>
      </c>
      <c r="AX2269" s="15" t="s">
        <v>72</v>
      </c>
      <c r="AY2269" s="236" t="s">
        <v>525</v>
      </c>
    </row>
    <row r="2270" spans="2:51" s="13" customFormat="1" ht="11.25">
      <c r="B2270" s="204"/>
      <c r="C2270" s="205"/>
      <c r="D2270" s="206" t="s">
        <v>546</v>
      </c>
      <c r="E2270" s="207" t="s">
        <v>19</v>
      </c>
      <c r="F2270" s="208" t="s">
        <v>2422</v>
      </c>
      <c r="G2270" s="205"/>
      <c r="H2270" s="209">
        <v>1.08</v>
      </c>
      <c r="I2270" s="210"/>
      <c r="J2270" s="205"/>
      <c r="K2270" s="205"/>
      <c r="L2270" s="211"/>
      <c r="M2270" s="212"/>
      <c r="N2270" s="213"/>
      <c r="O2270" s="213"/>
      <c r="P2270" s="213"/>
      <c r="Q2270" s="213"/>
      <c r="R2270" s="213"/>
      <c r="S2270" s="213"/>
      <c r="T2270" s="214"/>
      <c r="AT2270" s="215" t="s">
        <v>546</v>
      </c>
      <c r="AU2270" s="215" t="s">
        <v>85</v>
      </c>
      <c r="AV2270" s="13" t="s">
        <v>85</v>
      </c>
      <c r="AW2270" s="13" t="s">
        <v>33</v>
      </c>
      <c r="AX2270" s="13" t="s">
        <v>72</v>
      </c>
      <c r="AY2270" s="215" t="s">
        <v>525</v>
      </c>
    </row>
    <row r="2271" spans="2:51" s="16" customFormat="1" ht="11.25">
      <c r="B2271" s="237"/>
      <c r="C2271" s="238"/>
      <c r="D2271" s="206" t="s">
        <v>546</v>
      </c>
      <c r="E2271" s="239" t="s">
        <v>251</v>
      </c>
      <c r="F2271" s="240" t="s">
        <v>590</v>
      </c>
      <c r="G2271" s="238"/>
      <c r="H2271" s="241">
        <v>800.14499999999998</v>
      </c>
      <c r="I2271" s="242"/>
      <c r="J2271" s="238"/>
      <c r="K2271" s="238"/>
      <c r="L2271" s="243"/>
      <c r="M2271" s="244"/>
      <c r="N2271" s="245"/>
      <c r="O2271" s="245"/>
      <c r="P2271" s="245"/>
      <c r="Q2271" s="245"/>
      <c r="R2271" s="245"/>
      <c r="S2271" s="245"/>
      <c r="T2271" s="246"/>
      <c r="AT2271" s="247" t="s">
        <v>546</v>
      </c>
      <c r="AU2271" s="247" t="s">
        <v>85</v>
      </c>
      <c r="AV2271" s="16" t="s">
        <v>573</v>
      </c>
      <c r="AW2271" s="16" t="s">
        <v>33</v>
      </c>
      <c r="AX2271" s="16" t="s">
        <v>72</v>
      </c>
      <c r="AY2271" s="247" t="s">
        <v>525</v>
      </c>
    </row>
    <row r="2272" spans="2:51" s="15" customFormat="1" ht="11.25">
      <c r="B2272" s="227"/>
      <c r="C2272" s="228"/>
      <c r="D2272" s="206" t="s">
        <v>546</v>
      </c>
      <c r="E2272" s="229" t="s">
        <v>19</v>
      </c>
      <c r="F2272" s="230" t="s">
        <v>2356</v>
      </c>
      <c r="G2272" s="228"/>
      <c r="H2272" s="229" t="s">
        <v>19</v>
      </c>
      <c r="I2272" s="231"/>
      <c r="J2272" s="228"/>
      <c r="K2272" s="228"/>
      <c r="L2272" s="232"/>
      <c r="M2272" s="233"/>
      <c r="N2272" s="234"/>
      <c r="O2272" s="234"/>
      <c r="P2272" s="234"/>
      <c r="Q2272" s="234"/>
      <c r="R2272" s="234"/>
      <c r="S2272" s="234"/>
      <c r="T2272" s="235"/>
      <c r="AT2272" s="236" t="s">
        <v>546</v>
      </c>
      <c r="AU2272" s="236" t="s">
        <v>85</v>
      </c>
      <c r="AV2272" s="15" t="s">
        <v>79</v>
      </c>
      <c r="AW2272" s="15" t="s">
        <v>33</v>
      </c>
      <c r="AX2272" s="15" t="s">
        <v>72</v>
      </c>
      <c r="AY2272" s="236" t="s">
        <v>525</v>
      </c>
    </row>
    <row r="2273" spans="1:65" s="15" customFormat="1" ht="11.25">
      <c r="B2273" s="227"/>
      <c r="C2273" s="228"/>
      <c r="D2273" s="206" t="s">
        <v>546</v>
      </c>
      <c r="E2273" s="229" t="s">
        <v>19</v>
      </c>
      <c r="F2273" s="230" t="s">
        <v>2333</v>
      </c>
      <c r="G2273" s="228"/>
      <c r="H2273" s="229" t="s">
        <v>19</v>
      </c>
      <c r="I2273" s="231"/>
      <c r="J2273" s="228"/>
      <c r="K2273" s="228"/>
      <c r="L2273" s="232"/>
      <c r="M2273" s="233"/>
      <c r="N2273" s="234"/>
      <c r="O2273" s="234"/>
      <c r="P2273" s="234"/>
      <c r="Q2273" s="234"/>
      <c r="R2273" s="234"/>
      <c r="S2273" s="234"/>
      <c r="T2273" s="235"/>
      <c r="AT2273" s="236" t="s">
        <v>546</v>
      </c>
      <c r="AU2273" s="236" t="s">
        <v>85</v>
      </c>
      <c r="AV2273" s="15" t="s">
        <v>79</v>
      </c>
      <c r="AW2273" s="15" t="s">
        <v>33</v>
      </c>
      <c r="AX2273" s="15" t="s">
        <v>72</v>
      </c>
      <c r="AY2273" s="236" t="s">
        <v>525</v>
      </c>
    </row>
    <row r="2274" spans="1:65" s="13" customFormat="1" ht="11.25">
      <c r="B2274" s="204"/>
      <c r="C2274" s="205"/>
      <c r="D2274" s="206" t="s">
        <v>546</v>
      </c>
      <c r="E2274" s="207" t="s">
        <v>19</v>
      </c>
      <c r="F2274" s="208" t="s">
        <v>2423</v>
      </c>
      <c r="G2274" s="205"/>
      <c r="H2274" s="209">
        <v>20.533000000000001</v>
      </c>
      <c r="I2274" s="210"/>
      <c r="J2274" s="205"/>
      <c r="K2274" s="205"/>
      <c r="L2274" s="211"/>
      <c r="M2274" s="212"/>
      <c r="N2274" s="213"/>
      <c r="O2274" s="213"/>
      <c r="P2274" s="213"/>
      <c r="Q2274" s="213"/>
      <c r="R2274" s="213"/>
      <c r="S2274" s="213"/>
      <c r="T2274" s="214"/>
      <c r="AT2274" s="215" t="s">
        <v>546</v>
      </c>
      <c r="AU2274" s="215" t="s">
        <v>85</v>
      </c>
      <c r="AV2274" s="13" t="s">
        <v>85</v>
      </c>
      <c r="AW2274" s="13" t="s">
        <v>33</v>
      </c>
      <c r="AX2274" s="13" t="s">
        <v>72</v>
      </c>
      <c r="AY2274" s="215" t="s">
        <v>525</v>
      </c>
    </row>
    <row r="2275" spans="1:65" s="13" customFormat="1" ht="11.25">
      <c r="B2275" s="204"/>
      <c r="C2275" s="205"/>
      <c r="D2275" s="206" t="s">
        <v>546</v>
      </c>
      <c r="E2275" s="207" t="s">
        <v>19</v>
      </c>
      <c r="F2275" s="208" t="s">
        <v>2424</v>
      </c>
      <c r="G2275" s="205"/>
      <c r="H2275" s="209">
        <v>8.2219999999999995</v>
      </c>
      <c r="I2275" s="210"/>
      <c r="J2275" s="205"/>
      <c r="K2275" s="205"/>
      <c r="L2275" s="211"/>
      <c r="M2275" s="212"/>
      <c r="N2275" s="213"/>
      <c r="O2275" s="213"/>
      <c r="P2275" s="213"/>
      <c r="Q2275" s="213"/>
      <c r="R2275" s="213"/>
      <c r="S2275" s="213"/>
      <c r="T2275" s="214"/>
      <c r="AT2275" s="215" t="s">
        <v>546</v>
      </c>
      <c r="AU2275" s="215" t="s">
        <v>85</v>
      </c>
      <c r="AV2275" s="13" t="s">
        <v>85</v>
      </c>
      <c r="AW2275" s="13" t="s">
        <v>33</v>
      </c>
      <c r="AX2275" s="13" t="s">
        <v>72</v>
      </c>
      <c r="AY2275" s="215" t="s">
        <v>525</v>
      </c>
    </row>
    <row r="2276" spans="1:65" s="15" customFormat="1" ht="11.25">
      <c r="B2276" s="227"/>
      <c r="C2276" s="228"/>
      <c r="D2276" s="206" t="s">
        <v>546</v>
      </c>
      <c r="E2276" s="229" t="s">
        <v>19</v>
      </c>
      <c r="F2276" s="230" t="s">
        <v>2342</v>
      </c>
      <c r="G2276" s="228"/>
      <c r="H2276" s="229" t="s">
        <v>19</v>
      </c>
      <c r="I2276" s="231"/>
      <c r="J2276" s="228"/>
      <c r="K2276" s="228"/>
      <c r="L2276" s="232"/>
      <c r="M2276" s="233"/>
      <c r="N2276" s="234"/>
      <c r="O2276" s="234"/>
      <c r="P2276" s="234"/>
      <c r="Q2276" s="234"/>
      <c r="R2276" s="234"/>
      <c r="S2276" s="234"/>
      <c r="T2276" s="235"/>
      <c r="AT2276" s="236" t="s">
        <v>546</v>
      </c>
      <c r="AU2276" s="236" t="s">
        <v>85</v>
      </c>
      <c r="AV2276" s="15" t="s">
        <v>79</v>
      </c>
      <c r="AW2276" s="15" t="s">
        <v>33</v>
      </c>
      <c r="AX2276" s="15" t="s">
        <v>72</v>
      </c>
      <c r="AY2276" s="236" t="s">
        <v>525</v>
      </c>
    </row>
    <row r="2277" spans="1:65" s="13" customFormat="1" ht="11.25">
      <c r="B2277" s="204"/>
      <c r="C2277" s="205"/>
      <c r="D2277" s="206" t="s">
        <v>546</v>
      </c>
      <c r="E2277" s="207" t="s">
        <v>19</v>
      </c>
      <c r="F2277" s="208" t="s">
        <v>2425</v>
      </c>
      <c r="G2277" s="205"/>
      <c r="H2277" s="209">
        <v>9.2829999999999995</v>
      </c>
      <c r="I2277" s="210"/>
      <c r="J2277" s="205"/>
      <c r="K2277" s="205"/>
      <c r="L2277" s="211"/>
      <c r="M2277" s="212"/>
      <c r="N2277" s="213"/>
      <c r="O2277" s="213"/>
      <c r="P2277" s="213"/>
      <c r="Q2277" s="213"/>
      <c r="R2277" s="213"/>
      <c r="S2277" s="213"/>
      <c r="T2277" s="214"/>
      <c r="AT2277" s="215" t="s">
        <v>546</v>
      </c>
      <c r="AU2277" s="215" t="s">
        <v>85</v>
      </c>
      <c r="AV2277" s="13" t="s">
        <v>85</v>
      </c>
      <c r="AW2277" s="13" t="s">
        <v>33</v>
      </c>
      <c r="AX2277" s="13" t="s">
        <v>72</v>
      </c>
      <c r="AY2277" s="215" t="s">
        <v>525</v>
      </c>
    </row>
    <row r="2278" spans="1:65" s="15" customFormat="1" ht="11.25">
      <c r="B2278" s="227"/>
      <c r="C2278" s="228"/>
      <c r="D2278" s="206" t="s">
        <v>546</v>
      </c>
      <c r="E2278" s="229" t="s">
        <v>19</v>
      </c>
      <c r="F2278" s="230" t="s">
        <v>2346</v>
      </c>
      <c r="G2278" s="228"/>
      <c r="H2278" s="229" t="s">
        <v>19</v>
      </c>
      <c r="I2278" s="231"/>
      <c r="J2278" s="228"/>
      <c r="K2278" s="228"/>
      <c r="L2278" s="232"/>
      <c r="M2278" s="233"/>
      <c r="N2278" s="234"/>
      <c r="O2278" s="234"/>
      <c r="P2278" s="234"/>
      <c r="Q2278" s="234"/>
      <c r="R2278" s="234"/>
      <c r="S2278" s="234"/>
      <c r="T2278" s="235"/>
      <c r="AT2278" s="236" t="s">
        <v>546</v>
      </c>
      <c r="AU2278" s="236" t="s">
        <v>85</v>
      </c>
      <c r="AV2278" s="15" t="s">
        <v>79</v>
      </c>
      <c r="AW2278" s="15" t="s">
        <v>33</v>
      </c>
      <c r="AX2278" s="15" t="s">
        <v>72</v>
      </c>
      <c r="AY2278" s="236" t="s">
        <v>525</v>
      </c>
    </row>
    <row r="2279" spans="1:65" s="13" customFormat="1" ht="11.25">
      <c r="B2279" s="204"/>
      <c r="C2279" s="205"/>
      <c r="D2279" s="206" t="s">
        <v>546</v>
      </c>
      <c r="E2279" s="207" t="s">
        <v>19</v>
      </c>
      <c r="F2279" s="208" t="s">
        <v>2426</v>
      </c>
      <c r="G2279" s="205"/>
      <c r="H2279" s="209">
        <v>24.759</v>
      </c>
      <c r="I2279" s="210"/>
      <c r="J2279" s="205"/>
      <c r="K2279" s="205"/>
      <c r="L2279" s="211"/>
      <c r="M2279" s="212"/>
      <c r="N2279" s="213"/>
      <c r="O2279" s="213"/>
      <c r="P2279" s="213"/>
      <c r="Q2279" s="213"/>
      <c r="R2279" s="213"/>
      <c r="S2279" s="213"/>
      <c r="T2279" s="214"/>
      <c r="AT2279" s="215" t="s">
        <v>546</v>
      </c>
      <c r="AU2279" s="215" t="s">
        <v>85</v>
      </c>
      <c r="AV2279" s="13" t="s">
        <v>85</v>
      </c>
      <c r="AW2279" s="13" t="s">
        <v>33</v>
      </c>
      <c r="AX2279" s="13" t="s">
        <v>72</v>
      </c>
      <c r="AY2279" s="215" t="s">
        <v>525</v>
      </c>
    </row>
    <row r="2280" spans="1:65" s="13" customFormat="1" ht="11.25">
      <c r="B2280" s="204"/>
      <c r="C2280" s="205"/>
      <c r="D2280" s="206" t="s">
        <v>546</v>
      </c>
      <c r="E2280" s="207" t="s">
        <v>19</v>
      </c>
      <c r="F2280" s="208" t="s">
        <v>2427</v>
      </c>
      <c r="G2280" s="205"/>
      <c r="H2280" s="209">
        <v>9.1069999999999993</v>
      </c>
      <c r="I2280" s="210"/>
      <c r="J2280" s="205"/>
      <c r="K2280" s="205"/>
      <c r="L2280" s="211"/>
      <c r="M2280" s="212"/>
      <c r="N2280" s="213"/>
      <c r="O2280" s="213"/>
      <c r="P2280" s="213"/>
      <c r="Q2280" s="213"/>
      <c r="R2280" s="213"/>
      <c r="S2280" s="213"/>
      <c r="T2280" s="214"/>
      <c r="AT2280" s="215" t="s">
        <v>546</v>
      </c>
      <c r="AU2280" s="215" t="s">
        <v>85</v>
      </c>
      <c r="AV2280" s="13" t="s">
        <v>85</v>
      </c>
      <c r="AW2280" s="13" t="s">
        <v>33</v>
      </c>
      <c r="AX2280" s="13" t="s">
        <v>72</v>
      </c>
      <c r="AY2280" s="215" t="s">
        <v>525</v>
      </c>
    </row>
    <row r="2281" spans="1:65" s="15" customFormat="1" ht="11.25">
      <c r="B2281" s="227"/>
      <c r="C2281" s="228"/>
      <c r="D2281" s="206" t="s">
        <v>546</v>
      </c>
      <c r="E2281" s="229" t="s">
        <v>19</v>
      </c>
      <c r="F2281" s="230" t="s">
        <v>2350</v>
      </c>
      <c r="G2281" s="228"/>
      <c r="H2281" s="229" t="s">
        <v>19</v>
      </c>
      <c r="I2281" s="231"/>
      <c r="J2281" s="228"/>
      <c r="K2281" s="228"/>
      <c r="L2281" s="232"/>
      <c r="M2281" s="233"/>
      <c r="N2281" s="234"/>
      <c r="O2281" s="234"/>
      <c r="P2281" s="234"/>
      <c r="Q2281" s="234"/>
      <c r="R2281" s="234"/>
      <c r="S2281" s="234"/>
      <c r="T2281" s="235"/>
      <c r="AT2281" s="236" t="s">
        <v>546</v>
      </c>
      <c r="AU2281" s="236" t="s">
        <v>85</v>
      </c>
      <c r="AV2281" s="15" t="s">
        <v>79</v>
      </c>
      <c r="AW2281" s="15" t="s">
        <v>33</v>
      </c>
      <c r="AX2281" s="15" t="s">
        <v>72</v>
      </c>
      <c r="AY2281" s="236" t="s">
        <v>525</v>
      </c>
    </row>
    <row r="2282" spans="1:65" s="13" customFormat="1" ht="11.25">
      <c r="B2282" s="204"/>
      <c r="C2282" s="205"/>
      <c r="D2282" s="206" t="s">
        <v>546</v>
      </c>
      <c r="E2282" s="207" t="s">
        <v>19</v>
      </c>
      <c r="F2282" s="208" t="s">
        <v>2428</v>
      </c>
      <c r="G2282" s="205"/>
      <c r="H2282" s="209">
        <v>11.409000000000001</v>
      </c>
      <c r="I2282" s="210"/>
      <c r="J2282" s="205"/>
      <c r="K2282" s="205"/>
      <c r="L2282" s="211"/>
      <c r="M2282" s="212"/>
      <c r="N2282" s="213"/>
      <c r="O2282" s="213"/>
      <c r="P2282" s="213"/>
      <c r="Q2282" s="213"/>
      <c r="R2282" s="213"/>
      <c r="S2282" s="213"/>
      <c r="T2282" s="214"/>
      <c r="AT2282" s="215" t="s">
        <v>546</v>
      </c>
      <c r="AU2282" s="215" t="s">
        <v>85</v>
      </c>
      <c r="AV2282" s="13" t="s">
        <v>85</v>
      </c>
      <c r="AW2282" s="13" t="s">
        <v>33</v>
      </c>
      <c r="AX2282" s="13" t="s">
        <v>72</v>
      </c>
      <c r="AY2282" s="215" t="s">
        <v>525</v>
      </c>
    </row>
    <row r="2283" spans="1:65" s="16" customFormat="1" ht="11.25">
      <c r="B2283" s="237"/>
      <c r="C2283" s="238"/>
      <c r="D2283" s="206" t="s">
        <v>546</v>
      </c>
      <c r="E2283" s="239" t="s">
        <v>257</v>
      </c>
      <c r="F2283" s="240" t="s">
        <v>590</v>
      </c>
      <c r="G2283" s="238"/>
      <c r="H2283" s="241">
        <v>83.313000000000002</v>
      </c>
      <c r="I2283" s="242"/>
      <c r="J2283" s="238"/>
      <c r="K2283" s="238"/>
      <c r="L2283" s="243"/>
      <c r="M2283" s="244"/>
      <c r="N2283" s="245"/>
      <c r="O2283" s="245"/>
      <c r="P2283" s="245"/>
      <c r="Q2283" s="245"/>
      <c r="R2283" s="245"/>
      <c r="S2283" s="245"/>
      <c r="T2283" s="246"/>
      <c r="AT2283" s="247" t="s">
        <v>546</v>
      </c>
      <c r="AU2283" s="247" t="s">
        <v>85</v>
      </c>
      <c r="AV2283" s="16" t="s">
        <v>573</v>
      </c>
      <c r="AW2283" s="16" t="s">
        <v>33</v>
      </c>
      <c r="AX2283" s="16" t="s">
        <v>72</v>
      </c>
      <c r="AY2283" s="247" t="s">
        <v>525</v>
      </c>
    </row>
    <row r="2284" spans="1:65" s="14" customFormat="1" ht="11.25">
      <c r="B2284" s="216"/>
      <c r="C2284" s="217"/>
      <c r="D2284" s="206" t="s">
        <v>546</v>
      </c>
      <c r="E2284" s="218" t="s">
        <v>19</v>
      </c>
      <c r="F2284" s="219" t="s">
        <v>552</v>
      </c>
      <c r="G2284" s="217"/>
      <c r="H2284" s="220">
        <v>883.45799999999997</v>
      </c>
      <c r="I2284" s="221"/>
      <c r="J2284" s="217"/>
      <c r="K2284" s="217"/>
      <c r="L2284" s="222"/>
      <c r="M2284" s="223"/>
      <c r="N2284" s="224"/>
      <c r="O2284" s="224"/>
      <c r="P2284" s="224"/>
      <c r="Q2284" s="224"/>
      <c r="R2284" s="224"/>
      <c r="S2284" s="224"/>
      <c r="T2284" s="225"/>
      <c r="AT2284" s="226" t="s">
        <v>546</v>
      </c>
      <c r="AU2284" s="226" t="s">
        <v>85</v>
      </c>
      <c r="AV2284" s="14" t="s">
        <v>537</v>
      </c>
      <c r="AW2284" s="14" t="s">
        <v>33</v>
      </c>
      <c r="AX2284" s="14" t="s">
        <v>79</v>
      </c>
      <c r="AY2284" s="226" t="s">
        <v>525</v>
      </c>
    </row>
    <row r="2285" spans="1:65" s="2" customFormat="1" ht="24.2" customHeight="1">
      <c r="A2285" s="38"/>
      <c r="B2285" s="39"/>
      <c r="C2285" s="248" t="s">
        <v>2429</v>
      </c>
      <c r="D2285" s="248" t="s">
        <v>369</v>
      </c>
      <c r="E2285" s="249" t="s">
        <v>2430</v>
      </c>
      <c r="F2285" s="250" t="s">
        <v>2431</v>
      </c>
      <c r="G2285" s="251" t="s">
        <v>132</v>
      </c>
      <c r="H2285" s="252">
        <v>927.63099999999997</v>
      </c>
      <c r="I2285" s="253"/>
      <c r="J2285" s="254">
        <f>ROUND(I2285*H2285,2)</f>
        <v>0</v>
      </c>
      <c r="K2285" s="250" t="s">
        <v>536</v>
      </c>
      <c r="L2285" s="255"/>
      <c r="M2285" s="256" t="s">
        <v>19</v>
      </c>
      <c r="N2285" s="257" t="s">
        <v>44</v>
      </c>
      <c r="O2285" s="68"/>
      <c r="P2285" s="195">
        <f>O2285*H2285</f>
        <v>0</v>
      </c>
      <c r="Q2285" s="195">
        <v>0.02</v>
      </c>
      <c r="R2285" s="195">
        <f>Q2285*H2285</f>
        <v>18.552620000000001</v>
      </c>
      <c r="S2285" s="195">
        <v>0</v>
      </c>
      <c r="T2285" s="196">
        <f>S2285*H2285</f>
        <v>0</v>
      </c>
      <c r="U2285" s="38"/>
      <c r="V2285" s="38"/>
      <c r="W2285" s="38"/>
      <c r="X2285" s="38"/>
      <c r="Y2285" s="38"/>
      <c r="Z2285" s="38"/>
      <c r="AA2285" s="38"/>
      <c r="AB2285" s="38"/>
      <c r="AC2285" s="38"/>
      <c r="AD2285" s="38"/>
      <c r="AE2285" s="38"/>
      <c r="AR2285" s="197" t="s">
        <v>674</v>
      </c>
      <c r="AT2285" s="197" t="s">
        <v>369</v>
      </c>
      <c r="AU2285" s="197" t="s">
        <v>85</v>
      </c>
      <c r="AY2285" s="21" t="s">
        <v>525</v>
      </c>
      <c r="BE2285" s="198">
        <f>IF(N2285="základní",J2285,0)</f>
        <v>0</v>
      </c>
      <c r="BF2285" s="198">
        <f>IF(N2285="snížená",J2285,0)</f>
        <v>0</v>
      </c>
      <c r="BG2285" s="198">
        <f>IF(N2285="zákl. přenesená",J2285,0)</f>
        <v>0</v>
      </c>
      <c r="BH2285" s="198">
        <f>IF(N2285="sníž. přenesená",J2285,0)</f>
        <v>0</v>
      </c>
      <c r="BI2285" s="198">
        <f>IF(N2285="nulová",J2285,0)</f>
        <v>0</v>
      </c>
      <c r="BJ2285" s="21" t="s">
        <v>85</v>
      </c>
      <c r="BK2285" s="198">
        <f>ROUND(I2285*H2285,2)</f>
        <v>0</v>
      </c>
      <c r="BL2285" s="21" t="s">
        <v>537</v>
      </c>
      <c r="BM2285" s="197" t="s">
        <v>2432</v>
      </c>
    </row>
    <row r="2286" spans="1:65" s="13" customFormat="1" ht="11.25">
      <c r="B2286" s="204"/>
      <c r="C2286" s="205"/>
      <c r="D2286" s="206" t="s">
        <v>546</v>
      </c>
      <c r="E2286" s="207" t="s">
        <v>19</v>
      </c>
      <c r="F2286" s="208" t="s">
        <v>2433</v>
      </c>
      <c r="G2286" s="205"/>
      <c r="H2286" s="209">
        <v>883.45799999999997</v>
      </c>
      <c r="I2286" s="210"/>
      <c r="J2286" s="205"/>
      <c r="K2286" s="205"/>
      <c r="L2286" s="211"/>
      <c r="M2286" s="212"/>
      <c r="N2286" s="213"/>
      <c r="O2286" s="213"/>
      <c r="P2286" s="213"/>
      <c r="Q2286" s="213"/>
      <c r="R2286" s="213"/>
      <c r="S2286" s="213"/>
      <c r="T2286" s="214"/>
      <c r="AT2286" s="215" t="s">
        <v>546</v>
      </c>
      <c r="AU2286" s="215" t="s">
        <v>85</v>
      </c>
      <c r="AV2286" s="13" t="s">
        <v>85</v>
      </c>
      <c r="AW2286" s="13" t="s">
        <v>33</v>
      </c>
      <c r="AX2286" s="13" t="s">
        <v>79</v>
      </c>
      <c r="AY2286" s="215" t="s">
        <v>525</v>
      </c>
    </row>
    <row r="2287" spans="1:65" s="13" customFormat="1" ht="11.25">
      <c r="B2287" s="204"/>
      <c r="C2287" s="205"/>
      <c r="D2287" s="206" t="s">
        <v>546</v>
      </c>
      <c r="E2287" s="205"/>
      <c r="F2287" s="208" t="s">
        <v>2434</v>
      </c>
      <c r="G2287" s="205"/>
      <c r="H2287" s="209">
        <v>927.63099999999997</v>
      </c>
      <c r="I2287" s="210"/>
      <c r="J2287" s="205"/>
      <c r="K2287" s="205"/>
      <c r="L2287" s="211"/>
      <c r="M2287" s="212"/>
      <c r="N2287" s="213"/>
      <c r="O2287" s="213"/>
      <c r="P2287" s="213"/>
      <c r="Q2287" s="213"/>
      <c r="R2287" s="213"/>
      <c r="S2287" s="213"/>
      <c r="T2287" s="214"/>
      <c r="AT2287" s="215" t="s">
        <v>546</v>
      </c>
      <c r="AU2287" s="215" t="s">
        <v>85</v>
      </c>
      <c r="AV2287" s="13" t="s">
        <v>85</v>
      </c>
      <c r="AW2287" s="13" t="s">
        <v>4</v>
      </c>
      <c r="AX2287" s="13" t="s">
        <v>79</v>
      </c>
      <c r="AY2287" s="215" t="s">
        <v>525</v>
      </c>
    </row>
    <row r="2288" spans="1:65" s="2" customFormat="1" ht="37.9" customHeight="1">
      <c r="A2288" s="38"/>
      <c r="B2288" s="39"/>
      <c r="C2288" s="186" t="s">
        <v>2435</v>
      </c>
      <c r="D2288" s="186" t="s">
        <v>533</v>
      </c>
      <c r="E2288" s="187" t="s">
        <v>2436</v>
      </c>
      <c r="F2288" s="188" t="s">
        <v>2437</v>
      </c>
      <c r="G2288" s="189" t="s">
        <v>651</v>
      </c>
      <c r="H2288" s="190">
        <v>1992.84</v>
      </c>
      <c r="I2288" s="191"/>
      <c r="J2288" s="192">
        <f>ROUND(I2288*H2288,2)</f>
        <v>0</v>
      </c>
      <c r="K2288" s="188" t="s">
        <v>536</v>
      </c>
      <c r="L2288" s="43"/>
      <c r="M2288" s="193" t="s">
        <v>19</v>
      </c>
      <c r="N2288" s="194" t="s">
        <v>44</v>
      </c>
      <c r="O2288" s="68"/>
      <c r="P2288" s="195">
        <f>O2288*H2288</f>
        <v>0</v>
      </c>
      <c r="Q2288" s="195">
        <v>0</v>
      </c>
      <c r="R2288" s="195">
        <f>Q2288*H2288</f>
        <v>0</v>
      </c>
      <c r="S2288" s="195">
        <v>0</v>
      </c>
      <c r="T2288" s="196">
        <f>S2288*H2288</f>
        <v>0</v>
      </c>
      <c r="U2288" s="38"/>
      <c r="V2288" s="38"/>
      <c r="W2288" s="38"/>
      <c r="X2288" s="38"/>
      <c r="Y2288" s="38"/>
      <c r="Z2288" s="38"/>
      <c r="AA2288" s="38"/>
      <c r="AB2288" s="38"/>
      <c r="AC2288" s="38"/>
      <c r="AD2288" s="38"/>
      <c r="AE2288" s="38"/>
      <c r="AR2288" s="197" t="s">
        <v>537</v>
      </c>
      <c r="AT2288" s="197" t="s">
        <v>533</v>
      </c>
      <c r="AU2288" s="197" t="s">
        <v>85</v>
      </c>
      <c r="AY2288" s="21" t="s">
        <v>525</v>
      </c>
      <c r="BE2288" s="198">
        <f>IF(N2288="základní",J2288,0)</f>
        <v>0</v>
      </c>
      <c r="BF2288" s="198">
        <f>IF(N2288="snížená",J2288,0)</f>
        <v>0</v>
      </c>
      <c r="BG2288" s="198">
        <f>IF(N2288="zákl. přenesená",J2288,0)</f>
        <v>0</v>
      </c>
      <c r="BH2288" s="198">
        <f>IF(N2288="sníž. přenesená",J2288,0)</f>
        <v>0</v>
      </c>
      <c r="BI2288" s="198">
        <f>IF(N2288="nulová",J2288,0)</f>
        <v>0</v>
      </c>
      <c r="BJ2288" s="21" t="s">
        <v>85</v>
      </c>
      <c r="BK2288" s="198">
        <f>ROUND(I2288*H2288,2)</f>
        <v>0</v>
      </c>
      <c r="BL2288" s="21" t="s">
        <v>537</v>
      </c>
      <c r="BM2288" s="197" t="s">
        <v>2438</v>
      </c>
    </row>
    <row r="2289" spans="1:65" s="2" customFormat="1" ht="11.25">
      <c r="A2289" s="38"/>
      <c r="B2289" s="39"/>
      <c r="C2289" s="40"/>
      <c r="D2289" s="199" t="s">
        <v>542</v>
      </c>
      <c r="E2289" s="40"/>
      <c r="F2289" s="200" t="s">
        <v>2439</v>
      </c>
      <c r="G2289" s="40"/>
      <c r="H2289" s="40"/>
      <c r="I2289" s="201"/>
      <c r="J2289" s="40"/>
      <c r="K2289" s="40"/>
      <c r="L2289" s="43"/>
      <c r="M2289" s="202"/>
      <c r="N2289" s="203"/>
      <c r="O2289" s="68"/>
      <c r="P2289" s="68"/>
      <c r="Q2289" s="68"/>
      <c r="R2289" s="68"/>
      <c r="S2289" s="68"/>
      <c r="T2289" s="69"/>
      <c r="U2289" s="38"/>
      <c r="V2289" s="38"/>
      <c r="W2289" s="38"/>
      <c r="X2289" s="38"/>
      <c r="Y2289" s="38"/>
      <c r="Z2289" s="38"/>
      <c r="AA2289" s="38"/>
      <c r="AB2289" s="38"/>
      <c r="AC2289" s="38"/>
      <c r="AD2289" s="38"/>
      <c r="AE2289" s="38"/>
      <c r="AT2289" s="21" t="s">
        <v>542</v>
      </c>
      <c r="AU2289" s="21" t="s">
        <v>85</v>
      </c>
    </row>
    <row r="2290" spans="1:65" s="13" customFormat="1" ht="11.25">
      <c r="B2290" s="204"/>
      <c r="C2290" s="205"/>
      <c r="D2290" s="206" t="s">
        <v>546</v>
      </c>
      <c r="E2290" s="207" t="s">
        <v>19</v>
      </c>
      <c r="F2290" s="208" t="s">
        <v>2440</v>
      </c>
      <c r="G2290" s="205"/>
      <c r="H2290" s="209">
        <v>1992.84</v>
      </c>
      <c r="I2290" s="210"/>
      <c r="J2290" s="205"/>
      <c r="K2290" s="205"/>
      <c r="L2290" s="211"/>
      <c r="M2290" s="212"/>
      <c r="N2290" s="213"/>
      <c r="O2290" s="213"/>
      <c r="P2290" s="213"/>
      <c r="Q2290" s="213"/>
      <c r="R2290" s="213"/>
      <c r="S2290" s="213"/>
      <c r="T2290" s="214"/>
      <c r="AT2290" s="215" t="s">
        <v>546</v>
      </c>
      <c r="AU2290" s="215" t="s">
        <v>85</v>
      </c>
      <c r="AV2290" s="13" t="s">
        <v>85</v>
      </c>
      <c r="AW2290" s="13" t="s">
        <v>33</v>
      </c>
      <c r="AX2290" s="13" t="s">
        <v>79</v>
      </c>
      <c r="AY2290" s="215" t="s">
        <v>525</v>
      </c>
    </row>
    <row r="2291" spans="1:65" s="2" customFormat="1" ht="24.2" customHeight="1">
      <c r="A2291" s="38"/>
      <c r="B2291" s="39"/>
      <c r="C2291" s="248" t="s">
        <v>2441</v>
      </c>
      <c r="D2291" s="248" t="s">
        <v>369</v>
      </c>
      <c r="E2291" s="249" t="s">
        <v>2442</v>
      </c>
      <c r="F2291" s="250" t="s">
        <v>2443</v>
      </c>
      <c r="G2291" s="251" t="s">
        <v>651</v>
      </c>
      <c r="H2291" s="252">
        <v>2092.482</v>
      </c>
      <c r="I2291" s="253"/>
      <c r="J2291" s="254">
        <f>ROUND(I2291*H2291,2)</f>
        <v>0</v>
      </c>
      <c r="K2291" s="250" t="s">
        <v>536</v>
      </c>
      <c r="L2291" s="255"/>
      <c r="M2291" s="256" t="s">
        <v>19</v>
      </c>
      <c r="N2291" s="257" t="s">
        <v>44</v>
      </c>
      <c r="O2291" s="68"/>
      <c r="P2291" s="195">
        <f>O2291*H2291</f>
        <v>0</v>
      </c>
      <c r="Q2291" s="195">
        <v>6.9999999999999994E-5</v>
      </c>
      <c r="R2291" s="195">
        <f>Q2291*H2291</f>
        <v>0.14647373999999999</v>
      </c>
      <c r="S2291" s="195">
        <v>0</v>
      </c>
      <c r="T2291" s="196">
        <f>S2291*H2291</f>
        <v>0</v>
      </c>
      <c r="U2291" s="38"/>
      <c r="V2291" s="38"/>
      <c r="W2291" s="38"/>
      <c r="X2291" s="38"/>
      <c r="Y2291" s="38"/>
      <c r="Z2291" s="38"/>
      <c r="AA2291" s="38"/>
      <c r="AB2291" s="38"/>
      <c r="AC2291" s="38"/>
      <c r="AD2291" s="38"/>
      <c r="AE2291" s="38"/>
      <c r="AR2291" s="197" t="s">
        <v>674</v>
      </c>
      <c r="AT2291" s="197" t="s">
        <v>369</v>
      </c>
      <c r="AU2291" s="197" t="s">
        <v>85</v>
      </c>
      <c r="AY2291" s="21" t="s">
        <v>525</v>
      </c>
      <c r="BE2291" s="198">
        <f>IF(N2291="základní",J2291,0)</f>
        <v>0</v>
      </c>
      <c r="BF2291" s="198">
        <f>IF(N2291="snížená",J2291,0)</f>
        <v>0</v>
      </c>
      <c r="BG2291" s="198">
        <f>IF(N2291="zákl. přenesená",J2291,0)</f>
        <v>0</v>
      </c>
      <c r="BH2291" s="198">
        <f>IF(N2291="sníž. přenesená",J2291,0)</f>
        <v>0</v>
      </c>
      <c r="BI2291" s="198">
        <f>IF(N2291="nulová",J2291,0)</f>
        <v>0</v>
      </c>
      <c r="BJ2291" s="21" t="s">
        <v>85</v>
      </c>
      <c r="BK2291" s="198">
        <f>ROUND(I2291*H2291,2)</f>
        <v>0</v>
      </c>
      <c r="BL2291" s="21" t="s">
        <v>537</v>
      </c>
      <c r="BM2291" s="197" t="s">
        <v>2444</v>
      </c>
    </row>
    <row r="2292" spans="1:65" s="13" customFormat="1" ht="11.25">
      <c r="B2292" s="204"/>
      <c r="C2292" s="205"/>
      <c r="D2292" s="206" t="s">
        <v>546</v>
      </c>
      <c r="E2292" s="207" t="s">
        <v>19</v>
      </c>
      <c r="F2292" s="208" t="s">
        <v>2440</v>
      </c>
      <c r="G2292" s="205"/>
      <c r="H2292" s="209">
        <v>1992.84</v>
      </c>
      <c r="I2292" s="210"/>
      <c r="J2292" s="205"/>
      <c r="K2292" s="205"/>
      <c r="L2292" s="211"/>
      <c r="M2292" s="212"/>
      <c r="N2292" s="213"/>
      <c r="O2292" s="213"/>
      <c r="P2292" s="213"/>
      <c r="Q2292" s="213"/>
      <c r="R2292" s="213"/>
      <c r="S2292" s="213"/>
      <c r="T2292" s="214"/>
      <c r="AT2292" s="215" t="s">
        <v>546</v>
      </c>
      <c r="AU2292" s="215" t="s">
        <v>85</v>
      </c>
      <c r="AV2292" s="13" t="s">
        <v>85</v>
      </c>
      <c r="AW2292" s="13" t="s">
        <v>33</v>
      </c>
      <c r="AX2292" s="13" t="s">
        <v>79</v>
      </c>
      <c r="AY2292" s="215" t="s">
        <v>525</v>
      </c>
    </row>
    <row r="2293" spans="1:65" s="13" customFormat="1" ht="11.25">
      <c r="B2293" s="204"/>
      <c r="C2293" s="205"/>
      <c r="D2293" s="206" t="s">
        <v>546</v>
      </c>
      <c r="E2293" s="205"/>
      <c r="F2293" s="208" t="s">
        <v>2445</v>
      </c>
      <c r="G2293" s="205"/>
      <c r="H2293" s="209">
        <v>2092.482</v>
      </c>
      <c r="I2293" s="210"/>
      <c r="J2293" s="205"/>
      <c r="K2293" s="205"/>
      <c r="L2293" s="211"/>
      <c r="M2293" s="212"/>
      <c r="N2293" s="213"/>
      <c r="O2293" s="213"/>
      <c r="P2293" s="213"/>
      <c r="Q2293" s="213"/>
      <c r="R2293" s="213"/>
      <c r="S2293" s="213"/>
      <c r="T2293" s="214"/>
      <c r="AT2293" s="215" t="s">
        <v>546</v>
      </c>
      <c r="AU2293" s="215" t="s">
        <v>85</v>
      </c>
      <c r="AV2293" s="13" t="s">
        <v>85</v>
      </c>
      <c r="AW2293" s="13" t="s">
        <v>4</v>
      </c>
      <c r="AX2293" s="13" t="s">
        <v>79</v>
      </c>
      <c r="AY2293" s="215" t="s">
        <v>525</v>
      </c>
    </row>
    <row r="2294" spans="1:65" s="2" customFormat="1" ht="37.9" customHeight="1">
      <c r="A2294" s="38"/>
      <c r="B2294" s="39"/>
      <c r="C2294" s="186" t="s">
        <v>2446</v>
      </c>
      <c r="D2294" s="186" t="s">
        <v>533</v>
      </c>
      <c r="E2294" s="187" t="s">
        <v>2447</v>
      </c>
      <c r="F2294" s="188" t="s">
        <v>2448</v>
      </c>
      <c r="G2294" s="189" t="s">
        <v>132</v>
      </c>
      <c r="H2294" s="190">
        <v>148.88499999999999</v>
      </c>
      <c r="I2294" s="191"/>
      <c r="J2294" s="192">
        <f>ROUND(I2294*H2294,2)</f>
        <v>0</v>
      </c>
      <c r="K2294" s="188" t="s">
        <v>536</v>
      </c>
      <c r="L2294" s="43"/>
      <c r="M2294" s="193" t="s">
        <v>19</v>
      </c>
      <c r="N2294" s="194" t="s">
        <v>44</v>
      </c>
      <c r="O2294" s="68"/>
      <c r="P2294" s="195">
        <f>O2294*H2294</f>
        <v>0</v>
      </c>
      <c r="Q2294" s="195">
        <v>2.7499999999999998E-3</v>
      </c>
      <c r="R2294" s="195">
        <f>Q2294*H2294</f>
        <v>0.40943374999999993</v>
      </c>
      <c r="S2294" s="195">
        <v>0</v>
      </c>
      <c r="T2294" s="196">
        <f>S2294*H2294</f>
        <v>0</v>
      </c>
      <c r="U2294" s="38"/>
      <c r="V2294" s="38"/>
      <c r="W2294" s="38"/>
      <c r="X2294" s="38"/>
      <c r="Y2294" s="38"/>
      <c r="Z2294" s="38"/>
      <c r="AA2294" s="38"/>
      <c r="AB2294" s="38"/>
      <c r="AC2294" s="38"/>
      <c r="AD2294" s="38"/>
      <c r="AE2294" s="38"/>
      <c r="AR2294" s="197" t="s">
        <v>537</v>
      </c>
      <c r="AT2294" s="197" t="s">
        <v>533</v>
      </c>
      <c r="AU2294" s="197" t="s">
        <v>85</v>
      </c>
      <c r="AY2294" s="21" t="s">
        <v>525</v>
      </c>
      <c r="BE2294" s="198">
        <f>IF(N2294="základní",J2294,0)</f>
        <v>0</v>
      </c>
      <c r="BF2294" s="198">
        <f>IF(N2294="snížená",J2294,0)</f>
        <v>0</v>
      </c>
      <c r="BG2294" s="198">
        <f>IF(N2294="zákl. přenesená",J2294,0)</f>
        <v>0</v>
      </c>
      <c r="BH2294" s="198">
        <f>IF(N2294="sníž. přenesená",J2294,0)</f>
        <v>0</v>
      </c>
      <c r="BI2294" s="198">
        <f>IF(N2294="nulová",J2294,0)</f>
        <v>0</v>
      </c>
      <c r="BJ2294" s="21" t="s">
        <v>85</v>
      </c>
      <c r="BK2294" s="198">
        <f>ROUND(I2294*H2294,2)</f>
        <v>0</v>
      </c>
      <c r="BL2294" s="21" t="s">
        <v>537</v>
      </c>
      <c r="BM2294" s="197" t="s">
        <v>2449</v>
      </c>
    </row>
    <row r="2295" spans="1:65" s="2" customFormat="1" ht="11.25">
      <c r="A2295" s="38"/>
      <c r="B2295" s="39"/>
      <c r="C2295" s="40"/>
      <c r="D2295" s="199" t="s">
        <v>542</v>
      </c>
      <c r="E2295" s="40"/>
      <c r="F2295" s="200" t="s">
        <v>2450</v>
      </c>
      <c r="G2295" s="40"/>
      <c r="H2295" s="40"/>
      <c r="I2295" s="201"/>
      <c r="J2295" s="40"/>
      <c r="K2295" s="40"/>
      <c r="L2295" s="43"/>
      <c r="M2295" s="202"/>
      <c r="N2295" s="203"/>
      <c r="O2295" s="68"/>
      <c r="P2295" s="68"/>
      <c r="Q2295" s="68"/>
      <c r="R2295" s="68"/>
      <c r="S2295" s="68"/>
      <c r="T2295" s="69"/>
      <c r="U2295" s="38"/>
      <c r="V2295" s="38"/>
      <c r="W2295" s="38"/>
      <c r="X2295" s="38"/>
      <c r="Y2295" s="38"/>
      <c r="Z2295" s="38"/>
      <c r="AA2295" s="38"/>
      <c r="AB2295" s="38"/>
      <c r="AC2295" s="38"/>
      <c r="AD2295" s="38"/>
      <c r="AE2295" s="38"/>
      <c r="AT2295" s="21" t="s">
        <v>542</v>
      </c>
      <c r="AU2295" s="21" t="s">
        <v>85</v>
      </c>
    </row>
    <row r="2296" spans="1:65" s="15" customFormat="1" ht="11.25">
      <c r="B2296" s="227"/>
      <c r="C2296" s="228"/>
      <c r="D2296" s="206" t="s">
        <v>546</v>
      </c>
      <c r="E2296" s="229" t="s">
        <v>19</v>
      </c>
      <c r="F2296" s="230" t="s">
        <v>2356</v>
      </c>
      <c r="G2296" s="228"/>
      <c r="H2296" s="229" t="s">
        <v>19</v>
      </c>
      <c r="I2296" s="231"/>
      <c r="J2296" s="228"/>
      <c r="K2296" s="228"/>
      <c r="L2296" s="232"/>
      <c r="M2296" s="233"/>
      <c r="N2296" s="234"/>
      <c r="O2296" s="234"/>
      <c r="P2296" s="234"/>
      <c r="Q2296" s="234"/>
      <c r="R2296" s="234"/>
      <c r="S2296" s="234"/>
      <c r="T2296" s="235"/>
      <c r="AT2296" s="236" t="s">
        <v>546</v>
      </c>
      <c r="AU2296" s="236" t="s">
        <v>85</v>
      </c>
      <c r="AV2296" s="15" t="s">
        <v>79</v>
      </c>
      <c r="AW2296" s="15" t="s">
        <v>33</v>
      </c>
      <c r="AX2296" s="15" t="s">
        <v>72</v>
      </c>
      <c r="AY2296" s="236" t="s">
        <v>525</v>
      </c>
    </row>
    <row r="2297" spans="1:65" s="15" customFormat="1" ht="11.25">
      <c r="B2297" s="227"/>
      <c r="C2297" s="228"/>
      <c r="D2297" s="206" t="s">
        <v>546</v>
      </c>
      <c r="E2297" s="229" t="s">
        <v>19</v>
      </c>
      <c r="F2297" s="230" t="s">
        <v>2333</v>
      </c>
      <c r="G2297" s="228"/>
      <c r="H2297" s="229" t="s">
        <v>19</v>
      </c>
      <c r="I2297" s="231"/>
      <c r="J2297" s="228"/>
      <c r="K2297" s="228"/>
      <c r="L2297" s="232"/>
      <c r="M2297" s="233"/>
      <c r="N2297" s="234"/>
      <c r="O2297" s="234"/>
      <c r="P2297" s="234"/>
      <c r="Q2297" s="234"/>
      <c r="R2297" s="234"/>
      <c r="S2297" s="234"/>
      <c r="T2297" s="235"/>
      <c r="AT2297" s="236" t="s">
        <v>546</v>
      </c>
      <c r="AU2297" s="236" t="s">
        <v>85</v>
      </c>
      <c r="AV2297" s="15" t="s">
        <v>79</v>
      </c>
      <c r="AW2297" s="15" t="s">
        <v>33</v>
      </c>
      <c r="AX2297" s="15" t="s">
        <v>72</v>
      </c>
      <c r="AY2297" s="236" t="s">
        <v>525</v>
      </c>
    </row>
    <row r="2298" spans="1:65" s="13" customFormat="1" ht="11.25">
      <c r="B2298" s="204"/>
      <c r="C2298" s="205"/>
      <c r="D2298" s="206" t="s">
        <v>546</v>
      </c>
      <c r="E2298" s="207" t="s">
        <v>19</v>
      </c>
      <c r="F2298" s="208" t="s">
        <v>2451</v>
      </c>
      <c r="G2298" s="205"/>
      <c r="H2298" s="209">
        <v>27.919</v>
      </c>
      <c r="I2298" s="210"/>
      <c r="J2298" s="205"/>
      <c r="K2298" s="205"/>
      <c r="L2298" s="211"/>
      <c r="M2298" s="212"/>
      <c r="N2298" s="213"/>
      <c r="O2298" s="213"/>
      <c r="P2298" s="213"/>
      <c r="Q2298" s="213"/>
      <c r="R2298" s="213"/>
      <c r="S2298" s="213"/>
      <c r="T2298" s="214"/>
      <c r="AT2298" s="215" t="s">
        <v>546</v>
      </c>
      <c r="AU2298" s="215" t="s">
        <v>85</v>
      </c>
      <c r="AV2298" s="13" t="s">
        <v>85</v>
      </c>
      <c r="AW2298" s="13" t="s">
        <v>33</v>
      </c>
      <c r="AX2298" s="13" t="s">
        <v>72</v>
      </c>
      <c r="AY2298" s="215" t="s">
        <v>525</v>
      </c>
    </row>
    <row r="2299" spans="1:65" s="13" customFormat="1" ht="11.25">
      <c r="B2299" s="204"/>
      <c r="C2299" s="205"/>
      <c r="D2299" s="206" t="s">
        <v>546</v>
      </c>
      <c r="E2299" s="207" t="s">
        <v>19</v>
      </c>
      <c r="F2299" s="208" t="s">
        <v>2452</v>
      </c>
      <c r="G2299" s="205"/>
      <c r="H2299" s="209">
        <v>10.179</v>
      </c>
      <c r="I2299" s="210"/>
      <c r="J2299" s="205"/>
      <c r="K2299" s="205"/>
      <c r="L2299" s="211"/>
      <c r="M2299" s="212"/>
      <c r="N2299" s="213"/>
      <c r="O2299" s="213"/>
      <c r="P2299" s="213"/>
      <c r="Q2299" s="213"/>
      <c r="R2299" s="213"/>
      <c r="S2299" s="213"/>
      <c r="T2299" s="214"/>
      <c r="AT2299" s="215" t="s">
        <v>546</v>
      </c>
      <c r="AU2299" s="215" t="s">
        <v>85</v>
      </c>
      <c r="AV2299" s="13" t="s">
        <v>85</v>
      </c>
      <c r="AW2299" s="13" t="s">
        <v>33</v>
      </c>
      <c r="AX2299" s="13" t="s">
        <v>72</v>
      </c>
      <c r="AY2299" s="215" t="s">
        <v>525</v>
      </c>
    </row>
    <row r="2300" spans="1:65" s="15" customFormat="1" ht="11.25">
      <c r="B2300" s="227"/>
      <c r="C2300" s="228"/>
      <c r="D2300" s="206" t="s">
        <v>546</v>
      </c>
      <c r="E2300" s="229" t="s">
        <v>19</v>
      </c>
      <c r="F2300" s="230" t="s">
        <v>2342</v>
      </c>
      <c r="G2300" s="228"/>
      <c r="H2300" s="229" t="s">
        <v>19</v>
      </c>
      <c r="I2300" s="231"/>
      <c r="J2300" s="228"/>
      <c r="K2300" s="228"/>
      <c r="L2300" s="232"/>
      <c r="M2300" s="233"/>
      <c r="N2300" s="234"/>
      <c r="O2300" s="234"/>
      <c r="P2300" s="234"/>
      <c r="Q2300" s="234"/>
      <c r="R2300" s="234"/>
      <c r="S2300" s="234"/>
      <c r="T2300" s="235"/>
      <c r="AT2300" s="236" t="s">
        <v>546</v>
      </c>
      <c r="AU2300" s="236" t="s">
        <v>85</v>
      </c>
      <c r="AV2300" s="15" t="s">
        <v>79</v>
      </c>
      <c r="AW2300" s="15" t="s">
        <v>33</v>
      </c>
      <c r="AX2300" s="15" t="s">
        <v>72</v>
      </c>
      <c r="AY2300" s="236" t="s">
        <v>525</v>
      </c>
    </row>
    <row r="2301" spans="1:65" s="13" customFormat="1" ht="11.25">
      <c r="B2301" s="204"/>
      <c r="C2301" s="205"/>
      <c r="D2301" s="206" t="s">
        <v>546</v>
      </c>
      <c r="E2301" s="207" t="s">
        <v>19</v>
      </c>
      <c r="F2301" s="208" t="s">
        <v>2453</v>
      </c>
      <c r="G2301" s="205"/>
      <c r="H2301" s="209">
        <v>11.493</v>
      </c>
      <c r="I2301" s="210"/>
      <c r="J2301" s="205"/>
      <c r="K2301" s="205"/>
      <c r="L2301" s="211"/>
      <c r="M2301" s="212"/>
      <c r="N2301" s="213"/>
      <c r="O2301" s="213"/>
      <c r="P2301" s="213"/>
      <c r="Q2301" s="213"/>
      <c r="R2301" s="213"/>
      <c r="S2301" s="213"/>
      <c r="T2301" s="214"/>
      <c r="AT2301" s="215" t="s">
        <v>546</v>
      </c>
      <c r="AU2301" s="215" t="s">
        <v>85</v>
      </c>
      <c r="AV2301" s="13" t="s">
        <v>85</v>
      </c>
      <c r="AW2301" s="13" t="s">
        <v>33</v>
      </c>
      <c r="AX2301" s="13" t="s">
        <v>72</v>
      </c>
      <c r="AY2301" s="215" t="s">
        <v>525</v>
      </c>
    </row>
    <row r="2302" spans="1:65" s="15" customFormat="1" ht="11.25">
      <c r="B2302" s="227"/>
      <c r="C2302" s="228"/>
      <c r="D2302" s="206" t="s">
        <v>546</v>
      </c>
      <c r="E2302" s="229" t="s">
        <v>19</v>
      </c>
      <c r="F2302" s="230" t="s">
        <v>2346</v>
      </c>
      <c r="G2302" s="228"/>
      <c r="H2302" s="229" t="s">
        <v>19</v>
      </c>
      <c r="I2302" s="231"/>
      <c r="J2302" s="228"/>
      <c r="K2302" s="228"/>
      <c r="L2302" s="232"/>
      <c r="M2302" s="233"/>
      <c r="N2302" s="234"/>
      <c r="O2302" s="234"/>
      <c r="P2302" s="234"/>
      <c r="Q2302" s="234"/>
      <c r="R2302" s="234"/>
      <c r="S2302" s="234"/>
      <c r="T2302" s="235"/>
      <c r="AT2302" s="236" t="s">
        <v>546</v>
      </c>
      <c r="AU2302" s="236" t="s">
        <v>85</v>
      </c>
      <c r="AV2302" s="15" t="s">
        <v>79</v>
      </c>
      <c r="AW2302" s="15" t="s">
        <v>33</v>
      </c>
      <c r="AX2302" s="15" t="s">
        <v>72</v>
      </c>
      <c r="AY2302" s="236" t="s">
        <v>525</v>
      </c>
    </row>
    <row r="2303" spans="1:65" s="13" customFormat="1" ht="11.25">
      <c r="B2303" s="204"/>
      <c r="C2303" s="205"/>
      <c r="D2303" s="206" t="s">
        <v>546</v>
      </c>
      <c r="E2303" s="207" t="s">
        <v>19</v>
      </c>
      <c r="F2303" s="208" t="s">
        <v>2454</v>
      </c>
      <c r="G2303" s="205"/>
      <c r="H2303" s="209">
        <v>30.654</v>
      </c>
      <c r="I2303" s="210"/>
      <c r="J2303" s="205"/>
      <c r="K2303" s="205"/>
      <c r="L2303" s="211"/>
      <c r="M2303" s="212"/>
      <c r="N2303" s="213"/>
      <c r="O2303" s="213"/>
      <c r="P2303" s="213"/>
      <c r="Q2303" s="213"/>
      <c r="R2303" s="213"/>
      <c r="S2303" s="213"/>
      <c r="T2303" s="214"/>
      <c r="AT2303" s="215" t="s">
        <v>546</v>
      </c>
      <c r="AU2303" s="215" t="s">
        <v>85</v>
      </c>
      <c r="AV2303" s="13" t="s">
        <v>85</v>
      </c>
      <c r="AW2303" s="13" t="s">
        <v>33</v>
      </c>
      <c r="AX2303" s="13" t="s">
        <v>72</v>
      </c>
      <c r="AY2303" s="215" t="s">
        <v>525</v>
      </c>
    </row>
    <row r="2304" spans="1:65" s="13" customFormat="1" ht="11.25">
      <c r="B2304" s="204"/>
      <c r="C2304" s="205"/>
      <c r="D2304" s="206" t="s">
        <v>546</v>
      </c>
      <c r="E2304" s="207" t="s">
        <v>19</v>
      </c>
      <c r="F2304" s="208" t="s">
        <v>2455</v>
      </c>
      <c r="G2304" s="205"/>
      <c r="H2304" s="209">
        <v>11.275</v>
      </c>
      <c r="I2304" s="210"/>
      <c r="J2304" s="205"/>
      <c r="K2304" s="205"/>
      <c r="L2304" s="211"/>
      <c r="M2304" s="212"/>
      <c r="N2304" s="213"/>
      <c r="O2304" s="213"/>
      <c r="P2304" s="213"/>
      <c r="Q2304" s="213"/>
      <c r="R2304" s="213"/>
      <c r="S2304" s="213"/>
      <c r="T2304" s="214"/>
      <c r="AT2304" s="215" t="s">
        <v>546</v>
      </c>
      <c r="AU2304" s="215" t="s">
        <v>85</v>
      </c>
      <c r="AV2304" s="13" t="s">
        <v>85</v>
      </c>
      <c r="AW2304" s="13" t="s">
        <v>33</v>
      </c>
      <c r="AX2304" s="13" t="s">
        <v>72</v>
      </c>
      <c r="AY2304" s="215" t="s">
        <v>525</v>
      </c>
    </row>
    <row r="2305" spans="2:51" s="15" customFormat="1" ht="11.25">
      <c r="B2305" s="227"/>
      <c r="C2305" s="228"/>
      <c r="D2305" s="206" t="s">
        <v>546</v>
      </c>
      <c r="E2305" s="229" t="s">
        <v>19</v>
      </c>
      <c r="F2305" s="230" t="s">
        <v>2350</v>
      </c>
      <c r="G2305" s="228"/>
      <c r="H2305" s="229" t="s">
        <v>19</v>
      </c>
      <c r="I2305" s="231"/>
      <c r="J2305" s="228"/>
      <c r="K2305" s="228"/>
      <c r="L2305" s="232"/>
      <c r="M2305" s="233"/>
      <c r="N2305" s="234"/>
      <c r="O2305" s="234"/>
      <c r="P2305" s="234"/>
      <c r="Q2305" s="234"/>
      <c r="R2305" s="234"/>
      <c r="S2305" s="234"/>
      <c r="T2305" s="235"/>
      <c r="AT2305" s="236" t="s">
        <v>546</v>
      </c>
      <c r="AU2305" s="236" t="s">
        <v>85</v>
      </c>
      <c r="AV2305" s="15" t="s">
        <v>79</v>
      </c>
      <c r="AW2305" s="15" t="s">
        <v>33</v>
      </c>
      <c r="AX2305" s="15" t="s">
        <v>72</v>
      </c>
      <c r="AY2305" s="236" t="s">
        <v>525</v>
      </c>
    </row>
    <row r="2306" spans="2:51" s="13" customFormat="1" ht="11.25">
      <c r="B2306" s="204"/>
      <c r="C2306" s="205"/>
      <c r="D2306" s="206" t="s">
        <v>546</v>
      </c>
      <c r="E2306" s="207" t="s">
        <v>19</v>
      </c>
      <c r="F2306" s="208" t="s">
        <v>2456</v>
      </c>
      <c r="G2306" s="205"/>
      <c r="H2306" s="209">
        <v>14.125999999999999</v>
      </c>
      <c r="I2306" s="210"/>
      <c r="J2306" s="205"/>
      <c r="K2306" s="205"/>
      <c r="L2306" s="211"/>
      <c r="M2306" s="212"/>
      <c r="N2306" s="213"/>
      <c r="O2306" s="213"/>
      <c r="P2306" s="213"/>
      <c r="Q2306" s="213"/>
      <c r="R2306" s="213"/>
      <c r="S2306" s="213"/>
      <c r="T2306" s="214"/>
      <c r="AT2306" s="215" t="s">
        <v>546</v>
      </c>
      <c r="AU2306" s="215" t="s">
        <v>85</v>
      </c>
      <c r="AV2306" s="13" t="s">
        <v>85</v>
      </c>
      <c r="AW2306" s="13" t="s">
        <v>33</v>
      </c>
      <c r="AX2306" s="13" t="s">
        <v>72</v>
      </c>
      <c r="AY2306" s="215" t="s">
        <v>525</v>
      </c>
    </row>
    <row r="2307" spans="2:51" s="16" customFormat="1" ht="11.25">
      <c r="B2307" s="237"/>
      <c r="C2307" s="238"/>
      <c r="D2307" s="206" t="s">
        <v>546</v>
      </c>
      <c r="E2307" s="239" t="s">
        <v>254</v>
      </c>
      <c r="F2307" s="240" t="s">
        <v>590</v>
      </c>
      <c r="G2307" s="238"/>
      <c r="H2307" s="241">
        <v>105.646</v>
      </c>
      <c r="I2307" s="242"/>
      <c r="J2307" s="238"/>
      <c r="K2307" s="238"/>
      <c r="L2307" s="243"/>
      <c r="M2307" s="244"/>
      <c r="N2307" s="245"/>
      <c r="O2307" s="245"/>
      <c r="P2307" s="245"/>
      <c r="Q2307" s="245"/>
      <c r="R2307" s="245"/>
      <c r="S2307" s="245"/>
      <c r="T2307" s="246"/>
      <c r="AT2307" s="247" t="s">
        <v>546</v>
      </c>
      <c r="AU2307" s="247" t="s">
        <v>85</v>
      </c>
      <c r="AV2307" s="16" t="s">
        <v>573</v>
      </c>
      <c r="AW2307" s="16" t="s">
        <v>33</v>
      </c>
      <c r="AX2307" s="16" t="s">
        <v>72</v>
      </c>
      <c r="AY2307" s="247" t="s">
        <v>525</v>
      </c>
    </row>
    <row r="2308" spans="2:51" s="15" customFormat="1" ht="11.25">
      <c r="B2308" s="227"/>
      <c r="C2308" s="228"/>
      <c r="D2308" s="206" t="s">
        <v>546</v>
      </c>
      <c r="E2308" s="229" t="s">
        <v>19</v>
      </c>
      <c r="F2308" s="230" t="s">
        <v>2273</v>
      </c>
      <c r="G2308" s="228"/>
      <c r="H2308" s="229" t="s">
        <v>19</v>
      </c>
      <c r="I2308" s="231"/>
      <c r="J2308" s="228"/>
      <c r="K2308" s="228"/>
      <c r="L2308" s="232"/>
      <c r="M2308" s="233"/>
      <c r="N2308" s="234"/>
      <c r="O2308" s="234"/>
      <c r="P2308" s="234"/>
      <c r="Q2308" s="234"/>
      <c r="R2308" s="234"/>
      <c r="S2308" s="234"/>
      <c r="T2308" s="235"/>
      <c r="AT2308" s="236" t="s">
        <v>546</v>
      </c>
      <c r="AU2308" s="236" t="s">
        <v>85</v>
      </c>
      <c r="AV2308" s="15" t="s">
        <v>79</v>
      </c>
      <c r="AW2308" s="15" t="s">
        <v>33</v>
      </c>
      <c r="AX2308" s="15" t="s">
        <v>72</v>
      </c>
      <c r="AY2308" s="236" t="s">
        <v>525</v>
      </c>
    </row>
    <row r="2309" spans="2:51" s="15" customFormat="1" ht="11.25">
      <c r="B2309" s="227"/>
      <c r="C2309" s="228"/>
      <c r="D2309" s="206" t="s">
        <v>546</v>
      </c>
      <c r="E2309" s="229" t="s">
        <v>19</v>
      </c>
      <c r="F2309" s="230" t="s">
        <v>1097</v>
      </c>
      <c r="G2309" s="228"/>
      <c r="H2309" s="229" t="s">
        <v>19</v>
      </c>
      <c r="I2309" s="231"/>
      <c r="J2309" s="228"/>
      <c r="K2309" s="228"/>
      <c r="L2309" s="232"/>
      <c r="M2309" s="233"/>
      <c r="N2309" s="234"/>
      <c r="O2309" s="234"/>
      <c r="P2309" s="234"/>
      <c r="Q2309" s="234"/>
      <c r="R2309" s="234"/>
      <c r="S2309" s="234"/>
      <c r="T2309" s="235"/>
      <c r="AT2309" s="236" t="s">
        <v>546</v>
      </c>
      <c r="AU2309" s="236" t="s">
        <v>85</v>
      </c>
      <c r="AV2309" s="15" t="s">
        <v>79</v>
      </c>
      <c r="AW2309" s="15" t="s">
        <v>33</v>
      </c>
      <c r="AX2309" s="15" t="s">
        <v>72</v>
      </c>
      <c r="AY2309" s="236" t="s">
        <v>525</v>
      </c>
    </row>
    <row r="2310" spans="2:51" s="13" customFormat="1" ht="11.25">
      <c r="B2310" s="204"/>
      <c r="C2310" s="205"/>
      <c r="D2310" s="206" t="s">
        <v>546</v>
      </c>
      <c r="E2310" s="207" t="s">
        <v>19</v>
      </c>
      <c r="F2310" s="208" t="s">
        <v>2457</v>
      </c>
      <c r="G2310" s="205"/>
      <c r="H2310" s="209">
        <v>4.55</v>
      </c>
      <c r="I2310" s="210"/>
      <c r="J2310" s="205"/>
      <c r="K2310" s="205"/>
      <c r="L2310" s="211"/>
      <c r="M2310" s="212"/>
      <c r="N2310" s="213"/>
      <c r="O2310" s="213"/>
      <c r="P2310" s="213"/>
      <c r="Q2310" s="213"/>
      <c r="R2310" s="213"/>
      <c r="S2310" s="213"/>
      <c r="T2310" s="214"/>
      <c r="AT2310" s="215" t="s">
        <v>546</v>
      </c>
      <c r="AU2310" s="215" t="s">
        <v>85</v>
      </c>
      <c r="AV2310" s="13" t="s">
        <v>85</v>
      </c>
      <c r="AW2310" s="13" t="s">
        <v>33</v>
      </c>
      <c r="AX2310" s="13" t="s">
        <v>72</v>
      </c>
      <c r="AY2310" s="215" t="s">
        <v>525</v>
      </c>
    </row>
    <row r="2311" spans="2:51" s="13" customFormat="1" ht="11.25">
      <c r="B2311" s="204"/>
      <c r="C2311" s="205"/>
      <c r="D2311" s="206" t="s">
        <v>546</v>
      </c>
      <c r="E2311" s="207" t="s">
        <v>19</v>
      </c>
      <c r="F2311" s="208" t="s">
        <v>2458</v>
      </c>
      <c r="G2311" s="205"/>
      <c r="H2311" s="209">
        <v>5.5140000000000002</v>
      </c>
      <c r="I2311" s="210"/>
      <c r="J2311" s="205"/>
      <c r="K2311" s="205"/>
      <c r="L2311" s="211"/>
      <c r="M2311" s="212"/>
      <c r="N2311" s="213"/>
      <c r="O2311" s="213"/>
      <c r="P2311" s="213"/>
      <c r="Q2311" s="213"/>
      <c r="R2311" s="213"/>
      <c r="S2311" s="213"/>
      <c r="T2311" s="214"/>
      <c r="AT2311" s="215" t="s">
        <v>546</v>
      </c>
      <c r="AU2311" s="215" t="s">
        <v>85</v>
      </c>
      <c r="AV2311" s="13" t="s">
        <v>85</v>
      </c>
      <c r="AW2311" s="13" t="s">
        <v>33</v>
      </c>
      <c r="AX2311" s="13" t="s">
        <v>72</v>
      </c>
      <c r="AY2311" s="215" t="s">
        <v>525</v>
      </c>
    </row>
    <row r="2312" spans="2:51" s="13" customFormat="1" ht="11.25">
      <c r="B2312" s="204"/>
      <c r="C2312" s="205"/>
      <c r="D2312" s="206" t="s">
        <v>546</v>
      </c>
      <c r="E2312" s="207" t="s">
        <v>19</v>
      </c>
      <c r="F2312" s="208" t="s">
        <v>2459</v>
      </c>
      <c r="G2312" s="205"/>
      <c r="H2312" s="209">
        <v>6.452</v>
      </c>
      <c r="I2312" s="210"/>
      <c r="J2312" s="205"/>
      <c r="K2312" s="205"/>
      <c r="L2312" s="211"/>
      <c r="M2312" s="212"/>
      <c r="N2312" s="213"/>
      <c r="O2312" s="213"/>
      <c r="P2312" s="213"/>
      <c r="Q2312" s="213"/>
      <c r="R2312" s="213"/>
      <c r="S2312" s="213"/>
      <c r="T2312" s="214"/>
      <c r="AT2312" s="215" t="s">
        <v>546</v>
      </c>
      <c r="AU2312" s="215" t="s">
        <v>85</v>
      </c>
      <c r="AV2312" s="13" t="s">
        <v>85</v>
      </c>
      <c r="AW2312" s="13" t="s">
        <v>33</v>
      </c>
      <c r="AX2312" s="13" t="s">
        <v>72</v>
      </c>
      <c r="AY2312" s="215" t="s">
        <v>525</v>
      </c>
    </row>
    <row r="2313" spans="2:51" s="13" customFormat="1" ht="11.25">
      <c r="B2313" s="204"/>
      <c r="C2313" s="205"/>
      <c r="D2313" s="206" t="s">
        <v>546</v>
      </c>
      <c r="E2313" s="207" t="s">
        <v>19</v>
      </c>
      <c r="F2313" s="208" t="s">
        <v>2460</v>
      </c>
      <c r="G2313" s="205"/>
      <c r="H2313" s="209">
        <v>1.1100000000000001</v>
      </c>
      <c r="I2313" s="210"/>
      <c r="J2313" s="205"/>
      <c r="K2313" s="205"/>
      <c r="L2313" s="211"/>
      <c r="M2313" s="212"/>
      <c r="N2313" s="213"/>
      <c r="O2313" s="213"/>
      <c r="P2313" s="213"/>
      <c r="Q2313" s="213"/>
      <c r="R2313" s="213"/>
      <c r="S2313" s="213"/>
      <c r="T2313" s="214"/>
      <c r="AT2313" s="215" t="s">
        <v>546</v>
      </c>
      <c r="AU2313" s="215" t="s">
        <v>85</v>
      </c>
      <c r="AV2313" s="13" t="s">
        <v>85</v>
      </c>
      <c r="AW2313" s="13" t="s">
        <v>33</v>
      </c>
      <c r="AX2313" s="13" t="s">
        <v>72</v>
      </c>
      <c r="AY2313" s="215" t="s">
        <v>525</v>
      </c>
    </row>
    <row r="2314" spans="2:51" s="15" customFormat="1" ht="11.25">
      <c r="B2314" s="227"/>
      <c r="C2314" s="228"/>
      <c r="D2314" s="206" t="s">
        <v>546</v>
      </c>
      <c r="E2314" s="229" t="s">
        <v>19</v>
      </c>
      <c r="F2314" s="230" t="s">
        <v>1135</v>
      </c>
      <c r="G2314" s="228"/>
      <c r="H2314" s="229" t="s">
        <v>19</v>
      </c>
      <c r="I2314" s="231"/>
      <c r="J2314" s="228"/>
      <c r="K2314" s="228"/>
      <c r="L2314" s="232"/>
      <c r="M2314" s="233"/>
      <c r="N2314" s="234"/>
      <c r="O2314" s="234"/>
      <c r="P2314" s="234"/>
      <c r="Q2314" s="234"/>
      <c r="R2314" s="234"/>
      <c r="S2314" s="234"/>
      <c r="T2314" s="235"/>
      <c r="AT2314" s="236" t="s">
        <v>546</v>
      </c>
      <c r="AU2314" s="236" t="s">
        <v>85</v>
      </c>
      <c r="AV2314" s="15" t="s">
        <v>79</v>
      </c>
      <c r="AW2314" s="15" t="s">
        <v>33</v>
      </c>
      <c r="AX2314" s="15" t="s">
        <v>72</v>
      </c>
      <c r="AY2314" s="236" t="s">
        <v>525</v>
      </c>
    </row>
    <row r="2315" spans="2:51" s="13" customFormat="1" ht="11.25">
      <c r="B2315" s="204"/>
      <c r="C2315" s="205"/>
      <c r="D2315" s="206" t="s">
        <v>546</v>
      </c>
      <c r="E2315" s="207" t="s">
        <v>19</v>
      </c>
      <c r="F2315" s="208" t="s">
        <v>2461</v>
      </c>
      <c r="G2315" s="205"/>
      <c r="H2315" s="209">
        <v>7.6150000000000002</v>
      </c>
      <c r="I2315" s="210"/>
      <c r="J2315" s="205"/>
      <c r="K2315" s="205"/>
      <c r="L2315" s="211"/>
      <c r="M2315" s="212"/>
      <c r="N2315" s="213"/>
      <c r="O2315" s="213"/>
      <c r="P2315" s="213"/>
      <c r="Q2315" s="213"/>
      <c r="R2315" s="213"/>
      <c r="S2315" s="213"/>
      <c r="T2315" s="214"/>
      <c r="AT2315" s="215" t="s">
        <v>546</v>
      </c>
      <c r="AU2315" s="215" t="s">
        <v>85</v>
      </c>
      <c r="AV2315" s="13" t="s">
        <v>85</v>
      </c>
      <c r="AW2315" s="13" t="s">
        <v>33</v>
      </c>
      <c r="AX2315" s="13" t="s">
        <v>72</v>
      </c>
      <c r="AY2315" s="215" t="s">
        <v>525</v>
      </c>
    </row>
    <row r="2316" spans="2:51" s="13" customFormat="1" ht="11.25">
      <c r="B2316" s="204"/>
      <c r="C2316" s="205"/>
      <c r="D2316" s="206" t="s">
        <v>546</v>
      </c>
      <c r="E2316" s="207" t="s">
        <v>19</v>
      </c>
      <c r="F2316" s="208" t="s">
        <v>2462</v>
      </c>
      <c r="G2316" s="205"/>
      <c r="H2316" s="209">
        <v>13.66</v>
      </c>
      <c r="I2316" s="210"/>
      <c r="J2316" s="205"/>
      <c r="K2316" s="205"/>
      <c r="L2316" s="211"/>
      <c r="M2316" s="212"/>
      <c r="N2316" s="213"/>
      <c r="O2316" s="213"/>
      <c r="P2316" s="213"/>
      <c r="Q2316" s="213"/>
      <c r="R2316" s="213"/>
      <c r="S2316" s="213"/>
      <c r="T2316" s="214"/>
      <c r="AT2316" s="215" t="s">
        <v>546</v>
      </c>
      <c r="AU2316" s="215" t="s">
        <v>85</v>
      </c>
      <c r="AV2316" s="13" t="s">
        <v>85</v>
      </c>
      <c r="AW2316" s="13" t="s">
        <v>33</v>
      </c>
      <c r="AX2316" s="13" t="s">
        <v>72</v>
      </c>
      <c r="AY2316" s="215" t="s">
        <v>525</v>
      </c>
    </row>
    <row r="2317" spans="2:51" s="15" customFormat="1" ht="11.25">
      <c r="B2317" s="227"/>
      <c r="C2317" s="228"/>
      <c r="D2317" s="206" t="s">
        <v>546</v>
      </c>
      <c r="E2317" s="229" t="s">
        <v>19</v>
      </c>
      <c r="F2317" s="230" t="s">
        <v>1163</v>
      </c>
      <c r="G2317" s="228"/>
      <c r="H2317" s="229" t="s">
        <v>19</v>
      </c>
      <c r="I2317" s="231"/>
      <c r="J2317" s="228"/>
      <c r="K2317" s="228"/>
      <c r="L2317" s="232"/>
      <c r="M2317" s="233"/>
      <c r="N2317" s="234"/>
      <c r="O2317" s="234"/>
      <c r="P2317" s="234"/>
      <c r="Q2317" s="234"/>
      <c r="R2317" s="234"/>
      <c r="S2317" s="234"/>
      <c r="T2317" s="235"/>
      <c r="AT2317" s="236" t="s">
        <v>546</v>
      </c>
      <c r="AU2317" s="236" t="s">
        <v>85</v>
      </c>
      <c r="AV2317" s="15" t="s">
        <v>79</v>
      </c>
      <c r="AW2317" s="15" t="s">
        <v>33</v>
      </c>
      <c r="AX2317" s="15" t="s">
        <v>72</v>
      </c>
      <c r="AY2317" s="236" t="s">
        <v>525</v>
      </c>
    </row>
    <row r="2318" spans="2:51" s="13" customFormat="1" ht="11.25">
      <c r="B2318" s="204"/>
      <c r="C2318" s="205"/>
      <c r="D2318" s="206" t="s">
        <v>546</v>
      </c>
      <c r="E2318" s="207" t="s">
        <v>19</v>
      </c>
      <c r="F2318" s="208" t="s">
        <v>2463</v>
      </c>
      <c r="G2318" s="205"/>
      <c r="H2318" s="209">
        <v>4.3380000000000001</v>
      </c>
      <c r="I2318" s="210"/>
      <c r="J2318" s="205"/>
      <c r="K2318" s="205"/>
      <c r="L2318" s="211"/>
      <c r="M2318" s="212"/>
      <c r="N2318" s="213"/>
      <c r="O2318" s="213"/>
      <c r="P2318" s="213"/>
      <c r="Q2318" s="213"/>
      <c r="R2318" s="213"/>
      <c r="S2318" s="213"/>
      <c r="T2318" s="214"/>
      <c r="AT2318" s="215" t="s">
        <v>546</v>
      </c>
      <c r="AU2318" s="215" t="s">
        <v>85</v>
      </c>
      <c r="AV2318" s="13" t="s">
        <v>85</v>
      </c>
      <c r="AW2318" s="13" t="s">
        <v>33</v>
      </c>
      <c r="AX2318" s="13" t="s">
        <v>72</v>
      </c>
      <c r="AY2318" s="215" t="s">
        <v>525</v>
      </c>
    </row>
    <row r="2319" spans="2:51" s="16" customFormat="1" ht="11.25">
      <c r="B2319" s="237"/>
      <c r="C2319" s="238"/>
      <c r="D2319" s="206" t="s">
        <v>546</v>
      </c>
      <c r="E2319" s="239" t="s">
        <v>297</v>
      </c>
      <c r="F2319" s="240" t="s">
        <v>590</v>
      </c>
      <c r="G2319" s="238"/>
      <c r="H2319" s="241">
        <v>43.238999999999997</v>
      </c>
      <c r="I2319" s="242"/>
      <c r="J2319" s="238"/>
      <c r="K2319" s="238"/>
      <c r="L2319" s="243"/>
      <c r="M2319" s="244"/>
      <c r="N2319" s="245"/>
      <c r="O2319" s="245"/>
      <c r="P2319" s="245"/>
      <c r="Q2319" s="245"/>
      <c r="R2319" s="245"/>
      <c r="S2319" s="245"/>
      <c r="T2319" s="246"/>
      <c r="AT2319" s="247" t="s">
        <v>546</v>
      </c>
      <c r="AU2319" s="247" t="s">
        <v>85</v>
      </c>
      <c r="AV2319" s="16" t="s">
        <v>573</v>
      </c>
      <c r="AW2319" s="16" t="s">
        <v>33</v>
      </c>
      <c r="AX2319" s="16" t="s">
        <v>72</v>
      </c>
      <c r="AY2319" s="247" t="s">
        <v>525</v>
      </c>
    </row>
    <row r="2320" spans="2:51" s="14" customFormat="1" ht="11.25">
      <c r="B2320" s="216"/>
      <c r="C2320" s="217"/>
      <c r="D2320" s="206" t="s">
        <v>546</v>
      </c>
      <c r="E2320" s="218" t="s">
        <v>19</v>
      </c>
      <c r="F2320" s="219" t="s">
        <v>552</v>
      </c>
      <c r="G2320" s="217"/>
      <c r="H2320" s="220">
        <v>148.88499999999999</v>
      </c>
      <c r="I2320" s="221"/>
      <c r="J2320" s="217"/>
      <c r="K2320" s="217"/>
      <c r="L2320" s="222"/>
      <c r="M2320" s="223"/>
      <c r="N2320" s="224"/>
      <c r="O2320" s="224"/>
      <c r="P2320" s="224"/>
      <c r="Q2320" s="224"/>
      <c r="R2320" s="224"/>
      <c r="S2320" s="224"/>
      <c r="T2320" s="225"/>
      <c r="AT2320" s="226" t="s">
        <v>546</v>
      </c>
      <c r="AU2320" s="226" t="s">
        <v>85</v>
      </c>
      <c r="AV2320" s="14" t="s">
        <v>537</v>
      </c>
      <c r="AW2320" s="14" t="s">
        <v>33</v>
      </c>
      <c r="AX2320" s="14" t="s">
        <v>79</v>
      </c>
      <c r="AY2320" s="226" t="s">
        <v>525</v>
      </c>
    </row>
    <row r="2321" spans="1:65" s="2" customFormat="1" ht="33" customHeight="1">
      <c r="A2321" s="38"/>
      <c r="B2321" s="39"/>
      <c r="C2321" s="186" t="s">
        <v>2464</v>
      </c>
      <c r="D2321" s="186" t="s">
        <v>533</v>
      </c>
      <c r="E2321" s="187" t="s">
        <v>2465</v>
      </c>
      <c r="F2321" s="188" t="s">
        <v>2466</v>
      </c>
      <c r="G2321" s="189" t="s">
        <v>158</v>
      </c>
      <c r="H2321" s="190">
        <v>9.6000000000000002E-2</v>
      </c>
      <c r="I2321" s="191"/>
      <c r="J2321" s="192">
        <f>ROUND(I2321*H2321,2)</f>
        <v>0</v>
      </c>
      <c r="K2321" s="188" t="s">
        <v>536</v>
      </c>
      <c r="L2321" s="43"/>
      <c r="M2321" s="193" t="s">
        <v>19</v>
      </c>
      <c r="N2321" s="194" t="s">
        <v>44</v>
      </c>
      <c r="O2321" s="68"/>
      <c r="P2321" s="195">
        <f>O2321*H2321</f>
        <v>0</v>
      </c>
      <c r="Q2321" s="195">
        <v>2.3010199999999998</v>
      </c>
      <c r="R2321" s="195">
        <f>Q2321*H2321</f>
        <v>0.22089792</v>
      </c>
      <c r="S2321" s="195">
        <v>0</v>
      </c>
      <c r="T2321" s="196">
        <f>S2321*H2321</f>
        <v>0</v>
      </c>
      <c r="U2321" s="38"/>
      <c r="V2321" s="38"/>
      <c r="W2321" s="38"/>
      <c r="X2321" s="38"/>
      <c r="Y2321" s="38"/>
      <c r="Z2321" s="38"/>
      <c r="AA2321" s="38"/>
      <c r="AB2321" s="38"/>
      <c r="AC2321" s="38"/>
      <c r="AD2321" s="38"/>
      <c r="AE2321" s="38"/>
      <c r="AR2321" s="197" t="s">
        <v>537</v>
      </c>
      <c r="AT2321" s="197" t="s">
        <v>533</v>
      </c>
      <c r="AU2321" s="197" t="s">
        <v>85</v>
      </c>
      <c r="AY2321" s="21" t="s">
        <v>525</v>
      </c>
      <c r="BE2321" s="198">
        <f>IF(N2321="základní",J2321,0)</f>
        <v>0</v>
      </c>
      <c r="BF2321" s="198">
        <f>IF(N2321="snížená",J2321,0)</f>
        <v>0</v>
      </c>
      <c r="BG2321" s="198">
        <f>IF(N2321="zákl. přenesená",J2321,0)</f>
        <v>0</v>
      </c>
      <c r="BH2321" s="198">
        <f>IF(N2321="sníž. přenesená",J2321,0)</f>
        <v>0</v>
      </c>
      <c r="BI2321" s="198">
        <f>IF(N2321="nulová",J2321,0)</f>
        <v>0</v>
      </c>
      <c r="BJ2321" s="21" t="s">
        <v>85</v>
      </c>
      <c r="BK2321" s="198">
        <f>ROUND(I2321*H2321,2)</f>
        <v>0</v>
      </c>
      <c r="BL2321" s="21" t="s">
        <v>537</v>
      </c>
      <c r="BM2321" s="197" t="s">
        <v>2467</v>
      </c>
    </row>
    <row r="2322" spans="1:65" s="2" customFormat="1" ht="11.25">
      <c r="A2322" s="38"/>
      <c r="B2322" s="39"/>
      <c r="C2322" s="40"/>
      <c r="D2322" s="199" t="s">
        <v>542</v>
      </c>
      <c r="E2322" s="40"/>
      <c r="F2322" s="200" t="s">
        <v>2468</v>
      </c>
      <c r="G2322" s="40"/>
      <c r="H2322" s="40"/>
      <c r="I2322" s="201"/>
      <c r="J2322" s="40"/>
      <c r="K2322" s="40"/>
      <c r="L2322" s="43"/>
      <c r="M2322" s="202"/>
      <c r="N2322" s="203"/>
      <c r="O2322" s="68"/>
      <c r="P2322" s="68"/>
      <c r="Q2322" s="68"/>
      <c r="R2322" s="68"/>
      <c r="S2322" s="68"/>
      <c r="T2322" s="69"/>
      <c r="U2322" s="38"/>
      <c r="V2322" s="38"/>
      <c r="W2322" s="38"/>
      <c r="X2322" s="38"/>
      <c r="Y2322" s="38"/>
      <c r="Z2322" s="38"/>
      <c r="AA2322" s="38"/>
      <c r="AB2322" s="38"/>
      <c r="AC2322" s="38"/>
      <c r="AD2322" s="38"/>
      <c r="AE2322" s="38"/>
      <c r="AT2322" s="21" t="s">
        <v>542</v>
      </c>
      <c r="AU2322" s="21" t="s">
        <v>85</v>
      </c>
    </row>
    <row r="2323" spans="1:65" s="13" customFormat="1" ht="11.25">
      <c r="B2323" s="204"/>
      <c r="C2323" s="205"/>
      <c r="D2323" s="206" t="s">
        <v>546</v>
      </c>
      <c r="E2323" s="207" t="s">
        <v>19</v>
      </c>
      <c r="F2323" s="208" t="s">
        <v>2469</v>
      </c>
      <c r="G2323" s="205"/>
      <c r="H2323" s="209">
        <v>9.6000000000000002E-2</v>
      </c>
      <c r="I2323" s="210"/>
      <c r="J2323" s="205"/>
      <c r="K2323" s="205"/>
      <c r="L2323" s="211"/>
      <c r="M2323" s="212"/>
      <c r="N2323" s="213"/>
      <c r="O2323" s="213"/>
      <c r="P2323" s="213"/>
      <c r="Q2323" s="213"/>
      <c r="R2323" s="213"/>
      <c r="S2323" s="213"/>
      <c r="T2323" s="214"/>
      <c r="AT2323" s="215" t="s">
        <v>546</v>
      </c>
      <c r="AU2323" s="215" t="s">
        <v>85</v>
      </c>
      <c r="AV2323" s="13" t="s">
        <v>85</v>
      </c>
      <c r="AW2323" s="13" t="s">
        <v>33</v>
      </c>
      <c r="AX2323" s="13" t="s">
        <v>79</v>
      </c>
      <c r="AY2323" s="215" t="s">
        <v>525</v>
      </c>
    </row>
    <row r="2324" spans="1:65" s="2" customFormat="1" ht="33" customHeight="1">
      <c r="A2324" s="38"/>
      <c r="B2324" s="39"/>
      <c r="C2324" s="186" t="s">
        <v>2470</v>
      </c>
      <c r="D2324" s="186" t="s">
        <v>533</v>
      </c>
      <c r="E2324" s="187" t="s">
        <v>2471</v>
      </c>
      <c r="F2324" s="188" t="s">
        <v>2472</v>
      </c>
      <c r="G2324" s="189" t="s">
        <v>158</v>
      </c>
      <c r="H2324" s="190">
        <v>5.1219999999999999</v>
      </c>
      <c r="I2324" s="191"/>
      <c r="J2324" s="192">
        <f>ROUND(I2324*H2324,2)</f>
        <v>0</v>
      </c>
      <c r="K2324" s="188" t="s">
        <v>536</v>
      </c>
      <c r="L2324" s="43"/>
      <c r="M2324" s="193" t="s">
        <v>19</v>
      </c>
      <c r="N2324" s="194" t="s">
        <v>44</v>
      </c>
      <c r="O2324" s="68"/>
      <c r="P2324" s="195">
        <f>O2324*H2324</f>
        <v>0</v>
      </c>
      <c r="Q2324" s="195">
        <v>2.5018699999999998</v>
      </c>
      <c r="R2324" s="195">
        <f>Q2324*H2324</f>
        <v>12.814578139999998</v>
      </c>
      <c r="S2324" s="195">
        <v>0</v>
      </c>
      <c r="T2324" s="196">
        <f>S2324*H2324</f>
        <v>0</v>
      </c>
      <c r="U2324" s="38"/>
      <c r="V2324" s="38"/>
      <c r="W2324" s="38"/>
      <c r="X2324" s="38"/>
      <c r="Y2324" s="38"/>
      <c r="Z2324" s="38"/>
      <c r="AA2324" s="38"/>
      <c r="AB2324" s="38"/>
      <c r="AC2324" s="38"/>
      <c r="AD2324" s="38"/>
      <c r="AE2324" s="38"/>
      <c r="AR2324" s="197" t="s">
        <v>537</v>
      </c>
      <c r="AT2324" s="197" t="s">
        <v>533</v>
      </c>
      <c r="AU2324" s="197" t="s">
        <v>85</v>
      </c>
      <c r="AY2324" s="21" t="s">
        <v>525</v>
      </c>
      <c r="BE2324" s="198">
        <f>IF(N2324="základní",J2324,0)</f>
        <v>0</v>
      </c>
      <c r="BF2324" s="198">
        <f>IF(N2324="snížená",J2324,0)</f>
        <v>0</v>
      </c>
      <c r="BG2324" s="198">
        <f>IF(N2324="zákl. přenesená",J2324,0)</f>
        <v>0</v>
      </c>
      <c r="BH2324" s="198">
        <f>IF(N2324="sníž. přenesená",J2324,0)</f>
        <v>0</v>
      </c>
      <c r="BI2324" s="198">
        <f>IF(N2324="nulová",J2324,0)</f>
        <v>0</v>
      </c>
      <c r="BJ2324" s="21" t="s">
        <v>85</v>
      </c>
      <c r="BK2324" s="198">
        <f>ROUND(I2324*H2324,2)</f>
        <v>0</v>
      </c>
      <c r="BL2324" s="21" t="s">
        <v>537</v>
      </c>
      <c r="BM2324" s="197" t="s">
        <v>2473</v>
      </c>
    </row>
    <row r="2325" spans="1:65" s="2" customFormat="1" ht="11.25">
      <c r="A2325" s="38"/>
      <c r="B2325" s="39"/>
      <c r="C2325" s="40"/>
      <c r="D2325" s="199" t="s">
        <v>542</v>
      </c>
      <c r="E2325" s="40"/>
      <c r="F2325" s="200" t="s">
        <v>2474</v>
      </c>
      <c r="G2325" s="40"/>
      <c r="H2325" s="40"/>
      <c r="I2325" s="201"/>
      <c r="J2325" s="40"/>
      <c r="K2325" s="40"/>
      <c r="L2325" s="43"/>
      <c r="M2325" s="202"/>
      <c r="N2325" s="203"/>
      <c r="O2325" s="68"/>
      <c r="P2325" s="68"/>
      <c r="Q2325" s="68"/>
      <c r="R2325" s="68"/>
      <c r="S2325" s="68"/>
      <c r="T2325" s="69"/>
      <c r="U2325" s="38"/>
      <c r="V2325" s="38"/>
      <c r="W2325" s="38"/>
      <c r="X2325" s="38"/>
      <c r="Y2325" s="38"/>
      <c r="Z2325" s="38"/>
      <c r="AA2325" s="38"/>
      <c r="AB2325" s="38"/>
      <c r="AC2325" s="38"/>
      <c r="AD2325" s="38"/>
      <c r="AE2325" s="38"/>
      <c r="AT2325" s="21" t="s">
        <v>542</v>
      </c>
      <c r="AU2325" s="21" t="s">
        <v>85</v>
      </c>
    </row>
    <row r="2326" spans="1:65" s="15" customFormat="1" ht="11.25">
      <c r="B2326" s="227"/>
      <c r="C2326" s="228"/>
      <c r="D2326" s="206" t="s">
        <v>546</v>
      </c>
      <c r="E2326" s="229" t="s">
        <v>19</v>
      </c>
      <c r="F2326" s="230" t="s">
        <v>2475</v>
      </c>
      <c r="G2326" s="228"/>
      <c r="H2326" s="229" t="s">
        <v>19</v>
      </c>
      <c r="I2326" s="231"/>
      <c r="J2326" s="228"/>
      <c r="K2326" s="228"/>
      <c r="L2326" s="232"/>
      <c r="M2326" s="233"/>
      <c r="N2326" s="234"/>
      <c r="O2326" s="234"/>
      <c r="P2326" s="234"/>
      <c r="Q2326" s="234"/>
      <c r="R2326" s="234"/>
      <c r="S2326" s="234"/>
      <c r="T2326" s="235"/>
      <c r="AT2326" s="236" t="s">
        <v>546</v>
      </c>
      <c r="AU2326" s="236" t="s">
        <v>85</v>
      </c>
      <c r="AV2326" s="15" t="s">
        <v>79</v>
      </c>
      <c r="AW2326" s="15" t="s">
        <v>33</v>
      </c>
      <c r="AX2326" s="15" t="s">
        <v>72</v>
      </c>
      <c r="AY2326" s="236" t="s">
        <v>525</v>
      </c>
    </row>
    <row r="2327" spans="1:65" s="13" customFormat="1" ht="11.25">
      <c r="B2327" s="204"/>
      <c r="C2327" s="205"/>
      <c r="D2327" s="206" t="s">
        <v>546</v>
      </c>
      <c r="E2327" s="207" t="s">
        <v>19</v>
      </c>
      <c r="F2327" s="208" t="s">
        <v>2476</v>
      </c>
      <c r="G2327" s="205"/>
      <c r="H2327" s="209">
        <v>5.1219999999999999</v>
      </c>
      <c r="I2327" s="210"/>
      <c r="J2327" s="205"/>
      <c r="K2327" s="205"/>
      <c r="L2327" s="211"/>
      <c r="M2327" s="212"/>
      <c r="N2327" s="213"/>
      <c r="O2327" s="213"/>
      <c r="P2327" s="213"/>
      <c r="Q2327" s="213"/>
      <c r="R2327" s="213"/>
      <c r="S2327" s="213"/>
      <c r="T2327" s="214"/>
      <c r="AT2327" s="215" t="s">
        <v>546</v>
      </c>
      <c r="AU2327" s="215" t="s">
        <v>85</v>
      </c>
      <c r="AV2327" s="13" t="s">
        <v>85</v>
      </c>
      <c r="AW2327" s="13" t="s">
        <v>33</v>
      </c>
      <c r="AX2327" s="13" t="s">
        <v>79</v>
      </c>
      <c r="AY2327" s="215" t="s">
        <v>525</v>
      </c>
    </row>
    <row r="2328" spans="1:65" s="2" customFormat="1" ht="37.9" customHeight="1">
      <c r="A2328" s="38"/>
      <c r="B2328" s="39"/>
      <c r="C2328" s="186" t="s">
        <v>2477</v>
      </c>
      <c r="D2328" s="186" t="s">
        <v>533</v>
      </c>
      <c r="E2328" s="187" t="s">
        <v>2478</v>
      </c>
      <c r="F2328" s="188" t="s">
        <v>2479</v>
      </c>
      <c r="G2328" s="189" t="s">
        <v>158</v>
      </c>
      <c r="H2328" s="190">
        <v>5.1219999999999999</v>
      </c>
      <c r="I2328" s="191"/>
      <c r="J2328" s="192">
        <f>ROUND(I2328*H2328,2)</f>
        <v>0</v>
      </c>
      <c r="K2328" s="188" t="s">
        <v>536</v>
      </c>
      <c r="L2328" s="43"/>
      <c r="M2328" s="193" t="s">
        <v>19</v>
      </c>
      <c r="N2328" s="194" t="s">
        <v>44</v>
      </c>
      <c r="O2328" s="68"/>
      <c r="P2328" s="195">
        <f>O2328*H2328</f>
        <v>0</v>
      </c>
      <c r="Q2328" s="195">
        <v>3.0300000000000001E-2</v>
      </c>
      <c r="R2328" s="195">
        <f>Q2328*H2328</f>
        <v>0.15519659999999999</v>
      </c>
      <c r="S2328" s="195">
        <v>0</v>
      </c>
      <c r="T2328" s="196">
        <f>S2328*H2328</f>
        <v>0</v>
      </c>
      <c r="U2328" s="38"/>
      <c r="V2328" s="38"/>
      <c r="W2328" s="38"/>
      <c r="X2328" s="38"/>
      <c r="Y2328" s="38"/>
      <c r="Z2328" s="38"/>
      <c r="AA2328" s="38"/>
      <c r="AB2328" s="38"/>
      <c r="AC2328" s="38"/>
      <c r="AD2328" s="38"/>
      <c r="AE2328" s="38"/>
      <c r="AR2328" s="197" t="s">
        <v>537</v>
      </c>
      <c r="AT2328" s="197" t="s">
        <v>533</v>
      </c>
      <c r="AU2328" s="197" t="s">
        <v>85</v>
      </c>
      <c r="AY2328" s="21" t="s">
        <v>525</v>
      </c>
      <c r="BE2328" s="198">
        <f>IF(N2328="základní",J2328,0)</f>
        <v>0</v>
      </c>
      <c r="BF2328" s="198">
        <f>IF(N2328="snížená",J2328,0)</f>
        <v>0</v>
      </c>
      <c r="BG2328" s="198">
        <f>IF(N2328="zákl. přenesená",J2328,0)</f>
        <v>0</v>
      </c>
      <c r="BH2328" s="198">
        <f>IF(N2328="sníž. přenesená",J2328,0)</f>
        <v>0</v>
      </c>
      <c r="BI2328" s="198">
        <f>IF(N2328="nulová",J2328,0)</f>
        <v>0</v>
      </c>
      <c r="BJ2328" s="21" t="s">
        <v>85</v>
      </c>
      <c r="BK2328" s="198">
        <f>ROUND(I2328*H2328,2)</f>
        <v>0</v>
      </c>
      <c r="BL2328" s="21" t="s">
        <v>537</v>
      </c>
      <c r="BM2328" s="197" t="s">
        <v>2480</v>
      </c>
    </row>
    <row r="2329" spans="1:65" s="2" customFormat="1" ht="11.25">
      <c r="A2329" s="38"/>
      <c r="B2329" s="39"/>
      <c r="C2329" s="40"/>
      <c r="D2329" s="199" t="s">
        <v>542</v>
      </c>
      <c r="E2329" s="40"/>
      <c r="F2329" s="200" t="s">
        <v>2481</v>
      </c>
      <c r="G2329" s="40"/>
      <c r="H2329" s="40"/>
      <c r="I2329" s="201"/>
      <c r="J2329" s="40"/>
      <c r="K2329" s="40"/>
      <c r="L2329" s="43"/>
      <c r="M2329" s="202"/>
      <c r="N2329" s="203"/>
      <c r="O2329" s="68"/>
      <c r="P2329" s="68"/>
      <c r="Q2329" s="68"/>
      <c r="R2329" s="68"/>
      <c r="S2329" s="68"/>
      <c r="T2329" s="69"/>
      <c r="U2329" s="38"/>
      <c r="V2329" s="38"/>
      <c r="W2329" s="38"/>
      <c r="X2329" s="38"/>
      <c r="Y2329" s="38"/>
      <c r="Z2329" s="38"/>
      <c r="AA2329" s="38"/>
      <c r="AB2329" s="38"/>
      <c r="AC2329" s="38"/>
      <c r="AD2329" s="38"/>
      <c r="AE2329" s="38"/>
      <c r="AT2329" s="21" t="s">
        <v>542</v>
      </c>
      <c r="AU2329" s="21" t="s">
        <v>85</v>
      </c>
    </row>
    <row r="2330" spans="1:65" s="13" customFormat="1" ht="11.25">
      <c r="B2330" s="204"/>
      <c r="C2330" s="205"/>
      <c r="D2330" s="206" t="s">
        <v>546</v>
      </c>
      <c r="E2330" s="207" t="s">
        <v>19</v>
      </c>
      <c r="F2330" s="208" t="s">
        <v>2476</v>
      </c>
      <c r="G2330" s="205"/>
      <c r="H2330" s="209">
        <v>5.1219999999999999</v>
      </c>
      <c r="I2330" s="210"/>
      <c r="J2330" s="205"/>
      <c r="K2330" s="205"/>
      <c r="L2330" s="211"/>
      <c r="M2330" s="212"/>
      <c r="N2330" s="213"/>
      <c r="O2330" s="213"/>
      <c r="P2330" s="213"/>
      <c r="Q2330" s="213"/>
      <c r="R2330" s="213"/>
      <c r="S2330" s="213"/>
      <c r="T2330" s="214"/>
      <c r="AT2330" s="215" t="s">
        <v>546</v>
      </c>
      <c r="AU2330" s="215" t="s">
        <v>85</v>
      </c>
      <c r="AV2330" s="13" t="s">
        <v>85</v>
      </c>
      <c r="AW2330" s="13" t="s">
        <v>33</v>
      </c>
      <c r="AX2330" s="13" t="s">
        <v>79</v>
      </c>
      <c r="AY2330" s="215" t="s">
        <v>525</v>
      </c>
    </row>
    <row r="2331" spans="1:65" s="2" customFormat="1" ht="24.2" customHeight="1">
      <c r="A2331" s="38"/>
      <c r="B2331" s="39"/>
      <c r="C2331" s="186" t="s">
        <v>2482</v>
      </c>
      <c r="D2331" s="186" t="s">
        <v>533</v>
      </c>
      <c r="E2331" s="187" t="s">
        <v>2483</v>
      </c>
      <c r="F2331" s="188" t="s">
        <v>2484</v>
      </c>
      <c r="G2331" s="189" t="s">
        <v>132</v>
      </c>
      <c r="H2331" s="190">
        <v>1399.7139999999999</v>
      </c>
      <c r="I2331" s="191"/>
      <c r="J2331" s="192">
        <f>ROUND(I2331*H2331,2)</f>
        <v>0</v>
      </c>
      <c r="K2331" s="188" t="s">
        <v>536</v>
      </c>
      <c r="L2331" s="43"/>
      <c r="M2331" s="193" t="s">
        <v>19</v>
      </c>
      <c r="N2331" s="194" t="s">
        <v>44</v>
      </c>
      <c r="O2331" s="68"/>
      <c r="P2331" s="195">
        <f>O2331*H2331</f>
        <v>0</v>
      </c>
      <c r="Q2331" s="195">
        <v>0.11</v>
      </c>
      <c r="R2331" s="195">
        <f>Q2331*H2331</f>
        <v>153.96853999999999</v>
      </c>
      <c r="S2331" s="195">
        <v>0</v>
      </c>
      <c r="T2331" s="196">
        <f>S2331*H2331</f>
        <v>0</v>
      </c>
      <c r="U2331" s="38"/>
      <c r="V2331" s="38"/>
      <c r="W2331" s="38"/>
      <c r="X2331" s="38"/>
      <c r="Y2331" s="38"/>
      <c r="Z2331" s="38"/>
      <c r="AA2331" s="38"/>
      <c r="AB2331" s="38"/>
      <c r="AC2331" s="38"/>
      <c r="AD2331" s="38"/>
      <c r="AE2331" s="38"/>
      <c r="AR2331" s="197" t="s">
        <v>537</v>
      </c>
      <c r="AT2331" s="197" t="s">
        <v>533</v>
      </c>
      <c r="AU2331" s="197" t="s">
        <v>85</v>
      </c>
      <c r="AY2331" s="21" t="s">
        <v>525</v>
      </c>
      <c r="BE2331" s="198">
        <f>IF(N2331="základní",J2331,0)</f>
        <v>0</v>
      </c>
      <c r="BF2331" s="198">
        <f>IF(N2331="snížená",J2331,0)</f>
        <v>0</v>
      </c>
      <c r="BG2331" s="198">
        <f>IF(N2331="zákl. přenesená",J2331,0)</f>
        <v>0</v>
      </c>
      <c r="BH2331" s="198">
        <f>IF(N2331="sníž. přenesená",J2331,0)</f>
        <v>0</v>
      </c>
      <c r="BI2331" s="198">
        <f>IF(N2331="nulová",J2331,0)</f>
        <v>0</v>
      </c>
      <c r="BJ2331" s="21" t="s">
        <v>85</v>
      </c>
      <c r="BK2331" s="198">
        <f>ROUND(I2331*H2331,2)</f>
        <v>0</v>
      </c>
      <c r="BL2331" s="21" t="s">
        <v>537</v>
      </c>
      <c r="BM2331" s="197" t="s">
        <v>2485</v>
      </c>
    </row>
    <row r="2332" spans="1:65" s="2" customFormat="1" ht="11.25">
      <c r="A2332" s="38"/>
      <c r="B2332" s="39"/>
      <c r="C2332" s="40"/>
      <c r="D2332" s="199" t="s">
        <v>542</v>
      </c>
      <c r="E2332" s="40"/>
      <c r="F2332" s="200" t="s">
        <v>2486</v>
      </c>
      <c r="G2332" s="40"/>
      <c r="H2332" s="40"/>
      <c r="I2332" s="201"/>
      <c r="J2332" s="40"/>
      <c r="K2332" s="40"/>
      <c r="L2332" s="43"/>
      <c r="M2332" s="202"/>
      <c r="N2332" s="203"/>
      <c r="O2332" s="68"/>
      <c r="P2332" s="68"/>
      <c r="Q2332" s="68"/>
      <c r="R2332" s="68"/>
      <c r="S2332" s="68"/>
      <c r="T2332" s="69"/>
      <c r="U2332" s="38"/>
      <c r="V2332" s="38"/>
      <c r="W2332" s="38"/>
      <c r="X2332" s="38"/>
      <c r="Y2332" s="38"/>
      <c r="Z2332" s="38"/>
      <c r="AA2332" s="38"/>
      <c r="AB2332" s="38"/>
      <c r="AC2332" s="38"/>
      <c r="AD2332" s="38"/>
      <c r="AE2332" s="38"/>
      <c r="AT2332" s="21" t="s">
        <v>542</v>
      </c>
      <c r="AU2332" s="21" t="s">
        <v>85</v>
      </c>
    </row>
    <row r="2333" spans="1:65" s="2" customFormat="1" ht="19.5">
      <c r="A2333" s="38"/>
      <c r="B2333" s="39"/>
      <c r="C2333" s="40"/>
      <c r="D2333" s="206" t="s">
        <v>972</v>
      </c>
      <c r="E2333" s="40"/>
      <c r="F2333" s="258" t="s">
        <v>2487</v>
      </c>
      <c r="G2333" s="40"/>
      <c r="H2333" s="40"/>
      <c r="I2333" s="201"/>
      <c r="J2333" s="40"/>
      <c r="K2333" s="40"/>
      <c r="L2333" s="43"/>
      <c r="M2333" s="202"/>
      <c r="N2333" s="203"/>
      <c r="O2333" s="68"/>
      <c r="P2333" s="68"/>
      <c r="Q2333" s="68"/>
      <c r="R2333" s="68"/>
      <c r="S2333" s="68"/>
      <c r="T2333" s="69"/>
      <c r="U2333" s="38"/>
      <c r="V2333" s="38"/>
      <c r="W2333" s="38"/>
      <c r="X2333" s="38"/>
      <c r="Y2333" s="38"/>
      <c r="Z2333" s="38"/>
      <c r="AA2333" s="38"/>
      <c r="AB2333" s="38"/>
      <c r="AC2333" s="38"/>
      <c r="AD2333" s="38"/>
      <c r="AE2333" s="38"/>
      <c r="AT2333" s="21" t="s">
        <v>972</v>
      </c>
      <c r="AU2333" s="21" t="s">
        <v>85</v>
      </c>
    </row>
    <row r="2334" spans="1:65" s="15" customFormat="1" ht="11.25">
      <c r="B2334" s="227"/>
      <c r="C2334" s="228"/>
      <c r="D2334" s="206" t="s">
        <v>546</v>
      </c>
      <c r="E2334" s="229" t="s">
        <v>19</v>
      </c>
      <c r="F2334" s="230" t="s">
        <v>2488</v>
      </c>
      <c r="G2334" s="228"/>
      <c r="H2334" s="229" t="s">
        <v>19</v>
      </c>
      <c r="I2334" s="231"/>
      <c r="J2334" s="228"/>
      <c r="K2334" s="228"/>
      <c r="L2334" s="232"/>
      <c r="M2334" s="233"/>
      <c r="N2334" s="234"/>
      <c r="O2334" s="234"/>
      <c r="P2334" s="234"/>
      <c r="Q2334" s="234"/>
      <c r="R2334" s="234"/>
      <c r="S2334" s="234"/>
      <c r="T2334" s="235"/>
      <c r="AT2334" s="236" t="s">
        <v>546</v>
      </c>
      <c r="AU2334" s="236" t="s">
        <v>85</v>
      </c>
      <c r="AV2334" s="15" t="s">
        <v>79</v>
      </c>
      <c r="AW2334" s="15" t="s">
        <v>33</v>
      </c>
      <c r="AX2334" s="15" t="s">
        <v>72</v>
      </c>
      <c r="AY2334" s="236" t="s">
        <v>525</v>
      </c>
    </row>
    <row r="2335" spans="1:65" s="13" customFormat="1" ht="11.25">
      <c r="B2335" s="204"/>
      <c r="C2335" s="205"/>
      <c r="D2335" s="206" t="s">
        <v>546</v>
      </c>
      <c r="E2335" s="207" t="s">
        <v>19</v>
      </c>
      <c r="F2335" s="208" t="s">
        <v>2489</v>
      </c>
      <c r="G2335" s="205"/>
      <c r="H2335" s="209">
        <v>1048.404</v>
      </c>
      <c r="I2335" s="210"/>
      <c r="J2335" s="205"/>
      <c r="K2335" s="205"/>
      <c r="L2335" s="211"/>
      <c r="M2335" s="212"/>
      <c r="N2335" s="213"/>
      <c r="O2335" s="213"/>
      <c r="P2335" s="213"/>
      <c r="Q2335" s="213"/>
      <c r="R2335" s="213"/>
      <c r="S2335" s="213"/>
      <c r="T2335" s="214"/>
      <c r="AT2335" s="215" t="s">
        <v>546</v>
      </c>
      <c r="AU2335" s="215" t="s">
        <v>85</v>
      </c>
      <c r="AV2335" s="13" t="s">
        <v>85</v>
      </c>
      <c r="AW2335" s="13" t="s">
        <v>33</v>
      </c>
      <c r="AX2335" s="13" t="s">
        <v>72</v>
      </c>
      <c r="AY2335" s="215" t="s">
        <v>525</v>
      </c>
    </row>
    <row r="2336" spans="1:65" s="15" customFormat="1" ht="11.25">
      <c r="B2336" s="227"/>
      <c r="C2336" s="228"/>
      <c r="D2336" s="206" t="s">
        <v>546</v>
      </c>
      <c r="E2336" s="229" t="s">
        <v>19</v>
      </c>
      <c r="F2336" s="230" t="s">
        <v>2490</v>
      </c>
      <c r="G2336" s="228"/>
      <c r="H2336" s="229" t="s">
        <v>19</v>
      </c>
      <c r="I2336" s="231"/>
      <c r="J2336" s="228"/>
      <c r="K2336" s="228"/>
      <c r="L2336" s="232"/>
      <c r="M2336" s="233"/>
      <c r="N2336" s="234"/>
      <c r="O2336" s="234"/>
      <c r="P2336" s="234"/>
      <c r="Q2336" s="234"/>
      <c r="R2336" s="234"/>
      <c r="S2336" s="234"/>
      <c r="T2336" s="235"/>
      <c r="AT2336" s="236" t="s">
        <v>546</v>
      </c>
      <c r="AU2336" s="236" t="s">
        <v>85</v>
      </c>
      <c r="AV2336" s="15" t="s">
        <v>79</v>
      </c>
      <c r="AW2336" s="15" t="s">
        <v>33</v>
      </c>
      <c r="AX2336" s="15" t="s">
        <v>72</v>
      </c>
      <c r="AY2336" s="236" t="s">
        <v>525</v>
      </c>
    </row>
    <row r="2337" spans="1:65" s="13" customFormat="1" ht="11.25">
      <c r="B2337" s="204"/>
      <c r="C2337" s="205"/>
      <c r="D2337" s="206" t="s">
        <v>546</v>
      </c>
      <c r="E2337" s="207" t="s">
        <v>19</v>
      </c>
      <c r="F2337" s="208" t="s">
        <v>459</v>
      </c>
      <c r="G2337" s="205"/>
      <c r="H2337" s="209">
        <v>120.4</v>
      </c>
      <c r="I2337" s="210"/>
      <c r="J2337" s="205"/>
      <c r="K2337" s="205"/>
      <c r="L2337" s="211"/>
      <c r="M2337" s="212"/>
      <c r="N2337" s="213"/>
      <c r="O2337" s="213"/>
      <c r="P2337" s="213"/>
      <c r="Q2337" s="213"/>
      <c r="R2337" s="213"/>
      <c r="S2337" s="213"/>
      <c r="T2337" s="214"/>
      <c r="AT2337" s="215" t="s">
        <v>546</v>
      </c>
      <c r="AU2337" s="215" t="s">
        <v>85</v>
      </c>
      <c r="AV2337" s="13" t="s">
        <v>85</v>
      </c>
      <c r="AW2337" s="13" t="s">
        <v>33</v>
      </c>
      <c r="AX2337" s="13" t="s">
        <v>72</v>
      </c>
      <c r="AY2337" s="215" t="s">
        <v>525</v>
      </c>
    </row>
    <row r="2338" spans="1:65" s="15" customFormat="1" ht="11.25">
      <c r="B2338" s="227"/>
      <c r="C2338" s="228"/>
      <c r="D2338" s="206" t="s">
        <v>546</v>
      </c>
      <c r="E2338" s="229" t="s">
        <v>19</v>
      </c>
      <c r="F2338" s="230" t="s">
        <v>2491</v>
      </c>
      <c r="G2338" s="228"/>
      <c r="H2338" s="229" t="s">
        <v>19</v>
      </c>
      <c r="I2338" s="231"/>
      <c r="J2338" s="228"/>
      <c r="K2338" s="228"/>
      <c r="L2338" s="232"/>
      <c r="M2338" s="233"/>
      <c r="N2338" s="234"/>
      <c r="O2338" s="234"/>
      <c r="P2338" s="234"/>
      <c r="Q2338" s="234"/>
      <c r="R2338" s="234"/>
      <c r="S2338" s="234"/>
      <c r="T2338" s="235"/>
      <c r="AT2338" s="236" t="s">
        <v>546</v>
      </c>
      <c r="AU2338" s="236" t="s">
        <v>85</v>
      </c>
      <c r="AV2338" s="15" t="s">
        <v>79</v>
      </c>
      <c r="AW2338" s="15" t="s">
        <v>33</v>
      </c>
      <c r="AX2338" s="15" t="s">
        <v>72</v>
      </c>
      <c r="AY2338" s="236" t="s">
        <v>525</v>
      </c>
    </row>
    <row r="2339" spans="1:65" s="13" customFormat="1" ht="11.25">
      <c r="B2339" s="204"/>
      <c r="C2339" s="205"/>
      <c r="D2339" s="206" t="s">
        <v>546</v>
      </c>
      <c r="E2339" s="207" t="s">
        <v>19</v>
      </c>
      <c r="F2339" s="208" t="s">
        <v>2492</v>
      </c>
      <c r="G2339" s="205"/>
      <c r="H2339" s="209">
        <v>33.799999999999997</v>
      </c>
      <c r="I2339" s="210"/>
      <c r="J2339" s="205"/>
      <c r="K2339" s="205"/>
      <c r="L2339" s="211"/>
      <c r="M2339" s="212"/>
      <c r="N2339" s="213"/>
      <c r="O2339" s="213"/>
      <c r="P2339" s="213"/>
      <c r="Q2339" s="213"/>
      <c r="R2339" s="213"/>
      <c r="S2339" s="213"/>
      <c r="T2339" s="214"/>
      <c r="AT2339" s="215" t="s">
        <v>546</v>
      </c>
      <c r="AU2339" s="215" t="s">
        <v>85</v>
      </c>
      <c r="AV2339" s="13" t="s">
        <v>85</v>
      </c>
      <c r="AW2339" s="13" t="s">
        <v>33</v>
      </c>
      <c r="AX2339" s="13" t="s">
        <v>72</v>
      </c>
      <c r="AY2339" s="215" t="s">
        <v>525</v>
      </c>
    </row>
    <row r="2340" spans="1:65" s="15" customFormat="1" ht="11.25">
      <c r="B2340" s="227"/>
      <c r="C2340" s="228"/>
      <c r="D2340" s="206" t="s">
        <v>546</v>
      </c>
      <c r="E2340" s="229" t="s">
        <v>19</v>
      </c>
      <c r="F2340" s="230" t="s">
        <v>2493</v>
      </c>
      <c r="G2340" s="228"/>
      <c r="H2340" s="229" t="s">
        <v>19</v>
      </c>
      <c r="I2340" s="231"/>
      <c r="J2340" s="228"/>
      <c r="K2340" s="228"/>
      <c r="L2340" s="232"/>
      <c r="M2340" s="233"/>
      <c r="N2340" s="234"/>
      <c r="O2340" s="234"/>
      <c r="P2340" s="234"/>
      <c r="Q2340" s="234"/>
      <c r="R2340" s="234"/>
      <c r="S2340" s="234"/>
      <c r="T2340" s="235"/>
      <c r="AT2340" s="236" t="s">
        <v>546</v>
      </c>
      <c r="AU2340" s="236" t="s">
        <v>85</v>
      </c>
      <c r="AV2340" s="15" t="s">
        <v>79</v>
      </c>
      <c r="AW2340" s="15" t="s">
        <v>33</v>
      </c>
      <c r="AX2340" s="15" t="s">
        <v>72</v>
      </c>
      <c r="AY2340" s="236" t="s">
        <v>525</v>
      </c>
    </row>
    <row r="2341" spans="1:65" s="13" customFormat="1" ht="11.25">
      <c r="B2341" s="204"/>
      <c r="C2341" s="205"/>
      <c r="D2341" s="206" t="s">
        <v>546</v>
      </c>
      <c r="E2341" s="207" t="s">
        <v>19</v>
      </c>
      <c r="F2341" s="208" t="s">
        <v>2494</v>
      </c>
      <c r="G2341" s="205"/>
      <c r="H2341" s="209">
        <v>197.11</v>
      </c>
      <c r="I2341" s="210"/>
      <c r="J2341" s="205"/>
      <c r="K2341" s="205"/>
      <c r="L2341" s="211"/>
      <c r="M2341" s="212"/>
      <c r="N2341" s="213"/>
      <c r="O2341" s="213"/>
      <c r="P2341" s="213"/>
      <c r="Q2341" s="213"/>
      <c r="R2341" s="213"/>
      <c r="S2341" s="213"/>
      <c r="T2341" s="214"/>
      <c r="AT2341" s="215" t="s">
        <v>546</v>
      </c>
      <c r="AU2341" s="215" t="s">
        <v>85</v>
      </c>
      <c r="AV2341" s="13" t="s">
        <v>85</v>
      </c>
      <c r="AW2341" s="13" t="s">
        <v>33</v>
      </c>
      <c r="AX2341" s="13" t="s">
        <v>72</v>
      </c>
      <c r="AY2341" s="215" t="s">
        <v>525</v>
      </c>
    </row>
    <row r="2342" spans="1:65" s="14" customFormat="1" ht="11.25">
      <c r="B2342" s="216"/>
      <c r="C2342" s="217"/>
      <c r="D2342" s="206" t="s">
        <v>546</v>
      </c>
      <c r="E2342" s="218" t="s">
        <v>19</v>
      </c>
      <c r="F2342" s="219" t="s">
        <v>552</v>
      </c>
      <c r="G2342" s="217"/>
      <c r="H2342" s="220">
        <v>1399.7139999999999</v>
      </c>
      <c r="I2342" s="221"/>
      <c r="J2342" s="217"/>
      <c r="K2342" s="217"/>
      <c r="L2342" s="222"/>
      <c r="M2342" s="223"/>
      <c r="N2342" s="224"/>
      <c r="O2342" s="224"/>
      <c r="P2342" s="224"/>
      <c r="Q2342" s="224"/>
      <c r="R2342" s="224"/>
      <c r="S2342" s="224"/>
      <c r="T2342" s="225"/>
      <c r="AT2342" s="226" t="s">
        <v>546</v>
      </c>
      <c r="AU2342" s="226" t="s">
        <v>85</v>
      </c>
      <c r="AV2342" s="14" t="s">
        <v>537</v>
      </c>
      <c r="AW2342" s="14" t="s">
        <v>33</v>
      </c>
      <c r="AX2342" s="14" t="s">
        <v>79</v>
      </c>
      <c r="AY2342" s="226" t="s">
        <v>525</v>
      </c>
    </row>
    <row r="2343" spans="1:65" s="2" customFormat="1" ht="37.9" customHeight="1">
      <c r="A2343" s="38"/>
      <c r="B2343" s="39"/>
      <c r="C2343" s="186" t="s">
        <v>2495</v>
      </c>
      <c r="D2343" s="186" t="s">
        <v>533</v>
      </c>
      <c r="E2343" s="187" t="s">
        <v>2496</v>
      </c>
      <c r="F2343" s="188" t="s">
        <v>2497</v>
      </c>
      <c r="G2343" s="189" t="s">
        <v>132</v>
      </c>
      <c r="H2343" s="190">
        <v>8537.3680000000004</v>
      </c>
      <c r="I2343" s="191"/>
      <c r="J2343" s="192">
        <f>ROUND(I2343*H2343,2)</f>
        <v>0</v>
      </c>
      <c r="K2343" s="188" t="s">
        <v>536</v>
      </c>
      <c r="L2343" s="43"/>
      <c r="M2343" s="193" t="s">
        <v>19</v>
      </c>
      <c r="N2343" s="194" t="s">
        <v>44</v>
      </c>
      <c r="O2343" s="68"/>
      <c r="P2343" s="195">
        <f>O2343*H2343</f>
        <v>0</v>
      </c>
      <c r="Q2343" s="195">
        <v>1.0999999999999999E-2</v>
      </c>
      <c r="R2343" s="195">
        <f>Q2343*H2343</f>
        <v>93.911047999999994</v>
      </c>
      <c r="S2343" s="195">
        <v>0</v>
      </c>
      <c r="T2343" s="196">
        <f>S2343*H2343</f>
        <v>0</v>
      </c>
      <c r="U2343" s="38"/>
      <c r="V2343" s="38"/>
      <c r="W2343" s="38"/>
      <c r="X2343" s="38"/>
      <c r="Y2343" s="38"/>
      <c r="Z2343" s="38"/>
      <c r="AA2343" s="38"/>
      <c r="AB2343" s="38"/>
      <c r="AC2343" s="38"/>
      <c r="AD2343" s="38"/>
      <c r="AE2343" s="38"/>
      <c r="AR2343" s="197" t="s">
        <v>537</v>
      </c>
      <c r="AT2343" s="197" t="s">
        <v>533</v>
      </c>
      <c r="AU2343" s="197" t="s">
        <v>85</v>
      </c>
      <c r="AY2343" s="21" t="s">
        <v>525</v>
      </c>
      <c r="BE2343" s="198">
        <f>IF(N2343="základní",J2343,0)</f>
        <v>0</v>
      </c>
      <c r="BF2343" s="198">
        <f>IF(N2343="snížená",J2343,0)</f>
        <v>0</v>
      </c>
      <c r="BG2343" s="198">
        <f>IF(N2343="zákl. přenesená",J2343,0)</f>
        <v>0</v>
      </c>
      <c r="BH2343" s="198">
        <f>IF(N2343="sníž. přenesená",J2343,0)</f>
        <v>0</v>
      </c>
      <c r="BI2343" s="198">
        <f>IF(N2343="nulová",J2343,0)</f>
        <v>0</v>
      </c>
      <c r="BJ2343" s="21" t="s">
        <v>85</v>
      </c>
      <c r="BK2343" s="198">
        <f>ROUND(I2343*H2343,2)</f>
        <v>0</v>
      </c>
      <c r="BL2343" s="21" t="s">
        <v>537</v>
      </c>
      <c r="BM2343" s="197" t="s">
        <v>2498</v>
      </c>
    </row>
    <row r="2344" spans="1:65" s="2" customFormat="1" ht="11.25">
      <c r="A2344" s="38"/>
      <c r="B2344" s="39"/>
      <c r="C2344" s="40"/>
      <c r="D2344" s="199" t="s">
        <v>542</v>
      </c>
      <c r="E2344" s="40"/>
      <c r="F2344" s="200" t="s">
        <v>2499</v>
      </c>
      <c r="G2344" s="40"/>
      <c r="H2344" s="40"/>
      <c r="I2344" s="201"/>
      <c r="J2344" s="40"/>
      <c r="K2344" s="40"/>
      <c r="L2344" s="43"/>
      <c r="M2344" s="202"/>
      <c r="N2344" s="203"/>
      <c r="O2344" s="68"/>
      <c r="P2344" s="68"/>
      <c r="Q2344" s="68"/>
      <c r="R2344" s="68"/>
      <c r="S2344" s="68"/>
      <c r="T2344" s="69"/>
      <c r="U2344" s="38"/>
      <c r="V2344" s="38"/>
      <c r="W2344" s="38"/>
      <c r="X2344" s="38"/>
      <c r="Y2344" s="38"/>
      <c r="Z2344" s="38"/>
      <c r="AA2344" s="38"/>
      <c r="AB2344" s="38"/>
      <c r="AC2344" s="38"/>
      <c r="AD2344" s="38"/>
      <c r="AE2344" s="38"/>
      <c r="AT2344" s="21" t="s">
        <v>542</v>
      </c>
      <c r="AU2344" s="21" t="s">
        <v>85</v>
      </c>
    </row>
    <row r="2345" spans="1:65" s="15" customFormat="1" ht="11.25">
      <c r="B2345" s="227"/>
      <c r="C2345" s="228"/>
      <c r="D2345" s="206" t="s">
        <v>546</v>
      </c>
      <c r="E2345" s="229" t="s">
        <v>19</v>
      </c>
      <c r="F2345" s="230" t="s">
        <v>2500</v>
      </c>
      <c r="G2345" s="228"/>
      <c r="H2345" s="229" t="s">
        <v>19</v>
      </c>
      <c r="I2345" s="231"/>
      <c r="J2345" s="228"/>
      <c r="K2345" s="228"/>
      <c r="L2345" s="232"/>
      <c r="M2345" s="233"/>
      <c r="N2345" s="234"/>
      <c r="O2345" s="234"/>
      <c r="P2345" s="234"/>
      <c r="Q2345" s="234"/>
      <c r="R2345" s="234"/>
      <c r="S2345" s="234"/>
      <c r="T2345" s="235"/>
      <c r="AT2345" s="236" t="s">
        <v>546</v>
      </c>
      <c r="AU2345" s="236" t="s">
        <v>85</v>
      </c>
      <c r="AV2345" s="15" t="s">
        <v>79</v>
      </c>
      <c r="AW2345" s="15" t="s">
        <v>33</v>
      </c>
      <c r="AX2345" s="15" t="s">
        <v>72</v>
      </c>
      <c r="AY2345" s="236" t="s">
        <v>525</v>
      </c>
    </row>
    <row r="2346" spans="1:65" s="13" customFormat="1" ht="11.25">
      <c r="B2346" s="204"/>
      <c r="C2346" s="205"/>
      <c r="D2346" s="206" t="s">
        <v>546</v>
      </c>
      <c r="E2346" s="207" t="s">
        <v>19</v>
      </c>
      <c r="F2346" s="208" t="s">
        <v>2501</v>
      </c>
      <c r="G2346" s="205"/>
      <c r="H2346" s="209">
        <v>4646.326</v>
      </c>
      <c r="I2346" s="210"/>
      <c r="J2346" s="205"/>
      <c r="K2346" s="205"/>
      <c r="L2346" s="211"/>
      <c r="M2346" s="212"/>
      <c r="N2346" s="213"/>
      <c r="O2346" s="213"/>
      <c r="P2346" s="213"/>
      <c r="Q2346" s="213"/>
      <c r="R2346" s="213"/>
      <c r="S2346" s="213"/>
      <c r="T2346" s="214"/>
      <c r="AT2346" s="215" t="s">
        <v>546</v>
      </c>
      <c r="AU2346" s="215" t="s">
        <v>85</v>
      </c>
      <c r="AV2346" s="13" t="s">
        <v>85</v>
      </c>
      <c r="AW2346" s="13" t="s">
        <v>33</v>
      </c>
      <c r="AX2346" s="13" t="s">
        <v>72</v>
      </c>
      <c r="AY2346" s="215" t="s">
        <v>525</v>
      </c>
    </row>
    <row r="2347" spans="1:65" s="15" customFormat="1" ht="11.25">
      <c r="B2347" s="227"/>
      <c r="C2347" s="228"/>
      <c r="D2347" s="206" t="s">
        <v>546</v>
      </c>
      <c r="E2347" s="229" t="s">
        <v>19</v>
      </c>
      <c r="F2347" s="230" t="s">
        <v>2502</v>
      </c>
      <c r="G2347" s="228"/>
      <c r="H2347" s="229" t="s">
        <v>19</v>
      </c>
      <c r="I2347" s="231"/>
      <c r="J2347" s="228"/>
      <c r="K2347" s="228"/>
      <c r="L2347" s="232"/>
      <c r="M2347" s="233"/>
      <c r="N2347" s="234"/>
      <c r="O2347" s="234"/>
      <c r="P2347" s="234"/>
      <c r="Q2347" s="234"/>
      <c r="R2347" s="234"/>
      <c r="S2347" s="234"/>
      <c r="T2347" s="235"/>
      <c r="AT2347" s="236" t="s">
        <v>546</v>
      </c>
      <c r="AU2347" s="236" t="s">
        <v>85</v>
      </c>
      <c r="AV2347" s="15" t="s">
        <v>79</v>
      </c>
      <c r="AW2347" s="15" t="s">
        <v>33</v>
      </c>
      <c r="AX2347" s="15" t="s">
        <v>72</v>
      </c>
      <c r="AY2347" s="236" t="s">
        <v>525</v>
      </c>
    </row>
    <row r="2348" spans="1:65" s="13" customFormat="1" ht="11.25">
      <c r="B2348" s="204"/>
      <c r="C2348" s="205"/>
      <c r="D2348" s="206" t="s">
        <v>546</v>
      </c>
      <c r="E2348" s="207" t="s">
        <v>19</v>
      </c>
      <c r="F2348" s="208" t="s">
        <v>2503</v>
      </c>
      <c r="G2348" s="205"/>
      <c r="H2348" s="209">
        <v>3891.0419999999999</v>
      </c>
      <c r="I2348" s="210"/>
      <c r="J2348" s="205"/>
      <c r="K2348" s="205"/>
      <c r="L2348" s="211"/>
      <c r="M2348" s="212"/>
      <c r="N2348" s="213"/>
      <c r="O2348" s="213"/>
      <c r="P2348" s="213"/>
      <c r="Q2348" s="213"/>
      <c r="R2348" s="213"/>
      <c r="S2348" s="213"/>
      <c r="T2348" s="214"/>
      <c r="AT2348" s="215" t="s">
        <v>546</v>
      </c>
      <c r="AU2348" s="215" t="s">
        <v>85</v>
      </c>
      <c r="AV2348" s="13" t="s">
        <v>85</v>
      </c>
      <c r="AW2348" s="13" t="s">
        <v>33</v>
      </c>
      <c r="AX2348" s="13" t="s">
        <v>72</v>
      </c>
      <c r="AY2348" s="215" t="s">
        <v>525</v>
      </c>
    </row>
    <row r="2349" spans="1:65" s="14" customFormat="1" ht="11.25">
      <c r="B2349" s="216"/>
      <c r="C2349" s="217"/>
      <c r="D2349" s="206" t="s">
        <v>546</v>
      </c>
      <c r="E2349" s="218" t="s">
        <v>19</v>
      </c>
      <c r="F2349" s="219" t="s">
        <v>552</v>
      </c>
      <c r="G2349" s="217"/>
      <c r="H2349" s="220">
        <v>8537.3680000000004</v>
      </c>
      <c r="I2349" s="221"/>
      <c r="J2349" s="217"/>
      <c r="K2349" s="217"/>
      <c r="L2349" s="222"/>
      <c r="M2349" s="223"/>
      <c r="N2349" s="224"/>
      <c r="O2349" s="224"/>
      <c r="P2349" s="224"/>
      <c r="Q2349" s="224"/>
      <c r="R2349" s="224"/>
      <c r="S2349" s="224"/>
      <c r="T2349" s="225"/>
      <c r="AT2349" s="226" t="s">
        <v>546</v>
      </c>
      <c r="AU2349" s="226" t="s">
        <v>85</v>
      </c>
      <c r="AV2349" s="14" t="s">
        <v>537</v>
      </c>
      <c r="AW2349" s="14" t="s">
        <v>33</v>
      </c>
      <c r="AX2349" s="14" t="s">
        <v>79</v>
      </c>
      <c r="AY2349" s="226" t="s">
        <v>525</v>
      </c>
    </row>
    <row r="2350" spans="1:65" s="2" customFormat="1" ht="24.2" customHeight="1">
      <c r="A2350" s="38"/>
      <c r="B2350" s="39"/>
      <c r="C2350" s="186" t="s">
        <v>2504</v>
      </c>
      <c r="D2350" s="186" t="s">
        <v>533</v>
      </c>
      <c r="E2350" s="187" t="s">
        <v>2505</v>
      </c>
      <c r="F2350" s="188" t="s">
        <v>2506</v>
      </c>
      <c r="G2350" s="189" t="s">
        <v>132</v>
      </c>
      <c r="H2350" s="190">
        <v>104.3</v>
      </c>
      <c r="I2350" s="191"/>
      <c r="J2350" s="192">
        <f>ROUND(I2350*H2350,2)</f>
        <v>0</v>
      </c>
      <c r="K2350" s="188" t="s">
        <v>536</v>
      </c>
      <c r="L2350" s="43"/>
      <c r="M2350" s="193" t="s">
        <v>19</v>
      </c>
      <c r="N2350" s="194" t="s">
        <v>44</v>
      </c>
      <c r="O2350" s="68"/>
      <c r="P2350" s="195">
        <f>O2350*H2350</f>
        <v>0</v>
      </c>
      <c r="Q2350" s="195">
        <v>1.2999999999999999E-4</v>
      </c>
      <c r="R2350" s="195">
        <f>Q2350*H2350</f>
        <v>1.3558999999999998E-2</v>
      </c>
      <c r="S2350" s="195">
        <v>0</v>
      </c>
      <c r="T2350" s="196">
        <f>S2350*H2350</f>
        <v>0</v>
      </c>
      <c r="U2350" s="38"/>
      <c r="V2350" s="38"/>
      <c r="W2350" s="38"/>
      <c r="X2350" s="38"/>
      <c r="Y2350" s="38"/>
      <c r="Z2350" s="38"/>
      <c r="AA2350" s="38"/>
      <c r="AB2350" s="38"/>
      <c r="AC2350" s="38"/>
      <c r="AD2350" s="38"/>
      <c r="AE2350" s="38"/>
      <c r="AR2350" s="197" t="s">
        <v>537</v>
      </c>
      <c r="AT2350" s="197" t="s">
        <v>533</v>
      </c>
      <c r="AU2350" s="197" t="s">
        <v>85</v>
      </c>
      <c r="AY2350" s="21" t="s">
        <v>525</v>
      </c>
      <c r="BE2350" s="198">
        <f>IF(N2350="základní",J2350,0)</f>
        <v>0</v>
      </c>
      <c r="BF2350" s="198">
        <f>IF(N2350="snížená",J2350,0)</f>
        <v>0</v>
      </c>
      <c r="BG2350" s="198">
        <f>IF(N2350="zákl. přenesená",J2350,0)</f>
        <v>0</v>
      </c>
      <c r="BH2350" s="198">
        <f>IF(N2350="sníž. přenesená",J2350,0)</f>
        <v>0</v>
      </c>
      <c r="BI2350" s="198">
        <f>IF(N2350="nulová",J2350,0)</f>
        <v>0</v>
      </c>
      <c r="BJ2350" s="21" t="s">
        <v>85</v>
      </c>
      <c r="BK2350" s="198">
        <f>ROUND(I2350*H2350,2)</f>
        <v>0</v>
      </c>
      <c r="BL2350" s="21" t="s">
        <v>537</v>
      </c>
      <c r="BM2350" s="197" t="s">
        <v>2507</v>
      </c>
    </row>
    <row r="2351" spans="1:65" s="2" customFormat="1" ht="11.25">
      <c r="A2351" s="38"/>
      <c r="B2351" s="39"/>
      <c r="C2351" s="40"/>
      <c r="D2351" s="199" t="s">
        <v>542</v>
      </c>
      <c r="E2351" s="40"/>
      <c r="F2351" s="200" t="s">
        <v>2508</v>
      </c>
      <c r="G2351" s="40"/>
      <c r="H2351" s="40"/>
      <c r="I2351" s="201"/>
      <c r="J2351" s="40"/>
      <c r="K2351" s="40"/>
      <c r="L2351" s="43"/>
      <c r="M2351" s="202"/>
      <c r="N2351" s="203"/>
      <c r="O2351" s="68"/>
      <c r="P2351" s="68"/>
      <c r="Q2351" s="68"/>
      <c r="R2351" s="68"/>
      <c r="S2351" s="68"/>
      <c r="T2351" s="69"/>
      <c r="U2351" s="38"/>
      <c r="V2351" s="38"/>
      <c r="W2351" s="38"/>
      <c r="X2351" s="38"/>
      <c r="Y2351" s="38"/>
      <c r="Z2351" s="38"/>
      <c r="AA2351" s="38"/>
      <c r="AB2351" s="38"/>
      <c r="AC2351" s="38"/>
      <c r="AD2351" s="38"/>
      <c r="AE2351" s="38"/>
      <c r="AT2351" s="21" t="s">
        <v>542</v>
      </c>
      <c r="AU2351" s="21" t="s">
        <v>85</v>
      </c>
    </row>
    <row r="2352" spans="1:65" s="13" customFormat="1" ht="11.25">
      <c r="B2352" s="204"/>
      <c r="C2352" s="205"/>
      <c r="D2352" s="206" t="s">
        <v>546</v>
      </c>
      <c r="E2352" s="207" t="s">
        <v>19</v>
      </c>
      <c r="F2352" s="208" t="s">
        <v>2509</v>
      </c>
      <c r="G2352" s="205"/>
      <c r="H2352" s="209">
        <v>102.7</v>
      </c>
      <c r="I2352" s="210"/>
      <c r="J2352" s="205"/>
      <c r="K2352" s="205"/>
      <c r="L2352" s="211"/>
      <c r="M2352" s="212"/>
      <c r="N2352" s="213"/>
      <c r="O2352" s="213"/>
      <c r="P2352" s="213"/>
      <c r="Q2352" s="213"/>
      <c r="R2352" s="213"/>
      <c r="S2352" s="213"/>
      <c r="T2352" s="214"/>
      <c r="AT2352" s="215" t="s">
        <v>546</v>
      </c>
      <c r="AU2352" s="215" t="s">
        <v>85</v>
      </c>
      <c r="AV2352" s="13" t="s">
        <v>85</v>
      </c>
      <c r="AW2352" s="13" t="s">
        <v>33</v>
      </c>
      <c r="AX2352" s="13" t="s">
        <v>72</v>
      </c>
      <c r="AY2352" s="215" t="s">
        <v>525</v>
      </c>
    </row>
    <row r="2353" spans="1:65" s="16" customFormat="1" ht="11.25">
      <c r="B2353" s="237"/>
      <c r="C2353" s="238"/>
      <c r="D2353" s="206" t="s">
        <v>546</v>
      </c>
      <c r="E2353" s="239" t="s">
        <v>19</v>
      </c>
      <c r="F2353" s="240" t="s">
        <v>590</v>
      </c>
      <c r="G2353" s="238"/>
      <c r="H2353" s="241">
        <v>102.7</v>
      </c>
      <c r="I2353" s="242"/>
      <c r="J2353" s="238"/>
      <c r="K2353" s="238"/>
      <c r="L2353" s="243"/>
      <c r="M2353" s="244"/>
      <c r="N2353" s="245"/>
      <c r="O2353" s="245"/>
      <c r="P2353" s="245"/>
      <c r="Q2353" s="245"/>
      <c r="R2353" s="245"/>
      <c r="S2353" s="245"/>
      <c r="T2353" s="246"/>
      <c r="AT2353" s="247" t="s">
        <v>546</v>
      </c>
      <c r="AU2353" s="247" t="s">
        <v>85</v>
      </c>
      <c r="AV2353" s="16" t="s">
        <v>573</v>
      </c>
      <c r="AW2353" s="16" t="s">
        <v>33</v>
      </c>
      <c r="AX2353" s="16" t="s">
        <v>72</v>
      </c>
      <c r="AY2353" s="247" t="s">
        <v>525</v>
      </c>
    </row>
    <row r="2354" spans="1:65" s="15" customFormat="1" ht="11.25">
      <c r="B2354" s="227"/>
      <c r="C2354" s="228"/>
      <c r="D2354" s="206" t="s">
        <v>546</v>
      </c>
      <c r="E2354" s="229" t="s">
        <v>19</v>
      </c>
      <c r="F2354" s="230" t="s">
        <v>2510</v>
      </c>
      <c r="G2354" s="228"/>
      <c r="H2354" s="229" t="s">
        <v>19</v>
      </c>
      <c r="I2354" s="231"/>
      <c r="J2354" s="228"/>
      <c r="K2354" s="228"/>
      <c r="L2354" s="232"/>
      <c r="M2354" s="233"/>
      <c r="N2354" s="234"/>
      <c r="O2354" s="234"/>
      <c r="P2354" s="234"/>
      <c r="Q2354" s="234"/>
      <c r="R2354" s="234"/>
      <c r="S2354" s="234"/>
      <c r="T2354" s="235"/>
      <c r="AT2354" s="236" t="s">
        <v>546</v>
      </c>
      <c r="AU2354" s="236" t="s">
        <v>85</v>
      </c>
      <c r="AV2354" s="15" t="s">
        <v>79</v>
      </c>
      <c r="AW2354" s="15" t="s">
        <v>33</v>
      </c>
      <c r="AX2354" s="15" t="s">
        <v>72</v>
      </c>
      <c r="AY2354" s="236" t="s">
        <v>525</v>
      </c>
    </row>
    <row r="2355" spans="1:65" s="13" customFormat="1" ht="11.25">
      <c r="B2355" s="204"/>
      <c r="C2355" s="205"/>
      <c r="D2355" s="206" t="s">
        <v>546</v>
      </c>
      <c r="E2355" s="207" t="s">
        <v>19</v>
      </c>
      <c r="F2355" s="208" t="s">
        <v>2511</v>
      </c>
      <c r="G2355" s="205"/>
      <c r="H2355" s="209">
        <v>1.6</v>
      </c>
      <c r="I2355" s="210"/>
      <c r="J2355" s="205"/>
      <c r="K2355" s="205"/>
      <c r="L2355" s="211"/>
      <c r="M2355" s="212"/>
      <c r="N2355" s="213"/>
      <c r="O2355" s="213"/>
      <c r="P2355" s="213"/>
      <c r="Q2355" s="213"/>
      <c r="R2355" s="213"/>
      <c r="S2355" s="213"/>
      <c r="T2355" s="214"/>
      <c r="AT2355" s="215" t="s">
        <v>546</v>
      </c>
      <c r="AU2355" s="215" t="s">
        <v>85</v>
      </c>
      <c r="AV2355" s="13" t="s">
        <v>85</v>
      </c>
      <c r="AW2355" s="13" t="s">
        <v>33</v>
      </c>
      <c r="AX2355" s="13" t="s">
        <v>72</v>
      </c>
      <c r="AY2355" s="215" t="s">
        <v>525</v>
      </c>
    </row>
    <row r="2356" spans="1:65" s="16" customFormat="1" ht="11.25">
      <c r="B2356" s="237"/>
      <c r="C2356" s="238"/>
      <c r="D2356" s="206" t="s">
        <v>546</v>
      </c>
      <c r="E2356" s="239" t="s">
        <v>496</v>
      </c>
      <c r="F2356" s="240" t="s">
        <v>590</v>
      </c>
      <c r="G2356" s="238"/>
      <c r="H2356" s="241">
        <v>1.6</v>
      </c>
      <c r="I2356" s="242"/>
      <c r="J2356" s="238"/>
      <c r="K2356" s="238"/>
      <c r="L2356" s="243"/>
      <c r="M2356" s="244"/>
      <c r="N2356" s="245"/>
      <c r="O2356" s="245"/>
      <c r="P2356" s="245"/>
      <c r="Q2356" s="245"/>
      <c r="R2356" s="245"/>
      <c r="S2356" s="245"/>
      <c r="T2356" s="246"/>
      <c r="AT2356" s="247" t="s">
        <v>546</v>
      </c>
      <c r="AU2356" s="247" t="s">
        <v>85</v>
      </c>
      <c r="AV2356" s="16" t="s">
        <v>573</v>
      </c>
      <c r="AW2356" s="16" t="s">
        <v>33</v>
      </c>
      <c r="AX2356" s="16" t="s">
        <v>72</v>
      </c>
      <c r="AY2356" s="247" t="s">
        <v>525</v>
      </c>
    </row>
    <row r="2357" spans="1:65" s="14" customFormat="1" ht="11.25">
      <c r="B2357" s="216"/>
      <c r="C2357" s="217"/>
      <c r="D2357" s="206" t="s">
        <v>546</v>
      </c>
      <c r="E2357" s="218" t="s">
        <v>19</v>
      </c>
      <c r="F2357" s="219" t="s">
        <v>552</v>
      </c>
      <c r="G2357" s="217"/>
      <c r="H2357" s="220">
        <v>104.3</v>
      </c>
      <c r="I2357" s="221"/>
      <c r="J2357" s="217"/>
      <c r="K2357" s="217"/>
      <c r="L2357" s="222"/>
      <c r="M2357" s="223"/>
      <c r="N2357" s="224"/>
      <c r="O2357" s="224"/>
      <c r="P2357" s="224"/>
      <c r="Q2357" s="224"/>
      <c r="R2357" s="224"/>
      <c r="S2357" s="224"/>
      <c r="T2357" s="225"/>
      <c r="AT2357" s="226" t="s">
        <v>546</v>
      </c>
      <c r="AU2357" s="226" t="s">
        <v>85</v>
      </c>
      <c r="AV2357" s="14" t="s">
        <v>537</v>
      </c>
      <c r="AW2357" s="14" t="s">
        <v>33</v>
      </c>
      <c r="AX2357" s="14" t="s">
        <v>79</v>
      </c>
      <c r="AY2357" s="226" t="s">
        <v>525</v>
      </c>
    </row>
    <row r="2358" spans="1:65" s="2" customFormat="1" ht="24.2" customHeight="1">
      <c r="A2358" s="38"/>
      <c r="B2358" s="39"/>
      <c r="C2358" s="186" t="s">
        <v>2512</v>
      </c>
      <c r="D2358" s="186" t="s">
        <v>533</v>
      </c>
      <c r="E2358" s="187" t="s">
        <v>2513</v>
      </c>
      <c r="F2358" s="188" t="s">
        <v>2514</v>
      </c>
      <c r="G2358" s="189" t="s">
        <v>132</v>
      </c>
      <c r="H2358" s="190">
        <v>85.36</v>
      </c>
      <c r="I2358" s="191"/>
      <c r="J2358" s="192">
        <f>ROUND(I2358*H2358,2)</f>
        <v>0</v>
      </c>
      <c r="K2358" s="188" t="s">
        <v>536</v>
      </c>
      <c r="L2358" s="43"/>
      <c r="M2358" s="193" t="s">
        <v>19</v>
      </c>
      <c r="N2358" s="194" t="s">
        <v>44</v>
      </c>
      <c r="O2358" s="68"/>
      <c r="P2358" s="195">
        <f>O2358*H2358</f>
        <v>0</v>
      </c>
      <c r="Q2358" s="195">
        <v>0</v>
      </c>
      <c r="R2358" s="195">
        <f>Q2358*H2358</f>
        <v>0</v>
      </c>
      <c r="S2358" s="195">
        <v>0</v>
      </c>
      <c r="T2358" s="196">
        <f>S2358*H2358</f>
        <v>0</v>
      </c>
      <c r="U2358" s="38"/>
      <c r="V2358" s="38"/>
      <c r="W2358" s="38"/>
      <c r="X2358" s="38"/>
      <c r="Y2358" s="38"/>
      <c r="Z2358" s="38"/>
      <c r="AA2358" s="38"/>
      <c r="AB2358" s="38"/>
      <c r="AC2358" s="38"/>
      <c r="AD2358" s="38"/>
      <c r="AE2358" s="38"/>
      <c r="AR2358" s="197" t="s">
        <v>537</v>
      </c>
      <c r="AT2358" s="197" t="s">
        <v>533</v>
      </c>
      <c r="AU2358" s="197" t="s">
        <v>85</v>
      </c>
      <c r="AY2358" s="21" t="s">
        <v>525</v>
      </c>
      <c r="BE2358" s="198">
        <f>IF(N2358="základní",J2358,0)</f>
        <v>0</v>
      </c>
      <c r="BF2358" s="198">
        <f>IF(N2358="snížená",J2358,0)</f>
        <v>0</v>
      </c>
      <c r="BG2358" s="198">
        <f>IF(N2358="zákl. přenesená",J2358,0)</f>
        <v>0</v>
      </c>
      <c r="BH2358" s="198">
        <f>IF(N2358="sníž. přenesená",J2358,0)</f>
        <v>0</v>
      </c>
      <c r="BI2358" s="198">
        <f>IF(N2358="nulová",J2358,0)</f>
        <v>0</v>
      </c>
      <c r="BJ2358" s="21" t="s">
        <v>85</v>
      </c>
      <c r="BK2358" s="198">
        <f>ROUND(I2358*H2358,2)</f>
        <v>0</v>
      </c>
      <c r="BL2358" s="21" t="s">
        <v>537</v>
      </c>
      <c r="BM2358" s="197" t="s">
        <v>2515</v>
      </c>
    </row>
    <row r="2359" spans="1:65" s="2" customFormat="1" ht="11.25">
      <c r="A2359" s="38"/>
      <c r="B2359" s="39"/>
      <c r="C2359" s="40"/>
      <c r="D2359" s="199" t="s">
        <v>542</v>
      </c>
      <c r="E2359" s="40"/>
      <c r="F2359" s="200" t="s">
        <v>2516</v>
      </c>
      <c r="G2359" s="40"/>
      <c r="H2359" s="40"/>
      <c r="I2359" s="201"/>
      <c r="J2359" s="40"/>
      <c r="K2359" s="40"/>
      <c r="L2359" s="43"/>
      <c r="M2359" s="202"/>
      <c r="N2359" s="203"/>
      <c r="O2359" s="68"/>
      <c r="P2359" s="68"/>
      <c r="Q2359" s="68"/>
      <c r="R2359" s="68"/>
      <c r="S2359" s="68"/>
      <c r="T2359" s="69"/>
      <c r="U2359" s="38"/>
      <c r="V2359" s="38"/>
      <c r="W2359" s="38"/>
      <c r="X2359" s="38"/>
      <c r="Y2359" s="38"/>
      <c r="Z2359" s="38"/>
      <c r="AA2359" s="38"/>
      <c r="AB2359" s="38"/>
      <c r="AC2359" s="38"/>
      <c r="AD2359" s="38"/>
      <c r="AE2359" s="38"/>
      <c r="AT2359" s="21" t="s">
        <v>542</v>
      </c>
      <c r="AU2359" s="21" t="s">
        <v>85</v>
      </c>
    </row>
    <row r="2360" spans="1:65" s="13" customFormat="1" ht="11.25">
      <c r="B2360" s="204"/>
      <c r="C2360" s="205"/>
      <c r="D2360" s="206" t="s">
        <v>546</v>
      </c>
      <c r="E2360" s="207" t="s">
        <v>19</v>
      </c>
      <c r="F2360" s="208" t="s">
        <v>570</v>
      </c>
      <c r="G2360" s="205"/>
      <c r="H2360" s="209">
        <v>85.36</v>
      </c>
      <c r="I2360" s="210"/>
      <c r="J2360" s="205"/>
      <c r="K2360" s="205"/>
      <c r="L2360" s="211"/>
      <c r="M2360" s="212"/>
      <c r="N2360" s="213"/>
      <c r="O2360" s="213"/>
      <c r="P2360" s="213"/>
      <c r="Q2360" s="213"/>
      <c r="R2360" s="213"/>
      <c r="S2360" s="213"/>
      <c r="T2360" s="214"/>
      <c r="AT2360" s="215" t="s">
        <v>546</v>
      </c>
      <c r="AU2360" s="215" t="s">
        <v>85</v>
      </c>
      <c r="AV2360" s="13" t="s">
        <v>85</v>
      </c>
      <c r="AW2360" s="13" t="s">
        <v>33</v>
      </c>
      <c r="AX2360" s="13" t="s">
        <v>79</v>
      </c>
      <c r="AY2360" s="215" t="s">
        <v>525</v>
      </c>
    </row>
    <row r="2361" spans="1:65" s="2" customFormat="1" ht="37.9" customHeight="1">
      <c r="A2361" s="38"/>
      <c r="B2361" s="39"/>
      <c r="C2361" s="186" t="s">
        <v>2517</v>
      </c>
      <c r="D2361" s="186" t="s">
        <v>533</v>
      </c>
      <c r="E2361" s="187" t="s">
        <v>2518</v>
      </c>
      <c r="F2361" s="188" t="s">
        <v>2519</v>
      </c>
      <c r="G2361" s="189" t="s">
        <v>128</v>
      </c>
      <c r="H2361" s="190">
        <v>1408.8409999999999</v>
      </c>
      <c r="I2361" s="191"/>
      <c r="J2361" s="192">
        <f>ROUND(I2361*H2361,2)</f>
        <v>0</v>
      </c>
      <c r="K2361" s="188" t="s">
        <v>536</v>
      </c>
      <c r="L2361" s="43"/>
      <c r="M2361" s="193" t="s">
        <v>19</v>
      </c>
      <c r="N2361" s="194" t="s">
        <v>44</v>
      </c>
      <c r="O2361" s="68"/>
      <c r="P2361" s="195">
        <f>O2361*H2361</f>
        <v>0</v>
      </c>
      <c r="Q2361" s="195">
        <v>2.0000000000000002E-5</v>
      </c>
      <c r="R2361" s="195">
        <f>Q2361*H2361</f>
        <v>2.8176820000000002E-2</v>
      </c>
      <c r="S2361" s="195">
        <v>0</v>
      </c>
      <c r="T2361" s="196">
        <f>S2361*H2361</f>
        <v>0</v>
      </c>
      <c r="U2361" s="38"/>
      <c r="V2361" s="38"/>
      <c r="W2361" s="38"/>
      <c r="X2361" s="38"/>
      <c r="Y2361" s="38"/>
      <c r="Z2361" s="38"/>
      <c r="AA2361" s="38"/>
      <c r="AB2361" s="38"/>
      <c r="AC2361" s="38"/>
      <c r="AD2361" s="38"/>
      <c r="AE2361" s="38"/>
      <c r="AR2361" s="197" t="s">
        <v>537</v>
      </c>
      <c r="AT2361" s="197" t="s">
        <v>533</v>
      </c>
      <c r="AU2361" s="197" t="s">
        <v>85</v>
      </c>
      <c r="AY2361" s="21" t="s">
        <v>525</v>
      </c>
      <c r="BE2361" s="198">
        <f>IF(N2361="základní",J2361,0)</f>
        <v>0</v>
      </c>
      <c r="BF2361" s="198">
        <f>IF(N2361="snížená",J2361,0)</f>
        <v>0</v>
      </c>
      <c r="BG2361" s="198">
        <f>IF(N2361="zákl. přenesená",J2361,0)</f>
        <v>0</v>
      </c>
      <c r="BH2361" s="198">
        <f>IF(N2361="sníž. přenesená",J2361,0)</f>
        <v>0</v>
      </c>
      <c r="BI2361" s="198">
        <f>IF(N2361="nulová",J2361,0)</f>
        <v>0</v>
      </c>
      <c r="BJ2361" s="21" t="s">
        <v>85</v>
      </c>
      <c r="BK2361" s="198">
        <f>ROUND(I2361*H2361,2)</f>
        <v>0</v>
      </c>
      <c r="BL2361" s="21" t="s">
        <v>537</v>
      </c>
      <c r="BM2361" s="197" t="s">
        <v>2520</v>
      </c>
    </row>
    <row r="2362" spans="1:65" s="2" customFormat="1" ht="11.25">
      <c r="A2362" s="38"/>
      <c r="B2362" s="39"/>
      <c r="C2362" s="40"/>
      <c r="D2362" s="199" t="s">
        <v>542</v>
      </c>
      <c r="E2362" s="40"/>
      <c r="F2362" s="200" t="s">
        <v>2521</v>
      </c>
      <c r="G2362" s="40"/>
      <c r="H2362" s="40"/>
      <c r="I2362" s="201"/>
      <c r="J2362" s="40"/>
      <c r="K2362" s="40"/>
      <c r="L2362" s="43"/>
      <c r="M2362" s="202"/>
      <c r="N2362" s="203"/>
      <c r="O2362" s="68"/>
      <c r="P2362" s="68"/>
      <c r="Q2362" s="68"/>
      <c r="R2362" s="68"/>
      <c r="S2362" s="68"/>
      <c r="T2362" s="69"/>
      <c r="U2362" s="38"/>
      <c r="V2362" s="38"/>
      <c r="W2362" s="38"/>
      <c r="X2362" s="38"/>
      <c r="Y2362" s="38"/>
      <c r="Z2362" s="38"/>
      <c r="AA2362" s="38"/>
      <c r="AB2362" s="38"/>
      <c r="AC2362" s="38"/>
      <c r="AD2362" s="38"/>
      <c r="AE2362" s="38"/>
      <c r="AT2362" s="21" t="s">
        <v>542</v>
      </c>
      <c r="AU2362" s="21" t="s">
        <v>85</v>
      </c>
    </row>
    <row r="2363" spans="1:65" s="15" customFormat="1" ht="11.25">
      <c r="B2363" s="227"/>
      <c r="C2363" s="228"/>
      <c r="D2363" s="206" t="s">
        <v>546</v>
      </c>
      <c r="E2363" s="229" t="s">
        <v>19</v>
      </c>
      <c r="F2363" s="230" t="s">
        <v>1871</v>
      </c>
      <c r="G2363" s="228"/>
      <c r="H2363" s="229" t="s">
        <v>19</v>
      </c>
      <c r="I2363" s="231"/>
      <c r="J2363" s="228"/>
      <c r="K2363" s="228"/>
      <c r="L2363" s="232"/>
      <c r="M2363" s="233"/>
      <c r="N2363" s="234"/>
      <c r="O2363" s="234"/>
      <c r="P2363" s="234"/>
      <c r="Q2363" s="234"/>
      <c r="R2363" s="234"/>
      <c r="S2363" s="234"/>
      <c r="T2363" s="235"/>
      <c r="AT2363" s="236" t="s">
        <v>546</v>
      </c>
      <c r="AU2363" s="236" t="s">
        <v>85</v>
      </c>
      <c r="AV2363" s="15" t="s">
        <v>79</v>
      </c>
      <c r="AW2363" s="15" t="s">
        <v>33</v>
      </c>
      <c r="AX2363" s="15" t="s">
        <v>72</v>
      </c>
      <c r="AY2363" s="236" t="s">
        <v>525</v>
      </c>
    </row>
    <row r="2364" spans="1:65" s="13" customFormat="1" ht="11.25">
      <c r="B2364" s="204"/>
      <c r="C2364" s="205"/>
      <c r="D2364" s="206" t="s">
        <v>546</v>
      </c>
      <c r="E2364" s="207" t="s">
        <v>19</v>
      </c>
      <c r="F2364" s="208" t="s">
        <v>2522</v>
      </c>
      <c r="G2364" s="205"/>
      <c r="H2364" s="209">
        <v>19.2</v>
      </c>
      <c r="I2364" s="210"/>
      <c r="J2364" s="205"/>
      <c r="K2364" s="205"/>
      <c r="L2364" s="211"/>
      <c r="M2364" s="212"/>
      <c r="N2364" s="213"/>
      <c r="O2364" s="213"/>
      <c r="P2364" s="213"/>
      <c r="Q2364" s="213"/>
      <c r="R2364" s="213"/>
      <c r="S2364" s="213"/>
      <c r="T2364" s="214"/>
      <c r="AT2364" s="215" t="s">
        <v>546</v>
      </c>
      <c r="AU2364" s="215" t="s">
        <v>85</v>
      </c>
      <c r="AV2364" s="13" t="s">
        <v>85</v>
      </c>
      <c r="AW2364" s="13" t="s">
        <v>33</v>
      </c>
      <c r="AX2364" s="13" t="s">
        <v>72</v>
      </c>
      <c r="AY2364" s="215" t="s">
        <v>525</v>
      </c>
    </row>
    <row r="2365" spans="1:65" s="15" customFormat="1" ht="11.25">
      <c r="B2365" s="227"/>
      <c r="C2365" s="228"/>
      <c r="D2365" s="206" t="s">
        <v>546</v>
      </c>
      <c r="E2365" s="229" t="s">
        <v>19</v>
      </c>
      <c r="F2365" s="230" t="s">
        <v>1835</v>
      </c>
      <c r="G2365" s="228"/>
      <c r="H2365" s="229" t="s">
        <v>19</v>
      </c>
      <c r="I2365" s="231"/>
      <c r="J2365" s="228"/>
      <c r="K2365" s="228"/>
      <c r="L2365" s="232"/>
      <c r="M2365" s="233"/>
      <c r="N2365" s="234"/>
      <c r="O2365" s="234"/>
      <c r="P2365" s="234"/>
      <c r="Q2365" s="234"/>
      <c r="R2365" s="234"/>
      <c r="S2365" s="234"/>
      <c r="T2365" s="235"/>
      <c r="AT2365" s="236" t="s">
        <v>546</v>
      </c>
      <c r="AU2365" s="236" t="s">
        <v>85</v>
      </c>
      <c r="AV2365" s="15" t="s">
        <v>79</v>
      </c>
      <c r="AW2365" s="15" t="s">
        <v>33</v>
      </c>
      <c r="AX2365" s="15" t="s">
        <v>72</v>
      </c>
      <c r="AY2365" s="236" t="s">
        <v>525</v>
      </c>
    </row>
    <row r="2366" spans="1:65" s="13" customFormat="1" ht="11.25">
      <c r="B2366" s="204"/>
      <c r="C2366" s="205"/>
      <c r="D2366" s="206" t="s">
        <v>546</v>
      </c>
      <c r="E2366" s="207" t="s">
        <v>19</v>
      </c>
      <c r="F2366" s="208" t="s">
        <v>2523</v>
      </c>
      <c r="G2366" s="205"/>
      <c r="H2366" s="209">
        <v>18.850000000000001</v>
      </c>
      <c r="I2366" s="210"/>
      <c r="J2366" s="205"/>
      <c r="K2366" s="205"/>
      <c r="L2366" s="211"/>
      <c r="M2366" s="212"/>
      <c r="N2366" s="213"/>
      <c r="O2366" s="213"/>
      <c r="P2366" s="213"/>
      <c r="Q2366" s="213"/>
      <c r="R2366" s="213"/>
      <c r="S2366" s="213"/>
      <c r="T2366" s="214"/>
      <c r="AT2366" s="215" t="s">
        <v>546</v>
      </c>
      <c r="AU2366" s="215" t="s">
        <v>85</v>
      </c>
      <c r="AV2366" s="13" t="s">
        <v>85</v>
      </c>
      <c r="AW2366" s="13" t="s">
        <v>33</v>
      </c>
      <c r="AX2366" s="13" t="s">
        <v>72</v>
      </c>
      <c r="AY2366" s="215" t="s">
        <v>525</v>
      </c>
    </row>
    <row r="2367" spans="1:65" s="15" customFormat="1" ht="11.25">
      <c r="B2367" s="227"/>
      <c r="C2367" s="228"/>
      <c r="D2367" s="206" t="s">
        <v>546</v>
      </c>
      <c r="E2367" s="229" t="s">
        <v>19</v>
      </c>
      <c r="F2367" s="230" t="s">
        <v>1878</v>
      </c>
      <c r="G2367" s="228"/>
      <c r="H2367" s="229" t="s">
        <v>19</v>
      </c>
      <c r="I2367" s="231"/>
      <c r="J2367" s="228"/>
      <c r="K2367" s="228"/>
      <c r="L2367" s="232"/>
      <c r="M2367" s="233"/>
      <c r="N2367" s="234"/>
      <c r="O2367" s="234"/>
      <c r="P2367" s="234"/>
      <c r="Q2367" s="234"/>
      <c r="R2367" s="234"/>
      <c r="S2367" s="234"/>
      <c r="T2367" s="235"/>
      <c r="AT2367" s="236" t="s">
        <v>546</v>
      </c>
      <c r="AU2367" s="236" t="s">
        <v>85</v>
      </c>
      <c r="AV2367" s="15" t="s">
        <v>79</v>
      </c>
      <c r="AW2367" s="15" t="s">
        <v>33</v>
      </c>
      <c r="AX2367" s="15" t="s">
        <v>72</v>
      </c>
      <c r="AY2367" s="236" t="s">
        <v>525</v>
      </c>
    </row>
    <row r="2368" spans="1:65" s="13" customFormat="1" ht="11.25">
      <c r="B2368" s="204"/>
      <c r="C2368" s="205"/>
      <c r="D2368" s="206" t="s">
        <v>546</v>
      </c>
      <c r="E2368" s="207" t="s">
        <v>19</v>
      </c>
      <c r="F2368" s="208" t="s">
        <v>2524</v>
      </c>
      <c r="G2368" s="205"/>
      <c r="H2368" s="209">
        <v>11.53</v>
      </c>
      <c r="I2368" s="210"/>
      <c r="J2368" s="205"/>
      <c r="K2368" s="205"/>
      <c r="L2368" s="211"/>
      <c r="M2368" s="212"/>
      <c r="N2368" s="213"/>
      <c r="O2368" s="213"/>
      <c r="P2368" s="213"/>
      <c r="Q2368" s="213"/>
      <c r="R2368" s="213"/>
      <c r="S2368" s="213"/>
      <c r="T2368" s="214"/>
      <c r="AT2368" s="215" t="s">
        <v>546</v>
      </c>
      <c r="AU2368" s="215" t="s">
        <v>85</v>
      </c>
      <c r="AV2368" s="13" t="s">
        <v>85</v>
      </c>
      <c r="AW2368" s="13" t="s">
        <v>33</v>
      </c>
      <c r="AX2368" s="13" t="s">
        <v>72</v>
      </c>
      <c r="AY2368" s="215" t="s">
        <v>525</v>
      </c>
    </row>
    <row r="2369" spans="2:51" s="15" customFormat="1" ht="11.25">
      <c r="B2369" s="227"/>
      <c r="C2369" s="228"/>
      <c r="D2369" s="206" t="s">
        <v>546</v>
      </c>
      <c r="E2369" s="229" t="s">
        <v>19</v>
      </c>
      <c r="F2369" s="230" t="s">
        <v>1881</v>
      </c>
      <c r="G2369" s="228"/>
      <c r="H2369" s="229" t="s">
        <v>19</v>
      </c>
      <c r="I2369" s="231"/>
      <c r="J2369" s="228"/>
      <c r="K2369" s="228"/>
      <c r="L2369" s="232"/>
      <c r="M2369" s="233"/>
      <c r="N2369" s="234"/>
      <c r="O2369" s="234"/>
      <c r="P2369" s="234"/>
      <c r="Q2369" s="234"/>
      <c r="R2369" s="234"/>
      <c r="S2369" s="234"/>
      <c r="T2369" s="235"/>
      <c r="AT2369" s="236" t="s">
        <v>546</v>
      </c>
      <c r="AU2369" s="236" t="s">
        <v>85</v>
      </c>
      <c r="AV2369" s="15" t="s">
        <v>79</v>
      </c>
      <c r="AW2369" s="15" t="s">
        <v>33</v>
      </c>
      <c r="AX2369" s="15" t="s">
        <v>72</v>
      </c>
      <c r="AY2369" s="236" t="s">
        <v>525</v>
      </c>
    </row>
    <row r="2370" spans="2:51" s="13" customFormat="1" ht="11.25">
      <c r="B2370" s="204"/>
      <c r="C2370" s="205"/>
      <c r="D2370" s="206" t="s">
        <v>546</v>
      </c>
      <c r="E2370" s="207" t="s">
        <v>19</v>
      </c>
      <c r="F2370" s="208" t="s">
        <v>2525</v>
      </c>
      <c r="G2370" s="205"/>
      <c r="H2370" s="209">
        <v>5.5</v>
      </c>
      <c r="I2370" s="210"/>
      <c r="J2370" s="205"/>
      <c r="K2370" s="205"/>
      <c r="L2370" s="211"/>
      <c r="M2370" s="212"/>
      <c r="N2370" s="213"/>
      <c r="O2370" s="213"/>
      <c r="P2370" s="213"/>
      <c r="Q2370" s="213"/>
      <c r="R2370" s="213"/>
      <c r="S2370" s="213"/>
      <c r="T2370" s="214"/>
      <c r="AT2370" s="215" t="s">
        <v>546</v>
      </c>
      <c r="AU2370" s="215" t="s">
        <v>85</v>
      </c>
      <c r="AV2370" s="13" t="s">
        <v>85</v>
      </c>
      <c r="AW2370" s="13" t="s">
        <v>33</v>
      </c>
      <c r="AX2370" s="13" t="s">
        <v>72</v>
      </c>
      <c r="AY2370" s="215" t="s">
        <v>525</v>
      </c>
    </row>
    <row r="2371" spans="2:51" s="15" customFormat="1" ht="11.25">
      <c r="B2371" s="227"/>
      <c r="C2371" s="228"/>
      <c r="D2371" s="206" t="s">
        <v>546</v>
      </c>
      <c r="E2371" s="229" t="s">
        <v>19</v>
      </c>
      <c r="F2371" s="230" t="s">
        <v>1885</v>
      </c>
      <c r="G2371" s="228"/>
      <c r="H2371" s="229" t="s">
        <v>19</v>
      </c>
      <c r="I2371" s="231"/>
      <c r="J2371" s="228"/>
      <c r="K2371" s="228"/>
      <c r="L2371" s="232"/>
      <c r="M2371" s="233"/>
      <c r="N2371" s="234"/>
      <c r="O2371" s="234"/>
      <c r="P2371" s="234"/>
      <c r="Q2371" s="234"/>
      <c r="R2371" s="234"/>
      <c r="S2371" s="234"/>
      <c r="T2371" s="235"/>
      <c r="AT2371" s="236" t="s">
        <v>546</v>
      </c>
      <c r="AU2371" s="236" t="s">
        <v>85</v>
      </c>
      <c r="AV2371" s="15" t="s">
        <v>79</v>
      </c>
      <c r="AW2371" s="15" t="s">
        <v>33</v>
      </c>
      <c r="AX2371" s="15" t="s">
        <v>72</v>
      </c>
      <c r="AY2371" s="236" t="s">
        <v>525</v>
      </c>
    </row>
    <row r="2372" spans="2:51" s="13" customFormat="1" ht="11.25">
      <c r="B2372" s="204"/>
      <c r="C2372" s="205"/>
      <c r="D2372" s="206" t="s">
        <v>546</v>
      </c>
      <c r="E2372" s="207" t="s">
        <v>19</v>
      </c>
      <c r="F2372" s="208" t="s">
        <v>2526</v>
      </c>
      <c r="G2372" s="205"/>
      <c r="H2372" s="209">
        <v>6</v>
      </c>
      <c r="I2372" s="210"/>
      <c r="J2372" s="205"/>
      <c r="K2372" s="205"/>
      <c r="L2372" s="211"/>
      <c r="M2372" s="212"/>
      <c r="N2372" s="213"/>
      <c r="O2372" s="213"/>
      <c r="P2372" s="213"/>
      <c r="Q2372" s="213"/>
      <c r="R2372" s="213"/>
      <c r="S2372" s="213"/>
      <c r="T2372" s="214"/>
      <c r="AT2372" s="215" t="s">
        <v>546</v>
      </c>
      <c r="AU2372" s="215" t="s">
        <v>85</v>
      </c>
      <c r="AV2372" s="13" t="s">
        <v>85</v>
      </c>
      <c r="AW2372" s="13" t="s">
        <v>33</v>
      </c>
      <c r="AX2372" s="13" t="s">
        <v>72</v>
      </c>
      <c r="AY2372" s="215" t="s">
        <v>525</v>
      </c>
    </row>
    <row r="2373" spans="2:51" s="15" customFormat="1" ht="11.25">
      <c r="B2373" s="227"/>
      <c r="C2373" s="228"/>
      <c r="D2373" s="206" t="s">
        <v>546</v>
      </c>
      <c r="E2373" s="229" t="s">
        <v>19</v>
      </c>
      <c r="F2373" s="230" t="s">
        <v>1887</v>
      </c>
      <c r="G2373" s="228"/>
      <c r="H2373" s="229" t="s">
        <v>19</v>
      </c>
      <c r="I2373" s="231"/>
      <c r="J2373" s="228"/>
      <c r="K2373" s="228"/>
      <c r="L2373" s="232"/>
      <c r="M2373" s="233"/>
      <c r="N2373" s="234"/>
      <c r="O2373" s="234"/>
      <c r="P2373" s="234"/>
      <c r="Q2373" s="234"/>
      <c r="R2373" s="234"/>
      <c r="S2373" s="234"/>
      <c r="T2373" s="235"/>
      <c r="AT2373" s="236" t="s">
        <v>546</v>
      </c>
      <c r="AU2373" s="236" t="s">
        <v>85</v>
      </c>
      <c r="AV2373" s="15" t="s">
        <v>79</v>
      </c>
      <c r="AW2373" s="15" t="s">
        <v>33</v>
      </c>
      <c r="AX2373" s="15" t="s">
        <v>72</v>
      </c>
      <c r="AY2373" s="236" t="s">
        <v>525</v>
      </c>
    </row>
    <row r="2374" spans="2:51" s="13" customFormat="1" ht="11.25">
      <c r="B2374" s="204"/>
      <c r="C2374" s="205"/>
      <c r="D2374" s="206" t="s">
        <v>546</v>
      </c>
      <c r="E2374" s="207" t="s">
        <v>19</v>
      </c>
      <c r="F2374" s="208" t="s">
        <v>2527</v>
      </c>
      <c r="G2374" s="205"/>
      <c r="H2374" s="209">
        <v>6.92</v>
      </c>
      <c r="I2374" s="210"/>
      <c r="J2374" s="205"/>
      <c r="K2374" s="205"/>
      <c r="L2374" s="211"/>
      <c r="M2374" s="212"/>
      <c r="N2374" s="213"/>
      <c r="O2374" s="213"/>
      <c r="P2374" s="213"/>
      <c r="Q2374" s="213"/>
      <c r="R2374" s="213"/>
      <c r="S2374" s="213"/>
      <c r="T2374" s="214"/>
      <c r="AT2374" s="215" t="s">
        <v>546</v>
      </c>
      <c r="AU2374" s="215" t="s">
        <v>85</v>
      </c>
      <c r="AV2374" s="13" t="s">
        <v>85</v>
      </c>
      <c r="AW2374" s="13" t="s">
        <v>33</v>
      </c>
      <c r="AX2374" s="13" t="s">
        <v>72</v>
      </c>
      <c r="AY2374" s="215" t="s">
        <v>525</v>
      </c>
    </row>
    <row r="2375" spans="2:51" s="15" customFormat="1" ht="11.25">
      <c r="B2375" s="227"/>
      <c r="C2375" s="228"/>
      <c r="D2375" s="206" t="s">
        <v>546</v>
      </c>
      <c r="E2375" s="229" t="s">
        <v>19</v>
      </c>
      <c r="F2375" s="230" t="s">
        <v>1889</v>
      </c>
      <c r="G2375" s="228"/>
      <c r="H2375" s="229" t="s">
        <v>19</v>
      </c>
      <c r="I2375" s="231"/>
      <c r="J2375" s="228"/>
      <c r="K2375" s="228"/>
      <c r="L2375" s="232"/>
      <c r="M2375" s="233"/>
      <c r="N2375" s="234"/>
      <c r="O2375" s="234"/>
      <c r="P2375" s="234"/>
      <c r="Q2375" s="234"/>
      <c r="R2375" s="234"/>
      <c r="S2375" s="234"/>
      <c r="T2375" s="235"/>
      <c r="AT2375" s="236" t="s">
        <v>546</v>
      </c>
      <c r="AU2375" s="236" t="s">
        <v>85</v>
      </c>
      <c r="AV2375" s="15" t="s">
        <v>79</v>
      </c>
      <c r="AW2375" s="15" t="s">
        <v>33</v>
      </c>
      <c r="AX2375" s="15" t="s">
        <v>72</v>
      </c>
      <c r="AY2375" s="236" t="s">
        <v>525</v>
      </c>
    </row>
    <row r="2376" spans="2:51" s="13" customFormat="1" ht="11.25">
      <c r="B2376" s="204"/>
      <c r="C2376" s="205"/>
      <c r="D2376" s="206" t="s">
        <v>546</v>
      </c>
      <c r="E2376" s="207" t="s">
        <v>19</v>
      </c>
      <c r="F2376" s="208" t="s">
        <v>2528</v>
      </c>
      <c r="G2376" s="205"/>
      <c r="H2376" s="209">
        <v>36.630000000000003</v>
      </c>
      <c r="I2376" s="210"/>
      <c r="J2376" s="205"/>
      <c r="K2376" s="205"/>
      <c r="L2376" s="211"/>
      <c r="M2376" s="212"/>
      <c r="N2376" s="213"/>
      <c r="O2376" s="213"/>
      <c r="P2376" s="213"/>
      <c r="Q2376" s="213"/>
      <c r="R2376" s="213"/>
      <c r="S2376" s="213"/>
      <c r="T2376" s="214"/>
      <c r="AT2376" s="215" t="s">
        <v>546</v>
      </c>
      <c r="AU2376" s="215" t="s">
        <v>85</v>
      </c>
      <c r="AV2376" s="13" t="s">
        <v>85</v>
      </c>
      <c r="AW2376" s="13" t="s">
        <v>33</v>
      </c>
      <c r="AX2376" s="13" t="s">
        <v>72</v>
      </c>
      <c r="AY2376" s="215" t="s">
        <v>525</v>
      </c>
    </row>
    <row r="2377" spans="2:51" s="15" customFormat="1" ht="11.25">
      <c r="B2377" s="227"/>
      <c r="C2377" s="228"/>
      <c r="D2377" s="206" t="s">
        <v>546</v>
      </c>
      <c r="E2377" s="229" t="s">
        <v>19</v>
      </c>
      <c r="F2377" s="230" t="s">
        <v>1893</v>
      </c>
      <c r="G2377" s="228"/>
      <c r="H2377" s="229" t="s">
        <v>19</v>
      </c>
      <c r="I2377" s="231"/>
      <c r="J2377" s="228"/>
      <c r="K2377" s="228"/>
      <c r="L2377" s="232"/>
      <c r="M2377" s="233"/>
      <c r="N2377" s="234"/>
      <c r="O2377" s="234"/>
      <c r="P2377" s="234"/>
      <c r="Q2377" s="234"/>
      <c r="R2377" s="234"/>
      <c r="S2377" s="234"/>
      <c r="T2377" s="235"/>
      <c r="AT2377" s="236" t="s">
        <v>546</v>
      </c>
      <c r="AU2377" s="236" t="s">
        <v>85</v>
      </c>
      <c r="AV2377" s="15" t="s">
        <v>79</v>
      </c>
      <c r="AW2377" s="15" t="s">
        <v>33</v>
      </c>
      <c r="AX2377" s="15" t="s">
        <v>72</v>
      </c>
      <c r="AY2377" s="236" t="s">
        <v>525</v>
      </c>
    </row>
    <row r="2378" spans="2:51" s="15" customFormat="1" ht="11.25">
      <c r="B2378" s="227"/>
      <c r="C2378" s="228"/>
      <c r="D2378" s="206" t="s">
        <v>546</v>
      </c>
      <c r="E2378" s="229" t="s">
        <v>19</v>
      </c>
      <c r="F2378" s="230" t="s">
        <v>1894</v>
      </c>
      <c r="G2378" s="228"/>
      <c r="H2378" s="229" t="s">
        <v>19</v>
      </c>
      <c r="I2378" s="231"/>
      <c r="J2378" s="228"/>
      <c r="K2378" s="228"/>
      <c r="L2378" s="232"/>
      <c r="M2378" s="233"/>
      <c r="N2378" s="234"/>
      <c r="O2378" s="234"/>
      <c r="P2378" s="234"/>
      <c r="Q2378" s="234"/>
      <c r="R2378" s="234"/>
      <c r="S2378" s="234"/>
      <c r="T2378" s="235"/>
      <c r="AT2378" s="236" t="s">
        <v>546</v>
      </c>
      <c r="AU2378" s="236" t="s">
        <v>85</v>
      </c>
      <c r="AV2378" s="15" t="s">
        <v>79</v>
      </c>
      <c r="AW2378" s="15" t="s">
        <v>33</v>
      </c>
      <c r="AX2378" s="15" t="s">
        <v>72</v>
      </c>
      <c r="AY2378" s="236" t="s">
        <v>525</v>
      </c>
    </row>
    <row r="2379" spans="2:51" s="15" customFormat="1" ht="11.25">
      <c r="B2379" s="227"/>
      <c r="C2379" s="228"/>
      <c r="D2379" s="206" t="s">
        <v>546</v>
      </c>
      <c r="E2379" s="229" t="s">
        <v>19</v>
      </c>
      <c r="F2379" s="230" t="s">
        <v>1895</v>
      </c>
      <c r="G2379" s="228"/>
      <c r="H2379" s="229" t="s">
        <v>19</v>
      </c>
      <c r="I2379" s="231"/>
      <c r="J2379" s="228"/>
      <c r="K2379" s="228"/>
      <c r="L2379" s="232"/>
      <c r="M2379" s="233"/>
      <c r="N2379" s="234"/>
      <c r="O2379" s="234"/>
      <c r="P2379" s="234"/>
      <c r="Q2379" s="234"/>
      <c r="R2379" s="234"/>
      <c r="S2379" s="234"/>
      <c r="T2379" s="235"/>
      <c r="AT2379" s="236" t="s">
        <v>546</v>
      </c>
      <c r="AU2379" s="236" t="s">
        <v>85</v>
      </c>
      <c r="AV2379" s="15" t="s">
        <v>79</v>
      </c>
      <c r="AW2379" s="15" t="s">
        <v>33</v>
      </c>
      <c r="AX2379" s="15" t="s">
        <v>72</v>
      </c>
      <c r="AY2379" s="236" t="s">
        <v>525</v>
      </c>
    </row>
    <row r="2380" spans="2:51" s="15" customFormat="1" ht="11.25">
      <c r="B2380" s="227"/>
      <c r="C2380" s="228"/>
      <c r="D2380" s="206" t="s">
        <v>546</v>
      </c>
      <c r="E2380" s="229" t="s">
        <v>19</v>
      </c>
      <c r="F2380" s="230" t="s">
        <v>1896</v>
      </c>
      <c r="G2380" s="228"/>
      <c r="H2380" s="229" t="s">
        <v>19</v>
      </c>
      <c r="I2380" s="231"/>
      <c r="J2380" s="228"/>
      <c r="K2380" s="228"/>
      <c r="L2380" s="232"/>
      <c r="M2380" s="233"/>
      <c r="N2380" s="234"/>
      <c r="O2380" s="234"/>
      <c r="P2380" s="234"/>
      <c r="Q2380" s="234"/>
      <c r="R2380" s="234"/>
      <c r="S2380" s="234"/>
      <c r="T2380" s="235"/>
      <c r="AT2380" s="236" t="s">
        <v>546</v>
      </c>
      <c r="AU2380" s="236" t="s">
        <v>85</v>
      </c>
      <c r="AV2380" s="15" t="s">
        <v>79</v>
      </c>
      <c r="AW2380" s="15" t="s">
        <v>33</v>
      </c>
      <c r="AX2380" s="15" t="s">
        <v>72</v>
      </c>
      <c r="AY2380" s="236" t="s">
        <v>525</v>
      </c>
    </row>
    <row r="2381" spans="2:51" s="13" customFormat="1" ht="11.25">
      <c r="B2381" s="204"/>
      <c r="C2381" s="205"/>
      <c r="D2381" s="206" t="s">
        <v>546</v>
      </c>
      <c r="E2381" s="207" t="s">
        <v>19</v>
      </c>
      <c r="F2381" s="208" t="s">
        <v>2529</v>
      </c>
      <c r="G2381" s="205"/>
      <c r="H2381" s="209">
        <v>15.14</v>
      </c>
      <c r="I2381" s="210"/>
      <c r="J2381" s="205"/>
      <c r="K2381" s="205"/>
      <c r="L2381" s="211"/>
      <c r="M2381" s="212"/>
      <c r="N2381" s="213"/>
      <c r="O2381" s="213"/>
      <c r="P2381" s="213"/>
      <c r="Q2381" s="213"/>
      <c r="R2381" s="213"/>
      <c r="S2381" s="213"/>
      <c r="T2381" s="214"/>
      <c r="AT2381" s="215" t="s">
        <v>546</v>
      </c>
      <c r="AU2381" s="215" t="s">
        <v>85</v>
      </c>
      <c r="AV2381" s="13" t="s">
        <v>85</v>
      </c>
      <c r="AW2381" s="13" t="s">
        <v>33</v>
      </c>
      <c r="AX2381" s="13" t="s">
        <v>72</v>
      </c>
      <c r="AY2381" s="215" t="s">
        <v>525</v>
      </c>
    </row>
    <row r="2382" spans="2:51" s="15" customFormat="1" ht="11.25">
      <c r="B2382" s="227"/>
      <c r="C2382" s="228"/>
      <c r="D2382" s="206" t="s">
        <v>546</v>
      </c>
      <c r="E2382" s="229" t="s">
        <v>19</v>
      </c>
      <c r="F2382" s="230" t="s">
        <v>1898</v>
      </c>
      <c r="G2382" s="228"/>
      <c r="H2382" s="229" t="s">
        <v>19</v>
      </c>
      <c r="I2382" s="231"/>
      <c r="J2382" s="228"/>
      <c r="K2382" s="228"/>
      <c r="L2382" s="232"/>
      <c r="M2382" s="233"/>
      <c r="N2382" s="234"/>
      <c r="O2382" s="234"/>
      <c r="P2382" s="234"/>
      <c r="Q2382" s="234"/>
      <c r="R2382" s="234"/>
      <c r="S2382" s="234"/>
      <c r="T2382" s="235"/>
      <c r="AT2382" s="236" t="s">
        <v>546</v>
      </c>
      <c r="AU2382" s="236" t="s">
        <v>85</v>
      </c>
      <c r="AV2382" s="15" t="s">
        <v>79</v>
      </c>
      <c r="AW2382" s="15" t="s">
        <v>33</v>
      </c>
      <c r="AX2382" s="15" t="s">
        <v>72</v>
      </c>
      <c r="AY2382" s="236" t="s">
        <v>525</v>
      </c>
    </row>
    <row r="2383" spans="2:51" s="13" customFormat="1" ht="11.25">
      <c r="B2383" s="204"/>
      <c r="C2383" s="205"/>
      <c r="D2383" s="206" t="s">
        <v>546</v>
      </c>
      <c r="E2383" s="207" t="s">
        <v>19</v>
      </c>
      <c r="F2383" s="208" t="s">
        <v>2530</v>
      </c>
      <c r="G2383" s="205"/>
      <c r="H2383" s="209">
        <v>11.44</v>
      </c>
      <c r="I2383" s="210"/>
      <c r="J2383" s="205"/>
      <c r="K2383" s="205"/>
      <c r="L2383" s="211"/>
      <c r="M2383" s="212"/>
      <c r="N2383" s="213"/>
      <c r="O2383" s="213"/>
      <c r="P2383" s="213"/>
      <c r="Q2383" s="213"/>
      <c r="R2383" s="213"/>
      <c r="S2383" s="213"/>
      <c r="T2383" s="214"/>
      <c r="AT2383" s="215" t="s">
        <v>546</v>
      </c>
      <c r="AU2383" s="215" t="s">
        <v>85</v>
      </c>
      <c r="AV2383" s="13" t="s">
        <v>85</v>
      </c>
      <c r="AW2383" s="13" t="s">
        <v>33</v>
      </c>
      <c r="AX2383" s="13" t="s">
        <v>72</v>
      </c>
      <c r="AY2383" s="215" t="s">
        <v>525</v>
      </c>
    </row>
    <row r="2384" spans="2:51" s="15" customFormat="1" ht="11.25">
      <c r="B2384" s="227"/>
      <c r="C2384" s="228"/>
      <c r="D2384" s="206" t="s">
        <v>546</v>
      </c>
      <c r="E2384" s="229" t="s">
        <v>19</v>
      </c>
      <c r="F2384" s="230" t="s">
        <v>1900</v>
      </c>
      <c r="G2384" s="228"/>
      <c r="H2384" s="229" t="s">
        <v>19</v>
      </c>
      <c r="I2384" s="231"/>
      <c r="J2384" s="228"/>
      <c r="K2384" s="228"/>
      <c r="L2384" s="232"/>
      <c r="M2384" s="233"/>
      <c r="N2384" s="234"/>
      <c r="O2384" s="234"/>
      <c r="P2384" s="234"/>
      <c r="Q2384" s="234"/>
      <c r="R2384" s="234"/>
      <c r="S2384" s="234"/>
      <c r="T2384" s="235"/>
      <c r="AT2384" s="236" t="s">
        <v>546</v>
      </c>
      <c r="AU2384" s="236" t="s">
        <v>85</v>
      </c>
      <c r="AV2384" s="15" t="s">
        <v>79</v>
      </c>
      <c r="AW2384" s="15" t="s">
        <v>33</v>
      </c>
      <c r="AX2384" s="15" t="s">
        <v>72</v>
      </c>
      <c r="AY2384" s="236" t="s">
        <v>525</v>
      </c>
    </row>
    <row r="2385" spans="2:51" s="13" customFormat="1" ht="11.25">
      <c r="B2385" s="204"/>
      <c r="C2385" s="205"/>
      <c r="D2385" s="206" t="s">
        <v>546</v>
      </c>
      <c r="E2385" s="207" t="s">
        <v>19</v>
      </c>
      <c r="F2385" s="208" t="s">
        <v>2531</v>
      </c>
      <c r="G2385" s="205"/>
      <c r="H2385" s="209">
        <v>13.89</v>
      </c>
      <c r="I2385" s="210"/>
      <c r="J2385" s="205"/>
      <c r="K2385" s="205"/>
      <c r="L2385" s="211"/>
      <c r="M2385" s="212"/>
      <c r="N2385" s="213"/>
      <c r="O2385" s="213"/>
      <c r="P2385" s="213"/>
      <c r="Q2385" s="213"/>
      <c r="R2385" s="213"/>
      <c r="S2385" s="213"/>
      <c r="T2385" s="214"/>
      <c r="AT2385" s="215" t="s">
        <v>546</v>
      </c>
      <c r="AU2385" s="215" t="s">
        <v>85</v>
      </c>
      <c r="AV2385" s="13" t="s">
        <v>85</v>
      </c>
      <c r="AW2385" s="13" t="s">
        <v>33</v>
      </c>
      <c r="AX2385" s="13" t="s">
        <v>72</v>
      </c>
      <c r="AY2385" s="215" t="s">
        <v>525</v>
      </c>
    </row>
    <row r="2386" spans="2:51" s="15" customFormat="1" ht="11.25">
      <c r="B2386" s="227"/>
      <c r="C2386" s="228"/>
      <c r="D2386" s="206" t="s">
        <v>546</v>
      </c>
      <c r="E2386" s="229" t="s">
        <v>19</v>
      </c>
      <c r="F2386" s="230" t="s">
        <v>1837</v>
      </c>
      <c r="G2386" s="228"/>
      <c r="H2386" s="229" t="s">
        <v>19</v>
      </c>
      <c r="I2386" s="231"/>
      <c r="J2386" s="228"/>
      <c r="K2386" s="228"/>
      <c r="L2386" s="232"/>
      <c r="M2386" s="233"/>
      <c r="N2386" s="234"/>
      <c r="O2386" s="234"/>
      <c r="P2386" s="234"/>
      <c r="Q2386" s="234"/>
      <c r="R2386" s="234"/>
      <c r="S2386" s="234"/>
      <c r="T2386" s="235"/>
      <c r="AT2386" s="236" t="s">
        <v>546</v>
      </c>
      <c r="AU2386" s="236" t="s">
        <v>85</v>
      </c>
      <c r="AV2386" s="15" t="s">
        <v>79</v>
      </c>
      <c r="AW2386" s="15" t="s">
        <v>33</v>
      </c>
      <c r="AX2386" s="15" t="s">
        <v>72</v>
      </c>
      <c r="AY2386" s="236" t="s">
        <v>525</v>
      </c>
    </row>
    <row r="2387" spans="2:51" s="13" customFormat="1" ht="11.25">
      <c r="B2387" s="204"/>
      <c r="C2387" s="205"/>
      <c r="D2387" s="206" t="s">
        <v>546</v>
      </c>
      <c r="E2387" s="207" t="s">
        <v>19</v>
      </c>
      <c r="F2387" s="208" t="s">
        <v>2532</v>
      </c>
      <c r="G2387" s="205"/>
      <c r="H2387" s="209">
        <v>26.634</v>
      </c>
      <c r="I2387" s="210"/>
      <c r="J2387" s="205"/>
      <c r="K2387" s="205"/>
      <c r="L2387" s="211"/>
      <c r="M2387" s="212"/>
      <c r="N2387" s="213"/>
      <c r="O2387" s="213"/>
      <c r="P2387" s="213"/>
      <c r="Q2387" s="213"/>
      <c r="R2387" s="213"/>
      <c r="S2387" s="213"/>
      <c r="T2387" s="214"/>
      <c r="AT2387" s="215" t="s">
        <v>546</v>
      </c>
      <c r="AU2387" s="215" t="s">
        <v>85</v>
      </c>
      <c r="AV2387" s="13" t="s">
        <v>85</v>
      </c>
      <c r="AW2387" s="13" t="s">
        <v>33</v>
      </c>
      <c r="AX2387" s="13" t="s">
        <v>72</v>
      </c>
      <c r="AY2387" s="215" t="s">
        <v>525</v>
      </c>
    </row>
    <row r="2388" spans="2:51" s="15" customFormat="1" ht="11.25">
      <c r="B2388" s="227"/>
      <c r="C2388" s="228"/>
      <c r="D2388" s="206" t="s">
        <v>546</v>
      </c>
      <c r="E2388" s="229" t="s">
        <v>19</v>
      </c>
      <c r="F2388" s="230" t="s">
        <v>1827</v>
      </c>
      <c r="G2388" s="228"/>
      <c r="H2388" s="229" t="s">
        <v>19</v>
      </c>
      <c r="I2388" s="231"/>
      <c r="J2388" s="228"/>
      <c r="K2388" s="228"/>
      <c r="L2388" s="232"/>
      <c r="M2388" s="233"/>
      <c r="N2388" s="234"/>
      <c r="O2388" s="234"/>
      <c r="P2388" s="234"/>
      <c r="Q2388" s="234"/>
      <c r="R2388" s="234"/>
      <c r="S2388" s="234"/>
      <c r="T2388" s="235"/>
      <c r="AT2388" s="236" t="s">
        <v>546</v>
      </c>
      <c r="AU2388" s="236" t="s">
        <v>85</v>
      </c>
      <c r="AV2388" s="15" t="s">
        <v>79</v>
      </c>
      <c r="AW2388" s="15" t="s">
        <v>33</v>
      </c>
      <c r="AX2388" s="15" t="s">
        <v>72</v>
      </c>
      <c r="AY2388" s="236" t="s">
        <v>525</v>
      </c>
    </row>
    <row r="2389" spans="2:51" s="13" customFormat="1" ht="11.25">
      <c r="B2389" s="204"/>
      <c r="C2389" s="205"/>
      <c r="D2389" s="206" t="s">
        <v>546</v>
      </c>
      <c r="E2389" s="207" t="s">
        <v>19</v>
      </c>
      <c r="F2389" s="208" t="s">
        <v>2533</v>
      </c>
      <c r="G2389" s="205"/>
      <c r="H2389" s="209">
        <v>10.28</v>
      </c>
      <c r="I2389" s="210"/>
      <c r="J2389" s="205"/>
      <c r="K2389" s="205"/>
      <c r="L2389" s="211"/>
      <c r="M2389" s="212"/>
      <c r="N2389" s="213"/>
      <c r="O2389" s="213"/>
      <c r="P2389" s="213"/>
      <c r="Q2389" s="213"/>
      <c r="R2389" s="213"/>
      <c r="S2389" s="213"/>
      <c r="T2389" s="214"/>
      <c r="AT2389" s="215" t="s">
        <v>546</v>
      </c>
      <c r="AU2389" s="215" t="s">
        <v>85</v>
      </c>
      <c r="AV2389" s="13" t="s">
        <v>85</v>
      </c>
      <c r="AW2389" s="13" t="s">
        <v>33</v>
      </c>
      <c r="AX2389" s="13" t="s">
        <v>72</v>
      </c>
      <c r="AY2389" s="215" t="s">
        <v>525</v>
      </c>
    </row>
    <row r="2390" spans="2:51" s="15" customFormat="1" ht="11.25">
      <c r="B2390" s="227"/>
      <c r="C2390" s="228"/>
      <c r="D2390" s="206" t="s">
        <v>546</v>
      </c>
      <c r="E2390" s="229" t="s">
        <v>19</v>
      </c>
      <c r="F2390" s="230" t="s">
        <v>1905</v>
      </c>
      <c r="G2390" s="228"/>
      <c r="H2390" s="229" t="s">
        <v>19</v>
      </c>
      <c r="I2390" s="231"/>
      <c r="J2390" s="228"/>
      <c r="K2390" s="228"/>
      <c r="L2390" s="232"/>
      <c r="M2390" s="233"/>
      <c r="N2390" s="234"/>
      <c r="O2390" s="234"/>
      <c r="P2390" s="234"/>
      <c r="Q2390" s="234"/>
      <c r="R2390" s="234"/>
      <c r="S2390" s="234"/>
      <c r="T2390" s="235"/>
      <c r="AT2390" s="236" t="s">
        <v>546</v>
      </c>
      <c r="AU2390" s="236" t="s">
        <v>85</v>
      </c>
      <c r="AV2390" s="15" t="s">
        <v>79</v>
      </c>
      <c r="AW2390" s="15" t="s">
        <v>33</v>
      </c>
      <c r="AX2390" s="15" t="s">
        <v>72</v>
      </c>
      <c r="AY2390" s="236" t="s">
        <v>525</v>
      </c>
    </row>
    <row r="2391" spans="2:51" s="13" customFormat="1" ht="11.25">
      <c r="B2391" s="204"/>
      <c r="C2391" s="205"/>
      <c r="D2391" s="206" t="s">
        <v>546</v>
      </c>
      <c r="E2391" s="207" t="s">
        <v>19</v>
      </c>
      <c r="F2391" s="208" t="s">
        <v>2534</v>
      </c>
      <c r="G2391" s="205"/>
      <c r="H2391" s="209">
        <v>19.16</v>
      </c>
      <c r="I2391" s="210"/>
      <c r="J2391" s="205"/>
      <c r="K2391" s="205"/>
      <c r="L2391" s="211"/>
      <c r="M2391" s="212"/>
      <c r="N2391" s="213"/>
      <c r="O2391" s="213"/>
      <c r="P2391" s="213"/>
      <c r="Q2391" s="213"/>
      <c r="R2391" s="213"/>
      <c r="S2391" s="213"/>
      <c r="T2391" s="214"/>
      <c r="AT2391" s="215" t="s">
        <v>546</v>
      </c>
      <c r="AU2391" s="215" t="s">
        <v>85</v>
      </c>
      <c r="AV2391" s="13" t="s">
        <v>85</v>
      </c>
      <c r="AW2391" s="13" t="s">
        <v>33</v>
      </c>
      <c r="AX2391" s="13" t="s">
        <v>72</v>
      </c>
      <c r="AY2391" s="215" t="s">
        <v>525</v>
      </c>
    </row>
    <row r="2392" spans="2:51" s="15" customFormat="1" ht="11.25">
      <c r="B2392" s="227"/>
      <c r="C2392" s="228"/>
      <c r="D2392" s="206" t="s">
        <v>546</v>
      </c>
      <c r="E2392" s="229" t="s">
        <v>19</v>
      </c>
      <c r="F2392" s="230" t="s">
        <v>1963</v>
      </c>
      <c r="G2392" s="228"/>
      <c r="H2392" s="229" t="s">
        <v>19</v>
      </c>
      <c r="I2392" s="231"/>
      <c r="J2392" s="228"/>
      <c r="K2392" s="228"/>
      <c r="L2392" s="232"/>
      <c r="M2392" s="233"/>
      <c r="N2392" s="234"/>
      <c r="O2392" s="234"/>
      <c r="P2392" s="234"/>
      <c r="Q2392" s="234"/>
      <c r="R2392" s="234"/>
      <c r="S2392" s="234"/>
      <c r="T2392" s="235"/>
      <c r="AT2392" s="236" t="s">
        <v>546</v>
      </c>
      <c r="AU2392" s="236" t="s">
        <v>85</v>
      </c>
      <c r="AV2392" s="15" t="s">
        <v>79</v>
      </c>
      <c r="AW2392" s="15" t="s">
        <v>33</v>
      </c>
      <c r="AX2392" s="15" t="s">
        <v>72</v>
      </c>
      <c r="AY2392" s="236" t="s">
        <v>525</v>
      </c>
    </row>
    <row r="2393" spans="2:51" s="13" customFormat="1" ht="11.25">
      <c r="B2393" s="204"/>
      <c r="C2393" s="205"/>
      <c r="D2393" s="206" t="s">
        <v>546</v>
      </c>
      <c r="E2393" s="207" t="s">
        <v>19</v>
      </c>
      <c r="F2393" s="208" t="s">
        <v>2535</v>
      </c>
      <c r="G2393" s="205"/>
      <c r="H2393" s="209">
        <v>14.53</v>
      </c>
      <c r="I2393" s="210"/>
      <c r="J2393" s="205"/>
      <c r="K2393" s="205"/>
      <c r="L2393" s="211"/>
      <c r="M2393" s="212"/>
      <c r="N2393" s="213"/>
      <c r="O2393" s="213"/>
      <c r="P2393" s="213"/>
      <c r="Q2393" s="213"/>
      <c r="R2393" s="213"/>
      <c r="S2393" s="213"/>
      <c r="T2393" s="214"/>
      <c r="AT2393" s="215" t="s">
        <v>546</v>
      </c>
      <c r="AU2393" s="215" t="s">
        <v>85</v>
      </c>
      <c r="AV2393" s="13" t="s">
        <v>85</v>
      </c>
      <c r="AW2393" s="13" t="s">
        <v>33</v>
      </c>
      <c r="AX2393" s="13" t="s">
        <v>72</v>
      </c>
      <c r="AY2393" s="215" t="s">
        <v>525</v>
      </c>
    </row>
    <row r="2394" spans="2:51" s="15" customFormat="1" ht="11.25">
      <c r="B2394" s="227"/>
      <c r="C2394" s="228"/>
      <c r="D2394" s="206" t="s">
        <v>546</v>
      </c>
      <c r="E2394" s="229" t="s">
        <v>19</v>
      </c>
      <c r="F2394" s="230" t="s">
        <v>1910</v>
      </c>
      <c r="G2394" s="228"/>
      <c r="H2394" s="229" t="s">
        <v>19</v>
      </c>
      <c r="I2394" s="231"/>
      <c r="J2394" s="228"/>
      <c r="K2394" s="228"/>
      <c r="L2394" s="232"/>
      <c r="M2394" s="233"/>
      <c r="N2394" s="234"/>
      <c r="O2394" s="234"/>
      <c r="P2394" s="234"/>
      <c r="Q2394" s="234"/>
      <c r="R2394" s="234"/>
      <c r="S2394" s="234"/>
      <c r="T2394" s="235"/>
      <c r="AT2394" s="236" t="s">
        <v>546</v>
      </c>
      <c r="AU2394" s="236" t="s">
        <v>85</v>
      </c>
      <c r="AV2394" s="15" t="s">
        <v>79</v>
      </c>
      <c r="AW2394" s="15" t="s">
        <v>33</v>
      </c>
      <c r="AX2394" s="15" t="s">
        <v>72</v>
      </c>
      <c r="AY2394" s="236" t="s">
        <v>525</v>
      </c>
    </row>
    <row r="2395" spans="2:51" s="13" customFormat="1" ht="11.25">
      <c r="B2395" s="204"/>
      <c r="C2395" s="205"/>
      <c r="D2395" s="206" t="s">
        <v>546</v>
      </c>
      <c r="E2395" s="207" t="s">
        <v>19</v>
      </c>
      <c r="F2395" s="208" t="s">
        <v>2536</v>
      </c>
      <c r="G2395" s="205"/>
      <c r="H2395" s="209">
        <v>26.25</v>
      </c>
      <c r="I2395" s="210"/>
      <c r="J2395" s="205"/>
      <c r="K2395" s="205"/>
      <c r="L2395" s="211"/>
      <c r="M2395" s="212"/>
      <c r="N2395" s="213"/>
      <c r="O2395" s="213"/>
      <c r="P2395" s="213"/>
      <c r="Q2395" s="213"/>
      <c r="R2395" s="213"/>
      <c r="S2395" s="213"/>
      <c r="T2395" s="214"/>
      <c r="AT2395" s="215" t="s">
        <v>546</v>
      </c>
      <c r="AU2395" s="215" t="s">
        <v>85</v>
      </c>
      <c r="AV2395" s="13" t="s">
        <v>85</v>
      </c>
      <c r="AW2395" s="13" t="s">
        <v>33</v>
      </c>
      <c r="AX2395" s="13" t="s">
        <v>72</v>
      </c>
      <c r="AY2395" s="215" t="s">
        <v>525</v>
      </c>
    </row>
    <row r="2396" spans="2:51" s="15" customFormat="1" ht="11.25">
      <c r="B2396" s="227"/>
      <c r="C2396" s="228"/>
      <c r="D2396" s="206" t="s">
        <v>546</v>
      </c>
      <c r="E2396" s="229" t="s">
        <v>19</v>
      </c>
      <c r="F2396" s="230" t="s">
        <v>1971</v>
      </c>
      <c r="G2396" s="228"/>
      <c r="H2396" s="229" t="s">
        <v>19</v>
      </c>
      <c r="I2396" s="231"/>
      <c r="J2396" s="228"/>
      <c r="K2396" s="228"/>
      <c r="L2396" s="232"/>
      <c r="M2396" s="233"/>
      <c r="N2396" s="234"/>
      <c r="O2396" s="234"/>
      <c r="P2396" s="234"/>
      <c r="Q2396" s="234"/>
      <c r="R2396" s="234"/>
      <c r="S2396" s="234"/>
      <c r="T2396" s="235"/>
      <c r="AT2396" s="236" t="s">
        <v>546</v>
      </c>
      <c r="AU2396" s="236" t="s">
        <v>85</v>
      </c>
      <c r="AV2396" s="15" t="s">
        <v>79</v>
      </c>
      <c r="AW2396" s="15" t="s">
        <v>33</v>
      </c>
      <c r="AX2396" s="15" t="s">
        <v>72</v>
      </c>
      <c r="AY2396" s="236" t="s">
        <v>525</v>
      </c>
    </row>
    <row r="2397" spans="2:51" s="13" customFormat="1" ht="11.25">
      <c r="B2397" s="204"/>
      <c r="C2397" s="205"/>
      <c r="D2397" s="206" t="s">
        <v>546</v>
      </c>
      <c r="E2397" s="207" t="s">
        <v>19</v>
      </c>
      <c r="F2397" s="208" t="s">
        <v>2537</v>
      </c>
      <c r="G2397" s="205"/>
      <c r="H2397" s="209">
        <v>17.5</v>
      </c>
      <c r="I2397" s="210"/>
      <c r="J2397" s="205"/>
      <c r="K2397" s="205"/>
      <c r="L2397" s="211"/>
      <c r="M2397" s="212"/>
      <c r="N2397" s="213"/>
      <c r="O2397" s="213"/>
      <c r="P2397" s="213"/>
      <c r="Q2397" s="213"/>
      <c r="R2397" s="213"/>
      <c r="S2397" s="213"/>
      <c r="T2397" s="214"/>
      <c r="AT2397" s="215" t="s">
        <v>546</v>
      </c>
      <c r="AU2397" s="215" t="s">
        <v>85</v>
      </c>
      <c r="AV2397" s="13" t="s">
        <v>85</v>
      </c>
      <c r="AW2397" s="13" t="s">
        <v>33</v>
      </c>
      <c r="AX2397" s="13" t="s">
        <v>72</v>
      </c>
      <c r="AY2397" s="215" t="s">
        <v>525</v>
      </c>
    </row>
    <row r="2398" spans="2:51" s="15" customFormat="1" ht="11.25">
      <c r="B2398" s="227"/>
      <c r="C2398" s="228"/>
      <c r="D2398" s="206" t="s">
        <v>546</v>
      </c>
      <c r="E2398" s="229" t="s">
        <v>19</v>
      </c>
      <c r="F2398" s="230" t="s">
        <v>1976</v>
      </c>
      <c r="G2398" s="228"/>
      <c r="H2398" s="229" t="s">
        <v>19</v>
      </c>
      <c r="I2398" s="231"/>
      <c r="J2398" s="228"/>
      <c r="K2398" s="228"/>
      <c r="L2398" s="232"/>
      <c r="M2398" s="233"/>
      <c r="N2398" s="234"/>
      <c r="O2398" s="234"/>
      <c r="P2398" s="234"/>
      <c r="Q2398" s="234"/>
      <c r="R2398" s="234"/>
      <c r="S2398" s="234"/>
      <c r="T2398" s="235"/>
      <c r="AT2398" s="236" t="s">
        <v>546</v>
      </c>
      <c r="AU2398" s="236" t="s">
        <v>85</v>
      </c>
      <c r="AV2398" s="15" t="s">
        <v>79</v>
      </c>
      <c r="AW2398" s="15" t="s">
        <v>33</v>
      </c>
      <c r="AX2398" s="15" t="s">
        <v>72</v>
      </c>
      <c r="AY2398" s="236" t="s">
        <v>525</v>
      </c>
    </row>
    <row r="2399" spans="2:51" s="13" customFormat="1" ht="11.25">
      <c r="B2399" s="204"/>
      <c r="C2399" s="205"/>
      <c r="D2399" s="206" t="s">
        <v>546</v>
      </c>
      <c r="E2399" s="207" t="s">
        <v>19</v>
      </c>
      <c r="F2399" s="208" t="s">
        <v>2538</v>
      </c>
      <c r="G2399" s="205"/>
      <c r="H2399" s="209">
        <v>22.1</v>
      </c>
      <c r="I2399" s="210"/>
      <c r="J2399" s="205"/>
      <c r="K2399" s="205"/>
      <c r="L2399" s="211"/>
      <c r="M2399" s="212"/>
      <c r="N2399" s="213"/>
      <c r="O2399" s="213"/>
      <c r="P2399" s="213"/>
      <c r="Q2399" s="213"/>
      <c r="R2399" s="213"/>
      <c r="S2399" s="213"/>
      <c r="T2399" s="214"/>
      <c r="AT2399" s="215" t="s">
        <v>546</v>
      </c>
      <c r="AU2399" s="215" t="s">
        <v>85</v>
      </c>
      <c r="AV2399" s="13" t="s">
        <v>85</v>
      </c>
      <c r="AW2399" s="13" t="s">
        <v>33</v>
      </c>
      <c r="AX2399" s="13" t="s">
        <v>72</v>
      </c>
      <c r="AY2399" s="215" t="s">
        <v>525</v>
      </c>
    </row>
    <row r="2400" spans="2:51" s="15" customFormat="1" ht="11.25">
      <c r="B2400" s="227"/>
      <c r="C2400" s="228"/>
      <c r="D2400" s="206" t="s">
        <v>546</v>
      </c>
      <c r="E2400" s="229" t="s">
        <v>19</v>
      </c>
      <c r="F2400" s="230" t="s">
        <v>1980</v>
      </c>
      <c r="G2400" s="228"/>
      <c r="H2400" s="229" t="s">
        <v>19</v>
      </c>
      <c r="I2400" s="231"/>
      <c r="J2400" s="228"/>
      <c r="K2400" s="228"/>
      <c r="L2400" s="232"/>
      <c r="M2400" s="233"/>
      <c r="N2400" s="234"/>
      <c r="O2400" s="234"/>
      <c r="P2400" s="234"/>
      <c r="Q2400" s="234"/>
      <c r="R2400" s="234"/>
      <c r="S2400" s="234"/>
      <c r="T2400" s="235"/>
      <c r="AT2400" s="236" t="s">
        <v>546</v>
      </c>
      <c r="AU2400" s="236" t="s">
        <v>85</v>
      </c>
      <c r="AV2400" s="15" t="s">
        <v>79</v>
      </c>
      <c r="AW2400" s="15" t="s">
        <v>33</v>
      </c>
      <c r="AX2400" s="15" t="s">
        <v>72</v>
      </c>
      <c r="AY2400" s="236" t="s">
        <v>525</v>
      </c>
    </row>
    <row r="2401" spans="2:51" s="13" customFormat="1" ht="11.25">
      <c r="B2401" s="204"/>
      <c r="C2401" s="205"/>
      <c r="D2401" s="206" t="s">
        <v>546</v>
      </c>
      <c r="E2401" s="207" t="s">
        <v>19</v>
      </c>
      <c r="F2401" s="208" t="s">
        <v>2539</v>
      </c>
      <c r="G2401" s="205"/>
      <c r="H2401" s="209">
        <v>20.2</v>
      </c>
      <c r="I2401" s="210"/>
      <c r="J2401" s="205"/>
      <c r="K2401" s="205"/>
      <c r="L2401" s="211"/>
      <c r="M2401" s="212"/>
      <c r="N2401" s="213"/>
      <c r="O2401" s="213"/>
      <c r="P2401" s="213"/>
      <c r="Q2401" s="213"/>
      <c r="R2401" s="213"/>
      <c r="S2401" s="213"/>
      <c r="T2401" s="214"/>
      <c r="AT2401" s="215" t="s">
        <v>546</v>
      </c>
      <c r="AU2401" s="215" t="s">
        <v>85</v>
      </c>
      <c r="AV2401" s="13" t="s">
        <v>85</v>
      </c>
      <c r="AW2401" s="13" t="s">
        <v>33</v>
      </c>
      <c r="AX2401" s="13" t="s">
        <v>72</v>
      </c>
      <c r="AY2401" s="215" t="s">
        <v>525</v>
      </c>
    </row>
    <row r="2402" spans="2:51" s="15" customFormat="1" ht="11.25">
      <c r="B2402" s="227"/>
      <c r="C2402" s="228"/>
      <c r="D2402" s="206" t="s">
        <v>546</v>
      </c>
      <c r="E2402" s="229" t="s">
        <v>19</v>
      </c>
      <c r="F2402" s="230" t="s">
        <v>1983</v>
      </c>
      <c r="G2402" s="228"/>
      <c r="H2402" s="229" t="s">
        <v>19</v>
      </c>
      <c r="I2402" s="231"/>
      <c r="J2402" s="228"/>
      <c r="K2402" s="228"/>
      <c r="L2402" s="232"/>
      <c r="M2402" s="233"/>
      <c r="N2402" s="234"/>
      <c r="O2402" s="234"/>
      <c r="P2402" s="234"/>
      <c r="Q2402" s="234"/>
      <c r="R2402" s="234"/>
      <c r="S2402" s="234"/>
      <c r="T2402" s="235"/>
      <c r="AT2402" s="236" t="s">
        <v>546</v>
      </c>
      <c r="AU2402" s="236" t="s">
        <v>85</v>
      </c>
      <c r="AV2402" s="15" t="s">
        <v>79</v>
      </c>
      <c r="AW2402" s="15" t="s">
        <v>33</v>
      </c>
      <c r="AX2402" s="15" t="s">
        <v>72</v>
      </c>
      <c r="AY2402" s="236" t="s">
        <v>525</v>
      </c>
    </row>
    <row r="2403" spans="2:51" s="13" customFormat="1" ht="11.25">
      <c r="B2403" s="204"/>
      <c r="C2403" s="205"/>
      <c r="D2403" s="206" t="s">
        <v>546</v>
      </c>
      <c r="E2403" s="207" t="s">
        <v>19</v>
      </c>
      <c r="F2403" s="208" t="s">
        <v>1984</v>
      </c>
      <c r="G2403" s="205"/>
      <c r="H2403" s="209">
        <v>21.18</v>
      </c>
      <c r="I2403" s="210"/>
      <c r="J2403" s="205"/>
      <c r="K2403" s="205"/>
      <c r="L2403" s="211"/>
      <c r="M2403" s="212"/>
      <c r="N2403" s="213"/>
      <c r="O2403" s="213"/>
      <c r="P2403" s="213"/>
      <c r="Q2403" s="213"/>
      <c r="R2403" s="213"/>
      <c r="S2403" s="213"/>
      <c r="T2403" s="214"/>
      <c r="AT2403" s="215" t="s">
        <v>546</v>
      </c>
      <c r="AU2403" s="215" t="s">
        <v>85</v>
      </c>
      <c r="AV2403" s="13" t="s">
        <v>85</v>
      </c>
      <c r="AW2403" s="13" t="s">
        <v>33</v>
      </c>
      <c r="AX2403" s="13" t="s">
        <v>72</v>
      </c>
      <c r="AY2403" s="215" t="s">
        <v>525</v>
      </c>
    </row>
    <row r="2404" spans="2:51" s="15" customFormat="1" ht="11.25">
      <c r="B2404" s="227"/>
      <c r="C2404" s="228"/>
      <c r="D2404" s="206" t="s">
        <v>546</v>
      </c>
      <c r="E2404" s="229" t="s">
        <v>19</v>
      </c>
      <c r="F2404" s="230" t="s">
        <v>1833</v>
      </c>
      <c r="G2404" s="228"/>
      <c r="H2404" s="229" t="s">
        <v>19</v>
      </c>
      <c r="I2404" s="231"/>
      <c r="J2404" s="228"/>
      <c r="K2404" s="228"/>
      <c r="L2404" s="232"/>
      <c r="M2404" s="233"/>
      <c r="N2404" s="234"/>
      <c r="O2404" s="234"/>
      <c r="P2404" s="234"/>
      <c r="Q2404" s="234"/>
      <c r="R2404" s="234"/>
      <c r="S2404" s="234"/>
      <c r="T2404" s="235"/>
      <c r="AT2404" s="236" t="s">
        <v>546</v>
      </c>
      <c r="AU2404" s="236" t="s">
        <v>85</v>
      </c>
      <c r="AV2404" s="15" t="s">
        <v>79</v>
      </c>
      <c r="AW2404" s="15" t="s">
        <v>33</v>
      </c>
      <c r="AX2404" s="15" t="s">
        <v>72</v>
      </c>
      <c r="AY2404" s="236" t="s">
        <v>525</v>
      </c>
    </row>
    <row r="2405" spans="2:51" s="13" customFormat="1" ht="11.25">
      <c r="B2405" s="204"/>
      <c r="C2405" s="205"/>
      <c r="D2405" s="206" t="s">
        <v>546</v>
      </c>
      <c r="E2405" s="207" t="s">
        <v>19</v>
      </c>
      <c r="F2405" s="208" t="s">
        <v>2540</v>
      </c>
      <c r="G2405" s="205"/>
      <c r="H2405" s="209">
        <v>11.6</v>
      </c>
      <c r="I2405" s="210"/>
      <c r="J2405" s="205"/>
      <c r="K2405" s="205"/>
      <c r="L2405" s="211"/>
      <c r="M2405" s="212"/>
      <c r="N2405" s="213"/>
      <c r="O2405" s="213"/>
      <c r="P2405" s="213"/>
      <c r="Q2405" s="213"/>
      <c r="R2405" s="213"/>
      <c r="S2405" s="213"/>
      <c r="T2405" s="214"/>
      <c r="AT2405" s="215" t="s">
        <v>546</v>
      </c>
      <c r="AU2405" s="215" t="s">
        <v>85</v>
      </c>
      <c r="AV2405" s="13" t="s">
        <v>85</v>
      </c>
      <c r="AW2405" s="13" t="s">
        <v>33</v>
      </c>
      <c r="AX2405" s="13" t="s">
        <v>72</v>
      </c>
      <c r="AY2405" s="215" t="s">
        <v>525</v>
      </c>
    </row>
    <row r="2406" spans="2:51" s="15" customFormat="1" ht="11.25">
      <c r="B2406" s="227"/>
      <c r="C2406" s="228"/>
      <c r="D2406" s="206" t="s">
        <v>546</v>
      </c>
      <c r="E2406" s="229" t="s">
        <v>19</v>
      </c>
      <c r="F2406" s="230" t="s">
        <v>1825</v>
      </c>
      <c r="G2406" s="228"/>
      <c r="H2406" s="229" t="s">
        <v>19</v>
      </c>
      <c r="I2406" s="231"/>
      <c r="J2406" s="228"/>
      <c r="K2406" s="228"/>
      <c r="L2406" s="232"/>
      <c r="M2406" s="233"/>
      <c r="N2406" s="234"/>
      <c r="O2406" s="234"/>
      <c r="P2406" s="234"/>
      <c r="Q2406" s="234"/>
      <c r="R2406" s="234"/>
      <c r="S2406" s="234"/>
      <c r="T2406" s="235"/>
      <c r="AT2406" s="236" t="s">
        <v>546</v>
      </c>
      <c r="AU2406" s="236" t="s">
        <v>85</v>
      </c>
      <c r="AV2406" s="15" t="s">
        <v>79</v>
      </c>
      <c r="AW2406" s="15" t="s">
        <v>33</v>
      </c>
      <c r="AX2406" s="15" t="s">
        <v>72</v>
      </c>
      <c r="AY2406" s="236" t="s">
        <v>525</v>
      </c>
    </row>
    <row r="2407" spans="2:51" s="13" customFormat="1" ht="11.25">
      <c r="B2407" s="204"/>
      <c r="C2407" s="205"/>
      <c r="D2407" s="206" t="s">
        <v>546</v>
      </c>
      <c r="E2407" s="207" t="s">
        <v>19</v>
      </c>
      <c r="F2407" s="208" t="s">
        <v>2541</v>
      </c>
      <c r="G2407" s="205"/>
      <c r="H2407" s="209">
        <v>9.4</v>
      </c>
      <c r="I2407" s="210"/>
      <c r="J2407" s="205"/>
      <c r="K2407" s="205"/>
      <c r="L2407" s="211"/>
      <c r="M2407" s="212"/>
      <c r="N2407" s="213"/>
      <c r="O2407" s="213"/>
      <c r="P2407" s="213"/>
      <c r="Q2407" s="213"/>
      <c r="R2407" s="213"/>
      <c r="S2407" s="213"/>
      <c r="T2407" s="214"/>
      <c r="AT2407" s="215" t="s">
        <v>546</v>
      </c>
      <c r="AU2407" s="215" t="s">
        <v>85</v>
      </c>
      <c r="AV2407" s="13" t="s">
        <v>85</v>
      </c>
      <c r="AW2407" s="13" t="s">
        <v>33</v>
      </c>
      <c r="AX2407" s="13" t="s">
        <v>72</v>
      </c>
      <c r="AY2407" s="215" t="s">
        <v>525</v>
      </c>
    </row>
    <row r="2408" spans="2:51" s="15" customFormat="1" ht="11.25">
      <c r="B2408" s="227"/>
      <c r="C2408" s="228"/>
      <c r="D2408" s="206" t="s">
        <v>546</v>
      </c>
      <c r="E2408" s="229" t="s">
        <v>19</v>
      </c>
      <c r="F2408" s="230" t="s">
        <v>1988</v>
      </c>
      <c r="G2408" s="228"/>
      <c r="H2408" s="229" t="s">
        <v>19</v>
      </c>
      <c r="I2408" s="231"/>
      <c r="J2408" s="228"/>
      <c r="K2408" s="228"/>
      <c r="L2408" s="232"/>
      <c r="M2408" s="233"/>
      <c r="N2408" s="234"/>
      <c r="O2408" s="234"/>
      <c r="P2408" s="234"/>
      <c r="Q2408" s="234"/>
      <c r="R2408" s="234"/>
      <c r="S2408" s="234"/>
      <c r="T2408" s="235"/>
      <c r="AT2408" s="236" t="s">
        <v>546</v>
      </c>
      <c r="AU2408" s="236" t="s">
        <v>85</v>
      </c>
      <c r="AV2408" s="15" t="s">
        <v>79</v>
      </c>
      <c r="AW2408" s="15" t="s">
        <v>33</v>
      </c>
      <c r="AX2408" s="15" t="s">
        <v>72</v>
      </c>
      <c r="AY2408" s="236" t="s">
        <v>525</v>
      </c>
    </row>
    <row r="2409" spans="2:51" s="13" customFormat="1" ht="11.25">
      <c r="B2409" s="204"/>
      <c r="C2409" s="205"/>
      <c r="D2409" s="206" t="s">
        <v>546</v>
      </c>
      <c r="E2409" s="207" t="s">
        <v>19</v>
      </c>
      <c r="F2409" s="208" t="s">
        <v>2542</v>
      </c>
      <c r="G2409" s="205"/>
      <c r="H2409" s="209">
        <v>9.3000000000000007</v>
      </c>
      <c r="I2409" s="210"/>
      <c r="J2409" s="205"/>
      <c r="K2409" s="205"/>
      <c r="L2409" s="211"/>
      <c r="M2409" s="212"/>
      <c r="N2409" s="213"/>
      <c r="O2409" s="213"/>
      <c r="P2409" s="213"/>
      <c r="Q2409" s="213"/>
      <c r="R2409" s="213"/>
      <c r="S2409" s="213"/>
      <c r="T2409" s="214"/>
      <c r="AT2409" s="215" t="s">
        <v>546</v>
      </c>
      <c r="AU2409" s="215" t="s">
        <v>85</v>
      </c>
      <c r="AV2409" s="13" t="s">
        <v>85</v>
      </c>
      <c r="AW2409" s="13" t="s">
        <v>33</v>
      </c>
      <c r="AX2409" s="13" t="s">
        <v>72</v>
      </c>
      <c r="AY2409" s="215" t="s">
        <v>525</v>
      </c>
    </row>
    <row r="2410" spans="2:51" s="15" customFormat="1" ht="11.25">
      <c r="B2410" s="227"/>
      <c r="C2410" s="228"/>
      <c r="D2410" s="206" t="s">
        <v>546</v>
      </c>
      <c r="E2410" s="229" t="s">
        <v>19</v>
      </c>
      <c r="F2410" s="230" t="s">
        <v>1990</v>
      </c>
      <c r="G2410" s="228"/>
      <c r="H2410" s="229" t="s">
        <v>19</v>
      </c>
      <c r="I2410" s="231"/>
      <c r="J2410" s="228"/>
      <c r="K2410" s="228"/>
      <c r="L2410" s="232"/>
      <c r="M2410" s="233"/>
      <c r="N2410" s="234"/>
      <c r="O2410" s="234"/>
      <c r="P2410" s="234"/>
      <c r="Q2410" s="234"/>
      <c r="R2410" s="234"/>
      <c r="S2410" s="234"/>
      <c r="T2410" s="235"/>
      <c r="AT2410" s="236" t="s">
        <v>546</v>
      </c>
      <c r="AU2410" s="236" t="s">
        <v>85</v>
      </c>
      <c r="AV2410" s="15" t="s">
        <v>79</v>
      </c>
      <c r="AW2410" s="15" t="s">
        <v>33</v>
      </c>
      <c r="AX2410" s="15" t="s">
        <v>72</v>
      </c>
      <c r="AY2410" s="236" t="s">
        <v>525</v>
      </c>
    </row>
    <row r="2411" spans="2:51" s="13" customFormat="1" ht="11.25">
      <c r="B2411" s="204"/>
      <c r="C2411" s="205"/>
      <c r="D2411" s="206" t="s">
        <v>546</v>
      </c>
      <c r="E2411" s="207" t="s">
        <v>19</v>
      </c>
      <c r="F2411" s="208" t="s">
        <v>2543</v>
      </c>
      <c r="G2411" s="205"/>
      <c r="H2411" s="209">
        <v>7.7939999999999996</v>
      </c>
      <c r="I2411" s="210"/>
      <c r="J2411" s="205"/>
      <c r="K2411" s="205"/>
      <c r="L2411" s="211"/>
      <c r="M2411" s="212"/>
      <c r="N2411" s="213"/>
      <c r="O2411" s="213"/>
      <c r="P2411" s="213"/>
      <c r="Q2411" s="213"/>
      <c r="R2411" s="213"/>
      <c r="S2411" s="213"/>
      <c r="T2411" s="214"/>
      <c r="AT2411" s="215" t="s">
        <v>546</v>
      </c>
      <c r="AU2411" s="215" t="s">
        <v>85</v>
      </c>
      <c r="AV2411" s="13" t="s">
        <v>85</v>
      </c>
      <c r="AW2411" s="13" t="s">
        <v>33</v>
      </c>
      <c r="AX2411" s="13" t="s">
        <v>72</v>
      </c>
      <c r="AY2411" s="215" t="s">
        <v>525</v>
      </c>
    </row>
    <row r="2412" spans="2:51" s="15" customFormat="1" ht="11.25">
      <c r="B2412" s="227"/>
      <c r="C2412" s="228"/>
      <c r="D2412" s="206" t="s">
        <v>546</v>
      </c>
      <c r="E2412" s="229" t="s">
        <v>19</v>
      </c>
      <c r="F2412" s="230" t="s">
        <v>1993</v>
      </c>
      <c r="G2412" s="228"/>
      <c r="H2412" s="229" t="s">
        <v>19</v>
      </c>
      <c r="I2412" s="231"/>
      <c r="J2412" s="228"/>
      <c r="K2412" s="228"/>
      <c r="L2412" s="232"/>
      <c r="M2412" s="233"/>
      <c r="N2412" s="234"/>
      <c r="O2412" s="234"/>
      <c r="P2412" s="234"/>
      <c r="Q2412" s="234"/>
      <c r="R2412" s="234"/>
      <c r="S2412" s="234"/>
      <c r="T2412" s="235"/>
      <c r="AT2412" s="236" t="s">
        <v>546</v>
      </c>
      <c r="AU2412" s="236" t="s">
        <v>85</v>
      </c>
      <c r="AV2412" s="15" t="s">
        <v>79</v>
      </c>
      <c r="AW2412" s="15" t="s">
        <v>33</v>
      </c>
      <c r="AX2412" s="15" t="s">
        <v>72</v>
      </c>
      <c r="AY2412" s="236" t="s">
        <v>525</v>
      </c>
    </row>
    <row r="2413" spans="2:51" s="13" customFormat="1" ht="11.25">
      <c r="B2413" s="204"/>
      <c r="C2413" s="205"/>
      <c r="D2413" s="206" t="s">
        <v>546</v>
      </c>
      <c r="E2413" s="207" t="s">
        <v>19</v>
      </c>
      <c r="F2413" s="208" t="s">
        <v>2544</v>
      </c>
      <c r="G2413" s="205"/>
      <c r="H2413" s="209">
        <v>5.8</v>
      </c>
      <c r="I2413" s="210"/>
      <c r="J2413" s="205"/>
      <c r="K2413" s="205"/>
      <c r="L2413" s="211"/>
      <c r="M2413" s="212"/>
      <c r="N2413" s="213"/>
      <c r="O2413" s="213"/>
      <c r="P2413" s="213"/>
      <c r="Q2413" s="213"/>
      <c r="R2413" s="213"/>
      <c r="S2413" s="213"/>
      <c r="T2413" s="214"/>
      <c r="AT2413" s="215" t="s">
        <v>546</v>
      </c>
      <c r="AU2413" s="215" t="s">
        <v>85</v>
      </c>
      <c r="AV2413" s="13" t="s">
        <v>85</v>
      </c>
      <c r="AW2413" s="13" t="s">
        <v>33</v>
      </c>
      <c r="AX2413" s="13" t="s">
        <v>72</v>
      </c>
      <c r="AY2413" s="215" t="s">
        <v>525</v>
      </c>
    </row>
    <row r="2414" spans="2:51" s="15" customFormat="1" ht="11.25">
      <c r="B2414" s="227"/>
      <c r="C2414" s="228"/>
      <c r="D2414" s="206" t="s">
        <v>546</v>
      </c>
      <c r="E2414" s="229" t="s">
        <v>19</v>
      </c>
      <c r="F2414" s="230" t="s">
        <v>1996</v>
      </c>
      <c r="G2414" s="228"/>
      <c r="H2414" s="229" t="s">
        <v>19</v>
      </c>
      <c r="I2414" s="231"/>
      <c r="J2414" s="228"/>
      <c r="K2414" s="228"/>
      <c r="L2414" s="232"/>
      <c r="M2414" s="233"/>
      <c r="N2414" s="234"/>
      <c r="O2414" s="234"/>
      <c r="P2414" s="234"/>
      <c r="Q2414" s="234"/>
      <c r="R2414" s="234"/>
      <c r="S2414" s="234"/>
      <c r="T2414" s="235"/>
      <c r="AT2414" s="236" t="s">
        <v>546</v>
      </c>
      <c r="AU2414" s="236" t="s">
        <v>85</v>
      </c>
      <c r="AV2414" s="15" t="s">
        <v>79</v>
      </c>
      <c r="AW2414" s="15" t="s">
        <v>33</v>
      </c>
      <c r="AX2414" s="15" t="s">
        <v>72</v>
      </c>
      <c r="AY2414" s="236" t="s">
        <v>525</v>
      </c>
    </row>
    <row r="2415" spans="2:51" s="13" customFormat="1" ht="11.25">
      <c r="B2415" s="204"/>
      <c r="C2415" s="205"/>
      <c r="D2415" s="206" t="s">
        <v>546</v>
      </c>
      <c r="E2415" s="207" t="s">
        <v>19</v>
      </c>
      <c r="F2415" s="208" t="s">
        <v>2545</v>
      </c>
      <c r="G2415" s="205"/>
      <c r="H2415" s="209">
        <v>22.87</v>
      </c>
      <c r="I2415" s="210"/>
      <c r="J2415" s="205"/>
      <c r="K2415" s="205"/>
      <c r="L2415" s="211"/>
      <c r="M2415" s="212"/>
      <c r="N2415" s="213"/>
      <c r="O2415" s="213"/>
      <c r="P2415" s="213"/>
      <c r="Q2415" s="213"/>
      <c r="R2415" s="213"/>
      <c r="S2415" s="213"/>
      <c r="T2415" s="214"/>
      <c r="AT2415" s="215" t="s">
        <v>546</v>
      </c>
      <c r="AU2415" s="215" t="s">
        <v>85</v>
      </c>
      <c r="AV2415" s="13" t="s">
        <v>85</v>
      </c>
      <c r="AW2415" s="13" t="s">
        <v>33</v>
      </c>
      <c r="AX2415" s="13" t="s">
        <v>72</v>
      </c>
      <c r="AY2415" s="215" t="s">
        <v>525</v>
      </c>
    </row>
    <row r="2416" spans="2:51" s="15" customFormat="1" ht="11.25">
      <c r="B2416" s="227"/>
      <c r="C2416" s="228"/>
      <c r="D2416" s="206" t="s">
        <v>546</v>
      </c>
      <c r="E2416" s="229" t="s">
        <v>19</v>
      </c>
      <c r="F2416" s="230" t="s">
        <v>1912</v>
      </c>
      <c r="G2416" s="228"/>
      <c r="H2416" s="229" t="s">
        <v>19</v>
      </c>
      <c r="I2416" s="231"/>
      <c r="J2416" s="228"/>
      <c r="K2416" s="228"/>
      <c r="L2416" s="232"/>
      <c r="M2416" s="233"/>
      <c r="N2416" s="234"/>
      <c r="O2416" s="234"/>
      <c r="P2416" s="234"/>
      <c r="Q2416" s="234"/>
      <c r="R2416" s="234"/>
      <c r="S2416" s="234"/>
      <c r="T2416" s="235"/>
      <c r="AT2416" s="236" t="s">
        <v>546</v>
      </c>
      <c r="AU2416" s="236" t="s">
        <v>85</v>
      </c>
      <c r="AV2416" s="15" t="s">
        <v>79</v>
      </c>
      <c r="AW2416" s="15" t="s">
        <v>33</v>
      </c>
      <c r="AX2416" s="15" t="s">
        <v>72</v>
      </c>
      <c r="AY2416" s="236" t="s">
        <v>525</v>
      </c>
    </row>
    <row r="2417" spans="2:51" s="13" customFormat="1" ht="11.25">
      <c r="B2417" s="204"/>
      <c r="C2417" s="205"/>
      <c r="D2417" s="206" t="s">
        <v>546</v>
      </c>
      <c r="E2417" s="207" t="s">
        <v>19</v>
      </c>
      <c r="F2417" s="208" t="s">
        <v>2546</v>
      </c>
      <c r="G2417" s="205"/>
      <c r="H2417" s="209">
        <v>68.998000000000005</v>
      </c>
      <c r="I2417" s="210"/>
      <c r="J2417" s="205"/>
      <c r="K2417" s="205"/>
      <c r="L2417" s="211"/>
      <c r="M2417" s="212"/>
      <c r="N2417" s="213"/>
      <c r="O2417" s="213"/>
      <c r="P2417" s="213"/>
      <c r="Q2417" s="213"/>
      <c r="R2417" s="213"/>
      <c r="S2417" s="213"/>
      <c r="T2417" s="214"/>
      <c r="AT2417" s="215" t="s">
        <v>546</v>
      </c>
      <c r="AU2417" s="215" t="s">
        <v>85</v>
      </c>
      <c r="AV2417" s="13" t="s">
        <v>85</v>
      </c>
      <c r="AW2417" s="13" t="s">
        <v>33</v>
      </c>
      <c r="AX2417" s="13" t="s">
        <v>72</v>
      </c>
      <c r="AY2417" s="215" t="s">
        <v>525</v>
      </c>
    </row>
    <row r="2418" spans="2:51" s="15" customFormat="1" ht="11.25">
      <c r="B2418" s="227"/>
      <c r="C2418" s="228"/>
      <c r="D2418" s="206" t="s">
        <v>546</v>
      </c>
      <c r="E2418" s="229" t="s">
        <v>19</v>
      </c>
      <c r="F2418" s="230" t="s">
        <v>2009</v>
      </c>
      <c r="G2418" s="228"/>
      <c r="H2418" s="229" t="s">
        <v>19</v>
      </c>
      <c r="I2418" s="231"/>
      <c r="J2418" s="228"/>
      <c r="K2418" s="228"/>
      <c r="L2418" s="232"/>
      <c r="M2418" s="233"/>
      <c r="N2418" s="234"/>
      <c r="O2418" s="234"/>
      <c r="P2418" s="234"/>
      <c r="Q2418" s="234"/>
      <c r="R2418" s="234"/>
      <c r="S2418" s="234"/>
      <c r="T2418" s="235"/>
      <c r="AT2418" s="236" t="s">
        <v>546</v>
      </c>
      <c r="AU2418" s="236" t="s">
        <v>85</v>
      </c>
      <c r="AV2418" s="15" t="s">
        <v>79</v>
      </c>
      <c r="AW2418" s="15" t="s">
        <v>33</v>
      </c>
      <c r="AX2418" s="15" t="s">
        <v>72</v>
      </c>
      <c r="AY2418" s="236" t="s">
        <v>525</v>
      </c>
    </row>
    <row r="2419" spans="2:51" s="13" customFormat="1" ht="11.25">
      <c r="B2419" s="204"/>
      <c r="C2419" s="205"/>
      <c r="D2419" s="206" t="s">
        <v>546</v>
      </c>
      <c r="E2419" s="207" t="s">
        <v>19</v>
      </c>
      <c r="F2419" s="208" t="s">
        <v>2547</v>
      </c>
      <c r="G2419" s="205"/>
      <c r="H2419" s="209">
        <v>10.44</v>
      </c>
      <c r="I2419" s="210"/>
      <c r="J2419" s="205"/>
      <c r="K2419" s="205"/>
      <c r="L2419" s="211"/>
      <c r="M2419" s="212"/>
      <c r="N2419" s="213"/>
      <c r="O2419" s="213"/>
      <c r="P2419" s="213"/>
      <c r="Q2419" s="213"/>
      <c r="R2419" s="213"/>
      <c r="S2419" s="213"/>
      <c r="T2419" s="214"/>
      <c r="AT2419" s="215" t="s">
        <v>546</v>
      </c>
      <c r="AU2419" s="215" t="s">
        <v>85</v>
      </c>
      <c r="AV2419" s="13" t="s">
        <v>85</v>
      </c>
      <c r="AW2419" s="13" t="s">
        <v>33</v>
      </c>
      <c r="AX2419" s="13" t="s">
        <v>72</v>
      </c>
      <c r="AY2419" s="215" t="s">
        <v>525</v>
      </c>
    </row>
    <row r="2420" spans="2:51" s="15" customFormat="1" ht="11.25">
      <c r="B2420" s="227"/>
      <c r="C2420" s="228"/>
      <c r="D2420" s="206" t="s">
        <v>546</v>
      </c>
      <c r="E2420" s="229" t="s">
        <v>19</v>
      </c>
      <c r="F2420" s="230" t="s">
        <v>1914</v>
      </c>
      <c r="G2420" s="228"/>
      <c r="H2420" s="229" t="s">
        <v>19</v>
      </c>
      <c r="I2420" s="231"/>
      <c r="J2420" s="228"/>
      <c r="K2420" s="228"/>
      <c r="L2420" s="232"/>
      <c r="M2420" s="233"/>
      <c r="N2420" s="234"/>
      <c r="O2420" s="234"/>
      <c r="P2420" s="234"/>
      <c r="Q2420" s="234"/>
      <c r="R2420" s="234"/>
      <c r="S2420" s="234"/>
      <c r="T2420" s="235"/>
      <c r="AT2420" s="236" t="s">
        <v>546</v>
      </c>
      <c r="AU2420" s="236" t="s">
        <v>85</v>
      </c>
      <c r="AV2420" s="15" t="s">
        <v>79</v>
      </c>
      <c r="AW2420" s="15" t="s">
        <v>33</v>
      </c>
      <c r="AX2420" s="15" t="s">
        <v>72</v>
      </c>
      <c r="AY2420" s="236" t="s">
        <v>525</v>
      </c>
    </row>
    <row r="2421" spans="2:51" s="13" customFormat="1" ht="11.25">
      <c r="B2421" s="204"/>
      <c r="C2421" s="205"/>
      <c r="D2421" s="206" t="s">
        <v>546</v>
      </c>
      <c r="E2421" s="207" t="s">
        <v>19</v>
      </c>
      <c r="F2421" s="208" t="s">
        <v>2548</v>
      </c>
      <c r="G2421" s="205"/>
      <c r="H2421" s="209">
        <v>18.600000000000001</v>
      </c>
      <c r="I2421" s="210"/>
      <c r="J2421" s="205"/>
      <c r="K2421" s="205"/>
      <c r="L2421" s="211"/>
      <c r="M2421" s="212"/>
      <c r="N2421" s="213"/>
      <c r="O2421" s="213"/>
      <c r="P2421" s="213"/>
      <c r="Q2421" s="213"/>
      <c r="R2421" s="213"/>
      <c r="S2421" s="213"/>
      <c r="T2421" s="214"/>
      <c r="AT2421" s="215" t="s">
        <v>546</v>
      </c>
      <c r="AU2421" s="215" t="s">
        <v>85</v>
      </c>
      <c r="AV2421" s="13" t="s">
        <v>85</v>
      </c>
      <c r="AW2421" s="13" t="s">
        <v>33</v>
      </c>
      <c r="AX2421" s="13" t="s">
        <v>72</v>
      </c>
      <c r="AY2421" s="215" t="s">
        <v>525</v>
      </c>
    </row>
    <row r="2422" spans="2:51" s="15" customFormat="1" ht="11.25">
      <c r="B2422" s="227"/>
      <c r="C2422" s="228"/>
      <c r="D2422" s="206" t="s">
        <v>546</v>
      </c>
      <c r="E2422" s="229" t="s">
        <v>19</v>
      </c>
      <c r="F2422" s="230" t="s">
        <v>2015</v>
      </c>
      <c r="G2422" s="228"/>
      <c r="H2422" s="229" t="s">
        <v>19</v>
      </c>
      <c r="I2422" s="231"/>
      <c r="J2422" s="228"/>
      <c r="K2422" s="228"/>
      <c r="L2422" s="232"/>
      <c r="M2422" s="233"/>
      <c r="N2422" s="234"/>
      <c r="O2422" s="234"/>
      <c r="P2422" s="234"/>
      <c r="Q2422" s="234"/>
      <c r="R2422" s="234"/>
      <c r="S2422" s="234"/>
      <c r="T2422" s="235"/>
      <c r="AT2422" s="236" t="s">
        <v>546</v>
      </c>
      <c r="AU2422" s="236" t="s">
        <v>85</v>
      </c>
      <c r="AV2422" s="15" t="s">
        <v>79</v>
      </c>
      <c r="AW2422" s="15" t="s">
        <v>33</v>
      </c>
      <c r="AX2422" s="15" t="s">
        <v>72</v>
      </c>
      <c r="AY2422" s="236" t="s">
        <v>525</v>
      </c>
    </row>
    <row r="2423" spans="2:51" s="13" customFormat="1" ht="11.25">
      <c r="B2423" s="204"/>
      <c r="C2423" s="205"/>
      <c r="D2423" s="206" t="s">
        <v>546</v>
      </c>
      <c r="E2423" s="207" t="s">
        <v>19</v>
      </c>
      <c r="F2423" s="208" t="s">
        <v>2549</v>
      </c>
      <c r="G2423" s="205"/>
      <c r="H2423" s="209">
        <v>15.4</v>
      </c>
      <c r="I2423" s="210"/>
      <c r="J2423" s="205"/>
      <c r="K2423" s="205"/>
      <c r="L2423" s="211"/>
      <c r="M2423" s="212"/>
      <c r="N2423" s="213"/>
      <c r="O2423" s="213"/>
      <c r="P2423" s="213"/>
      <c r="Q2423" s="213"/>
      <c r="R2423" s="213"/>
      <c r="S2423" s="213"/>
      <c r="T2423" s="214"/>
      <c r="AT2423" s="215" t="s">
        <v>546</v>
      </c>
      <c r="AU2423" s="215" t="s">
        <v>85</v>
      </c>
      <c r="AV2423" s="13" t="s">
        <v>85</v>
      </c>
      <c r="AW2423" s="13" t="s">
        <v>33</v>
      </c>
      <c r="AX2423" s="13" t="s">
        <v>72</v>
      </c>
      <c r="AY2423" s="215" t="s">
        <v>525</v>
      </c>
    </row>
    <row r="2424" spans="2:51" s="15" customFormat="1" ht="11.25">
      <c r="B2424" s="227"/>
      <c r="C2424" s="228"/>
      <c r="D2424" s="206" t="s">
        <v>546</v>
      </c>
      <c r="E2424" s="229" t="s">
        <v>19</v>
      </c>
      <c r="F2424" s="230" t="s">
        <v>2017</v>
      </c>
      <c r="G2424" s="228"/>
      <c r="H2424" s="229" t="s">
        <v>19</v>
      </c>
      <c r="I2424" s="231"/>
      <c r="J2424" s="228"/>
      <c r="K2424" s="228"/>
      <c r="L2424" s="232"/>
      <c r="M2424" s="233"/>
      <c r="N2424" s="234"/>
      <c r="O2424" s="234"/>
      <c r="P2424" s="234"/>
      <c r="Q2424" s="234"/>
      <c r="R2424" s="234"/>
      <c r="S2424" s="234"/>
      <c r="T2424" s="235"/>
      <c r="AT2424" s="236" t="s">
        <v>546</v>
      </c>
      <c r="AU2424" s="236" t="s">
        <v>85</v>
      </c>
      <c r="AV2424" s="15" t="s">
        <v>79</v>
      </c>
      <c r="AW2424" s="15" t="s">
        <v>33</v>
      </c>
      <c r="AX2424" s="15" t="s">
        <v>72</v>
      </c>
      <c r="AY2424" s="236" t="s">
        <v>525</v>
      </c>
    </row>
    <row r="2425" spans="2:51" s="13" customFormat="1" ht="11.25">
      <c r="B2425" s="204"/>
      <c r="C2425" s="205"/>
      <c r="D2425" s="206" t="s">
        <v>546</v>
      </c>
      <c r="E2425" s="207" t="s">
        <v>19</v>
      </c>
      <c r="F2425" s="208" t="s">
        <v>2550</v>
      </c>
      <c r="G2425" s="205"/>
      <c r="H2425" s="209">
        <v>18.600000000000001</v>
      </c>
      <c r="I2425" s="210"/>
      <c r="J2425" s="205"/>
      <c r="K2425" s="205"/>
      <c r="L2425" s="211"/>
      <c r="M2425" s="212"/>
      <c r="N2425" s="213"/>
      <c r="O2425" s="213"/>
      <c r="P2425" s="213"/>
      <c r="Q2425" s="213"/>
      <c r="R2425" s="213"/>
      <c r="S2425" s="213"/>
      <c r="T2425" s="214"/>
      <c r="AT2425" s="215" t="s">
        <v>546</v>
      </c>
      <c r="AU2425" s="215" t="s">
        <v>85</v>
      </c>
      <c r="AV2425" s="13" t="s">
        <v>85</v>
      </c>
      <c r="AW2425" s="13" t="s">
        <v>33</v>
      </c>
      <c r="AX2425" s="13" t="s">
        <v>72</v>
      </c>
      <c r="AY2425" s="215" t="s">
        <v>525</v>
      </c>
    </row>
    <row r="2426" spans="2:51" s="15" customFormat="1" ht="11.25">
      <c r="B2426" s="227"/>
      <c r="C2426" s="228"/>
      <c r="D2426" s="206" t="s">
        <v>546</v>
      </c>
      <c r="E2426" s="229" t="s">
        <v>19</v>
      </c>
      <c r="F2426" s="230" t="s">
        <v>2019</v>
      </c>
      <c r="G2426" s="228"/>
      <c r="H2426" s="229" t="s">
        <v>19</v>
      </c>
      <c r="I2426" s="231"/>
      <c r="J2426" s="228"/>
      <c r="K2426" s="228"/>
      <c r="L2426" s="232"/>
      <c r="M2426" s="233"/>
      <c r="N2426" s="234"/>
      <c r="O2426" s="234"/>
      <c r="P2426" s="234"/>
      <c r="Q2426" s="234"/>
      <c r="R2426" s="234"/>
      <c r="S2426" s="234"/>
      <c r="T2426" s="235"/>
      <c r="AT2426" s="236" t="s">
        <v>546</v>
      </c>
      <c r="AU2426" s="236" t="s">
        <v>85</v>
      </c>
      <c r="AV2426" s="15" t="s">
        <v>79</v>
      </c>
      <c r="AW2426" s="15" t="s">
        <v>33</v>
      </c>
      <c r="AX2426" s="15" t="s">
        <v>72</v>
      </c>
      <c r="AY2426" s="236" t="s">
        <v>525</v>
      </c>
    </row>
    <row r="2427" spans="2:51" s="13" customFormat="1" ht="11.25">
      <c r="B2427" s="204"/>
      <c r="C2427" s="205"/>
      <c r="D2427" s="206" t="s">
        <v>546</v>
      </c>
      <c r="E2427" s="207" t="s">
        <v>19</v>
      </c>
      <c r="F2427" s="208" t="s">
        <v>2551</v>
      </c>
      <c r="G2427" s="205"/>
      <c r="H2427" s="209">
        <v>9.9</v>
      </c>
      <c r="I2427" s="210"/>
      <c r="J2427" s="205"/>
      <c r="K2427" s="205"/>
      <c r="L2427" s="211"/>
      <c r="M2427" s="212"/>
      <c r="N2427" s="213"/>
      <c r="O2427" s="213"/>
      <c r="P2427" s="213"/>
      <c r="Q2427" s="213"/>
      <c r="R2427" s="213"/>
      <c r="S2427" s="213"/>
      <c r="T2427" s="214"/>
      <c r="AT2427" s="215" t="s">
        <v>546</v>
      </c>
      <c r="AU2427" s="215" t="s">
        <v>85</v>
      </c>
      <c r="AV2427" s="13" t="s">
        <v>85</v>
      </c>
      <c r="AW2427" s="13" t="s">
        <v>33</v>
      </c>
      <c r="AX2427" s="13" t="s">
        <v>72</v>
      </c>
      <c r="AY2427" s="215" t="s">
        <v>525</v>
      </c>
    </row>
    <row r="2428" spans="2:51" s="15" customFormat="1" ht="11.25">
      <c r="B2428" s="227"/>
      <c r="C2428" s="228"/>
      <c r="D2428" s="206" t="s">
        <v>546</v>
      </c>
      <c r="E2428" s="229" t="s">
        <v>19</v>
      </c>
      <c r="F2428" s="230" t="s">
        <v>2021</v>
      </c>
      <c r="G2428" s="228"/>
      <c r="H2428" s="229" t="s">
        <v>19</v>
      </c>
      <c r="I2428" s="231"/>
      <c r="J2428" s="228"/>
      <c r="K2428" s="228"/>
      <c r="L2428" s="232"/>
      <c r="M2428" s="233"/>
      <c r="N2428" s="234"/>
      <c r="O2428" s="234"/>
      <c r="P2428" s="234"/>
      <c r="Q2428" s="234"/>
      <c r="R2428" s="234"/>
      <c r="S2428" s="234"/>
      <c r="T2428" s="235"/>
      <c r="AT2428" s="236" t="s">
        <v>546</v>
      </c>
      <c r="AU2428" s="236" t="s">
        <v>85</v>
      </c>
      <c r="AV2428" s="15" t="s">
        <v>79</v>
      </c>
      <c r="AW2428" s="15" t="s">
        <v>33</v>
      </c>
      <c r="AX2428" s="15" t="s">
        <v>72</v>
      </c>
      <c r="AY2428" s="236" t="s">
        <v>525</v>
      </c>
    </row>
    <row r="2429" spans="2:51" s="13" customFormat="1" ht="11.25">
      <c r="B2429" s="204"/>
      <c r="C2429" s="205"/>
      <c r="D2429" s="206" t="s">
        <v>546</v>
      </c>
      <c r="E2429" s="207" t="s">
        <v>19</v>
      </c>
      <c r="F2429" s="208" t="s">
        <v>2551</v>
      </c>
      <c r="G2429" s="205"/>
      <c r="H2429" s="209">
        <v>9.9</v>
      </c>
      <c r="I2429" s="210"/>
      <c r="J2429" s="205"/>
      <c r="K2429" s="205"/>
      <c r="L2429" s="211"/>
      <c r="M2429" s="212"/>
      <c r="N2429" s="213"/>
      <c r="O2429" s="213"/>
      <c r="P2429" s="213"/>
      <c r="Q2429" s="213"/>
      <c r="R2429" s="213"/>
      <c r="S2429" s="213"/>
      <c r="T2429" s="214"/>
      <c r="AT2429" s="215" t="s">
        <v>546</v>
      </c>
      <c r="AU2429" s="215" t="s">
        <v>85</v>
      </c>
      <c r="AV2429" s="13" t="s">
        <v>85</v>
      </c>
      <c r="AW2429" s="13" t="s">
        <v>33</v>
      </c>
      <c r="AX2429" s="13" t="s">
        <v>72</v>
      </c>
      <c r="AY2429" s="215" t="s">
        <v>525</v>
      </c>
    </row>
    <row r="2430" spans="2:51" s="15" customFormat="1" ht="11.25">
      <c r="B2430" s="227"/>
      <c r="C2430" s="228"/>
      <c r="D2430" s="206" t="s">
        <v>546</v>
      </c>
      <c r="E2430" s="229" t="s">
        <v>19</v>
      </c>
      <c r="F2430" s="230" t="s">
        <v>2022</v>
      </c>
      <c r="G2430" s="228"/>
      <c r="H2430" s="229" t="s">
        <v>19</v>
      </c>
      <c r="I2430" s="231"/>
      <c r="J2430" s="228"/>
      <c r="K2430" s="228"/>
      <c r="L2430" s="232"/>
      <c r="M2430" s="233"/>
      <c r="N2430" s="234"/>
      <c r="O2430" s="234"/>
      <c r="P2430" s="234"/>
      <c r="Q2430" s="234"/>
      <c r="R2430" s="234"/>
      <c r="S2430" s="234"/>
      <c r="T2430" s="235"/>
      <c r="AT2430" s="236" t="s">
        <v>546</v>
      </c>
      <c r="AU2430" s="236" t="s">
        <v>85</v>
      </c>
      <c r="AV2430" s="15" t="s">
        <v>79</v>
      </c>
      <c r="AW2430" s="15" t="s">
        <v>33</v>
      </c>
      <c r="AX2430" s="15" t="s">
        <v>72</v>
      </c>
      <c r="AY2430" s="236" t="s">
        <v>525</v>
      </c>
    </row>
    <row r="2431" spans="2:51" s="13" customFormat="1" ht="11.25">
      <c r="B2431" s="204"/>
      <c r="C2431" s="205"/>
      <c r="D2431" s="206" t="s">
        <v>546</v>
      </c>
      <c r="E2431" s="207" t="s">
        <v>19</v>
      </c>
      <c r="F2431" s="208" t="s">
        <v>2552</v>
      </c>
      <c r="G2431" s="205"/>
      <c r="H2431" s="209">
        <v>18.5</v>
      </c>
      <c r="I2431" s="210"/>
      <c r="J2431" s="205"/>
      <c r="K2431" s="205"/>
      <c r="L2431" s="211"/>
      <c r="M2431" s="212"/>
      <c r="N2431" s="213"/>
      <c r="O2431" s="213"/>
      <c r="P2431" s="213"/>
      <c r="Q2431" s="213"/>
      <c r="R2431" s="213"/>
      <c r="S2431" s="213"/>
      <c r="T2431" s="214"/>
      <c r="AT2431" s="215" t="s">
        <v>546</v>
      </c>
      <c r="AU2431" s="215" t="s">
        <v>85</v>
      </c>
      <c r="AV2431" s="13" t="s">
        <v>85</v>
      </c>
      <c r="AW2431" s="13" t="s">
        <v>33</v>
      </c>
      <c r="AX2431" s="13" t="s">
        <v>72</v>
      </c>
      <c r="AY2431" s="215" t="s">
        <v>525</v>
      </c>
    </row>
    <row r="2432" spans="2:51" s="15" customFormat="1" ht="11.25">
      <c r="B2432" s="227"/>
      <c r="C2432" s="228"/>
      <c r="D2432" s="206" t="s">
        <v>546</v>
      </c>
      <c r="E2432" s="229" t="s">
        <v>19</v>
      </c>
      <c r="F2432" s="230" t="s">
        <v>2025</v>
      </c>
      <c r="G2432" s="228"/>
      <c r="H2432" s="229" t="s">
        <v>19</v>
      </c>
      <c r="I2432" s="231"/>
      <c r="J2432" s="228"/>
      <c r="K2432" s="228"/>
      <c r="L2432" s="232"/>
      <c r="M2432" s="233"/>
      <c r="N2432" s="234"/>
      <c r="O2432" s="234"/>
      <c r="P2432" s="234"/>
      <c r="Q2432" s="234"/>
      <c r="R2432" s="234"/>
      <c r="S2432" s="234"/>
      <c r="T2432" s="235"/>
      <c r="AT2432" s="236" t="s">
        <v>546</v>
      </c>
      <c r="AU2432" s="236" t="s">
        <v>85</v>
      </c>
      <c r="AV2432" s="15" t="s">
        <v>79</v>
      </c>
      <c r="AW2432" s="15" t="s">
        <v>33</v>
      </c>
      <c r="AX2432" s="15" t="s">
        <v>72</v>
      </c>
      <c r="AY2432" s="236" t="s">
        <v>525</v>
      </c>
    </row>
    <row r="2433" spans="2:51" s="13" customFormat="1" ht="11.25">
      <c r="B2433" s="204"/>
      <c r="C2433" s="205"/>
      <c r="D2433" s="206" t="s">
        <v>546</v>
      </c>
      <c r="E2433" s="207" t="s">
        <v>19</v>
      </c>
      <c r="F2433" s="208" t="s">
        <v>2551</v>
      </c>
      <c r="G2433" s="205"/>
      <c r="H2433" s="209">
        <v>9.9</v>
      </c>
      <c r="I2433" s="210"/>
      <c r="J2433" s="205"/>
      <c r="K2433" s="205"/>
      <c r="L2433" s="211"/>
      <c r="M2433" s="212"/>
      <c r="N2433" s="213"/>
      <c r="O2433" s="213"/>
      <c r="P2433" s="213"/>
      <c r="Q2433" s="213"/>
      <c r="R2433" s="213"/>
      <c r="S2433" s="213"/>
      <c r="T2433" s="214"/>
      <c r="AT2433" s="215" t="s">
        <v>546</v>
      </c>
      <c r="AU2433" s="215" t="s">
        <v>85</v>
      </c>
      <c r="AV2433" s="13" t="s">
        <v>85</v>
      </c>
      <c r="AW2433" s="13" t="s">
        <v>33</v>
      </c>
      <c r="AX2433" s="13" t="s">
        <v>72</v>
      </c>
      <c r="AY2433" s="215" t="s">
        <v>525</v>
      </c>
    </row>
    <row r="2434" spans="2:51" s="15" customFormat="1" ht="11.25">
      <c r="B2434" s="227"/>
      <c r="C2434" s="228"/>
      <c r="D2434" s="206" t="s">
        <v>546</v>
      </c>
      <c r="E2434" s="229" t="s">
        <v>19</v>
      </c>
      <c r="F2434" s="230" t="s">
        <v>2026</v>
      </c>
      <c r="G2434" s="228"/>
      <c r="H2434" s="229" t="s">
        <v>19</v>
      </c>
      <c r="I2434" s="231"/>
      <c r="J2434" s="228"/>
      <c r="K2434" s="228"/>
      <c r="L2434" s="232"/>
      <c r="M2434" s="233"/>
      <c r="N2434" s="234"/>
      <c r="O2434" s="234"/>
      <c r="P2434" s="234"/>
      <c r="Q2434" s="234"/>
      <c r="R2434" s="234"/>
      <c r="S2434" s="234"/>
      <c r="T2434" s="235"/>
      <c r="AT2434" s="236" t="s">
        <v>546</v>
      </c>
      <c r="AU2434" s="236" t="s">
        <v>85</v>
      </c>
      <c r="AV2434" s="15" t="s">
        <v>79</v>
      </c>
      <c r="AW2434" s="15" t="s">
        <v>33</v>
      </c>
      <c r="AX2434" s="15" t="s">
        <v>72</v>
      </c>
      <c r="AY2434" s="236" t="s">
        <v>525</v>
      </c>
    </row>
    <row r="2435" spans="2:51" s="13" customFormat="1" ht="11.25">
      <c r="B2435" s="204"/>
      <c r="C2435" s="205"/>
      <c r="D2435" s="206" t="s">
        <v>546</v>
      </c>
      <c r="E2435" s="207" t="s">
        <v>19</v>
      </c>
      <c r="F2435" s="208" t="s">
        <v>2551</v>
      </c>
      <c r="G2435" s="205"/>
      <c r="H2435" s="209">
        <v>9.9</v>
      </c>
      <c r="I2435" s="210"/>
      <c r="J2435" s="205"/>
      <c r="K2435" s="205"/>
      <c r="L2435" s="211"/>
      <c r="M2435" s="212"/>
      <c r="N2435" s="213"/>
      <c r="O2435" s="213"/>
      <c r="P2435" s="213"/>
      <c r="Q2435" s="213"/>
      <c r="R2435" s="213"/>
      <c r="S2435" s="213"/>
      <c r="T2435" s="214"/>
      <c r="AT2435" s="215" t="s">
        <v>546</v>
      </c>
      <c r="AU2435" s="215" t="s">
        <v>85</v>
      </c>
      <c r="AV2435" s="13" t="s">
        <v>85</v>
      </c>
      <c r="AW2435" s="13" t="s">
        <v>33</v>
      </c>
      <c r="AX2435" s="13" t="s">
        <v>72</v>
      </c>
      <c r="AY2435" s="215" t="s">
        <v>525</v>
      </c>
    </row>
    <row r="2436" spans="2:51" s="15" customFormat="1" ht="11.25">
      <c r="B2436" s="227"/>
      <c r="C2436" s="228"/>
      <c r="D2436" s="206" t="s">
        <v>546</v>
      </c>
      <c r="E2436" s="229" t="s">
        <v>19</v>
      </c>
      <c r="F2436" s="230" t="s">
        <v>2028</v>
      </c>
      <c r="G2436" s="228"/>
      <c r="H2436" s="229" t="s">
        <v>19</v>
      </c>
      <c r="I2436" s="231"/>
      <c r="J2436" s="228"/>
      <c r="K2436" s="228"/>
      <c r="L2436" s="232"/>
      <c r="M2436" s="233"/>
      <c r="N2436" s="234"/>
      <c r="O2436" s="234"/>
      <c r="P2436" s="234"/>
      <c r="Q2436" s="234"/>
      <c r="R2436" s="234"/>
      <c r="S2436" s="234"/>
      <c r="T2436" s="235"/>
      <c r="AT2436" s="236" t="s">
        <v>546</v>
      </c>
      <c r="AU2436" s="236" t="s">
        <v>85</v>
      </c>
      <c r="AV2436" s="15" t="s">
        <v>79</v>
      </c>
      <c r="AW2436" s="15" t="s">
        <v>33</v>
      </c>
      <c r="AX2436" s="15" t="s">
        <v>72</v>
      </c>
      <c r="AY2436" s="236" t="s">
        <v>525</v>
      </c>
    </row>
    <row r="2437" spans="2:51" s="13" customFormat="1" ht="11.25">
      <c r="B2437" s="204"/>
      <c r="C2437" s="205"/>
      <c r="D2437" s="206" t="s">
        <v>546</v>
      </c>
      <c r="E2437" s="207" t="s">
        <v>19</v>
      </c>
      <c r="F2437" s="208" t="s">
        <v>2553</v>
      </c>
      <c r="G2437" s="205"/>
      <c r="H2437" s="209">
        <v>18.5</v>
      </c>
      <c r="I2437" s="210"/>
      <c r="J2437" s="205"/>
      <c r="K2437" s="205"/>
      <c r="L2437" s="211"/>
      <c r="M2437" s="212"/>
      <c r="N2437" s="213"/>
      <c r="O2437" s="213"/>
      <c r="P2437" s="213"/>
      <c r="Q2437" s="213"/>
      <c r="R2437" s="213"/>
      <c r="S2437" s="213"/>
      <c r="T2437" s="214"/>
      <c r="AT2437" s="215" t="s">
        <v>546</v>
      </c>
      <c r="AU2437" s="215" t="s">
        <v>85</v>
      </c>
      <c r="AV2437" s="13" t="s">
        <v>85</v>
      </c>
      <c r="AW2437" s="13" t="s">
        <v>33</v>
      </c>
      <c r="AX2437" s="13" t="s">
        <v>72</v>
      </c>
      <c r="AY2437" s="215" t="s">
        <v>525</v>
      </c>
    </row>
    <row r="2438" spans="2:51" s="15" customFormat="1" ht="11.25">
      <c r="B2438" s="227"/>
      <c r="C2438" s="228"/>
      <c r="D2438" s="206" t="s">
        <v>546</v>
      </c>
      <c r="E2438" s="229" t="s">
        <v>19</v>
      </c>
      <c r="F2438" s="230" t="s">
        <v>2030</v>
      </c>
      <c r="G2438" s="228"/>
      <c r="H2438" s="229" t="s">
        <v>19</v>
      </c>
      <c r="I2438" s="231"/>
      <c r="J2438" s="228"/>
      <c r="K2438" s="228"/>
      <c r="L2438" s="232"/>
      <c r="M2438" s="233"/>
      <c r="N2438" s="234"/>
      <c r="O2438" s="234"/>
      <c r="P2438" s="234"/>
      <c r="Q2438" s="234"/>
      <c r="R2438" s="234"/>
      <c r="S2438" s="234"/>
      <c r="T2438" s="235"/>
      <c r="AT2438" s="236" t="s">
        <v>546</v>
      </c>
      <c r="AU2438" s="236" t="s">
        <v>85</v>
      </c>
      <c r="AV2438" s="15" t="s">
        <v>79</v>
      </c>
      <c r="AW2438" s="15" t="s">
        <v>33</v>
      </c>
      <c r="AX2438" s="15" t="s">
        <v>72</v>
      </c>
      <c r="AY2438" s="236" t="s">
        <v>525</v>
      </c>
    </row>
    <row r="2439" spans="2:51" s="13" customFormat="1" ht="11.25">
      <c r="B2439" s="204"/>
      <c r="C2439" s="205"/>
      <c r="D2439" s="206" t="s">
        <v>546</v>
      </c>
      <c r="E2439" s="207" t="s">
        <v>19</v>
      </c>
      <c r="F2439" s="208" t="s">
        <v>2551</v>
      </c>
      <c r="G2439" s="205"/>
      <c r="H2439" s="209">
        <v>9.9</v>
      </c>
      <c r="I2439" s="210"/>
      <c r="J2439" s="205"/>
      <c r="K2439" s="205"/>
      <c r="L2439" s="211"/>
      <c r="M2439" s="212"/>
      <c r="N2439" s="213"/>
      <c r="O2439" s="213"/>
      <c r="P2439" s="213"/>
      <c r="Q2439" s="213"/>
      <c r="R2439" s="213"/>
      <c r="S2439" s="213"/>
      <c r="T2439" s="214"/>
      <c r="AT2439" s="215" t="s">
        <v>546</v>
      </c>
      <c r="AU2439" s="215" t="s">
        <v>85</v>
      </c>
      <c r="AV2439" s="13" t="s">
        <v>85</v>
      </c>
      <c r="AW2439" s="13" t="s">
        <v>33</v>
      </c>
      <c r="AX2439" s="13" t="s">
        <v>72</v>
      </c>
      <c r="AY2439" s="215" t="s">
        <v>525</v>
      </c>
    </row>
    <row r="2440" spans="2:51" s="15" customFormat="1" ht="11.25">
      <c r="B2440" s="227"/>
      <c r="C2440" s="228"/>
      <c r="D2440" s="206" t="s">
        <v>546</v>
      </c>
      <c r="E2440" s="229" t="s">
        <v>19</v>
      </c>
      <c r="F2440" s="230" t="s">
        <v>2031</v>
      </c>
      <c r="G2440" s="228"/>
      <c r="H2440" s="229" t="s">
        <v>19</v>
      </c>
      <c r="I2440" s="231"/>
      <c r="J2440" s="228"/>
      <c r="K2440" s="228"/>
      <c r="L2440" s="232"/>
      <c r="M2440" s="233"/>
      <c r="N2440" s="234"/>
      <c r="O2440" s="234"/>
      <c r="P2440" s="234"/>
      <c r="Q2440" s="234"/>
      <c r="R2440" s="234"/>
      <c r="S2440" s="234"/>
      <c r="T2440" s="235"/>
      <c r="AT2440" s="236" t="s">
        <v>546</v>
      </c>
      <c r="AU2440" s="236" t="s">
        <v>85</v>
      </c>
      <c r="AV2440" s="15" t="s">
        <v>79</v>
      </c>
      <c r="AW2440" s="15" t="s">
        <v>33</v>
      </c>
      <c r="AX2440" s="15" t="s">
        <v>72</v>
      </c>
      <c r="AY2440" s="236" t="s">
        <v>525</v>
      </c>
    </row>
    <row r="2441" spans="2:51" s="13" customFormat="1" ht="11.25">
      <c r="B2441" s="204"/>
      <c r="C2441" s="205"/>
      <c r="D2441" s="206" t="s">
        <v>546</v>
      </c>
      <c r="E2441" s="207" t="s">
        <v>19</v>
      </c>
      <c r="F2441" s="208" t="s">
        <v>2551</v>
      </c>
      <c r="G2441" s="205"/>
      <c r="H2441" s="209">
        <v>9.9</v>
      </c>
      <c r="I2441" s="210"/>
      <c r="J2441" s="205"/>
      <c r="K2441" s="205"/>
      <c r="L2441" s="211"/>
      <c r="M2441" s="212"/>
      <c r="N2441" s="213"/>
      <c r="O2441" s="213"/>
      <c r="P2441" s="213"/>
      <c r="Q2441" s="213"/>
      <c r="R2441" s="213"/>
      <c r="S2441" s="213"/>
      <c r="T2441" s="214"/>
      <c r="AT2441" s="215" t="s">
        <v>546</v>
      </c>
      <c r="AU2441" s="215" t="s">
        <v>85</v>
      </c>
      <c r="AV2441" s="13" t="s">
        <v>85</v>
      </c>
      <c r="AW2441" s="13" t="s">
        <v>33</v>
      </c>
      <c r="AX2441" s="13" t="s">
        <v>72</v>
      </c>
      <c r="AY2441" s="215" t="s">
        <v>525</v>
      </c>
    </row>
    <row r="2442" spans="2:51" s="15" customFormat="1" ht="11.25">
      <c r="B2442" s="227"/>
      <c r="C2442" s="228"/>
      <c r="D2442" s="206" t="s">
        <v>546</v>
      </c>
      <c r="E2442" s="229" t="s">
        <v>19</v>
      </c>
      <c r="F2442" s="230" t="s">
        <v>2033</v>
      </c>
      <c r="G2442" s="228"/>
      <c r="H2442" s="229" t="s">
        <v>19</v>
      </c>
      <c r="I2442" s="231"/>
      <c r="J2442" s="228"/>
      <c r="K2442" s="228"/>
      <c r="L2442" s="232"/>
      <c r="M2442" s="233"/>
      <c r="N2442" s="234"/>
      <c r="O2442" s="234"/>
      <c r="P2442" s="234"/>
      <c r="Q2442" s="234"/>
      <c r="R2442" s="234"/>
      <c r="S2442" s="234"/>
      <c r="T2442" s="235"/>
      <c r="AT2442" s="236" t="s">
        <v>546</v>
      </c>
      <c r="AU2442" s="236" t="s">
        <v>85</v>
      </c>
      <c r="AV2442" s="15" t="s">
        <v>79</v>
      </c>
      <c r="AW2442" s="15" t="s">
        <v>33</v>
      </c>
      <c r="AX2442" s="15" t="s">
        <v>72</v>
      </c>
      <c r="AY2442" s="236" t="s">
        <v>525</v>
      </c>
    </row>
    <row r="2443" spans="2:51" s="13" customFormat="1" ht="11.25">
      <c r="B2443" s="204"/>
      <c r="C2443" s="205"/>
      <c r="D2443" s="206" t="s">
        <v>546</v>
      </c>
      <c r="E2443" s="207" t="s">
        <v>19</v>
      </c>
      <c r="F2443" s="208" t="s">
        <v>2552</v>
      </c>
      <c r="G2443" s="205"/>
      <c r="H2443" s="209">
        <v>18.5</v>
      </c>
      <c r="I2443" s="210"/>
      <c r="J2443" s="205"/>
      <c r="K2443" s="205"/>
      <c r="L2443" s="211"/>
      <c r="M2443" s="212"/>
      <c r="N2443" s="213"/>
      <c r="O2443" s="213"/>
      <c r="P2443" s="213"/>
      <c r="Q2443" s="213"/>
      <c r="R2443" s="213"/>
      <c r="S2443" s="213"/>
      <c r="T2443" s="214"/>
      <c r="AT2443" s="215" t="s">
        <v>546</v>
      </c>
      <c r="AU2443" s="215" t="s">
        <v>85</v>
      </c>
      <c r="AV2443" s="13" t="s">
        <v>85</v>
      </c>
      <c r="AW2443" s="13" t="s">
        <v>33</v>
      </c>
      <c r="AX2443" s="13" t="s">
        <v>72</v>
      </c>
      <c r="AY2443" s="215" t="s">
        <v>525</v>
      </c>
    </row>
    <row r="2444" spans="2:51" s="15" customFormat="1" ht="11.25">
      <c r="B2444" s="227"/>
      <c r="C2444" s="228"/>
      <c r="D2444" s="206" t="s">
        <v>546</v>
      </c>
      <c r="E2444" s="229" t="s">
        <v>19</v>
      </c>
      <c r="F2444" s="230" t="s">
        <v>1916</v>
      </c>
      <c r="G2444" s="228"/>
      <c r="H2444" s="229" t="s">
        <v>19</v>
      </c>
      <c r="I2444" s="231"/>
      <c r="J2444" s="228"/>
      <c r="K2444" s="228"/>
      <c r="L2444" s="232"/>
      <c r="M2444" s="233"/>
      <c r="N2444" s="234"/>
      <c r="O2444" s="234"/>
      <c r="P2444" s="234"/>
      <c r="Q2444" s="234"/>
      <c r="R2444" s="234"/>
      <c r="S2444" s="234"/>
      <c r="T2444" s="235"/>
      <c r="AT2444" s="236" t="s">
        <v>546</v>
      </c>
      <c r="AU2444" s="236" t="s">
        <v>85</v>
      </c>
      <c r="AV2444" s="15" t="s">
        <v>79</v>
      </c>
      <c r="AW2444" s="15" t="s">
        <v>33</v>
      </c>
      <c r="AX2444" s="15" t="s">
        <v>72</v>
      </c>
      <c r="AY2444" s="236" t="s">
        <v>525</v>
      </c>
    </row>
    <row r="2445" spans="2:51" s="13" customFormat="1" ht="11.25">
      <c r="B2445" s="204"/>
      <c r="C2445" s="205"/>
      <c r="D2445" s="206" t="s">
        <v>546</v>
      </c>
      <c r="E2445" s="207" t="s">
        <v>19</v>
      </c>
      <c r="F2445" s="208" t="s">
        <v>2554</v>
      </c>
      <c r="G2445" s="205"/>
      <c r="H2445" s="209">
        <v>16.8</v>
      </c>
      <c r="I2445" s="210"/>
      <c r="J2445" s="205"/>
      <c r="K2445" s="205"/>
      <c r="L2445" s="211"/>
      <c r="M2445" s="212"/>
      <c r="N2445" s="213"/>
      <c r="O2445" s="213"/>
      <c r="P2445" s="213"/>
      <c r="Q2445" s="213"/>
      <c r="R2445" s="213"/>
      <c r="S2445" s="213"/>
      <c r="T2445" s="214"/>
      <c r="AT2445" s="215" t="s">
        <v>546</v>
      </c>
      <c r="AU2445" s="215" t="s">
        <v>85</v>
      </c>
      <c r="AV2445" s="13" t="s">
        <v>85</v>
      </c>
      <c r="AW2445" s="13" t="s">
        <v>33</v>
      </c>
      <c r="AX2445" s="13" t="s">
        <v>72</v>
      </c>
      <c r="AY2445" s="215" t="s">
        <v>525</v>
      </c>
    </row>
    <row r="2446" spans="2:51" s="15" customFormat="1" ht="11.25">
      <c r="B2446" s="227"/>
      <c r="C2446" s="228"/>
      <c r="D2446" s="206" t="s">
        <v>546</v>
      </c>
      <c r="E2446" s="229" t="s">
        <v>19</v>
      </c>
      <c r="F2446" s="230" t="s">
        <v>1839</v>
      </c>
      <c r="G2446" s="228"/>
      <c r="H2446" s="229" t="s">
        <v>19</v>
      </c>
      <c r="I2446" s="231"/>
      <c r="J2446" s="228"/>
      <c r="K2446" s="228"/>
      <c r="L2446" s="232"/>
      <c r="M2446" s="233"/>
      <c r="N2446" s="234"/>
      <c r="O2446" s="234"/>
      <c r="P2446" s="234"/>
      <c r="Q2446" s="234"/>
      <c r="R2446" s="234"/>
      <c r="S2446" s="234"/>
      <c r="T2446" s="235"/>
      <c r="AT2446" s="236" t="s">
        <v>546</v>
      </c>
      <c r="AU2446" s="236" t="s">
        <v>85</v>
      </c>
      <c r="AV2446" s="15" t="s">
        <v>79</v>
      </c>
      <c r="AW2446" s="15" t="s">
        <v>33</v>
      </c>
      <c r="AX2446" s="15" t="s">
        <v>72</v>
      </c>
      <c r="AY2446" s="236" t="s">
        <v>525</v>
      </c>
    </row>
    <row r="2447" spans="2:51" s="13" customFormat="1" ht="11.25">
      <c r="B2447" s="204"/>
      <c r="C2447" s="205"/>
      <c r="D2447" s="206" t="s">
        <v>546</v>
      </c>
      <c r="E2447" s="207" t="s">
        <v>19</v>
      </c>
      <c r="F2447" s="208" t="s">
        <v>2555</v>
      </c>
      <c r="G2447" s="205"/>
      <c r="H2447" s="209">
        <v>26.3</v>
      </c>
      <c r="I2447" s="210"/>
      <c r="J2447" s="205"/>
      <c r="K2447" s="205"/>
      <c r="L2447" s="211"/>
      <c r="M2447" s="212"/>
      <c r="N2447" s="213"/>
      <c r="O2447" s="213"/>
      <c r="P2447" s="213"/>
      <c r="Q2447" s="213"/>
      <c r="R2447" s="213"/>
      <c r="S2447" s="213"/>
      <c r="T2447" s="214"/>
      <c r="AT2447" s="215" t="s">
        <v>546</v>
      </c>
      <c r="AU2447" s="215" t="s">
        <v>85</v>
      </c>
      <c r="AV2447" s="13" t="s">
        <v>85</v>
      </c>
      <c r="AW2447" s="13" t="s">
        <v>33</v>
      </c>
      <c r="AX2447" s="13" t="s">
        <v>72</v>
      </c>
      <c r="AY2447" s="215" t="s">
        <v>525</v>
      </c>
    </row>
    <row r="2448" spans="2:51" s="15" customFormat="1" ht="11.25">
      <c r="B2448" s="227"/>
      <c r="C2448" s="228"/>
      <c r="D2448" s="206" t="s">
        <v>546</v>
      </c>
      <c r="E2448" s="229" t="s">
        <v>19</v>
      </c>
      <c r="F2448" s="230" t="s">
        <v>2039</v>
      </c>
      <c r="G2448" s="228"/>
      <c r="H2448" s="229" t="s">
        <v>19</v>
      </c>
      <c r="I2448" s="231"/>
      <c r="J2448" s="228"/>
      <c r="K2448" s="228"/>
      <c r="L2448" s="232"/>
      <c r="M2448" s="233"/>
      <c r="N2448" s="234"/>
      <c r="O2448" s="234"/>
      <c r="P2448" s="234"/>
      <c r="Q2448" s="234"/>
      <c r="R2448" s="234"/>
      <c r="S2448" s="234"/>
      <c r="T2448" s="235"/>
      <c r="AT2448" s="236" t="s">
        <v>546</v>
      </c>
      <c r="AU2448" s="236" t="s">
        <v>85</v>
      </c>
      <c r="AV2448" s="15" t="s">
        <v>79</v>
      </c>
      <c r="AW2448" s="15" t="s">
        <v>33</v>
      </c>
      <c r="AX2448" s="15" t="s">
        <v>72</v>
      </c>
      <c r="AY2448" s="236" t="s">
        <v>525</v>
      </c>
    </row>
    <row r="2449" spans="2:51" s="13" customFormat="1" ht="11.25">
      <c r="B2449" s="204"/>
      <c r="C2449" s="205"/>
      <c r="D2449" s="206" t="s">
        <v>546</v>
      </c>
      <c r="E2449" s="207" t="s">
        <v>19</v>
      </c>
      <c r="F2449" s="208" t="s">
        <v>2556</v>
      </c>
      <c r="G2449" s="205"/>
      <c r="H2449" s="209">
        <v>32.74</v>
      </c>
      <c r="I2449" s="210"/>
      <c r="J2449" s="205"/>
      <c r="K2449" s="205"/>
      <c r="L2449" s="211"/>
      <c r="M2449" s="212"/>
      <c r="N2449" s="213"/>
      <c r="O2449" s="213"/>
      <c r="P2449" s="213"/>
      <c r="Q2449" s="213"/>
      <c r="R2449" s="213"/>
      <c r="S2449" s="213"/>
      <c r="T2449" s="214"/>
      <c r="AT2449" s="215" t="s">
        <v>546</v>
      </c>
      <c r="AU2449" s="215" t="s">
        <v>85</v>
      </c>
      <c r="AV2449" s="13" t="s">
        <v>85</v>
      </c>
      <c r="AW2449" s="13" t="s">
        <v>33</v>
      </c>
      <c r="AX2449" s="13" t="s">
        <v>72</v>
      </c>
      <c r="AY2449" s="215" t="s">
        <v>525</v>
      </c>
    </row>
    <row r="2450" spans="2:51" s="15" customFormat="1" ht="11.25">
      <c r="B2450" s="227"/>
      <c r="C2450" s="228"/>
      <c r="D2450" s="206" t="s">
        <v>546</v>
      </c>
      <c r="E2450" s="229" t="s">
        <v>19</v>
      </c>
      <c r="F2450" s="230" t="s">
        <v>2043</v>
      </c>
      <c r="G2450" s="228"/>
      <c r="H2450" s="229" t="s">
        <v>19</v>
      </c>
      <c r="I2450" s="231"/>
      <c r="J2450" s="228"/>
      <c r="K2450" s="228"/>
      <c r="L2450" s="232"/>
      <c r="M2450" s="233"/>
      <c r="N2450" s="234"/>
      <c r="O2450" s="234"/>
      <c r="P2450" s="234"/>
      <c r="Q2450" s="234"/>
      <c r="R2450" s="234"/>
      <c r="S2450" s="234"/>
      <c r="T2450" s="235"/>
      <c r="AT2450" s="236" t="s">
        <v>546</v>
      </c>
      <c r="AU2450" s="236" t="s">
        <v>85</v>
      </c>
      <c r="AV2450" s="15" t="s">
        <v>79</v>
      </c>
      <c r="AW2450" s="15" t="s">
        <v>33</v>
      </c>
      <c r="AX2450" s="15" t="s">
        <v>72</v>
      </c>
      <c r="AY2450" s="236" t="s">
        <v>525</v>
      </c>
    </row>
    <row r="2451" spans="2:51" s="13" customFormat="1" ht="11.25">
      <c r="B2451" s="204"/>
      <c r="C2451" s="205"/>
      <c r="D2451" s="206" t="s">
        <v>546</v>
      </c>
      <c r="E2451" s="207" t="s">
        <v>19</v>
      </c>
      <c r="F2451" s="208" t="s">
        <v>2557</v>
      </c>
      <c r="G2451" s="205"/>
      <c r="H2451" s="209">
        <v>33.54</v>
      </c>
      <c r="I2451" s="210"/>
      <c r="J2451" s="205"/>
      <c r="K2451" s="205"/>
      <c r="L2451" s="211"/>
      <c r="M2451" s="212"/>
      <c r="N2451" s="213"/>
      <c r="O2451" s="213"/>
      <c r="P2451" s="213"/>
      <c r="Q2451" s="213"/>
      <c r="R2451" s="213"/>
      <c r="S2451" s="213"/>
      <c r="T2451" s="214"/>
      <c r="AT2451" s="215" t="s">
        <v>546</v>
      </c>
      <c r="AU2451" s="215" t="s">
        <v>85</v>
      </c>
      <c r="AV2451" s="13" t="s">
        <v>85</v>
      </c>
      <c r="AW2451" s="13" t="s">
        <v>33</v>
      </c>
      <c r="AX2451" s="13" t="s">
        <v>72</v>
      </c>
      <c r="AY2451" s="215" t="s">
        <v>525</v>
      </c>
    </row>
    <row r="2452" spans="2:51" s="15" customFormat="1" ht="11.25">
      <c r="B2452" s="227"/>
      <c r="C2452" s="228"/>
      <c r="D2452" s="206" t="s">
        <v>546</v>
      </c>
      <c r="E2452" s="229" t="s">
        <v>19</v>
      </c>
      <c r="F2452" s="230" t="s">
        <v>2047</v>
      </c>
      <c r="G2452" s="228"/>
      <c r="H2452" s="229" t="s">
        <v>19</v>
      </c>
      <c r="I2452" s="231"/>
      <c r="J2452" s="228"/>
      <c r="K2452" s="228"/>
      <c r="L2452" s="232"/>
      <c r="M2452" s="233"/>
      <c r="N2452" s="234"/>
      <c r="O2452" s="234"/>
      <c r="P2452" s="234"/>
      <c r="Q2452" s="234"/>
      <c r="R2452" s="234"/>
      <c r="S2452" s="234"/>
      <c r="T2452" s="235"/>
      <c r="AT2452" s="236" t="s">
        <v>546</v>
      </c>
      <c r="AU2452" s="236" t="s">
        <v>85</v>
      </c>
      <c r="AV2452" s="15" t="s">
        <v>79</v>
      </c>
      <c r="AW2452" s="15" t="s">
        <v>33</v>
      </c>
      <c r="AX2452" s="15" t="s">
        <v>72</v>
      </c>
      <c r="AY2452" s="236" t="s">
        <v>525</v>
      </c>
    </row>
    <row r="2453" spans="2:51" s="13" customFormat="1" ht="11.25">
      <c r="B2453" s="204"/>
      <c r="C2453" s="205"/>
      <c r="D2453" s="206" t="s">
        <v>546</v>
      </c>
      <c r="E2453" s="207" t="s">
        <v>19</v>
      </c>
      <c r="F2453" s="208" t="s">
        <v>2558</v>
      </c>
      <c r="G2453" s="205"/>
      <c r="H2453" s="209">
        <v>21.17</v>
      </c>
      <c r="I2453" s="210"/>
      <c r="J2453" s="205"/>
      <c r="K2453" s="205"/>
      <c r="L2453" s="211"/>
      <c r="M2453" s="212"/>
      <c r="N2453" s="213"/>
      <c r="O2453" s="213"/>
      <c r="P2453" s="213"/>
      <c r="Q2453" s="213"/>
      <c r="R2453" s="213"/>
      <c r="S2453" s="213"/>
      <c r="T2453" s="214"/>
      <c r="AT2453" s="215" t="s">
        <v>546</v>
      </c>
      <c r="AU2453" s="215" t="s">
        <v>85</v>
      </c>
      <c r="AV2453" s="13" t="s">
        <v>85</v>
      </c>
      <c r="AW2453" s="13" t="s">
        <v>33</v>
      </c>
      <c r="AX2453" s="13" t="s">
        <v>72</v>
      </c>
      <c r="AY2453" s="215" t="s">
        <v>525</v>
      </c>
    </row>
    <row r="2454" spans="2:51" s="15" customFormat="1" ht="11.25">
      <c r="B2454" s="227"/>
      <c r="C2454" s="228"/>
      <c r="D2454" s="206" t="s">
        <v>546</v>
      </c>
      <c r="E2454" s="229" t="s">
        <v>19</v>
      </c>
      <c r="F2454" s="230" t="s">
        <v>2050</v>
      </c>
      <c r="G2454" s="228"/>
      <c r="H2454" s="229" t="s">
        <v>19</v>
      </c>
      <c r="I2454" s="231"/>
      <c r="J2454" s="228"/>
      <c r="K2454" s="228"/>
      <c r="L2454" s="232"/>
      <c r="M2454" s="233"/>
      <c r="N2454" s="234"/>
      <c r="O2454" s="234"/>
      <c r="P2454" s="234"/>
      <c r="Q2454" s="234"/>
      <c r="R2454" s="234"/>
      <c r="S2454" s="234"/>
      <c r="T2454" s="235"/>
      <c r="AT2454" s="236" t="s">
        <v>546</v>
      </c>
      <c r="AU2454" s="236" t="s">
        <v>85</v>
      </c>
      <c r="AV2454" s="15" t="s">
        <v>79</v>
      </c>
      <c r="AW2454" s="15" t="s">
        <v>33</v>
      </c>
      <c r="AX2454" s="15" t="s">
        <v>72</v>
      </c>
      <c r="AY2454" s="236" t="s">
        <v>525</v>
      </c>
    </row>
    <row r="2455" spans="2:51" s="13" customFormat="1" ht="11.25">
      <c r="B2455" s="204"/>
      <c r="C2455" s="205"/>
      <c r="D2455" s="206" t="s">
        <v>546</v>
      </c>
      <c r="E2455" s="207" t="s">
        <v>19</v>
      </c>
      <c r="F2455" s="208" t="s">
        <v>2559</v>
      </c>
      <c r="G2455" s="205"/>
      <c r="H2455" s="209">
        <v>23.81</v>
      </c>
      <c r="I2455" s="210"/>
      <c r="J2455" s="205"/>
      <c r="K2455" s="205"/>
      <c r="L2455" s="211"/>
      <c r="M2455" s="212"/>
      <c r="N2455" s="213"/>
      <c r="O2455" s="213"/>
      <c r="P2455" s="213"/>
      <c r="Q2455" s="213"/>
      <c r="R2455" s="213"/>
      <c r="S2455" s="213"/>
      <c r="T2455" s="214"/>
      <c r="AT2455" s="215" t="s">
        <v>546</v>
      </c>
      <c r="AU2455" s="215" t="s">
        <v>85</v>
      </c>
      <c r="AV2455" s="13" t="s">
        <v>85</v>
      </c>
      <c r="AW2455" s="13" t="s">
        <v>33</v>
      </c>
      <c r="AX2455" s="13" t="s">
        <v>72</v>
      </c>
      <c r="AY2455" s="215" t="s">
        <v>525</v>
      </c>
    </row>
    <row r="2456" spans="2:51" s="15" customFormat="1" ht="11.25">
      <c r="B2456" s="227"/>
      <c r="C2456" s="228"/>
      <c r="D2456" s="206" t="s">
        <v>546</v>
      </c>
      <c r="E2456" s="229" t="s">
        <v>19</v>
      </c>
      <c r="F2456" s="230" t="s">
        <v>2055</v>
      </c>
      <c r="G2456" s="228"/>
      <c r="H2456" s="229" t="s">
        <v>19</v>
      </c>
      <c r="I2456" s="231"/>
      <c r="J2456" s="228"/>
      <c r="K2456" s="228"/>
      <c r="L2456" s="232"/>
      <c r="M2456" s="233"/>
      <c r="N2456" s="234"/>
      <c r="O2456" s="234"/>
      <c r="P2456" s="234"/>
      <c r="Q2456" s="234"/>
      <c r="R2456" s="234"/>
      <c r="S2456" s="234"/>
      <c r="T2456" s="235"/>
      <c r="AT2456" s="236" t="s">
        <v>546</v>
      </c>
      <c r="AU2456" s="236" t="s">
        <v>85</v>
      </c>
      <c r="AV2456" s="15" t="s">
        <v>79</v>
      </c>
      <c r="AW2456" s="15" t="s">
        <v>33</v>
      </c>
      <c r="AX2456" s="15" t="s">
        <v>72</v>
      </c>
      <c r="AY2456" s="236" t="s">
        <v>525</v>
      </c>
    </row>
    <row r="2457" spans="2:51" s="13" customFormat="1" ht="11.25">
      <c r="B2457" s="204"/>
      <c r="C2457" s="205"/>
      <c r="D2457" s="206" t="s">
        <v>546</v>
      </c>
      <c r="E2457" s="207" t="s">
        <v>19</v>
      </c>
      <c r="F2457" s="208" t="s">
        <v>2560</v>
      </c>
      <c r="G2457" s="205"/>
      <c r="H2457" s="209">
        <v>6.3</v>
      </c>
      <c r="I2457" s="210"/>
      <c r="J2457" s="205"/>
      <c r="K2457" s="205"/>
      <c r="L2457" s="211"/>
      <c r="M2457" s="212"/>
      <c r="N2457" s="213"/>
      <c r="O2457" s="213"/>
      <c r="P2457" s="213"/>
      <c r="Q2457" s="213"/>
      <c r="R2457" s="213"/>
      <c r="S2457" s="213"/>
      <c r="T2457" s="214"/>
      <c r="AT2457" s="215" t="s">
        <v>546</v>
      </c>
      <c r="AU2457" s="215" t="s">
        <v>85</v>
      </c>
      <c r="AV2457" s="13" t="s">
        <v>85</v>
      </c>
      <c r="AW2457" s="13" t="s">
        <v>33</v>
      </c>
      <c r="AX2457" s="13" t="s">
        <v>72</v>
      </c>
      <c r="AY2457" s="215" t="s">
        <v>525</v>
      </c>
    </row>
    <row r="2458" spans="2:51" s="15" customFormat="1" ht="11.25">
      <c r="B2458" s="227"/>
      <c r="C2458" s="228"/>
      <c r="D2458" s="206" t="s">
        <v>546</v>
      </c>
      <c r="E2458" s="229" t="s">
        <v>19</v>
      </c>
      <c r="F2458" s="230" t="s">
        <v>2057</v>
      </c>
      <c r="G2458" s="228"/>
      <c r="H2458" s="229" t="s">
        <v>19</v>
      </c>
      <c r="I2458" s="231"/>
      <c r="J2458" s="228"/>
      <c r="K2458" s="228"/>
      <c r="L2458" s="232"/>
      <c r="M2458" s="233"/>
      <c r="N2458" s="234"/>
      <c r="O2458" s="234"/>
      <c r="P2458" s="234"/>
      <c r="Q2458" s="234"/>
      <c r="R2458" s="234"/>
      <c r="S2458" s="234"/>
      <c r="T2458" s="235"/>
      <c r="AT2458" s="236" t="s">
        <v>546</v>
      </c>
      <c r="AU2458" s="236" t="s">
        <v>85</v>
      </c>
      <c r="AV2458" s="15" t="s">
        <v>79</v>
      </c>
      <c r="AW2458" s="15" t="s">
        <v>33</v>
      </c>
      <c r="AX2458" s="15" t="s">
        <v>72</v>
      </c>
      <c r="AY2458" s="236" t="s">
        <v>525</v>
      </c>
    </row>
    <row r="2459" spans="2:51" s="13" customFormat="1" ht="11.25">
      <c r="B2459" s="204"/>
      <c r="C2459" s="205"/>
      <c r="D2459" s="206" t="s">
        <v>546</v>
      </c>
      <c r="E2459" s="207" t="s">
        <v>19</v>
      </c>
      <c r="F2459" s="208" t="s">
        <v>2561</v>
      </c>
      <c r="G2459" s="205"/>
      <c r="H2459" s="209">
        <v>6.41</v>
      </c>
      <c r="I2459" s="210"/>
      <c r="J2459" s="205"/>
      <c r="K2459" s="205"/>
      <c r="L2459" s="211"/>
      <c r="M2459" s="212"/>
      <c r="N2459" s="213"/>
      <c r="O2459" s="213"/>
      <c r="P2459" s="213"/>
      <c r="Q2459" s="213"/>
      <c r="R2459" s="213"/>
      <c r="S2459" s="213"/>
      <c r="T2459" s="214"/>
      <c r="AT2459" s="215" t="s">
        <v>546</v>
      </c>
      <c r="AU2459" s="215" t="s">
        <v>85</v>
      </c>
      <c r="AV2459" s="13" t="s">
        <v>85</v>
      </c>
      <c r="AW2459" s="13" t="s">
        <v>33</v>
      </c>
      <c r="AX2459" s="13" t="s">
        <v>72</v>
      </c>
      <c r="AY2459" s="215" t="s">
        <v>525</v>
      </c>
    </row>
    <row r="2460" spans="2:51" s="15" customFormat="1" ht="11.25">
      <c r="B2460" s="227"/>
      <c r="C2460" s="228"/>
      <c r="D2460" s="206" t="s">
        <v>546</v>
      </c>
      <c r="E2460" s="229" t="s">
        <v>19</v>
      </c>
      <c r="F2460" s="230" t="s">
        <v>2059</v>
      </c>
      <c r="G2460" s="228"/>
      <c r="H2460" s="229" t="s">
        <v>19</v>
      </c>
      <c r="I2460" s="231"/>
      <c r="J2460" s="228"/>
      <c r="K2460" s="228"/>
      <c r="L2460" s="232"/>
      <c r="M2460" s="233"/>
      <c r="N2460" s="234"/>
      <c r="O2460" s="234"/>
      <c r="P2460" s="234"/>
      <c r="Q2460" s="234"/>
      <c r="R2460" s="234"/>
      <c r="S2460" s="234"/>
      <c r="T2460" s="235"/>
      <c r="AT2460" s="236" t="s">
        <v>546</v>
      </c>
      <c r="AU2460" s="236" t="s">
        <v>85</v>
      </c>
      <c r="AV2460" s="15" t="s">
        <v>79</v>
      </c>
      <c r="AW2460" s="15" t="s">
        <v>33</v>
      </c>
      <c r="AX2460" s="15" t="s">
        <v>72</v>
      </c>
      <c r="AY2460" s="236" t="s">
        <v>525</v>
      </c>
    </row>
    <row r="2461" spans="2:51" s="13" customFormat="1" ht="11.25">
      <c r="B2461" s="204"/>
      <c r="C2461" s="205"/>
      <c r="D2461" s="206" t="s">
        <v>546</v>
      </c>
      <c r="E2461" s="207" t="s">
        <v>19</v>
      </c>
      <c r="F2461" s="208" t="s">
        <v>2562</v>
      </c>
      <c r="G2461" s="205"/>
      <c r="H2461" s="209">
        <v>7.9</v>
      </c>
      <c r="I2461" s="210"/>
      <c r="J2461" s="205"/>
      <c r="K2461" s="205"/>
      <c r="L2461" s="211"/>
      <c r="M2461" s="212"/>
      <c r="N2461" s="213"/>
      <c r="O2461" s="213"/>
      <c r="P2461" s="213"/>
      <c r="Q2461" s="213"/>
      <c r="R2461" s="213"/>
      <c r="S2461" s="213"/>
      <c r="T2461" s="214"/>
      <c r="AT2461" s="215" t="s">
        <v>546</v>
      </c>
      <c r="AU2461" s="215" t="s">
        <v>85</v>
      </c>
      <c r="AV2461" s="13" t="s">
        <v>85</v>
      </c>
      <c r="AW2461" s="13" t="s">
        <v>33</v>
      </c>
      <c r="AX2461" s="13" t="s">
        <v>72</v>
      </c>
      <c r="AY2461" s="215" t="s">
        <v>525</v>
      </c>
    </row>
    <row r="2462" spans="2:51" s="15" customFormat="1" ht="11.25">
      <c r="B2462" s="227"/>
      <c r="C2462" s="228"/>
      <c r="D2462" s="206" t="s">
        <v>546</v>
      </c>
      <c r="E2462" s="229" t="s">
        <v>19</v>
      </c>
      <c r="F2462" s="230" t="s">
        <v>2061</v>
      </c>
      <c r="G2462" s="228"/>
      <c r="H2462" s="229" t="s">
        <v>19</v>
      </c>
      <c r="I2462" s="231"/>
      <c r="J2462" s="228"/>
      <c r="K2462" s="228"/>
      <c r="L2462" s="232"/>
      <c r="M2462" s="233"/>
      <c r="N2462" s="234"/>
      <c r="O2462" s="234"/>
      <c r="P2462" s="234"/>
      <c r="Q2462" s="234"/>
      <c r="R2462" s="234"/>
      <c r="S2462" s="234"/>
      <c r="T2462" s="235"/>
      <c r="AT2462" s="236" t="s">
        <v>546</v>
      </c>
      <c r="AU2462" s="236" t="s">
        <v>85</v>
      </c>
      <c r="AV2462" s="15" t="s">
        <v>79</v>
      </c>
      <c r="AW2462" s="15" t="s">
        <v>33</v>
      </c>
      <c r="AX2462" s="15" t="s">
        <v>72</v>
      </c>
      <c r="AY2462" s="236" t="s">
        <v>525</v>
      </c>
    </row>
    <row r="2463" spans="2:51" s="13" customFormat="1" ht="11.25">
      <c r="B2463" s="204"/>
      <c r="C2463" s="205"/>
      <c r="D2463" s="206" t="s">
        <v>546</v>
      </c>
      <c r="E2463" s="207" t="s">
        <v>19</v>
      </c>
      <c r="F2463" s="208" t="s">
        <v>2563</v>
      </c>
      <c r="G2463" s="205"/>
      <c r="H2463" s="209">
        <v>7.6950000000000003</v>
      </c>
      <c r="I2463" s="210"/>
      <c r="J2463" s="205"/>
      <c r="K2463" s="205"/>
      <c r="L2463" s="211"/>
      <c r="M2463" s="212"/>
      <c r="N2463" s="213"/>
      <c r="O2463" s="213"/>
      <c r="P2463" s="213"/>
      <c r="Q2463" s="213"/>
      <c r="R2463" s="213"/>
      <c r="S2463" s="213"/>
      <c r="T2463" s="214"/>
      <c r="AT2463" s="215" t="s">
        <v>546</v>
      </c>
      <c r="AU2463" s="215" t="s">
        <v>85</v>
      </c>
      <c r="AV2463" s="13" t="s">
        <v>85</v>
      </c>
      <c r="AW2463" s="13" t="s">
        <v>33</v>
      </c>
      <c r="AX2463" s="13" t="s">
        <v>72</v>
      </c>
      <c r="AY2463" s="215" t="s">
        <v>525</v>
      </c>
    </row>
    <row r="2464" spans="2:51" s="13" customFormat="1" ht="11.25">
      <c r="B2464" s="204"/>
      <c r="C2464" s="205"/>
      <c r="D2464" s="206" t="s">
        <v>546</v>
      </c>
      <c r="E2464" s="207" t="s">
        <v>19</v>
      </c>
      <c r="F2464" s="208" t="s">
        <v>2564</v>
      </c>
      <c r="G2464" s="205"/>
      <c r="H2464" s="209">
        <v>5.64</v>
      </c>
      <c r="I2464" s="210"/>
      <c r="J2464" s="205"/>
      <c r="K2464" s="205"/>
      <c r="L2464" s="211"/>
      <c r="M2464" s="212"/>
      <c r="N2464" s="213"/>
      <c r="O2464" s="213"/>
      <c r="P2464" s="213"/>
      <c r="Q2464" s="213"/>
      <c r="R2464" s="213"/>
      <c r="S2464" s="213"/>
      <c r="T2464" s="214"/>
      <c r="AT2464" s="215" t="s">
        <v>546</v>
      </c>
      <c r="AU2464" s="215" t="s">
        <v>85</v>
      </c>
      <c r="AV2464" s="13" t="s">
        <v>85</v>
      </c>
      <c r="AW2464" s="13" t="s">
        <v>33</v>
      </c>
      <c r="AX2464" s="13" t="s">
        <v>72</v>
      </c>
      <c r="AY2464" s="215" t="s">
        <v>525</v>
      </c>
    </row>
    <row r="2465" spans="2:51" s="15" customFormat="1" ht="11.25">
      <c r="B2465" s="227"/>
      <c r="C2465" s="228"/>
      <c r="D2465" s="206" t="s">
        <v>546</v>
      </c>
      <c r="E2465" s="229" t="s">
        <v>19</v>
      </c>
      <c r="F2465" s="230" t="s">
        <v>1919</v>
      </c>
      <c r="G2465" s="228"/>
      <c r="H2465" s="229" t="s">
        <v>19</v>
      </c>
      <c r="I2465" s="231"/>
      <c r="J2465" s="228"/>
      <c r="K2465" s="228"/>
      <c r="L2465" s="232"/>
      <c r="M2465" s="233"/>
      <c r="N2465" s="234"/>
      <c r="O2465" s="234"/>
      <c r="P2465" s="234"/>
      <c r="Q2465" s="234"/>
      <c r="R2465" s="234"/>
      <c r="S2465" s="234"/>
      <c r="T2465" s="235"/>
      <c r="AT2465" s="236" t="s">
        <v>546</v>
      </c>
      <c r="AU2465" s="236" t="s">
        <v>85</v>
      </c>
      <c r="AV2465" s="15" t="s">
        <v>79</v>
      </c>
      <c r="AW2465" s="15" t="s">
        <v>33</v>
      </c>
      <c r="AX2465" s="15" t="s">
        <v>72</v>
      </c>
      <c r="AY2465" s="236" t="s">
        <v>525</v>
      </c>
    </row>
    <row r="2466" spans="2:51" s="13" customFormat="1" ht="11.25">
      <c r="B2466" s="204"/>
      <c r="C2466" s="205"/>
      <c r="D2466" s="206" t="s">
        <v>546</v>
      </c>
      <c r="E2466" s="207" t="s">
        <v>19</v>
      </c>
      <c r="F2466" s="208" t="s">
        <v>2565</v>
      </c>
      <c r="G2466" s="205"/>
      <c r="H2466" s="209">
        <v>70.099999999999994</v>
      </c>
      <c r="I2466" s="210"/>
      <c r="J2466" s="205"/>
      <c r="K2466" s="205"/>
      <c r="L2466" s="211"/>
      <c r="M2466" s="212"/>
      <c r="N2466" s="213"/>
      <c r="O2466" s="213"/>
      <c r="P2466" s="213"/>
      <c r="Q2466" s="213"/>
      <c r="R2466" s="213"/>
      <c r="S2466" s="213"/>
      <c r="T2466" s="214"/>
      <c r="AT2466" s="215" t="s">
        <v>546</v>
      </c>
      <c r="AU2466" s="215" t="s">
        <v>85</v>
      </c>
      <c r="AV2466" s="13" t="s">
        <v>85</v>
      </c>
      <c r="AW2466" s="13" t="s">
        <v>33</v>
      </c>
      <c r="AX2466" s="13" t="s">
        <v>72</v>
      </c>
      <c r="AY2466" s="215" t="s">
        <v>525</v>
      </c>
    </row>
    <row r="2467" spans="2:51" s="15" customFormat="1" ht="11.25">
      <c r="B2467" s="227"/>
      <c r="C2467" s="228"/>
      <c r="D2467" s="206" t="s">
        <v>546</v>
      </c>
      <c r="E2467" s="229" t="s">
        <v>19</v>
      </c>
      <c r="F2467" s="230" t="s">
        <v>2073</v>
      </c>
      <c r="G2467" s="228"/>
      <c r="H2467" s="229" t="s">
        <v>19</v>
      </c>
      <c r="I2467" s="231"/>
      <c r="J2467" s="228"/>
      <c r="K2467" s="228"/>
      <c r="L2467" s="232"/>
      <c r="M2467" s="233"/>
      <c r="N2467" s="234"/>
      <c r="O2467" s="234"/>
      <c r="P2467" s="234"/>
      <c r="Q2467" s="234"/>
      <c r="R2467" s="234"/>
      <c r="S2467" s="234"/>
      <c r="T2467" s="235"/>
      <c r="AT2467" s="236" t="s">
        <v>546</v>
      </c>
      <c r="AU2467" s="236" t="s">
        <v>85</v>
      </c>
      <c r="AV2467" s="15" t="s">
        <v>79</v>
      </c>
      <c r="AW2467" s="15" t="s">
        <v>33</v>
      </c>
      <c r="AX2467" s="15" t="s">
        <v>72</v>
      </c>
      <c r="AY2467" s="236" t="s">
        <v>525</v>
      </c>
    </row>
    <row r="2468" spans="2:51" s="13" customFormat="1" ht="11.25">
      <c r="B2468" s="204"/>
      <c r="C2468" s="205"/>
      <c r="D2468" s="206" t="s">
        <v>546</v>
      </c>
      <c r="E2468" s="207" t="s">
        <v>19</v>
      </c>
      <c r="F2468" s="208" t="s">
        <v>2547</v>
      </c>
      <c r="G2468" s="205"/>
      <c r="H2468" s="209">
        <v>10.44</v>
      </c>
      <c r="I2468" s="210"/>
      <c r="J2468" s="205"/>
      <c r="K2468" s="205"/>
      <c r="L2468" s="211"/>
      <c r="M2468" s="212"/>
      <c r="N2468" s="213"/>
      <c r="O2468" s="213"/>
      <c r="P2468" s="213"/>
      <c r="Q2468" s="213"/>
      <c r="R2468" s="213"/>
      <c r="S2468" s="213"/>
      <c r="T2468" s="214"/>
      <c r="AT2468" s="215" t="s">
        <v>546</v>
      </c>
      <c r="AU2468" s="215" t="s">
        <v>85</v>
      </c>
      <c r="AV2468" s="13" t="s">
        <v>85</v>
      </c>
      <c r="AW2468" s="13" t="s">
        <v>33</v>
      </c>
      <c r="AX2468" s="13" t="s">
        <v>72</v>
      </c>
      <c r="AY2468" s="215" t="s">
        <v>525</v>
      </c>
    </row>
    <row r="2469" spans="2:51" s="15" customFormat="1" ht="11.25">
      <c r="B2469" s="227"/>
      <c r="C2469" s="228"/>
      <c r="D2469" s="206" t="s">
        <v>546</v>
      </c>
      <c r="E2469" s="229" t="s">
        <v>19</v>
      </c>
      <c r="F2469" s="230" t="s">
        <v>2075</v>
      </c>
      <c r="G2469" s="228"/>
      <c r="H2469" s="229" t="s">
        <v>19</v>
      </c>
      <c r="I2469" s="231"/>
      <c r="J2469" s="228"/>
      <c r="K2469" s="228"/>
      <c r="L2469" s="232"/>
      <c r="M2469" s="233"/>
      <c r="N2469" s="234"/>
      <c r="O2469" s="234"/>
      <c r="P2469" s="234"/>
      <c r="Q2469" s="234"/>
      <c r="R2469" s="234"/>
      <c r="S2469" s="234"/>
      <c r="T2469" s="235"/>
      <c r="AT2469" s="236" t="s">
        <v>546</v>
      </c>
      <c r="AU2469" s="236" t="s">
        <v>85</v>
      </c>
      <c r="AV2469" s="15" t="s">
        <v>79</v>
      </c>
      <c r="AW2469" s="15" t="s">
        <v>33</v>
      </c>
      <c r="AX2469" s="15" t="s">
        <v>72</v>
      </c>
      <c r="AY2469" s="236" t="s">
        <v>525</v>
      </c>
    </row>
    <row r="2470" spans="2:51" s="13" customFormat="1" ht="11.25">
      <c r="B2470" s="204"/>
      <c r="C2470" s="205"/>
      <c r="D2470" s="206" t="s">
        <v>546</v>
      </c>
      <c r="E2470" s="207" t="s">
        <v>19</v>
      </c>
      <c r="F2470" s="208" t="s">
        <v>2550</v>
      </c>
      <c r="G2470" s="205"/>
      <c r="H2470" s="209">
        <v>18.600000000000001</v>
      </c>
      <c r="I2470" s="210"/>
      <c r="J2470" s="205"/>
      <c r="K2470" s="205"/>
      <c r="L2470" s="211"/>
      <c r="M2470" s="212"/>
      <c r="N2470" s="213"/>
      <c r="O2470" s="213"/>
      <c r="P2470" s="213"/>
      <c r="Q2470" s="213"/>
      <c r="R2470" s="213"/>
      <c r="S2470" s="213"/>
      <c r="T2470" s="214"/>
      <c r="AT2470" s="215" t="s">
        <v>546</v>
      </c>
      <c r="AU2470" s="215" t="s">
        <v>85</v>
      </c>
      <c r="AV2470" s="13" t="s">
        <v>85</v>
      </c>
      <c r="AW2470" s="13" t="s">
        <v>33</v>
      </c>
      <c r="AX2470" s="13" t="s">
        <v>72</v>
      </c>
      <c r="AY2470" s="215" t="s">
        <v>525</v>
      </c>
    </row>
    <row r="2471" spans="2:51" s="15" customFormat="1" ht="11.25">
      <c r="B2471" s="227"/>
      <c r="C2471" s="228"/>
      <c r="D2471" s="206" t="s">
        <v>546</v>
      </c>
      <c r="E2471" s="229" t="s">
        <v>19</v>
      </c>
      <c r="F2471" s="230" t="s">
        <v>2077</v>
      </c>
      <c r="G2471" s="228"/>
      <c r="H2471" s="229" t="s">
        <v>19</v>
      </c>
      <c r="I2471" s="231"/>
      <c r="J2471" s="228"/>
      <c r="K2471" s="228"/>
      <c r="L2471" s="232"/>
      <c r="M2471" s="233"/>
      <c r="N2471" s="234"/>
      <c r="O2471" s="234"/>
      <c r="P2471" s="234"/>
      <c r="Q2471" s="234"/>
      <c r="R2471" s="234"/>
      <c r="S2471" s="234"/>
      <c r="T2471" s="235"/>
      <c r="AT2471" s="236" t="s">
        <v>546</v>
      </c>
      <c r="AU2471" s="236" t="s">
        <v>85</v>
      </c>
      <c r="AV2471" s="15" t="s">
        <v>79</v>
      </c>
      <c r="AW2471" s="15" t="s">
        <v>33</v>
      </c>
      <c r="AX2471" s="15" t="s">
        <v>72</v>
      </c>
      <c r="AY2471" s="236" t="s">
        <v>525</v>
      </c>
    </row>
    <row r="2472" spans="2:51" s="13" customFormat="1" ht="11.25">
      <c r="B2472" s="204"/>
      <c r="C2472" s="205"/>
      <c r="D2472" s="206" t="s">
        <v>546</v>
      </c>
      <c r="E2472" s="207" t="s">
        <v>19</v>
      </c>
      <c r="F2472" s="208" t="s">
        <v>2566</v>
      </c>
      <c r="G2472" s="205"/>
      <c r="H2472" s="209">
        <v>15.4</v>
      </c>
      <c r="I2472" s="210"/>
      <c r="J2472" s="205"/>
      <c r="K2472" s="205"/>
      <c r="L2472" s="211"/>
      <c r="M2472" s="212"/>
      <c r="N2472" s="213"/>
      <c r="O2472" s="213"/>
      <c r="P2472" s="213"/>
      <c r="Q2472" s="213"/>
      <c r="R2472" s="213"/>
      <c r="S2472" s="213"/>
      <c r="T2472" s="214"/>
      <c r="AT2472" s="215" t="s">
        <v>546</v>
      </c>
      <c r="AU2472" s="215" t="s">
        <v>85</v>
      </c>
      <c r="AV2472" s="13" t="s">
        <v>85</v>
      </c>
      <c r="AW2472" s="13" t="s">
        <v>33</v>
      </c>
      <c r="AX2472" s="13" t="s">
        <v>72</v>
      </c>
      <c r="AY2472" s="215" t="s">
        <v>525</v>
      </c>
    </row>
    <row r="2473" spans="2:51" s="15" customFormat="1" ht="11.25">
      <c r="B2473" s="227"/>
      <c r="C2473" s="228"/>
      <c r="D2473" s="206" t="s">
        <v>546</v>
      </c>
      <c r="E2473" s="229" t="s">
        <v>19</v>
      </c>
      <c r="F2473" s="230" t="s">
        <v>2079</v>
      </c>
      <c r="G2473" s="228"/>
      <c r="H2473" s="229" t="s">
        <v>19</v>
      </c>
      <c r="I2473" s="231"/>
      <c r="J2473" s="228"/>
      <c r="K2473" s="228"/>
      <c r="L2473" s="232"/>
      <c r="M2473" s="233"/>
      <c r="N2473" s="234"/>
      <c r="O2473" s="234"/>
      <c r="P2473" s="234"/>
      <c r="Q2473" s="234"/>
      <c r="R2473" s="234"/>
      <c r="S2473" s="234"/>
      <c r="T2473" s="235"/>
      <c r="AT2473" s="236" t="s">
        <v>546</v>
      </c>
      <c r="AU2473" s="236" t="s">
        <v>85</v>
      </c>
      <c r="AV2473" s="15" t="s">
        <v>79</v>
      </c>
      <c r="AW2473" s="15" t="s">
        <v>33</v>
      </c>
      <c r="AX2473" s="15" t="s">
        <v>72</v>
      </c>
      <c r="AY2473" s="236" t="s">
        <v>525</v>
      </c>
    </row>
    <row r="2474" spans="2:51" s="13" customFormat="1" ht="11.25">
      <c r="B2474" s="204"/>
      <c r="C2474" s="205"/>
      <c r="D2474" s="206" t="s">
        <v>546</v>
      </c>
      <c r="E2474" s="207" t="s">
        <v>19</v>
      </c>
      <c r="F2474" s="208" t="s">
        <v>2550</v>
      </c>
      <c r="G2474" s="205"/>
      <c r="H2474" s="209">
        <v>18.600000000000001</v>
      </c>
      <c r="I2474" s="210"/>
      <c r="J2474" s="205"/>
      <c r="K2474" s="205"/>
      <c r="L2474" s="211"/>
      <c r="M2474" s="212"/>
      <c r="N2474" s="213"/>
      <c r="O2474" s="213"/>
      <c r="P2474" s="213"/>
      <c r="Q2474" s="213"/>
      <c r="R2474" s="213"/>
      <c r="S2474" s="213"/>
      <c r="T2474" s="214"/>
      <c r="AT2474" s="215" t="s">
        <v>546</v>
      </c>
      <c r="AU2474" s="215" t="s">
        <v>85</v>
      </c>
      <c r="AV2474" s="13" t="s">
        <v>85</v>
      </c>
      <c r="AW2474" s="13" t="s">
        <v>33</v>
      </c>
      <c r="AX2474" s="13" t="s">
        <v>72</v>
      </c>
      <c r="AY2474" s="215" t="s">
        <v>525</v>
      </c>
    </row>
    <row r="2475" spans="2:51" s="15" customFormat="1" ht="11.25">
      <c r="B2475" s="227"/>
      <c r="C2475" s="228"/>
      <c r="D2475" s="206" t="s">
        <v>546</v>
      </c>
      <c r="E2475" s="229" t="s">
        <v>19</v>
      </c>
      <c r="F2475" s="230" t="s">
        <v>2080</v>
      </c>
      <c r="G2475" s="228"/>
      <c r="H2475" s="229" t="s">
        <v>19</v>
      </c>
      <c r="I2475" s="231"/>
      <c r="J2475" s="228"/>
      <c r="K2475" s="228"/>
      <c r="L2475" s="232"/>
      <c r="M2475" s="233"/>
      <c r="N2475" s="234"/>
      <c r="O2475" s="234"/>
      <c r="P2475" s="234"/>
      <c r="Q2475" s="234"/>
      <c r="R2475" s="234"/>
      <c r="S2475" s="234"/>
      <c r="T2475" s="235"/>
      <c r="AT2475" s="236" t="s">
        <v>546</v>
      </c>
      <c r="AU2475" s="236" t="s">
        <v>85</v>
      </c>
      <c r="AV2475" s="15" t="s">
        <v>79</v>
      </c>
      <c r="AW2475" s="15" t="s">
        <v>33</v>
      </c>
      <c r="AX2475" s="15" t="s">
        <v>72</v>
      </c>
      <c r="AY2475" s="236" t="s">
        <v>525</v>
      </c>
    </row>
    <row r="2476" spans="2:51" s="13" customFormat="1" ht="11.25">
      <c r="B2476" s="204"/>
      <c r="C2476" s="205"/>
      <c r="D2476" s="206" t="s">
        <v>546</v>
      </c>
      <c r="E2476" s="207" t="s">
        <v>19</v>
      </c>
      <c r="F2476" s="208" t="s">
        <v>2567</v>
      </c>
      <c r="G2476" s="205"/>
      <c r="H2476" s="209">
        <v>9.9</v>
      </c>
      <c r="I2476" s="210"/>
      <c r="J2476" s="205"/>
      <c r="K2476" s="205"/>
      <c r="L2476" s="211"/>
      <c r="M2476" s="212"/>
      <c r="N2476" s="213"/>
      <c r="O2476" s="213"/>
      <c r="P2476" s="213"/>
      <c r="Q2476" s="213"/>
      <c r="R2476" s="213"/>
      <c r="S2476" s="213"/>
      <c r="T2476" s="214"/>
      <c r="AT2476" s="215" t="s">
        <v>546</v>
      </c>
      <c r="AU2476" s="215" t="s">
        <v>85</v>
      </c>
      <c r="AV2476" s="13" t="s">
        <v>85</v>
      </c>
      <c r="AW2476" s="13" t="s">
        <v>33</v>
      </c>
      <c r="AX2476" s="13" t="s">
        <v>72</v>
      </c>
      <c r="AY2476" s="215" t="s">
        <v>525</v>
      </c>
    </row>
    <row r="2477" spans="2:51" s="15" customFormat="1" ht="11.25">
      <c r="B2477" s="227"/>
      <c r="C2477" s="228"/>
      <c r="D2477" s="206" t="s">
        <v>546</v>
      </c>
      <c r="E2477" s="229" t="s">
        <v>19</v>
      </c>
      <c r="F2477" s="230" t="s">
        <v>2082</v>
      </c>
      <c r="G2477" s="228"/>
      <c r="H2477" s="229" t="s">
        <v>19</v>
      </c>
      <c r="I2477" s="231"/>
      <c r="J2477" s="228"/>
      <c r="K2477" s="228"/>
      <c r="L2477" s="232"/>
      <c r="M2477" s="233"/>
      <c r="N2477" s="234"/>
      <c r="O2477" s="234"/>
      <c r="P2477" s="234"/>
      <c r="Q2477" s="234"/>
      <c r="R2477" s="234"/>
      <c r="S2477" s="234"/>
      <c r="T2477" s="235"/>
      <c r="AT2477" s="236" t="s">
        <v>546</v>
      </c>
      <c r="AU2477" s="236" t="s">
        <v>85</v>
      </c>
      <c r="AV2477" s="15" t="s">
        <v>79</v>
      </c>
      <c r="AW2477" s="15" t="s">
        <v>33</v>
      </c>
      <c r="AX2477" s="15" t="s">
        <v>72</v>
      </c>
      <c r="AY2477" s="236" t="s">
        <v>525</v>
      </c>
    </row>
    <row r="2478" spans="2:51" s="13" customFormat="1" ht="11.25">
      <c r="B2478" s="204"/>
      <c r="C2478" s="205"/>
      <c r="D2478" s="206" t="s">
        <v>546</v>
      </c>
      <c r="E2478" s="207" t="s">
        <v>19</v>
      </c>
      <c r="F2478" s="208" t="s">
        <v>2567</v>
      </c>
      <c r="G2478" s="205"/>
      <c r="H2478" s="209">
        <v>9.9</v>
      </c>
      <c r="I2478" s="210"/>
      <c r="J2478" s="205"/>
      <c r="K2478" s="205"/>
      <c r="L2478" s="211"/>
      <c r="M2478" s="212"/>
      <c r="N2478" s="213"/>
      <c r="O2478" s="213"/>
      <c r="P2478" s="213"/>
      <c r="Q2478" s="213"/>
      <c r="R2478" s="213"/>
      <c r="S2478" s="213"/>
      <c r="T2478" s="214"/>
      <c r="AT2478" s="215" t="s">
        <v>546</v>
      </c>
      <c r="AU2478" s="215" t="s">
        <v>85</v>
      </c>
      <c r="AV2478" s="13" t="s">
        <v>85</v>
      </c>
      <c r="AW2478" s="13" t="s">
        <v>33</v>
      </c>
      <c r="AX2478" s="13" t="s">
        <v>72</v>
      </c>
      <c r="AY2478" s="215" t="s">
        <v>525</v>
      </c>
    </row>
    <row r="2479" spans="2:51" s="15" customFormat="1" ht="11.25">
      <c r="B2479" s="227"/>
      <c r="C2479" s="228"/>
      <c r="D2479" s="206" t="s">
        <v>546</v>
      </c>
      <c r="E2479" s="229" t="s">
        <v>19</v>
      </c>
      <c r="F2479" s="230" t="s">
        <v>2083</v>
      </c>
      <c r="G2479" s="228"/>
      <c r="H2479" s="229" t="s">
        <v>19</v>
      </c>
      <c r="I2479" s="231"/>
      <c r="J2479" s="228"/>
      <c r="K2479" s="228"/>
      <c r="L2479" s="232"/>
      <c r="M2479" s="233"/>
      <c r="N2479" s="234"/>
      <c r="O2479" s="234"/>
      <c r="P2479" s="234"/>
      <c r="Q2479" s="234"/>
      <c r="R2479" s="234"/>
      <c r="S2479" s="234"/>
      <c r="T2479" s="235"/>
      <c r="AT2479" s="236" t="s">
        <v>546</v>
      </c>
      <c r="AU2479" s="236" t="s">
        <v>85</v>
      </c>
      <c r="AV2479" s="15" t="s">
        <v>79</v>
      </c>
      <c r="AW2479" s="15" t="s">
        <v>33</v>
      </c>
      <c r="AX2479" s="15" t="s">
        <v>72</v>
      </c>
      <c r="AY2479" s="236" t="s">
        <v>525</v>
      </c>
    </row>
    <row r="2480" spans="2:51" s="13" customFormat="1" ht="11.25">
      <c r="B2480" s="204"/>
      <c r="C2480" s="205"/>
      <c r="D2480" s="206" t="s">
        <v>546</v>
      </c>
      <c r="E2480" s="207" t="s">
        <v>19</v>
      </c>
      <c r="F2480" s="208" t="s">
        <v>2553</v>
      </c>
      <c r="G2480" s="205"/>
      <c r="H2480" s="209">
        <v>18.5</v>
      </c>
      <c r="I2480" s="210"/>
      <c r="J2480" s="205"/>
      <c r="K2480" s="205"/>
      <c r="L2480" s="211"/>
      <c r="M2480" s="212"/>
      <c r="N2480" s="213"/>
      <c r="O2480" s="213"/>
      <c r="P2480" s="213"/>
      <c r="Q2480" s="213"/>
      <c r="R2480" s="213"/>
      <c r="S2480" s="213"/>
      <c r="T2480" s="214"/>
      <c r="AT2480" s="215" t="s">
        <v>546</v>
      </c>
      <c r="AU2480" s="215" t="s">
        <v>85</v>
      </c>
      <c r="AV2480" s="13" t="s">
        <v>85</v>
      </c>
      <c r="AW2480" s="13" t="s">
        <v>33</v>
      </c>
      <c r="AX2480" s="13" t="s">
        <v>72</v>
      </c>
      <c r="AY2480" s="215" t="s">
        <v>525</v>
      </c>
    </row>
    <row r="2481" spans="2:51" s="15" customFormat="1" ht="11.25">
      <c r="B2481" s="227"/>
      <c r="C2481" s="228"/>
      <c r="D2481" s="206" t="s">
        <v>546</v>
      </c>
      <c r="E2481" s="229" t="s">
        <v>19</v>
      </c>
      <c r="F2481" s="230" t="s">
        <v>2085</v>
      </c>
      <c r="G2481" s="228"/>
      <c r="H2481" s="229" t="s">
        <v>19</v>
      </c>
      <c r="I2481" s="231"/>
      <c r="J2481" s="228"/>
      <c r="K2481" s="228"/>
      <c r="L2481" s="232"/>
      <c r="M2481" s="233"/>
      <c r="N2481" s="234"/>
      <c r="O2481" s="234"/>
      <c r="P2481" s="234"/>
      <c r="Q2481" s="234"/>
      <c r="R2481" s="234"/>
      <c r="S2481" s="234"/>
      <c r="T2481" s="235"/>
      <c r="AT2481" s="236" t="s">
        <v>546</v>
      </c>
      <c r="AU2481" s="236" t="s">
        <v>85</v>
      </c>
      <c r="AV2481" s="15" t="s">
        <v>79</v>
      </c>
      <c r="AW2481" s="15" t="s">
        <v>33</v>
      </c>
      <c r="AX2481" s="15" t="s">
        <v>72</v>
      </c>
      <c r="AY2481" s="236" t="s">
        <v>525</v>
      </c>
    </row>
    <row r="2482" spans="2:51" s="13" customFormat="1" ht="11.25">
      <c r="B2482" s="204"/>
      <c r="C2482" s="205"/>
      <c r="D2482" s="206" t="s">
        <v>546</v>
      </c>
      <c r="E2482" s="207" t="s">
        <v>19</v>
      </c>
      <c r="F2482" s="208" t="s">
        <v>2551</v>
      </c>
      <c r="G2482" s="205"/>
      <c r="H2482" s="209">
        <v>9.9</v>
      </c>
      <c r="I2482" s="210"/>
      <c r="J2482" s="205"/>
      <c r="K2482" s="205"/>
      <c r="L2482" s="211"/>
      <c r="M2482" s="212"/>
      <c r="N2482" s="213"/>
      <c r="O2482" s="213"/>
      <c r="P2482" s="213"/>
      <c r="Q2482" s="213"/>
      <c r="R2482" s="213"/>
      <c r="S2482" s="213"/>
      <c r="T2482" s="214"/>
      <c r="AT2482" s="215" t="s">
        <v>546</v>
      </c>
      <c r="AU2482" s="215" t="s">
        <v>85</v>
      </c>
      <c r="AV2482" s="13" t="s">
        <v>85</v>
      </c>
      <c r="AW2482" s="13" t="s">
        <v>33</v>
      </c>
      <c r="AX2482" s="13" t="s">
        <v>72</v>
      </c>
      <c r="AY2482" s="215" t="s">
        <v>525</v>
      </c>
    </row>
    <row r="2483" spans="2:51" s="15" customFormat="1" ht="11.25">
      <c r="B2483" s="227"/>
      <c r="C2483" s="228"/>
      <c r="D2483" s="206" t="s">
        <v>546</v>
      </c>
      <c r="E2483" s="229" t="s">
        <v>19</v>
      </c>
      <c r="F2483" s="230" t="s">
        <v>2087</v>
      </c>
      <c r="G2483" s="228"/>
      <c r="H2483" s="229" t="s">
        <v>19</v>
      </c>
      <c r="I2483" s="231"/>
      <c r="J2483" s="228"/>
      <c r="K2483" s="228"/>
      <c r="L2483" s="232"/>
      <c r="M2483" s="233"/>
      <c r="N2483" s="234"/>
      <c r="O2483" s="234"/>
      <c r="P2483" s="234"/>
      <c r="Q2483" s="234"/>
      <c r="R2483" s="234"/>
      <c r="S2483" s="234"/>
      <c r="T2483" s="235"/>
      <c r="AT2483" s="236" t="s">
        <v>546</v>
      </c>
      <c r="AU2483" s="236" t="s">
        <v>85</v>
      </c>
      <c r="AV2483" s="15" t="s">
        <v>79</v>
      </c>
      <c r="AW2483" s="15" t="s">
        <v>33</v>
      </c>
      <c r="AX2483" s="15" t="s">
        <v>72</v>
      </c>
      <c r="AY2483" s="236" t="s">
        <v>525</v>
      </c>
    </row>
    <row r="2484" spans="2:51" s="13" customFormat="1" ht="11.25">
      <c r="B2484" s="204"/>
      <c r="C2484" s="205"/>
      <c r="D2484" s="206" t="s">
        <v>546</v>
      </c>
      <c r="E2484" s="207" t="s">
        <v>19</v>
      </c>
      <c r="F2484" s="208" t="s">
        <v>2551</v>
      </c>
      <c r="G2484" s="205"/>
      <c r="H2484" s="209">
        <v>9.9</v>
      </c>
      <c r="I2484" s="210"/>
      <c r="J2484" s="205"/>
      <c r="K2484" s="205"/>
      <c r="L2484" s="211"/>
      <c r="M2484" s="212"/>
      <c r="N2484" s="213"/>
      <c r="O2484" s="213"/>
      <c r="P2484" s="213"/>
      <c r="Q2484" s="213"/>
      <c r="R2484" s="213"/>
      <c r="S2484" s="213"/>
      <c r="T2484" s="214"/>
      <c r="AT2484" s="215" t="s">
        <v>546</v>
      </c>
      <c r="AU2484" s="215" t="s">
        <v>85</v>
      </c>
      <c r="AV2484" s="13" t="s">
        <v>85</v>
      </c>
      <c r="AW2484" s="13" t="s">
        <v>33</v>
      </c>
      <c r="AX2484" s="13" t="s">
        <v>72</v>
      </c>
      <c r="AY2484" s="215" t="s">
        <v>525</v>
      </c>
    </row>
    <row r="2485" spans="2:51" s="15" customFormat="1" ht="11.25">
      <c r="B2485" s="227"/>
      <c r="C2485" s="228"/>
      <c r="D2485" s="206" t="s">
        <v>546</v>
      </c>
      <c r="E2485" s="229" t="s">
        <v>19</v>
      </c>
      <c r="F2485" s="230" t="s">
        <v>2088</v>
      </c>
      <c r="G2485" s="228"/>
      <c r="H2485" s="229" t="s">
        <v>19</v>
      </c>
      <c r="I2485" s="231"/>
      <c r="J2485" s="228"/>
      <c r="K2485" s="228"/>
      <c r="L2485" s="232"/>
      <c r="M2485" s="233"/>
      <c r="N2485" s="234"/>
      <c r="O2485" s="234"/>
      <c r="P2485" s="234"/>
      <c r="Q2485" s="234"/>
      <c r="R2485" s="234"/>
      <c r="S2485" s="234"/>
      <c r="T2485" s="235"/>
      <c r="AT2485" s="236" t="s">
        <v>546</v>
      </c>
      <c r="AU2485" s="236" t="s">
        <v>85</v>
      </c>
      <c r="AV2485" s="15" t="s">
        <v>79</v>
      </c>
      <c r="AW2485" s="15" t="s">
        <v>33</v>
      </c>
      <c r="AX2485" s="15" t="s">
        <v>72</v>
      </c>
      <c r="AY2485" s="236" t="s">
        <v>525</v>
      </c>
    </row>
    <row r="2486" spans="2:51" s="13" customFormat="1" ht="11.25">
      <c r="B2486" s="204"/>
      <c r="C2486" s="205"/>
      <c r="D2486" s="206" t="s">
        <v>546</v>
      </c>
      <c r="E2486" s="207" t="s">
        <v>19</v>
      </c>
      <c r="F2486" s="208" t="s">
        <v>2552</v>
      </c>
      <c r="G2486" s="205"/>
      <c r="H2486" s="209">
        <v>18.5</v>
      </c>
      <c r="I2486" s="210"/>
      <c r="J2486" s="205"/>
      <c r="K2486" s="205"/>
      <c r="L2486" s="211"/>
      <c r="M2486" s="212"/>
      <c r="N2486" s="213"/>
      <c r="O2486" s="213"/>
      <c r="P2486" s="213"/>
      <c r="Q2486" s="213"/>
      <c r="R2486" s="213"/>
      <c r="S2486" s="213"/>
      <c r="T2486" s="214"/>
      <c r="AT2486" s="215" t="s">
        <v>546</v>
      </c>
      <c r="AU2486" s="215" t="s">
        <v>85</v>
      </c>
      <c r="AV2486" s="13" t="s">
        <v>85</v>
      </c>
      <c r="AW2486" s="13" t="s">
        <v>33</v>
      </c>
      <c r="AX2486" s="13" t="s">
        <v>72</v>
      </c>
      <c r="AY2486" s="215" t="s">
        <v>525</v>
      </c>
    </row>
    <row r="2487" spans="2:51" s="15" customFormat="1" ht="11.25">
      <c r="B2487" s="227"/>
      <c r="C2487" s="228"/>
      <c r="D2487" s="206" t="s">
        <v>546</v>
      </c>
      <c r="E2487" s="229" t="s">
        <v>19</v>
      </c>
      <c r="F2487" s="230" t="s">
        <v>1831</v>
      </c>
      <c r="G2487" s="228"/>
      <c r="H2487" s="229" t="s">
        <v>19</v>
      </c>
      <c r="I2487" s="231"/>
      <c r="J2487" s="228"/>
      <c r="K2487" s="228"/>
      <c r="L2487" s="232"/>
      <c r="M2487" s="233"/>
      <c r="N2487" s="234"/>
      <c r="O2487" s="234"/>
      <c r="P2487" s="234"/>
      <c r="Q2487" s="234"/>
      <c r="R2487" s="234"/>
      <c r="S2487" s="234"/>
      <c r="T2487" s="235"/>
      <c r="AT2487" s="236" t="s">
        <v>546</v>
      </c>
      <c r="AU2487" s="236" t="s">
        <v>85</v>
      </c>
      <c r="AV2487" s="15" t="s">
        <v>79</v>
      </c>
      <c r="AW2487" s="15" t="s">
        <v>33</v>
      </c>
      <c r="AX2487" s="15" t="s">
        <v>72</v>
      </c>
      <c r="AY2487" s="236" t="s">
        <v>525</v>
      </c>
    </row>
    <row r="2488" spans="2:51" s="13" customFormat="1" ht="11.25">
      <c r="B2488" s="204"/>
      <c r="C2488" s="205"/>
      <c r="D2488" s="206" t="s">
        <v>546</v>
      </c>
      <c r="E2488" s="207" t="s">
        <v>19</v>
      </c>
      <c r="F2488" s="208" t="s">
        <v>2567</v>
      </c>
      <c r="G2488" s="205"/>
      <c r="H2488" s="209">
        <v>9.9</v>
      </c>
      <c r="I2488" s="210"/>
      <c r="J2488" s="205"/>
      <c r="K2488" s="205"/>
      <c r="L2488" s="211"/>
      <c r="M2488" s="212"/>
      <c r="N2488" s="213"/>
      <c r="O2488" s="213"/>
      <c r="P2488" s="213"/>
      <c r="Q2488" s="213"/>
      <c r="R2488" s="213"/>
      <c r="S2488" s="213"/>
      <c r="T2488" s="214"/>
      <c r="AT2488" s="215" t="s">
        <v>546</v>
      </c>
      <c r="AU2488" s="215" t="s">
        <v>85</v>
      </c>
      <c r="AV2488" s="13" t="s">
        <v>85</v>
      </c>
      <c r="AW2488" s="13" t="s">
        <v>33</v>
      </c>
      <c r="AX2488" s="13" t="s">
        <v>72</v>
      </c>
      <c r="AY2488" s="215" t="s">
        <v>525</v>
      </c>
    </row>
    <row r="2489" spans="2:51" s="15" customFormat="1" ht="11.25">
      <c r="B2489" s="227"/>
      <c r="C2489" s="228"/>
      <c r="D2489" s="206" t="s">
        <v>546</v>
      </c>
      <c r="E2489" s="229" t="s">
        <v>19</v>
      </c>
      <c r="F2489" s="230" t="s">
        <v>2091</v>
      </c>
      <c r="G2489" s="228"/>
      <c r="H2489" s="229" t="s">
        <v>19</v>
      </c>
      <c r="I2489" s="231"/>
      <c r="J2489" s="228"/>
      <c r="K2489" s="228"/>
      <c r="L2489" s="232"/>
      <c r="M2489" s="233"/>
      <c r="N2489" s="234"/>
      <c r="O2489" s="234"/>
      <c r="P2489" s="234"/>
      <c r="Q2489" s="234"/>
      <c r="R2489" s="234"/>
      <c r="S2489" s="234"/>
      <c r="T2489" s="235"/>
      <c r="AT2489" s="236" t="s">
        <v>546</v>
      </c>
      <c r="AU2489" s="236" t="s">
        <v>85</v>
      </c>
      <c r="AV2489" s="15" t="s">
        <v>79</v>
      </c>
      <c r="AW2489" s="15" t="s">
        <v>33</v>
      </c>
      <c r="AX2489" s="15" t="s">
        <v>72</v>
      </c>
      <c r="AY2489" s="236" t="s">
        <v>525</v>
      </c>
    </row>
    <row r="2490" spans="2:51" s="13" customFormat="1" ht="11.25">
      <c r="B2490" s="204"/>
      <c r="C2490" s="205"/>
      <c r="D2490" s="206" t="s">
        <v>546</v>
      </c>
      <c r="E2490" s="207" t="s">
        <v>19</v>
      </c>
      <c r="F2490" s="208" t="s">
        <v>2567</v>
      </c>
      <c r="G2490" s="205"/>
      <c r="H2490" s="209">
        <v>9.9</v>
      </c>
      <c r="I2490" s="210"/>
      <c r="J2490" s="205"/>
      <c r="K2490" s="205"/>
      <c r="L2490" s="211"/>
      <c r="M2490" s="212"/>
      <c r="N2490" s="213"/>
      <c r="O2490" s="213"/>
      <c r="P2490" s="213"/>
      <c r="Q2490" s="213"/>
      <c r="R2490" s="213"/>
      <c r="S2490" s="213"/>
      <c r="T2490" s="214"/>
      <c r="AT2490" s="215" t="s">
        <v>546</v>
      </c>
      <c r="AU2490" s="215" t="s">
        <v>85</v>
      </c>
      <c r="AV2490" s="13" t="s">
        <v>85</v>
      </c>
      <c r="AW2490" s="13" t="s">
        <v>33</v>
      </c>
      <c r="AX2490" s="13" t="s">
        <v>72</v>
      </c>
      <c r="AY2490" s="215" t="s">
        <v>525</v>
      </c>
    </row>
    <row r="2491" spans="2:51" s="15" customFormat="1" ht="11.25">
      <c r="B2491" s="227"/>
      <c r="C2491" s="228"/>
      <c r="D2491" s="206" t="s">
        <v>546</v>
      </c>
      <c r="E2491" s="229" t="s">
        <v>19</v>
      </c>
      <c r="F2491" s="230" t="s">
        <v>2092</v>
      </c>
      <c r="G2491" s="228"/>
      <c r="H2491" s="229" t="s">
        <v>19</v>
      </c>
      <c r="I2491" s="231"/>
      <c r="J2491" s="228"/>
      <c r="K2491" s="228"/>
      <c r="L2491" s="232"/>
      <c r="M2491" s="233"/>
      <c r="N2491" s="234"/>
      <c r="O2491" s="234"/>
      <c r="P2491" s="234"/>
      <c r="Q2491" s="234"/>
      <c r="R2491" s="234"/>
      <c r="S2491" s="234"/>
      <c r="T2491" s="235"/>
      <c r="AT2491" s="236" t="s">
        <v>546</v>
      </c>
      <c r="AU2491" s="236" t="s">
        <v>85</v>
      </c>
      <c r="AV2491" s="15" t="s">
        <v>79</v>
      </c>
      <c r="AW2491" s="15" t="s">
        <v>33</v>
      </c>
      <c r="AX2491" s="15" t="s">
        <v>72</v>
      </c>
      <c r="AY2491" s="236" t="s">
        <v>525</v>
      </c>
    </row>
    <row r="2492" spans="2:51" s="13" customFormat="1" ht="11.25">
      <c r="B2492" s="204"/>
      <c r="C2492" s="205"/>
      <c r="D2492" s="206" t="s">
        <v>546</v>
      </c>
      <c r="E2492" s="207" t="s">
        <v>19</v>
      </c>
      <c r="F2492" s="208" t="s">
        <v>2553</v>
      </c>
      <c r="G2492" s="205"/>
      <c r="H2492" s="209">
        <v>18.5</v>
      </c>
      <c r="I2492" s="210"/>
      <c r="J2492" s="205"/>
      <c r="K2492" s="205"/>
      <c r="L2492" s="211"/>
      <c r="M2492" s="212"/>
      <c r="N2492" s="213"/>
      <c r="O2492" s="213"/>
      <c r="P2492" s="213"/>
      <c r="Q2492" s="213"/>
      <c r="R2492" s="213"/>
      <c r="S2492" s="213"/>
      <c r="T2492" s="214"/>
      <c r="AT2492" s="215" t="s">
        <v>546</v>
      </c>
      <c r="AU2492" s="215" t="s">
        <v>85</v>
      </c>
      <c r="AV2492" s="13" t="s">
        <v>85</v>
      </c>
      <c r="AW2492" s="13" t="s">
        <v>33</v>
      </c>
      <c r="AX2492" s="13" t="s">
        <v>72</v>
      </c>
      <c r="AY2492" s="215" t="s">
        <v>525</v>
      </c>
    </row>
    <row r="2493" spans="2:51" s="15" customFormat="1" ht="11.25">
      <c r="B2493" s="227"/>
      <c r="C2493" s="228"/>
      <c r="D2493" s="206" t="s">
        <v>546</v>
      </c>
      <c r="E2493" s="229" t="s">
        <v>19</v>
      </c>
      <c r="F2493" s="230" t="s">
        <v>1921</v>
      </c>
      <c r="G2493" s="228"/>
      <c r="H2493" s="229" t="s">
        <v>19</v>
      </c>
      <c r="I2493" s="231"/>
      <c r="J2493" s="228"/>
      <c r="K2493" s="228"/>
      <c r="L2493" s="232"/>
      <c r="M2493" s="233"/>
      <c r="N2493" s="234"/>
      <c r="O2493" s="234"/>
      <c r="P2493" s="234"/>
      <c r="Q2493" s="234"/>
      <c r="R2493" s="234"/>
      <c r="S2493" s="234"/>
      <c r="T2493" s="235"/>
      <c r="AT2493" s="236" t="s">
        <v>546</v>
      </c>
      <c r="AU2493" s="236" t="s">
        <v>85</v>
      </c>
      <c r="AV2493" s="15" t="s">
        <v>79</v>
      </c>
      <c r="AW2493" s="15" t="s">
        <v>33</v>
      </c>
      <c r="AX2493" s="15" t="s">
        <v>72</v>
      </c>
      <c r="AY2493" s="236" t="s">
        <v>525</v>
      </c>
    </row>
    <row r="2494" spans="2:51" s="13" customFormat="1" ht="11.25">
      <c r="B2494" s="204"/>
      <c r="C2494" s="205"/>
      <c r="D2494" s="206" t="s">
        <v>546</v>
      </c>
      <c r="E2494" s="207" t="s">
        <v>19</v>
      </c>
      <c r="F2494" s="208" t="s">
        <v>2568</v>
      </c>
      <c r="G2494" s="205"/>
      <c r="H2494" s="209">
        <v>37.200000000000003</v>
      </c>
      <c r="I2494" s="210"/>
      <c r="J2494" s="205"/>
      <c r="K2494" s="205"/>
      <c r="L2494" s="211"/>
      <c r="M2494" s="212"/>
      <c r="N2494" s="213"/>
      <c r="O2494" s="213"/>
      <c r="P2494" s="213"/>
      <c r="Q2494" s="213"/>
      <c r="R2494" s="213"/>
      <c r="S2494" s="213"/>
      <c r="T2494" s="214"/>
      <c r="AT2494" s="215" t="s">
        <v>546</v>
      </c>
      <c r="AU2494" s="215" t="s">
        <v>85</v>
      </c>
      <c r="AV2494" s="13" t="s">
        <v>85</v>
      </c>
      <c r="AW2494" s="13" t="s">
        <v>33</v>
      </c>
      <c r="AX2494" s="13" t="s">
        <v>72</v>
      </c>
      <c r="AY2494" s="215" t="s">
        <v>525</v>
      </c>
    </row>
    <row r="2495" spans="2:51" s="15" customFormat="1" ht="11.25">
      <c r="B2495" s="227"/>
      <c r="C2495" s="228"/>
      <c r="D2495" s="206" t="s">
        <v>546</v>
      </c>
      <c r="E2495" s="229" t="s">
        <v>19</v>
      </c>
      <c r="F2495" s="230" t="s">
        <v>1925</v>
      </c>
      <c r="G2495" s="228"/>
      <c r="H2495" s="229" t="s">
        <v>19</v>
      </c>
      <c r="I2495" s="231"/>
      <c r="J2495" s="228"/>
      <c r="K2495" s="228"/>
      <c r="L2495" s="232"/>
      <c r="M2495" s="233"/>
      <c r="N2495" s="234"/>
      <c r="O2495" s="234"/>
      <c r="P2495" s="234"/>
      <c r="Q2495" s="234"/>
      <c r="R2495" s="234"/>
      <c r="S2495" s="234"/>
      <c r="T2495" s="235"/>
      <c r="AT2495" s="236" t="s">
        <v>546</v>
      </c>
      <c r="AU2495" s="236" t="s">
        <v>85</v>
      </c>
      <c r="AV2495" s="15" t="s">
        <v>79</v>
      </c>
      <c r="AW2495" s="15" t="s">
        <v>33</v>
      </c>
      <c r="AX2495" s="15" t="s">
        <v>72</v>
      </c>
      <c r="AY2495" s="236" t="s">
        <v>525</v>
      </c>
    </row>
    <row r="2496" spans="2:51" s="13" customFormat="1" ht="11.25">
      <c r="B2496" s="204"/>
      <c r="C2496" s="205"/>
      <c r="D2496" s="206" t="s">
        <v>546</v>
      </c>
      <c r="E2496" s="207" t="s">
        <v>19</v>
      </c>
      <c r="F2496" s="208" t="s">
        <v>2569</v>
      </c>
      <c r="G2496" s="205"/>
      <c r="H2496" s="209">
        <v>3.63</v>
      </c>
      <c r="I2496" s="210"/>
      <c r="J2496" s="205"/>
      <c r="K2496" s="205"/>
      <c r="L2496" s="211"/>
      <c r="M2496" s="212"/>
      <c r="N2496" s="213"/>
      <c r="O2496" s="213"/>
      <c r="P2496" s="213"/>
      <c r="Q2496" s="213"/>
      <c r="R2496" s="213"/>
      <c r="S2496" s="213"/>
      <c r="T2496" s="214"/>
      <c r="AT2496" s="215" t="s">
        <v>546</v>
      </c>
      <c r="AU2496" s="215" t="s">
        <v>85</v>
      </c>
      <c r="AV2496" s="13" t="s">
        <v>85</v>
      </c>
      <c r="AW2496" s="13" t="s">
        <v>33</v>
      </c>
      <c r="AX2496" s="13" t="s">
        <v>72</v>
      </c>
      <c r="AY2496" s="215" t="s">
        <v>525</v>
      </c>
    </row>
    <row r="2497" spans="2:51" s="13" customFormat="1" ht="11.25">
      <c r="B2497" s="204"/>
      <c r="C2497" s="205"/>
      <c r="D2497" s="206" t="s">
        <v>546</v>
      </c>
      <c r="E2497" s="207" t="s">
        <v>19</v>
      </c>
      <c r="F2497" s="208" t="s">
        <v>2570</v>
      </c>
      <c r="G2497" s="205"/>
      <c r="H2497" s="209">
        <v>9.25</v>
      </c>
      <c r="I2497" s="210"/>
      <c r="J2497" s="205"/>
      <c r="K2497" s="205"/>
      <c r="L2497" s="211"/>
      <c r="M2497" s="212"/>
      <c r="N2497" s="213"/>
      <c r="O2497" s="213"/>
      <c r="P2497" s="213"/>
      <c r="Q2497" s="213"/>
      <c r="R2497" s="213"/>
      <c r="S2497" s="213"/>
      <c r="T2497" s="214"/>
      <c r="AT2497" s="215" t="s">
        <v>546</v>
      </c>
      <c r="AU2497" s="215" t="s">
        <v>85</v>
      </c>
      <c r="AV2497" s="13" t="s">
        <v>85</v>
      </c>
      <c r="AW2497" s="13" t="s">
        <v>33</v>
      </c>
      <c r="AX2497" s="13" t="s">
        <v>72</v>
      </c>
      <c r="AY2497" s="215" t="s">
        <v>525</v>
      </c>
    </row>
    <row r="2498" spans="2:51" s="15" customFormat="1" ht="11.25">
      <c r="B2498" s="227"/>
      <c r="C2498" s="228"/>
      <c r="D2498" s="206" t="s">
        <v>546</v>
      </c>
      <c r="E2498" s="229" t="s">
        <v>19</v>
      </c>
      <c r="F2498" s="230" t="s">
        <v>1928</v>
      </c>
      <c r="G2498" s="228"/>
      <c r="H2498" s="229" t="s">
        <v>19</v>
      </c>
      <c r="I2498" s="231"/>
      <c r="J2498" s="228"/>
      <c r="K2498" s="228"/>
      <c r="L2498" s="232"/>
      <c r="M2498" s="233"/>
      <c r="N2498" s="234"/>
      <c r="O2498" s="234"/>
      <c r="P2498" s="234"/>
      <c r="Q2498" s="234"/>
      <c r="R2498" s="234"/>
      <c r="S2498" s="234"/>
      <c r="T2498" s="235"/>
      <c r="AT2498" s="236" t="s">
        <v>546</v>
      </c>
      <c r="AU2498" s="236" t="s">
        <v>85</v>
      </c>
      <c r="AV2498" s="15" t="s">
        <v>79</v>
      </c>
      <c r="AW2498" s="15" t="s">
        <v>33</v>
      </c>
      <c r="AX2498" s="15" t="s">
        <v>72</v>
      </c>
      <c r="AY2498" s="236" t="s">
        <v>525</v>
      </c>
    </row>
    <row r="2499" spans="2:51" s="13" customFormat="1" ht="11.25">
      <c r="B2499" s="204"/>
      <c r="C2499" s="205"/>
      <c r="D2499" s="206" t="s">
        <v>546</v>
      </c>
      <c r="E2499" s="207" t="s">
        <v>19</v>
      </c>
      <c r="F2499" s="208" t="s">
        <v>2571</v>
      </c>
      <c r="G2499" s="205"/>
      <c r="H2499" s="209">
        <v>68.8</v>
      </c>
      <c r="I2499" s="210"/>
      <c r="J2499" s="205"/>
      <c r="K2499" s="205"/>
      <c r="L2499" s="211"/>
      <c r="M2499" s="212"/>
      <c r="N2499" s="213"/>
      <c r="O2499" s="213"/>
      <c r="P2499" s="213"/>
      <c r="Q2499" s="213"/>
      <c r="R2499" s="213"/>
      <c r="S2499" s="213"/>
      <c r="T2499" s="214"/>
      <c r="AT2499" s="215" t="s">
        <v>546</v>
      </c>
      <c r="AU2499" s="215" t="s">
        <v>85</v>
      </c>
      <c r="AV2499" s="13" t="s">
        <v>85</v>
      </c>
      <c r="AW2499" s="13" t="s">
        <v>33</v>
      </c>
      <c r="AX2499" s="13" t="s">
        <v>72</v>
      </c>
      <c r="AY2499" s="215" t="s">
        <v>525</v>
      </c>
    </row>
    <row r="2500" spans="2:51" s="15" customFormat="1" ht="11.25">
      <c r="B2500" s="227"/>
      <c r="C2500" s="228"/>
      <c r="D2500" s="206" t="s">
        <v>546</v>
      </c>
      <c r="E2500" s="229" t="s">
        <v>19</v>
      </c>
      <c r="F2500" s="230" t="s">
        <v>2107</v>
      </c>
      <c r="G2500" s="228"/>
      <c r="H2500" s="229" t="s">
        <v>19</v>
      </c>
      <c r="I2500" s="231"/>
      <c r="J2500" s="228"/>
      <c r="K2500" s="228"/>
      <c r="L2500" s="232"/>
      <c r="M2500" s="233"/>
      <c r="N2500" s="234"/>
      <c r="O2500" s="234"/>
      <c r="P2500" s="234"/>
      <c r="Q2500" s="234"/>
      <c r="R2500" s="234"/>
      <c r="S2500" s="234"/>
      <c r="T2500" s="235"/>
      <c r="AT2500" s="236" t="s">
        <v>546</v>
      </c>
      <c r="AU2500" s="236" t="s">
        <v>85</v>
      </c>
      <c r="AV2500" s="15" t="s">
        <v>79</v>
      </c>
      <c r="AW2500" s="15" t="s">
        <v>33</v>
      </c>
      <c r="AX2500" s="15" t="s">
        <v>72</v>
      </c>
      <c r="AY2500" s="236" t="s">
        <v>525</v>
      </c>
    </row>
    <row r="2501" spans="2:51" s="13" customFormat="1" ht="11.25">
      <c r="B2501" s="204"/>
      <c r="C2501" s="205"/>
      <c r="D2501" s="206" t="s">
        <v>546</v>
      </c>
      <c r="E2501" s="207" t="s">
        <v>19</v>
      </c>
      <c r="F2501" s="208" t="s">
        <v>2547</v>
      </c>
      <c r="G2501" s="205"/>
      <c r="H2501" s="209">
        <v>10.44</v>
      </c>
      <c r="I2501" s="210"/>
      <c r="J2501" s="205"/>
      <c r="K2501" s="205"/>
      <c r="L2501" s="211"/>
      <c r="M2501" s="212"/>
      <c r="N2501" s="213"/>
      <c r="O2501" s="213"/>
      <c r="P2501" s="213"/>
      <c r="Q2501" s="213"/>
      <c r="R2501" s="213"/>
      <c r="S2501" s="213"/>
      <c r="T2501" s="214"/>
      <c r="AT2501" s="215" t="s">
        <v>546</v>
      </c>
      <c r="AU2501" s="215" t="s">
        <v>85</v>
      </c>
      <c r="AV2501" s="13" t="s">
        <v>85</v>
      </c>
      <c r="AW2501" s="13" t="s">
        <v>33</v>
      </c>
      <c r="AX2501" s="13" t="s">
        <v>72</v>
      </c>
      <c r="AY2501" s="215" t="s">
        <v>525</v>
      </c>
    </row>
    <row r="2502" spans="2:51" s="15" customFormat="1" ht="11.25">
      <c r="B2502" s="227"/>
      <c r="C2502" s="228"/>
      <c r="D2502" s="206" t="s">
        <v>546</v>
      </c>
      <c r="E2502" s="229" t="s">
        <v>19</v>
      </c>
      <c r="F2502" s="230" t="s">
        <v>1931</v>
      </c>
      <c r="G2502" s="228"/>
      <c r="H2502" s="229" t="s">
        <v>19</v>
      </c>
      <c r="I2502" s="231"/>
      <c r="J2502" s="228"/>
      <c r="K2502" s="228"/>
      <c r="L2502" s="232"/>
      <c r="M2502" s="233"/>
      <c r="N2502" s="234"/>
      <c r="O2502" s="234"/>
      <c r="P2502" s="234"/>
      <c r="Q2502" s="234"/>
      <c r="R2502" s="234"/>
      <c r="S2502" s="234"/>
      <c r="T2502" s="235"/>
      <c r="AT2502" s="236" t="s">
        <v>546</v>
      </c>
      <c r="AU2502" s="236" t="s">
        <v>85</v>
      </c>
      <c r="AV2502" s="15" t="s">
        <v>79</v>
      </c>
      <c r="AW2502" s="15" t="s">
        <v>33</v>
      </c>
      <c r="AX2502" s="15" t="s">
        <v>72</v>
      </c>
      <c r="AY2502" s="236" t="s">
        <v>525</v>
      </c>
    </row>
    <row r="2503" spans="2:51" s="13" customFormat="1" ht="11.25">
      <c r="B2503" s="204"/>
      <c r="C2503" s="205"/>
      <c r="D2503" s="206" t="s">
        <v>546</v>
      </c>
      <c r="E2503" s="207" t="s">
        <v>19</v>
      </c>
      <c r="F2503" s="208" t="s">
        <v>2548</v>
      </c>
      <c r="G2503" s="205"/>
      <c r="H2503" s="209">
        <v>18.600000000000001</v>
      </c>
      <c r="I2503" s="210"/>
      <c r="J2503" s="205"/>
      <c r="K2503" s="205"/>
      <c r="L2503" s="211"/>
      <c r="M2503" s="212"/>
      <c r="N2503" s="213"/>
      <c r="O2503" s="213"/>
      <c r="P2503" s="213"/>
      <c r="Q2503" s="213"/>
      <c r="R2503" s="213"/>
      <c r="S2503" s="213"/>
      <c r="T2503" s="214"/>
      <c r="AT2503" s="215" t="s">
        <v>546</v>
      </c>
      <c r="AU2503" s="215" t="s">
        <v>85</v>
      </c>
      <c r="AV2503" s="13" t="s">
        <v>85</v>
      </c>
      <c r="AW2503" s="13" t="s">
        <v>33</v>
      </c>
      <c r="AX2503" s="13" t="s">
        <v>72</v>
      </c>
      <c r="AY2503" s="215" t="s">
        <v>525</v>
      </c>
    </row>
    <row r="2504" spans="2:51" s="15" customFormat="1" ht="11.25">
      <c r="B2504" s="227"/>
      <c r="C2504" s="228"/>
      <c r="D2504" s="206" t="s">
        <v>546</v>
      </c>
      <c r="E2504" s="229" t="s">
        <v>19</v>
      </c>
      <c r="F2504" s="230" t="s">
        <v>2110</v>
      </c>
      <c r="G2504" s="228"/>
      <c r="H2504" s="229" t="s">
        <v>19</v>
      </c>
      <c r="I2504" s="231"/>
      <c r="J2504" s="228"/>
      <c r="K2504" s="228"/>
      <c r="L2504" s="232"/>
      <c r="M2504" s="233"/>
      <c r="N2504" s="234"/>
      <c r="O2504" s="234"/>
      <c r="P2504" s="234"/>
      <c r="Q2504" s="234"/>
      <c r="R2504" s="234"/>
      <c r="S2504" s="234"/>
      <c r="T2504" s="235"/>
      <c r="AT2504" s="236" t="s">
        <v>546</v>
      </c>
      <c r="AU2504" s="236" t="s">
        <v>85</v>
      </c>
      <c r="AV2504" s="15" t="s">
        <v>79</v>
      </c>
      <c r="AW2504" s="15" t="s">
        <v>33</v>
      </c>
      <c r="AX2504" s="15" t="s">
        <v>72</v>
      </c>
      <c r="AY2504" s="236" t="s">
        <v>525</v>
      </c>
    </row>
    <row r="2505" spans="2:51" s="13" customFormat="1" ht="11.25">
      <c r="B2505" s="204"/>
      <c r="C2505" s="205"/>
      <c r="D2505" s="206" t="s">
        <v>546</v>
      </c>
      <c r="E2505" s="207" t="s">
        <v>19</v>
      </c>
      <c r="F2505" s="208" t="s">
        <v>2549</v>
      </c>
      <c r="G2505" s="205"/>
      <c r="H2505" s="209">
        <v>15.4</v>
      </c>
      <c r="I2505" s="210"/>
      <c r="J2505" s="205"/>
      <c r="K2505" s="205"/>
      <c r="L2505" s="211"/>
      <c r="M2505" s="212"/>
      <c r="N2505" s="213"/>
      <c r="O2505" s="213"/>
      <c r="P2505" s="213"/>
      <c r="Q2505" s="213"/>
      <c r="R2505" s="213"/>
      <c r="S2505" s="213"/>
      <c r="T2505" s="214"/>
      <c r="AT2505" s="215" t="s">
        <v>546</v>
      </c>
      <c r="AU2505" s="215" t="s">
        <v>85</v>
      </c>
      <c r="AV2505" s="13" t="s">
        <v>85</v>
      </c>
      <c r="AW2505" s="13" t="s">
        <v>33</v>
      </c>
      <c r="AX2505" s="13" t="s">
        <v>72</v>
      </c>
      <c r="AY2505" s="215" t="s">
        <v>525</v>
      </c>
    </row>
    <row r="2506" spans="2:51" s="15" customFormat="1" ht="11.25">
      <c r="B2506" s="227"/>
      <c r="C2506" s="228"/>
      <c r="D2506" s="206" t="s">
        <v>546</v>
      </c>
      <c r="E2506" s="229" t="s">
        <v>19</v>
      </c>
      <c r="F2506" s="230" t="s">
        <v>2112</v>
      </c>
      <c r="G2506" s="228"/>
      <c r="H2506" s="229" t="s">
        <v>19</v>
      </c>
      <c r="I2506" s="231"/>
      <c r="J2506" s="228"/>
      <c r="K2506" s="228"/>
      <c r="L2506" s="232"/>
      <c r="M2506" s="233"/>
      <c r="N2506" s="234"/>
      <c r="O2506" s="234"/>
      <c r="P2506" s="234"/>
      <c r="Q2506" s="234"/>
      <c r="R2506" s="234"/>
      <c r="S2506" s="234"/>
      <c r="T2506" s="235"/>
      <c r="AT2506" s="236" t="s">
        <v>546</v>
      </c>
      <c r="AU2506" s="236" t="s">
        <v>85</v>
      </c>
      <c r="AV2506" s="15" t="s">
        <v>79</v>
      </c>
      <c r="AW2506" s="15" t="s">
        <v>33</v>
      </c>
      <c r="AX2506" s="15" t="s">
        <v>72</v>
      </c>
      <c r="AY2506" s="236" t="s">
        <v>525</v>
      </c>
    </row>
    <row r="2507" spans="2:51" s="13" customFormat="1" ht="11.25">
      <c r="B2507" s="204"/>
      <c r="C2507" s="205"/>
      <c r="D2507" s="206" t="s">
        <v>546</v>
      </c>
      <c r="E2507" s="207" t="s">
        <v>19</v>
      </c>
      <c r="F2507" s="208" t="s">
        <v>2548</v>
      </c>
      <c r="G2507" s="205"/>
      <c r="H2507" s="209">
        <v>18.600000000000001</v>
      </c>
      <c r="I2507" s="210"/>
      <c r="J2507" s="205"/>
      <c r="K2507" s="205"/>
      <c r="L2507" s="211"/>
      <c r="M2507" s="212"/>
      <c r="N2507" s="213"/>
      <c r="O2507" s="213"/>
      <c r="P2507" s="213"/>
      <c r="Q2507" s="213"/>
      <c r="R2507" s="213"/>
      <c r="S2507" s="213"/>
      <c r="T2507" s="214"/>
      <c r="AT2507" s="215" t="s">
        <v>546</v>
      </c>
      <c r="AU2507" s="215" t="s">
        <v>85</v>
      </c>
      <c r="AV2507" s="13" t="s">
        <v>85</v>
      </c>
      <c r="AW2507" s="13" t="s">
        <v>33</v>
      </c>
      <c r="AX2507" s="13" t="s">
        <v>72</v>
      </c>
      <c r="AY2507" s="215" t="s">
        <v>525</v>
      </c>
    </row>
    <row r="2508" spans="2:51" s="15" customFormat="1" ht="11.25">
      <c r="B2508" s="227"/>
      <c r="C2508" s="228"/>
      <c r="D2508" s="206" t="s">
        <v>546</v>
      </c>
      <c r="E2508" s="229" t="s">
        <v>19</v>
      </c>
      <c r="F2508" s="230" t="s">
        <v>2113</v>
      </c>
      <c r="G2508" s="228"/>
      <c r="H2508" s="229" t="s">
        <v>19</v>
      </c>
      <c r="I2508" s="231"/>
      <c r="J2508" s="228"/>
      <c r="K2508" s="228"/>
      <c r="L2508" s="232"/>
      <c r="M2508" s="233"/>
      <c r="N2508" s="234"/>
      <c r="O2508" s="234"/>
      <c r="P2508" s="234"/>
      <c r="Q2508" s="234"/>
      <c r="R2508" s="234"/>
      <c r="S2508" s="234"/>
      <c r="T2508" s="235"/>
      <c r="AT2508" s="236" t="s">
        <v>546</v>
      </c>
      <c r="AU2508" s="236" t="s">
        <v>85</v>
      </c>
      <c r="AV2508" s="15" t="s">
        <v>79</v>
      </c>
      <c r="AW2508" s="15" t="s">
        <v>33</v>
      </c>
      <c r="AX2508" s="15" t="s">
        <v>72</v>
      </c>
      <c r="AY2508" s="236" t="s">
        <v>525</v>
      </c>
    </row>
    <row r="2509" spans="2:51" s="13" customFormat="1" ht="11.25">
      <c r="B2509" s="204"/>
      <c r="C2509" s="205"/>
      <c r="D2509" s="206" t="s">
        <v>546</v>
      </c>
      <c r="E2509" s="207" t="s">
        <v>19</v>
      </c>
      <c r="F2509" s="208" t="s">
        <v>2567</v>
      </c>
      <c r="G2509" s="205"/>
      <c r="H2509" s="209">
        <v>9.9</v>
      </c>
      <c r="I2509" s="210"/>
      <c r="J2509" s="205"/>
      <c r="K2509" s="205"/>
      <c r="L2509" s="211"/>
      <c r="M2509" s="212"/>
      <c r="N2509" s="213"/>
      <c r="O2509" s="213"/>
      <c r="P2509" s="213"/>
      <c r="Q2509" s="213"/>
      <c r="R2509" s="213"/>
      <c r="S2509" s="213"/>
      <c r="T2509" s="214"/>
      <c r="AT2509" s="215" t="s">
        <v>546</v>
      </c>
      <c r="AU2509" s="215" t="s">
        <v>85</v>
      </c>
      <c r="AV2509" s="13" t="s">
        <v>85</v>
      </c>
      <c r="AW2509" s="13" t="s">
        <v>33</v>
      </c>
      <c r="AX2509" s="13" t="s">
        <v>72</v>
      </c>
      <c r="AY2509" s="215" t="s">
        <v>525</v>
      </c>
    </row>
    <row r="2510" spans="2:51" s="15" customFormat="1" ht="11.25">
      <c r="B2510" s="227"/>
      <c r="C2510" s="228"/>
      <c r="D2510" s="206" t="s">
        <v>546</v>
      </c>
      <c r="E2510" s="229" t="s">
        <v>19</v>
      </c>
      <c r="F2510" s="230" t="s">
        <v>2115</v>
      </c>
      <c r="G2510" s="228"/>
      <c r="H2510" s="229" t="s">
        <v>19</v>
      </c>
      <c r="I2510" s="231"/>
      <c r="J2510" s="228"/>
      <c r="K2510" s="228"/>
      <c r="L2510" s="232"/>
      <c r="M2510" s="233"/>
      <c r="N2510" s="234"/>
      <c r="O2510" s="234"/>
      <c r="P2510" s="234"/>
      <c r="Q2510" s="234"/>
      <c r="R2510" s="234"/>
      <c r="S2510" s="234"/>
      <c r="T2510" s="235"/>
      <c r="AT2510" s="236" t="s">
        <v>546</v>
      </c>
      <c r="AU2510" s="236" t="s">
        <v>85</v>
      </c>
      <c r="AV2510" s="15" t="s">
        <v>79</v>
      </c>
      <c r="AW2510" s="15" t="s">
        <v>33</v>
      </c>
      <c r="AX2510" s="15" t="s">
        <v>72</v>
      </c>
      <c r="AY2510" s="236" t="s">
        <v>525</v>
      </c>
    </row>
    <row r="2511" spans="2:51" s="13" customFormat="1" ht="11.25">
      <c r="B2511" s="204"/>
      <c r="C2511" s="205"/>
      <c r="D2511" s="206" t="s">
        <v>546</v>
      </c>
      <c r="E2511" s="207" t="s">
        <v>19</v>
      </c>
      <c r="F2511" s="208" t="s">
        <v>2567</v>
      </c>
      <c r="G2511" s="205"/>
      <c r="H2511" s="209">
        <v>9.9</v>
      </c>
      <c r="I2511" s="210"/>
      <c r="J2511" s="205"/>
      <c r="K2511" s="205"/>
      <c r="L2511" s="211"/>
      <c r="M2511" s="212"/>
      <c r="N2511" s="213"/>
      <c r="O2511" s="213"/>
      <c r="P2511" s="213"/>
      <c r="Q2511" s="213"/>
      <c r="R2511" s="213"/>
      <c r="S2511" s="213"/>
      <c r="T2511" s="214"/>
      <c r="AT2511" s="215" t="s">
        <v>546</v>
      </c>
      <c r="AU2511" s="215" t="s">
        <v>85</v>
      </c>
      <c r="AV2511" s="13" t="s">
        <v>85</v>
      </c>
      <c r="AW2511" s="13" t="s">
        <v>33</v>
      </c>
      <c r="AX2511" s="13" t="s">
        <v>72</v>
      </c>
      <c r="AY2511" s="215" t="s">
        <v>525</v>
      </c>
    </row>
    <row r="2512" spans="2:51" s="15" customFormat="1" ht="11.25">
      <c r="B2512" s="227"/>
      <c r="C2512" s="228"/>
      <c r="D2512" s="206" t="s">
        <v>546</v>
      </c>
      <c r="E2512" s="229" t="s">
        <v>19</v>
      </c>
      <c r="F2512" s="230" t="s">
        <v>2116</v>
      </c>
      <c r="G2512" s="228"/>
      <c r="H2512" s="229" t="s">
        <v>19</v>
      </c>
      <c r="I2512" s="231"/>
      <c r="J2512" s="228"/>
      <c r="K2512" s="228"/>
      <c r="L2512" s="232"/>
      <c r="M2512" s="233"/>
      <c r="N2512" s="234"/>
      <c r="O2512" s="234"/>
      <c r="P2512" s="234"/>
      <c r="Q2512" s="234"/>
      <c r="R2512" s="234"/>
      <c r="S2512" s="234"/>
      <c r="T2512" s="235"/>
      <c r="AT2512" s="236" t="s">
        <v>546</v>
      </c>
      <c r="AU2512" s="236" t="s">
        <v>85</v>
      </c>
      <c r="AV2512" s="15" t="s">
        <v>79</v>
      </c>
      <c r="AW2512" s="15" t="s">
        <v>33</v>
      </c>
      <c r="AX2512" s="15" t="s">
        <v>72</v>
      </c>
      <c r="AY2512" s="236" t="s">
        <v>525</v>
      </c>
    </row>
    <row r="2513" spans="2:51" s="13" customFormat="1" ht="11.25">
      <c r="B2513" s="204"/>
      <c r="C2513" s="205"/>
      <c r="D2513" s="206" t="s">
        <v>546</v>
      </c>
      <c r="E2513" s="207" t="s">
        <v>19</v>
      </c>
      <c r="F2513" s="208" t="s">
        <v>2572</v>
      </c>
      <c r="G2513" s="205"/>
      <c r="H2513" s="209">
        <v>18.8</v>
      </c>
      <c r="I2513" s="210"/>
      <c r="J2513" s="205"/>
      <c r="K2513" s="205"/>
      <c r="L2513" s="211"/>
      <c r="M2513" s="212"/>
      <c r="N2513" s="213"/>
      <c r="O2513" s="213"/>
      <c r="P2513" s="213"/>
      <c r="Q2513" s="213"/>
      <c r="R2513" s="213"/>
      <c r="S2513" s="213"/>
      <c r="T2513" s="214"/>
      <c r="AT2513" s="215" t="s">
        <v>546</v>
      </c>
      <c r="AU2513" s="215" t="s">
        <v>85</v>
      </c>
      <c r="AV2513" s="13" t="s">
        <v>85</v>
      </c>
      <c r="AW2513" s="13" t="s">
        <v>33</v>
      </c>
      <c r="AX2513" s="13" t="s">
        <v>72</v>
      </c>
      <c r="AY2513" s="215" t="s">
        <v>525</v>
      </c>
    </row>
    <row r="2514" spans="2:51" s="15" customFormat="1" ht="11.25">
      <c r="B2514" s="227"/>
      <c r="C2514" s="228"/>
      <c r="D2514" s="206" t="s">
        <v>546</v>
      </c>
      <c r="E2514" s="229" t="s">
        <v>19</v>
      </c>
      <c r="F2514" s="230" t="s">
        <v>2119</v>
      </c>
      <c r="G2514" s="228"/>
      <c r="H2514" s="229" t="s">
        <v>19</v>
      </c>
      <c r="I2514" s="231"/>
      <c r="J2514" s="228"/>
      <c r="K2514" s="228"/>
      <c r="L2514" s="232"/>
      <c r="M2514" s="233"/>
      <c r="N2514" s="234"/>
      <c r="O2514" s="234"/>
      <c r="P2514" s="234"/>
      <c r="Q2514" s="234"/>
      <c r="R2514" s="234"/>
      <c r="S2514" s="234"/>
      <c r="T2514" s="235"/>
      <c r="AT2514" s="236" t="s">
        <v>546</v>
      </c>
      <c r="AU2514" s="236" t="s">
        <v>85</v>
      </c>
      <c r="AV2514" s="15" t="s">
        <v>79</v>
      </c>
      <c r="AW2514" s="15" t="s">
        <v>33</v>
      </c>
      <c r="AX2514" s="15" t="s">
        <v>72</v>
      </c>
      <c r="AY2514" s="236" t="s">
        <v>525</v>
      </c>
    </row>
    <row r="2515" spans="2:51" s="13" customFormat="1" ht="11.25">
      <c r="B2515" s="204"/>
      <c r="C2515" s="205"/>
      <c r="D2515" s="206" t="s">
        <v>546</v>
      </c>
      <c r="E2515" s="207" t="s">
        <v>19</v>
      </c>
      <c r="F2515" s="208" t="s">
        <v>2567</v>
      </c>
      <c r="G2515" s="205"/>
      <c r="H2515" s="209">
        <v>9.9</v>
      </c>
      <c r="I2515" s="210"/>
      <c r="J2515" s="205"/>
      <c r="K2515" s="205"/>
      <c r="L2515" s="211"/>
      <c r="M2515" s="212"/>
      <c r="N2515" s="213"/>
      <c r="O2515" s="213"/>
      <c r="P2515" s="213"/>
      <c r="Q2515" s="213"/>
      <c r="R2515" s="213"/>
      <c r="S2515" s="213"/>
      <c r="T2515" s="214"/>
      <c r="AT2515" s="215" t="s">
        <v>546</v>
      </c>
      <c r="AU2515" s="215" t="s">
        <v>85</v>
      </c>
      <c r="AV2515" s="13" t="s">
        <v>85</v>
      </c>
      <c r="AW2515" s="13" t="s">
        <v>33</v>
      </c>
      <c r="AX2515" s="13" t="s">
        <v>72</v>
      </c>
      <c r="AY2515" s="215" t="s">
        <v>525</v>
      </c>
    </row>
    <row r="2516" spans="2:51" s="15" customFormat="1" ht="11.25">
      <c r="B2516" s="227"/>
      <c r="C2516" s="228"/>
      <c r="D2516" s="206" t="s">
        <v>546</v>
      </c>
      <c r="E2516" s="229" t="s">
        <v>19</v>
      </c>
      <c r="F2516" s="230" t="s">
        <v>2120</v>
      </c>
      <c r="G2516" s="228"/>
      <c r="H2516" s="229" t="s">
        <v>19</v>
      </c>
      <c r="I2516" s="231"/>
      <c r="J2516" s="228"/>
      <c r="K2516" s="228"/>
      <c r="L2516" s="232"/>
      <c r="M2516" s="233"/>
      <c r="N2516" s="234"/>
      <c r="O2516" s="234"/>
      <c r="P2516" s="234"/>
      <c r="Q2516" s="234"/>
      <c r="R2516" s="234"/>
      <c r="S2516" s="234"/>
      <c r="T2516" s="235"/>
      <c r="AT2516" s="236" t="s">
        <v>546</v>
      </c>
      <c r="AU2516" s="236" t="s">
        <v>85</v>
      </c>
      <c r="AV2516" s="15" t="s">
        <v>79</v>
      </c>
      <c r="AW2516" s="15" t="s">
        <v>33</v>
      </c>
      <c r="AX2516" s="15" t="s">
        <v>72</v>
      </c>
      <c r="AY2516" s="236" t="s">
        <v>525</v>
      </c>
    </row>
    <row r="2517" spans="2:51" s="13" customFormat="1" ht="11.25">
      <c r="B2517" s="204"/>
      <c r="C2517" s="205"/>
      <c r="D2517" s="206" t="s">
        <v>546</v>
      </c>
      <c r="E2517" s="207" t="s">
        <v>19</v>
      </c>
      <c r="F2517" s="208" t="s">
        <v>2567</v>
      </c>
      <c r="G2517" s="205"/>
      <c r="H2517" s="209">
        <v>9.9</v>
      </c>
      <c r="I2517" s="210"/>
      <c r="J2517" s="205"/>
      <c r="K2517" s="205"/>
      <c r="L2517" s="211"/>
      <c r="M2517" s="212"/>
      <c r="N2517" s="213"/>
      <c r="O2517" s="213"/>
      <c r="P2517" s="213"/>
      <c r="Q2517" s="213"/>
      <c r="R2517" s="213"/>
      <c r="S2517" s="213"/>
      <c r="T2517" s="214"/>
      <c r="AT2517" s="215" t="s">
        <v>546</v>
      </c>
      <c r="AU2517" s="215" t="s">
        <v>85</v>
      </c>
      <c r="AV2517" s="13" t="s">
        <v>85</v>
      </c>
      <c r="AW2517" s="13" t="s">
        <v>33</v>
      </c>
      <c r="AX2517" s="13" t="s">
        <v>72</v>
      </c>
      <c r="AY2517" s="215" t="s">
        <v>525</v>
      </c>
    </row>
    <row r="2518" spans="2:51" s="15" customFormat="1" ht="11.25">
      <c r="B2518" s="227"/>
      <c r="C2518" s="228"/>
      <c r="D2518" s="206" t="s">
        <v>546</v>
      </c>
      <c r="E2518" s="229" t="s">
        <v>19</v>
      </c>
      <c r="F2518" s="230" t="s">
        <v>2121</v>
      </c>
      <c r="G2518" s="228"/>
      <c r="H2518" s="229" t="s">
        <v>19</v>
      </c>
      <c r="I2518" s="231"/>
      <c r="J2518" s="228"/>
      <c r="K2518" s="228"/>
      <c r="L2518" s="232"/>
      <c r="M2518" s="233"/>
      <c r="N2518" s="234"/>
      <c r="O2518" s="234"/>
      <c r="P2518" s="234"/>
      <c r="Q2518" s="234"/>
      <c r="R2518" s="234"/>
      <c r="S2518" s="234"/>
      <c r="T2518" s="235"/>
      <c r="AT2518" s="236" t="s">
        <v>546</v>
      </c>
      <c r="AU2518" s="236" t="s">
        <v>85</v>
      </c>
      <c r="AV2518" s="15" t="s">
        <v>79</v>
      </c>
      <c r="AW2518" s="15" t="s">
        <v>33</v>
      </c>
      <c r="AX2518" s="15" t="s">
        <v>72</v>
      </c>
      <c r="AY2518" s="236" t="s">
        <v>525</v>
      </c>
    </row>
    <row r="2519" spans="2:51" s="13" customFormat="1" ht="11.25">
      <c r="B2519" s="204"/>
      <c r="C2519" s="205"/>
      <c r="D2519" s="206" t="s">
        <v>546</v>
      </c>
      <c r="E2519" s="207" t="s">
        <v>19</v>
      </c>
      <c r="F2519" s="208" t="s">
        <v>2552</v>
      </c>
      <c r="G2519" s="205"/>
      <c r="H2519" s="209">
        <v>18.5</v>
      </c>
      <c r="I2519" s="210"/>
      <c r="J2519" s="205"/>
      <c r="K2519" s="205"/>
      <c r="L2519" s="211"/>
      <c r="M2519" s="212"/>
      <c r="N2519" s="213"/>
      <c r="O2519" s="213"/>
      <c r="P2519" s="213"/>
      <c r="Q2519" s="213"/>
      <c r="R2519" s="213"/>
      <c r="S2519" s="213"/>
      <c r="T2519" s="214"/>
      <c r="AT2519" s="215" t="s">
        <v>546</v>
      </c>
      <c r="AU2519" s="215" t="s">
        <v>85</v>
      </c>
      <c r="AV2519" s="13" t="s">
        <v>85</v>
      </c>
      <c r="AW2519" s="13" t="s">
        <v>33</v>
      </c>
      <c r="AX2519" s="13" t="s">
        <v>72</v>
      </c>
      <c r="AY2519" s="215" t="s">
        <v>525</v>
      </c>
    </row>
    <row r="2520" spans="2:51" s="15" customFormat="1" ht="11.25">
      <c r="B2520" s="227"/>
      <c r="C2520" s="228"/>
      <c r="D2520" s="206" t="s">
        <v>546</v>
      </c>
      <c r="E2520" s="229" t="s">
        <v>19</v>
      </c>
      <c r="F2520" s="230" t="s">
        <v>1829</v>
      </c>
      <c r="G2520" s="228"/>
      <c r="H2520" s="229" t="s">
        <v>19</v>
      </c>
      <c r="I2520" s="231"/>
      <c r="J2520" s="228"/>
      <c r="K2520" s="228"/>
      <c r="L2520" s="232"/>
      <c r="M2520" s="233"/>
      <c r="N2520" s="234"/>
      <c r="O2520" s="234"/>
      <c r="P2520" s="234"/>
      <c r="Q2520" s="234"/>
      <c r="R2520" s="234"/>
      <c r="S2520" s="234"/>
      <c r="T2520" s="235"/>
      <c r="AT2520" s="236" t="s">
        <v>546</v>
      </c>
      <c r="AU2520" s="236" t="s">
        <v>85</v>
      </c>
      <c r="AV2520" s="15" t="s">
        <v>79</v>
      </c>
      <c r="AW2520" s="15" t="s">
        <v>33</v>
      </c>
      <c r="AX2520" s="15" t="s">
        <v>72</v>
      </c>
      <c r="AY2520" s="236" t="s">
        <v>525</v>
      </c>
    </row>
    <row r="2521" spans="2:51" s="13" customFormat="1" ht="11.25">
      <c r="B2521" s="204"/>
      <c r="C2521" s="205"/>
      <c r="D2521" s="206" t="s">
        <v>546</v>
      </c>
      <c r="E2521" s="207" t="s">
        <v>19</v>
      </c>
      <c r="F2521" s="208" t="s">
        <v>2567</v>
      </c>
      <c r="G2521" s="205"/>
      <c r="H2521" s="209">
        <v>9.9</v>
      </c>
      <c r="I2521" s="210"/>
      <c r="J2521" s="205"/>
      <c r="K2521" s="205"/>
      <c r="L2521" s="211"/>
      <c r="M2521" s="212"/>
      <c r="N2521" s="213"/>
      <c r="O2521" s="213"/>
      <c r="P2521" s="213"/>
      <c r="Q2521" s="213"/>
      <c r="R2521" s="213"/>
      <c r="S2521" s="213"/>
      <c r="T2521" s="214"/>
      <c r="AT2521" s="215" t="s">
        <v>546</v>
      </c>
      <c r="AU2521" s="215" t="s">
        <v>85</v>
      </c>
      <c r="AV2521" s="13" t="s">
        <v>85</v>
      </c>
      <c r="AW2521" s="13" t="s">
        <v>33</v>
      </c>
      <c r="AX2521" s="13" t="s">
        <v>72</v>
      </c>
      <c r="AY2521" s="215" t="s">
        <v>525</v>
      </c>
    </row>
    <row r="2522" spans="2:51" s="15" customFormat="1" ht="11.25">
      <c r="B2522" s="227"/>
      <c r="C2522" s="228"/>
      <c r="D2522" s="206" t="s">
        <v>546</v>
      </c>
      <c r="E2522" s="229" t="s">
        <v>19</v>
      </c>
      <c r="F2522" s="230" t="s">
        <v>2124</v>
      </c>
      <c r="G2522" s="228"/>
      <c r="H2522" s="229" t="s">
        <v>19</v>
      </c>
      <c r="I2522" s="231"/>
      <c r="J2522" s="228"/>
      <c r="K2522" s="228"/>
      <c r="L2522" s="232"/>
      <c r="M2522" s="233"/>
      <c r="N2522" s="234"/>
      <c r="O2522" s="234"/>
      <c r="P2522" s="234"/>
      <c r="Q2522" s="234"/>
      <c r="R2522" s="234"/>
      <c r="S2522" s="234"/>
      <c r="T2522" s="235"/>
      <c r="AT2522" s="236" t="s">
        <v>546</v>
      </c>
      <c r="AU2522" s="236" t="s">
        <v>85</v>
      </c>
      <c r="AV2522" s="15" t="s">
        <v>79</v>
      </c>
      <c r="AW2522" s="15" t="s">
        <v>33</v>
      </c>
      <c r="AX2522" s="15" t="s">
        <v>72</v>
      </c>
      <c r="AY2522" s="236" t="s">
        <v>525</v>
      </c>
    </row>
    <row r="2523" spans="2:51" s="13" customFormat="1" ht="11.25">
      <c r="B2523" s="204"/>
      <c r="C2523" s="205"/>
      <c r="D2523" s="206" t="s">
        <v>546</v>
      </c>
      <c r="E2523" s="207" t="s">
        <v>19</v>
      </c>
      <c r="F2523" s="208" t="s">
        <v>2567</v>
      </c>
      <c r="G2523" s="205"/>
      <c r="H2523" s="209">
        <v>9.9</v>
      </c>
      <c r="I2523" s="210"/>
      <c r="J2523" s="205"/>
      <c r="K2523" s="205"/>
      <c r="L2523" s="211"/>
      <c r="M2523" s="212"/>
      <c r="N2523" s="213"/>
      <c r="O2523" s="213"/>
      <c r="P2523" s="213"/>
      <c r="Q2523" s="213"/>
      <c r="R2523" s="213"/>
      <c r="S2523" s="213"/>
      <c r="T2523" s="214"/>
      <c r="AT2523" s="215" t="s">
        <v>546</v>
      </c>
      <c r="AU2523" s="215" t="s">
        <v>85</v>
      </c>
      <c r="AV2523" s="13" t="s">
        <v>85</v>
      </c>
      <c r="AW2523" s="13" t="s">
        <v>33</v>
      </c>
      <c r="AX2523" s="13" t="s">
        <v>72</v>
      </c>
      <c r="AY2523" s="215" t="s">
        <v>525</v>
      </c>
    </row>
    <row r="2524" spans="2:51" s="15" customFormat="1" ht="11.25">
      <c r="B2524" s="227"/>
      <c r="C2524" s="228"/>
      <c r="D2524" s="206" t="s">
        <v>546</v>
      </c>
      <c r="E2524" s="229" t="s">
        <v>19</v>
      </c>
      <c r="F2524" s="230" t="s">
        <v>2125</v>
      </c>
      <c r="G2524" s="228"/>
      <c r="H2524" s="229" t="s">
        <v>19</v>
      </c>
      <c r="I2524" s="231"/>
      <c r="J2524" s="228"/>
      <c r="K2524" s="228"/>
      <c r="L2524" s="232"/>
      <c r="M2524" s="233"/>
      <c r="N2524" s="234"/>
      <c r="O2524" s="234"/>
      <c r="P2524" s="234"/>
      <c r="Q2524" s="234"/>
      <c r="R2524" s="234"/>
      <c r="S2524" s="234"/>
      <c r="T2524" s="235"/>
      <c r="AT2524" s="236" t="s">
        <v>546</v>
      </c>
      <c r="AU2524" s="236" t="s">
        <v>85</v>
      </c>
      <c r="AV2524" s="15" t="s">
        <v>79</v>
      </c>
      <c r="AW2524" s="15" t="s">
        <v>33</v>
      </c>
      <c r="AX2524" s="15" t="s">
        <v>72</v>
      </c>
      <c r="AY2524" s="236" t="s">
        <v>525</v>
      </c>
    </row>
    <row r="2525" spans="2:51" s="13" customFormat="1" ht="11.25">
      <c r="B2525" s="204"/>
      <c r="C2525" s="205"/>
      <c r="D2525" s="206" t="s">
        <v>546</v>
      </c>
      <c r="E2525" s="207" t="s">
        <v>19</v>
      </c>
      <c r="F2525" s="208" t="s">
        <v>2552</v>
      </c>
      <c r="G2525" s="205"/>
      <c r="H2525" s="209">
        <v>18.5</v>
      </c>
      <c r="I2525" s="210"/>
      <c r="J2525" s="205"/>
      <c r="K2525" s="205"/>
      <c r="L2525" s="211"/>
      <c r="M2525" s="212"/>
      <c r="N2525" s="213"/>
      <c r="O2525" s="213"/>
      <c r="P2525" s="213"/>
      <c r="Q2525" s="213"/>
      <c r="R2525" s="213"/>
      <c r="S2525" s="213"/>
      <c r="T2525" s="214"/>
      <c r="AT2525" s="215" t="s">
        <v>546</v>
      </c>
      <c r="AU2525" s="215" t="s">
        <v>85</v>
      </c>
      <c r="AV2525" s="13" t="s">
        <v>85</v>
      </c>
      <c r="AW2525" s="13" t="s">
        <v>33</v>
      </c>
      <c r="AX2525" s="13" t="s">
        <v>72</v>
      </c>
      <c r="AY2525" s="215" t="s">
        <v>525</v>
      </c>
    </row>
    <row r="2526" spans="2:51" s="15" customFormat="1" ht="11.25">
      <c r="B2526" s="227"/>
      <c r="C2526" s="228"/>
      <c r="D2526" s="206" t="s">
        <v>546</v>
      </c>
      <c r="E2526" s="229" t="s">
        <v>19</v>
      </c>
      <c r="F2526" s="230" t="s">
        <v>1933</v>
      </c>
      <c r="G2526" s="228"/>
      <c r="H2526" s="229" t="s">
        <v>19</v>
      </c>
      <c r="I2526" s="231"/>
      <c r="J2526" s="228"/>
      <c r="K2526" s="228"/>
      <c r="L2526" s="232"/>
      <c r="M2526" s="233"/>
      <c r="N2526" s="234"/>
      <c r="O2526" s="234"/>
      <c r="P2526" s="234"/>
      <c r="Q2526" s="234"/>
      <c r="R2526" s="234"/>
      <c r="S2526" s="234"/>
      <c r="T2526" s="235"/>
      <c r="AT2526" s="236" t="s">
        <v>546</v>
      </c>
      <c r="AU2526" s="236" t="s">
        <v>85</v>
      </c>
      <c r="AV2526" s="15" t="s">
        <v>79</v>
      </c>
      <c r="AW2526" s="15" t="s">
        <v>33</v>
      </c>
      <c r="AX2526" s="15" t="s">
        <v>72</v>
      </c>
      <c r="AY2526" s="236" t="s">
        <v>525</v>
      </c>
    </row>
    <row r="2527" spans="2:51" s="13" customFormat="1" ht="11.25">
      <c r="B2527" s="204"/>
      <c r="C2527" s="205"/>
      <c r="D2527" s="206" t="s">
        <v>546</v>
      </c>
      <c r="E2527" s="207" t="s">
        <v>19</v>
      </c>
      <c r="F2527" s="208" t="s">
        <v>2573</v>
      </c>
      <c r="G2527" s="205"/>
      <c r="H2527" s="209">
        <v>33.1</v>
      </c>
      <c r="I2527" s="210"/>
      <c r="J2527" s="205"/>
      <c r="K2527" s="205"/>
      <c r="L2527" s="211"/>
      <c r="M2527" s="212"/>
      <c r="N2527" s="213"/>
      <c r="O2527" s="213"/>
      <c r="P2527" s="213"/>
      <c r="Q2527" s="213"/>
      <c r="R2527" s="213"/>
      <c r="S2527" s="213"/>
      <c r="T2527" s="214"/>
      <c r="AT2527" s="215" t="s">
        <v>546</v>
      </c>
      <c r="AU2527" s="215" t="s">
        <v>85</v>
      </c>
      <c r="AV2527" s="13" t="s">
        <v>85</v>
      </c>
      <c r="AW2527" s="13" t="s">
        <v>33</v>
      </c>
      <c r="AX2527" s="13" t="s">
        <v>72</v>
      </c>
      <c r="AY2527" s="215" t="s">
        <v>525</v>
      </c>
    </row>
    <row r="2528" spans="2:51" s="13" customFormat="1" ht="11.25">
      <c r="B2528" s="204"/>
      <c r="C2528" s="205"/>
      <c r="D2528" s="206" t="s">
        <v>546</v>
      </c>
      <c r="E2528" s="207" t="s">
        <v>19</v>
      </c>
      <c r="F2528" s="208" t="s">
        <v>2574</v>
      </c>
      <c r="G2528" s="205"/>
      <c r="H2528" s="209">
        <v>5.64</v>
      </c>
      <c r="I2528" s="210"/>
      <c r="J2528" s="205"/>
      <c r="K2528" s="205"/>
      <c r="L2528" s="211"/>
      <c r="M2528" s="212"/>
      <c r="N2528" s="213"/>
      <c r="O2528" s="213"/>
      <c r="P2528" s="213"/>
      <c r="Q2528" s="213"/>
      <c r="R2528" s="213"/>
      <c r="S2528" s="213"/>
      <c r="T2528" s="214"/>
      <c r="AT2528" s="215" t="s">
        <v>546</v>
      </c>
      <c r="AU2528" s="215" t="s">
        <v>85</v>
      </c>
      <c r="AV2528" s="13" t="s">
        <v>85</v>
      </c>
      <c r="AW2528" s="13" t="s">
        <v>33</v>
      </c>
      <c r="AX2528" s="13" t="s">
        <v>72</v>
      </c>
      <c r="AY2528" s="215" t="s">
        <v>525</v>
      </c>
    </row>
    <row r="2529" spans="1:65" s="14" customFormat="1" ht="11.25">
      <c r="B2529" s="216"/>
      <c r="C2529" s="217"/>
      <c r="D2529" s="206" t="s">
        <v>546</v>
      </c>
      <c r="E2529" s="218" t="s">
        <v>19</v>
      </c>
      <c r="F2529" s="219" t="s">
        <v>552</v>
      </c>
      <c r="G2529" s="217"/>
      <c r="H2529" s="220">
        <v>1408.8409999999999</v>
      </c>
      <c r="I2529" s="221"/>
      <c r="J2529" s="217"/>
      <c r="K2529" s="217"/>
      <c r="L2529" s="222"/>
      <c r="M2529" s="223"/>
      <c r="N2529" s="224"/>
      <c r="O2529" s="224"/>
      <c r="P2529" s="224"/>
      <c r="Q2529" s="224"/>
      <c r="R2529" s="224"/>
      <c r="S2529" s="224"/>
      <c r="T2529" s="225"/>
      <c r="AT2529" s="226" t="s">
        <v>546</v>
      </c>
      <c r="AU2529" s="226" t="s">
        <v>85</v>
      </c>
      <c r="AV2529" s="14" t="s">
        <v>537</v>
      </c>
      <c r="AW2529" s="14" t="s">
        <v>33</v>
      </c>
      <c r="AX2529" s="14" t="s">
        <v>79</v>
      </c>
      <c r="AY2529" s="226" t="s">
        <v>525</v>
      </c>
    </row>
    <row r="2530" spans="1:65" s="2" customFormat="1" ht="37.9" customHeight="1">
      <c r="A2530" s="38"/>
      <c r="B2530" s="39"/>
      <c r="C2530" s="186" t="s">
        <v>2575</v>
      </c>
      <c r="D2530" s="186" t="s">
        <v>533</v>
      </c>
      <c r="E2530" s="187" t="s">
        <v>2576</v>
      </c>
      <c r="F2530" s="188" t="s">
        <v>2577</v>
      </c>
      <c r="G2530" s="189" t="s">
        <v>132</v>
      </c>
      <c r="H2530" s="190">
        <v>46.542000000000002</v>
      </c>
      <c r="I2530" s="191"/>
      <c r="J2530" s="192">
        <f>ROUND(I2530*H2530,2)</f>
        <v>0</v>
      </c>
      <c r="K2530" s="188" t="s">
        <v>536</v>
      </c>
      <c r="L2530" s="43"/>
      <c r="M2530" s="193" t="s">
        <v>19</v>
      </c>
      <c r="N2530" s="194" t="s">
        <v>44</v>
      </c>
      <c r="O2530" s="68"/>
      <c r="P2530" s="195">
        <f>O2530*H2530</f>
        <v>0</v>
      </c>
      <c r="Q2530" s="195">
        <v>1.6000000000000001E-3</v>
      </c>
      <c r="R2530" s="195">
        <f>Q2530*H2530</f>
        <v>7.4467200000000011E-2</v>
      </c>
      <c r="S2530" s="195">
        <v>0</v>
      </c>
      <c r="T2530" s="196">
        <f>S2530*H2530</f>
        <v>0</v>
      </c>
      <c r="U2530" s="38"/>
      <c r="V2530" s="38"/>
      <c r="W2530" s="38"/>
      <c r="X2530" s="38"/>
      <c r="Y2530" s="38"/>
      <c r="Z2530" s="38"/>
      <c r="AA2530" s="38"/>
      <c r="AB2530" s="38"/>
      <c r="AC2530" s="38"/>
      <c r="AD2530" s="38"/>
      <c r="AE2530" s="38"/>
      <c r="AR2530" s="197" t="s">
        <v>537</v>
      </c>
      <c r="AT2530" s="197" t="s">
        <v>533</v>
      </c>
      <c r="AU2530" s="197" t="s">
        <v>85</v>
      </c>
      <c r="AY2530" s="21" t="s">
        <v>525</v>
      </c>
      <c r="BE2530" s="198">
        <f>IF(N2530="základní",J2530,0)</f>
        <v>0</v>
      </c>
      <c r="BF2530" s="198">
        <f>IF(N2530="snížená",J2530,0)</f>
        <v>0</v>
      </c>
      <c r="BG2530" s="198">
        <f>IF(N2530="zákl. přenesená",J2530,0)</f>
        <v>0</v>
      </c>
      <c r="BH2530" s="198">
        <f>IF(N2530="sníž. přenesená",J2530,0)</f>
        <v>0</v>
      </c>
      <c r="BI2530" s="198">
        <f>IF(N2530="nulová",J2530,0)</f>
        <v>0</v>
      </c>
      <c r="BJ2530" s="21" t="s">
        <v>85</v>
      </c>
      <c r="BK2530" s="198">
        <f>ROUND(I2530*H2530,2)</f>
        <v>0</v>
      </c>
      <c r="BL2530" s="21" t="s">
        <v>537</v>
      </c>
      <c r="BM2530" s="197" t="s">
        <v>2578</v>
      </c>
    </row>
    <row r="2531" spans="1:65" s="2" customFormat="1" ht="11.25">
      <c r="A2531" s="38"/>
      <c r="B2531" s="39"/>
      <c r="C2531" s="40"/>
      <c r="D2531" s="199" t="s">
        <v>542</v>
      </c>
      <c r="E2531" s="40"/>
      <c r="F2531" s="200" t="s">
        <v>2579</v>
      </c>
      <c r="G2531" s="40"/>
      <c r="H2531" s="40"/>
      <c r="I2531" s="201"/>
      <c r="J2531" s="40"/>
      <c r="K2531" s="40"/>
      <c r="L2531" s="43"/>
      <c r="M2531" s="202"/>
      <c r="N2531" s="203"/>
      <c r="O2531" s="68"/>
      <c r="P2531" s="68"/>
      <c r="Q2531" s="68"/>
      <c r="R2531" s="68"/>
      <c r="S2531" s="68"/>
      <c r="T2531" s="69"/>
      <c r="U2531" s="38"/>
      <c r="V2531" s="38"/>
      <c r="W2531" s="38"/>
      <c r="X2531" s="38"/>
      <c r="Y2531" s="38"/>
      <c r="Z2531" s="38"/>
      <c r="AA2531" s="38"/>
      <c r="AB2531" s="38"/>
      <c r="AC2531" s="38"/>
      <c r="AD2531" s="38"/>
      <c r="AE2531" s="38"/>
      <c r="AT2531" s="21" t="s">
        <v>542</v>
      </c>
      <c r="AU2531" s="21" t="s">
        <v>85</v>
      </c>
    </row>
    <row r="2532" spans="1:65" s="15" customFormat="1" ht="11.25">
      <c r="B2532" s="227"/>
      <c r="C2532" s="228"/>
      <c r="D2532" s="206" t="s">
        <v>546</v>
      </c>
      <c r="E2532" s="229" t="s">
        <v>19</v>
      </c>
      <c r="F2532" s="230" t="s">
        <v>2580</v>
      </c>
      <c r="G2532" s="228"/>
      <c r="H2532" s="229" t="s">
        <v>19</v>
      </c>
      <c r="I2532" s="231"/>
      <c r="J2532" s="228"/>
      <c r="K2532" s="228"/>
      <c r="L2532" s="232"/>
      <c r="M2532" s="233"/>
      <c r="N2532" s="234"/>
      <c r="O2532" s="234"/>
      <c r="P2532" s="234"/>
      <c r="Q2532" s="234"/>
      <c r="R2532" s="234"/>
      <c r="S2532" s="234"/>
      <c r="T2532" s="235"/>
      <c r="AT2532" s="236" t="s">
        <v>546</v>
      </c>
      <c r="AU2532" s="236" t="s">
        <v>85</v>
      </c>
      <c r="AV2532" s="15" t="s">
        <v>79</v>
      </c>
      <c r="AW2532" s="15" t="s">
        <v>33</v>
      </c>
      <c r="AX2532" s="15" t="s">
        <v>72</v>
      </c>
      <c r="AY2532" s="236" t="s">
        <v>525</v>
      </c>
    </row>
    <row r="2533" spans="1:65" s="13" customFormat="1" ht="11.25">
      <c r="B2533" s="204"/>
      <c r="C2533" s="205"/>
      <c r="D2533" s="206" t="s">
        <v>546</v>
      </c>
      <c r="E2533" s="207" t="s">
        <v>19</v>
      </c>
      <c r="F2533" s="208" t="s">
        <v>2581</v>
      </c>
      <c r="G2533" s="205"/>
      <c r="H2533" s="209">
        <v>46.542000000000002</v>
      </c>
      <c r="I2533" s="210"/>
      <c r="J2533" s="205"/>
      <c r="K2533" s="205"/>
      <c r="L2533" s="211"/>
      <c r="M2533" s="212"/>
      <c r="N2533" s="213"/>
      <c r="O2533" s="213"/>
      <c r="P2533" s="213"/>
      <c r="Q2533" s="213"/>
      <c r="R2533" s="213"/>
      <c r="S2533" s="213"/>
      <c r="T2533" s="214"/>
      <c r="AT2533" s="215" t="s">
        <v>546</v>
      </c>
      <c r="AU2533" s="215" t="s">
        <v>85</v>
      </c>
      <c r="AV2533" s="13" t="s">
        <v>85</v>
      </c>
      <c r="AW2533" s="13" t="s">
        <v>33</v>
      </c>
      <c r="AX2533" s="13" t="s">
        <v>79</v>
      </c>
      <c r="AY2533" s="215" t="s">
        <v>525</v>
      </c>
    </row>
    <row r="2534" spans="1:65" s="2" customFormat="1" ht="37.9" customHeight="1">
      <c r="A2534" s="38"/>
      <c r="B2534" s="39"/>
      <c r="C2534" s="186" t="s">
        <v>2582</v>
      </c>
      <c r="D2534" s="186" t="s">
        <v>533</v>
      </c>
      <c r="E2534" s="187" t="s">
        <v>2583</v>
      </c>
      <c r="F2534" s="188" t="s">
        <v>2584</v>
      </c>
      <c r="G2534" s="189" t="s">
        <v>132</v>
      </c>
      <c r="H2534" s="190">
        <v>93.084000000000003</v>
      </c>
      <c r="I2534" s="191"/>
      <c r="J2534" s="192">
        <f>ROUND(I2534*H2534,2)</f>
        <v>0</v>
      </c>
      <c r="K2534" s="188" t="s">
        <v>536</v>
      </c>
      <c r="L2534" s="43"/>
      <c r="M2534" s="193" t="s">
        <v>19</v>
      </c>
      <c r="N2534" s="194" t="s">
        <v>44</v>
      </c>
      <c r="O2534" s="68"/>
      <c r="P2534" s="195">
        <f>O2534*H2534</f>
        <v>0</v>
      </c>
      <c r="Q2534" s="195">
        <v>1.6000000000000001E-3</v>
      </c>
      <c r="R2534" s="195">
        <f>Q2534*H2534</f>
        <v>0.14893440000000002</v>
      </c>
      <c r="S2534" s="195">
        <v>0</v>
      </c>
      <c r="T2534" s="196">
        <f>S2534*H2534</f>
        <v>0</v>
      </c>
      <c r="U2534" s="38"/>
      <c r="V2534" s="38"/>
      <c r="W2534" s="38"/>
      <c r="X2534" s="38"/>
      <c r="Y2534" s="38"/>
      <c r="Z2534" s="38"/>
      <c r="AA2534" s="38"/>
      <c r="AB2534" s="38"/>
      <c r="AC2534" s="38"/>
      <c r="AD2534" s="38"/>
      <c r="AE2534" s="38"/>
      <c r="AR2534" s="197" t="s">
        <v>537</v>
      </c>
      <c r="AT2534" s="197" t="s">
        <v>533</v>
      </c>
      <c r="AU2534" s="197" t="s">
        <v>85</v>
      </c>
      <c r="AY2534" s="21" t="s">
        <v>525</v>
      </c>
      <c r="BE2534" s="198">
        <f>IF(N2534="základní",J2534,0)</f>
        <v>0</v>
      </c>
      <c r="BF2534" s="198">
        <f>IF(N2534="snížená",J2534,0)</f>
        <v>0</v>
      </c>
      <c r="BG2534" s="198">
        <f>IF(N2534="zákl. přenesená",J2534,0)</f>
        <v>0</v>
      </c>
      <c r="BH2534" s="198">
        <f>IF(N2534="sníž. přenesená",J2534,0)</f>
        <v>0</v>
      </c>
      <c r="BI2534" s="198">
        <f>IF(N2534="nulová",J2534,0)</f>
        <v>0</v>
      </c>
      <c r="BJ2534" s="21" t="s">
        <v>85</v>
      </c>
      <c r="BK2534" s="198">
        <f>ROUND(I2534*H2534,2)</f>
        <v>0</v>
      </c>
      <c r="BL2534" s="21" t="s">
        <v>537</v>
      </c>
      <c r="BM2534" s="197" t="s">
        <v>2585</v>
      </c>
    </row>
    <row r="2535" spans="1:65" s="2" customFormat="1" ht="11.25">
      <c r="A2535" s="38"/>
      <c r="B2535" s="39"/>
      <c r="C2535" s="40"/>
      <c r="D2535" s="199" t="s">
        <v>542</v>
      </c>
      <c r="E2535" s="40"/>
      <c r="F2535" s="200" t="s">
        <v>2586</v>
      </c>
      <c r="G2535" s="40"/>
      <c r="H2535" s="40"/>
      <c r="I2535" s="201"/>
      <c r="J2535" s="40"/>
      <c r="K2535" s="40"/>
      <c r="L2535" s="43"/>
      <c r="M2535" s="202"/>
      <c r="N2535" s="203"/>
      <c r="O2535" s="68"/>
      <c r="P2535" s="68"/>
      <c r="Q2535" s="68"/>
      <c r="R2535" s="68"/>
      <c r="S2535" s="68"/>
      <c r="T2535" s="69"/>
      <c r="U2535" s="38"/>
      <c r="V2535" s="38"/>
      <c r="W2535" s="38"/>
      <c r="X2535" s="38"/>
      <c r="Y2535" s="38"/>
      <c r="Z2535" s="38"/>
      <c r="AA2535" s="38"/>
      <c r="AB2535" s="38"/>
      <c r="AC2535" s="38"/>
      <c r="AD2535" s="38"/>
      <c r="AE2535" s="38"/>
      <c r="AT2535" s="21" t="s">
        <v>542</v>
      </c>
      <c r="AU2535" s="21" t="s">
        <v>85</v>
      </c>
    </row>
    <row r="2536" spans="1:65" s="15" customFormat="1" ht="11.25">
      <c r="B2536" s="227"/>
      <c r="C2536" s="228"/>
      <c r="D2536" s="206" t="s">
        <v>546</v>
      </c>
      <c r="E2536" s="229" t="s">
        <v>19</v>
      </c>
      <c r="F2536" s="230" t="s">
        <v>2587</v>
      </c>
      <c r="G2536" s="228"/>
      <c r="H2536" s="229" t="s">
        <v>19</v>
      </c>
      <c r="I2536" s="231"/>
      <c r="J2536" s="228"/>
      <c r="K2536" s="228"/>
      <c r="L2536" s="232"/>
      <c r="M2536" s="233"/>
      <c r="N2536" s="234"/>
      <c r="O2536" s="234"/>
      <c r="P2536" s="234"/>
      <c r="Q2536" s="234"/>
      <c r="R2536" s="234"/>
      <c r="S2536" s="234"/>
      <c r="T2536" s="235"/>
      <c r="AT2536" s="236" t="s">
        <v>546</v>
      </c>
      <c r="AU2536" s="236" t="s">
        <v>85</v>
      </c>
      <c r="AV2536" s="15" t="s">
        <v>79</v>
      </c>
      <c r="AW2536" s="15" t="s">
        <v>33</v>
      </c>
      <c r="AX2536" s="15" t="s">
        <v>72</v>
      </c>
      <c r="AY2536" s="236" t="s">
        <v>525</v>
      </c>
    </row>
    <row r="2537" spans="1:65" s="13" customFormat="1" ht="11.25">
      <c r="B2537" s="204"/>
      <c r="C2537" s="205"/>
      <c r="D2537" s="206" t="s">
        <v>546</v>
      </c>
      <c r="E2537" s="207" t="s">
        <v>19</v>
      </c>
      <c r="F2537" s="208" t="s">
        <v>2588</v>
      </c>
      <c r="G2537" s="205"/>
      <c r="H2537" s="209">
        <v>93.084000000000003</v>
      </c>
      <c r="I2537" s="210"/>
      <c r="J2537" s="205"/>
      <c r="K2537" s="205"/>
      <c r="L2537" s="211"/>
      <c r="M2537" s="212"/>
      <c r="N2537" s="213"/>
      <c r="O2537" s="213"/>
      <c r="P2537" s="213"/>
      <c r="Q2537" s="213"/>
      <c r="R2537" s="213"/>
      <c r="S2537" s="213"/>
      <c r="T2537" s="214"/>
      <c r="AT2537" s="215" t="s">
        <v>546</v>
      </c>
      <c r="AU2537" s="215" t="s">
        <v>85</v>
      </c>
      <c r="AV2537" s="13" t="s">
        <v>85</v>
      </c>
      <c r="AW2537" s="13" t="s">
        <v>33</v>
      </c>
      <c r="AX2537" s="13" t="s">
        <v>79</v>
      </c>
      <c r="AY2537" s="215" t="s">
        <v>525</v>
      </c>
    </row>
    <row r="2538" spans="1:65" s="2" customFormat="1" ht="37.9" customHeight="1">
      <c r="A2538" s="38"/>
      <c r="B2538" s="39"/>
      <c r="C2538" s="186" t="s">
        <v>2589</v>
      </c>
      <c r="D2538" s="186" t="s">
        <v>533</v>
      </c>
      <c r="E2538" s="187" t="s">
        <v>2590</v>
      </c>
      <c r="F2538" s="188" t="s">
        <v>2591</v>
      </c>
      <c r="G2538" s="189" t="s">
        <v>132</v>
      </c>
      <c r="H2538" s="190">
        <v>93.084000000000003</v>
      </c>
      <c r="I2538" s="191"/>
      <c r="J2538" s="192">
        <f>ROUND(I2538*H2538,2)</f>
        <v>0</v>
      </c>
      <c r="K2538" s="188" t="s">
        <v>536</v>
      </c>
      <c r="L2538" s="43"/>
      <c r="M2538" s="193" t="s">
        <v>19</v>
      </c>
      <c r="N2538" s="194" t="s">
        <v>44</v>
      </c>
      <c r="O2538" s="68"/>
      <c r="P2538" s="195">
        <f>O2538*H2538</f>
        <v>0</v>
      </c>
      <c r="Q2538" s="195">
        <v>1.6000000000000001E-3</v>
      </c>
      <c r="R2538" s="195">
        <f>Q2538*H2538</f>
        <v>0.14893440000000002</v>
      </c>
      <c r="S2538" s="195">
        <v>0</v>
      </c>
      <c r="T2538" s="196">
        <f>S2538*H2538</f>
        <v>0</v>
      </c>
      <c r="U2538" s="38"/>
      <c r="V2538" s="38"/>
      <c r="W2538" s="38"/>
      <c r="X2538" s="38"/>
      <c r="Y2538" s="38"/>
      <c r="Z2538" s="38"/>
      <c r="AA2538" s="38"/>
      <c r="AB2538" s="38"/>
      <c r="AC2538" s="38"/>
      <c r="AD2538" s="38"/>
      <c r="AE2538" s="38"/>
      <c r="AR2538" s="197" t="s">
        <v>537</v>
      </c>
      <c r="AT2538" s="197" t="s">
        <v>533</v>
      </c>
      <c r="AU2538" s="197" t="s">
        <v>85</v>
      </c>
      <c r="AY2538" s="21" t="s">
        <v>525</v>
      </c>
      <c r="BE2538" s="198">
        <f>IF(N2538="základní",J2538,0)</f>
        <v>0</v>
      </c>
      <c r="BF2538" s="198">
        <f>IF(N2538="snížená",J2538,0)</f>
        <v>0</v>
      </c>
      <c r="BG2538" s="198">
        <f>IF(N2538="zákl. přenesená",J2538,0)</f>
        <v>0</v>
      </c>
      <c r="BH2538" s="198">
        <f>IF(N2538="sníž. přenesená",J2538,0)</f>
        <v>0</v>
      </c>
      <c r="BI2538" s="198">
        <f>IF(N2538="nulová",J2538,0)</f>
        <v>0</v>
      </c>
      <c r="BJ2538" s="21" t="s">
        <v>85</v>
      </c>
      <c r="BK2538" s="198">
        <f>ROUND(I2538*H2538,2)</f>
        <v>0</v>
      </c>
      <c r="BL2538" s="21" t="s">
        <v>537</v>
      </c>
      <c r="BM2538" s="197" t="s">
        <v>2592</v>
      </c>
    </row>
    <row r="2539" spans="1:65" s="2" customFormat="1" ht="11.25">
      <c r="A2539" s="38"/>
      <c r="B2539" s="39"/>
      <c r="C2539" s="40"/>
      <c r="D2539" s="199" t="s">
        <v>542</v>
      </c>
      <c r="E2539" s="40"/>
      <c r="F2539" s="200" t="s">
        <v>2593</v>
      </c>
      <c r="G2539" s="40"/>
      <c r="H2539" s="40"/>
      <c r="I2539" s="201"/>
      <c r="J2539" s="40"/>
      <c r="K2539" s="40"/>
      <c r="L2539" s="43"/>
      <c r="M2539" s="202"/>
      <c r="N2539" s="203"/>
      <c r="O2539" s="68"/>
      <c r="P2539" s="68"/>
      <c r="Q2539" s="68"/>
      <c r="R2539" s="68"/>
      <c r="S2539" s="68"/>
      <c r="T2539" s="69"/>
      <c r="U2539" s="38"/>
      <c r="V2539" s="38"/>
      <c r="W2539" s="38"/>
      <c r="X2539" s="38"/>
      <c r="Y2539" s="38"/>
      <c r="Z2539" s="38"/>
      <c r="AA2539" s="38"/>
      <c r="AB2539" s="38"/>
      <c r="AC2539" s="38"/>
      <c r="AD2539" s="38"/>
      <c r="AE2539" s="38"/>
      <c r="AT2539" s="21" t="s">
        <v>542</v>
      </c>
      <c r="AU2539" s="21" t="s">
        <v>85</v>
      </c>
    </row>
    <row r="2540" spans="1:65" s="15" customFormat="1" ht="11.25">
      <c r="B2540" s="227"/>
      <c r="C2540" s="228"/>
      <c r="D2540" s="206" t="s">
        <v>546</v>
      </c>
      <c r="E2540" s="229" t="s">
        <v>19</v>
      </c>
      <c r="F2540" s="230" t="s">
        <v>2587</v>
      </c>
      <c r="G2540" s="228"/>
      <c r="H2540" s="229" t="s">
        <v>19</v>
      </c>
      <c r="I2540" s="231"/>
      <c r="J2540" s="228"/>
      <c r="K2540" s="228"/>
      <c r="L2540" s="232"/>
      <c r="M2540" s="233"/>
      <c r="N2540" s="234"/>
      <c r="O2540" s="234"/>
      <c r="P2540" s="234"/>
      <c r="Q2540" s="234"/>
      <c r="R2540" s="234"/>
      <c r="S2540" s="234"/>
      <c r="T2540" s="235"/>
      <c r="AT2540" s="236" t="s">
        <v>546</v>
      </c>
      <c r="AU2540" s="236" t="s">
        <v>85</v>
      </c>
      <c r="AV2540" s="15" t="s">
        <v>79</v>
      </c>
      <c r="AW2540" s="15" t="s">
        <v>33</v>
      </c>
      <c r="AX2540" s="15" t="s">
        <v>72</v>
      </c>
      <c r="AY2540" s="236" t="s">
        <v>525</v>
      </c>
    </row>
    <row r="2541" spans="1:65" s="13" customFormat="1" ht="11.25">
      <c r="B2541" s="204"/>
      <c r="C2541" s="205"/>
      <c r="D2541" s="206" t="s">
        <v>546</v>
      </c>
      <c r="E2541" s="207" t="s">
        <v>19</v>
      </c>
      <c r="F2541" s="208" t="s">
        <v>2588</v>
      </c>
      <c r="G2541" s="205"/>
      <c r="H2541" s="209">
        <v>93.084000000000003</v>
      </c>
      <c r="I2541" s="210"/>
      <c r="J2541" s="205"/>
      <c r="K2541" s="205"/>
      <c r="L2541" s="211"/>
      <c r="M2541" s="212"/>
      <c r="N2541" s="213"/>
      <c r="O2541" s="213"/>
      <c r="P2541" s="213"/>
      <c r="Q2541" s="213"/>
      <c r="R2541" s="213"/>
      <c r="S2541" s="213"/>
      <c r="T2541" s="214"/>
      <c r="AT2541" s="215" t="s">
        <v>546</v>
      </c>
      <c r="AU2541" s="215" t="s">
        <v>85</v>
      </c>
      <c r="AV2541" s="13" t="s">
        <v>85</v>
      </c>
      <c r="AW2541" s="13" t="s">
        <v>33</v>
      </c>
      <c r="AX2541" s="13" t="s">
        <v>79</v>
      </c>
      <c r="AY2541" s="215" t="s">
        <v>525</v>
      </c>
    </row>
    <row r="2542" spans="1:65" s="2" customFormat="1" ht="33" customHeight="1">
      <c r="A2542" s="38"/>
      <c r="B2542" s="39"/>
      <c r="C2542" s="248" t="s">
        <v>2594</v>
      </c>
      <c r="D2542" s="248" t="s">
        <v>369</v>
      </c>
      <c r="E2542" s="249" t="s">
        <v>2595</v>
      </c>
      <c r="F2542" s="250" t="s">
        <v>2596</v>
      </c>
      <c r="G2542" s="251" t="s">
        <v>132</v>
      </c>
      <c r="H2542" s="252">
        <v>244.346</v>
      </c>
      <c r="I2542" s="253"/>
      <c r="J2542" s="254">
        <f>ROUND(I2542*H2542,2)</f>
        <v>0</v>
      </c>
      <c r="K2542" s="250" t="s">
        <v>1079</v>
      </c>
      <c r="L2542" s="255"/>
      <c r="M2542" s="256" t="s">
        <v>19</v>
      </c>
      <c r="N2542" s="257" t="s">
        <v>44</v>
      </c>
      <c r="O2542" s="68"/>
      <c r="P2542" s="195">
        <f>O2542*H2542</f>
        <v>0</v>
      </c>
      <c r="Q2542" s="195">
        <v>4.3999999999999997E-2</v>
      </c>
      <c r="R2542" s="195">
        <f>Q2542*H2542</f>
        <v>10.751223999999999</v>
      </c>
      <c r="S2542" s="195">
        <v>0</v>
      </c>
      <c r="T2542" s="196">
        <f>S2542*H2542</f>
        <v>0</v>
      </c>
      <c r="U2542" s="38"/>
      <c r="V2542" s="38"/>
      <c r="W2542" s="38"/>
      <c r="X2542" s="38"/>
      <c r="Y2542" s="38"/>
      <c r="Z2542" s="38"/>
      <c r="AA2542" s="38"/>
      <c r="AB2542" s="38"/>
      <c r="AC2542" s="38"/>
      <c r="AD2542" s="38"/>
      <c r="AE2542" s="38"/>
      <c r="AR2542" s="197" t="s">
        <v>674</v>
      </c>
      <c r="AT2542" s="197" t="s">
        <v>369</v>
      </c>
      <c r="AU2542" s="197" t="s">
        <v>85</v>
      </c>
      <c r="AY2542" s="21" t="s">
        <v>525</v>
      </c>
      <c r="BE2542" s="198">
        <f>IF(N2542="základní",J2542,0)</f>
        <v>0</v>
      </c>
      <c r="BF2542" s="198">
        <f>IF(N2542="snížená",J2542,0)</f>
        <v>0</v>
      </c>
      <c r="BG2542" s="198">
        <f>IF(N2542="zákl. přenesená",J2542,0)</f>
        <v>0</v>
      </c>
      <c r="BH2542" s="198">
        <f>IF(N2542="sníž. přenesená",J2542,0)</f>
        <v>0</v>
      </c>
      <c r="BI2542" s="198">
        <f>IF(N2542="nulová",J2542,0)</f>
        <v>0</v>
      </c>
      <c r="BJ2542" s="21" t="s">
        <v>85</v>
      </c>
      <c r="BK2542" s="198">
        <f>ROUND(I2542*H2542,2)</f>
        <v>0</v>
      </c>
      <c r="BL2542" s="21" t="s">
        <v>537</v>
      </c>
      <c r="BM2542" s="197" t="s">
        <v>2597</v>
      </c>
    </row>
    <row r="2543" spans="1:65" s="2" customFormat="1" ht="39">
      <c r="A2543" s="38"/>
      <c r="B2543" s="39"/>
      <c r="C2543" s="40"/>
      <c r="D2543" s="206" t="s">
        <v>972</v>
      </c>
      <c r="E2543" s="40"/>
      <c r="F2543" s="258" t="s">
        <v>2598</v>
      </c>
      <c r="G2543" s="40"/>
      <c r="H2543" s="40"/>
      <c r="I2543" s="201"/>
      <c r="J2543" s="40"/>
      <c r="K2543" s="40"/>
      <c r="L2543" s="43"/>
      <c r="M2543" s="202"/>
      <c r="N2543" s="203"/>
      <c r="O2543" s="68"/>
      <c r="P2543" s="68"/>
      <c r="Q2543" s="68"/>
      <c r="R2543" s="68"/>
      <c r="S2543" s="68"/>
      <c r="T2543" s="69"/>
      <c r="U2543" s="38"/>
      <c r="V2543" s="38"/>
      <c r="W2543" s="38"/>
      <c r="X2543" s="38"/>
      <c r="Y2543" s="38"/>
      <c r="Z2543" s="38"/>
      <c r="AA2543" s="38"/>
      <c r="AB2543" s="38"/>
      <c r="AC2543" s="38"/>
      <c r="AD2543" s="38"/>
      <c r="AE2543" s="38"/>
      <c r="AT2543" s="21" t="s">
        <v>972</v>
      </c>
      <c r="AU2543" s="21" t="s">
        <v>85</v>
      </c>
    </row>
    <row r="2544" spans="1:65" s="13" customFormat="1" ht="11.25">
      <c r="B2544" s="204"/>
      <c r="C2544" s="205"/>
      <c r="D2544" s="206" t="s">
        <v>546</v>
      </c>
      <c r="E2544" s="207" t="s">
        <v>19</v>
      </c>
      <c r="F2544" s="208" t="s">
        <v>576</v>
      </c>
      <c r="G2544" s="205"/>
      <c r="H2544" s="209">
        <v>232.71</v>
      </c>
      <c r="I2544" s="210"/>
      <c r="J2544" s="205"/>
      <c r="K2544" s="205"/>
      <c r="L2544" s="211"/>
      <c r="M2544" s="212"/>
      <c r="N2544" s="213"/>
      <c r="O2544" s="213"/>
      <c r="P2544" s="213"/>
      <c r="Q2544" s="213"/>
      <c r="R2544" s="213"/>
      <c r="S2544" s="213"/>
      <c r="T2544" s="214"/>
      <c r="AT2544" s="215" t="s">
        <v>546</v>
      </c>
      <c r="AU2544" s="215" t="s">
        <v>85</v>
      </c>
      <c r="AV2544" s="13" t="s">
        <v>85</v>
      </c>
      <c r="AW2544" s="13" t="s">
        <v>33</v>
      </c>
      <c r="AX2544" s="13" t="s">
        <v>79</v>
      </c>
      <c r="AY2544" s="215" t="s">
        <v>525</v>
      </c>
    </row>
    <row r="2545" spans="1:65" s="13" customFormat="1" ht="11.25">
      <c r="B2545" s="204"/>
      <c r="C2545" s="205"/>
      <c r="D2545" s="206" t="s">
        <v>546</v>
      </c>
      <c r="E2545" s="205"/>
      <c r="F2545" s="208" t="s">
        <v>2599</v>
      </c>
      <c r="G2545" s="205"/>
      <c r="H2545" s="209">
        <v>244.346</v>
      </c>
      <c r="I2545" s="210"/>
      <c r="J2545" s="205"/>
      <c r="K2545" s="205"/>
      <c r="L2545" s="211"/>
      <c r="M2545" s="212"/>
      <c r="N2545" s="213"/>
      <c r="O2545" s="213"/>
      <c r="P2545" s="213"/>
      <c r="Q2545" s="213"/>
      <c r="R2545" s="213"/>
      <c r="S2545" s="213"/>
      <c r="T2545" s="214"/>
      <c r="AT2545" s="215" t="s">
        <v>546</v>
      </c>
      <c r="AU2545" s="215" t="s">
        <v>85</v>
      </c>
      <c r="AV2545" s="13" t="s">
        <v>85</v>
      </c>
      <c r="AW2545" s="13" t="s">
        <v>4</v>
      </c>
      <c r="AX2545" s="13" t="s">
        <v>79</v>
      </c>
      <c r="AY2545" s="215" t="s">
        <v>525</v>
      </c>
    </row>
    <row r="2546" spans="1:65" s="12" customFormat="1" ht="22.9" customHeight="1">
      <c r="B2546" s="170"/>
      <c r="C2546" s="171"/>
      <c r="D2546" s="172" t="s">
        <v>71</v>
      </c>
      <c r="E2546" s="184" t="s">
        <v>681</v>
      </c>
      <c r="F2546" s="184" t="s">
        <v>2600</v>
      </c>
      <c r="G2546" s="171"/>
      <c r="H2546" s="171"/>
      <c r="I2546" s="174"/>
      <c r="J2546" s="185">
        <f>BK2546</f>
        <v>0</v>
      </c>
      <c r="K2546" s="171"/>
      <c r="L2546" s="176"/>
      <c r="M2546" s="177"/>
      <c r="N2546" s="178"/>
      <c r="O2546" s="178"/>
      <c r="P2546" s="179">
        <f>SUM(P2547:P2795)</f>
        <v>0</v>
      </c>
      <c r="Q2546" s="178"/>
      <c r="R2546" s="179">
        <f>SUM(R2547:R2795)</f>
        <v>0.67187382000000018</v>
      </c>
      <c r="S2546" s="178"/>
      <c r="T2546" s="180">
        <f>SUM(T2547:T2795)</f>
        <v>7.152760999999999</v>
      </c>
      <c r="AR2546" s="181" t="s">
        <v>79</v>
      </c>
      <c r="AT2546" s="182" t="s">
        <v>71</v>
      </c>
      <c r="AU2546" s="182" t="s">
        <v>79</v>
      </c>
      <c r="AY2546" s="181" t="s">
        <v>525</v>
      </c>
      <c r="BK2546" s="183">
        <f>SUM(BK2547:BK2795)</f>
        <v>0</v>
      </c>
    </row>
    <row r="2547" spans="1:65" s="2" customFormat="1" ht="44.25" customHeight="1">
      <c r="A2547" s="38"/>
      <c r="B2547" s="39"/>
      <c r="C2547" s="186" t="s">
        <v>2601</v>
      </c>
      <c r="D2547" s="186" t="s">
        <v>533</v>
      </c>
      <c r="E2547" s="187" t="s">
        <v>2602</v>
      </c>
      <c r="F2547" s="188" t="s">
        <v>2603</v>
      </c>
      <c r="G2547" s="189" t="s">
        <v>132</v>
      </c>
      <c r="H2547" s="190">
        <v>594.29</v>
      </c>
      <c r="I2547" s="191"/>
      <c r="J2547" s="192">
        <f>ROUND(I2547*H2547,2)</f>
        <v>0</v>
      </c>
      <c r="K2547" s="188" t="s">
        <v>536</v>
      </c>
      <c r="L2547" s="43"/>
      <c r="M2547" s="193" t="s">
        <v>19</v>
      </c>
      <c r="N2547" s="194" t="s">
        <v>44</v>
      </c>
      <c r="O2547" s="68"/>
      <c r="P2547" s="195">
        <f>O2547*H2547</f>
        <v>0</v>
      </c>
      <c r="Q2547" s="195">
        <v>0</v>
      </c>
      <c r="R2547" s="195">
        <f>Q2547*H2547</f>
        <v>0</v>
      </c>
      <c r="S2547" s="195">
        <v>0</v>
      </c>
      <c r="T2547" s="196">
        <f>S2547*H2547</f>
        <v>0</v>
      </c>
      <c r="U2547" s="38"/>
      <c r="V2547" s="38"/>
      <c r="W2547" s="38"/>
      <c r="X2547" s="38"/>
      <c r="Y2547" s="38"/>
      <c r="Z2547" s="38"/>
      <c r="AA2547" s="38"/>
      <c r="AB2547" s="38"/>
      <c r="AC2547" s="38"/>
      <c r="AD2547" s="38"/>
      <c r="AE2547" s="38"/>
      <c r="AR2547" s="197" t="s">
        <v>537</v>
      </c>
      <c r="AT2547" s="197" t="s">
        <v>533</v>
      </c>
      <c r="AU2547" s="197" t="s">
        <v>85</v>
      </c>
      <c r="AY2547" s="21" t="s">
        <v>525</v>
      </c>
      <c r="BE2547" s="198">
        <f>IF(N2547="základní",J2547,0)</f>
        <v>0</v>
      </c>
      <c r="BF2547" s="198">
        <f>IF(N2547="snížená",J2547,0)</f>
        <v>0</v>
      </c>
      <c r="BG2547" s="198">
        <f>IF(N2547="zákl. přenesená",J2547,0)</f>
        <v>0</v>
      </c>
      <c r="BH2547" s="198">
        <f>IF(N2547="sníž. přenesená",J2547,0)</f>
        <v>0</v>
      </c>
      <c r="BI2547" s="198">
        <f>IF(N2547="nulová",J2547,0)</f>
        <v>0</v>
      </c>
      <c r="BJ2547" s="21" t="s">
        <v>85</v>
      </c>
      <c r="BK2547" s="198">
        <f>ROUND(I2547*H2547,2)</f>
        <v>0</v>
      </c>
      <c r="BL2547" s="21" t="s">
        <v>537</v>
      </c>
      <c r="BM2547" s="197" t="s">
        <v>2604</v>
      </c>
    </row>
    <row r="2548" spans="1:65" s="2" customFormat="1" ht="11.25">
      <c r="A2548" s="38"/>
      <c r="B2548" s="39"/>
      <c r="C2548" s="40"/>
      <c r="D2548" s="199" t="s">
        <v>542</v>
      </c>
      <c r="E2548" s="40"/>
      <c r="F2548" s="200" t="s">
        <v>2605</v>
      </c>
      <c r="G2548" s="40"/>
      <c r="H2548" s="40"/>
      <c r="I2548" s="201"/>
      <c r="J2548" s="40"/>
      <c r="K2548" s="40"/>
      <c r="L2548" s="43"/>
      <c r="M2548" s="202"/>
      <c r="N2548" s="203"/>
      <c r="O2548" s="68"/>
      <c r="P2548" s="68"/>
      <c r="Q2548" s="68"/>
      <c r="R2548" s="68"/>
      <c r="S2548" s="68"/>
      <c r="T2548" s="69"/>
      <c r="U2548" s="38"/>
      <c r="V2548" s="38"/>
      <c r="W2548" s="38"/>
      <c r="X2548" s="38"/>
      <c r="Y2548" s="38"/>
      <c r="Z2548" s="38"/>
      <c r="AA2548" s="38"/>
      <c r="AB2548" s="38"/>
      <c r="AC2548" s="38"/>
      <c r="AD2548" s="38"/>
      <c r="AE2548" s="38"/>
      <c r="AT2548" s="21" t="s">
        <v>542</v>
      </c>
      <c r="AU2548" s="21" t="s">
        <v>85</v>
      </c>
    </row>
    <row r="2549" spans="1:65" s="15" customFormat="1" ht="11.25">
      <c r="B2549" s="227"/>
      <c r="C2549" s="228"/>
      <c r="D2549" s="206" t="s">
        <v>546</v>
      </c>
      <c r="E2549" s="229" t="s">
        <v>19</v>
      </c>
      <c r="F2549" s="230" t="s">
        <v>2350</v>
      </c>
      <c r="G2549" s="228"/>
      <c r="H2549" s="229" t="s">
        <v>19</v>
      </c>
      <c r="I2549" s="231"/>
      <c r="J2549" s="228"/>
      <c r="K2549" s="228"/>
      <c r="L2549" s="232"/>
      <c r="M2549" s="233"/>
      <c r="N2549" s="234"/>
      <c r="O2549" s="234"/>
      <c r="P2549" s="234"/>
      <c r="Q2549" s="234"/>
      <c r="R2549" s="234"/>
      <c r="S2549" s="234"/>
      <c r="T2549" s="235"/>
      <c r="AT2549" s="236" t="s">
        <v>546</v>
      </c>
      <c r="AU2549" s="236" t="s">
        <v>85</v>
      </c>
      <c r="AV2549" s="15" t="s">
        <v>79</v>
      </c>
      <c r="AW2549" s="15" t="s">
        <v>33</v>
      </c>
      <c r="AX2549" s="15" t="s">
        <v>72</v>
      </c>
      <c r="AY2549" s="236" t="s">
        <v>525</v>
      </c>
    </row>
    <row r="2550" spans="1:65" s="13" customFormat="1" ht="11.25">
      <c r="B2550" s="204"/>
      <c r="C2550" s="205"/>
      <c r="D2550" s="206" t="s">
        <v>546</v>
      </c>
      <c r="E2550" s="207" t="s">
        <v>19</v>
      </c>
      <c r="F2550" s="208" t="s">
        <v>2606</v>
      </c>
      <c r="G2550" s="205"/>
      <c r="H2550" s="209">
        <v>172.5</v>
      </c>
      <c r="I2550" s="210"/>
      <c r="J2550" s="205"/>
      <c r="K2550" s="205"/>
      <c r="L2550" s="211"/>
      <c r="M2550" s="212"/>
      <c r="N2550" s="213"/>
      <c r="O2550" s="213"/>
      <c r="P2550" s="213"/>
      <c r="Q2550" s="213"/>
      <c r="R2550" s="213"/>
      <c r="S2550" s="213"/>
      <c r="T2550" s="214"/>
      <c r="AT2550" s="215" t="s">
        <v>546</v>
      </c>
      <c r="AU2550" s="215" t="s">
        <v>85</v>
      </c>
      <c r="AV2550" s="13" t="s">
        <v>85</v>
      </c>
      <c r="AW2550" s="13" t="s">
        <v>33</v>
      </c>
      <c r="AX2550" s="13" t="s">
        <v>72</v>
      </c>
      <c r="AY2550" s="215" t="s">
        <v>525</v>
      </c>
    </row>
    <row r="2551" spans="1:65" s="13" customFormat="1" ht="11.25">
      <c r="B2551" s="204"/>
      <c r="C2551" s="205"/>
      <c r="D2551" s="206" t="s">
        <v>546</v>
      </c>
      <c r="E2551" s="207" t="s">
        <v>19</v>
      </c>
      <c r="F2551" s="208" t="s">
        <v>2607</v>
      </c>
      <c r="G2551" s="205"/>
      <c r="H2551" s="209">
        <v>36.575000000000003</v>
      </c>
      <c r="I2551" s="210"/>
      <c r="J2551" s="205"/>
      <c r="K2551" s="205"/>
      <c r="L2551" s="211"/>
      <c r="M2551" s="212"/>
      <c r="N2551" s="213"/>
      <c r="O2551" s="213"/>
      <c r="P2551" s="213"/>
      <c r="Q2551" s="213"/>
      <c r="R2551" s="213"/>
      <c r="S2551" s="213"/>
      <c r="T2551" s="214"/>
      <c r="AT2551" s="215" t="s">
        <v>546</v>
      </c>
      <c r="AU2551" s="215" t="s">
        <v>85</v>
      </c>
      <c r="AV2551" s="13" t="s">
        <v>85</v>
      </c>
      <c r="AW2551" s="13" t="s">
        <v>33</v>
      </c>
      <c r="AX2551" s="13" t="s">
        <v>72</v>
      </c>
      <c r="AY2551" s="215" t="s">
        <v>525</v>
      </c>
    </row>
    <row r="2552" spans="1:65" s="15" customFormat="1" ht="11.25">
      <c r="B2552" s="227"/>
      <c r="C2552" s="228"/>
      <c r="D2552" s="206" t="s">
        <v>546</v>
      </c>
      <c r="E2552" s="229" t="s">
        <v>19</v>
      </c>
      <c r="F2552" s="230" t="s">
        <v>2342</v>
      </c>
      <c r="G2552" s="228"/>
      <c r="H2552" s="229" t="s">
        <v>19</v>
      </c>
      <c r="I2552" s="231"/>
      <c r="J2552" s="228"/>
      <c r="K2552" s="228"/>
      <c r="L2552" s="232"/>
      <c r="M2552" s="233"/>
      <c r="N2552" s="234"/>
      <c r="O2552" s="234"/>
      <c r="P2552" s="234"/>
      <c r="Q2552" s="234"/>
      <c r="R2552" s="234"/>
      <c r="S2552" s="234"/>
      <c r="T2552" s="235"/>
      <c r="AT2552" s="236" t="s">
        <v>546</v>
      </c>
      <c r="AU2552" s="236" t="s">
        <v>85</v>
      </c>
      <c r="AV2552" s="15" t="s">
        <v>79</v>
      </c>
      <c r="AW2552" s="15" t="s">
        <v>33</v>
      </c>
      <c r="AX2552" s="15" t="s">
        <v>72</v>
      </c>
      <c r="AY2552" s="236" t="s">
        <v>525</v>
      </c>
    </row>
    <row r="2553" spans="1:65" s="13" customFormat="1" ht="11.25">
      <c r="B2553" s="204"/>
      <c r="C2553" s="205"/>
      <c r="D2553" s="206" t="s">
        <v>546</v>
      </c>
      <c r="E2553" s="207" t="s">
        <v>19</v>
      </c>
      <c r="F2553" s="208" t="s">
        <v>2608</v>
      </c>
      <c r="G2553" s="205"/>
      <c r="H2553" s="209">
        <v>122.59</v>
      </c>
      <c r="I2553" s="210"/>
      <c r="J2553" s="205"/>
      <c r="K2553" s="205"/>
      <c r="L2553" s="211"/>
      <c r="M2553" s="212"/>
      <c r="N2553" s="213"/>
      <c r="O2553" s="213"/>
      <c r="P2553" s="213"/>
      <c r="Q2553" s="213"/>
      <c r="R2553" s="213"/>
      <c r="S2553" s="213"/>
      <c r="T2553" s="214"/>
      <c r="AT2553" s="215" t="s">
        <v>546</v>
      </c>
      <c r="AU2553" s="215" t="s">
        <v>85</v>
      </c>
      <c r="AV2553" s="13" t="s">
        <v>85</v>
      </c>
      <c r="AW2553" s="13" t="s">
        <v>33</v>
      </c>
      <c r="AX2553" s="13" t="s">
        <v>72</v>
      </c>
      <c r="AY2553" s="215" t="s">
        <v>525</v>
      </c>
    </row>
    <row r="2554" spans="1:65" s="13" customFormat="1" ht="11.25">
      <c r="B2554" s="204"/>
      <c r="C2554" s="205"/>
      <c r="D2554" s="206" t="s">
        <v>546</v>
      </c>
      <c r="E2554" s="207" t="s">
        <v>19</v>
      </c>
      <c r="F2554" s="208" t="s">
        <v>2609</v>
      </c>
      <c r="G2554" s="205"/>
      <c r="H2554" s="209">
        <v>59.04</v>
      </c>
      <c r="I2554" s="210"/>
      <c r="J2554" s="205"/>
      <c r="K2554" s="205"/>
      <c r="L2554" s="211"/>
      <c r="M2554" s="212"/>
      <c r="N2554" s="213"/>
      <c r="O2554" s="213"/>
      <c r="P2554" s="213"/>
      <c r="Q2554" s="213"/>
      <c r="R2554" s="213"/>
      <c r="S2554" s="213"/>
      <c r="T2554" s="214"/>
      <c r="AT2554" s="215" t="s">
        <v>546</v>
      </c>
      <c r="AU2554" s="215" t="s">
        <v>85</v>
      </c>
      <c r="AV2554" s="13" t="s">
        <v>85</v>
      </c>
      <c r="AW2554" s="13" t="s">
        <v>33</v>
      </c>
      <c r="AX2554" s="13" t="s">
        <v>72</v>
      </c>
      <c r="AY2554" s="215" t="s">
        <v>525</v>
      </c>
    </row>
    <row r="2555" spans="1:65" s="15" customFormat="1" ht="11.25">
      <c r="B2555" s="227"/>
      <c r="C2555" s="228"/>
      <c r="D2555" s="206" t="s">
        <v>546</v>
      </c>
      <c r="E2555" s="229" t="s">
        <v>19</v>
      </c>
      <c r="F2555" s="230" t="s">
        <v>2333</v>
      </c>
      <c r="G2555" s="228"/>
      <c r="H2555" s="229" t="s">
        <v>19</v>
      </c>
      <c r="I2555" s="231"/>
      <c r="J2555" s="228"/>
      <c r="K2555" s="228"/>
      <c r="L2555" s="232"/>
      <c r="M2555" s="233"/>
      <c r="N2555" s="234"/>
      <c r="O2555" s="234"/>
      <c r="P2555" s="234"/>
      <c r="Q2555" s="234"/>
      <c r="R2555" s="234"/>
      <c r="S2555" s="234"/>
      <c r="T2555" s="235"/>
      <c r="AT2555" s="236" t="s">
        <v>546</v>
      </c>
      <c r="AU2555" s="236" t="s">
        <v>85</v>
      </c>
      <c r="AV2555" s="15" t="s">
        <v>79</v>
      </c>
      <c r="AW2555" s="15" t="s">
        <v>33</v>
      </c>
      <c r="AX2555" s="15" t="s">
        <v>72</v>
      </c>
      <c r="AY2555" s="236" t="s">
        <v>525</v>
      </c>
    </row>
    <row r="2556" spans="1:65" s="13" customFormat="1" ht="11.25">
      <c r="B2556" s="204"/>
      <c r="C2556" s="205"/>
      <c r="D2556" s="206" t="s">
        <v>546</v>
      </c>
      <c r="E2556" s="207" t="s">
        <v>19</v>
      </c>
      <c r="F2556" s="208" t="s">
        <v>2610</v>
      </c>
      <c r="G2556" s="205"/>
      <c r="H2556" s="209">
        <v>80</v>
      </c>
      <c r="I2556" s="210"/>
      <c r="J2556" s="205"/>
      <c r="K2556" s="205"/>
      <c r="L2556" s="211"/>
      <c r="M2556" s="212"/>
      <c r="N2556" s="213"/>
      <c r="O2556" s="213"/>
      <c r="P2556" s="213"/>
      <c r="Q2556" s="213"/>
      <c r="R2556" s="213"/>
      <c r="S2556" s="213"/>
      <c r="T2556" s="214"/>
      <c r="AT2556" s="215" t="s">
        <v>546</v>
      </c>
      <c r="AU2556" s="215" t="s">
        <v>85</v>
      </c>
      <c r="AV2556" s="13" t="s">
        <v>85</v>
      </c>
      <c r="AW2556" s="13" t="s">
        <v>33</v>
      </c>
      <c r="AX2556" s="13" t="s">
        <v>72</v>
      </c>
      <c r="AY2556" s="215" t="s">
        <v>525</v>
      </c>
    </row>
    <row r="2557" spans="1:65" s="15" customFormat="1" ht="11.25">
      <c r="B2557" s="227"/>
      <c r="C2557" s="228"/>
      <c r="D2557" s="206" t="s">
        <v>546</v>
      </c>
      <c r="E2557" s="229" t="s">
        <v>19</v>
      </c>
      <c r="F2557" s="230" t="s">
        <v>2346</v>
      </c>
      <c r="G2557" s="228"/>
      <c r="H2557" s="229" t="s">
        <v>19</v>
      </c>
      <c r="I2557" s="231"/>
      <c r="J2557" s="228"/>
      <c r="K2557" s="228"/>
      <c r="L2557" s="232"/>
      <c r="M2557" s="233"/>
      <c r="N2557" s="234"/>
      <c r="O2557" s="234"/>
      <c r="P2557" s="234"/>
      <c r="Q2557" s="234"/>
      <c r="R2557" s="234"/>
      <c r="S2557" s="234"/>
      <c r="T2557" s="235"/>
      <c r="AT2557" s="236" t="s">
        <v>546</v>
      </c>
      <c r="AU2557" s="236" t="s">
        <v>85</v>
      </c>
      <c r="AV2557" s="15" t="s">
        <v>79</v>
      </c>
      <c r="AW2557" s="15" t="s">
        <v>33</v>
      </c>
      <c r="AX2557" s="15" t="s">
        <v>72</v>
      </c>
      <c r="AY2557" s="236" t="s">
        <v>525</v>
      </c>
    </row>
    <row r="2558" spans="1:65" s="13" customFormat="1" ht="11.25">
      <c r="B2558" s="204"/>
      <c r="C2558" s="205"/>
      <c r="D2558" s="206" t="s">
        <v>546</v>
      </c>
      <c r="E2558" s="207" t="s">
        <v>19</v>
      </c>
      <c r="F2558" s="208" t="s">
        <v>2611</v>
      </c>
      <c r="G2558" s="205"/>
      <c r="H2558" s="209">
        <v>123.58499999999999</v>
      </c>
      <c r="I2558" s="210"/>
      <c r="J2558" s="205"/>
      <c r="K2558" s="205"/>
      <c r="L2558" s="211"/>
      <c r="M2558" s="212"/>
      <c r="N2558" s="213"/>
      <c r="O2558" s="213"/>
      <c r="P2558" s="213"/>
      <c r="Q2558" s="213"/>
      <c r="R2558" s="213"/>
      <c r="S2558" s="213"/>
      <c r="T2558" s="214"/>
      <c r="AT2558" s="215" t="s">
        <v>546</v>
      </c>
      <c r="AU2558" s="215" t="s">
        <v>85</v>
      </c>
      <c r="AV2558" s="13" t="s">
        <v>85</v>
      </c>
      <c r="AW2558" s="13" t="s">
        <v>33</v>
      </c>
      <c r="AX2558" s="13" t="s">
        <v>72</v>
      </c>
      <c r="AY2558" s="215" t="s">
        <v>525</v>
      </c>
    </row>
    <row r="2559" spans="1:65" s="16" customFormat="1" ht="11.25">
      <c r="B2559" s="237"/>
      <c r="C2559" s="238"/>
      <c r="D2559" s="206" t="s">
        <v>546</v>
      </c>
      <c r="E2559" s="239" t="s">
        <v>300</v>
      </c>
      <c r="F2559" s="240" t="s">
        <v>590</v>
      </c>
      <c r="G2559" s="238"/>
      <c r="H2559" s="241">
        <v>594.29</v>
      </c>
      <c r="I2559" s="242"/>
      <c r="J2559" s="238"/>
      <c r="K2559" s="238"/>
      <c r="L2559" s="243"/>
      <c r="M2559" s="244"/>
      <c r="N2559" s="245"/>
      <c r="O2559" s="245"/>
      <c r="P2559" s="245"/>
      <c r="Q2559" s="245"/>
      <c r="R2559" s="245"/>
      <c r="S2559" s="245"/>
      <c r="T2559" s="246"/>
      <c r="AT2559" s="247" t="s">
        <v>546</v>
      </c>
      <c r="AU2559" s="247" t="s">
        <v>85</v>
      </c>
      <c r="AV2559" s="16" t="s">
        <v>573</v>
      </c>
      <c r="AW2559" s="16" t="s">
        <v>33</v>
      </c>
      <c r="AX2559" s="16" t="s">
        <v>72</v>
      </c>
      <c r="AY2559" s="247" t="s">
        <v>525</v>
      </c>
    </row>
    <row r="2560" spans="1:65" s="14" customFormat="1" ht="11.25">
      <c r="B2560" s="216"/>
      <c r="C2560" s="217"/>
      <c r="D2560" s="206" t="s">
        <v>546</v>
      </c>
      <c r="E2560" s="218" t="s">
        <v>19</v>
      </c>
      <c r="F2560" s="219" t="s">
        <v>552</v>
      </c>
      <c r="G2560" s="217"/>
      <c r="H2560" s="220">
        <v>594.29</v>
      </c>
      <c r="I2560" s="221"/>
      <c r="J2560" s="217"/>
      <c r="K2560" s="217"/>
      <c r="L2560" s="222"/>
      <c r="M2560" s="223"/>
      <c r="N2560" s="224"/>
      <c r="O2560" s="224"/>
      <c r="P2560" s="224"/>
      <c r="Q2560" s="224"/>
      <c r="R2560" s="224"/>
      <c r="S2560" s="224"/>
      <c r="T2560" s="225"/>
      <c r="AT2560" s="226" t="s">
        <v>546</v>
      </c>
      <c r="AU2560" s="226" t="s">
        <v>85</v>
      </c>
      <c r="AV2560" s="14" t="s">
        <v>537</v>
      </c>
      <c r="AW2560" s="14" t="s">
        <v>33</v>
      </c>
      <c r="AX2560" s="14" t="s">
        <v>79</v>
      </c>
      <c r="AY2560" s="226" t="s">
        <v>525</v>
      </c>
    </row>
    <row r="2561" spans="1:65" s="2" customFormat="1" ht="44.25" customHeight="1">
      <c r="A2561" s="38"/>
      <c r="B2561" s="39"/>
      <c r="C2561" s="186" t="s">
        <v>2612</v>
      </c>
      <c r="D2561" s="186" t="s">
        <v>533</v>
      </c>
      <c r="E2561" s="187" t="s">
        <v>2613</v>
      </c>
      <c r="F2561" s="188" t="s">
        <v>2614</v>
      </c>
      <c r="G2561" s="189" t="s">
        <v>132</v>
      </c>
      <c r="H2561" s="190">
        <v>873.53599999999994</v>
      </c>
      <c r="I2561" s="191"/>
      <c r="J2561" s="192">
        <f>ROUND(I2561*H2561,2)</f>
        <v>0</v>
      </c>
      <c r="K2561" s="188" t="s">
        <v>536</v>
      </c>
      <c r="L2561" s="43"/>
      <c r="M2561" s="193" t="s">
        <v>19</v>
      </c>
      <c r="N2561" s="194" t="s">
        <v>44</v>
      </c>
      <c r="O2561" s="68"/>
      <c r="P2561" s="195">
        <f>O2561*H2561</f>
        <v>0</v>
      </c>
      <c r="Q2561" s="195">
        <v>0</v>
      </c>
      <c r="R2561" s="195">
        <f>Q2561*H2561</f>
        <v>0</v>
      </c>
      <c r="S2561" s="195">
        <v>0</v>
      </c>
      <c r="T2561" s="196">
        <f>S2561*H2561</f>
        <v>0</v>
      </c>
      <c r="U2561" s="38"/>
      <c r="V2561" s="38"/>
      <c r="W2561" s="38"/>
      <c r="X2561" s="38"/>
      <c r="Y2561" s="38"/>
      <c r="Z2561" s="38"/>
      <c r="AA2561" s="38"/>
      <c r="AB2561" s="38"/>
      <c r="AC2561" s="38"/>
      <c r="AD2561" s="38"/>
      <c r="AE2561" s="38"/>
      <c r="AR2561" s="197" t="s">
        <v>537</v>
      </c>
      <c r="AT2561" s="197" t="s">
        <v>533</v>
      </c>
      <c r="AU2561" s="197" t="s">
        <v>85</v>
      </c>
      <c r="AY2561" s="21" t="s">
        <v>525</v>
      </c>
      <c r="BE2561" s="198">
        <f>IF(N2561="základní",J2561,0)</f>
        <v>0</v>
      </c>
      <c r="BF2561" s="198">
        <f>IF(N2561="snížená",J2561,0)</f>
        <v>0</v>
      </c>
      <c r="BG2561" s="198">
        <f>IF(N2561="zákl. přenesená",J2561,0)</f>
        <v>0</v>
      </c>
      <c r="BH2561" s="198">
        <f>IF(N2561="sníž. přenesená",J2561,0)</f>
        <v>0</v>
      </c>
      <c r="BI2561" s="198">
        <f>IF(N2561="nulová",J2561,0)</f>
        <v>0</v>
      </c>
      <c r="BJ2561" s="21" t="s">
        <v>85</v>
      </c>
      <c r="BK2561" s="198">
        <f>ROUND(I2561*H2561,2)</f>
        <v>0</v>
      </c>
      <c r="BL2561" s="21" t="s">
        <v>537</v>
      </c>
      <c r="BM2561" s="197" t="s">
        <v>2615</v>
      </c>
    </row>
    <row r="2562" spans="1:65" s="2" customFormat="1" ht="11.25">
      <c r="A2562" s="38"/>
      <c r="B2562" s="39"/>
      <c r="C2562" s="40"/>
      <c r="D2562" s="199" t="s">
        <v>542</v>
      </c>
      <c r="E2562" s="40"/>
      <c r="F2562" s="200" t="s">
        <v>2616</v>
      </c>
      <c r="G2562" s="40"/>
      <c r="H2562" s="40"/>
      <c r="I2562" s="201"/>
      <c r="J2562" s="40"/>
      <c r="K2562" s="40"/>
      <c r="L2562" s="43"/>
      <c r="M2562" s="202"/>
      <c r="N2562" s="203"/>
      <c r="O2562" s="68"/>
      <c r="P2562" s="68"/>
      <c r="Q2562" s="68"/>
      <c r="R2562" s="68"/>
      <c r="S2562" s="68"/>
      <c r="T2562" s="69"/>
      <c r="U2562" s="38"/>
      <c r="V2562" s="38"/>
      <c r="W2562" s="38"/>
      <c r="X2562" s="38"/>
      <c r="Y2562" s="38"/>
      <c r="Z2562" s="38"/>
      <c r="AA2562" s="38"/>
      <c r="AB2562" s="38"/>
      <c r="AC2562" s="38"/>
      <c r="AD2562" s="38"/>
      <c r="AE2562" s="38"/>
      <c r="AT2562" s="21" t="s">
        <v>542</v>
      </c>
      <c r="AU2562" s="21" t="s">
        <v>85</v>
      </c>
    </row>
    <row r="2563" spans="1:65" s="15" customFormat="1" ht="11.25">
      <c r="B2563" s="227"/>
      <c r="C2563" s="228"/>
      <c r="D2563" s="206" t="s">
        <v>546</v>
      </c>
      <c r="E2563" s="229" t="s">
        <v>19</v>
      </c>
      <c r="F2563" s="230" t="s">
        <v>2333</v>
      </c>
      <c r="G2563" s="228"/>
      <c r="H2563" s="229" t="s">
        <v>19</v>
      </c>
      <c r="I2563" s="231"/>
      <c r="J2563" s="228"/>
      <c r="K2563" s="228"/>
      <c r="L2563" s="232"/>
      <c r="M2563" s="233"/>
      <c r="N2563" s="234"/>
      <c r="O2563" s="234"/>
      <c r="P2563" s="234"/>
      <c r="Q2563" s="234"/>
      <c r="R2563" s="234"/>
      <c r="S2563" s="234"/>
      <c r="T2563" s="235"/>
      <c r="AT2563" s="236" t="s">
        <v>546</v>
      </c>
      <c r="AU2563" s="236" t="s">
        <v>85</v>
      </c>
      <c r="AV2563" s="15" t="s">
        <v>79</v>
      </c>
      <c r="AW2563" s="15" t="s">
        <v>33</v>
      </c>
      <c r="AX2563" s="15" t="s">
        <v>72</v>
      </c>
      <c r="AY2563" s="236" t="s">
        <v>525</v>
      </c>
    </row>
    <row r="2564" spans="1:65" s="13" customFormat="1" ht="11.25">
      <c r="B2564" s="204"/>
      <c r="C2564" s="205"/>
      <c r="D2564" s="206" t="s">
        <v>546</v>
      </c>
      <c r="E2564" s="207" t="s">
        <v>19</v>
      </c>
      <c r="F2564" s="208" t="s">
        <v>2617</v>
      </c>
      <c r="G2564" s="205"/>
      <c r="H2564" s="209">
        <v>419.81599999999997</v>
      </c>
      <c r="I2564" s="210"/>
      <c r="J2564" s="205"/>
      <c r="K2564" s="205"/>
      <c r="L2564" s="211"/>
      <c r="M2564" s="212"/>
      <c r="N2564" s="213"/>
      <c r="O2564" s="213"/>
      <c r="P2564" s="213"/>
      <c r="Q2564" s="213"/>
      <c r="R2564" s="213"/>
      <c r="S2564" s="213"/>
      <c r="T2564" s="214"/>
      <c r="AT2564" s="215" t="s">
        <v>546</v>
      </c>
      <c r="AU2564" s="215" t="s">
        <v>85</v>
      </c>
      <c r="AV2564" s="13" t="s">
        <v>85</v>
      </c>
      <c r="AW2564" s="13" t="s">
        <v>33</v>
      </c>
      <c r="AX2564" s="13" t="s">
        <v>72</v>
      </c>
      <c r="AY2564" s="215" t="s">
        <v>525</v>
      </c>
    </row>
    <row r="2565" spans="1:65" s="15" customFormat="1" ht="11.25">
      <c r="B2565" s="227"/>
      <c r="C2565" s="228"/>
      <c r="D2565" s="206" t="s">
        <v>546</v>
      </c>
      <c r="E2565" s="229" t="s">
        <v>19</v>
      </c>
      <c r="F2565" s="230" t="s">
        <v>2346</v>
      </c>
      <c r="G2565" s="228"/>
      <c r="H2565" s="229" t="s">
        <v>19</v>
      </c>
      <c r="I2565" s="231"/>
      <c r="J2565" s="228"/>
      <c r="K2565" s="228"/>
      <c r="L2565" s="232"/>
      <c r="M2565" s="233"/>
      <c r="N2565" s="234"/>
      <c r="O2565" s="234"/>
      <c r="P2565" s="234"/>
      <c r="Q2565" s="234"/>
      <c r="R2565" s="234"/>
      <c r="S2565" s="234"/>
      <c r="T2565" s="235"/>
      <c r="AT2565" s="236" t="s">
        <v>546</v>
      </c>
      <c r="AU2565" s="236" t="s">
        <v>85</v>
      </c>
      <c r="AV2565" s="15" t="s">
        <v>79</v>
      </c>
      <c r="AW2565" s="15" t="s">
        <v>33</v>
      </c>
      <c r="AX2565" s="15" t="s">
        <v>72</v>
      </c>
      <c r="AY2565" s="236" t="s">
        <v>525</v>
      </c>
    </row>
    <row r="2566" spans="1:65" s="13" customFormat="1" ht="11.25">
      <c r="B2566" s="204"/>
      <c r="C2566" s="205"/>
      <c r="D2566" s="206" t="s">
        <v>546</v>
      </c>
      <c r="E2566" s="207" t="s">
        <v>19</v>
      </c>
      <c r="F2566" s="208" t="s">
        <v>2618</v>
      </c>
      <c r="G2566" s="205"/>
      <c r="H2566" s="209">
        <v>453.72</v>
      </c>
      <c r="I2566" s="210"/>
      <c r="J2566" s="205"/>
      <c r="K2566" s="205"/>
      <c r="L2566" s="211"/>
      <c r="M2566" s="212"/>
      <c r="N2566" s="213"/>
      <c r="O2566" s="213"/>
      <c r="P2566" s="213"/>
      <c r="Q2566" s="213"/>
      <c r="R2566" s="213"/>
      <c r="S2566" s="213"/>
      <c r="T2566" s="214"/>
      <c r="AT2566" s="215" t="s">
        <v>546</v>
      </c>
      <c r="AU2566" s="215" t="s">
        <v>85</v>
      </c>
      <c r="AV2566" s="13" t="s">
        <v>85</v>
      </c>
      <c r="AW2566" s="13" t="s">
        <v>33</v>
      </c>
      <c r="AX2566" s="13" t="s">
        <v>72</v>
      </c>
      <c r="AY2566" s="215" t="s">
        <v>525</v>
      </c>
    </row>
    <row r="2567" spans="1:65" s="16" customFormat="1" ht="11.25">
      <c r="B2567" s="237"/>
      <c r="C2567" s="238"/>
      <c r="D2567" s="206" t="s">
        <v>546</v>
      </c>
      <c r="E2567" s="239" t="s">
        <v>305</v>
      </c>
      <c r="F2567" s="240" t="s">
        <v>590</v>
      </c>
      <c r="G2567" s="238"/>
      <c r="H2567" s="241">
        <v>873.53599999999994</v>
      </c>
      <c r="I2567" s="242"/>
      <c r="J2567" s="238"/>
      <c r="K2567" s="238"/>
      <c r="L2567" s="243"/>
      <c r="M2567" s="244"/>
      <c r="N2567" s="245"/>
      <c r="O2567" s="245"/>
      <c r="P2567" s="245"/>
      <c r="Q2567" s="245"/>
      <c r="R2567" s="245"/>
      <c r="S2567" s="245"/>
      <c r="T2567" s="246"/>
      <c r="AT2567" s="247" t="s">
        <v>546</v>
      </c>
      <c r="AU2567" s="247" t="s">
        <v>85</v>
      </c>
      <c r="AV2567" s="16" t="s">
        <v>573</v>
      </c>
      <c r="AW2567" s="16" t="s">
        <v>33</v>
      </c>
      <c r="AX2567" s="16" t="s">
        <v>72</v>
      </c>
      <c r="AY2567" s="247" t="s">
        <v>525</v>
      </c>
    </row>
    <row r="2568" spans="1:65" s="14" customFormat="1" ht="11.25">
      <c r="B2568" s="216"/>
      <c r="C2568" s="217"/>
      <c r="D2568" s="206" t="s">
        <v>546</v>
      </c>
      <c r="E2568" s="218" t="s">
        <v>19</v>
      </c>
      <c r="F2568" s="219" t="s">
        <v>552</v>
      </c>
      <c r="G2568" s="217"/>
      <c r="H2568" s="220">
        <v>873.53599999999994</v>
      </c>
      <c r="I2568" s="221"/>
      <c r="J2568" s="217"/>
      <c r="K2568" s="217"/>
      <c r="L2568" s="222"/>
      <c r="M2568" s="223"/>
      <c r="N2568" s="224"/>
      <c r="O2568" s="224"/>
      <c r="P2568" s="224"/>
      <c r="Q2568" s="224"/>
      <c r="R2568" s="224"/>
      <c r="S2568" s="224"/>
      <c r="T2568" s="225"/>
      <c r="AT2568" s="226" t="s">
        <v>546</v>
      </c>
      <c r="AU2568" s="226" t="s">
        <v>85</v>
      </c>
      <c r="AV2568" s="14" t="s">
        <v>537</v>
      </c>
      <c r="AW2568" s="14" t="s">
        <v>33</v>
      </c>
      <c r="AX2568" s="14" t="s">
        <v>79</v>
      </c>
      <c r="AY2568" s="226" t="s">
        <v>525</v>
      </c>
    </row>
    <row r="2569" spans="1:65" s="2" customFormat="1" ht="49.15" customHeight="1">
      <c r="A2569" s="38"/>
      <c r="B2569" s="39"/>
      <c r="C2569" s="186" t="s">
        <v>2619</v>
      </c>
      <c r="D2569" s="186" t="s">
        <v>533</v>
      </c>
      <c r="E2569" s="187" t="s">
        <v>2620</v>
      </c>
      <c r="F2569" s="188" t="s">
        <v>2621</v>
      </c>
      <c r="G2569" s="189" t="s">
        <v>132</v>
      </c>
      <c r="H2569" s="190">
        <v>145006.76</v>
      </c>
      <c r="I2569" s="191"/>
      <c r="J2569" s="192">
        <f>ROUND(I2569*H2569,2)</f>
        <v>0</v>
      </c>
      <c r="K2569" s="188" t="s">
        <v>536</v>
      </c>
      <c r="L2569" s="43"/>
      <c r="M2569" s="193" t="s">
        <v>19</v>
      </c>
      <c r="N2569" s="194" t="s">
        <v>44</v>
      </c>
      <c r="O2569" s="68"/>
      <c r="P2569" s="195">
        <f>O2569*H2569</f>
        <v>0</v>
      </c>
      <c r="Q2569" s="195">
        <v>0</v>
      </c>
      <c r="R2569" s="195">
        <f>Q2569*H2569</f>
        <v>0</v>
      </c>
      <c r="S2569" s="195">
        <v>0</v>
      </c>
      <c r="T2569" s="196">
        <f>S2569*H2569</f>
        <v>0</v>
      </c>
      <c r="U2569" s="38"/>
      <c r="V2569" s="38"/>
      <c r="W2569" s="38"/>
      <c r="X2569" s="38"/>
      <c r="Y2569" s="38"/>
      <c r="Z2569" s="38"/>
      <c r="AA2569" s="38"/>
      <c r="AB2569" s="38"/>
      <c r="AC2569" s="38"/>
      <c r="AD2569" s="38"/>
      <c r="AE2569" s="38"/>
      <c r="AR2569" s="197" t="s">
        <v>537</v>
      </c>
      <c r="AT2569" s="197" t="s">
        <v>533</v>
      </c>
      <c r="AU2569" s="197" t="s">
        <v>85</v>
      </c>
      <c r="AY2569" s="21" t="s">
        <v>525</v>
      </c>
      <c r="BE2569" s="198">
        <f>IF(N2569="základní",J2569,0)</f>
        <v>0</v>
      </c>
      <c r="BF2569" s="198">
        <f>IF(N2569="snížená",J2569,0)</f>
        <v>0</v>
      </c>
      <c r="BG2569" s="198">
        <f>IF(N2569="zákl. přenesená",J2569,0)</f>
        <v>0</v>
      </c>
      <c r="BH2569" s="198">
        <f>IF(N2569="sníž. přenesená",J2569,0)</f>
        <v>0</v>
      </c>
      <c r="BI2569" s="198">
        <f>IF(N2569="nulová",J2569,0)</f>
        <v>0</v>
      </c>
      <c r="BJ2569" s="21" t="s">
        <v>85</v>
      </c>
      <c r="BK2569" s="198">
        <f>ROUND(I2569*H2569,2)</f>
        <v>0</v>
      </c>
      <c r="BL2569" s="21" t="s">
        <v>537</v>
      </c>
      <c r="BM2569" s="197" t="s">
        <v>2622</v>
      </c>
    </row>
    <row r="2570" spans="1:65" s="2" customFormat="1" ht="11.25">
      <c r="A2570" s="38"/>
      <c r="B2570" s="39"/>
      <c r="C2570" s="40"/>
      <c r="D2570" s="199" t="s">
        <v>542</v>
      </c>
      <c r="E2570" s="40"/>
      <c r="F2570" s="200" t="s">
        <v>2623</v>
      </c>
      <c r="G2570" s="40"/>
      <c r="H2570" s="40"/>
      <c r="I2570" s="201"/>
      <c r="J2570" s="40"/>
      <c r="K2570" s="40"/>
      <c r="L2570" s="43"/>
      <c r="M2570" s="202"/>
      <c r="N2570" s="203"/>
      <c r="O2570" s="68"/>
      <c r="P2570" s="68"/>
      <c r="Q2570" s="68"/>
      <c r="R2570" s="68"/>
      <c r="S2570" s="68"/>
      <c r="T2570" s="69"/>
      <c r="U2570" s="38"/>
      <c r="V2570" s="38"/>
      <c r="W2570" s="38"/>
      <c r="X2570" s="38"/>
      <c r="Y2570" s="38"/>
      <c r="Z2570" s="38"/>
      <c r="AA2570" s="38"/>
      <c r="AB2570" s="38"/>
      <c r="AC2570" s="38"/>
      <c r="AD2570" s="38"/>
      <c r="AE2570" s="38"/>
      <c r="AT2570" s="21" t="s">
        <v>542</v>
      </c>
      <c r="AU2570" s="21" t="s">
        <v>85</v>
      </c>
    </row>
    <row r="2571" spans="1:65" s="13" customFormat="1" ht="11.25">
      <c r="B2571" s="204"/>
      <c r="C2571" s="205"/>
      <c r="D2571" s="206" t="s">
        <v>546</v>
      </c>
      <c r="E2571" s="207" t="s">
        <v>19</v>
      </c>
      <c r="F2571" s="208" t="s">
        <v>2624</v>
      </c>
      <c r="G2571" s="205"/>
      <c r="H2571" s="209">
        <v>145006.76</v>
      </c>
      <c r="I2571" s="210"/>
      <c r="J2571" s="205"/>
      <c r="K2571" s="205"/>
      <c r="L2571" s="211"/>
      <c r="M2571" s="212"/>
      <c r="N2571" s="213"/>
      <c r="O2571" s="213"/>
      <c r="P2571" s="213"/>
      <c r="Q2571" s="213"/>
      <c r="R2571" s="213"/>
      <c r="S2571" s="213"/>
      <c r="T2571" s="214"/>
      <c r="AT2571" s="215" t="s">
        <v>546</v>
      </c>
      <c r="AU2571" s="215" t="s">
        <v>85</v>
      </c>
      <c r="AV2571" s="13" t="s">
        <v>85</v>
      </c>
      <c r="AW2571" s="13" t="s">
        <v>33</v>
      </c>
      <c r="AX2571" s="13" t="s">
        <v>79</v>
      </c>
      <c r="AY2571" s="215" t="s">
        <v>525</v>
      </c>
    </row>
    <row r="2572" spans="1:65" s="2" customFormat="1" ht="55.5" customHeight="1">
      <c r="A2572" s="38"/>
      <c r="B2572" s="39"/>
      <c r="C2572" s="186" t="s">
        <v>2625</v>
      </c>
      <c r="D2572" s="186" t="s">
        <v>533</v>
      </c>
      <c r="E2572" s="187" t="s">
        <v>2626</v>
      </c>
      <c r="F2572" s="188" t="s">
        <v>2627</v>
      </c>
      <c r="G2572" s="189" t="s">
        <v>132</v>
      </c>
      <c r="H2572" s="190">
        <v>213142.78400000001</v>
      </c>
      <c r="I2572" s="191"/>
      <c r="J2572" s="192">
        <f>ROUND(I2572*H2572,2)</f>
        <v>0</v>
      </c>
      <c r="K2572" s="188" t="s">
        <v>536</v>
      </c>
      <c r="L2572" s="43"/>
      <c r="M2572" s="193" t="s">
        <v>19</v>
      </c>
      <c r="N2572" s="194" t="s">
        <v>44</v>
      </c>
      <c r="O2572" s="68"/>
      <c r="P2572" s="195">
        <f>O2572*H2572</f>
        <v>0</v>
      </c>
      <c r="Q2572" s="195">
        <v>0</v>
      </c>
      <c r="R2572" s="195">
        <f>Q2572*H2572</f>
        <v>0</v>
      </c>
      <c r="S2572" s="195">
        <v>0</v>
      </c>
      <c r="T2572" s="196">
        <f>S2572*H2572</f>
        <v>0</v>
      </c>
      <c r="U2572" s="38"/>
      <c r="V2572" s="38"/>
      <c r="W2572" s="38"/>
      <c r="X2572" s="38"/>
      <c r="Y2572" s="38"/>
      <c r="Z2572" s="38"/>
      <c r="AA2572" s="38"/>
      <c r="AB2572" s="38"/>
      <c r="AC2572" s="38"/>
      <c r="AD2572" s="38"/>
      <c r="AE2572" s="38"/>
      <c r="AR2572" s="197" t="s">
        <v>537</v>
      </c>
      <c r="AT2572" s="197" t="s">
        <v>533</v>
      </c>
      <c r="AU2572" s="197" t="s">
        <v>85</v>
      </c>
      <c r="AY2572" s="21" t="s">
        <v>525</v>
      </c>
      <c r="BE2572" s="198">
        <f>IF(N2572="základní",J2572,0)</f>
        <v>0</v>
      </c>
      <c r="BF2572" s="198">
        <f>IF(N2572="snížená",J2572,0)</f>
        <v>0</v>
      </c>
      <c r="BG2572" s="198">
        <f>IF(N2572="zákl. přenesená",J2572,0)</f>
        <v>0</v>
      </c>
      <c r="BH2572" s="198">
        <f>IF(N2572="sníž. přenesená",J2572,0)</f>
        <v>0</v>
      </c>
      <c r="BI2572" s="198">
        <f>IF(N2572="nulová",J2572,0)</f>
        <v>0</v>
      </c>
      <c r="BJ2572" s="21" t="s">
        <v>85</v>
      </c>
      <c r="BK2572" s="198">
        <f>ROUND(I2572*H2572,2)</f>
        <v>0</v>
      </c>
      <c r="BL2572" s="21" t="s">
        <v>537</v>
      </c>
      <c r="BM2572" s="197" t="s">
        <v>2628</v>
      </c>
    </row>
    <row r="2573" spans="1:65" s="2" customFormat="1" ht="11.25">
      <c r="A2573" s="38"/>
      <c r="B2573" s="39"/>
      <c r="C2573" s="40"/>
      <c r="D2573" s="199" t="s">
        <v>542</v>
      </c>
      <c r="E2573" s="40"/>
      <c r="F2573" s="200" t="s">
        <v>2629</v>
      </c>
      <c r="G2573" s="40"/>
      <c r="H2573" s="40"/>
      <c r="I2573" s="201"/>
      <c r="J2573" s="40"/>
      <c r="K2573" s="40"/>
      <c r="L2573" s="43"/>
      <c r="M2573" s="202"/>
      <c r="N2573" s="203"/>
      <c r="O2573" s="68"/>
      <c r="P2573" s="68"/>
      <c r="Q2573" s="68"/>
      <c r="R2573" s="68"/>
      <c r="S2573" s="68"/>
      <c r="T2573" s="69"/>
      <c r="U2573" s="38"/>
      <c r="V2573" s="38"/>
      <c r="W2573" s="38"/>
      <c r="X2573" s="38"/>
      <c r="Y2573" s="38"/>
      <c r="Z2573" s="38"/>
      <c r="AA2573" s="38"/>
      <c r="AB2573" s="38"/>
      <c r="AC2573" s="38"/>
      <c r="AD2573" s="38"/>
      <c r="AE2573" s="38"/>
      <c r="AT2573" s="21" t="s">
        <v>542</v>
      </c>
      <c r="AU2573" s="21" t="s">
        <v>85</v>
      </c>
    </row>
    <row r="2574" spans="1:65" s="13" customFormat="1" ht="11.25">
      <c r="B2574" s="204"/>
      <c r="C2574" s="205"/>
      <c r="D2574" s="206" t="s">
        <v>546</v>
      </c>
      <c r="E2574" s="207" t="s">
        <v>19</v>
      </c>
      <c r="F2574" s="208" t="s">
        <v>2630</v>
      </c>
      <c r="G2574" s="205"/>
      <c r="H2574" s="209">
        <v>213142.78400000001</v>
      </c>
      <c r="I2574" s="210"/>
      <c r="J2574" s="205"/>
      <c r="K2574" s="205"/>
      <c r="L2574" s="211"/>
      <c r="M2574" s="212"/>
      <c r="N2574" s="213"/>
      <c r="O2574" s="213"/>
      <c r="P2574" s="213"/>
      <c r="Q2574" s="213"/>
      <c r="R2574" s="213"/>
      <c r="S2574" s="213"/>
      <c r="T2574" s="214"/>
      <c r="AT2574" s="215" t="s">
        <v>546</v>
      </c>
      <c r="AU2574" s="215" t="s">
        <v>85</v>
      </c>
      <c r="AV2574" s="13" t="s">
        <v>85</v>
      </c>
      <c r="AW2574" s="13" t="s">
        <v>33</v>
      </c>
      <c r="AX2574" s="13" t="s">
        <v>79</v>
      </c>
      <c r="AY2574" s="215" t="s">
        <v>525</v>
      </c>
    </row>
    <row r="2575" spans="1:65" s="2" customFormat="1" ht="55.5" customHeight="1">
      <c r="A2575" s="38"/>
      <c r="B2575" s="39"/>
      <c r="C2575" s="186" t="s">
        <v>2631</v>
      </c>
      <c r="D2575" s="186" t="s">
        <v>533</v>
      </c>
      <c r="E2575" s="187" t="s">
        <v>2632</v>
      </c>
      <c r="F2575" s="188" t="s">
        <v>2633</v>
      </c>
      <c r="G2575" s="189" t="s">
        <v>651</v>
      </c>
      <c r="H2575" s="190">
        <v>1</v>
      </c>
      <c r="I2575" s="191"/>
      <c r="J2575" s="192">
        <f>ROUND(I2575*H2575,2)</f>
        <v>0</v>
      </c>
      <c r="K2575" s="188" t="s">
        <v>536</v>
      </c>
      <c r="L2575" s="43"/>
      <c r="M2575" s="193" t="s">
        <v>19</v>
      </c>
      <c r="N2575" s="194" t="s">
        <v>44</v>
      </c>
      <c r="O2575" s="68"/>
      <c r="P2575" s="195">
        <f>O2575*H2575</f>
        <v>0</v>
      </c>
      <c r="Q2575" s="195">
        <v>0</v>
      </c>
      <c r="R2575" s="195">
        <f>Q2575*H2575</f>
        <v>0</v>
      </c>
      <c r="S2575" s="195">
        <v>0</v>
      </c>
      <c r="T2575" s="196">
        <f>S2575*H2575</f>
        <v>0</v>
      </c>
      <c r="U2575" s="38"/>
      <c r="V2575" s="38"/>
      <c r="W2575" s="38"/>
      <c r="X2575" s="38"/>
      <c r="Y2575" s="38"/>
      <c r="Z2575" s="38"/>
      <c r="AA2575" s="38"/>
      <c r="AB2575" s="38"/>
      <c r="AC2575" s="38"/>
      <c r="AD2575" s="38"/>
      <c r="AE2575" s="38"/>
      <c r="AR2575" s="197" t="s">
        <v>537</v>
      </c>
      <c r="AT2575" s="197" t="s">
        <v>533</v>
      </c>
      <c r="AU2575" s="197" t="s">
        <v>85</v>
      </c>
      <c r="AY2575" s="21" t="s">
        <v>525</v>
      </c>
      <c r="BE2575" s="198">
        <f>IF(N2575="základní",J2575,0)</f>
        <v>0</v>
      </c>
      <c r="BF2575" s="198">
        <f>IF(N2575="snížená",J2575,0)</f>
        <v>0</v>
      </c>
      <c r="BG2575" s="198">
        <f>IF(N2575="zákl. přenesená",J2575,0)</f>
        <v>0</v>
      </c>
      <c r="BH2575" s="198">
        <f>IF(N2575="sníž. přenesená",J2575,0)</f>
        <v>0</v>
      </c>
      <c r="BI2575" s="198">
        <f>IF(N2575="nulová",J2575,0)</f>
        <v>0</v>
      </c>
      <c r="BJ2575" s="21" t="s">
        <v>85</v>
      </c>
      <c r="BK2575" s="198">
        <f>ROUND(I2575*H2575,2)</f>
        <v>0</v>
      </c>
      <c r="BL2575" s="21" t="s">
        <v>537</v>
      </c>
      <c r="BM2575" s="197" t="s">
        <v>2634</v>
      </c>
    </row>
    <row r="2576" spans="1:65" s="2" customFormat="1" ht="11.25">
      <c r="A2576" s="38"/>
      <c r="B2576" s="39"/>
      <c r="C2576" s="40"/>
      <c r="D2576" s="199" t="s">
        <v>542</v>
      </c>
      <c r="E2576" s="40"/>
      <c r="F2576" s="200" t="s">
        <v>2635</v>
      </c>
      <c r="G2576" s="40"/>
      <c r="H2576" s="40"/>
      <c r="I2576" s="201"/>
      <c r="J2576" s="40"/>
      <c r="K2576" s="40"/>
      <c r="L2576" s="43"/>
      <c r="M2576" s="202"/>
      <c r="N2576" s="203"/>
      <c r="O2576" s="68"/>
      <c r="P2576" s="68"/>
      <c r="Q2576" s="68"/>
      <c r="R2576" s="68"/>
      <c r="S2576" s="68"/>
      <c r="T2576" s="69"/>
      <c r="U2576" s="38"/>
      <c r="V2576" s="38"/>
      <c r="W2576" s="38"/>
      <c r="X2576" s="38"/>
      <c r="Y2576" s="38"/>
      <c r="Z2576" s="38"/>
      <c r="AA2576" s="38"/>
      <c r="AB2576" s="38"/>
      <c r="AC2576" s="38"/>
      <c r="AD2576" s="38"/>
      <c r="AE2576" s="38"/>
      <c r="AT2576" s="21" t="s">
        <v>542</v>
      </c>
      <c r="AU2576" s="21" t="s">
        <v>85</v>
      </c>
    </row>
    <row r="2577" spans="1:65" s="2" customFormat="1" ht="44.25" customHeight="1">
      <c r="A2577" s="38"/>
      <c r="B2577" s="39"/>
      <c r="C2577" s="186" t="s">
        <v>2636</v>
      </c>
      <c r="D2577" s="186" t="s">
        <v>533</v>
      </c>
      <c r="E2577" s="187" t="s">
        <v>2637</v>
      </c>
      <c r="F2577" s="188" t="s">
        <v>2638</v>
      </c>
      <c r="G2577" s="189" t="s">
        <v>132</v>
      </c>
      <c r="H2577" s="190">
        <v>594.29</v>
      </c>
      <c r="I2577" s="191"/>
      <c r="J2577" s="192">
        <f>ROUND(I2577*H2577,2)</f>
        <v>0</v>
      </c>
      <c r="K2577" s="188" t="s">
        <v>536</v>
      </c>
      <c r="L2577" s="43"/>
      <c r="M2577" s="193" t="s">
        <v>19</v>
      </c>
      <c r="N2577" s="194" t="s">
        <v>44</v>
      </c>
      <c r="O2577" s="68"/>
      <c r="P2577" s="195">
        <f>O2577*H2577</f>
        <v>0</v>
      </c>
      <c r="Q2577" s="195">
        <v>0</v>
      </c>
      <c r="R2577" s="195">
        <f>Q2577*H2577</f>
        <v>0</v>
      </c>
      <c r="S2577" s="195">
        <v>0</v>
      </c>
      <c r="T2577" s="196">
        <f>S2577*H2577</f>
        <v>0</v>
      </c>
      <c r="U2577" s="38"/>
      <c r="V2577" s="38"/>
      <c r="W2577" s="38"/>
      <c r="X2577" s="38"/>
      <c r="Y2577" s="38"/>
      <c r="Z2577" s="38"/>
      <c r="AA2577" s="38"/>
      <c r="AB2577" s="38"/>
      <c r="AC2577" s="38"/>
      <c r="AD2577" s="38"/>
      <c r="AE2577" s="38"/>
      <c r="AR2577" s="197" t="s">
        <v>537</v>
      </c>
      <c r="AT2577" s="197" t="s">
        <v>533</v>
      </c>
      <c r="AU2577" s="197" t="s">
        <v>85</v>
      </c>
      <c r="AY2577" s="21" t="s">
        <v>525</v>
      </c>
      <c r="BE2577" s="198">
        <f>IF(N2577="základní",J2577,0)</f>
        <v>0</v>
      </c>
      <c r="BF2577" s="198">
        <f>IF(N2577="snížená",J2577,0)</f>
        <v>0</v>
      </c>
      <c r="BG2577" s="198">
        <f>IF(N2577="zákl. přenesená",J2577,0)</f>
        <v>0</v>
      </c>
      <c r="BH2577" s="198">
        <f>IF(N2577="sníž. přenesená",J2577,0)</f>
        <v>0</v>
      </c>
      <c r="BI2577" s="198">
        <f>IF(N2577="nulová",J2577,0)</f>
        <v>0</v>
      </c>
      <c r="BJ2577" s="21" t="s">
        <v>85</v>
      </c>
      <c r="BK2577" s="198">
        <f>ROUND(I2577*H2577,2)</f>
        <v>0</v>
      </c>
      <c r="BL2577" s="21" t="s">
        <v>537</v>
      </c>
      <c r="BM2577" s="197" t="s">
        <v>2639</v>
      </c>
    </row>
    <row r="2578" spans="1:65" s="2" customFormat="1" ht="11.25">
      <c r="A2578" s="38"/>
      <c r="B2578" s="39"/>
      <c r="C2578" s="40"/>
      <c r="D2578" s="199" t="s">
        <v>542</v>
      </c>
      <c r="E2578" s="40"/>
      <c r="F2578" s="200" t="s">
        <v>2640</v>
      </c>
      <c r="G2578" s="40"/>
      <c r="H2578" s="40"/>
      <c r="I2578" s="201"/>
      <c r="J2578" s="40"/>
      <c r="K2578" s="40"/>
      <c r="L2578" s="43"/>
      <c r="M2578" s="202"/>
      <c r="N2578" s="203"/>
      <c r="O2578" s="68"/>
      <c r="P2578" s="68"/>
      <c r="Q2578" s="68"/>
      <c r="R2578" s="68"/>
      <c r="S2578" s="68"/>
      <c r="T2578" s="69"/>
      <c r="U2578" s="38"/>
      <c r="V2578" s="38"/>
      <c r="W2578" s="38"/>
      <c r="X2578" s="38"/>
      <c r="Y2578" s="38"/>
      <c r="Z2578" s="38"/>
      <c r="AA2578" s="38"/>
      <c r="AB2578" s="38"/>
      <c r="AC2578" s="38"/>
      <c r="AD2578" s="38"/>
      <c r="AE2578" s="38"/>
      <c r="AT2578" s="21" t="s">
        <v>542</v>
      </c>
      <c r="AU2578" s="21" t="s">
        <v>85</v>
      </c>
    </row>
    <row r="2579" spans="1:65" s="13" customFormat="1" ht="11.25">
      <c r="B2579" s="204"/>
      <c r="C2579" s="205"/>
      <c r="D2579" s="206" t="s">
        <v>546</v>
      </c>
      <c r="E2579" s="207" t="s">
        <v>19</v>
      </c>
      <c r="F2579" s="208" t="s">
        <v>300</v>
      </c>
      <c r="G2579" s="205"/>
      <c r="H2579" s="209">
        <v>594.29</v>
      </c>
      <c r="I2579" s="210"/>
      <c r="J2579" s="205"/>
      <c r="K2579" s="205"/>
      <c r="L2579" s="211"/>
      <c r="M2579" s="212"/>
      <c r="N2579" s="213"/>
      <c r="O2579" s="213"/>
      <c r="P2579" s="213"/>
      <c r="Q2579" s="213"/>
      <c r="R2579" s="213"/>
      <c r="S2579" s="213"/>
      <c r="T2579" s="214"/>
      <c r="AT2579" s="215" t="s">
        <v>546</v>
      </c>
      <c r="AU2579" s="215" t="s">
        <v>85</v>
      </c>
      <c r="AV2579" s="13" t="s">
        <v>85</v>
      </c>
      <c r="AW2579" s="13" t="s">
        <v>33</v>
      </c>
      <c r="AX2579" s="13" t="s">
        <v>79</v>
      </c>
      <c r="AY2579" s="215" t="s">
        <v>525</v>
      </c>
    </row>
    <row r="2580" spans="1:65" s="2" customFormat="1" ht="44.25" customHeight="1">
      <c r="A2580" s="38"/>
      <c r="B2580" s="39"/>
      <c r="C2580" s="186" t="s">
        <v>2641</v>
      </c>
      <c r="D2580" s="186" t="s">
        <v>533</v>
      </c>
      <c r="E2580" s="187" t="s">
        <v>2642</v>
      </c>
      <c r="F2580" s="188" t="s">
        <v>2643</v>
      </c>
      <c r="G2580" s="189" t="s">
        <v>132</v>
      </c>
      <c r="H2580" s="190">
        <v>873.53599999999994</v>
      </c>
      <c r="I2580" s="191"/>
      <c r="J2580" s="192">
        <f>ROUND(I2580*H2580,2)</f>
        <v>0</v>
      </c>
      <c r="K2580" s="188" t="s">
        <v>536</v>
      </c>
      <c r="L2580" s="43"/>
      <c r="M2580" s="193" t="s">
        <v>19</v>
      </c>
      <c r="N2580" s="194" t="s">
        <v>44</v>
      </c>
      <c r="O2580" s="68"/>
      <c r="P2580" s="195">
        <f>O2580*H2580</f>
        <v>0</v>
      </c>
      <c r="Q2580" s="195">
        <v>0</v>
      </c>
      <c r="R2580" s="195">
        <f>Q2580*H2580</f>
        <v>0</v>
      </c>
      <c r="S2580" s="195">
        <v>0</v>
      </c>
      <c r="T2580" s="196">
        <f>S2580*H2580</f>
        <v>0</v>
      </c>
      <c r="U2580" s="38"/>
      <c r="V2580" s="38"/>
      <c r="W2580" s="38"/>
      <c r="X2580" s="38"/>
      <c r="Y2580" s="38"/>
      <c r="Z2580" s="38"/>
      <c r="AA2580" s="38"/>
      <c r="AB2580" s="38"/>
      <c r="AC2580" s="38"/>
      <c r="AD2580" s="38"/>
      <c r="AE2580" s="38"/>
      <c r="AR2580" s="197" t="s">
        <v>537</v>
      </c>
      <c r="AT2580" s="197" t="s">
        <v>533</v>
      </c>
      <c r="AU2580" s="197" t="s">
        <v>85</v>
      </c>
      <c r="AY2580" s="21" t="s">
        <v>525</v>
      </c>
      <c r="BE2580" s="198">
        <f>IF(N2580="základní",J2580,0)</f>
        <v>0</v>
      </c>
      <c r="BF2580" s="198">
        <f>IF(N2580="snížená",J2580,0)</f>
        <v>0</v>
      </c>
      <c r="BG2580" s="198">
        <f>IF(N2580="zákl. přenesená",J2580,0)</f>
        <v>0</v>
      </c>
      <c r="BH2580" s="198">
        <f>IF(N2580="sníž. přenesená",J2580,0)</f>
        <v>0</v>
      </c>
      <c r="BI2580" s="198">
        <f>IF(N2580="nulová",J2580,0)</f>
        <v>0</v>
      </c>
      <c r="BJ2580" s="21" t="s">
        <v>85</v>
      </c>
      <c r="BK2580" s="198">
        <f>ROUND(I2580*H2580,2)</f>
        <v>0</v>
      </c>
      <c r="BL2580" s="21" t="s">
        <v>537</v>
      </c>
      <c r="BM2580" s="197" t="s">
        <v>2644</v>
      </c>
    </row>
    <row r="2581" spans="1:65" s="2" customFormat="1" ht="11.25">
      <c r="A2581" s="38"/>
      <c r="B2581" s="39"/>
      <c r="C2581" s="40"/>
      <c r="D2581" s="199" t="s">
        <v>542</v>
      </c>
      <c r="E2581" s="40"/>
      <c r="F2581" s="200" t="s">
        <v>2645</v>
      </c>
      <c r="G2581" s="40"/>
      <c r="H2581" s="40"/>
      <c r="I2581" s="201"/>
      <c r="J2581" s="40"/>
      <c r="K2581" s="40"/>
      <c r="L2581" s="43"/>
      <c r="M2581" s="202"/>
      <c r="N2581" s="203"/>
      <c r="O2581" s="68"/>
      <c r="P2581" s="68"/>
      <c r="Q2581" s="68"/>
      <c r="R2581" s="68"/>
      <c r="S2581" s="68"/>
      <c r="T2581" s="69"/>
      <c r="U2581" s="38"/>
      <c r="V2581" s="38"/>
      <c r="W2581" s="38"/>
      <c r="X2581" s="38"/>
      <c r="Y2581" s="38"/>
      <c r="Z2581" s="38"/>
      <c r="AA2581" s="38"/>
      <c r="AB2581" s="38"/>
      <c r="AC2581" s="38"/>
      <c r="AD2581" s="38"/>
      <c r="AE2581" s="38"/>
      <c r="AT2581" s="21" t="s">
        <v>542</v>
      </c>
      <c r="AU2581" s="21" t="s">
        <v>85</v>
      </c>
    </row>
    <row r="2582" spans="1:65" s="13" customFormat="1" ht="11.25">
      <c r="B2582" s="204"/>
      <c r="C2582" s="205"/>
      <c r="D2582" s="206" t="s">
        <v>546</v>
      </c>
      <c r="E2582" s="207" t="s">
        <v>19</v>
      </c>
      <c r="F2582" s="208" t="s">
        <v>305</v>
      </c>
      <c r="G2582" s="205"/>
      <c r="H2582" s="209">
        <v>873.53599999999994</v>
      </c>
      <c r="I2582" s="210"/>
      <c r="J2582" s="205"/>
      <c r="K2582" s="205"/>
      <c r="L2582" s="211"/>
      <c r="M2582" s="212"/>
      <c r="N2582" s="213"/>
      <c r="O2582" s="213"/>
      <c r="P2582" s="213"/>
      <c r="Q2582" s="213"/>
      <c r="R2582" s="213"/>
      <c r="S2582" s="213"/>
      <c r="T2582" s="214"/>
      <c r="AT2582" s="215" t="s">
        <v>546</v>
      </c>
      <c r="AU2582" s="215" t="s">
        <v>85</v>
      </c>
      <c r="AV2582" s="13" t="s">
        <v>85</v>
      </c>
      <c r="AW2582" s="13" t="s">
        <v>33</v>
      </c>
      <c r="AX2582" s="13" t="s">
        <v>79</v>
      </c>
      <c r="AY2582" s="215" t="s">
        <v>525</v>
      </c>
    </row>
    <row r="2583" spans="1:65" s="2" customFormat="1" ht="24.2" customHeight="1">
      <c r="A2583" s="38"/>
      <c r="B2583" s="39"/>
      <c r="C2583" s="186" t="s">
        <v>2646</v>
      </c>
      <c r="D2583" s="186" t="s">
        <v>533</v>
      </c>
      <c r="E2583" s="187" t="s">
        <v>2647</v>
      </c>
      <c r="F2583" s="188" t="s">
        <v>2648</v>
      </c>
      <c r="G2583" s="189" t="s">
        <v>132</v>
      </c>
      <c r="H2583" s="190">
        <v>1467.826</v>
      </c>
      <c r="I2583" s="191"/>
      <c r="J2583" s="192">
        <f>ROUND(I2583*H2583,2)</f>
        <v>0</v>
      </c>
      <c r="K2583" s="188" t="s">
        <v>536</v>
      </c>
      <c r="L2583" s="43"/>
      <c r="M2583" s="193" t="s">
        <v>19</v>
      </c>
      <c r="N2583" s="194" t="s">
        <v>44</v>
      </c>
      <c r="O2583" s="68"/>
      <c r="P2583" s="195">
        <f>O2583*H2583</f>
        <v>0</v>
      </c>
      <c r="Q2583" s="195">
        <v>0</v>
      </c>
      <c r="R2583" s="195">
        <f>Q2583*H2583</f>
        <v>0</v>
      </c>
      <c r="S2583" s="195">
        <v>0</v>
      </c>
      <c r="T2583" s="196">
        <f>S2583*H2583</f>
        <v>0</v>
      </c>
      <c r="U2583" s="38"/>
      <c r="V2583" s="38"/>
      <c r="W2583" s="38"/>
      <c r="X2583" s="38"/>
      <c r="Y2583" s="38"/>
      <c r="Z2583" s="38"/>
      <c r="AA2583" s="38"/>
      <c r="AB2583" s="38"/>
      <c r="AC2583" s="38"/>
      <c r="AD2583" s="38"/>
      <c r="AE2583" s="38"/>
      <c r="AR2583" s="197" t="s">
        <v>537</v>
      </c>
      <c r="AT2583" s="197" t="s">
        <v>533</v>
      </c>
      <c r="AU2583" s="197" t="s">
        <v>85</v>
      </c>
      <c r="AY2583" s="21" t="s">
        <v>525</v>
      </c>
      <c r="BE2583" s="198">
        <f>IF(N2583="základní",J2583,0)</f>
        <v>0</v>
      </c>
      <c r="BF2583" s="198">
        <f>IF(N2583="snížená",J2583,0)</f>
        <v>0</v>
      </c>
      <c r="BG2583" s="198">
        <f>IF(N2583="zákl. přenesená",J2583,0)</f>
        <v>0</v>
      </c>
      <c r="BH2583" s="198">
        <f>IF(N2583="sníž. přenesená",J2583,0)</f>
        <v>0</v>
      </c>
      <c r="BI2583" s="198">
        <f>IF(N2583="nulová",J2583,0)</f>
        <v>0</v>
      </c>
      <c r="BJ2583" s="21" t="s">
        <v>85</v>
      </c>
      <c r="BK2583" s="198">
        <f>ROUND(I2583*H2583,2)</f>
        <v>0</v>
      </c>
      <c r="BL2583" s="21" t="s">
        <v>537</v>
      </c>
      <c r="BM2583" s="197" t="s">
        <v>2649</v>
      </c>
    </row>
    <row r="2584" spans="1:65" s="2" customFormat="1" ht="11.25">
      <c r="A2584" s="38"/>
      <c r="B2584" s="39"/>
      <c r="C2584" s="40"/>
      <c r="D2584" s="199" t="s">
        <v>542</v>
      </c>
      <c r="E2584" s="40"/>
      <c r="F2584" s="200" t="s">
        <v>2650</v>
      </c>
      <c r="G2584" s="40"/>
      <c r="H2584" s="40"/>
      <c r="I2584" s="201"/>
      <c r="J2584" s="40"/>
      <c r="K2584" s="40"/>
      <c r="L2584" s="43"/>
      <c r="M2584" s="202"/>
      <c r="N2584" s="203"/>
      <c r="O2584" s="68"/>
      <c r="P2584" s="68"/>
      <c r="Q2584" s="68"/>
      <c r="R2584" s="68"/>
      <c r="S2584" s="68"/>
      <c r="T2584" s="69"/>
      <c r="U2584" s="38"/>
      <c r="V2584" s="38"/>
      <c r="W2584" s="38"/>
      <c r="X2584" s="38"/>
      <c r="Y2584" s="38"/>
      <c r="Z2584" s="38"/>
      <c r="AA2584" s="38"/>
      <c r="AB2584" s="38"/>
      <c r="AC2584" s="38"/>
      <c r="AD2584" s="38"/>
      <c r="AE2584" s="38"/>
      <c r="AT2584" s="21" t="s">
        <v>542</v>
      </c>
      <c r="AU2584" s="21" t="s">
        <v>85</v>
      </c>
    </row>
    <row r="2585" spans="1:65" s="13" customFormat="1" ht="11.25">
      <c r="B2585" s="204"/>
      <c r="C2585" s="205"/>
      <c r="D2585" s="206" t="s">
        <v>546</v>
      </c>
      <c r="E2585" s="207" t="s">
        <v>19</v>
      </c>
      <c r="F2585" s="208" t="s">
        <v>2651</v>
      </c>
      <c r="G2585" s="205"/>
      <c r="H2585" s="209">
        <v>1467.826</v>
      </c>
      <c r="I2585" s="210"/>
      <c r="J2585" s="205"/>
      <c r="K2585" s="205"/>
      <c r="L2585" s="211"/>
      <c r="M2585" s="212"/>
      <c r="N2585" s="213"/>
      <c r="O2585" s="213"/>
      <c r="P2585" s="213"/>
      <c r="Q2585" s="213"/>
      <c r="R2585" s="213"/>
      <c r="S2585" s="213"/>
      <c r="T2585" s="214"/>
      <c r="AT2585" s="215" t="s">
        <v>546</v>
      </c>
      <c r="AU2585" s="215" t="s">
        <v>85</v>
      </c>
      <c r="AV2585" s="13" t="s">
        <v>85</v>
      </c>
      <c r="AW2585" s="13" t="s">
        <v>33</v>
      </c>
      <c r="AX2585" s="13" t="s">
        <v>79</v>
      </c>
      <c r="AY2585" s="215" t="s">
        <v>525</v>
      </c>
    </row>
    <row r="2586" spans="1:65" s="2" customFormat="1" ht="37.9" customHeight="1">
      <c r="A2586" s="38"/>
      <c r="B2586" s="39"/>
      <c r="C2586" s="186" t="s">
        <v>2652</v>
      </c>
      <c r="D2586" s="186" t="s">
        <v>533</v>
      </c>
      <c r="E2586" s="187" t="s">
        <v>2653</v>
      </c>
      <c r="F2586" s="188" t="s">
        <v>2654</v>
      </c>
      <c r="G2586" s="189" t="s">
        <v>132</v>
      </c>
      <c r="H2586" s="190">
        <v>358149.54399999999</v>
      </c>
      <c r="I2586" s="191"/>
      <c r="J2586" s="192">
        <f>ROUND(I2586*H2586,2)</f>
        <v>0</v>
      </c>
      <c r="K2586" s="188" t="s">
        <v>536</v>
      </c>
      <c r="L2586" s="43"/>
      <c r="M2586" s="193" t="s">
        <v>19</v>
      </c>
      <c r="N2586" s="194" t="s">
        <v>44</v>
      </c>
      <c r="O2586" s="68"/>
      <c r="P2586" s="195">
        <f>O2586*H2586</f>
        <v>0</v>
      </c>
      <c r="Q2586" s="195">
        <v>0</v>
      </c>
      <c r="R2586" s="195">
        <f>Q2586*H2586</f>
        <v>0</v>
      </c>
      <c r="S2586" s="195">
        <v>0</v>
      </c>
      <c r="T2586" s="196">
        <f>S2586*H2586</f>
        <v>0</v>
      </c>
      <c r="U2586" s="38"/>
      <c r="V2586" s="38"/>
      <c r="W2586" s="38"/>
      <c r="X2586" s="38"/>
      <c r="Y2586" s="38"/>
      <c r="Z2586" s="38"/>
      <c r="AA2586" s="38"/>
      <c r="AB2586" s="38"/>
      <c r="AC2586" s="38"/>
      <c r="AD2586" s="38"/>
      <c r="AE2586" s="38"/>
      <c r="AR2586" s="197" t="s">
        <v>537</v>
      </c>
      <c r="AT2586" s="197" t="s">
        <v>533</v>
      </c>
      <c r="AU2586" s="197" t="s">
        <v>85</v>
      </c>
      <c r="AY2586" s="21" t="s">
        <v>525</v>
      </c>
      <c r="BE2586" s="198">
        <f>IF(N2586="základní",J2586,0)</f>
        <v>0</v>
      </c>
      <c r="BF2586" s="198">
        <f>IF(N2586="snížená",J2586,0)</f>
        <v>0</v>
      </c>
      <c r="BG2586" s="198">
        <f>IF(N2586="zákl. přenesená",J2586,0)</f>
        <v>0</v>
      </c>
      <c r="BH2586" s="198">
        <f>IF(N2586="sníž. přenesená",J2586,0)</f>
        <v>0</v>
      </c>
      <c r="BI2586" s="198">
        <f>IF(N2586="nulová",J2586,0)</f>
        <v>0</v>
      </c>
      <c r="BJ2586" s="21" t="s">
        <v>85</v>
      </c>
      <c r="BK2586" s="198">
        <f>ROUND(I2586*H2586,2)</f>
        <v>0</v>
      </c>
      <c r="BL2586" s="21" t="s">
        <v>537</v>
      </c>
      <c r="BM2586" s="197" t="s">
        <v>2655</v>
      </c>
    </row>
    <row r="2587" spans="1:65" s="2" customFormat="1" ht="11.25">
      <c r="A2587" s="38"/>
      <c r="B2587" s="39"/>
      <c r="C2587" s="40"/>
      <c r="D2587" s="199" t="s">
        <v>542</v>
      </c>
      <c r="E2587" s="40"/>
      <c r="F2587" s="200" t="s">
        <v>2656</v>
      </c>
      <c r="G2587" s="40"/>
      <c r="H2587" s="40"/>
      <c r="I2587" s="201"/>
      <c r="J2587" s="40"/>
      <c r="K2587" s="40"/>
      <c r="L2587" s="43"/>
      <c r="M2587" s="202"/>
      <c r="N2587" s="203"/>
      <c r="O2587" s="68"/>
      <c r="P2587" s="68"/>
      <c r="Q2587" s="68"/>
      <c r="R2587" s="68"/>
      <c r="S2587" s="68"/>
      <c r="T2587" s="69"/>
      <c r="U2587" s="38"/>
      <c r="V2587" s="38"/>
      <c r="W2587" s="38"/>
      <c r="X2587" s="38"/>
      <c r="Y2587" s="38"/>
      <c r="Z2587" s="38"/>
      <c r="AA2587" s="38"/>
      <c r="AB2587" s="38"/>
      <c r="AC2587" s="38"/>
      <c r="AD2587" s="38"/>
      <c r="AE2587" s="38"/>
      <c r="AT2587" s="21" t="s">
        <v>542</v>
      </c>
      <c r="AU2587" s="21" t="s">
        <v>85</v>
      </c>
    </row>
    <row r="2588" spans="1:65" s="13" customFormat="1" ht="11.25">
      <c r="B2588" s="204"/>
      <c r="C2588" s="205"/>
      <c r="D2588" s="206" t="s">
        <v>546</v>
      </c>
      <c r="E2588" s="207" t="s">
        <v>19</v>
      </c>
      <c r="F2588" s="208" t="s">
        <v>2657</v>
      </c>
      <c r="G2588" s="205"/>
      <c r="H2588" s="209">
        <v>358149.54399999999</v>
      </c>
      <c r="I2588" s="210"/>
      <c r="J2588" s="205"/>
      <c r="K2588" s="205"/>
      <c r="L2588" s="211"/>
      <c r="M2588" s="212"/>
      <c r="N2588" s="213"/>
      <c r="O2588" s="213"/>
      <c r="P2588" s="213"/>
      <c r="Q2588" s="213"/>
      <c r="R2588" s="213"/>
      <c r="S2588" s="213"/>
      <c r="T2588" s="214"/>
      <c r="AT2588" s="215" t="s">
        <v>546</v>
      </c>
      <c r="AU2588" s="215" t="s">
        <v>85</v>
      </c>
      <c r="AV2588" s="13" t="s">
        <v>85</v>
      </c>
      <c r="AW2588" s="13" t="s">
        <v>33</v>
      </c>
      <c r="AX2588" s="13" t="s">
        <v>79</v>
      </c>
      <c r="AY2588" s="215" t="s">
        <v>525</v>
      </c>
    </row>
    <row r="2589" spans="1:65" s="2" customFormat="1" ht="24.2" customHeight="1">
      <c r="A2589" s="38"/>
      <c r="B2589" s="39"/>
      <c r="C2589" s="186" t="s">
        <v>2658</v>
      </c>
      <c r="D2589" s="186" t="s">
        <v>533</v>
      </c>
      <c r="E2589" s="187" t="s">
        <v>2659</v>
      </c>
      <c r="F2589" s="188" t="s">
        <v>2660</v>
      </c>
      <c r="G2589" s="189" t="s">
        <v>132</v>
      </c>
      <c r="H2589" s="190">
        <v>1467.826</v>
      </c>
      <c r="I2589" s="191"/>
      <c r="J2589" s="192">
        <f>ROUND(I2589*H2589,2)</f>
        <v>0</v>
      </c>
      <c r="K2589" s="188" t="s">
        <v>536</v>
      </c>
      <c r="L2589" s="43"/>
      <c r="M2589" s="193" t="s">
        <v>19</v>
      </c>
      <c r="N2589" s="194" t="s">
        <v>44</v>
      </c>
      <c r="O2589" s="68"/>
      <c r="P2589" s="195">
        <f>O2589*H2589</f>
        <v>0</v>
      </c>
      <c r="Q2589" s="195">
        <v>0</v>
      </c>
      <c r="R2589" s="195">
        <f>Q2589*H2589</f>
        <v>0</v>
      </c>
      <c r="S2589" s="195">
        <v>0</v>
      </c>
      <c r="T2589" s="196">
        <f>S2589*H2589</f>
        <v>0</v>
      </c>
      <c r="U2589" s="38"/>
      <c r="V2589" s="38"/>
      <c r="W2589" s="38"/>
      <c r="X2589" s="38"/>
      <c r="Y2589" s="38"/>
      <c r="Z2589" s="38"/>
      <c r="AA2589" s="38"/>
      <c r="AB2589" s="38"/>
      <c r="AC2589" s="38"/>
      <c r="AD2589" s="38"/>
      <c r="AE2589" s="38"/>
      <c r="AR2589" s="197" t="s">
        <v>537</v>
      </c>
      <c r="AT2589" s="197" t="s">
        <v>533</v>
      </c>
      <c r="AU2589" s="197" t="s">
        <v>85</v>
      </c>
      <c r="AY2589" s="21" t="s">
        <v>525</v>
      </c>
      <c r="BE2589" s="198">
        <f>IF(N2589="základní",J2589,0)</f>
        <v>0</v>
      </c>
      <c r="BF2589" s="198">
        <f>IF(N2589="snížená",J2589,0)</f>
        <v>0</v>
      </c>
      <c r="BG2589" s="198">
        <f>IF(N2589="zákl. přenesená",J2589,0)</f>
        <v>0</v>
      </c>
      <c r="BH2589" s="198">
        <f>IF(N2589="sníž. přenesená",J2589,0)</f>
        <v>0</v>
      </c>
      <c r="BI2589" s="198">
        <f>IF(N2589="nulová",J2589,0)</f>
        <v>0</v>
      </c>
      <c r="BJ2589" s="21" t="s">
        <v>85</v>
      </c>
      <c r="BK2589" s="198">
        <f>ROUND(I2589*H2589,2)</f>
        <v>0</v>
      </c>
      <c r="BL2589" s="21" t="s">
        <v>537</v>
      </c>
      <c r="BM2589" s="197" t="s">
        <v>2661</v>
      </c>
    </row>
    <row r="2590" spans="1:65" s="2" customFormat="1" ht="11.25">
      <c r="A2590" s="38"/>
      <c r="B2590" s="39"/>
      <c r="C2590" s="40"/>
      <c r="D2590" s="199" t="s">
        <v>542</v>
      </c>
      <c r="E2590" s="40"/>
      <c r="F2590" s="200" t="s">
        <v>2662</v>
      </c>
      <c r="G2590" s="40"/>
      <c r="H2590" s="40"/>
      <c r="I2590" s="201"/>
      <c r="J2590" s="40"/>
      <c r="K2590" s="40"/>
      <c r="L2590" s="43"/>
      <c r="M2590" s="202"/>
      <c r="N2590" s="203"/>
      <c r="O2590" s="68"/>
      <c r="P2590" s="68"/>
      <c r="Q2590" s="68"/>
      <c r="R2590" s="68"/>
      <c r="S2590" s="68"/>
      <c r="T2590" s="69"/>
      <c r="U2590" s="38"/>
      <c r="V2590" s="38"/>
      <c r="W2590" s="38"/>
      <c r="X2590" s="38"/>
      <c r="Y2590" s="38"/>
      <c r="Z2590" s="38"/>
      <c r="AA2590" s="38"/>
      <c r="AB2590" s="38"/>
      <c r="AC2590" s="38"/>
      <c r="AD2590" s="38"/>
      <c r="AE2590" s="38"/>
      <c r="AT2590" s="21" t="s">
        <v>542</v>
      </c>
      <c r="AU2590" s="21" t="s">
        <v>85</v>
      </c>
    </row>
    <row r="2591" spans="1:65" s="13" customFormat="1" ht="11.25">
      <c r="B2591" s="204"/>
      <c r="C2591" s="205"/>
      <c r="D2591" s="206" t="s">
        <v>546</v>
      </c>
      <c r="E2591" s="207" t="s">
        <v>19</v>
      </c>
      <c r="F2591" s="208" t="s">
        <v>2651</v>
      </c>
      <c r="G2591" s="205"/>
      <c r="H2591" s="209">
        <v>1467.826</v>
      </c>
      <c r="I2591" s="210"/>
      <c r="J2591" s="205"/>
      <c r="K2591" s="205"/>
      <c r="L2591" s="211"/>
      <c r="M2591" s="212"/>
      <c r="N2591" s="213"/>
      <c r="O2591" s="213"/>
      <c r="P2591" s="213"/>
      <c r="Q2591" s="213"/>
      <c r="R2591" s="213"/>
      <c r="S2591" s="213"/>
      <c r="T2591" s="214"/>
      <c r="AT2591" s="215" t="s">
        <v>546</v>
      </c>
      <c r="AU2591" s="215" t="s">
        <v>85</v>
      </c>
      <c r="AV2591" s="13" t="s">
        <v>85</v>
      </c>
      <c r="AW2591" s="13" t="s">
        <v>33</v>
      </c>
      <c r="AX2591" s="13" t="s">
        <v>79</v>
      </c>
      <c r="AY2591" s="215" t="s">
        <v>525</v>
      </c>
    </row>
    <row r="2592" spans="1:65" s="2" customFormat="1" ht="37.9" customHeight="1">
      <c r="A2592" s="38"/>
      <c r="B2592" s="39"/>
      <c r="C2592" s="186" t="s">
        <v>2663</v>
      </c>
      <c r="D2592" s="186" t="s">
        <v>533</v>
      </c>
      <c r="E2592" s="187" t="s">
        <v>2664</v>
      </c>
      <c r="F2592" s="188" t="s">
        <v>2665</v>
      </c>
      <c r="G2592" s="189" t="s">
        <v>132</v>
      </c>
      <c r="H2592" s="190">
        <v>664.2</v>
      </c>
      <c r="I2592" s="191"/>
      <c r="J2592" s="192">
        <f>ROUND(I2592*H2592,2)</f>
        <v>0</v>
      </c>
      <c r="K2592" s="188" t="s">
        <v>536</v>
      </c>
      <c r="L2592" s="43"/>
      <c r="M2592" s="193" t="s">
        <v>19</v>
      </c>
      <c r="N2592" s="194" t="s">
        <v>44</v>
      </c>
      <c r="O2592" s="68"/>
      <c r="P2592" s="195">
        <f>O2592*H2592</f>
        <v>0</v>
      </c>
      <c r="Q2592" s="195">
        <v>1.2999999999999999E-4</v>
      </c>
      <c r="R2592" s="195">
        <f>Q2592*H2592</f>
        <v>8.6345999999999992E-2</v>
      </c>
      <c r="S2592" s="195">
        <v>0</v>
      </c>
      <c r="T2592" s="196">
        <f>S2592*H2592</f>
        <v>0</v>
      </c>
      <c r="U2592" s="38"/>
      <c r="V2592" s="38"/>
      <c r="W2592" s="38"/>
      <c r="X2592" s="38"/>
      <c r="Y2592" s="38"/>
      <c r="Z2592" s="38"/>
      <c r="AA2592" s="38"/>
      <c r="AB2592" s="38"/>
      <c r="AC2592" s="38"/>
      <c r="AD2592" s="38"/>
      <c r="AE2592" s="38"/>
      <c r="AR2592" s="197" t="s">
        <v>537</v>
      </c>
      <c r="AT2592" s="197" t="s">
        <v>533</v>
      </c>
      <c r="AU2592" s="197" t="s">
        <v>85</v>
      </c>
      <c r="AY2592" s="21" t="s">
        <v>525</v>
      </c>
      <c r="BE2592" s="198">
        <f>IF(N2592="základní",J2592,0)</f>
        <v>0</v>
      </c>
      <c r="BF2592" s="198">
        <f>IF(N2592="snížená",J2592,0)</f>
        <v>0</v>
      </c>
      <c r="BG2592" s="198">
        <f>IF(N2592="zákl. přenesená",J2592,0)</f>
        <v>0</v>
      </c>
      <c r="BH2592" s="198">
        <f>IF(N2592="sníž. přenesená",J2592,0)</f>
        <v>0</v>
      </c>
      <c r="BI2592" s="198">
        <f>IF(N2592="nulová",J2592,0)</f>
        <v>0</v>
      </c>
      <c r="BJ2592" s="21" t="s">
        <v>85</v>
      </c>
      <c r="BK2592" s="198">
        <f>ROUND(I2592*H2592,2)</f>
        <v>0</v>
      </c>
      <c r="BL2592" s="21" t="s">
        <v>537</v>
      </c>
      <c r="BM2592" s="197" t="s">
        <v>2666</v>
      </c>
    </row>
    <row r="2593" spans="1:65" s="2" customFormat="1" ht="11.25">
      <c r="A2593" s="38"/>
      <c r="B2593" s="39"/>
      <c r="C2593" s="40"/>
      <c r="D2593" s="199" t="s">
        <v>542</v>
      </c>
      <c r="E2593" s="40"/>
      <c r="F2593" s="200" t="s">
        <v>2667</v>
      </c>
      <c r="G2593" s="40"/>
      <c r="H2593" s="40"/>
      <c r="I2593" s="201"/>
      <c r="J2593" s="40"/>
      <c r="K2593" s="40"/>
      <c r="L2593" s="43"/>
      <c r="M2593" s="202"/>
      <c r="N2593" s="203"/>
      <c r="O2593" s="68"/>
      <c r="P2593" s="68"/>
      <c r="Q2593" s="68"/>
      <c r="R2593" s="68"/>
      <c r="S2593" s="68"/>
      <c r="T2593" s="69"/>
      <c r="U2593" s="38"/>
      <c r="V2593" s="38"/>
      <c r="W2593" s="38"/>
      <c r="X2593" s="38"/>
      <c r="Y2593" s="38"/>
      <c r="Z2593" s="38"/>
      <c r="AA2593" s="38"/>
      <c r="AB2593" s="38"/>
      <c r="AC2593" s="38"/>
      <c r="AD2593" s="38"/>
      <c r="AE2593" s="38"/>
      <c r="AT2593" s="21" t="s">
        <v>542</v>
      </c>
      <c r="AU2593" s="21" t="s">
        <v>85</v>
      </c>
    </row>
    <row r="2594" spans="1:65" s="13" customFormat="1" ht="11.25">
      <c r="B2594" s="204"/>
      <c r="C2594" s="205"/>
      <c r="D2594" s="206" t="s">
        <v>546</v>
      </c>
      <c r="E2594" s="207" t="s">
        <v>19</v>
      </c>
      <c r="F2594" s="208" t="s">
        <v>2668</v>
      </c>
      <c r="G2594" s="205"/>
      <c r="H2594" s="209">
        <v>664.2</v>
      </c>
      <c r="I2594" s="210"/>
      <c r="J2594" s="205"/>
      <c r="K2594" s="205"/>
      <c r="L2594" s="211"/>
      <c r="M2594" s="212"/>
      <c r="N2594" s="213"/>
      <c r="O2594" s="213"/>
      <c r="P2594" s="213"/>
      <c r="Q2594" s="213"/>
      <c r="R2594" s="213"/>
      <c r="S2594" s="213"/>
      <c r="T2594" s="214"/>
      <c r="AT2594" s="215" t="s">
        <v>546</v>
      </c>
      <c r="AU2594" s="215" t="s">
        <v>85</v>
      </c>
      <c r="AV2594" s="13" t="s">
        <v>85</v>
      </c>
      <c r="AW2594" s="13" t="s">
        <v>33</v>
      </c>
      <c r="AX2594" s="13" t="s">
        <v>79</v>
      </c>
      <c r="AY2594" s="215" t="s">
        <v>525</v>
      </c>
    </row>
    <row r="2595" spans="1:65" s="2" customFormat="1" ht="24.2" customHeight="1">
      <c r="A2595" s="38"/>
      <c r="B2595" s="39"/>
      <c r="C2595" s="186" t="s">
        <v>2669</v>
      </c>
      <c r="D2595" s="186" t="s">
        <v>533</v>
      </c>
      <c r="E2595" s="187" t="s">
        <v>2670</v>
      </c>
      <c r="F2595" s="188" t="s">
        <v>2671</v>
      </c>
      <c r="G2595" s="189" t="s">
        <v>2672</v>
      </c>
      <c r="H2595" s="190">
        <v>2</v>
      </c>
      <c r="I2595" s="191"/>
      <c r="J2595" s="192">
        <f>ROUND(I2595*H2595,2)</f>
        <v>0</v>
      </c>
      <c r="K2595" s="188" t="s">
        <v>536</v>
      </c>
      <c r="L2595" s="43"/>
      <c r="M2595" s="193" t="s">
        <v>19</v>
      </c>
      <c r="N2595" s="194" t="s">
        <v>44</v>
      </c>
      <c r="O2595" s="68"/>
      <c r="P2595" s="195">
        <f>O2595*H2595</f>
        <v>0</v>
      </c>
      <c r="Q2595" s="195">
        <v>0</v>
      </c>
      <c r="R2595" s="195">
        <f>Q2595*H2595</f>
        <v>0</v>
      </c>
      <c r="S2595" s="195">
        <v>0</v>
      </c>
      <c r="T2595" s="196">
        <f>S2595*H2595</f>
        <v>0</v>
      </c>
      <c r="U2595" s="38"/>
      <c r="V2595" s="38"/>
      <c r="W2595" s="38"/>
      <c r="X2595" s="38"/>
      <c r="Y2595" s="38"/>
      <c r="Z2595" s="38"/>
      <c r="AA2595" s="38"/>
      <c r="AB2595" s="38"/>
      <c r="AC2595" s="38"/>
      <c r="AD2595" s="38"/>
      <c r="AE2595" s="38"/>
      <c r="AR2595" s="197" t="s">
        <v>537</v>
      </c>
      <c r="AT2595" s="197" t="s">
        <v>533</v>
      </c>
      <c r="AU2595" s="197" t="s">
        <v>85</v>
      </c>
      <c r="AY2595" s="21" t="s">
        <v>525</v>
      </c>
      <c r="BE2595" s="198">
        <f>IF(N2595="základní",J2595,0)</f>
        <v>0</v>
      </c>
      <c r="BF2595" s="198">
        <f>IF(N2595="snížená",J2595,0)</f>
        <v>0</v>
      </c>
      <c r="BG2595" s="198">
        <f>IF(N2595="zákl. přenesená",J2595,0)</f>
        <v>0</v>
      </c>
      <c r="BH2595" s="198">
        <f>IF(N2595="sníž. přenesená",J2595,0)</f>
        <v>0</v>
      </c>
      <c r="BI2595" s="198">
        <f>IF(N2595="nulová",J2595,0)</f>
        <v>0</v>
      </c>
      <c r="BJ2595" s="21" t="s">
        <v>85</v>
      </c>
      <c r="BK2595" s="198">
        <f>ROUND(I2595*H2595,2)</f>
        <v>0</v>
      </c>
      <c r="BL2595" s="21" t="s">
        <v>537</v>
      </c>
      <c r="BM2595" s="197" t="s">
        <v>2673</v>
      </c>
    </row>
    <row r="2596" spans="1:65" s="2" customFormat="1" ht="11.25">
      <c r="A2596" s="38"/>
      <c r="B2596" s="39"/>
      <c r="C2596" s="40"/>
      <c r="D2596" s="199" t="s">
        <v>542</v>
      </c>
      <c r="E2596" s="40"/>
      <c r="F2596" s="200" t="s">
        <v>2674</v>
      </c>
      <c r="G2596" s="40"/>
      <c r="H2596" s="40"/>
      <c r="I2596" s="201"/>
      <c r="J2596" s="40"/>
      <c r="K2596" s="40"/>
      <c r="L2596" s="43"/>
      <c r="M2596" s="202"/>
      <c r="N2596" s="203"/>
      <c r="O2596" s="68"/>
      <c r="P2596" s="68"/>
      <c r="Q2596" s="68"/>
      <c r="R2596" s="68"/>
      <c r="S2596" s="68"/>
      <c r="T2596" s="69"/>
      <c r="U2596" s="38"/>
      <c r="V2596" s="38"/>
      <c r="W2596" s="38"/>
      <c r="X2596" s="38"/>
      <c r="Y2596" s="38"/>
      <c r="Z2596" s="38"/>
      <c r="AA2596" s="38"/>
      <c r="AB2596" s="38"/>
      <c r="AC2596" s="38"/>
      <c r="AD2596" s="38"/>
      <c r="AE2596" s="38"/>
      <c r="AT2596" s="21" t="s">
        <v>542</v>
      </c>
      <c r="AU2596" s="21" t="s">
        <v>85</v>
      </c>
    </row>
    <row r="2597" spans="1:65" s="2" customFormat="1" ht="37.9" customHeight="1">
      <c r="A2597" s="38"/>
      <c r="B2597" s="39"/>
      <c r="C2597" s="186" t="s">
        <v>2675</v>
      </c>
      <c r="D2597" s="186" t="s">
        <v>533</v>
      </c>
      <c r="E2597" s="187" t="s">
        <v>2676</v>
      </c>
      <c r="F2597" s="188" t="s">
        <v>2677</v>
      </c>
      <c r="G2597" s="189" t="s">
        <v>2672</v>
      </c>
      <c r="H2597" s="190">
        <v>244</v>
      </c>
      <c r="I2597" s="191"/>
      <c r="J2597" s="192">
        <f>ROUND(I2597*H2597,2)</f>
        <v>0</v>
      </c>
      <c r="K2597" s="188" t="s">
        <v>536</v>
      </c>
      <c r="L2597" s="43"/>
      <c r="M2597" s="193" t="s">
        <v>19</v>
      </c>
      <c r="N2597" s="194" t="s">
        <v>44</v>
      </c>
      <c r="O2597" s="68"/>
      <c r="P2597" s="195">
        <f>O2597*H2597</f>
        <v>0</v>
      </c>
      <c r="Q2597" s="195">
        <v>0</v>
      </c>
      <c r="R2597" s="195">
        <f>Q2597*H2597</f>
        <v>0</v>
      </c>
      <c r="S2597" s="195">
        <v>0</v>
      </c>
      <c r="T2597" s="196">
        <f>S2597*H2597</f>
        <v>0</v>
      </c>
      <c r="U2597" s="38"/>
      <c r="V2597" s="38"/>
      <c r="W2597" s="38"/>
      <c r="X2597" s="38"/>
      <c r="Y2597" s="38"/>
      <c r="Z2597" s="38"/>
      <c r="AA2597" s="38"/>
      <c r="AB2597" s="38"/>
      <c r="AC2597" s="38"/>
      <c r="AD2597" s="38"/>
      <c r="AE2597" s="38"/>
      <c r="AR2597" s="197" t="s">
        <v>537</v>
      </c>
      <c r="AT2597" s="197" t="s">
        <v>533</v>
      </c>
      <c r="AU2597" s="197" t="s">
        <v>85</v>
      </c>
      <c r="AY2597" s="21" t="s">
        <v>525</v>
      </c>
      <c r="BE2597" s="198">
        <f>IF(N2597="základní",J2597,0)</f>
        <v>0</v>
      </c>
      <c r="BF2597" s="198">
        <f>IF(N2597="snížená",J2597,0)</f>
        <v>0</v>
      </c>
      <c r="BG2597" s="198">
        <f>IF(N2597="zákl. přenesená",J2597,0)</f>
        <v>0</v>
      </c>
      <c r="BH2597" s="198">
        <f>IF(N2597="sníž. přenesená",J2597,0)</f>
        <v>0</v>
      </c>
      <c r="BI2597" s="198">
        <f>IF(N2597="nulová",J2597,0)</f>
        <v>0</v>
      </c>
      <c r="BJ2597" s="21" t="s">
        <v>85</v>
      </c>
      <c r="BK2597" s="198">
        <f>ROUND(I2597*H2597,2)</f>
        <v>0</v>
      </c>
      <c r="BL2597" s="21" t="s">
        <v>537</v>
      </c>
      <c r="BM2597" s="197" t="s">
        <v>2678</v>
      </c>
    </row>
    <row r="2598" spans="1:65" s="2" customFormat="1" ht="11.25">
      <c r="A2598" s="38"/>
      <c r="B2598" s="39"/>
      <c r="C2598" s="40"/>
      <c r="D2598" s="199" t="s">
        <v>542</v>
      </c>
      <c r="E2598" s="40"/>
      <c r="F2598" s="200" t="s">
        <v>2679</v>
      </c>
      <c r="G2598" s="40"/>
      <c r="H2598" s="40"/>
      <c r="I2598" s="201"/>
      <c r="J2598" s="40"/>
      <c r="K2598" s="40"/>
      <c r="L2598" s="43"/>
      <c r="M2598" s="202"/>
      <c r="N2598" s="203"/>
      <c r="O2598" s="68"/>
      <c r="P2598" s="68"/>
      <c r="Q2598" s="68"/>
      <c r="R2598" s="68"/>
      <c r="S2598" s="68"/>
      <c r="T2598" s="69"/>
      <c r="U2598" s="38"/>
      <c r="V2598" s="38"/>
      <c r="W2598" s="38"/>
      <c r="X2598" s="38"/>
      <c r="Y2598" s="38"/>
      <c r="Z2598" s="38"/>
      <c r="AA2598" s="38"/>
      <c r="AB2598" s="38"/>
      <c r="AC2598" s="38"/>
      <c r="AD2598" s="38"/>
      <c r="AE2598" s="38"/>
      <c r="AT2598" s="21" t="s">
        <v>542</v>
      </c>
      <c r="AU2598" s="21" t="s">
        <v>85</v>
      </c>
    </row>
    <row r="2599" spans="1:65" s="13" customFormat="1" ht="11.25">
      <c r="B2599" s="204"/>
      <c r="C2599" s="205"/>
      <c r="D2599" s="206" t="s">
        <v>546</v>
      </c>
      <c r="E2599" s="207" t="s">
        <v>19</v>
      </c>
      <c r="F2599" s="208" t="s">
        <v>2680</v>
      </c>
      <c r="G2599" s="205"/>
      <c r="H2599" s="209">
        <v>244</v>
      </c>
      <c r="I2599" s="210"/>
      <c r="J2599" s="205"/>
      <c r="K2599" s="205"/>
      <c r="L2599" s="211"/>
      <c r="M2599" s="212"/>
      <c r="N2599" s="213"/>
      <c r="O2599" s="213"/>
      <c r="P2599" s="213"/>
      <c r="Q2599" s="213"/>
      <c r="R2599" s="213"/>
      <c r="S2599" s="213"/>
      <c r="T2599" s="214"/>
      <c r="AT2599" s="215" t="s">
        <v>546</v>
      </c>
      <c r="AU2599" s="215" t="s">
        <v>85</v>
      </c>
      <c r="AV2599" s="13" t="s">
        <v>85</v>
      </c>
      <c r="AW2599" s="13" t="s">
        <v>33</v>
      </c>
      <c r="AX2599" s="13" t="s">
        <v>79</v>
      </c>
      <c r="AY2599" s="215" t="s">
        <v>525</v>
      </c>
    </row>
    <row r="2600" spans="1:65" s="2" customFormat="1" ht="24.2" customHeight="1">
      <c r="A2600" s="38"/>
      <c r="B2600" s="39"/>
      <c r="C2600" s="186" t="s">
        <v>2681</v>
      </c>
      <c r="D2600" s="186" t="s">
        <v>533</v>
      </c>
      <c r="E2600" s="187" t="s">
        <v>2682</v>
      </c>
      <c r="F2600" s="188" t="s">
        <v>2683</v>
      </c>
      <c r="G2600" s="189" t="s">
        <v>2672</v>
      </c>
      <c r="H2600" s="190">
        <v>2</v>
      </c>
      <c r="I2600" s="191"/>
      <c r="J2600" s="192">
        <f>ROUND(I2600*H2600,2)</f>
        <v>0</v>
      </c>
      <c r="K2600" s="188" t="s">
        <v>536</v>
      </c>
      <c r="L2600" s="43"/>
      <c r="M2600" s="193" t="s">
        <v>19</v>
      </c>
      <c r="N2600" s="194" t="s">
        <v>44</v>
      </c>
      <c r="O2600" s="68"/>
      <c r="P2600" s="195">
        <f>O2600*H2600</f>
        <v>0</v>
      </c>
      <c r="Q2600" s="195">
        <v>0</v>
      </c>
      <c r="R2600" s="195">
        <f>Q2600*H2600</f>
        <v>0</v>
      </c>
      <c r="S2600" s="195">
        <v>0</v>
      </c>
      <c r="T2600" s="196">
        <f>S2600*H2600</f>
        <v>0</v>
      </c>
      <c r="U2600" s="38"/>
      <c r="V2600" s="38"/>
      <c r="W2600" s="38"/>
      <c r="X2600" s="38"/>
      <c r="Y2600" s="38"/>
      <c r="Z2600" s="38"/>
      <c r="AA2600" s="38"/>
      <c r="AB2600" s="38"/>
      <c r="AC2600" s="38"/>
      <c r="AD2600" s="38"/>
      <c r="AE2600" s="38"/>
      <c r="AR2600" s="197" t="s">
        <v>537</v>
      </c>
      <c r="AT2600" s="197" t="s">
        <v>533</v>
      </c>
      <c r="AU2600" s="197" t="s">
        <v>85</v>
      </c>
      <c r="AY2600" s="21" t="s">
        <v>525</v>
      </c>
      <c r="BE2600" s="198">
        <f>IF(N2600="základní",J2600,0)</f>
        <v>0</v>
      </c>
      <c r="BF2600" s="198">
        <f>IF(N2600="snížená",J2600,0)</f>
        <v>0</v>
      </c>
      <c r="BG2600" s="198">
        <f>IF(N2600="zákl. přenesená",J2600,0)</f>
        <v>0</v>
      </c>
      <c r="BH2600" s="198">
        <f>IF(N2600="sníž. přenesená",J2600,0)</f>
        <v>0</v>
      </c>
      <c r="BI2600" s="198">
        <f>IF(N2600="nulová",J2600,0)</f>
        <v>0</v>
      </c>
      <c r="BJ2600" s="21" t="s">
        <v>85</v>
      </c>
      <c r="BK2600" s="198">
        <f>ROUND(I2600*H2600,2)</f>
        <v>0</v>
      </c>
      <c r="BL2600" s="21" t="s">
        <v>537</v>
      </c>
      <c r="BM2600" s="197" t="s">
        <v>2684</v>
      </c>
    </row>
    <row r="2601" spans="1:65" s="2" customFormat="1" ht="11.25">
      <c r="A2601" s="38"/>
      <c r="B2601" s="39"/>
      <c r="C2601" s="40"/>
      <c r="D2601" s="199" t="s">
        <v>542</v>
      </c>
      <c r="E2601" s="40"/>
      <c r="F2601" s="200" t="s">
        <v>2685</v>
      </c>
      <c r="G2601" s="40"/>
      <c r="H2601" s="40"/>
      <c r="I2601" s="201"/>
      <c r="J2601" s="40"/>
      <c r="K2601" s="40"/>
      <c r="L2601" s="43"/>
      <c r="M2601" s="202"/>
      <c r="N2601" s="203"/>
      <c r="O2601" s="68"/>
      <c r="P2601" s="68"/>
      <c r="Q2601" s="68"/>
      <c r="R2601" s="68"/>
      <c r="S2601" s="68"/>
      <c r="T2601" s="69"/>
      <c r="U2601" s="38"/>
      <c r="V2601" s="38"/>
      <c r="W2601" s="38"/>
      <c r="X2601" s="38"/>
      <c r="Y2601" s="38"/>
      <c r="Z2601" s="38"/>
      <c r="AA2601" s="38"/>
      <c r="AB2601" s="38"/>
      <c r="AC2601" s="38"/>
      <c r="AD2601" s="38"/>
      <c r="AE2601" s="38"/>
      <c r="AT2601" s="21" t="s">
        <v>542</v>
      </c>
      <c r="AU2601" s="21" t="s">
        <v>85</v>
      </c>
    </row>
    <row r="2602" spans="1:65" s="2" customFormat="1" ht="37.9" customHeight="1">
      <c r="A2602" s="38"/>
      <c r="B2602" s="39"/>
      <c r="C2602" s="186" t="s">
        <v>2686</v>
      </c>
      <c r="D2602" s="186" t="s">
        <v>533</v>
      </c>
      <c r="E2602" s="187" t="s">
        <v>2687</v>
      </c>
      <c r="F2602" s="188" t="s">
        <v>2688</v>
      </c>
      <c r="G2602" s="189" t="s">
        <v>132</v>
      </c>
      <c r="H2602" s="190">
        <v>1904.836</v>
      </c>
      <c r="I2602" s="191"/>
      <c r="J2602" s="192">
        <f>ROUND(I2602*H2602,2)</f>
        <v>0</v>
      </c>
      <c r="K2602" s="188" t="s">
        <v>536</v>
      </c>
      <c r="L2602" s="43"/>
      <c r="M2602" s="193" t="s">
        <v>19</v>
      </c>
      <c r="N2602" s="194" t="s">
        <v>44</v>
      </c>
      <c r="O2602" s="68"/>
      <c r="P2602" s="195">
        <f>O2602*H2602</f>
        <v>0</v>
      </c>
      <c r="Q2602" s="195">
        <v>4.0000000000000003E-5</v>
      </c>
      <c r="R2602" s="195">
        <f>Q2602*H2602</f>
        <v>7.6193440000000001E-2</v>
      </c>
      <c r="S2602" s="195">
        <v>0</v>
      </c>
      <c r="T2602" s="196">
        <f>S2602*H2602</f>
        <v>0</v>
      </c>
      <c r="U2602" s="38"/>
      <c r="V2602" s="38"/>
      <c r="W2602" s="38"/>
      <c r="X2602" s="38"/>
      <c r="Y2602" s="38"/>
      <c r="Z2602" s="38"/>
      <c r="AA2602" s="38"/>
      <c r="AB2602" s="38"/>
      <c r="AC2602" s="38"/>
      <c r="AD2602" s="38"/>
      <c r="AE2602" s="38"/>
      <c r="AR2602" s="197" t="s">
        <v>537</v>
      </c>
      <c r="AT2602" s="197" t="s">
        <v>533</v>
      </c>
      <c r="AU2602" s="197" t="s">
        <v>85</v>
      </c>
      <c r="AY2602" s="21" t="s">
        <v>525</v>
      </c>
      <c r="BE2602" s="198">
        <f>IF(N2602="základní",J2602,0)</f>
        <v>0</v>
      </c>
      <c r="BF2602" s="198">
        <f>IF(N2602="snížená",J2602,0)</f>
        <v>0</v>
      </c>
      <c r="BG2602" s="198">
        <f>IF(N2602="zákl. přenesená",J2602,0)</f>
        <v>0</v>
      </c>
      <c r="BH2602" s="198">
        <f>IF(N2602="sníž. přenesená",J2602,0)</f>
        <v>0</v>
      </c>
      <c r="BI2602" s="198">
        <f>IF(N2602="nulová",J2602,0)</f>
        <v>0</v>
      </c>
      <c r="BJ2602" s="21" t="s">
        <v>85</v>
      </c>
      <c r="BK2602" s="198">
        <f>ROUND(I2602*H2602,2)</f>
        <v>0</v>
      </c>
      <c r="BL2602" s="21" t="s">
        <v>537</v>
      </c>
      <c r="BM2602" s="197" t="s">
        <v>2689</v>
      </c>
    </row>
    <row r="2603" spans="1:65" s="2" customFormat="1" ht="11.25">
      <c r="A2603" s="38"/>
      <c r="B2603" s="39"/>
      <c r="C2603" s="40"/>
      <c r="D2603" s="199" t="s">
        <v>542</v>
      </c>
      <c r="E2603" s="40"/>
      <c r="F2603" s="200" t="s">
        <v>2690</v>
      </c>
      <c r="G2603" s="40"/>
      <c r="H2603" s="40"/>
      <c r="I2603" s="201"/>
      <c r="J2603" s="40"/>
      <c r="K2603" s="40"/>
      <c r="L2603" s="43"/>
      <c r="M2603" s="202"/>
      <c r="N2603" s="203"/>
      <c r="O2603" s="68"/>
      <c r="P2603" s="68"/>
      <c r="Q2603" s="68"/>
      <c r="R2603" s="68"/>
      <c r="S2603" s="68"/>
      <c r="T2603" s="69"/>
      <c r="U2603" s="38"/>
      <c r="V2603" s="38"/>
      <c r="W2603" s="38"/>
      <c r="X2603" s="38"/>
      <c r="Y2603" s="38"/>
      <c r="Z2603" s="38"/>
      <c r="AA2603" s="38"/>
      <c r="AB2603" s="38"/>
      <c r="AC2603" s="38"/>
      <c r="AD2603" s="38"/>
      <c r="AE2603" s="38"/>
      <c r="AT2603" s="21" t="s">
        <v>542</v>
      </c>
      <c r="AU2603" s="21" t="s">
        <v>85</v>
      </c>
    </row>
    <row r="2604" spans="1:65" s="13" customFormat="1" ht="11.25">
      <c r="B2604" s="204"/>
      <c r="C2604" s="205"/>
      <c r="D2604" s="206" t="s">
        <v>546</v>
      </c>
      <c r="E2604" s="207" t="s">
        <v>19</v>
      </c>
      <c r="F2604" s="208" t="s">
        <v>2691</v>
      </c>
      <c r="G2604" s="205"/>
      <c r="H2604" s="209">
        <v>246.79300000000001</v>
      </c>
      <c r="I2604" s="210"/>
      <c r="J2604" s="205"/>
      <c r="K2604" s="205"/>
      <c r="L2604" s="211"/>
      <c r="M2604" s="212"/>
      <c r="N2604" s="213"/>
      <c r="O2604" s="213"/>
      <c r="P2604" s="213"/>
      <c r="Q2604" s="213"/>
      <c r="R2604" s="213"/>
      <c r="S2604" s="213"/>
      <c r="T2604" s="214"/>
      <c r="AT2604" s="215" t="s">
        <v>546</v>
      </c>
      <c r="AU2604" s="215" t="s">
        <v>85</v>
      </c>
      <c r="AV2604" s="13" t="s">
        <v>85</v>
      </c>
      <c r="AW2604" s="13" t="s">
        <v>33</v>
      </c>
      <c r="AX2604" s="13" t="s">
        <v>72</v>
      </c>
      <c r="AY2604" s="215" t="s">
        <v>525</v>
      </c>
    </row>
    <row r="2605" spans="1:65" s="13" customFormat="1" ht="11.25">
      <c r="B2605" s="204"/>
      <c r="C2605" s="205"/>
      <c r="D2605" s="206" t="s">
        <v>546</v>
      </c>
      <c r="E2605" s="207" t="s">
        <v>19</v>
      </c>
      <c r="F2605" s="208" t="s">
        <v>2692</v>
      </c>
      <c r="G2605" s="205"/>
      <c r="H2605" s="209">
        <v>1197.67</v>
      </c>
      <c r="I2605" s="210"/>
      <c r="J2605" s="205"/>
      <c r="K2605" s="205"/>
      <c r="L2605" s="211"/>
      <c r="M2605" s="212"/>
      <c r="N2605" s="213"/>
      <c r="O2605" s="213"/>
      <c r="P2605" s="213"/>
      <c r="Q2605" s="213"/>
      <c r="R2605" s="213"/>
      <c r="S2605" s="213"/>
      <c r="T2605" s="214"/>
      <c r="AT2605" s="215" t="s">
        <v>546</v>
      </c>
      <c r="AU2605" s="215" t="s">
        <v>85</v>
      </c>
      <c r="AV2605" s="13" t="s">
        <v>85</v>
      </c>
      <c r="AW2605" s="13" t="s">
        <v>33</v>
      </c>
      <c r="AX2605" s="13" t="s">
        <v>72</v>
      </c>
      <c r="AY2605" s="215" t="s">
        <v>525</v>
      </c>
    </row>
    <row r="2606" spans="1:65" s="13" customFormat="1" ht="11.25">
      <c r="B2606" s="204"/>
      <c r="C2606" s="205"/>
      <c r="D2606" s="206" t="s">
        <v>546</v>
      </c>
      <c r="E2606" s="207" t="s">
        <v>19</v>
      </c>
      <c r="F2606" s="208" t="s">
        <v>2693</v>
      </c>
      <c r="G2606" s="205"/>
      <c r="H2606" s="209">
        <v>354.35</v>
      </c>
      <c r="I2606" s="210"/>
      <c r="J2606" s="205"/>
      <c r="K2606" s="205"/>
      <c r="L2606" s="211"/>
      <c r="M2606" s="212"/>
      <c r="N2606" s="213"/>
      <c r="O2606" s="213"/>
      <c r="P2606" s="213"/>
      <c r="Q2606" s="213"/>
      <c r="R2606" s="213"/>
      <c r="S2606" s="213"/>
      <c r="T2606" s="214"/>
      <c r="AT2606" s="215" t="s">
        <v>546</v>
      </c>
      <c r="AU2606" s="215" t="s">
        <v>85</v>
      </c>
      <c r="AV2606" s="13" t="s">
        <v>85</v>
      </c>
      <c r="AW2606" s="13" t="s">
        <v>33</v>
      </c>
      <c r="AX2606" s="13" t="s">
        <v>72</v>
      </c>
      <c r="AY2606" s="215" t="s">
        <v>525</v>
      </c>
    </row>
    <row r="2607" spans="1:65" s="13" customFormat="1" ht="11.25">
      <c r="B2607" s="204"/>
      <c r="C2607" s="205"/>
      <c r="D2607" s="206" t="s">
        <v>546</v>
      </c>
      <c r="E2607" s="207" t="s">
        <v>19</v>
      </c>
      <c r="F2607" s="208" t="s">
        <v>2694</v>
      </c>
      <c r="G2607" s="205"/>
      <c r="H2607" s="209">
        <v>106.023</v>
      </c>
      <c r="I2607" s="210"/>
      <c r="J2607" s="205"/>
      <c r="K2607" s="205"/>
      <c r="L2607" s="211"/>
      <c r="M2607" s="212"/>
      <c r="N2607" s="213"/>
      <c r="O2607" s="213"/>
      <c r="P2607" s="213"/>
      <c r="Q2607" s="213"/>
      <c r="R2607" s="213"/>
      <c r="S2607" s="213"/>
      <c r="T2607" s="214"/>
      <c r="AT2607" s="215" t="s">
        <v>546</v>
      </c>
      <c r="AU2607" s="215" t="s">
        <v>85</v>
      </c>
      <c r="AV2607" s="13" t="s">
        <v>85</v>
      </c>
      <c r="AW2607" s="13" t="s">
        <v>33</v>
      </c>
      <c r="AX2607" s="13" t="s">
        <v>72</v>
      </c>
      <c r="AY2607" s="215" t="s">
        <v>525</v>
      </c>
    </row>
    <row r="2608" spans="1:65" s="14" customFormat="1" ht="11.25">
      <c r="B2608" s="216"/>
      <c r="C2608" s="217"/>
      <c r="D2608" s="206" t="s">
        <v>546</v>
      </c>
      <c r="E2608" s="218" t="s">
        <v>19</v>
      </c>
      <c r="F2608" s="219" t="s">
        <v>552</v>
      </c>
      <c r="G2608" s="217"/>
      <c r="H2608" s="220">
        <v>1904.836</v>
      </c>
      <c r="I2608" s="221"/>
      <c r="J2608" s="217"/>
      <c r="K2608" s="217"/>
      <c r="L2608" s="222"/>
      <c r="M2608" s="223"/>
      <c r="N2608" s="224"/>
      <c r="O2608" s="224"/>
      <c r="P2608" s="224"/>
      <c r="Q2608" s="224"/>
      <c r="R2608" s="224"/>
      <c r="S2608" s="224"/>
      <c r="T2608" s="225"/>
      <c r="AT2608" s="226" t="s">
        <v>546</v>
      </c>
      <c r="AU2608" s="226" t="s">
        <v>85</v>
      </c>
      <c r="AV2608" s="14" t="s">
        <v>537</v>
      </c>
      <c r="AW2608" s="14" t="s">
        <v>33</v>
      </c>
      <c r="AX2608" s="14" t="s">
        <v>79</v>
      </c>
      <c r="AY2608" s="226" t="s">
        <v>525</v>
      </c>
    </row>
    <row r="2609" spans="1:65" s="2" customFormat="1" ht="49.15" customHeight="1">
      <c r="A2609" s="38"/>
      <c r="B2609" s="39"/>
      <c r="C2609" s="186" t="s">
        <v>2695</v>
      </c>
      <c r="D2609" s="186" t="s">
        <v>533</v>
      </c>
      <c r="E2609" s="187" t="s">
        <v>2696</v>
      </c>
      <c r="F2609" s="188" t="s">
        <v>2697</v>
      </c>
      <c r="G2609" s="189" t="s">
        <v>651</v>
      </c>
      <c r="H2609" s="190">
        <v>3</v>
      </c>
      <c r="I2609" s="191"/>
      <c r="J2609" s="192">
        <f>ROUND(I2609*H2609,2)</f>
        <v>0</v>
      </c>
      <c r="K2609" s="188" t="s">
        <v>536</v>
      </c>
      <c r="L2609" s="43"/>
      <c r="M2609" s="193" t="s">
        <v>19</v>
      </c>
      <c r="N2609" s="194" t="s">
        <v>44</v>
      </c>
      <c r="O2609" s="68"/>
      <c r="P2609" s="195">
        <f>O2609*H2609</f>
        <v>0</v>
      </c>
      <c r="Q2609" s="195">
        <v>0</v>
      </c>
      <c r="R2609" s="195">
        <f>Q2609*H2609</f>
        <v>0</v>
      </c>
      <c r="S2609" s="195">
        <v>0</v>
      </c>
      <c r="T2609" s="196">
        <f>S2609*H2609</f>
        <v>0</v>
      </c>
      <c r="U2609" s="38"/>
      <c r="V2609" s="38"/>
      <c r="W2609" s="38"/>
      <c r="X2609" s="38"/>
      <c r="Y2609" s="38"/>
      <c r="Z2609" s="38"/>
      <c r="AA2609" s="38"/>
      <c r="AB2609" s="38"/>
      <c r="AC2609" s="38"/>
      <c r="AD2609" s="38"/>
      <c r="AE2609" s="38"/>
      <c r="AR2609" s="197" t="s">
        <v>537</v>
      </c>
      <c r="AT2609" s="197" t="s">
        <v>533</v>
      </c>
      <c r="AU2609" s="197" t="s">
        <v>85</v>
      </c>
      <c r="AY2609" s="21" t="s">
        <v>525</v>
      </c>
      <c r="BE2609" s="198">
        <f>IF(N2609="základní",J2609,0)</f>
        <v>0</v>
      </c>
      <c r="BF2609" s="198">
        <f>IF(N2609="snížená",J2609,0)</f>
        <v>0</v>
      </c>
      <c r="BG2609" s="198">
        <f>IF(N2609="zákl. přenesená",J2609,0)</f>
        <v>0</v>
      </c>
      <c r="BH2609" s="198">
        <f>IF(N2609="sníž. přenesená",J2609,0)</f>
        <v>0</v>
      </c>
      <c r="BI2609" s="198">
        <f>IF(N2609="nulová",J2609,0)</f>
        <v>0</v>
      </c>
      <c r="BJ2609" s="21" t="s">
        <v>85</v>
      </c>
      <c r="BK2609" s="198">
        <f>ROUND(I2609*H2609,2)</f>
        <v>0</v>
      </c>
      <c r="BL2609" s="21" t="s">
        <v>537</v>
      </c>
      <c r="BM2609" s="197" t="s">
        <v>2698</v>
      </c>
    </row>
    <row r="2610" spans="1:65" s="2" customFormat="1" ht="11.25">
      <c r="A2610" s="38"/>
      <c r="B2610" s="39"/>
      <c r="C2610" s="40"/>
      <c r="D2610" s="199" t="s">
        <v>542</v>
      </c>
      <c r="E2610" s="40"/>
      <c r="F2610" s="200" t="s">
        <v>2699</v>
      </c>
      <c r="G2610" s="40"/>
      <c r="H2610" s="40"/>
      <c r="I2610" s="201"/>
      <c r="J2610" s="40"/>
      <c r="K2610" s="40"/>
      <c r="L2610" s="43"/>
      <c r="M2610" s="202"/>
      <c r="N2610" s="203"/>
      <c r="O2610" s="68"/>
      <c r="P2610" s="68"/>
      <c r="Q2610" s="68"/>
      <c r="R2610" s="68"/>
      <c r="S2610" s="68"/>
      <c r="T2610" s="69"/>
      <c r="U2610" s="38"/>
      <c r="V2610" s="38"/>
      <c r="W2610" s="38"/>
      <c r="X2610" s="38"/>
      <c r="Y2610" s="38"/>
      <c r="Z2610" s="38"/>
      <c r="AA2610" s="38"/>
      <c r="AB2610" s="38"/>
      <c r="AC2610" s="38"/>
      <c r="AD2610" s="38"/>
      <c r="AE2610" s="38"/>
      <c r="AT2610" s="21" t="s">
        <v>542</v>
      </c>
      <c r="AU2610" s="21" t="s">
        <v>85</v>
      </c>
    </row>
    <row r="2611" spans="1:65" s="15" customFormat="1" ht="11.25">
      <c r="B2611" s="227"/>
      <c r="C2611" s="228"/>
      <c r="D2611" s="206" t="s">
        <v>546</v>
      </c>
      <c r="E2611" s="229" t="s">
        <v>19</v>
      </c>
      <c r="F2611" s="230" t="s">
        <v>1097</v>
      </c>
      <c r="G2611" s="228"/>
      <c r="H2611" s="229" t="s">
        <v>19</v>
      </c>
      <c r="I2611" s="231"/>
      <c r="J2611" s="228"/>
      <c r="K2611" s="228"/>
      <c r="L2611" s="232"/>
      <c r="M2611" s="233"/>
      <c r="N2611" s="234"/>
      <c r="O2611" s="234"/>
      <c r="P2611" s="234"/>
      <c r="Q2611" s="234"/>
      <c r="R2611" s="234"/>
      <c r="S2611" s="234"/>
      <c r="T2611" s="235"/>
      <c r="AT2611" s="236" t="s">
        <v>546</v>
      </c>
      <c r="AU2611" s="236" t="s">
        <v>85</v>
      </c>
      <c r="AV2611" s="15" t="s">
        <v>79</v>
      </c>
      <c r="AW2611" s="15" t="s">
        <v>33</v>
      </c>
      <c r="AX2611" s="15" t="s">
        <v>72</v>
      </c>
      <c r="AY2611" s="236" t="s">
        <v>525</v>
      </c>
    </row>
    <row r="2612" spans="1:65" s="13" customFormat="1" ht="11.25">
      <c r="B2612" s="204"/>
      <c r="C2612" s="205"/>
      <c r="D2612" s="206" t="s">
        <v>546</v>
      </c>
      <c r="E2612" s="207" t="s">
        <v>19</v>
      </c>
      <c r="F2612" s="208" t="s">
        <v>79</v>
      </c>
      <c r="G2612" s="205"/>
      <c r="H2612" s="209">
        <v>1</v>
      </c>
      <c r="I2612" s="210"/>
      <c r="J2612" s="205"/>
      <c r="K2612" s="205"/>
      <c r="L2612" s="211"/>
      <c r="M2612" s="212"/>
      <c r="N2612" s="213"/>
      <c r="O2612" s="213"/>
      <c r="P2612" s="213"/>
      <c r="Q2612" s="213"/>
      <c r="R2612" s="213"/>
      <c r="S2612" s="213"/>
      <c r="T2612" s="214"/>
      <c r="AT2612" s="215" t="s">
        <v>546</v>
      </c>
      <c r="AU2612" s="215" t="s">
        <v>85</v>
      </c>
      <c r="AV2612" s="13" t="s">
        <v>85</v>
      </c>
      <c r="AW2612" s="13" t="s">
        <v>33</v>
      </c>
      <c r="AX2612" s="13" t="s">
        <v>72</v>
      </c>
      <c r="AY2612" s="215" t="s">
        <v>525</v>
      </c>
    </row>
    <row r="2613" spans="1:65" s="15" customFormat="1" ht="11.25">
      <c r="B2613" s="227"/>
      <c r="C2613" s="228"/>
      <c r="D2613" s="206" t="s">
        <v>546</v>
      </c>
      <c r="E2613" s="229" t="s">
        <v>19</v>
      </c>
      <c r="F2613" s="230" t="s">
        <v>1135</v>
      </c>
      <c r="G2613" s="228"/>
      <c r="H2613" s="229" t="s">
        <v>19</v>
      </c>
      <c r="I2613" s="231"/>
      <c r="J2613" s="228"/>
      <c r="K2613" s="228"/>
      <c r="L2613" s="232"/>
      <c r="M2613" s="233"/>
      <c r="N2613" s="234"/>
      <c r="O2613" s="234"/>
      <c r="P2613" s="234"/>
      <c r="Q2613" s="234"/>
      <c r="R2613" s="234"/>
      <c r="S2613" s="234"/>
      <c r="T2613" s="235"/>
      <c r="AT2613" s="236" t="s">
        <v>546</v>
      </c>
      <c r="AU2613" s="236" t="s">
        <v>85</v>
      </c>
      <c r="AV2613" s="15" t="s">
        <v>79</v>
      </c>
      <c r="AW2613" s="15" t="s">
        <v>33</v>
      </c>
      <c r="AX2613" s="15" t="s">
        <v>72</v>
      </c>
      <c r="AY2613" s="236" t="s">
        <v>525</v>
      </c>
    </row>
    <row r="2614" spans="1:65" s="13" customFormat="1" ht="11.25">
      <c r="B2614" s="204"/>
      <c r="C2614" s="205"/>
      <c r="D2614" s="206" t="s">
        <v>546</v>
      </c>
      <c r="E2614" s="207" t="s">
        <v>19</v>
      </c>
      <c r="F2614" s="208" t="s">
        <v>85</v>
      </c>
      <c r="G2614" s="205"/>
      <c r="H2614" s="209">
        <v>2</v>
      </c>
      <c r="I2614" s="210"/>
      <c r="J2614" s="205"/>
      <c r="K2614" s="205"/>
      <c r="L2614" s="211"/>
      <c r="M2614" s="212"/>
      <c r="N2614" s="213"/>
      <c r="O2614" s="213"/>
      <c r="P2614" s="213"/>
      <c r="Q2614" s="213"/>
      <c r="R2614" s="213"/>
      <c r="S2614" s="213"/>
      <c r="T2614" s="214"/>
      <c r="AT2614" s="215" t="s">
        <v>546</v>
      </c>
      <c r="AU2614" s="215" t="s">
        <v>85</v>
      </c>
      <c r="AV2614" s="13" t="s">
        <v>85</v>
      </c>
      <c r="AW2614" s="13" t="s">
        <v>33</v>
      </c>
      <c r="AX2614" s="13" t="s">
        <v>72</v>
      </c>
      <c r="AY2614" s="215" t="s">
        <v>525</v>
      </c>
    </row>
    <row r="2615" spans="1:65" s="14" customFormat="1" ht="11.25">
      <c r="B2615" s="216"/>
      <c r="C2615" s="217"/>
      <c r="D2615" s="206" t="s">
        <v>546</v>
      </c>
      <c r="E2615" s="218" t="s">
        <v>19</v>
      </c>
      <c r="F2615" s="219" t="s">
        <v>552</v>
      </c>
      <c r="G2615" s="217"/>
      <c r="H2615" s="220">
        <v>3</v>
      </c>
      <c r="I2615" s="221"/>
      <c r="J2615" s="217"/>
      <c r="K2615" s="217"/>
      <c r="L2615" s="222"/>
      <c r="M2615" s="223"/>
      <c r="N2615" s="224"/>
      <c r="O2615" s="224"/>
      <c r="P2615" s="224"/>
      <c r="Q2615" s="224"/>
      <c r="R2615" s="224"/>
      <c r="S2615" s="224"/>
      <c r="T2615" s="225"/>
      <c r="AT2615" s="226" t="s">
        <v>546</v>
      </c>
      <c r="AU2615" s="226" t="s">
        <v>85</v>
      </c>
      <c r="AV2615" s="14" t="s">
        <v>537</v>
      </c>
      <c r="AW2615" s="14" t="s">
        <v>33</v>
      </c>
      <c r="AX2615" s="14" t="s">
        <v>79</v>
      </c>
      <c r="AY2615" s="226" t="s">
        <v>525</v>
      </c>
    </row>
    <row r="2616" spans="1:65" s="2" customFormat="1" ht="37.9" customHeight="1">
      <c r="A2616" s="38"/>
      <c r="B2616" s="39"/>
      <c r="C2616" s="248" t="s">
        <v>2700</v>
      </c>
      <c r="D2616" s="248" t="s">
        <v>369</v>
      </c>
      <c r="E2616" s="249" t="s">
        <v>2701</v>
      </c>
      <c r="F2616" s="250" t="s">
        <v>2702</v>
      </c>
      <c r="G2616" s="251" t="s">
        <v>651</v>
      </c>
      <c r="H2616" s="252">
        <v>3</v>
      </c>
      <c r="I2616" s="253"/>
      <c r="J2616" s="254">
        <f>ROUND(I2616*H2616,2)</f>
        <v>0</v>
      </c>
      <c r="K2616" s="250" t="s">
        <v>536</v>
      </c>
      <c r="L2616" s="255"/>
      <c r="M2616" s="256" t="s">
        <v>19</v>
      </c>
      <c r="N2616" s="257" t="s">
        <v>44</v>
      </c>
      <c r="O2616" s="68"/>
      <c r="P2616" s="195">
        <f>O2616*H2616</f>
        <v>0</v>
      </c>
      <c r="Q2616" s="195">
        <v>2.2000000000000001E-4</v>
      </c>
      <c r="R2616" s="195">
        <f>Q2616*H2616</f>
        <v>6.6E-4</v>
      </c>
      <c r="S2616" s="195">
        <v>0</v>
      </c>
      <c r="T2616" s="196">
        <f>S2616*H2616</f>
        <v>0</v>
      </c>
      <c r="U2616" s="38"/>
      <c r="V2616" s="38"/>
      <c r="W2616" s="38"/>
      <c r="X2616" s="38"/>
      <c r="Y2616" s="38"/>
      <c r="Z2616" s="38"/>
      <c r="AA2616" s="38"/>
      <c r="AB2616" s="38"/>
      <c r="AC2616" s="38"/>
      <c r="AD2616" s="38"/>
      <c r="AE2616" s="38"/>
      <c r="AR2616" s="197" t="s">
        <v>674</v>
      </c>
      <c r="AT2616" s="197" t="s">
        <v>369</v>
      </c>
      <c r="AU2616" s="197" t="s">
        <v>85</v>
      </c>
      <c r="AY2616" s="21" t="s">
        <v>525</v>
      </c>
      <c r="BE2616" s="198">
        <f>IF(N2616="základní",J2616,0)</f>
        <v>0</v>
      </c>
      <c r="BF2616" s="198">
        <f>IF(N2616="snížená",J2616,0)</f>
        <v>0</v>
      </c>
      <c r="BG2616" s="198">
        <f>IF(N2616="zákl. přenesená",J2616,0)</f>
        <v>0</v>
      </c>
      <c r="BH2616" s="198">
        <f>IF(N2616="sníž. přenesená",J2616,0)</f>
        <v>0</v>
      </c>
      <c r="BI2616" s="198">
        <f>IF(N2616="nulová",J2616,0)</f>
        <v>0</v>
      </c>
      <c r="BJ2616" s="21" t="s">
        <v>85</v>
      </c>
      <c r="BK2616" s="198">
        <f>ROUND(I2616*H2616,2)</f>
        <v>0</v>
      </c>
      <c r="BL2616" s="21" t="s">
        <v>537</v>
      </c>
      <c r="BM2616" s="197" t="s">
        <v>2703</v>
      </c>
    </row>
    <row r="2617" spans="1:65" s="2" customFormat="1" ht="49.15" customHeight="1">
      <c r="A2617" s="38"/>
      <c r="B2617" s="39"/>
      <c r="C2617" s="186" t="s">
        <v>2704</v>
      </c>
      <c r="D2617" s="186" t="s">
        <v>533</v>
      </c>
      <c r="E2617" s="187" t="s">
        <v>2705</v>
      </c>
      <c r="F2617" s="188" t="s">
        <v>2706</v>
      </c>
      <c r="G2617" s="189" t="s">
        <v>651</v>
      </c>
      <c r="H2617" s="190">
        <v>2</v>
      </c>
      <c r="I2617" s="191"/>
      <c r="J2617" s="192">
        <f>ROUND(I2617*H2617,2)</f>
        <v>0</v>
      </c>
      <c r="K2617" s="188" t="s">
        <v>536</v>
      </c>
      <c r="L2617" s="43"/>
      <c r="M2617" s="193" t="s">
        <v>19</v>
      </c>
      <c r="N2617" s="194" t="s">
        <v>44</v>
      </c>
      <c r="O2617" s="68"/>
      <c r="P2617" s="195">
        <f>O2617*H2617</f>
        <v>0</v>
      </c>
      <c r="Q2617" s="195">
        <v>0</v>
      </c>
      <c r="R2617" s="195">
        <f>Q2617*H2617</f>
        <v>0</v>
      </c>
      <c r="S2617" s="195">
        <v>0</v>
      </c>
      <c r="T2617" s="196">
        <f>S2617*H2617</f>
        <v>0</v>
      </c>
      <c r="U2617" s="38"/>
      <c r="V2617" s="38"/>
      <c r="W2617" s="38"/>
      <c r="X2617" s="38"/>
      <c r="Y2617" s="38"/>
      <c r="Z2617" s="38"/>
      <c r="AA2617" s="38"/>
      <c r="AB2617" s="38"/>
      <c r="AC2617" s="38"/>
      <c r="AD2617" s="38"/>
      <c r="AE2617" s="38"/>
      <c r="AR2617" s="197" t="s">
        <v>537</v>
      </c>
      <c r="AT2617" s="197" t="s">
        <v>533</v>
      </c>
      <c r="AU2617" s="197" t="s">
        <v>85</v>
      </c>
      <c r="AY2617" s="21" t="s">
        <v>525</v>
      </c>
      <c r="BE2617" s="198">
        <f>IF(N2617="základní",J2617,0)</f>
        <v>0</v>
      </c>
      <c r="BF2617" s="198">
        <f>IF(N2617="snížená",J2617,0)</f>
        <v>0</v>
      </c>
      <c r="BG2617" s="198">
        <f>IF(N2617="zákl. přenesená",J2617,0)</f>
        <v>0</v>
      </c>
      <c r="BH2617" s="198">
        <f>IF(N2617="sníž. přenesená",J2617,0)</f>
        <v>0</v>
      </c>
      <c r="BI2617" s="198">
        <f>IF(N2617="nulová",J2617,0)</f>
        <v>0</v>
      </c>
      <c r="BJ2617" s="21" t="s">
        <v>85</v>
      </c>
      <c r="BK2617" s="198">
        <f>ROUND(I2617*H2617,2)</f>
        <v>0</v>
      </c>
      <c r="BL2617" s="21" t="s">
        <v>537</v>
      </c>
      <c r="BM2617" s="197" t="s">
        <v>2707</v>
      </c>
    </row>
    <row r="2618" spans="1:65" s="2" customFormat="1" ht="11.25">
      <c r="A2618" s="38"/>
      <c r="B2618" s="39"/>
      <c r="C2618" s="40"/>
      <c r="D2618" s="199" t="s">
        <v>542</v>
      </c>
      <c r="E2618" s="40"/>
      <c r="F2618" s="200" t="s">
        <v>2708</v>
      </c>
      <c r="G2618" s="40"/>
      <c r="H2618" s="40"/>
      <c r="I2618" s="201"/>
      <c r="J2618" s="40"/>
      <c r="K2618" s="40"/>
      <c r="L2618" s="43"/>
      <c r="M2618" s="202"/>
      <c r="N2618" s="203"/>
      <c r="O2618" s="68"/>
      <c r="P2618" s="68"/>
      <c r="Q2618" s="68"/>
      <c r="R2618" s="68"/>
      <c r="S2618" s="68"/>
      <c r="T2618" s="69"/>
      <c r="U2618" s="38"/>
      <c r="V2618" s="38"/>
      <c r="W2618" s="38"/>
      <c r="X2618" s="38"/>
      <c r="Y2618" s="38"/>
      <c r="Z2618" s="38"/>
      <c r="AA2618" s="38"/>
      <c r="AB2618" s="38"/>
      <c r="AC2618" s="38"/>
      <c r="AD2618" s="38"/>
      <c r="AE2618" s="38"/>
      <c r="AT2618" s="21" t="s">
        <v>542</v>
      </c>
      <c r="AU2618" s="21" t="s">
        <v>85</v>
      </c>
    </row>
    <row r="2619" spans="1:65" s="15" customFormat="1" ht="11.25">
      <c r="B2619" s="227"/>
      <c r="C2619" s="228"/>
      <c r="D2619" s="206" t="s">
        <v>546</v>
      </c>
      <c r="E2619" s="229" t="s">
        <v>19</v>
      </c>
      <c r="F2619" s="230" t="s">
        <v>1356</v>
      </c>
      <c r="G2619" s="228"/>
      <c r="H2619" s="229" t="s">
        <v>19</v>
      </c>
      <c r="I2619" s="231"/>
      <c r="J2619" s="228"/>
      <c r="K2619" s="228"/>
      <c r="L2619" s="232"/>
      <c r="M2619" s="233"/>
      <c r="N2619" s="234"/>
      <c r="O2619" s="234"/>
      <c r="P2619" s="234"/>
      <c r="Q2619" s="234"/>
      <c r="R2619" s="234"/>
      <c r="S2619" s="234"/>
      <c r="T2619" s="235"/>
      <c r="AT2619" s="236" t="s">
        <v>546</v>
      </c>
      <c r="AU2619" s="236" t="s">
        <v>85</v>
      </c>
      <c r="AV2619" s="15" t="s">
        <v>79</v>
      </c>
      <c r="AW2619" s="15" t="s">
        <v>33</v>
      </c>
      <c r="AX2619" s="15" t="s">
        <v>72</v>
      </c>
      <c r="AY2619" s="236" t="s">
        <v>525</v>
      </c>
    </row>
    <row r="2620" spans="1:65" s="13" customFormat="1" ht="11.25">
      <c r="B2620" s="204"/>
      <c r="C2620" s="205"/>
      <c r="D2620" s="206" t="s">
        <v>546</v>
      </c>
      <c r="E2620" s="207" t="s">
        <v>19</v>
      </c>
      <c r="F2620" s="208" t="s">
        <v>85</v>
      </c>
      <c r="G2620" s="205"/>
      <c r="H2620" s="209">
        <v>2</v>
      </c>
      <c r="I2620" s="210"/>
      <c r="J2620" s="205"/>
      <c r="K2620" s="205"/>
      <c r="L2620" s="211"/>
      <c r="M2620" s="212"/>
      <c r="N2620" s="213"/>
      <c r="O2620" s="213"/>
      <c r="P2620" s="213"/>
      <c r="Q2620" s="213"/>
      <c r="R2620" s="213"/>
      <c r="S2620" s="213"/>
      <c r="T2620" s="214"/>
      <c r="AT2620" s="215" t="s">
        <v>546</v>
      </c>
      <c r="AU2620" s="215" t="s">
        <v>85</v>
      </c>
      <c r="AV2620" s="13" t="s">
        <v>85</v>
      </c>
      <c r="AW2620" s="13" t="s">
        <v>33</v>
      </c>
      <c r="AX2620" s="13" t="s">
        <v>79</v>
      </c>
      <c r="AY2620" s="215" t="s">
        <v>525</v>
      </c>
    </row>
    <row r="2621" spans="1:65" s="2" customFormat="1" ht="37.9" customHeight="1">
      <c r="A2621" s="38"/>
      <c r="B2621" s="39"/>
      <c r="C2621" s="248" t="s">
        <v>2709</v>
      </c>
      <c r="D2621" s="248" t="s">
        <v>369</v>
      </c>
      <c r="E2621" s="249" t="s">
        <v>2710</v>
      </c>
      <c r="F2621" s="250" t="s">
        <v>2711</v>
      </c>
      <c r="G2621" s="251" t="s">
        <v>651</v>
      </c>
      <c r="H2621" s="252">
        <v>2</v>
      </c>
      <c r="I2621" s="253"/>
      <c r="J2621" s="254">
        <f>ROUND(I2621*H2621,2)</f>
        <v>0</v>
      </c>
      <c r="K2621" s="250" t="s">
        <v>536</v>
      </c>
      <c r="L2621" s="255"/>
      <c r="M2621" s="256" t="s">
        <v>19</v>
      </c>
      <c r="N2621" s="257" t="s">
        <v>44</v>
      </c>
      <c r="O2621" s="68"/>
      <c r="P2621" s="195">
        <f>O2621*H2621</f>
        <v>0</v>
      </c>
      <c r="Q2621" s="195">
        <v>2.5000000000000001E-4</v>
      </c>
      <c r="R2621" s="195">
        <f>Q2621*H2621</f>
        <v>5.0000000000000001E-4</v>
      </c>
      <c r="S2621" s="195">
        <v>0</v>
      </c>
      <c r="T2621" s="196">
        <f>S2621*H2621</f>
        <v>0</v>
      </c>
      <c r="U2621" s="38"/>
      <c r="V2621" s="38"/>
      <c r="W2621" s="38"/>
      <c r="X2621" s="38"/>
      <c r="Y2621" s="38"/>
      <c r="Z2621" s="38"/>
      <c r="AA2621" s="38"/>
      <c r="AB2621" s="38"/>
      <c r="AC2621" s="38"/>
      <c r="AD2621" s="38"/>
      <c r="AE2621" s="38"/>
      <c r="AR2621" s="197" t="s">
        <v>674</v>
      </c>
      <c r="AT2621" s="197" t="s">
        <v>369</v>
      </c>
      <c r="AU2621" s="197" t="s">
        <v>85</v>
      </c>
      <c r="AY2621" s="21" t="s">
        <v>525</v>
      </c>
      <c r="BE2621" s="198">
        <f>IF(N2621="základní",J2621,0)</f>
        <v>0</v>
      </c>
      <c r="BF2621" s="198">
        <f>IF(N2621="snížená",J2621,0)</f>
        <v>0</v>
      </c>
      <c r="BG2621" s="198">
        <f>IF(N2621="zákl. přenesená",J2621,0)</f>
        <v>0</v>
      </c>
      <c r="BH2621" s="198">
        <f>IF(N2621="sníž. přenesená",J2621,0)</f>
        <v>0</v>
      </c>
      <c r="BI2621" s="198">
        <f>IF(N2621="nulová",J2621,0)</f>
        <v>0</v>
      </c>
      <c r="BJ2621" s="21" t="s">
        <v>85</v>
      </c>
      <c r="BK2621" s="198">
        <f>ROUND(I2621*H2621,2)</f>
        <v>0</v>
      </c>
      <c r="BL2621" s="21" t="s">
        <v>537</v>
      </c>
      <c r="BM2621" s="197" t="s">
        <v>2712</v>
      </c>
    </row>
    <row r="2622" spans="1:65" s="2" customFormat="1" ht="49.15" customHeight="1">
      <c r="A2622" s="38"/>
      <c r="B2622" s="39"/>
      <c r="C2622" s="186" t="s">
        <v>2713</v>
      </c>
      <c r="D2622" s="186" t="s">
        <v>533</v>
      </c>
      <c r="E2622" s="187" t="s">
        <v>2714</v>
      </c>
      <c r="F2622" s="188" t="s">
        <v>2715</v>
      </c>
      <c r="G2622" s="189" t="s">
        <v>651</v>
      </c>
      <c r="H2622" s="190">
        <v>3</v>
      </c>
      <c r="I2622" s="191"/>
      <c r="J2622" s="192">
        <f>ROUND(I2622*H2622,2)</f>
        <v>0</v>
      </c>
      <c r="K2622" s="188" t="s">
        <v>536</v>
      </c>
      <c r="L2622" s="43"/>
      <c r="M2622" s="193" t="s">
        <v>19</v>
      </c>
      <c r="N2622" s="194" t="s">
        <v>44</v>
      </c>
      <c r="O2622" s="68"/>
      <c r="P2622" s="195">
        <f>O2622*H2622</f>
        <v>0</v>
      </c>
      <c r="Q2622" s="195">
        <v>0</v>
      </c>
      <c r="R2622" s="195">
        <f>Q2622*H2622</f>
        <v>0</v>
      </c>
      <c r="S2622" s="195">
        <v>0</v>
      </c>
      <c r="T2622" s="196">
        <f>S2622*H2622</f>
        <v>0</v>
      </c>
      <c r="U2622" s="38"/>
      <c r="V2622" s="38"/>
      <c r="W2622" s="38"/>
      <c r="X2622" s="38"/>
      <c r="Y2622" s="38"/>
      <c r="Z2622" s="38"/>
      <c r="AA2622" s="38"/>
      <c r="AB2622" s="38"/>
      <c r="AC2622" s="38"/>
      <c r="AD2622" s="38"/>
      <c r="AE2622" s="38"/>
      <c r="AR2622" s="197" t="s">
        <v>537</v>
      </c>
      <c r="AT2622" s="197" t="s">
        <v>533</v>
      </c>
      <c r="AU2622" s="197" t="s">
        <v>85</v>
      </c>
      <c r="AY2622" s="21" t="s">
        <v>525</v>
      </c>
      <c r="BE2622" s="198">
        <f>IF(N2622="základní",J2622,0)</f>
        <v>0</v>
      </c>
      <c r="BF2622" s="198">
        <f>IF(N2622="snížená",J2622,0)</f>
        <v>0</v>
      </c>
      <c r="BG2622" s="198">
        <f>IF(N2622="zákl. přenesená",J2622,0)</f>
        <v>0</v>
      </c>
      <c r="BH2622" s="198">
        <f>IF(N2622="sníž. přenesená",J2622,0)</f>
        <v>0</v>
      </c>
      <c r="BI2622" s="198">
        <f>IF(N2622="nulová",J2622,0)</f>
        <v>0</v>
      </c>
      <c r="BJ2622" s="21" t="s">
        <v>85</v>
      </c>
      <c r="BK2622" s="198">
        <f>ROUND(I2622*H2622,2)</f>
        <v>0</v>
      </c>
      <c r="BL2622" s="21" t="s">
        <v>537</v>
      </c>
      <c r="BM2622" s="197" t="s">
        <v>2716</v>
      </c>
    </row>
    <row r="2623" spans="1:65" s="2" customFormat="1" ht="11.25">
      <c r="A2623" s="38"/>
      <c r="B2623" s="39"/>
      <c r="C2623" s="40"/>
      <c r="D2623" s="199" t="s">
        <v>542</v>
      </c>
      <c r="E2623" s="40"/>
      <c r="F2623" s="200" t="s">
        <v>2717</v>
      </c>
      <c r="G2623" s="40"/>
      <c r="H2623" s="40"/>
      <c r="I2623" s="201"/>
      <c r="J2623" s="40"/>
      <c r="K2623" s="40"/>
      <c r="L2623" s="43"/>
      <c r="M2623" s="202"/>
      <c r="N2623" s="203"/>
      <c r="O2623" s="68"/>
      <c r="P2623" s="68"/>
      <c r="Q2623" s="68"/>
      <c r="R2623" s="68"/>
      <c r="S2623" s="68"/>
      <c r="T2623" s="69"/>
      <c r="U2623" s="38"/>
      <c r="V2623" s="38"/>
      <c r="W2623" s="38"/>
      <c r="X2623" s="38"/>
      <c r="Y2623" s="38"/>
      <c r="Z2623" s="38"/>
      <c r="AA2623" s="38"/>
      <c r="AB2623" s="38"/>
      <c r="AC2623" s="38"/>
      <c r="AD2623" s="38"/>
      <c r="AE2623" s="38"/>
      <c r="AT2623" s="21" t="s">
        <v>542</v>
      </c>
      <c r="AU2623" s="21" t="s">
        <v>85</v>
      </c>
    </row>
    <row r="2624" spans="1:65" s="15" customFormat="1" ht="11.25">
      <c r="B2624" s="227"/>
      <c r="C2624" s="228"/>
      <c r="D2624" s="206" t="s">
        <v>546</v>
      </c>
      <c r="E2624" s="229" t="s">
        <v>19</v>
      </c>
      <c r="F2624" s="230" t="s">
        <v>1097</v>
      </c>
      <c r="G2624" s="228"/>
      <c r="H2624" s="229" t="s">
        <v>19</v>
      </c>
      <c r="I2624" s="231"/>
      <c r="J2624" s="228"/>
      <c r="K2624" s="228"/>
      <c r="L2624" s="232"/>
      <c r="M2624" s="233"/>
      <c r="N2624" s="234"/>
      <c r="O2624" s="234"/>
      <c r="P2624" s="234"/>
      <c r="Q2624" s="234"/>
      <c r="R2624" s="234"/>
      <c r="S2624" s="234"/>
      <c r="T2624" s="235"/>
      <c r="AT2624" s="236" t="s">
        <v>546</v>
      </c>
      <c r="AU2624" s="236" t="s">
        <v>85</v>
      </c>
      <c r="AV2624" s="15" t="s">
        <v>79</v>
      </c>
      <c r="AW2624" s="15" t="s">
        <v>33</v>
      </c>
      <c r="AX2624" s="15" t="s">
        <v>72</v>
      </c>
      <c r="AY2624" s="236" t="s">
        <v>525</v>
      </c>
    </row>
    <row r="2625" spans="1:65" s="13" customFormat="1" ht="11.25">
      <c r="B2625" s="204"/>
      <c r="C2625" s="205"/>
      <c r="D2625" s="206" t="s">
        <v>546</v>
      </c>
      <c r="E2625" s="207" t="s">
        <v>19</v>
      </c>
      <c r="F2625" s="208" t="s">
        <v>85</v>
      </c>
      <c r="G2625" s="205"/>
      <c r="H2625" s="209">
        <v>2</v>
      </c>
      <c r="I2625" s="210"/>
      <c r="J2625" s="205"/>
      <c r="K2625" s="205"/>
      <c r="L2625" s="211"/>
      <c r="M2625" s="212"/>
      <c r="N2625" s="213"/>
      <c r="O2625" s="213"/>
      <c r="P2625" s="213"/>
      <c r="Q2625" s="213"/>
      <c r="R2625" s="213"/>
      <c r="S2625" s="213"/>
      <c r="T2625" s="214"/>
      <c r="AT2625" s="215" t="s">
        <v>546</v>
      </c>
      <c r="AU2625" s="215" t="s">
        <v>85</v>
      </c>
      <c r="AV2625" s="13" t="s">
        <v>85</v>
      </c>
      <c r="AW2625" s="13" t="s">
        <v>33</v>
      </c>
      <c r="AX2625" s="13" t="s">
        <v>72</v>
      </c>
      <c r="AY2625" s="215" t="s">
        <v>525</v>
      </c>
    </row>
    <row r="2626" spans="1:65" s="15" customFormat="1" ht="11.25">
      <c r="B2626" s="227"/>
      <c r="C2626" s="228"/>
      <c r="D2626" s="206" t="s">
        <v>546</v>
      </c>
      <c r="E2626" s="229" t="s">
        <v>19</v>
      </c>
      <c r="F2626" s="230" t="s">
        <v>1135</v>
      </c>
      <c r="G2626" s="228"/>
      <c r="H2626" s="229" t="s">
        <v>19</v>
      </c>
      <c r="I2626" s="231"/>
      <c r="J2626" s="228"/>
      <c r="K2626" s="228"/>
      <c r="L2626" s="232"/>
      <c r="M2626" s="233"/>
      <c r="N2626" s="234"/>
      <c r="O2626" s="234"/>
      <c r="P2626" s="234"/>
      <c r="Q2626" s="234"/>
      <c r="R2626" s="234"/>
      <c r="S2626" s="234"/>
      <c r="T2626" s="235"/>
      <c r="AT2626" s="236" t="s">
        <v>546</v>
      </c>
      <c r="AU2626" s="236" t="s">
        <v>85</v>
      </c>
      <c r="AV2626" s="15" t="s">
        <v>79</v>
      </c>
      <c r="AW2626" s="15" t="s">
        <v>33</v>
      </c>
      <c r="AX2626" s="15" t="s">
        <v>72</v>
      </c>
      <c r="AY2626" s="236" t="s">
        <v>525</v>
      </c>
    </row>
    <row r="2627" spans="1:65" s="13" customFormat="1" ht="11.25">
      <c r="B2627" s="204"/>
      <c r="C2627" s="205"/>
      <c r="D2627" s="206" t="s">
        <v>546</v>
      </c>
      <c r="E2627" s="207" t="s">
        <v>19</v>
      </c>
      <c r="F2627" s="208" t="s">
        <v>79</v>
      </c>
      <c r="G2627" s="205"/>
      <c r="H2627" s="209">
        <v>1</v>
      </c>
      <c r="I2627" s="210"/>
      <c r="J2627" s="205"/>
      <c r="K2627" s="205"/>
      <c r="L2627" s="211"/>
      <c r="M2627" s="212"/>
      <c r="N2627" s="213"/>
      <c r="O2627" s="213"/>
      <c r="P2627" s="213"/>
      <c r="Q2627" s="213"/>
      <c r="R2627" s="213"/>
      <c r="S2627" s="213"/>
      <c r="T2627" s="214"/>
      <c r="AT2627" s="215" t="s">
        <v>546</v>
      </c>
      <c r="AU2627" s="215" t="s">
        <v>85</v>
      </c>
      <c r="AV2627" s="13" t="s">
        <v>85</v>
      </c>
      <c r="AW2627" s="13" t="s">
        <v>33</v>
      </c>
      <c r="AX2627" s="13" t="s">
        <v>72</v>
      </c>
      <c r="AY2627" s="215" t="s">
        <v>525</v>
      </c>
    </row>
    <row r="2628" spans="1:65" s="14" customFormat="1" ht="11.25">
      <c r="B2628" s="216"/>
      <c r="C2628" s="217"/>
      <c r="D2628" s="206" t="s">
        <v>546</v>
      </c>
      <c r="E2628" s="218" t="s">
        <v>19</v>
      </c>
      <c r="F2628" s="219" t="s">
        <v>552</v>
      </c>
      <c r="G2628" s="217"/>
      <c r="H2628" s="220">
        <v>3</v>
      </c>
      <c r="I2628" s="221"/>
      <c r="J2628" s="217"/>
      <c r="K2628" s="217"/>
      <c r="L2628" s="222"/>
      <c r="M2628" s="223"/>
      <c r="N2628" s="224"/>
      <c r="O2628" s="224"/>
      <c r="P2628" s="224"/>
      <c r="Q2628" s="224"/>
      <c r="R2628" s="224"/>
      <c r="S2628" s="224"/>
      <c r="T2628" s="225"/>
      <c r="AT2628" s="226" t="s">
        <v>546</v>
      </c>
      <c r="AU2628" s="226" t="s">
        <v>85</v>
      </c>
      <c r="AV2628" s="14" t="s">
        <v>537</v>
      </c>
      <c r="AW2628" s="14" t="s">
        <v>33</v>
      </c>
      <c r="AX2628" s="14" t="s">
        <v>79</v>
      </c>
      <c r="AY2628" s="226" t="s">
        <v>525</v>
      </c>
    </row>
    <row r="2629" spans="1:65" s="2" customFormat="1" ht="37.9" customHeight="1">
      <c r="A2629" s="38"/>
      <c r="B2629" s="39"/>
      <c r="C2629" s="248" t="s">
        <v>2718</v>
      </c>
      <c r="D2629" s="248" t="s">
        <v>369</v>
      </c>
      <c r="E2629" s="249" t="s">
        <v>2719</v>
      </c>
      <c r="F2629" s="250" t="s">
        <v>2720</v>
      </c>
      <c r="G2629" s="251" t="s">
        <v>651</v>
      </c>
      <c r="H2629" s="252">
        <v>3</v>
      </c>
      <c r="I2629" s="253"/>
      <c r="J2629" s="254">
        <f>ROUND(I2629*H2629,2)</f>
        <v>0</v>
      </c>
      <c r="K2629" s="250" t="s">
        <v>536</v>
      </c>
      <c r="L2629" s="255"/>
      <c r="M2629" s="256" t="s">
        <v>19</v>
      </c>
      <c r="N2629" s="257" t="s">
        <v>44</v>
      </c>
      <c r="O2629" s="68"/>
      <c r="P2629" s="195">
        <f>O2629*H2629</f>
        <v>0</v>
      </c>
      <c r="Q2629" s="195">
        <v>2.5000000000000001E-4</v>
      </c>
      <c r="R2629" s="195">
        <f>Q2629*H2629</f>
        <v>7.5000000000000002E-4</v>
      </c>
      <c r="S2629" s="195">
        <v>0</v>
      </c>
      <c r="T2629" s="196">
        <f>S2629*H2629</f>
        <v>0</v>
      </c>
      <c r="U2629" s="38"/>
      <c r="V2629" s="38"/>
      <c r="W2629" s="38"/>
      <c r="X2629" s="38"/>
      <c r="Y2629" s="38"/>
      <c r="Z2629" s="38"/>
      <c r="AA2629" s="38"/>
      <c r="AB2629" s="38"/>
      <c r="AC2629" s="38"/>
      <c r="AD2629" s="38"/>
      <c r="AE2629" s="38"/>
      <c r="AR2629" s="197" t="s">
        <v>674</v>
      </c>
      <c r="AT2629" s="197" t="s">
        <v>369</v>
      </c>
      <c r="AU2629" s="197" t="s">
        <v>85</v>
      </c>
      <c r="AY2629" s="21" t="s">
        <v>525</v>
      </c>
      <c r="BE2629" s="198">
        <f>IF(N2629="základní",J2629,0)</f>
        <v>0</v>
      </c>
      <c r="BF2629" s="198">
        <f>IF(N2629="snížená",J2629,0)</f>
        <v>0</v>
      </c>
      <c r="BG2629" s="198">
        <f>IF(N2629="zákl. přenesená",J2629,0)</f>
        <v>0</v>
      </c>
      <c r="BH2629" s="198">
        <f>IF(N2629="sníž. přenesená",J2629,0)</f>
        <v>0</v>
      </c>
      <c r="BI2629" s="198">
        <f>IF(N2629="nulová",J2629,0)</f>
        <v>0</v>
      </c>
      <c r="BJ2629" s="21" t="s">
        <v>85</v>
      </c>
      <c r="BK2629" s="198">
        <f>ROUND(I2629*H2629,2)</f>
        <v>0</v>
      </c>
      <c r="BL2629" s="21" t="s">
        <v>537</v>
      </c>
      <c r="BM2629" s="197" t="s">
        <v>2721</v>
      </c>
    </row>
    <row r="2630" spans="1:65" s="2" customFormat="1" ht="44.25" customHeight="1">
      <c r="A2630" s="38"/>
      <c r="B2630" s="39"/>
      <c r="C2630" s="186" t="s">
        <v>2722</v>
      </c>
      <c r="D2630" s="186" t="s">
        <v>533</v>
      </c>
      <c r="E2630" s="187" t="s">
        <v>2723</v>
      </c>
      <c r="F2630" s="188" t="s">
        <v>2724</v>
      </c>
      <c r="G2630" s="189" t="s">
        <v>651</v>
      </c>
      <c r="H2630" s="190">
        <v>3</v>
      </c>
      <c r="I2630" s="191"/>
      <c r="J2630" s="192">
        <f>ROUND(I2630*H2630,2)</f>
        <v>0</v>
      </c>
      <c r="K2630" s="188" t="s">
        <v>19</v>
      </c>
      <c r="L2630" s="43"/>
      <c r="M2630" s="193" t="s">
        <v>19</v>
      </c>
      <c r="N2630" s="194" t="s">
        <v>44</v>
      </c>
      <c r="O2630" s="68"/>
      <c r="P2630" s="195">
        <f>O2630*H2630</f>
        <v>0</v>
      </c>
      <c r="Q2630" s="195">
        <v>2.63E-3</v>
      </c>
      <c r="R2630" s="195">
        <f>Q2630*H2630</f>
        <v>7.8899999999999994E-3</v>
      </c>
      <c r="S2630" s="195">
        <v>0</v>
      </c>
      <c r="T2630" s="196">
        <f>S2630*H2630</f>
        <v>0</v>
      </c>
      <c r="U2630" s="38"/>
      <c r="V2630" s="38"/>
      <c r="W2630" s="38"/>
      <c r="X2630" s="38"/>
      <c r="Y2630" s="38"/>
      <c r="Z2630" s="38"/>
      <c r="AA2630" s="38"/>
      <c r="AB2630" s="38"/>
      <c r="AC2630" s="38"/>
      <c r="AD2630" s="38"/>
      <c r="AE2630" s="38"/>
      <c r="AR2630" s="197" t="s">
        <v>537</v>
      </c>
      <c r="AT2630" s="197" t="s">
        <v>533</v>
      </c>
      <c r="AU2630" s="197" t="s">
        <v>85</v>
      </c>
      <c r="AY2630" s="21" t="s">
        <v>525</v>
      </c>
      <c r="BE2630" s="198">
        <f>IF(N2630="základní",J2630,0)</f>
        <v>0</v>
      </c>
      <c r="BF2630" s="198">
        <f>IF(N2630="snížená",J2630,0)</f>
        <v>0</v>
      </c>
      <c r="BG2630" s="198">
        <f>IF(N2630="zákl. přenesená",J2630,0)</f>
        <v>0</v>
      </c>
      <c r="BH2630" s="198">
        <f>IF(N2630="sníž. přenesená",J2630,0)</f>
        <v>0</v>
      </c>
      <c r="BI2630" s="198">
        <f>IF(N2630="nulová",J2630,0)</f>
        <v>0</v>
      </c>
      <c r="BJ2630" s="21" t="s">
        <v>85</v>
      </c>
      <c r="BK2630" s="198">
        <f>ROUND(I2630*H2630,2)</f>
        <v>0</v>
      </c>
      <c r="BL2630" s="21" t="s">
        <v>537</v>
      </c>
      <c r="BM2630" s="197" t="s">
        <v>2725</v>
      </c>
    </row>
    <row r="2631" spans="1:65" s="15" customFormat="1" ht="11.25">
      <c r="B2631" s="227"/>
      <c r="C2631" s="228"/>
      <c r="D2631" s="206" t="s">
        <v>546</v>
      </c>
      <c r="E2631" s="229" t="s">
        <v>19</v>
      </c>
      <c r="F2631" s="230" t="s">
        <v>1187</v>
      </c>
      <c r="G2631" s="228"/>
      <c r="H2631" s="229" t="s">
        <v>19</v>
      </c>
      <c r="I2631" s="231"/>
      <c r="J2631" s="228"/>
      <c r="K2631" s="228"/>
      <c r="L2631" s="232"/>
      <c r="M2631" s="233"/>
      <c r="N2631" s="234"/>
      <c r="O2631" s="234"/>
      <c r="P2631" s="234"/>
      <c r="Q2631" s="234"/>
      <c r="R2631" s="234"/>
      <c r="S2631" s="234"/>
      <c r="T2631" s="235"/>
      <c r="AT2631" s="236" t="s">
        <v>546</v>
      </c>
      <c r="AU2631" s="236" t="s">
        <v>85</v>
      </c>
      <c r="AV2631" s="15" t="s">
        <v>79</v>
      </c>
      <c r="AW2631" s="15" t="s">
        <v>33</v>
      </c>
      <c r="AX2631" s="15" t="s">
        <v>72</v>
      </c>
      <c r="AY2631" s="236" t="s">
        <v>525</v>
      </c>
    </row>
    <row r="2632" spans="1:65" s="13" customFormat="1" ht="11.25">
      <c r="B2632" s="204"/>
      <c r="C2632" s="205"/>
      <c r="D2632" s="206" t="s">
        <v>546</v>
      </c>
      <c r="E2632" s="207" t="s">
        <v>19</v>
      </c>
      <c r="F2632" s="208" t="s">
        <v>79</v>
      </c>
      <c r="G2632" s="205"/>
      <c r="H2632" s="209">
        <v>1</v>
      </c>
      <c r="I2632" s="210"/>
      <c r="J2632" s="205"/>
      <c r="K2632" s="205"/>
      <c r="L2632" s="211"/>
      <c r="M2632" s="212"/>
      <c r="N2632" s="213"/>
      <c r="O2632" s="213"/>
      <c r="P2632" s="213"/>
      <c r="Q2632" s="213"/>
      <c r="R2632" s="213"/>
      <c r="S2632" s="213"/>
      <c r="T2632" s="214"/>
      <c r="AT2632" s="215" t="s">
        <v>546</v>
      </c>
      <c r="AU2632" s="215" t="s">
        <v>85</v>
      </c>
      <c r="AV2632" s="13" t="s">
        <v>85</v>
      </c>
      <c r="AW2632" s="13" t="s">
        <v>33</v>
      </c>
      <c r="AX2632" s="13" t="s">
        <v>72</v>
      </c>
      <c r="AY2632" s="215" t="s">
        <v>525</v>
      </c>
    </row>
    <row r="2633" spans="1:65" s="15" customFormat="1" ht="11.25">
      <c r="B2633" s="227"/>
      <c r="C2633" s="228"/>
      <c r="D2633" s="206" t="s">
        <v>546</v>
      </c>
      <c r="E2633" s="229" t="s">
        <v>19</v>
      </c>
      <c r="F2633" s="230" t="s">
        <v>1097</v>
      </c>
      <c r="G2633" s="228"/>
      <c r="H2633" s="229" t="s">
        <v>19</v>
      </c>
      <c r="I2633" s="231"/>
      <c r="J2633" s="228"/>
      <c r="K2633" s="228"/>
      <c r="L2633" s="232"/>
      <c r="M2633" s="233"/>
      <c r="N2633" s="234"/>
      <c r="O2633" s="234"/>
      <c r="P2633" s="234"/>
      <c r="Q2633" s="234"/>
      <c r="R2633" s="234"/>
      <c r="S2633" s="234"/>
      <c r="T2633" s="235"/>
      <c r="AT2633" s="236" t="s">
        <v>546</v>
      </c>
      <c r="AU2633" s="236" t="s">
        <v>85</v>
      </c>
      <c r="AV2633" s="15" t="s">
        <v>79</v>
      </c>
      <c r="AW2633" s="15" t="s">
        <v>33</v>
      </c>
      <c r="AX2633" s="15" t="s">
        <v>72</v>
      </c>
      <c r="AY2633" s="236" t="s">
        <v>525</v>
      </c>
    </row>
    <row r="2634" spans="1:65" s="13" customFormat="1" ht="11.25">
      <c r="B2634" s="204"/>
      <c r="C2634" s="205"/>
      <c r="D2634" s="206" t="s">
        <v>546</v>
      </c>
      <c r="E2634" s="207" t="s">
        <v>19</v>
      </c>
      <c r="F2634" s="208" t="s">
        <v>79</v>
      </c>
      <c r="G2634" s="205"/>
      <c r="H2634" s="209">
        <v>1</v>
      </c>
      <c r="I2634" s="210"/>
      <c r="J2634" s="205"/>
      <c r="K2634" s="205"/>
      <c r="L2634" s="211"/>
      <c r="M2634" s="212"/>
      <c r="N2634" s="213"/>
      <c r="O2634" s="213"/>
      <c r="P2634" s="213"/>
      <c r="Q2634" s="213"/>
      <c r="R2634" s="213"/>
      <c r="S2634" s="213"/>
      <c r="T2634" s="214"/>
      <c r="AT2634" s="215" t="s">
        <v>546</v>
      </c>
      <c r="AU2634" s="215" t="s">
        <v>85</v>
      </c>
      <c r="AV2634" s="13" t="s">
        <v>85</v>
      </c>
      <c r="AW2634" s="13" t="s">
        <v>33</v>
      </c>
      <c r="AX2634" s="13" t="s">
        <v>72</v>
      </c>
      <c r="AY2634" s="215" t="s">
        <v>525</v>
      </c>
    </row>
    <row r="2635" spans="1:65" s="15" customFormat="1" ht="11.25">
      <c r="B2635" s="227"/>
      <c r="C2635" s="228"/>
      <c r="D2635" s="206" t="s">
        <v>546</v>
      </c>
      <c r="E2635" s="229" t="s">
        <v>19</v>
      </c>
      <c r="F2635" s="230" t="s">
        <v>1135</v>
      </c>
      <c r="G2635" s="228"/>
      <c r="H2635" s="229" t="s">
        <v>19</v>
      </c>
      <c r="I2635" s="231"/>
      <c r="J2635" s="228"/>
      <c r="K2635" s="228"/>
      <c r="L2635" s="232"/>
      <c r="M2635" s="233"/>
      <c r="N2635" s="234"/>
      <c r="O2635" s="234"/>
      <c r="P2635" s="234"/>
      <c r="Q2635" s="234"/>
      <c r="R2635" s="234"/>
      <c r="S2635" s="234"/>
      <c r="T2635" s="235"/>
      <c r="AT2635" s="236" t="s">
        <v>546</v>
      </c>
      <c r="AU2635" s="236" t="s">
        <v>85</v>
      </c>
      <c r="AV2635" s="15" t="s">
        <v>79</v>
      </c>
      <c r="AW2635" s="15" t="s">
        <v>33</v>
      </c>
      <c r="AX2635" s="15" t="s">
        <v>72</v>
      </c>
      <c r="AY2635" s="236" t="s">
        <v>525</v>
      </c>
    </row>
    <row r="2636" spans="1:65" s="13" customFormat="1" ht="11.25">
      <c r="B2636" s="204"/>
      <c r="C2636" s="205"/>
      <c r="D2636" s="206" t="s">
        <v>546</v>
      </c>
      <c r="E2636" s="207" t="s">
        <v>19</v>
      </c>
      <c r="F2636" s="208" t="s">
        <v>79</v>
      </c>
      <c r="G2636" s="205"/>
      <c r="H2636" s="209">
        <v>1</v>
      </c>
      <c r="I2636" s="210"/>
      <c r="J2636" s="205"/>
      <c r="K2636" s="205"/>
      <c r="L2636" s="211"/>
      <c r="M2636" s="212"/>
      <c r="N2636" s="213"/>
      <c r="O2636" s="213"/>
      <c r="P2636" s="213"/>
      <c r="Q2636" s="213"/>
      <c r="R2636" s="213"/>
      <c r="S2636" s="213"/>
      <c r="T2636" s="214"/>
      <c r="AT2636" s="215" t="s">
        <v>546</v>
      </c>
      <c r="AU2636" s="215" t="s">
        <v>85</v>
      </c>
      <c r="AV2636" s="13" t="s">
        <v>85</v>
      </c>
      <c r="AW2636" s="13" t="s">
        <v>33</v>
      </c>
      <c r="AX2636" s="13" t="s">
        <v>72</v>
      </c>
      <c r="AY2636" s="215" t="s">
        <v>525</v>
      </c>
    </row>
    <row r="2637" spans="1:65" s="14" customFormat="1" ht="11.25">
      <c r="B2637" s="216"/>
      <c r="C2637" s="217"/>
      <c r="D2637" s="206" t="s">
        <v>546</v>
      </c>
      <c r="E2637" s="218" t="s">
        <v>19</v>
      </c>
      <c r="F2637" s="219" t="s">
        <v>552</v>
      </c>
      <c r="G2637" s="217"/>
      <c r="H2637" s="220">
        <v>3</v>
      </c>
      <c r="I2637" s="221"/>
      <c r="J2637" s="217"/>
      <c r="K2637" s="217"/>
      <c r="L2637" s="222"/>
      <c r="M2637" s="223"/>
      <c r="N2637" s="224"/>
      <c r="O2637" s="224"/>
      <c r="P2637" s="224"/>
      <c r="Q2637" s="224"/>
      <c r="R2637" s="224"/>
      <c r="S2637" s="224"/>
      <c r="T2637" s="225"/>
      <c r="AT2637" s="226" t="s">
        <v>546</v>
      </c>
      <c r="AU2637" s="226" t="s">
        <v>85</v>
      </c>
      <c r="AV2637" s="14" t="s">
        <v>537</v>
      </c>
      <c r="AW2637" s="14" t="s">
        <v>33</v>
      </c>
      <c r="AX2637" s="14" t="s">
        <v>79</v>
      </c>
      <c r="AY2637" s="226" t="s">
        <v>525</v>
      </c>
    </row>
    <row r="2638" spans="1:65" s="2" customFormat="1" ht="44.25" customHeight="1">
      <c r="A2638" s="38"/>
      <c r="B2638" s="39"/>
      <c r="C2638" s="186" t="s">
        <v>2726</v>
      </c>
      <c r="D2638" s="186" t="s">
        <v>533</v>
      </c>
      <c r="E2638" s="187" t="s">
        <v>2727</v>
      </c>
      <c r="F2638" s="188" t="s">
        <v>2728</v>
      </c>
      <c r="G2638" s="189" t="s">
        <v>132</v>
      </c>
      <c r="H2638" s="190">
        <v>153.67599999999999</v>
      </c>
      <c r="I2638" s="191"/>
      <c r="J2638" s="192">
        <f>ROUND(I2638*H2638,2)</f>
        <v>0</v>
      </c>
      <c r="K2638" s="188" t="s">
        <v>536</v>
      </c>
      <c r="L2638" s="43"/>
      <c r="M2638" s="193" t="s">
        <v>19</v>
      </c>
      <c r="N2638" s="194" t="s">
        <v>44</v>
      </c>
      <c r="O2638" s="68"/>
      <c r="P2638" s="195">
        <f>O2638*H2638</f>
        <v>0</v>
      </c>
      <c r="Q2638" s="195">
        <v>6.3000000000000003E-4</v>
      </c>
      <c r="R2638" s="195">
        <f>Q2638*H2638</f>
        <v>9.6815879999999993E-2</v>
      </c>
      <c r="S2638" s="195">
        <v>0</v>
      </c>
      <c r="T2638" s="196">
        <f>S2638*H2638</f>
        <v>0</v>
      </c>
      <c r="U2638" s="38"/>
      <c r="V2638" s="38"/>
      <c r="W2638" s="38"/>
      <c r="X2638" s="38"/>
      <c r="Y2638" s="38"/>
      <c r="Z2638" s="38"/>
      <c r="AA2638" s="38"/>
      <c r="AB2638" s="38"/>
      <c r="AC2638" s="38"/>
      <c r="AD2638" s="38"/>
      <c r="AE2638" s="38"/>
      <c r="AR2638" s="197" t="s">
        <v>537</v>
      </c>
      <c r="AT2638" s="197" t="s">
        <v>533</v>
      </c>
      <c r="AU2638" s="197" t="s">
        <v>85</v>
      </c>
      <c r="AY2638" s="21" t="s">
        <v>525</v>
      </c>
      <c r="BE2638" s="198">
        <f>IF(N2638="základní",J2638,0)</f>
        <v>0</v>
      </c>
      <c r="BF2638" s="198">
        <f>IF(N2638="snížená",J2638,0)</f>
        <v>0</v>
      </c>
      <c r="BG2638" s="198">
        <f>IF(N2638="zákl. přenesená",J2638,0)</f>
        <v>0</v>
      </c>
      <c r="BH2638" s="198">
        <f>IF(N2638="sníž. přenesená",J2638,0)</f>
        <v>0</v>
      </c>
      <c r="BI2638" s="198">
        <f>IF(N2638="nulová",J2638,0)</f>
        <v>0</v>
      </c>
      <c r="BJ2638" s="21" t="s">
        <v>85</v>
      </c>
      <c r="BK2638" s="198">
        <f>ROUND(I2638*H2638,2)</f>
        <v>0</v>
      </c>
      <c r="BL2638" s="21" t="s">
        <v>537</v>
      </c>
      <c r="BM2638" s="197" t="s">
        <v>2729</v>
      </c>
    </row>
    <row r="2639" spans="1:65" s="2" customFormat="1" ht="11.25">
      <c r="A2639" s="38"/>
      <c r="B2639" s="39"/>
      <c r="C2639" s="40"/>
      <c r="D2639" s="199" t="s">
        <v>542</v>
      </c>
      <c r="E2639" s="40"/>
      <c r="F2639" s="200" t="s">
        <v>2730</v>
      </c>
      <c r="G2639" s="40"/>
      <c r="H2639" s="40"/>
      <c r="I2639" s="201"/>
      <c r="J2639" s="40"/>
      <c r="K2639" s="40"/>
      <c r="L2639" s="43"/>
      <c r="M2639" s="202"/>
      <c r="N2639" s="203"/>
      <c r="O2639" s="68"/>
      <c r="P2639" s="68"/>
      <c r="Q2639" s="68"/>
      <c r="R2639" s="68"/>
      <c r="S2639" s="68"/>
      <c r="T2639" s="69"/>
      <c r="U2639" s="38"/>
      <c r="V2639" s="38"/>
      <c r="W2639" s="38"/>
      <c r="X2639" s="38"/>
      <c r="Y2639" s="38"/>
      <c r="Z2639" s="38"/>
      <c r="AA2639" s="38"/>
      <c r="AB2639" s="38"/>
      <c r="AC2639" s="38"/>
      <c r="AD2639" s="38"/>
      <c r="AE2639" s="38"/>
      <c r="AT2639" s="21" t="s">
        <v>542</v>
      </c>
      <c r="AU2639" s="21" t="s">
        <v>85</v>
      </c>
    </row>
    <row r="2640" spans="1:65" s="15" customFormat="1" ht="11.25">
      <c r="B2640" s="227"/>
      <c r="C2640" s="228"/>
      <c r="D2640" s="206" t="s">
        <v>546</v>
      </c>
      <c r="E2640" s="229" t="s">
        <v>19</v>
      </c>
      <c r="F2640" s="230" t="s">
        <v>1356</v>
      </c>
      <c r="G2640" s="228"/>
      <c r="H2640" s="229" t="s">
        <v>19</v>
      </c>
      <c r="I2640" s="231"/>
      <c r="J2640" s="228"/>
      <c r="K2640" s="228"/>
      <c r="L2640" s="232"/>
      <c r="M2640" s="233"/>
      <c r="N2640" s="234"/>
      <c r="O2640" s="234"/>
      <c r="P2640" s="234"/>
      <c r="Q2640" s="234"/>
      <c r="R2640" s="234"/>
      <c r="S2640" s="234"/>
      <c r="T2640" s="235"/>
      <c r="AT2640" s="236" t="s">
        <v>546</v>
      </c>
      <c r="AU2640" s="236" t="s">
        <v>85</v>
      </c>
      <c r="AV2640" s="15" t="s">
        <v>79</v>
      </c>
      <c r="AW2640" s="15" t="s">
        <v>33</v>
      </c>
      <c r="AX2640" s="15" t="s">
        <v>72</v>
      </c>
      <c r="AY2640" s="236" t="s">
        <v>525</v>
      </c>
    </row>
    <row r="2641" spans="2:51" s="13" customFormat="1" ht="11.25">
      <c r="B2641" s="204"/>
      <c r="C2641" s="205"/>
      <c r="D2641" s="206" t="s">
        <v>546</v>
      </c>
      <c r="E2641" s="207" t="s">
        <v>19</v>
      </c>
      <c r="F2641" s="208" t="s">
        <v>2731</v>
      </c>
      <c r="G2641" s="205"/>
      <c r="H2641" s="209">
        <v>1.3380000000000001</v>
      </c>
      <c r="I2641" s="210"/>
      <c r="J2641" s="205"/>
      <c r="K2641" s="205"/>
      <c r="L2641" s="211"/>
      <c r="M2641" s="212"/>
      <c r="N2641" s="213"/>
      <c r="O2641" s="213"/>
      <c r="P2641" s="213"/>
      <c r="Q2641" s="213"/>
      <c r="R2641" s="213"/>
      <c r="S2641" s="213"/>
      <c r="T2641" s="214"/>
      <c r="AT2641" s="215" t="s">
        <v>546</v>
      </c>
      <c r="AU2641" s="215" t="s">
        <v>85</v>
      </c>
      <c r="AV2641" s="13" t="s">
        <v>85</v>
      </c>
      <c r="AW2641" s="13" t="s">
        <v>33</v>
      </c>
      <c r="AX2641" s="13" t="s">
        <v>72</v>
      </c>
      <c r="AY2641" s="215" t="s">
        <v>525</v>
      </c>
    </row>
    <row r="2642" spans="2:51" s="16" customFormat="1" ht="11.25">
      <c r="B2642" s="237"/>
      <c r="C2642" s="238"/>
      <c r="D2642" s="206" t="s">
        <v>546</v>
      </c>
      <c r="E2642" s="239" t="s">
        <v>19</v>
      </c>
      <c r="F2642" s="240" t="s">
        <v>590</v>
      </c>
      <c r="G2642" s="238"/>
      <c r="H2642" s="241">
        <v>1.3380000000000001</v>
      </c>
      <c r="I2642" s="242"/>
      <c r="J2642" s="238"/>
      <c r="K2642" s="238"/>
      <c r="L2642" s="243"/>
      <c r="M2642" s="244"/>
      <c r="N2642" s="245"/>
      <c r="O2642" s="245"/>
      <c r="P2642" s="245"/>
      <c r="Q2642" s="245"/>
      <c r="R2642" s="245"/>
      <c r="S2642" s="245"/>
      <c r="T2642" s="246"/>
      <c r="AT2642" s="247" t="s">
        <v>546</v>
      </c>
      <c r="AU2642" s="247" t="s">
        <v>85</v>
      </c>
      <c r="AV2642" s="16" t="s">
        <v>573</v>
      </c>
      <c r="AW2642" s="16" t="s">
        <v>33</v>
      </c>
      <c r="AX2642" s="16" t="s">
        <v>72</v>
      </c>
      <c r="AY2642" s="247" t="s">
        <v>525</v>
      </c>
    </row>
    <row r="2643" spans="2:51" s="15" customFormat="1" ht="11.25">
      <c r="B2643" s="227"/>
      <c r="C2643" s="228"/>
      <c r="D2643" s="206" t="s">
        <v>546</v>
      </c>
      <c r="E2643" s="229" t="s">
        <v>19</v>
      </c>
      <c r="F2643" s="230" t="s">
        <v>2732</v>
      </c>
      <c r="G2643" s="228"/>
      <c r="H2643" s="229" t="s">
        <v>19</v>
      </c>
      <c r="I2643" s="231"/>
      <c r="J2643" s="228"/>
      <c r="K2643" s="228"/>
      <c r="L2643" s="232"/>
      <c r="M2643" s="233"/>
      <c r="N2643" s="234"/>
      <c r="O2643" s="234"/>
      <c r="P2643" s="234"/>
      <c r="Q2643" s="234"/>
      <c r="R2643" s="234"/>
      <c r="S2643" s="234"/>
      <c r="T2643" s="235"/>
      <c r="AT2643" s="236" t="s">
        <v>546</v>
      </c>
      <c r="AU2643" s="236" t="s">
        <v>85</v>
      </c>
      <c r="AV2643" s="15" t="s">
        <v>79</v>
      </c>
      <c r="AW2643" s="15" t="s">
        <v>33</v>
      </c>
      <c r="AX2643" s="15" t="s">
        <v>72</v>
      </c>
      <c r="AY2643" s="236" t="s">
        <v>525</v>
      </c>
    </row>
    <row r="2644" spans="2:51" s="15" customFormat="1" ht="11.25">
      <c r="B2644" s="227"/>
      <c r="C2644" s="228"/>
      <c r="D2644" s="206" t="s">
        <v>546</v>
      </c>
      <c r="E2644" s="229" t="s">
        <v>19</v>
      </c>
      <c r="F2644" s="230" t="s">
        <v>1097</v>
      </c>
      <c r="G2644" s="228"/>
      <c r="H2644" s="229" t="s">
        <v>19</v>
      </c>
      <c r="I2644" s="231"/>
      <c r="J2644" s="228"/>
      <c r="K2644" s="228"/>
      <c r="L2644" s="232"/>
      <c r="M2644" s="233"/>
      <c r="N2644" s="234"/>
      <c r="O2644" s="234"/>
      <c r="P2644" s="234"/>
      <c r="Q2644" s="234"/>
      <c r="R2644" s="234"/>
      <c r="S2644" s="234"/>
      <c r="T2644" s="235"/>
      <c r="AT2644" s="236" t="s">
        <v>546</v>
      </c>
      <c r="AU2644" s="236" t="s">
        <v>85</v>
      </c>
      <c r="AV2644" s="15" t="s">
        <v>79</v>
      </c>
      <c r="AW2644" s="15" t="s">
        <v>33</v>
      </c>
      <c r="AX2644" s="15" t="s">
        <v>72</v>
      </c>
      <c r="AY2644" s="236" t="s">
        <v>525</v>
      </c>
    </row>
    <row r="2645" spans="2:51" s="13" customFormat="1" ht="11.25">
      <c r="B2645" s="204"/>
      <c r="C2645" s="205"/>
      <c r="D2645" s="206" t="s">
        <v>546</v>
      </c>
      <c r="E2645" s="207" t="s">
        <v>19</v>
      </c>
      <c r="F2645" s="208" t="s">
        <v>2733</v>
      </c>
      <c r="G2645" s="205"/>
      <c r="H2645" s="209">
        <v>0.47199999999999998</v>
      </c>
      <c r="I2645" s="210"/>
      <c r="J2645" s="205"/>
      <c r="K2645" s="205"/>
      <c r="L2645" s="211"/>
      <c r="M2645" s="212"/>
      <c r="N2645" s="213"/>
      <c r="O2645" s="213"/>
      <c r="P2645" s="213"/>
      <c r="Q2645" s="213"/>
      <c r="R2645" s="213"/>
      <c r="S2645" s="213"/>
      <c r="T2645" s="214"/>
      <c r="AT2645" s="215" t="s">
        <v>546</v>
      </c>
      <c r="AU2645" s="215" t="s">
        <v>85</v>
      </c>
      <c r="AV2645" s="13" t="s">
        <v>85</v>
      </c>
      <c r="AW2645" s="13" t="s">
        <v>33</v>
      </c>
      <c r="AX2645" s="13" t="s">
        <v>72</v>
      </c>
      <c r="AY2645" s="215" t="s">
        <v>525</v>
      </c>
    </row>
    <row r="2646" spans="2:51" s="13" customFormat="1" ht="11.25">
      <c r="B2646" s="204"/>
      <c r="C2646" s="205"/>
      <c r="D2646" s="206" t="s">
        <v>546</v>
      </c>
      <c r="E2646" s="207" t="s">
        <v>19</v>
      </c>
      <c r="F2646" s="208" t="s">
        <v>2734</v>
      </c>
      <c r="G2646" s="205"/>
      <c r="H2646" s="209">
        <v>0.33800000000000002</v>
      </c>
      <c r="I2646" s="210"/>
      <c r="J2646" s="205"/>
      <c r="K2646" s="205"/>
      <c r="L2646" s="211"/>
      <c r="M2646" s="212"/>
      <c r="N2646" s="213"/>
      <c r="O2646" s="213"/>
      <c r="P2646" s="213"/>
      <c r="Q2646" s="213"/>
      <c r="R2646" s="213"/>
      <c r="S2646" s="213"/>
      <c r="T2646" s="214"/>
      <c r="AT2646" s="215" t="s">
        <v>546</v>
      </c>
      <c r="AU2646" s="215" t="s">
        <v>85</v>
      </c>
      <c r="AV2646" s="13" t="s">
        <v>85</v>
      </c>
      <c r="AW2646" s="13" t="s">
        <v>33</v>
      </c>
      <c r="AX2646" s="13" t="s">
        <v>72</v>
      </c>
      <c r="AY2646" s="215" t="s">
        <v>525</v>
      </c>
    </row>
    <row r="2647" spans="2:51" s="15" customFormat="1" ht="11.25">
      <c r="B2647" s="227"/>
      <c r="C2647" s="228"/>
      <c r="D2647" s="206" t="s">
        <v>546</v>
      </c>
      <c r="E2647" s="229" t="s">
        <v>19</v>
      </c>
      <c r="F2647" s="230" t="s">
        <v>1135</v>
      </c>
      <c r="G2647" s="228"/>
      <c r="H2647" s="229" t="s">
        <v>19</v>
      </c>
      <c r="I2647" s="231"/>
      <c r="J2647" s="228"/>
      <c r="K2647" s="228"/>
      <c r="L2647" s="232"/>
      <c r="M2647" s="233"/>
      <c r="N2647" s="234"/>
      <c r="O2647" s="234"/>
      <c r="P2647" s="234"/>
      <c r="Q2647" s="234"/>
      <c r="R2647" s="234"/>
      <c r="S2647" s="234"/>
      <c r="T2647" s="235"/>
      <c r="AT2647" s="236" t="s">
        <v>546</v>
      </c>
      <c r="AU2647" s="236" t="s">
        <v>85</v>
      </c>
      <c r="AV2647" s="15" t="s">
        <v>79</v>
      </c>
      <c r="AW2647" s="15" t="s">
        <v>33</v>
      </c>
      <c r="AX2647" s="15" t="s">
        <v>72</v>
      </c>
      <c r="AY2647" s="236" t="s">
        <v>525</v>
      </c>
    </row>
    <row r="2648" spans="2:51" s="13" customFormat="1" ht="11.25">
      <c r="B2648" s="204"/>
      <c r="C2648" s="205"/>
      <c r="D2648" s="206" t="s">
        <v>546</v>
      </c>
      <c r="E2648" s="207" t="s">
        <v>19</v>
      </c>
      <c r="F2648" s="208" t="s">
        <v>2735</v>
      </c>
      <c r="G2648" s="205"/>
      <c r="H2648" s="209">
        <v>0.53</v>
      </c>
      <c r="I2648" s="210"/>
      <c r="J2648" s="205"/>
      <c r="K2648" s="205"/>
      <c r="L2648" s="211"/>
      <c r="M2648" s="212"/>
      <c r="N2648" s="213"/>
      <c r="O2648" s="213"/>
      <c r="P2648" s="213"/>
      <c r="Q2648" s="213"/>
      <c r="R2648" s="213"/>
      <c r="S2648" s="213"/>
      <c r="T2648" s="214"/>
      <c r="AT2648" s="215" t="s">
        <v>546</v>
      </c>
      <c r="AU2648" s="215" t="s">
        <v>85</v>
      </c>
      <c r="AV2648" s="13" t="s">
        <v>85</v>
      </c>
      <c r="AW2648" s="13" t="s">
        <v>33</v>
      </c>
      <c r="AX2648" s="13" t="s">
        <v>72</v>
      </c>
      <c r="AY2648" s="215" t="s">
        <v>525</v>
      </c>
    </row>
    <row r="2649" spans="2:51" s="13" customFormat="1" ht="11.25">
      <c r="B2649" s="204"/>
      <c r="C2649" s="205"/>
      <c r="D2649" s="206" t="s">
        <v>546</v>
      </c>
      <c r="E2649" s="207" t="s">
        <v>19</v>
      </c>
      <c r="F2649" s="208" t="s">
        <v>2736</v>
      </c>
      <c r="G2649" s="205"/>
      <c r="H2649" s="209">
        <v>0.377</v>
      </c>
      <c r="I2649" s="210"/>
      <c r="J2649" s="205"/>
      <c r="K2649" s="205"/>
      <c r="L2649" s="211"/>
      <c r="M2649" s="212"/>
      <c r="N2649" s="213"/>
      <c r="O2649" s="213"/>
      <c r="P2649" s="213"/>
      <c r="Q2649" s="213"/>
      <c r="R2649" s="213"/>
      <c r="S2649" s="213"/>
      <c r="T2649" s="214"/>
      <c r="AT2649" s="215" t="s">
        <v>546</v>
      </c>
      <c r="AU2649" s="215" t="s">
        <v>85</v>
      </c>
      <c r="AV2649" s="13" t="s">
        <v>85</v>
      </c>
      <c r="AW2649" s="13" t="s">
        <v>33</v>
      </c>
      <c r="AX2649" s="13" t="s">
        <v>72</v>
      </c>
      <c r="AY2649" s="215" t="s">
        <v>525</v>
      </c>
    </row>
    <row r="2650" spans="2:51" s="13" customFormat="1" ht="11.25">
      <c r="B2650" s="204"/>
      <c r="C2650" s="205"/>
      <c r="D2650" s="206" t="s">
        <v>546</v>
      </c>
      <c r="E2650" s="207" t="s">
        <v>19</v>
      </c>
      <c r="F2650" s="208" t="s">
        <v>2737</v>
      </c>
      <c r="G2650" s="205"/>
      <c r="H2650" s="209">
        <v>0.41799999999999998</v>
      </c>
      <c r="I2650" s="210"/>
      <c r="J2650" s="205"/>
      <c r="K2650" s="205"/>
      <c r="L2650" s="211"/>
      <c r="M2650" s="212"/>
      <c r="N2650" s="213"/>
      <c r="O2650" s="213"/>
      <c r="P2650" s="213"/>
      <c r="Q2650" s="213"/>
      <c r="R2650" s="213"/>
      <c r="S2650" s="213"/>
      <c r="T2650" s="214"/>
      <c r="AT2650" s="215" t="s">
        <v>546</v>
      </c>
      <c r="AU2650" s="215" t="s">
        <v>85</v>
      </c>
      <c r="AV2650" s="13" t="s">
        <v>85</v>
      </c>
      <c r="AW2650" s="13" t="s">
        <v>33</v>
      </c>
      <c r="AX2650" s="13" t="s">
        <v>72</v>
      </c>
      <c r="AY2650" s="215" t="s">
        <v>525</v>
      </c>
    </row>
    <row r="2651" spans="2:51" s="16" customFormat="1" ht="11.25">
      <c r="B2651" s="237"/>
      <c r="C2651" s="238"/>
      <c r="D2651" s="206" t="s">
        <v>546</v>
      </c>
      <c r="E2651" s="239" t="s">
        <v>19</v>
      </c>
      <c r="F2651" s="240" t="s">
        <v>590</v>
      </c>
      <c r="G2651" s="238"/>
      <c r="H2651" s="241">
        <v>2.1349999999999998</v>
      </c>
      <c r="I2651" s="242"/>
      <c r="J2651" s="238"/>
      <c r="K2651" s="238"/>
      <c r="L2651" s="243"/>
      <c r="M2651" s="244"/>
      <c r="N2651" s="245"/>
      <c r="O2651" s="245"/>
      <c r="P2651" s="245"/>
      <c r="Q2651" s="245"/>
      <c r="R2651" s="245"/>
      <c r="S2651" s="245"/>
      <c r="T2651" s="246"/>
      <c r="AT2651" s="247" t="s">
        <v>546</v>
      </c>
      <c r="AU2651" s="247" t="s">
        <v>85</v>
      </c>
      <c r="AV2651" s="16" t="s">
        <v>573</v>
      </c>
      <c r="AW2651" s="16" t="s">
        <v>33</v>
      </c>
      <c r="AX2651" s="16" t="s">
        <v>72</v>
      </c>
      <c r="AY2651" s="247" t="s">
        <v>525</v>
      </c>
    </row>
    <row r="2652" spans="2:51" s="15" customFormat="1" ht="11.25">
      <c r="B2652" s="227"/>
      <c r="C2652" s="228"/>
      <c r="D2652" s="206" t="s">
        <v>546</v>
      </c>
      <c r="E2652" s="229" t="s">
        <v>19</v>
      </c>
      <c r="F2652" s="230" t="s">
        <v>1202</v>
      </c>
      <c r="G2652" s="228"/>
      <c r="H2652" s="229" t="s">
        <v>19</v>
      </c>
      <c r="I2652" s="231"/>
      <c r="J2652" s="228"/>
      <c r="K2652" s="228"/>
      <c r="L2652" s="232"/>
      <c r="M2652" s="233"/>
      <c r="N2652" s="234"/>
      <c r="O2652" s="234"/>
      <c r="P2652" s="234"/>
      <c r="Q2652" s="234"/>
      <c r="R2652" s="234"/>
      <c r="S2652" s="234"/>
      <c r="T2652" s="235"/>
      <c r="AT2652" s="236" t="s">
        <v>546</v>
      </c>
      <c r="AU2652" s="236" t="s">
        <v>85</v>
      </c>
      <c r="AV2652" s="15" t="s">
        <v>79</v>
      </c>
      <c r="AW2652" s="15" t="s">
        <v>33</v>
      </c>
      <c r="AX2652" s="15" t="s">
        <v>72</v>
      </c>
      <c r="AY2652" s="236" t="s">
        <v>525</v>
      </c>
    </row>
    <row r="2653" spans="2:51" s="15" customFormat="1" ht="11.25">
      <c r="B2653" s="227"/>
      <c r="C2653" s="228"/>
      <c r="D2653" s="206" t="s">
        <v>546</v>
      </c>
      <c r="E2653" s="229" t="s">
        <v>19</v>
      </c>
      <c r="F2653" s="230" t="s">
        <v>2738</v>
      </c>
      <c r="G2653" s="228"/>
      <c r="H2653" s="229" t="s">
        <v>19</v>
      </c>
      <c r="I2653" s="231"/>
      <c r="J2653" s="228"/>
      <c r="K2653" s="228"/>
      <c r="L2653" s="232"/>
      <c r="M2653" s="233"/>
      <c r="N2653" s="234"/>
      <c r="O2653" s="234"/>
      <c r="P2653" s="234"/>
      <c r="Q2653" s="234"/>
      <c r="R2653" s="234"/>
      <c r="S2653" s="234"/>
      <c r="T2653" s="235"/>
      <c r="AT2653" s="236" t="s">
        <v>546</v>
      </c>
      <c r="AU2653" s="236" t="s">
        <v>85</v>
      </c>
      <c r="AV2653" s="15" t="s">
        <v>79</v>
      </c>
      <c r="AW2653" s="15" t="s">
        <v>33</v>
      </c>
      <c r="AX2653" s="15" t="s">
        <v>72</v>
      </c>
      <c r="AY2653" s="236" t="s">
        <v>525</v>
      </c>
    </row>
    <row r="2654" spans="2:51" s="13" customFormat="1" ht="11.25">
      <c r="B2654" s="204"/>
      <c r="C2654" s="205"/>
      <c r="D2654" s="206" t="s">
        <v>546</v>
      </c>
      <c r="E2654" s="207" t="s">
        <v>19</v>
      </c>
      <c r="F2654" s="208" t="s">
        <v>2739</v>
      </c>
      <c r="G2654" s="205"/>
      <c r="H2654" s="209">
        <v>162.083</v>
      </c>
      <c r="I2654" s="210"/>
      <c r="J2654" s="205"/>
      <c r="K2654" s="205"/>
      <c r="L2654" s="211"/>
      <c r="M2654" s="212"/>
      <c r="N2654" s="213"/>
      <c r="O2654" s="213"/>
      <c r="P2654" s="213"/>
      <c r="Q2654" s="213"/>
      <c r="R2654" s="213"/>
      <c r="S2654" s="213"/>
      <c r="T2654" s="214"/>
      <c r="AT2654" s="215" t="s">
        <v>546</v>
      </c>
      <c r="AU2654" s="215" t="s">
        <v>85</v>
      </c>
      <c r="AV2654" s="13" t="s">
        <v>85</v>
      </c>
      <c r="AW2654" s="13" t="s">
        <v>33</v>
      </c>
      <c r="AX2654" s="13" t="s">
        <v>72</v>
      </c>
      <c r="AY2654" s="215" t="s">
        <v>525</v>
      </c>
    </row>
    <row r="2655" spans="2:51" s="13" customFormat="1" ht="11.25">
      <c r="B2655" s="204"/>
      <c r="C2655" s="205"/>
      <c r="D2655" s="206" t="s">
        <v>546</v>
      </c>
      <c r="E2655" s="207" t="s">
        <v>19</v>
      </c>
      <c r="F2655" s="208" t="s">
        <v>2740</v>
      </c>
      <c r="G2655" s="205"/>
      <c r="H2655" s="209">
        <v>-11.88</v>
      </c>
      <c r="I2655" s="210"/>
      <c r="J2655" s="205"/>
      <c r="K2655" s="205"/>
      <c r="L2655" s="211"/>
      <c r="M2655" s="212"/>
      <c r="N2655" s="213"/>
      <c r="O2655" s="213"/>
      <c r="P2655" s="213"/>
      <c r="Q2655" s="213"/>
      <c r="R2655" s="213"/>
      <c r="S2655" s="213"/>
      <c r="T2655" s="214"/>
      <c r="AT2655" s="215" t="s">
        <v>546</v>
      </c>
      <c r="AU2655" s="215" t="s">
        <v>85</v>
      </c>
      <c r="AV2655" s="13" t="s">
        <v>85</v>
      </c>
      <c r="AW2655" s="13" t="s">
        <v>33</v>
      </c>
      <c r="AX2655" s="13" t="s">
        <v>72</v>
      </c>
      <c r="AY2655" s="215" t="s">
        <v>525</v>
      </c>
    </row>
    <row r="2656" spans="2:51" s="16" customFormat="1" ht="11.25">
      <c r="B2656" s="237"/>
      <c r="C2656" s="238"/>
      <c r="D2656" s="206" t="s">
        <v>546</v>
      </c>
      <c r="E2656" s="239" t="s">
        <v>19</v>
      </c>
      <c r="F2656" s="240" t="s">
        <v>590</v>
      </c>
      <c r="G2656" s="238"/>
      <c r="H2656" s="241">
        <v>150.203</v>
      </c>
      <c r="I2656" s="242"/>
      <c r="J2656" s="238"/>
      <c r="K2656" s="238"/>
      <c r="L2656" s="243"/>
      <c r="M2656" s="244"/>
      <c r="N2656" s="245"/>
      <c r="O2656" s="245"/>
      <c r="P2656" s="245"/>
      <c r="Q2656" s="245"/>
      <c r="R2656" s="245"/>
      <c r="S2656" s="245"/>
      <c r="T2656" s="246"/>
      <c r="AT2656" s="247" t="s">
        <v>546</v>
      </c>
      <c r="AU2656" s="247" t="s">
        <v>85</v>
      </c>
      <c r="AV2656" s="16" t="s">
        <v>573</v>
      </c>
      <c r="AW2656" s="16" t="s">
        <v>33</v>
      </c>
      <c r="AX2656" s="16" t="s">
        <v>72</v>
      </c>
      <c r="AY2656" s="247" t="s">
        <v>525</v>
      </c>
    </row>
    <row r="2657" spans="1:65" s="14" customFormat="1" ht="11.25">
      <c r="B2657" s="216"/>
      <c r="C2657" s="217"/>
      <c r="D2657" s="206" t="s">
        <v>546</v>
      </c>
      <c r="E2657" s="218" t="s">
        <v>19</v>
      </c>
      <c r="F2657" s="219" t="s">
        <v>552</v>
      </c>
      <c r="G2657" s="217"/>
      <c r="H2657" s="220">
        <v>153.67599999999999</v>
      </c>
      <c r="I2657" s="221"/>
      <c r="J2657" s="217"/>
      <c r="K2657" s="217"/>
      <c r="L2657" s="222"/>
      <c r="M2657" s="223"/>
      <c r="N2657" s="224"/>
      <c r="O2657" s="224"/>
      <c r="P2657" s="224"/>
      <c r="Q2657" s="224"/>
      <c r="R2657" s="224"/>
      <c r="S2657" s="224"/>
      <c r="T2657" s="225"/>
      <c r="AT2657" s="226" t="s">
        <v>546</v>
      </c>
      <c r="AU2657" s="226" t="s">
        <v>85</v>
      </c>
      <c r="AV2657" s="14" t="s">
        <v>537</v>
      </c>
      <c r="AW2657" s="14" t="s">
        <v>33</v>
      </c>
      <c r="AX2657" s="14" t="s">
        <v>79</v>
      </c>
      <c r="AY2657" s="226" t="s">
        <v>525</v>
      </c>
    </row>
    <row r="2658" spans="1:65" s="2" customFormat="1" ht="55.5" customHeight="1">
      <c r="A2658" s="38"/>
      <c r="B2658" s="39"/>
      <c r="C2658" s="186" t="s">
        <v>2741</v>
      </c>
      <c r="D2658" s="186" t="s">
        <v>533</v>
      </c>
      <c r="E2658" s="187" t="s">
        <v>2742</v>
      </c>
      <c r="F2658" s="188" t="s">
        <v>2743</v>
      </c>
      <c r="G2658" s="189" t="s">
        <v>651</v>
      </c>
      <c r="H2658" s="190">
        <v>1</v>
      </c>
      <c r="I2658" s="191"/>
      <c r="J2658" s="192">
        <f>ROUND(I2658*H2658,2)</f>
        <v>0</v>
      </c>
      <c r="K2658" s="188" t="s">
        <v>19</v>
      </c>
      <c r="L2658" s="43"/>
      <c r="M2658" s="193" t="s">
        <v>19</v>
      </c>
      <c r="N2658" s="194" t="s">
        <v>44</v>
      </c>
      <c r="O2658" s="68"/>
      <c r="P2658" s="195">
        <f>O2658*H2658</f>
        <v>0</v>
      </c>
      <c r="Q2658" s="195">
        <v>5.0000000000000001E-3</v>
      </c>
      <c r="R2658" s="195">
        <f>Q2658*H2658</f>
        <v>5.0000000000000001E-3</v>
      </c>
      <c r="S2658" s="195">
        <v>0</v>
      </c>
      <c r="T2658" s="196">
        <f>S2658*H2658</f>
        <v>0</v>
      </c>
      <c r="U2658" s="38"/>
      <c r="V2658" s="38"/>
      <c r="W2658" s="38"/>
      <c r="X2658" s="38"/>
      <c r="Y2658" s="38"/>
      <c r="Z2658" s="38"/>
      <c r="AA2658" s="38"/>
      <c r="AB2658" s="38"/>
      <c r="AC2658" s="38"/>
      <c r="AD2658" s="38"/>
      <c r="AE2658" s="38"/>
      <c r="AR2658" s="197" t="s">
        <v>537</v>
      </c>
      <c r="AT2658" s="197" t="s">
        <v>533</v>
      </c>
      <c r="AU2658" s="197" t="s">
        <v>85</v>
      </c>
      <c r="AY2658" s="21" t="s">
        <v>525</v>
      </c>
      <c r="BE2658" s="198">
        <f>IF(N2658="základní",J2658,0)</f>
        <v>0</v>
      </c>
      <c r="BF2658" s="198">
        <f>IF(N2658="snížená",J2658,0)</f>
        <v>0</v>
      </c>
      <c r="BG2658" s="198">
        <f>IF(N2658="zákl. přenesená",J2658,0)</f>
        <v>0</v>
      </c>
      <c r="BH2658" s="198">
        <f>IF(N2658="sníž. přenesená",J2658,0)</f>
        <v>0</v>
      </c>
      <c r="BI2658" s="198">
        <f>IF(N2658="nulová",J2658,0)</f>
        <v>0</v>
      </c>
      <c r="BJ2658" s="21" t="s">
        <v>85</v>
      </c>
      <c r="BK2658" s="198">
        <f>ROUND(I2658*H2658,2)</f>
        <v>0</v>
      </c>
      <c r="BL2658" s="21" t="s">
        <v>537</v>
      </c>
      <c r="BM2658" s="197" t="s">
        <v>2744</v>
      </c>
    </row>
    <row r="2659" spans="1:65" s="2" customFormat="1" ht="19.5">
      <c r="A2659" s="38"/>
      <c r="B2659" s="39"/>
      <c r="C2659" s="40"/>
      <c r="D2659" s="206" t="s">
        <v>972</v>
      </c>
      <c r="E2659" s="40"/>
      <c r="F2659" s="258" t="s">
        <v>2745</v>
      </c>
      <c r="G2659" s="40"/>
      <c r="H2659" s="40"/>
      <c r="I2659" s="201"/>
      <c r="J2659" s="40"/>
      <c r="K2659" s="40"/>
      <c r="L2659" s="43"/>
      <c r="M2659" s="202"/>
      <c r="N2659" s="203"/>
      <c r="O2659" s="68"/>
      <c r="P2659" s="68"/>
      <c r="Q2659" s="68"/>
      <c r="R2659" s="68"/>
      <c r="S2659" s="68"/>
      <c r="T2659" s="69"/>
      <c r="U2659" s="38"/>
      <c r="V2659" s="38"/>
      <c r="W2659" s="38"/>
      <c r="X2659" s="38"/>
      <c r="Y2659" s="38"/>
      <c r="Z2659" s="38"/>
      <c r="AA2659" s="38"/>
      <c r="AB2659" s="38"/>
      <c r="AC2659" s="38"/>
      <c r="AD2659" s="38"/>
      <c r="AE2659" s="38"/>
      <c r="AT2659" s="21" t="s">
        <v>972</v>
      </c>
      <c r="AU2659" s="21" t="s">
        <v>85</v>
      </c>
    </row>
    <row r="2660" spans="1:65" s="2" customFormat="1" ht="55.5" customHeight="1">
      <c r="A2660" s="38"/>
      <c r="B2660" s="39"/>
      <c r="C2660" s="186" t="s">
        <v>2746</v>
      </c>
      <c r="D2660" s="186" t="s">
        <v>533</v>
      </c>
      <c r="E2660" s="187" t="s">
        <v>2747</v>
      </c>
      <c r="F2660" s="188" t="s">
        <v>2748</v>
      </c>
      <c r="G2660" s="189" t="s">
        <v>651</v>
      </c>
      <c r="H2660" s="190">
        <v>5</v>
      </c>
      <c r="I2660" s="191"/>
      <c r="J2660" s="192">
        <f>ROUND(I2660*H2660,2)</f>
        <v>0</v>
      </c>
      <c r="K2660" s="188" t="s">
        <v>19</v>
      </c>
      <c r="L2660" s="43"/>
      <c r="M2660" s="193" t="s">
        <v>19</v>
      </c>
      <c r="N2660" s="194" t="s">
        <v>44</v>
      </c>
      <c r="O2660" s="68"/>
      <c r="P2660" s="195">
        <f>O2660*H2660</f>
        <v>0</v>
      </c>
      <c r="Q2660" s="195">
        <v>5.0000000000000001E-3</v>
      </c>
      <c r="R2660" s="195">
        <f>Q2660*H2660</f>
        <v>2.5000000000000001E-2</v>
      </c>
      <c r="S2660" s="195">
        <v>0</v>
      </c>
      <c r="T2660" s="196">
        <f>S2660*H2660</f>
        <v>0</v>
      </c>
      <c r="U2660" s="38"/>
      <c r="V2660" s="38"/>
      <c r="W2660" s="38"/>
      <c r="X2660" s="38"/>
      <c r="Y2660" s="38"/>
      <c r="Z2660" s="38"/>
      <c r="AA2660" s="38"/>
      <c r="AB2660" s="38"/>
      <c r="AC2660" s="38"/>
      <c r="AD2660" s="38"/>
      <c r="AE2660" s="38"/>
      <c r="AR2660" s="197" t="s">
        <v>537</v>
      </c>
      <c r="AT2660" s="197" t="s">
        <v>533</v>
      </c>
      <c r="AU2660" s="197" t="s">
        <v>85</v>
      </c>
      <c r="AY2660" s="21" t="s">
        <v>525</v>
      </c>
      <c r="BE2660" s="198">
        <f>IF(N2660="základní",J2660,0)</f>
        <v>0</v>
      </c>
      <c r="BF2660" s="198">
        <f>IF(N2660="snížená",J2660,0)</f>
        <v>0</v>
      </c>
      <c r="BG2660" s="198">
        <f>IF(N2660="zákl. přenesená",J2660,0)</f>
        <v>0</v>
      </c>
      <c r="BH2660" s="198">
        <f>IF(N2660="sníž. přenesená",J2660,0)</f>
        <v>0</v>
      </c>
      <c r="BI2660" s="198">
        <f>IF(N2660="nulová",J2660,0)</f>
        <v>0</v>
      </c>
      <c r="BJ2660" s="21" t="s">
        <v>85</v>
      </c>
      <c r="BK2660" s="198">
        <f>ROUND(I2660*H2660,2)</f>
        <v>0</v>
      </c>
      <c r="BL2660" s="21" t="s">
        <v>537</v>
      </c>
      <c r="BM2660" s="197" t="s">
        <v>2749</v>
      </c>
    </row>
    <row r="2661" spans="1:65" s="2" customFormat="1" ht="19.5">
      <c r="A2661" s="38"/>
      <c r="B2661" s="39"/>
      <c r="C2661" s="40"/>
      <c r="D2661" s="206" t="s">
        <v>972</v>
      </c>
      <c r="E2661" s="40"/>
      <c r="F2661" s="258" t="s">
        <v>2750</v>
      </c>
      <c r="G2661" s="40"/>
      <c r="H2661" s="40"/>
      <c r="I2661" s="201"/>
      <c r="J2661" s="40"/>
      <c r="K2661" s="40"/>
      <c r="L2661" s="43"/>
      <c r="M2661" s="202"/>
      <c r="N2661" s="203"/>
      <c r="O2661" s="68"/>
      <c r="P2661" s="68"/>
      <c r="Q2661" s="68"/>
      <c r="R2661" s="68"/>
      <c r="S2661" s="68"/>
      <c r="T2661" s="69"/>
      <c r="U2661" s="38"/>
      <c r="V2661" s="38"/>
      <c r="W2661" s="38"/>
      <c r="X2661" s="38"/>
      <c r="Y2661" s="38"/>
      <c r="Z2661" s="38"/>
      <c r="AA2661" s="38"/>
      <c r="AB2661" s="38"/>
      <c r="AC2661" s="38"/>
      <c r="AD2661" s="38"/>
      <c r="AE2661" s="38"/>
      <c r="AT2661" s="21" t="s">
        <v>972</v>
      </c>
      <c r="AU2661" s="21" t="s">
        <v>85</v>
      </c>
    </row>
    <row r="2662" spans="1:65" s="2" customFormat="1" ht="55.5" customHeight="1">
      <c r="A2662" s="38"/>
      <c r="B2662" s="39"/>
      <c r="C2662" s="186" t="s">
        <v>2751</v>
      </c>
      <c r="D2662" s="186" t="s">
        <v>533</v>
      </c>
      <c r="E2662" s="187" t="s">
        <v>2752</v>
      </c>
      <c r="F2662" s="188" t="s">
        <v>2753</v>
      </c>
      <c r="G2662" s="189" t="s">
        <v>651</v>
      </c>
      <c r="H2662" s="190">
        <v>1</v>
      </c>
      <c r="I2662" s="191"/>
      <c r="J2662" s="192">
        <f>ROUND(I2662*H2662,2)</f>
        <v>0</v>
      </c>
      <c r="K2662" s="188" t="s">
        <v>19</v>
      </c>
      <c r="L2662" s="43"/>
      <c r="M2662" s="193" t="s">
        <v>19</v>
      </c>
      <c r="N2662" s="194" t="s">
        <v>44</v>
      </c>
      <c r="O2662" s="68"/>
      <c r="P2662" s="195">
        <f>O2662*H2662</f>
        <v>0</v>
      </c>
      <c r="Q2662" s="195">
        <v>5.0000000000000001E-3</v>
      </c>
      <c r="R2662" s="195">
        <f>Q2662*H2662</f>
        <v>5.0000000000000001E-3</v>
      </c>
      <c r="S2662" s="195">
        <v>0</v>
      </c>
      <c r="T2662" s="196">
        <f>S2662*H2662</f>
        <v>0</v>
      </c>
      <c r="U2662" s="38"/>
      <c r="V2662" s="38"/>
      <c r="W2662" s="38"/>
      <c r="X2662" s="38"/>
      <c r="Y2662" s="38"/>
      <c r="Z2662" s="38"/>
      <c r="AA2662" s="38"/>
      <c r="AB2662" s="38"/>
      <c r="AC2662" s="38"/>
      <c r="AD2662" s="38"/>
      <c r="AE2662" s="38"/>
      <c r="AR2662" s="197" t="s">
        <v>537</v>
      </c>
      <c r="AT2662" s="197" t="s">
        <v>533</v>
      </c>
      <c r="AU2662" s="197" t="s">
        <v>85</v>
      </c>
      <c r="AY2662" s="21" t="s">
        <v>525</v>
      </c>
      <c r="BE2662" s="198">
        <f>IF(N2662="základní",J2662,0)</f>
        <v>0</v>
      </c>
      <c r="BF2662" s="198">
        <f>IF(N2662="snížená",J2662,0)</f>
        <v>0</v>
      </c>
      <c r="BG2662" s="198">
        <f>IF(N2662="zákl. přenesená",J2662,0)</f>
        <v>0</v>
      </c>
      <c r="BH2662" s="198">
        <f>IF(N2662="sníž. přenesená",J2662,0)</f>
        <v>0</v>
      </c>
      <c r="BI2662" s="198">
        <f>IF(N2662="nulová",J2662,0)</f>
        <v>0</v>
      </c>
      <c r="BJ2662" s="21" t="s">
        <v>85</v>
      </c>
      <c r="BK2662" s="198">
        <f>ROUND(I2662*H2662,2)</f>
        <v>0</v>
      </c>
      <c r="BL2662" s="21" t="s">
        <v>537</v>
      </c>
      <c r="BM2662" s="197" t="s">
        <v>2754</v>
      </c>
    </row>
    <row r="2663" spans="1:65" s="2" customFormat="1" ht="19.5">
      <c r="A2663" s="38"/>
      <c r="B2663" s="39"/>
      <c r="C2663" s="40"/>
      <c r="D2663" s="206" t="s">
        <v>972</v>
      </c>
      <c r="E2663" s="40"/>
      <c r="F2663" s="258" t="s">
        <v>2755</v>
      </c>
      <c r="G2663" s="40"/>
      <c r="H2663" s="40"/>
      <c r="I2663" s="201"/>
      <c r="J2663" s="40"/>
      <c r="K2663" s="40"/>
      <c r="L2663" s="43"/>
      <c r="M2663" s="202"/>
      <c r="N2663" s="203"/>
      <c r="O2663" s="68"/>
      <c r="P2663" s="68"/>
      <c r="Q2663" s="68"/>
      <c r="R2663" s="68"/>
      <c r="S2663" s="68"/>
      <c r="T2663" s="69"/>
      <c r="U2663" s="38"/>
      <c r="V2663" s="38"/>
      <c r="W2663" s="38"/>
      <c r="X2663" s="38"/>
      <c r="Y2663" s="38"/>
      <c r="Z2663" s="38"/>
      <c r="AA2663" s="38"/>
      <c r="AB2663" s="38"/>
      <c r="AC2663" s="38"/>
      <c r="AD2663" s="38"/>
      <c r="AE2663" s="38"/>
      <c r="AT2663" s="21" t="s">
        <v>972</v>
      </c>
      <c r="AU2663" s="21" t="s">
        <v>85</v>
      </c>
    </row>
    <row r="2664" spans="1:65" s="2" customFormat="1" ht="55.5" customHeight="1">
      <c r="A2664" s="38"/>
      <c r="B2664" s="39"/>
      <c r="C2664" s="186" t="s">
        <v>2756</v>
      </c>
      <c r="D2664" s="186" t="s">
        <v>533</v>
      </c>
      <c r="E2664" s="187" t="s">
        <v>2757</v>
      </c>
      <c r="F2664" s="188" t="s">
        <v>2758</v>
      </c>
      <c r="G2664" s="189" t="s">
        <v>651</v>
      </c>
      <c r="H2664" s="190">
        <v>1</v>
      </c>
      <c r="I2664" s="191"/>
      <c r="J2664" s="192">
        <f>ROUND(I2664*H2664,2)</f>
        <v>0</v>
      </c>
      <c r="K2664" s="188" t="s">
        <v>19</v>
      </c>
      <c r="L2664" s="43"/>
      <c r="M2664" s="193" t="s">
        <v>19</v>
      </c>
      <c r="N2664" s="194" t="s">
        <v>44</v>
      </c>
      <c r="O2664" s="68"/>
      <c r="P2664" s="195">
        <f>O2664*H2664</f>
        <v>0</v>
      </c>
      <c r="Q2664" s="195">
        <v>5.0000000000000001E-3</v>
      </c>
      <c r="R2664" s="195">
        <f>Q2664*H2664</f>
        <v>5.0000000000000001E-3</v>
      </c>
      <c r="S2664" s="195">
        <v>0</v>
      </c>
      <c r="T2664" s="196">
        <f>S2664*H2664</f>
        <v>0</v>
      </c>
      <c r="U2664" s="38"/>
      <c r="V2664" s="38"/>
      <c r="W2664" s="38"/>
      <c r="X2664" s="38"/>
      <c r="Y2664" s="38"/>
      <c r="Z2664" s="38"/>
      <c r="AA2664" s="38"/>
      <c r="AB2664" s="38"/>
      <c r="AC2664" s="38"/>
      <c r="AD2664" s="38"/>
      <c r="AE2664" s="38"/>
      <c r="AR2664" s="197" t="s">
        <v>537</v>
      </c>
      <c r="AT2664" s="197" t="s">
        <v>533</v>
      </c>
      <c r="AU2664" s="197" t="s">
        <v>85</v>
      </c>
      <c r="AY2664" s="21" t="s">
        <v>525</v>
      </c>
      <c r="BE2664" s="198">
        <f>IF(N2664="základní",J2664,0)</f>
        <v>0</v>
      </c>
      <c r="BF2664" s="198">
        <f>IF(N2664="snížená",J2664,0)</f>
        <v>0</v>
      </c>
      <c r="BG2664" s="198">
        <f>IF(N2664="zákl. přenesená",J2664,0)</f>
        <v>0</v>
      </c>
      <c r="BH2664" s="198">
        <f>IF(N2664="sníž. přenesená",J2664,0)</f>
        <v>0</v>
      </c>
      <c r="BI2664" s="198">
        <f>IF(N2664="nulová",J2664,0)</f>
        <v>0</v>
      </c>
      <c r="BJ2664" s="21" t="s">
        <v>85</v>
      </c>
      <c r="BK2664" s="198">
        <f>ROUND(I2664*H2664,2)</f>
        <v>0</v>
      </c>
      <c r="BL2664" s="21" t="s">
        <v>537</v>
      </c>
      <c r="BM2664" s="197" t="s">
        <v>2759</v>
      </c>
    </row>
    <row r="2665" spans="1:65" s="2" customFormat="1" ht="19.5">
      <c r="A2665" s="38"/>
      <c r="B2665" s="39"/>
      <c r="C2665" s="40"/>
      <c r="D2665" s="206" t="s">
        <v>972</v>
      </c>
      <c r="E2665" s="40"/>
      <c r="F2665" s="258" t="s">
        <v>2760</v>
      </c>
      <c r="G2665" s="40"/>
      <c r="H2665" s="40"/>
      <c r="I2665" s="201"/>
      <c r="J2665" s="40"/>
      <c r="K2665" s="40"/>
      <c r="L2665" s="43"/>
      <c r="M2665" s="202"/>
      <c r="N2665" s="203"/>
      <c r="O2665" s="68"/>
      <c r="P2665" s="68"/>
      <c r="Q2665" s="68"/>
      <c r="R2665" s="68"/>
      <c r="S2665" s="68"/>
      <c r="T2665" s="69"/>
      <c r="U2665" s="38"/>
      <c r="V2665" s="38"/>
      <c r="W2665" s="38"/>
      <c r="X2665" s="38"/>
      <c r="Y2665" s="38"/>
      <c r="Z2665" s="38"/>
      <c r="AA2665" s="38"/>
      <c r="AB2665" s="38"/>
      <c r="AC2665" s="38"/>
      <c r="AD2665" s="38"/>
      <c r="AE2665" s="38"/>
      <c r="AT2665" s="21" t="s">
        <v>972</v>
      </c>
      <c r="AU2665" s="21" t="s">
        <v>85</v>
      </c>
    </row>
    <row r="2666" spans="1:65" s="2" customFormat="1" ht="55.5" customHeight="1">
      <c r="A2666" s="38"/>
      <c r="B2666" s="39"/>
      <c r="C2666" s="186" t="s">
        <v>2761</v>
      </c>
      <c r="D2666" s="186" t="s">
        <v>533</v>
      </c>
      <c r="E2666" s="187" t="s">
        <v>2762</v>
      </c>
      <c r="F2666" s="188" t="s">
        <v>2763</v>
      </c>
      <c r="G2666" s="189" t="s">
        <v>651</v>
      </c>
      <c r="H2666" s="190">
        <v>1</v>
      </c>
      <c r="I2666" s="191"/>
      <c r="J2666" s="192">
        <f>ROUND(I2666*H2666,2)</f>
        <v>0</v>
      </c>
      <c r="K2666" s="188" t="s">
        <v>19</v>
      </c>
      <c r="L2666" s="43"/>
      <c r="M2666" s="193" t="s">
        <v>19</v>
      </c>
      <c r="N2666" s="194" t="s">
        <v>44</v>
      </c>
      <c r="O2666" s="68"/>
      <c r="P2666" s="195">
        <f>O2666*H2666</f>
        <v>0</v>
      </c>
      <c r="Q2666" s="195">
        <v>5.0000000000000001E-3</v>
      </c>
      <c r="R2666" s="195">
        <f>Q2666*H2666</f>
        <v>5.0000000000000001E-3</v>
      </c>
      <c r="S2666" s="195">
        <v>0</v>
      </c>
      <c r="T2666" s="196">
        <f>S2666*H2666</f>
        <v>0</v>
      </c>
      <c r="U2666" s="38"/>
      <c r="V2666" s="38"/>
      <c r="W2666" s="38"/>
      <c r="X2666" s="38"/>
      <c r="Y2666" s="38"/>
      <c r="Z2666" s="38"/>
      <c r="AA2666" s="38"/>
      <c r="AB2666" s="38"/>
      <c r="AC2666" s="38"/>
      <c r="AD2666" s="38"/>
      <c r="AE2666" s="38"/>
      <c r="AR2666" s="197" t="s">
        <v>537</v>
      </c>
      <c r="AT2666" s="197" t="s">
        <v>533</v>
      </c>
      <c r="AU2666" s="197" t="s">
        <v>85</v>
      </c>
      <c r="AY2666" s="21" t="s">
        <v>525</v>
      </c>
      <c r="BE2666" s="198">
        <f>IF(N2666="základní",J2666,0)</f>
        <v>0</v>
      </c>
      <c r="BF2666" s="198">
        <f>IF(N2666="snížená",J2666,0)</f>
        <v>0</v>
      </c>
      <c r="BG2666" s="198">
        <f>IF(N2666="zákl. přenesená",J2666,0)</f>
        <v>0</v>
      </c>
      <c r="BH2666" s="198">
        <f>IF(N2666="sníž. přenesená",J2666,0)</f>
        <v>0</v>
      </c>
      <c r="BI2666" s="198">
        <f>IF(N2666="nulová",J2666,0)</f>
        <v>0</v>
      </c>
      <c r="BJ2666" s="21" t="s">
        <v>85</v>
      </c>
      <c r="BK2666" s="198">
        <f>ROUND(I2666*H2666,2)</f>
        <v>0</v>
      </c>
      <c r="BL2666" s="21" t="s">
        <v>537</v>
      </c>
      <c r="BM2666" s="197" t="s">
        <v>2764</v>
      </c>
    </row>
    <row r="2667" spans="1:65" s="2" customFormat="1" ht="19.5">
      <c r="A2667" s="38"/>
      <c r="B2667" s="39"/>
      <c r="C2667" s="40"/>
      <c r="D2667" s="206" t="s">
        <v>972</v>
      </c>
      <c r="E2667" s="40"/>
      <c r="F2667" s="258" t="s">
        <v>2765</v>
      </c>
      <c r="G2667" s="40"/>
      <c r="H2667" s="40"/>
      <c r="I2667" s="201"/>
      <c r="J2667" s="40"/>
      <c r="K2667" s="40"/>
      <c r="L2667" s="43"/>
      <c r="M2667" s="202"/>
      <c r="N2667" s="203"/>
      <c r="O2667" s="68"/>
      <c r="P2667" s="68"/>
      <c r="Q2667" s="68"/>
      <c r="R2667" s="68"/>
      <c r="S2667" s="68"/>
      <c r="T2667" s="69"/>
      <c r="U2667" s="38"/>
      <c r="V2667" s="38"/>
      <c r="W2667" s="38"/>
      <c r="X2667" s="38"/>
      <c r="Y2667" s="38"/>
      <c r="Z2667" s="38"/>
      <c r="AA2667" s="38"/>
      <c r="AB2667" s="38"/>
      <c r="AC2667" s="38"/>
      <c r="AD2667" s="38"/>
      <c r="AE2667" s="38"/>
      <c r="AT2667" s="21" t="s">
        <v>972</v>
      </c>
      <c r="AU2667" s="21" t="s">
        <v>85</v>
      </c>
    </row>
    <row r="2668" spans="1:65" s="2" customFormat="1" ht="55.5" customHeight="1">
      <c r="A2668" s="38"/>
      <c r="B2668" s="39"/>
      <c r="C2668" s="186" t="s">
        <v>2766</v>
      </c>
      <c r="D2668" s="186" t="s">
        <v>533</v>
      </c>
      <c r="E2668" s="187" t="s">
        <v>2767</v>
      </c>
      <c r="F2668" s="188" t="s">
        <v>2768</v>
      </c>
      <c r="G2668" s="189" t="s">
        <v>651</v>
      </c>
      <c r="H2668" s="190">
        <v>1</v>
      </c>
      <c r="I2668" s="191"/>
      <c r="J2668" s="192">
        <f>ROUND(I2668*H2668,2)</f>
        <v>0</v>
      </c>
      <c r="K2668" s="188" t="s">
        <v>19</v>
      </c>
      <c r="L2668" s="43"/>
      <c r="M2668" s="193" t="s">
        <v>19</v>
      </c>
      <c r="N2668" s="194" t="s">
        <v>44</v>
      </c>
      <c r="O2668" s="68"/>
      <c r="P2668" s="195">
        <f>O2668*H2668</f>
        <v>0</v>
      </c>
      <c r="Q2668" s="195">
        <v>5.0000000000000001E-3</v>
      </c>
      <c r="R2668" s="195">
        <f>Q2668*H2668</f>
        <v>5.0000000000000001E-3</v>
      </c>
      <c r="S2668" s="195">
        <v>0</v>
      </c>
      <c r="T2668" s="196">
        <f>S2668*H2668</f>
        <v>0</v>
      </c>
      <c r="U2668" s="38"/>
      <c r="V2668" s="38"/>
      <c r="W2668" s="38"/>
      <c r="X2668" s="38"/>
      <c r="Y2668" s="38"/>
      <c r="Z2668" s="38"/>
      <c r="AA2668" s="38"/>
      <c r="AB2668" s="38"/>
      <c r="AC2668" s="38"/>
      <c r="AD2668" s="38"/>
      <c r="AE2668" s="38"/>
      <c r="AR2668" s="197" t="s">
        <v>537</v>
      </c>
      <c r="AT2668" s="197" t="s">
        <v>533</v>
      </c>
      <c r="AU2668" s="197" t="s">
        <v>85</v>
      </c>
      <c r="AY2668" s="21" t="s">
        <v>525</v>
      </c>
      <c r="BE2668" s="198">
        <f>IF(N2668="základní",J2668,0)</f>
        <v>0</v>
      </c>
      <c r="BF2668" s="198">
        <f>IF(N2668="snížená",J2668,0)</f>
        <v>0</v>
      </c>
      <c r="BG2668" s="198">
        <f>IF(N2668="zákl. přenesená",J2668,0)</f>
        <v>0</v>
      </c>
      <c r="BH2668" s="198">
        <f>IF(N2668="sníž. přenesená",J2668,0)</f>
        <v>0</v>
      </c>
      <c r="BI2668" s="198">
        <f>IF(N2668="nulová",J2668,0)</f>
        <v>0</v>
      </c>
      <c r="BJ2668" s="21" t="s">
        <v>85</v>
      </c>
      <c r="BK2668" s="198">
        <f>ROUND(I2668*H2668,2)</f>
        <v>0</v>
      </c>
      <c r="BL2668" s="21" t="s">
        <v>537</v>
      </c>
      <c r="BM2668" s="197" t="s">
        <v>2769</v>
      </c>
    </row>
    <row r="2669" spans="1:65" s="2" customFormat="1" ht="19.5">
      <c r="A2669" s="38"/>
      <c r="B2669" s="39"/>
      <c r="C2669" s="40"/>
      <c r="D2669" s="206" t="s">
        <v>972</v>
      </c>
      <c r="E2669" s="40"/>
      <c r="F2669" s="258" t="s">
        <v>2770</v>
      </c>
      <c r="G2669" s="40"/>
      <c r="H2669" s="40"/>
      <c r="I2669" s="201"/>
      <c r="J2669" s="40"/>
      <c r="K2669" s="40"/>
      <c r="L2669" s="43"/>
      <c r="M2669" s="202"/>
      <c r="N2669" s="203"/>
      <c r="O2669" s="68"/>
      <c r="P2669" s="68"/>
      <c r="Q2669" s="68"/>
      <c r="R2669" s="68"/>
      <c r="S2669" s="68"/>
      <c r="T2669" s="69"/>
      <c r="U2669" s="38"/>
      <c r="V2669" s="38"/>
      <c r="W2669" s="38"/>
      <c r="X2669" s="38"/>
      <c r="Y2669" s="38"/>
      <c r="Z2669" s="38"/>
      <c r="AA2669" s="38"/>
      <c r="AB2669" s="38"/>
      <c r="AC2669" s="38"/>
      <c r="AD2669" s="38"/>
      <c r="AE2669" s="38"/>
      <c r="AT2669" s="21" t="s">
        <v>972</v>
      </c>
      <c r="AU2669" s="21" t="s">
        <v>85</v>
      </c>
    </row>
    <row r="2670" spans="1:65" s="2" customFormat="1" ht="55.5" customHeight="1">
      <c r="A2670" s="38"/>
      <c r="B2670" s="39"/>
      <c r="C2670" s="186" t="s">
        <v>2771</v>
      </c>
      <c r="D2670" s="186" t="s">
        <v>533</v>
      </c>
      <c r="E2670" s="187" t="s">
        <v>2772</v>
      </c>
      <c r="F2670" s="188" t="s">
        <v>2773</v>
      </c>
      <c r="G2670" s="189" t="s">
        <v>651</v>
      </c>
      <c r="H2670" s="190">
        <v>1</v>
      </c>
      <c r="I2670" s="191"/>
      <c r="J2670" s="192">
        <f>ROUND(I2670*H2670,2)</f>
        <v>0</v>
      </c>
      <c r="K2670" s="188" t="s">
        <v>19</v>
      </c>
      <c r="L2670" s="43"/>
      <c r="M2670" s="193" t="s">
        <v>19</v>
      </c>
      <c r="N2670" s="194" t="s">
        <v>44</v>
      </c>
      <c r="O2670" s="68"/>
      <c r="P2670" s="195">
        <f>O2670*H2670</f>
        <v>0</v>
      </c>
      <c r="Q2670" s="195">
        <v>5.0000000000000001E-3</v>
      </c>
      <c r="R2670" s="195">
        <f>Q2670*H2670</f>
        <v>5.0000000000000001E-3</v>
      </c>
      <c r="S2670" s="195">
        <v>0</v>
      </c>
      <c r="T2670" s="196">
        <f>S2670*H2670</f>
        <v>0</v>
      </c>
      <c r="U2670" s="38"/>
      <c r="V2670" s="38"/>
      <c r="W2670" s="38"/>
      <c r="X2670" s="38"/>
      <c r="Y2670" s="38"/>
      <c r="Z2670" s="38"/>
      <c r="AA2670" s="38"/>
      <c r="AB2670" s="38"/>
      <c r="AC2670" s="38"/>
      <c r="AD2670" s="38"/>
      <c r="AE2670" s="38"/>
      <c r="AR2670" s="197" t="s">
        <v>537</v>
      </c>
      <c r="AT2670" s="197" t="s">
        <v>533</v>
      </c>
      <c r="AU2670" s="197" t="s">
        <v>85</v>
      </c>
      <c r="AY2670" s="21" t="s">
        <v>525</v>
      </c>
      <c r="BE2670" s="198">
        <f>IF(N2670="základní",J2670,0)</f>
        <v>0</v>
      </c>
      <c r="BF2670" s="198">
        <f>IF(N2670="snížená",J2670,0)</f>
        <v>0</v>
      </c>
      <c r="BG2670" s="198">
        <f>IF(N2670="zákl. přenesená",J2670,0)</f>
        <v>0</v>
      </c>
      <c r="BH2670" s="198">
        <f>IF(N2670="sníž. přenesená",J2670,0)</f>
        <v>0</v>
      </c>
      <c r="BI2670" s="198">
        <f>IF(N2670="nulová",J2670,0)</f>
        <v>0</v>
      </c>
      <c r="BJ2670" s="21" t="s">
        <v>85</v>
      </c>
      <c r="BK2670" s="198">
        <f>ROUND(I2670*H2670,2)</f>
        <v>0</v>
      </c>
      <c r="BL2670" s="21" t="s">
        <v>537</v>
      </c>
      <c r="BM2670" s="197" t="s">
        <v>2774</v>
      </c>
    </row>
    <row r="2671" spans="1:65" s="2" customFormat="1" ht="19.5">
      <c r="A2671" s="38"/>
      <c r="B2671" s="39"/>
      <c r="C2671" s="40"/>
      <c r="D2671" s="206" t="s">
        <v>972</v>
      </c>
      <c r="E2671" s="40"/>
      <c r="F2671" s="258" t="s">
        <v>2775</v>
      </c>
      <c r="G2671" s="40"/>
      <c r="H2671" s="40"/>
      <c r="I2671" s="201"/>
      <c r="J2671" s="40"/>
      <c r="K2671" s="40"/>
      <c r="L2671" s="43"/>
      <c r="M2671" s="202"/>
      <c r="N2671" s="203"/>
      <c r="O2671" s="68"/>
      <c r="P2671" s="68"/>
      <c r="Q2671" s="68"/>
      <c r="R2671" s="68"/>
      <c r="S2671" s="68"/>
      <c r="T2671" s="69"/>
      <c r="U2671" s="38"/>
      <c r="V2671" s="38"/>
      <c r="W2671" s="38"/>
      <c r="X2671" s="38"/>
      <c r="Y2671" s="38"/>
      <c r="Z2671" s="38"/>
      <c r="AA2671" s="38"/>
      <c r="AB2671" s="38"/>
      <c r="AC2671" s="38"/>
      <c r="AD2671" s="38"/>
      <c r="AE2671" s="38"/>
      <c r="AT2671" s="21" t="s">
        <v>972</v>
      </c>
      <c r="AU2671" s="21" t="s">
        <v>85</v>
      </c>
    </row>
    <row r="2672" spans="1:65" s="2" customFormat="1" ht="55.5" customHeight="1">
      <c r="A2672" s="38"/>
      <c r="B2672" s="39"/>
      <c r="C2672" s="186" t="s">
        <v>2776</v>
      </c>
      <c r="D2672" s="186" t="s">
        <v>533</v>
      </c>
      <c r="E2672" s="187" t="s">
        <v>2777</v>
      </c>
      <c r="F2672" s="188" t="s">
        <v>2778</v>
      </c>
      <c r="G2672" s="189" t="s">
        <v>651</v>
      </c>
      <c r="H2672" s="190">
        <v>6</v>
      </c>
      <c r="I2672" s="191"/>
      <c r="J2672" s="192">
        <f>ROUND(I2672*H2672,2)</f>
        <v>0</v>
      </c>
      <c r="K2672" s="188" t="s">
        <v>19</v>
      </c>
      <c r="L2672" s="43"/>
      <c r="M2672" s="193" t="s">
        <v>19</v>
      </c>
      <c r="N2672" s="194" t="s">
        <v>44</v>
      </c>
      <c r="O2672" s="68"/>
      <c r="P2672" s="195">
        <f>O2672*H2672</f>
        <v>0</v>
      </c>
      <c r="Q2672" s="195">
        <v>5.0000000000000001E-3</v>
      </c>
      <c r="R2672" s="195">
        <f>Q2672*H2672</f>
        <v>0.03</v>
      </c>
      <c r="S2672" s="195">
        <v>0</v>
      </c>
      <c r="T2672" s="196">
        <f>S2672*H2672</f>
        <v>0</v>
      </c>
      <c r="U2672" s="38"/>
      <c r="V2672" s="38"/>
      <c r="W2672" s="38"/>
      <c r="X2672" s="38"/>
      <c r="Y2672" s="38"/>
      <c r="Z2672" s="38"/>
      <c r="AA2672" s="38"/>
      <c r="AB2672" s="38"/>
      <c r="AC2672" s="38"/>
      <c r="AD2672" s="38"/>
      <c r="AE2672" s="38"/>
      <c r="AR2672" s="197" t="s">
        <v>537</v>
      </c>
      <c r="AT2672" s="197" t="s">
        <v>533</v>
      </c>
      <c r="AU2672" s="197" t="s">
        <v>85</v>
      </c>
      <c r="AY2672" s="21" t="s">
        <v>525</v>
      </c>
      <c r="BE2672" s="198">
        <f>IF(N2672="základní",J2672,0)</f>
        <v>0</v>
      </c>
      <c r="BF2672" s="198">
        <f>IF(N2672="snížená",J2672,0)</f>
        <v>0</v>
      </c>
      <c r="BG2672" s="198">
        <f>IF(N2672="zákl. přenesená",J2672,0)</f>
        <v>0</v>
      </c>
      <c r="BH2672" s="198">
        <f>IF(N2672="sníž. přenesená",J2672,0)</f>
        <v>0</v>
      </c>
      <c r="BI2672" s="198">
        <f>IF(N2672="nulová",J2672,0)</f>
        <v>0</v>
      </c>
      <c r="BJ2672" s="21" t="s">
        <v>85</v>
      </c>
      <c r="BK2672" s="198">
        <f>ROUND(I2672*H2672,2)</f>
        <v>0</v>
      </c>
      <c r="BL2672" s="21" t="s">
        <v>537</v>
      </c>
      <c r="BM2672" s="197" t="s">
        <v>2779</v>
      </c>
    </row>
    <row r="2673" spans="1:65" s="2" customFormat="1" ht="19.5">
      <c r="A2673" s="38"/>
      <c r="B2673" s="39"/>
      <c r="C2673" s="40"/>
      <c r="D2673" s="206" t="s">
        <v>972</v>
      </c>
      <c r="E2673" s="40"/>
      <c r="F2673" s="258" t="s">
        <v>2780</v>
      </c>
      <c r="G2673" s="40"/>
      <c r="H2673" s="40"/>
      <c r="I2673" s="201"/>
      <c r="J2673" s="40"/>
      <c r="K2673" s="40"/>
      <c r="L2673" s="43"/>
      <c r="M2673" s="202"/>
      <c r="N2673" s="203"/>
      <c r="O2673" s="68"/>
      <c r="P2673" s="68"/>
      <c r="Q2673" s="68"/>
      <c r="R2673" s="68"/>
      <c r="S2673" s="68"/>
      <c r="T2673" s="69"/>
      <c r="U2673" s="38"/>
      <c r="V2673" s="38"/>
      <c r="W2673" s="38"/>
      <c r="X2673" s="38"/>
      <c r="Y2673" s="38"/>
      <c r="Z2673" s="38"/>
      <c r="AA2673" s="38"/>
      <c r="AB2673" s="38"/>
      <c r="AC2673" s="38"/>
      <c r="AD2673" s="38"/>
      <c r="AE2673" s="38"/>
      <c r="AT2673" s="21" t="s">
        <v>972</v>
      </c>
      <c r="AU2673" s="21" t="s">
        <v>85</v>
      </c>
    </row>
    <row r="2674" spans="1:65" s="2" customFormat="1" ht="55.5" customHeight="1">
      <c r="A2674" s="38"/>
      <c r="B2674" s="39"/>
      <c r="C2674" s="186" t="s">
        <v>2781</v>
      </c>
      <c r="D2674" s="186" t="s">
        <v>533</v>
      </c>
      <c r="E2674" s="187" t="s">
        <v>2782</v>
      </c>
      <c r="F2674" s="188" t="s">
        <v>2783</v>
      </c>
      <c r="G2674" s="189" t="s">
        <v>651</v>
      </c>
      <c r="H2674" s="190">
        <v>3</v>
      </c>
      <c r="I2674" s="191"/>
      <c r="J2674" s="192">
        <f>ROUND(I2674*H2674,2)</f>
        <v>0</v>
      </c>
      <c r="K2674" s="188" t="s">
        <v>19</v>
      </c>
      <c r="L2674" s="43"/>
      <c r="M2674" s="193" t="s">
        <v>19</v>
      </c>
      <c r="N2674" s="194" t="s">
        <v>44</v>
      </c>
      <c r="O2674" s="68"/>
      <c r="P2674" s="195">
        <f>O2674*H2674</f>
        <v>0</v>
      </c>
      <c r="Q2674" s="195">
        <v>5.0000000000000001E-3</v>
      </c>
      <c r="R2674" s="195">
        <f>Q2674*H2674</f>
        <v>1.4999999999999999E-2</v>
      </c>
      <c r="S2674" s="195">
        <v>0</v>
      </c>
      <c r="T2674" s="196">
        <f>S2674*H2674</f>
        <v>0</v>
      </c>
      <c r="U2674" s="38"/>
      <c r="V2674" s="38"/>
      <c r="W2674" s="38"/>
      <c r="X2674" s="38"/>
      <c r="Y2674" s="38"/>
      <c r="Z2674" s="38"/>
      <c r="AA2674" s="38"/>
      <c r="AB2674" s="38"/>
      <c r="AC2674" s="38"/>
      <c r="AD2674" s="38"/>
      <c r="AE2674" s="38"/>
      <c r="AR2674" s="197" t="s">
        <v>537</v>
      </c>
      <c r="AT2674" s="197" t="s">
        <v>533</v>
      </c>
      <c r="AU2674" s="197" t="s">
        <v>85</v>
      </c>
      <c r="AY2674" s="21" t="s">
        <v>525</v>
      </c>
      <c r="BE2674" s="198">
        <f>IF(N2674="základní",J2674,0)</f>
        <v>0</v>
      </c>
      <c r="BF2674" s="198">
        <f>IF(N2674="snížená",J2674,0)</f>
        <v>0</v>
      </c>
      <c r="BG2674" s="198">
        <f>IF(N2674="zákl. přenesená",J2674,0)</f>
        <v>0</v>
      </c>
      <c r="BH2674" s="198">
        <f>IF(N2674="sníž. přenesená",J2674,0)</f>
        <v>0</v>
      </c>
      <c r="BI2674" s="198">
        <f>IF(N2674="nulová",J2674,0)</f>
        <v>0</v>
      </c>
      <c r="BJ2674" s="21" t="s">
        <v>85</v>
      </c>
      <c r="BK2674" s="198">
        <f>ROUND(I2674*H2674,2)</f>
        <v>0</v>
      </c>
      <c r="BL2674" s="21" t="s">
        <v>537</v>
      </c>
      <c r="BM2674" s="197" t="s">
        <v>2784</v>
      </c>
    </row>
    <row r="2675" spans="1:65" s="2" customFormat="1" ht="19.5">
      <c r="A2675" s="38"/>
      <c r="B2675" s="39"/>
      <c r="C2675" s="40"/>
      <c r="D2675" s="206" t="s">
        <v>972</v>
      </c>
      <c r="E2675" s="40"/>
      <c r="F2675" s="258" t="s">
        <v>2785</v>
      </c>
      <c r="G2675" s="40"/>
      <c r="H2675" s="40"/>
      <c r="I2675" s="201"/>
      <c r="J2675" s="40"/>
      <c r="K2675" s="40"/>
      <c r="L2675" s="43"/>
      <c r="M2675" s="202"/>
      <c r="N2675" s="203"/>
      <c r="O2675" s="68"/>
      <c r="P2675" s="68"/>
      <c r="Q2675" s="68"/>
      <c r="R2675" s="68"/>
      <c r="S2675" s="68"/>
      <c r="T2675" s="69"/>
      <c r="U2675" s="38"/>
      <c r="V2675" s="38"/>
      <c r="W2675" s="38"/>
      <c r="X2675" s="38"/>
      <c r="Y2675" s="38"/>
      <c r="Z2675" s="38"/>
      <c r="AA2675" s="38"/>
      <c r="AB2675" s="38"/>
      <c r="AC2675" s="38"/>
      <c r="AD2675" s="38"/>
      <c r="AE2675" s="38"/>
      <c r="AT2675" s="21" t="s">
        <v>972</v>
      </c>
      <c r="AU2675" s="21" t="s">
        <v>85</v>
      </c>
    </row>
    <row r="2676" spans="1:65" s="2" customFormat="1" ht="55.5" customHeight="1">
      <c r="A2676" s="38"/>
      <c r="B2676" s="39"/>
      <c r="C2676" s="186" t="s">
        <v>2786</v>
      </c>
      <c r="D2676" s="186" t="s">
        <v>533</v>
      </c>
      <c r="E2676" s="187" t="s">
        <v>2787</v>
      </c>
      <c r="F2676" s="188" t="s">
        <v>2788</v>
      </c>
      <c r="G2676" s="189" t="s">
        <v>651</v>
      </c>
      <c r="H2676" s="190">
        <v>4</v>
      </c>
      <c r="I2676" s="191"/>
      <c r="J2676" s="192">
        <f>ROUND(I2676*H2676,2)</f>
        <v>0</v>
      </c>
      <c r="K2676" s="188" t="s">
        <v>19</v>
      </c>
      <c r="L2676" s="43"/>
      <c r="M2676" s="193" t="s">
        <v>19</v>
      </c>
      <c r="N2676" s="194" t="s">
        <v>44</v>
      </c>
      <c r="O2676" s="68"/>
      <c r="P2676" s="195">
        <f>O2676*H2676</f>
        <v>0</v>
      </c>
      <c r="Q2676" s="195">
        <v>5.0000000000000001E-3</v>
      </c>
      <c r="R2676" s="195">
        <f>Q2676*H2676</f>
        <v>0.02</v>
      </c>
      <c r="S2676" s="195">
        <v>0</v>
      </c>
      <c r="T2676" s="196">
        <f>S2676*H2676</f>
        <v>0</v>
      </c>
      <c r="U2676" s="38"/>
      <c r="V2676" s="38"/>
      <c r="W2676" s="38"/>
      <c r="X2676" s="38"/>
      <c r="Y2676" s="38"/>
      <c r="Z2676" s="38"/>
      <c r="AA2676" s="38"/>
      <c r="AB2676" s="38"/>
      <c r="AC2676" s="38"/>
      <c r="AD2676" s="38"/>
      <c r="AE2676" s="38"/>
      <c r="AR2676" s="197" t="s">
        <v>537</v>
      </c>
      <c r="AT2676" s="197" t="s">
        <v>533</v>
      </c>
      <c r="AU2676" s="197" t="s">
        <v>85</v>
      </c>
      <c r="AY2676" s="21" t="s">
        <v>525</v>
      </c>
      <c r="BE2676" s="198">
        <f>IF(N2676="základní",J2676,0)</f>
        <v>0</v>
      </c>
      <c r="BF2676" s="198">
        <f>IF(N2676="snížená",J2676,0)</f>
        <v>0</v>
      </c>
      <c r="BG2676" s="198">
        <f>IF(N2676="zákl. přenesená",J2676,0)</f>
        <v>0</v>
      </c>
      <c r="BH2676" s="198">
        <f>IF(N2676="sníž. přenesená",J2676,0)</f>
        <v>0</v>
      </c>
      <c r="BI2676" s="198">
        <f>IF(N2676="nulová",J2676,0)</f>
        <v>0</v>
      </c>
      <c r="BJ2676" s="21" t="s">
        <v>85</v>
      </c>
      <c r="BK2676" s="198">
        <f>ROUND(I2676*H2676,2)</f>
        <v>0</v>
      </c>
      <c r="BL2676" s="21" t="s">
        <v>537</v>
      </c>
      <c r="BM2676" s="197" t="s">
        <v>2789</v>
      </c>
    </row>
    <row r="2677" spans="1:65" s="2" customFormat="1" ht="19.5">
      <c r="A2677" s="38"/>
      <c r="B2677" s="39"/>
      <c r="C2677" s="40"/>
      <c r="D2677" s="206" t="s">
        <v>972</v>
      </c>
      <c r="E2677" s="40"/>
      <c r="F2677" s="258" t="s">
        <v>2790</v>
      </c>
      <c r="G2677" s="40"/>
      <c r="H2677" s="40"/>
      <c r="I2677" s="201"/>
      <c r="J2677" s="40"/>
      <c r="K2677" s="40"/>
      <c r="L2677" s="43"/>
      <c r="M2677" s="202"/>
      <c r="N2677" s="203"/>
      <c r="O2677" s="68"/>
      <c r="P2677" s="68"/>
      <c r="Q2677" s="68"/>
      <c r="R2677" s="68"/>
      <c r="S2677" s="68"/>
      <c r="T2677" s="69"/>
      <c r="U2677" s="38"/>
      <c r="V2677" s="38"/>
      <c r="W2677" s="38"/>
      <c r="X2677" s="38"/>
      <c r="Y2677" s="38"/>
      <c r="Z2677" s="38"/>
      <c r="AA2677" s="38"/>
      <c r="AB2677" s="38"/>
      <c r="AC2677" s="38"/>
      <c r="AD2677" s="38"/>
      <c r="AE2677" s="38"/>
      <c r="AT2677" s="21" t="s">
        <v>972</v>
      </c>
      <c r="AU2677" s="21" t="s">
        <v>85</v>
      </c>
    </row>
    <row r="2678" spans="1:65" s="2" customFormat="1" ht="55.5" customHeight="1">
      <c r="A2678" s="38"/>
      <c r="B2678" s="39"/>
      <c r="C2678" s="186" t="s">
        <v>2791</v>
      </c>
      <c r="D2678" s="186" t="s">
        <v>533</v>
      </c>
      <c r="E2678" s="187" t="s">
        <v>2792</v>
      </c>
      <c r="F2678" s="188" t="s">
        <v>2793</v>
      </c>
      <c r="G2678" s="189" t="s">
        <v>651</v>
      </c>
      <c r="H2678" s="190">
        <v>8</v>
      </c>
      <c r="I2678" s="191"/>
      <c r="J2678" s="192">
        <f>ROUND(I2678*H2678,2)</f>
        <v>0</v>
      </c>
      <c r="K2678" s="188" t="s">
        <v>19</v>
      </c>
      <c r="L2678" s="43"/>
      <c r="M2678" s="193" t="s">
        <v>19</v>
      </c>
      <c r="N2678" s="194" t="s">
        <v>44</v>
      </c>
      <c r="O2678" s="68"/>
      <c r="P2678" s="195">
        <f>O2678*H2678</f>
        <v>0</v>
      </c>
      <c r="Q2678" s="195">
        <v>5.0000000000000001E-3</v>
      </c>
      <c r="R2678" s="195">
        <f>Q2678*H2678</f>
        <v>0.04</v>
      </c>
      <c r="S2678" s="195">
        <v>0</v>
      </c>
      <c r="T2678" s="196">
        <f>S2678*H2678</f>
        <v>0</v>
      </c>
      <c r="U2678" s="38"/>
      <c r="V2678" s="38"/>
      <c r="W2678" s="38"/>
      <c r="X2678" s="38"/>
      <c r="Y2678" s="38"/>
      <c r="Z2678" s="38"/>
      <c r="AA2678" s="38"/>
      <c r="AB2678" s="38"/>
      <c r="AC2678" s="38"/>
      <c r="AD2678" s="38"/>
      <c r="AE2678" s="38"/>
      <c r="AR2678" s="197" t="s">
        <v>537</v>
      </c>
      <c r="AT2678" s="197" t="s">
        <v>533</v>
      </c>
      <c r="AU2678" s="197" t="s">
        <v>85</v>
      </c>
      <c r="AY2678" s="21" t="s">
        <v>525</v>
      </c>
      <c r="BE2678" s="198">
        <f>IF(N2678="základní",J2678,0)</f>
        <v>0</v>
      </c>
      <c r="BF2678" s="198">
        <f>IF(N2678="snížená",J2678,0)</f>
        <v>0</v>
      </c>
      <c r="BG2678" s="198">
        <f>IF(N2678="zákl. přenesená",J2678,0)</f>
        <v>0</v>
      </c>
      <c r="BH2678" s="198">
        <f>IF(N2678="sníž. přenesená",J2678,0)</f>
        <v>0</v>
      </c>
      <c r="BI2678" s="198">
        <f>IF(N2678="nulová",J2678,0)</f>
        <v>0</v>
      </c>
      <c r="BJ2678" s="21" t="s">
        <v>85</v>
      </c>
      <c r="BK2678" s="198">
        <f>ROUND(I2678*H2678,2)</f>
        <v>0</v>
      </c>
      <c r="BL2678" s="21" t="s">
        <v>537</v>
      </c>
      <c r="BM2678" s="197" t="s">
        <v>2794</v>
      </c>
    </row>
    <row r="2679" spans="1:65" s="2" customFormat="1" ht="19.5">
      <c r="A2679" s="38"/>
      <c r="B2679" s="39"/>
      <c r="C2679" s="40"/>
      <c r="D2679" s="206" t="s">
        <v>972</v>
      </c>
      <c r="E2679" s="40"/>
      <c r="F2679" s="258" t="s">
        <v>2795</v>
      </c>
      <c r="G2679" s="40"/>
      <c r="H2679" s="40"/>
      <c r="I2679" s="201"/>
      <c r="J2679" s="40"/>
      <c r="K2679" s="40"/>
      <c r="L2679" s="43"/>
      <c r="M2679" s="202"/>
      <c r="N2679" s="203"/>
      <c r="O2679" s="68"/>
      <c r="P2679" s="68"/>
      <c r="Q2679" s="68"/>
      <c r="R2679" s="68"/>
      <c r="S2679" s="68"/>
      <c r="T2679" s="69"/>
      <c r="U2679" s="38"/>
      <c r="V2679" s="38"/>
      <c r="W2679" s="38"/>
      <c r="X2679" s="38"/>
      <c r="Y2679" s="38"/>
      <c r="Z2679" s="38"/>
      <c r="AA2679" s="38"/>
      <c r="AB2679" s="38"/>
      <c r="AC2679" s="38"/>
      <c r="AD2679" s="38"/>
      <c r="AE2679" s="38"/>
      <c r="AT2679" s="21" t="s">
        <v>972</v>
      </c>
      <c r="AU2679" s="21" t="s">
        <v>85</v>
      </c>
    </row>
    <row r="2680" spans="1:65" s="2" customFormat="1" ht="55.5" customHeight="1">
      <c r="A2680" s="38"/>
      <c r="B2680" s="39"/>
      <c r="C2680" s="186" t="s">
        <v>2796</v>
      </c>
      <c r="D2680" s="186" t="s">
        <v>533</v>
      </c>
      <c r="E2680" s="187" t="s">
        <v>2797</v>
      </c>
      <c r="F2680" s="188" t="s">
        <v>2798</v>
      </c>
      <c r="G2680" s="189" t="s">
        <v>651</v>
      </c>
      <c r="H2680" s="190">
        <v>3</v>
      </c>
      <c r="I2680" s="191"/>
      <c r="J2680" s="192">
        <f>ROUND(I2680*H2680,2)</f>
        <v>0</v>
      </c>
      <c r="K2680" s="188" t="s">
        <v>19</v>
      </c>
      <c r="L2680" s="43"/>
      <c r="M2680" s="193" t="s">
        <v>19</v>
      </c>
      <c r="N2680" s="194" t="s">
        <v>44</v>
      </c>
      <c r="O2680" s="68"/>
      <c r="P2680" s="195">
        <f>O2680*H2680</f>
        <v>0</v>
      </c>
      <c r="Q2680" s="195">
        <v>5.0000000000000001E-3</v>
      </c>
      <c r="R2680" s="195">
        <f>Q2680*H2680</f>
        <v>1.4999999999999999E-2</v>
      </c>
      <c r="S2680" s="195">
        <v>0</v>
      </c>
      <c r="T2680" s="196">
        <f>S2680*H2680</f>
        <v>0</v>
      </c>
      <c r="U2680" s="38"/>
      <c r="V2680" s="38"/>
      <c r="W2680" s="38"/>
      <c r="X2680" s="38"/>
      <c r="Y2680" s="38"/>
      <c r="Z2680" s="38"/>
      <c r="AA2680" s="38"/>
      <c r="AB2680" s="38"/>
      <c r="AC2680" s="38"/>
      <c r="AD2680" s="38"/>
      <c r="AE2680" s="38"/>
      <c r="AR2680" s="197" t="s">
        <v>537</v>
      </c>
      <c r="AT2680" s="197" t="s">
        <v>533</v>
      </c>
      <c r="AU2680" s="197" t="s">
        <v>85</v>
      </c>
      <c r="AY2680" s="21" t="s">
        <v>525</v>
      </c>
      <c r="BE2680" s="198">
        <f>IF(N2680="základní",J2680,0)</f>
        <v>0</v>
      </c>
      <c r="BF2680" s="198">
        <f>IF(N2680="snížená",J2680,0)</f>
        <v>0</v>
      </c>
      <c r="BG2680" s="198">
        <f>IF(N2680="zákl. přenesená",J2680,0)</f>
        <v>0</v>
      </c>
      <c r="BH2680" s="198">
        <f>IF(N2680="sníž. přenesená",J2680,0)</f>
        <v>0</v>
      </c>
      <c r="BI2680" s="198">
        <f>IF(N2680="nulová",J2680,0)</f>
        <v>0</v>
      </c>
      <c r="BJ2680" s="21" t="s">
        <v>85</v>
      </c>
      <c r="BK2680" s="198">
        <f>ROUND(I2680*H2680,2)</f>
        <v>0</v>
      </c>
      <c r="BL2680" s="21" t="s">
        <v>537</v>
      </c>
      <c r="BM2680" s="197" t="s">
        <v>2799</v>
      </c>
    </row>
    <row r="2681" spans="1:65" s="2" customFormat="1" ht="19.5">
      <c r="A2681" s="38"/>
      <c r="B2681" s="39"/>
      <c r="C2681" s="40"/>
      <c r="D2681" s="206" t="s">
        <v>972</v>
      </c>
      <c r="E2681" s="40"/>
      <c r="F2681" s="258" t="s">
        <v>2800</v>
      </c>
      <c r="G2681" s="40"/>
      <c r="H2681" s="40"/>
      <c r="I2681" s="201"/>
      <c r="J2681" s="40"/>
      <c r="K2681" s="40"/>
      <c r="L2681" s="43"/>
      <c r="M2681" s="202"/>
      <c r="N2681" s="203"/>
      <c r="O2681" s="68"/>
      <c r="P2681" s="68"/>
      <c r="Q2681" s="68"/>
      <c r="R2681" s="68"/>
      <c r="S2681" s="68"/>
      <c r="T2681" s="69"/>
      <c r="U2681" s="38"/>
      <c r="V2681" s="38"/>
      <c r="W2681" s="38"/>
      <c r="X2681" s="38"/>
      <c r="Y2681" s="38"/>
      <c r="Z2681" s="38"/>
      <c r="AA2681" s="38"/>
      <c r="AB2681" s="38"/>
      <c r="AC2681" s="38"/>
      <c r="AD2681" s="38"/>
      <c r="AE2681" s="38"/>
      <c r="AT2681" s="21" t="s">
        <v>972</v>
      </c>
      <c r="AU2681" s="21" t="s">
        <v>85</v>
      </c>
    </row>
    <row r="2682" spans="1:65" s="2" customFormat="1" ht="55.5" customHeight="1">
      <c r="A2682" s="38"/>
      <c r="B2682" s="39"/>
      <c r="C2682" s="186" t="s">
        <v>2801</v>
      </c>
      <c r="D2682" s="186" t="s">
        <v>533</v>
      </c>
      <c r="E2682" s="187" t="s">
        <v>2802</v>
      </c>
      <c r="F2682" s="188" t="s">
        <v>2803</v>
      </c>
      <c r="G2682" s="189" t="s">
        <v>651</v>
      </c>
      <c r="H2682" s="190">
        <v>3</v>
      </c>
      <c r="I2682" s="191"/>
      <c r="J2682" s="192">
        <f>ROUND(I2682*H2682,2)</f>
        <v>0</v>
      </c>
      <c r="K2682" s="188" t="s">
        <v>19</v>
      </c>
      <c r="L2682" s="43"/>
      <c r="M2682" s="193" t="s">
        <v>19</v>
      </c>
      <c r="N2682" s="194" t="s">
        <v>44</v>
      </c>
      <c r="O2682" s="68"/>
      <c r="P2682" s="195">
        <f>O2682*H2682</f>
        <v>0</v>
      </c>
      <c r="Q2682" s="195">
        <v>5.0000000000000001E-3</v>
      </c>
      <c r="R2682" s="195">
        <f>Q2682*H2682</f>
        <v>1.4999999999999999E-2</v>
      </c>
      <c r="S2682" s="195">
        <v>0</v>
      </c>
      <c r="T2682" s="196">
        <f>S2682*H2682</f>
        <v>0</v>
      </c>
      <c r="U2682" s="38"/>
      <c r="V2682" s="38"/>
      <c r="W2682" s="38"/>
      <c r="X2682" s="38"/>
      <c r="Y2682" s="38"/>
      <c r="Z2682" s="38"/>
      <c r="AA2682" s="38"/>
      <c r="AB2682" s="38"/>
      <c r="AC2682" s="38"/>
      <c r="AD2682" s="38"/>
      <c r="AE2682" s="38"/>
      <c r="AR2682" s="197" t="s">
        <v>537</v>
      </c>
      <c r="AT2682" s="197" t="s">
        <v>533</v>
      </c>
      <c r="AU2682" s="197" t="s">
        <v>85</v>
      </c>
      <c r="AY2682" s="21" t="s">
        <v>525</v>
      </c>
      <c r="BE2682" s="198">
        <f>IF(N2682="základní",J2682,0)</f>
        <v>0</v>
      </c>
      <c r="BF2682" s="198">
        <f>IF(N2682="snížená",J2682,0)</f>
        <v>0</v>
      </c>
      <c r="BG2682" s="198">
        <f>IF(N2682="zákl. přenesená",J2682,0)</f>
        <v>0</v>
      </c>
      <c r="BH2682" s="198">
        <f>IF(N2682="sníž. přenesená",J2682,0)</f>
        <v>0</v>
      </c>
      <c r="BI2682" s="198">
        <f>IF(N2682="nulová",J2682,0)</f>
        <v>0</v>
      </c>
      <c r="BJ2682" s="21" t="s">
        <v>85</v>
      </c>
      <c r="BK2682" s="198">
        <f>ROUND(I2682*H2682,2)</f>
        <v>0</v>
      </c>
      <c r="BL2682" s="21" t="s">
        <v>537</v>
      </c>
      <c r="BM2682" s="197" t="s">
        <v>2804</v>
      </c>
    </row>
    <row r="2683" spans="1:65" s="2" customFormat="1" ht="19.5">
      <c r="A2683" s="38"/>
      <c r="B2683" s="39"/>
      <c r="C2683" s="40"/>
      <c r="D2683" s="206" t="s">
        <v>972</v>
      </c>
      <c r="E2683" s="40"/>
      <c r="F2683" s="258" t="s">
        <v>2805</v>
      </c>
      <c r="G2683" s="40"/>
      <c r="H2683" s="40"/>
      <c r="I2683" s="201"/>
      <c r="J2683" s="40"/>
      <c r="K2683" s="40"/>
      <c r="L2683" s="43"/>
      <c r="M2683" s="202"/>
      <c r="N2683" s="203"/>
      <c r="O2683" s="68"/>
      <c r="P2683" s="68"/>
      <c r="Q2683" s="68"/>
      <c r="R2683" s="68"/>
      <c r="S2683" s="68"/>
      <c r="T2683" s="69"/>
      <c r="U2683" s="38"/>
      <c r="V2683" s="38"/>
      <c r="W2683" s="38"/>
      <c r="X2683" s="38"/>
      <c r="Y2683" s="38"/>
      <c r="Z2683" s="38"/>
      <c r="AA2683" s="38"/>
      <c r="AB2683" s="38"/>
      <c r="AC2683" s="38"/>
      <c r="AD2683" s="38"/>
      <c r="AE2683" s="38"/>
      <c r="AT2683" s="21" t="s">
        <v>972</v>
      </c>
      <c r="AU2683" s="21" t="s">
        <v>85</v>
      </c>
    </row>
    <row r="2684" spans="1:65" s="2" customFormat="1" ht="55.5" customHeight="1">
      <c r="A2684" s="38"/>
      <c r="B2684" s="39"/>
      <c r="C2684" s="186" t="s">
        <v>2806</v>
      </c>
      <c r="D2684" s="186" t="s">
        <v>533</v>
      </c>
      <c r="E2684" s="187" t="s">
        <v>2807</v>
      </c>
      <c r="F2684" s="188" t="s">
        <v>2808</v>
      </c>
      <c r="G2684" s="189" t="s">
        <v>651</v>
      </c>
      <c r="H2684" s="190">
        <v>3</v>
      </c>
      <c r="I2684" s="191"/>
      <c r="J2684" s="192">
        <f>ROUND(I2684*H2684,2)</f>
        <v>0</v>
      </c>
      <c r="K2684" s="188" t="s">
        <v>19</v>
      </c>
      <c r="L2684" s="43"/>
      <c r="M2684" s="193" t="s">
        <v>19</v>
      </c>
      <c r="N2684" s="194" t="s">
        <v>44</v>
      </c>
      <c r="O2684" s="68"/>
      <c r="P2684" s="195">
        <f>O2684*H2684</f>
        <v>0</v>
      </c>
      <c r="Q2684" s="195">
        <v>5.0000000000000001E-3</v>
      </c>
      <c r="R2684" s="195">
        <f>Q2684*H2684</f>
        <v>1.4999999999999999E-2</v>
      </c>
      <c r="S2684" s="195">
        <v>0</v>
      </c>
      <c r="T2684" s="196">
        <f>S2684*H2684</f>
        <v>0</v>
      </c>
      <c r="U2684" s="38"/>
      <c r="V2684" s="38"/>
      <c r="W2684" s="38"/>
      <c r="X2684" s="38"/>
      <c r="Y2684" s="38"/>
      <c r="Z2684" s="38"/>
      <c r="AA2684" s="38"/>
      <c r="AB2684" s="38"/>
      <c r="AC2684" s="38"/>
      <c r="AD2684" s="38"/>
      <c r="AE2684" s="38"/>
      <c r="AR2684" s="197" t="s">
        <v>537</v>
      </c>
      <c r="AT2684" s="197" t="s">
        <v>533</v>
      </c>
      <c r="AU2684" s="197" t="s">
        <v>85</v>
      </c>
      <c r="AY2684" s="21" t="s">
        <v>525</v>
      </c>
      <c r="BE2684" s="198">
        <f>IF(N2684="základní",J2684,0)</f>
        <v>0</v>
      </c>
      <c r="BF2684" s="198">
        <f>IF(N2684="snížená",J2684,0)</f>
        <v>0</v>
      </c>
      <c r="BG2684" s="198">
        <f>IF(N2684="zákl. přenesená",J2684,0)</f>
        <v>0</v>
      </c>
      <c r="BH2684" s="198">
        <f>IF(N2684="sníž. přenesená",J2684,0)</f>
        <v>0</v>
      </c>
      <c r="BI2684" s="198">
        <f>IF(N2684="nulová",J2684,0)</f>
        <v>0</v>
      </c>
      <c r="BJ2684" s="21" t="s">
        <v>85</v>
      </c>
      <c r="BK2684" s="198">
        <f>ROUND(I2684*H2684,2)</f>
        <v>0</v>
      </c>
      <c r="BL2684" s="21" t="s">
        <v>537</v>
      </c>
      <c r="BM2684" s="197" t="s">
        <v>2809</v>
      </c>
    </row>
    <row r="2685" spans="1:65" s="2" customFormat="1" ht="19.5">
      <c r="A2685" s="38"/>
      <c r="B2685" s="39"/>
      <c r="C2685" s="40"/>
      <c r="D2685" s="206" t="s">
        <v>972</v>
      </c>
      <c r="E2685" s="40"/>
      <c r="F2685" s="258" t="s">
        <v>2810</v>
      </c>
      <c r="G2685" s="40"/>
      <c r="H2685" s="40"/>
      <c r="I2685" s="201"/>
      <c r="J2685" s="40"/>
      <c r="K2685" s="40"/>
      <c r="L2685" s="43"/>
      <c r="M2685" s="202"/>
      <c r="N2685" s="203"/>
      <c r="O2685" s="68"/>
      <c r="P2685" s="68"/>
      <c r="Q2685" s="68"/>
      <c r="R2685" s="68"/>
      <c r="S2685" s="68"/>
      <c r="T2685" s="69"/>
      <c r="U2685" s="38"/>
      <c r="V2685" s="38"/>
      <c r="W2685" s="38"/>
      <c r="X2685" s="38"/>
      <c r="Y2685" s="38"/>
      <c r="Z2685" s="38"/>
      <c r="AA2685" s="38"/>
      <c r="AB2685" s="38"/>
      <c r="AC2685" s="38"/>
      <c r="AD2685" s="38"/>
      <c r="AE2685" s="38"/>
      <c r="AT2685" s="21" t="s">
        <v>972</v>
      </c>
      <c r="AU2685" s="21" t="s">
        <v>85</v>
      </c>
    </row>
    <row r="2686" spans="1:65" s="2" customFormat="1" ht="55.5" customHeight="1">
      <c r="A2686" s="38"/>
      <c r="B2686" s="39"/>
      <c r="C2686" s="186" t="s">
        <v>2811</v>
      </c>
      <c r="D2686" s="186" t="s">
        <v>533</v>
      </c>
      <c r="E2686" s="187" t="s">
        <v>2812</v>
      </c>
      <c r="F2686" s="188" t="s">
        <v>2813</v>
      </c>
      <c r="G2686" s="189" t="s">
        <v>651</v>
      </c>
      <c r="H2686" s="190">
        <v>5</v>
      </c>
      <c r="I2686" s="191"/>
      <c r="J2686" s="192">
        <f>ROUND(I2686*H2686,2)</f>
        <v>0</v>
      </c>
      <c r="K2686" s="188" t="s">
        <v>19</v>
      </c>
      <c r="L2686" s="43"/>
      <c r="M2686" s="193" t="s">
        <v>19</v>
      </c>
      <c r="N2686" s="194" t="s">
        <v>44</v>
      </c>
      <c r="O2686" s="68"/>
      <c r="P2686" s="195">
        <f>O2686*H2686</f>
        <v>0</v>
      </c>
      <c r="Q2686" s="195">
        <v>5.0000000000000001E-3</v>
      </c>
      <c r="R2686" s="195">
        <f>Q2686*H2686</f>
        <v>2.5000000000000001E-2</v>
      </c>
      <c r="S2686" s="195">
        <v>0</v>
      </c>
      <c r="T2686" s="196">
        <f>S2686*H2686</f>
        <v>0</v>
      </c>
      <c r="U2686" s="38"/>
      <c r="V2686" s="38"/>
      <c r="W2686" s="38"/>
      <c r="X2686" s="38"/>
      <c r="Y2686" s="38"/>
      <c r="Z2686" s="38"/>
      <c r="AA2686" s="38"/>
      <c r="AB2686" s="38"/>
      <c r="AC2686" s="38"/>
      <c r="AD2686" s="38"/>
      <c r="AE2686" s="38"/>
      <c r="AR2686" s="197" t="s">
        <v>537</v>
      </c>
      <c r="AT2686" s="197" t="s">
        <v>533</v>
      </c>
      <c r="AU2686" s="197" t="s">
        <v>85</v>
      </c>
      <c r="AY2686" s="21" t="s">
        <v>525</v>
      </c>
      <c r="BE2686" s="198">
        <f>IF(N2686="základní",J2686,0)</f>
        <v>0</v>
      </c>
      <c r="BF2686" s="198">
        <f>IF(N2686="snížená",J2686,0)</f>
        <v>0</v>
      </c>
      <c r="BG2686" s="198">
        <f>IF(N2686="zákl. přenesená",J2686,0)</f>
        <v>0</v>
      </c>
      <c r="BH2686" s="198">
        <f>IF(N2686="sníž. přenesená",J2686,0)</f>
        <v>0</v>
      </c>
      <c r="BI2686" s="198">
        <f>IF(N2686="nulová",J2686,0)</f>
        <v>0</v>
      </c>
      <c r="BJ2686" s="21" t="s">
        <v>85</v>
      </c>
      <c r="BK2686" s="198">
        <f>ROUND(I2686*H2686,2)</f>
        <v>0</v>
      </c>
      <c r="BL2686" s="21" t="s">
        <v>537</v>
      </c>
      <c r="BM2686" s="197" t="s">
        <v>2814</v>
      </c>
    </row>
    <row r="2687" spans="1:65" s="2" customFormat="1" ht="19.5">
      <c r="A2687" s="38"/>
      <c r="B2687" s="39"/>
      <c r="C2687" s="40"/>
      <c r="D2687" s="206" t="s">
        <v>972</v>
      </c>
      <c r="E2687" s="40"/>
      <c r="F2687" s="258" t="s">
        <v>2815</v>
      </c>
      <c r="G2687" s="40"/>
      <c r="H2687" s="40"/>
      <c r="I2687" s="201"/>
      <c r="J2687" s="40"/>
      <c r="K2687" s="40"/>
      <c r="L2687" s="43"/>
      <c r="M2687" s="202"/>
      <c r="N2687" s="203"/>
      <c r="O2687" s="68"/>
      <c r="P2687" s="68"/>
      <c r="Q2687" s="68"/>
      <c r="R2687" s="68"/>
      <c r="S2687" s="68"/>
      <c r="T2687" s="69"/>
      <c r="U2687" s="38"/>
      <c r="V2687" s="38"/>
      <c r="W2687" s="38"/>
      <c r="X2687" s="38"/>
      <c r="Y2687" s="38"/>
      <c r="Z2687" s="38"/>
      <c r="AA2687" s="38"/>
      <c r="AB2687" s="38"/>
      <c r="AC2687" s="38"/>
      <c r="AD2687" s="38"/>
      <c r="AE2687" s="38"/>
      <c r="AT2687" s="21" t="s">
        <v>972</v>
      </c>
      <c r="AU2687" s="21" t="s">
        <v>85</v>
      </c>
    </row>
    <row r="2688" spans="1:65" s="2" customFormat="1" ht="55.5" customHeight="1">
      <c r="A2688" s="38"/>
      <c r="B2688" s="39"/>
      <c r="C2688" s="186" t="s">
        <v>2816</v>
      </c>
      <c r="D2688" s="186" t="s">
        <v>533</v>
      </c>
      <c r="E2688" s="187" t="s">
        <v>2817</v>
      </c>
      <c r="F2688" s="188" t="s">
        <v>2818</v>
      </c>
      <c r="G2688" s="189" t="s">
        <v>651</v>
      </c>
      <c r="H2688" s="190">
        <v>12</v>
      </c>
      <c r="I2688" s="191"/>
      <c r="J2688" s="192">
        <f>ROUND(I2688*H2688,2)</f>
        <v>0</v>
      </c>
      <c r="K2688" s="188" t="s">
        <v>19</v>
      </c>
      <c r="L2688" s="43"/>
      <c r="M2688" s="193" t="s">
        <v>19</v>
      </c>
      <c r="N2688" s="194" t="s">
        <v>44</v>
      </c>
      <c r="O2688" s="68"/>
      <c r="P2688" s="195">
        <f>O2688*H2688</f>
        <v>0</v>
      </c>
      <c r="Q2688" s="195">
        <v>5.0000000000000001E-3</v>
      </c>
      <c r="R2688" s="195">
        <f>Q2688*H2688</f>
        <v>0.06</v>
      </c>
      <c r="S2688" s="195">
        <v>0</v>
      </c>
      <c r="T2688" s="196">
        <f>S2688*H2688</f>
        <v>0</v>
      </c>
      <c r="U2688" s="38"/>
      <c r="V2688" s="38"/>
      <c r="W2688" s="38"/>
      <c r="X2688" s="38"/>
      <c r="Y2688" s="38"/>
      <c r="Z2688" s="38"/>
      <c r="AA2688" s="38"/>
      <c r="AB2688" s="38"/>
      <c r="AC2688" s="38"/>
      <c r="AD2688" s="38"/>
      <c r="AE2688" s="38"/>
      <c r="AR2688" s="197" t="s">
        <v>537</v>
      </c>
      <c r="AT2688" s="197" t="s">
        <v>533</v>
      </c>
      <c r="AU2688" s="197" t="s">
        <v>85</v>
      </c>
      <c r="AY2688" s="21" t="s">
        <v>525</v>
      </c>
      <c r="BE2688" s="198">
        <f>IF(N2688="základní",J2688,0)</f>
        <v>0</v>
      </c>
      <c r="BF2688" s="198">
        <f>IF(N2688="snížená",J2688,0)</f>
        <v>0</v>
      </c>
      <c r="BG2688" s="198">
        <f>IF(N2688="zákl. přenesená",J2688,0)</f>
        <v>0</v>
      </c>
      <c r="BH2688" s="198">
        <f>IF(N2688="sníž. přenesená",J2688,0)</f>
        <v>0</v>
      </c>
      <c r="BI2688" s="198">
        <f>IF(N2688="nulová",J2688,0)</f>
        <v>0</v>
      </c>
      <c r="BJ2688" s="21" t="s">
        <v>85</v>
      </c>
      <c r="BK2688" s="198">
        <f>ROUND(I2688*H2688,2)</f>
        <v>0</v>
      </c>
      <c r="BL2688" s="21" t="s">
        <v>537</v>
      </c>
      <c r="BM2688" s="197" t="s">
        <v>2819</v>
      </c>
    </row>
    <row r="2689" spans="1:65" s="2" customFormat="1" ht="19.5">
      <c r="A2689" s="38"/>
      <c r="B2689" s="39"/>
      <c r="C2689" s="40"/>
      <c r="D2689" s="206" t="s">
        <v>972</v>
      </c>
      <c r="E2689" s="40"/>
      <c r="F2689" s="258" t="s">
        <v>2820</v>
      </c>
      <c r="G2689" s="40"/>
      <c r="H2689" s="40"/>
      <c r="I2689" s="201"/>
      <c r="J2689" s="40"/>
      <c r="K2689" s="40"/>
      <c r="L2689" s="43"/>
      <c r="M2689" s="202"/>
      <c r="N2689" s="203"/>
      <c r="O2689" s="68"/>
      <c r="P2689" s="68"/>
      <c r="Q2689" s="68"/>
      <c r="R2689" s="68"/>
      <c r="S2689" s="68"/>
      <c r="T2689" s="69"/>
      <c r="U2689" s="38"/>
      <c r="V2689" s="38"/>
      <c r="W2689" s="38"/>
      <c r="X2689" s="38"/>
      <c r="Y2689" s="38"/>
      <c r="Z2689" s="38"/>
      <c r="AA2689" s="38"/>
      <c r="AB2689" s="38"/>
      <c r="AC2689" s="38"/>
      <c r="AD2689" s="38"/>
      <c r="AE2689" s="38"/>
      <c r="AT2689" s="21" t="s">
        <v>972</v>
      </c>
      <c r="AU2689" s="21" t="s">
        <v>85</v>
      </c>
    </row>
    <row r="2690" spans="1:65" s="2" customFormat="1" ht="49.15" customHeight="1">
      <c r="A2690" s="38"/>
      <c r="B2690" s="39"/>
      <c r="C2690" s="186" t="s">
        <v>2821</v>
      </c>
      <c r="D2690" s="186" t="s">
        <v>533</v>
      </c>
      <c r="E2690" s="187" t="s">
        <v>2822</v>
      </c>
      <c r="F2690" s="188" t="s">
        <v>2823</v>
      </c>
      <c r="G2690" s="189" t="s">
        <v>651</v>
      </c>
      <c r="H2690" s="190">
        <v>2</v>
      </c>
      <c r="I2690" s="191"/>
      <c r="J2690" s="192">
        <f>ROUND(I2690*H2690,2)</f>
        <v>0</v>
      </c>
      <c r="K2690" s="188" t="s">
        <v>19</v>
      </c>
      <c r="L2690" s="43"/>
      <c r="M2690" s="193" t="s">
        <v>19</v>
      </c>
      <c r="N2690" s="194" t="s">
        <v>44</v>
      </c>
      <c r="O2690" s="68"/>
      <c r="P2690" s="195">
        <f>O2690*H2690</f>
        <v>0</v>
      </c>
      <c r="Q2690" s="195">
        <v>5.0000000000000001E-3</v>
      </c>
      <c r="R2690" s="195">
        <f>Q2690*H2690</f>
        <v>0.01</v>
      </c>
      <c r="S2690" s="195">
        <v>0</v>
      </c>
      <c r="T2690" s="196">
        <f>S2690*H2690</f>
        <v>0</v>
      </c>
      <c r="U2690" s="38"/>
      <c r="V2690" s="38"/>
      <c r="W2690" s="38"/>
      <c r="X2690" s="38"/>
      <c r="Y2690" s="38"/>
      <c r="Z2690" s="38"/>
      <c r="AA2690" s="38"/>
      <c r="AB2690" s="38"/>
      <c r="AC2690" s="38"/>
      <c r="AD2690" s="38"/>
      <c r="AE2690" s="38"/>
      <c r="AR2690" s="197" t="s">
        <v>537</v>
      </c>
      <c r="AT2690" s="197" t="s">
        <v>533</v>
      </c>
      <c r="AU2690" s="197" t="s">
        <v>85</v>
      </c>
      <c r="AY2690" s="21" t="s">
        <v>525</v>
      </c>
      <c r="BE2690" s="198">
        <f>IF(N2690="základní",J2690,0)</f>
        <v>0</v>
      </c>
      <c r="BF2690" s="198">
        <f>IF(N2690="snížená",J2690,0)</f>
        <v>0</v>
      </c>
      <c r="BG2690" s="198">
        <f>IF(N2690="zákl. přenesená",J2690,0)</f>
        <v>0</v>
      </c>
      <c r="BH2690" s="198">
        <f>IF(N2690="sníž. přenesená",J2690,0)</f>
        <v>0</v>
      </c>
      <c r="BI2690" s="198">
        <f>IF(N2690="nulová",J2690,0)</f>
        <v>0</v>
      </c>
      <c r="BJ2690" s="21" t="s">
        <v>85</v>
      </c>
      <c r="BK2690" s="198">
        <f>ROUND(I2690*H2690,2)</f>
        <v>0</v>
      </c>
      <c r="BL2690" s="21" t="s">
        <v>537</v>
      </c>
      <c r="BM2690" s="197" t="s">
        <v>2824</v>
      </c>
    </row>
    <row r="2691" spans="1:65" s="2" customFormat="1" ht="19.5">
      <c r="A2691" s="38"/>
      <c r="B2691" s="39"/>
      <c r="C2691" s="40"/>
      <c r="D2691" s="206" t="s">
        <v>972</v>
      </c>
      <c r="E2691" s="40"/>
      <c r="F2691" s="258" t="s">
        <v>2825</v>
      </c>
      <c r="G2691" s="40"/>
      <c r="H2691" s="40"/>
      <c r="I2691" s="201"/>
      <c r="J2691" s="40"/>
      <c r="K2691" s="40"/>
      <c r="L2691" s="43"/>
      <c r="M2691" s="202"/>
      <c r="N2691" s="203"/>
      <c r="O2691" s="68"/>
      <c r="P2691" s="68"/>
      <c r="Q2691" s="68"/>
      <c r="R2691" s="68"/>
      <c r="S2691" s="68"/>
      <c r="T2691" s="69"/>
      <c r="U2691" s="38"/>
      <c r="V2691" s="38"/>
      <c r="W2691" s="38"/>
      <c r="X2691" s="38"/>
      <c r="Y2691" s="38"/>
      <c r="Z2691" s="38"/>
      <c r="AA2691" s="38"/>
      <c r="AB2691" s="38"/>
      <c r="AC2691" s="38"/>
      <c r="AD2691" s="38"/>
      <c r="AE2691" s="38"/>
      <c r="AT2691" s="21" t="s">
        <v>972</v>
      </c>
      <c r="AU2691" s="21" t="s">
        <v>85</v>
      </c>
    </row>
    <row r="2692" spans="1:65" s="2" customFormat="1" ht="55.5" customHeight="1">
      <c r="A2692" s="38"/>
      <c r="B2692" s="39"/>
      <c r="C2692" s="186" t="s">
        <v>2826</v>
      </c>
      <c r="D2692" s="186" t="s">
        <v>533</v>
      </c>
      <c r="E2692" s="187" t="s">
        <v>2827</v>
      </c>
      <c r="F2692" s="188" t="s">
        <v>2828</v>
      </c>
      <c r="G2692" s="189" t="s">
        <v>651</v>
      </c>
      <c r="H2692" s="190">
        <v>1</v>
      </c>
      <c r="I2692" s="191"/>
      <c r="J2692" s="192">
        <f>ROUND(I2692*H2692,2)</f>
        <v>0</v>
      </c>
      <c r="K2692" s="188" t="s">
        <v>19</v>
      </c>
      <c r="L2692" s="43"/>
      <c r="M2692" s="193" t="s">
        <v>19</v>
      </c>
      <c r="N2692" s="194" t="s">
        <v>44</v>
      </c>
      <c r="O2692" s="68"/>
      <c r="P2692" s="195">
        <f>O2692*H2692</f>
        <v>0</v>
      </c>
      <c r="Q2692" s="195">
        <v>5.0000000000000001E-3</v>
      </c>
      <c r="R2692" s="195">
        <f>Q2692*H2692</f>
        <v>5.0000000000000001E-3</v>
      </c>
      <c r="S2692" s="195">
        <v>0</v>
      </c>
      <c r="T2692" s="196">
        <f>S2692*H2692</f>
        <v>0</v>
      </c>
      <c r="U2692" s="38"/>
      <c r="V2692" s="38"/>
      <c r="W2692" s="38"/>
      <c r="X2692" s="38"/>
      <c r="Y2692" s="38"/>
      <c r="Z2692" s="38"/>
      <c r="AA2692" s="38"/>
      <c r="AB2692" s="38"/>
      <c r="AC2692" s="38"/>
      <c r="AD2692" s="38"/>
      <c r="AE2692" s="38"/>
      <c r="AR2692" s="197" t="s">
        <v>537</v>
      </c>
      <c r="AT2692" s="197" t="s">
        <v>533</v>
      </c>
      <c r="AU2692" s="197" t="s">
        <v>85</v>
      </c>
      <c r="AY2692" s="21" t="s">
        <v>525</v>
      </c>
      <c r="BE2692" s="198">
        <f>IF(N2692="základní",J2692,0)</f>
        <v>0</v>
      </c>
      <c r="BF2692" s="198">
        <f>IF(N2692="snížená",J2692,0)</f>
        <v>0</v>
      </c>
      <c r="BG2692" s="198">
        <f>IF(N2692="zákl. přenesená",J2692,0)</f>
        <v>0</v>
      </c>
      <c r="BH2692" s="198">
        <f>IF(N2692="sníž. přenesená",J2692,0)</f>
        <v>0</v>
      </c>
      <c r="BI2692" s="198">
        <f>IF(N2692="nulová",J2692,0)</f>
        <v>0</v>
      </c>
      <c r="BJ2692" s="21" t="s">
        <v>85</v>
      </c>
      <c r="BK2692" s="198">
        <f>ROUND(I2692*H2692,2)</f>
        <v>0</v>
      </c>
      <c r="BL2692" s="21" t="s">
        <v>537</v>
      </c>
      <c r="BM2692" s="197" t="s">
        <v>2829</v>
      </c>
    </row>
    <row r="2693" spans="1:65" s="2" customFormat="1" ht="19.5">
      <c r="A2693" s="38"/>
      <c r="B2693" s="39"/>
      <c r="C2693" s="40"/>
      <c r="D2693" s="206" t="s">
        <v>972</v>
      </c>
      <c r="E2693" s="40"/>
      <c r="F2693" s="258" t="s">
        <v>2830</v>
      </c>
      <c r="G2693" s="40"/>
      <c r="H2693" s="40"/>
      <c r="I2693" s="201"/>
      <c r="J2693" s="40"/>
      <c r="K2693" s="40"/>
      <c r="L2693" s="43"/>
      <c r="M2693" s="202"/>
      <c r="N2693" s="203"/>
      <c r="O2693" s="68"/>
      <c r="P2693" s="68"/>
      <c r="Q2693" s="68"/>
      <c r="R2693" s="68"/>
      <c r="S2693" s="68"/>
      <c r="T2693" s="69"/>
      <c r="U2693" s="38"/>
      <c r="V2693" s="38"/>
      <c r="W2693" s="38"/>
      <c r="X2693" s="38"/>
      <c r="Y2693" s="38"/>
      <c r="Z2693" s="38"/>
      <c r="AA2693" s="38"/>
      <c r="AB2693" s="38"/>
      <c r="AC2693" s="38"/>
      <c r="AD2693" s="38"/>
      <c r="AE2693" s="38"/>
      <c r="AT2693" s="21" t="s">
        <v>972</v>
      </c>
      <c r="AU2693" s="21" t="s">
        <v>85</v>
      </c>
    </row>
    <row r="2694" spans="1:65" s="2" customFormat="1" ht="55.5" customHeight="1">
      <c r="A2694" s="38"/>
      <c r="B2694" s="39"/>
      <c r="C2694" s="186" t="s">
        <v>2831</v>
      </c>
      <c r="D2694" s="186" t="s">
        <v>533</v>
      </c>
      <c r="E2694" s="187" t="s">
        <v>2832</v>
      </c>
      <c r="F2694" s="188" t="s">
        <v>2833</v>
      </c>
      <c r="G2694" s="189" t="s">
        <v>651</v>
      </c>
      <c r="H2694" s="190">
        <v>1</v>
      </c>
      <c r="I2694" s="191"/>
      <c r="J2694" s="192">
        <f>ROUND(I2694*H2694,2)</f>
        <v>0</v>
      </c>
      <c r="K2694" s="188" t="s">
        <v>19</v>
      </c>
      <c r="L2694" s="43"/>
      <c r="M2694" s="193" t="s">
        <v>19</v>
      </c>
      <c r="N2694" s="194" t="s">
        <v>44</v>
      </c>
      <c r="O2694" s="68"/>
      <c r="P2694" s="195">
        <f>O2694*H2694</f>
        <v>0</v>
      </c>
      <c r="Q2694" s="195">
        <v>5.0000000000000001E-3</v>
      </c>
      <c r="R2694" s="195">
        <f>Q2694*H2694</f>
        <v>5.0000000000000001E-3</v>
      </c>
      <c r="S2694" s="195">
        <v>0</v>
      </c>
      <c r="T2694" s="196">
        <f>S2694*H2694</f>
        <v>0</v>
      </c>
      <c r="U2694" s="38"/>
      <c r="V2694" s="38"/>
      <c r="W2694" s="38"/>
      <c r="X2694" s="38"/>
      <c r="Y2694" s="38"/>
      <c r="Z2694" s="38"/>
      <c r="AA2694" s="38"/>
      <c r="AB2694" s="38"/>
      <c r="AC2694" s="38"/>
      <c r="AD2694" s="38"/>
      <c r="AE2694" s="38"/>
      <c r="AR2694" s="197" t="s">
        <v>537</v>
      </c>
      <c r="AT2694" s="197" t="s">
        <v>533</v>
      </c>
      <c r="AU2694" s="197" t="s">
        <v>85</v>
      </c>
      <c r="AY2694" s="21" t="s">
        <v>525</v>
      </c>
      <c r="BE2694" s="198">
        <f>IF(N2694="základní",J2694,0)</f>
        <v>0</v>
      </c>
      <c r="BF2694" s="198">
        <f>IF(N2694="snížená",J2694,0)</f>
        <v>0</v>
      </c>
      <c r="BG2694" s="198">
        <f>IF(N2694="zákl. přenesená",J2694,0)</f>
        <v>0</v>
      </c>
      <c r="BH2694" s="198">
        <f>IF(N2694="sníž. přenesená",J2694,0)</f>
        <v>0</v>
      </c>
      <c r="BI2694" s="198">
        <f>IF(N2694="nulová",J2694,0)</f>
        <v>0</v>
      </c>
      <c r="BJ2694" s="21" t="s">
        <v>85</v>
      </c>
      <c r="BK2694" s="198">
        <f>ROUND(I2694*H2694,2)</f>
        <v>0</v>
      </c>
      <c r="BL2694" s="21" t="s">
        <v>537</v>
      </c>
      <c r="BM2694" s="197" t="s">
        <v>2834</v>
      </c>
    </row>
    <row r="2695" spans="1:65" s="2" customFormat="1" ht="19.5">
      <c r="A2695" s="38"/>
      <c r="B2695" s="39"/>
      <c r="C2695" s="40"/>
      <c r="D2695" s="206" t="s">
        <v>972</v>
      </c>
      <c r="E2695" s="40"/>
      <c r="F2695" s="258" t="s">
        <v>2835</v>
      </c>
      <c r="G2695" s="40"/>
      <c r="H2695" s="40"/>
      <c r="I2695" s="201"/>
      <c r="J2695" s="40"/>
      <c r="K2695" s="40"/>
      <c r="L2695" s="43"/>
      <c r="M2695" s="202"/>
      <c r="N2695" s="203"/>
      <c r="O2695" s="68"/>
      <c r="P2695" s="68"/>
      <c r="Q2695" s="68"/>
      <c r="R2695" s="68"/>
      <c r="S2695" s="68"/>
      <c r="T2695" s="69"/>
      <c r="U2695" s="38"/>
      <c r="V2695" s="38"/>
      <c r="W2695" s="38"/>
      <c r="X2695" s="38"/>
      <c r="Y2695" s="38"/>
      <c r="Z2695" s="38"/>
      <c r="AA2695" s="38"/>
      <c r="AB2695" s="38"/>
      <c r="AC2695" s="38"/>
      <c r="AD2695" s="38"/>
      <c r="AE2695" s="38"/>
      <c r="AT2695" s="21" t="s">
        <v>972</v>
      </c>
      <c r="AU2695" s="21" t="s">
        <v>85</v>
      </c>
    </row>
    <row r="2696" spans="1:65" s="2" customFormat="1" ht="55.5" customHeight="1">
      <c r="A2696" s="38"/>
      <c r="B2696" s="39"/>
      <c r="C2696" s="186" t="s">
        <v>2836</v>
      </c>
      <c r="D2696" s="186" t="s">
        <v>533</v>
      </c>
      <c r="E2696" s="187" t="s">
        <v>2837</v>
      </c>
      <c r="F2696" s="188" t="s">
        <v>2838</v>
      </c>
      <c r="G2696" s="189" t="s">
        <v>651</v>
      </c>
      <c r="H2696" s="190">
        <v>1</v>
      </c>
      <c r="I2696" s="191"/>
      <c r="J2696" s="192">
        <f>ROUND(I2696*H2696,2)</f>
        <v>0</v>
      </c>
      <c r="K2696" s="188" t="s">
        <v>19</v>
      </c>
      <c r="L2696" s="43"/>
      <c r="M2696" s="193" t="s">
        <v>19</v>
      </c>
      <c r="N2696" s="194" t="s">
        <v>44</v>
      </c>
      <c r="O2696" s="68"/>
      <c r="P2696" s="195">
        <f>O2696*H2696</f>
        <v>0</v>
      </c>
      <c r="Q2696" s="195">
        <v>5.0000000000000001E-3</v>
      </c>
      <c r="R2696" s="195">
        <f>Q2696*H2696</f>
        <v>5.0000000000000001E-3</v>
      </c>
      <c r="S2696" s="195">
        <v>0</v>
      </c>
      <c r="T2696" s="196">
        <f>S2696*H2696</f>
        <v>0</v>
      </c>
      <c r="U2696" s="38"/>
      <c r="V2696" s="38"/>
      <c r="W2696" s="38"/>
      <c r="X2696" s="38"/>
      <c r="Y2696" s="38"/>
      <c r="Z2696" s="38"/>
      <c r="AA2696" s="38"/>
      <c r="AB2696" s="38"/>
      <c r="AC2696" s="38"/>
      <c r="AD2696" s="38"/>
      <c r="AE2696" s="38"/>
      <c r="AR2696" s="197" t="s">
        <v>537</v>
      </c>
      <c r="AT2696" s="197" t="s">
        <v>533</v>
      </c>
      <c r="AU2696" s="197" t="s">
        <v>85</v>
      </c>
      <c r="AY2696" s="21" t="s">
        <v>525</v>
      </c>
      <c r="BE2696" s="198">
        <f>IF(N2696="základní",J2696,0)</f>
        <v>0</v>
      </c>
      <c r="BF2696" s="198">
        <f>IF(N2696="snížená",J2696,0)</f>
        <v>0</v>
      </c>
      <c r="BG2696" s="198">
        <f>IF(N2696="zákl. přenesená",J2696,0)</f>
        <v>0</v>
      </c>
      <c r="BH2696" s="198">
        <f>IF(N2696="sníž. přenesená",J2696,0)</f>
        <v>0</v>
      </c>
      <c r="BI2696" s="198">
        <f>IF(N2696="nulová",J2696,0)</f>
        <v>0</v>
      </c>
      <c r="BJ2696" s="21" t="s">
        <v>85</v>
      </c>
      <c r="BK2696" s="198">
        <f>ROUND(I2696*H2696,2)</f>
        <v>0</v>
      </c>
      <c r="BL2696" s="21" t="s">
        <v>537</v>
      </c>
      <c r="BM2696" s="197" t="s">
        <v>2839</v>
      </c>
    </row>
    <row r="2697" spans="1:65" s="2" customFormat="1" ht="19.5">
      <c r="A2697" s="38"/>
      <c r="B2697" s="39"/>
      <c r="C2697" s="40"/>
      <c r="D2697" s="206" t="s">
        <v>972</v>
      </c>
      <c r="E2697" s="40"/>
      <c r="F2697" s="258" t="s">
        <v>2840</v>
      </c>
      <c r="G2697" s="40"/>
      <c r="H2697" s="40"/>
      <c r="I2697" s="201"/>
      <c r="J2697" s="40"/>
      <c r="K2697" s="40"/>
      <c r="L2697" s="43"/>
      <c r="M2697" s="202"/>
      <c r="N2697" s="203"/>
      <c r="O2697" s="68"/>
      <c r="P2697" s="68"/>
      <c r="Q2697" s="68"/>
      <c r="R2697" s="68"/>
      <c r="S2697" s="68"/>
      <c r="T2697" s="69"/>
      <c r="U2697" s="38"/>
      <c r="V2697" s="38"/>
      <c r="W2697" s="38"/>
      <c r="X2697" s="38"/>
      <c r="Y2697" s="38"/>
      <c r="Z2697" s="38"/>
      <c r="AA2697" s="38"/>
      <c r="AB2697" s="38"/>
      <c r="AC2697" s="38"/>
      <c r="AD2697" s="38"/>
      <c r="AE2697" s="38"/>
      <c r="AT2697" s="21" t="s">
        <v>972</v>
      </c>
      <c r="AU2697" s="21" t="s">
        <v>85</v>
      </c>
    </row>
    <row r="2698" spans="1:65" s="2" customFormat="1" ht="55.5" customHeight="1">
      <c r="A2698" s="38"/>
      <c r="B2698" s="39"/>
      <c r="C2698" s="186" t="s">
        <v>2841</v>
      </c>
      <c r="D2698" s="186" t="s">
        <v>533</v>
      </c>
      <c r="E2698" s="187" t="s">
        <v>2842</v>
      </c>
      <c r="F2698" s="188" t="s">
        <v>2843</v>
      </c>
      <c r="G2698" s="189" t="s">
        <v>651</v>
      </c>
      <c r="H2698" s="190">
        <v>3</v>
      </c>
      <c r="I2698" s="191"/>
      <c r="J2698" s="192">
        <f>ROUND(I2698*H2698,2)</f>
        <v>0</v>
      </c>
      <c r="K2698" s="188" t="s">
        <v>19</v>
      </c>
      <c r="L2698" s="43"/>
      <c r="M2698" s="193" t="s">
        <v>19</v>
      </c>
      <c r="N2698" s="194" t="s">
        <v>44</v>
      </c>
      <c r="O2698" s="68"/>
      <c r="P2698" s="195">
        <f>O2698*H2698</f>
        <v>0</v>
      </c>
      <c r="Q2698" s="195">
        <v>5.0000000000000001E-3</v>
      </c>
      <c r="R2698" s="195">
        <f>Q2698*H2698</f>
        <v>1.4999999999999999E-2</v>
      </c>
      <c r="S2698" s="195">
        <v>0</v>
      </c>
      <c r="T2698" s="196">
        <f>S2698*H2698</f>
        <v>0</v>
      </c>
      <c r="U2698" s="38"/>
      <c r="V2698" s="38"/>
      <c r="W2698" s="38"/>
      <c r="X2698" s="38"/>
      <c r="Y2698" s="38"/>
      <c r="Z2698" s="38"/>
      <c r="AA2698" s="38"/>
      <c r="AB2698" s="38"/>
      <c r="AC2698" s="38"/>
      <c r="AD2698" s="38"/>
      <c r="AE2698" s="38"/>
      <c r="AR2698" s="197" t="s">
        <v>537</v>
      </c>
      <c r="AT2698" s="197" t="s">
        <v>533</v>
      </c>
      <c r="AU2698" s="197" t="s">
        <v>85</v>
      </c>
      <c r="AY2698" s="21" t="s">
        <v>525</v>
      </c>
      <c r="BE2698" s="198">
        <f>IF(N2698="základní",J2698,0)</f>
        <v>0</v>
      </c>
      <c r="BF2698" s="198">
        <f>IF(N2698="snížená",J2698,0)</f>
        <v>0</v>
      </c>
      <c r="BG2698" s="198">
        <f>IF(N2698="zákl. přenesená",J2698,0)</f>
        <v>0</v>
      </c>
      <c r="BH2698" s="198">
        <f>IF(N2698="sníž. přenesená",J2698,0)</f>
        <v>0</v>
      </c>
      <c r="BI2698" s="198">
        <f>IF(N2698="nulová",J2698,0)</f>
        <v>0</v>
      </c>
      <c r="BJ2698" s="21" t="s">
        <v>85</v>
      </c>
      <c r="BK2698" s="198">
        <f>ROUND(I2698*H2698,2)</f>
        <v>0</v>
      </c>
      <c r="BL2698" s="21" t="s">
        <v>537</v>
      </c>
      <c r="BM2698" s="197" t="s">
        <v>2844</v>
      </c>
    </row>
    <row r="2699" spans="1:65" s="2" customFormat="1" ht="19.5">
      <c r="A2699" s="38"/>
      <c r="B2699" s="39"/>
      <c r="C2699" s="40"/>
      <c r="D2699" s="206" t="s">
        <v>972</v>
      </c>
      <c r="E2699" s="40"/>
      <c r="F2699" s="258" t="s">
        <v>2845</v>
      </c>
      <c r="G2699" s="40"/>
      <c r="H2699" s="40"/>
      <c r="I2699" s="201"/>
      <c r="J2699" s="40"/>
      <c r="K2699" s="40"/>
      <c r="L2699" s="43"/>
      <c r="M2699" s="202"/>
      <c r="N2699" s="203"/>
      <c r="O2699" s="68"/>
      <c r="P2699" s="68"/>
      <c r="Q2699" s="68"/>
      <c r="R2699" s="68"/>
      <c r="S2699" s="68"/>
      <c r="T2699" s="69"/>
      <c r="U2699" s="38"/>
      <c r="V2699" s="38"/>
      <c r="W2699" s="38"/>
      <c r="X2699" s="38"/>
      <c r="Y2699" s="38"/>
      <c r="Z2699" s="38"/>
      <c r="AA2699" s="38"/>
      <c r="AB2699" s="38"/>
      <c r="AC2699" s="38"/>
      <c r="AD2699" s="38"/>
      <c r="AE2699" s="38"/>
      <c r="AT2699" s="21" t="s">
        <v>972</v>
      </c>
      <c r="AU2699" s="21" t="s">
        <v>85</v>
      </c>
    </row>
    <row r="2700" spans="1:65" s="2" customFormat="1" ht="55.5" customHeight="1">
      <c r="A2700" s="38"/>
      <c r="B2700" s="39"/>
      <c r="C2700" s="186" t="s">
        <v>2846</v>
      </c>
      <c r="D2700" s="186" t="s">
        <v>533</v>
      </c>
      <c r="E2700" s="187" t="s">
        <v>2847</v>
      </c>
      <c r="F2700" s="188" t="s">
        <v>2848</v>
      </c>
      <c r="G2700" s="189" t="s">
        <v>651</v>
      </c>
      <c r="H2700" s="190">
        <v>1</v>
      </c>
      <c r="I2700" s="191"/>
      <c r="J2700" s="192">
        <f>ROUND(I2700*H2700,2)</f>
        <v>0</v>
      </c>
      <c r="K2700" s="188" t="s">
        <v>19</v>
      </c>
      <c r="L2700" s="43"/>
      <c r="M2700" s="193" t="s">
        <v>19</v>
      </c>
      <c r="N2700" s="194" t="s">
        <v>44</v>
      </c>
      <c r="O2700" s="68"/>
      <c r="P2700" s="195">
        <f>O2700*H2700</f>
        <v>0</v>
      </c>
      <c r="Q2700" s="195">
        <v>5.0000000000000001E-3</v>
      </c>
      <c r="R2700" s="195">
        <f>Q2700*H2700</f>
        <v>5.0000000000000001E-3</v>
      </c>
      <c r="S2700" s="195">
        <v>0</v>
      </c>
      <c r="T2700" s="196">
        <f>S2700*H2700</f>
        <v>0</v>
      </c>
      <c r="U2700" s="38"/>
      <c r="V2700" s="38"/>
      <c r="W2700" s="38"/>
      <c r="X2700" s="38"/>
      <c r="Y2700" s="38"/>
      <c r="Z2700" s="38"/>
      <c r="AA2700" s="38"/>
      <c r="AB2700" s="38"/>
      <c r="AC2700" s="38"/>
      <c r="AD2700" s="38"/>
      <c r="AE2700" s="38"/>
      <c r="AR2700" s="197" t="s">
        <v>537</v>
      </c>
      <c r="AT2700" s="197" t="s">
        <v>533</v>
      </c>
      <c r="AU2700" s="197" t="s">
        <v>85</v>
      </c>
      <c r="AY2700" s="21" t="s">
        <v>525</v>
      </c>
      <c r="BE2700" s="198">
        <f>IF(N2700="základní",J2700,0)</f>
        <v>0</v>
      </c>
      <c r="BF2700" s="198">
        <f>IF(N2700="snížená",J2700,0)</f>
        <v>0</v>
      </c>
      <c r="BG2700" s="198">
        <f>IF(N2700="zákl. přenesená",J2700,0)</f>
        <v>0</v>
      </c>
      <c r="BH2700" s="198">
        <f>IF(N2700="sníž. přenesená",J2700,0)</f>
        <v>0</v>
      </c>
      <c r="BI2700" s="198">
        <f>IF(N2700="nulová",J2700,0)</f>
        <v>0</v>
      </c>
      <c r="BJ2700" s="21" t="s">
        <v>85</v>
      </c>
      <c r="BK2700" s="198">
        <f>ROUND(I2700*H2700,2)</f>
        <v>0</v>
      </c>
      <c r="BL2700" s="21" t="s">
        <v>537</v>
      </c>
      <c r="BM2700" s="197" t="s">
        <v>2849</v>
      </c>
    </row>
    <row r="2701" spans="1:65" s="2" customFormat="1" ht="19.5">
      <c r="A2701" s="38"/>
      <c r="B2701" s="39"/>
      <c r="C2701" s="40"/>
      <c r="D2701" s="206" t="s">
        <v>972</v>
      </c>
      <c r="E2701" s="40"/>
      <c r="F2701" s="258" t="s">
        <v>2850</v>
      </c>
      <c r="G2701" s="40"/>
      <c r="H2701" s="40"/>
      <c r="I2701" s="201"/>
      <c r="J2701" s="40"/>
      <c r="K2701" s="40"/>
      <c r="L2701" s="43"/>
      <c r="M2701" s="202"/>
      <c r="N2701" s="203"/>
      <c r="O2701" s="68"/>
      <c r="P2701" s="68"/>
      <c r="Q2701" s="68"/>
      <c r="R2701" s="68"/>
      <c r="S2701" s="68"/>
      <c r="T2701" s="69"/>
      <c r="U2701" s="38"/>
      <c r="V2701" s="38"/>
      <c r="W2701" s="38"/>
      <c r="X2701" s="38"/>
      <c r="Y2701" s="38"/>
      <c r="Z2701" s="38"/>
      <c r="AA2701" s="38"/>
      <c r="AB2701" s="38"/>
      <c r="AC2701" s="38"/>
      <c r="AD2701" s="38"/>
      <c r="AE2701" s="38"/>
      <c r="AT2701" s="21" t="s">
        <v>972</v>
      </c>
      <c r="AU2701" s="21" t="s">
        <v>85</v>
      </c>
    </row>
    <row r="2702" spans="1:65" s="2" customFormat="1" ht="44.25" customHeight="1">
      <c r="A2702" s="38"/>
      <c r="B2702" s="39"/>
      <c r="C2702" s="186" t="s">
        <v>2851</v>
      </c>
      <c r="D2702" s="186" t="s">
        <v>533</v>
      </c>
      <c r="E2702" s="187" t="s">
        <v>2852</v>
      </c>
      <c r="F2702" s="188" t="s">
        <v>2853</v>
      </c>
      <c r="G2702" s="189" t="s">
        <v>651</v>
      </c>
      <c r="H2702" s="190">
        <v>1</v>
      </c>
      <c r="I2702" s="191"/>
      <c r="J2702" s="192">
        <f>ROUND(I2702*H2702,2)</f>
        <v>0</v>
      </c>
      <c r="K2702" s="188" t="s">
        <v>536</v>
      </c>
      <c r="L2702" s="43"/>
      <c r="M2702" s="193" t="s">
        <v>19</v>
      </c>
      <c r="N2702" s="194" t="s">
        <v>44</v>
      </c>
      <c r="O2702" s="68"/>
      <c r="P2702" s="195">
        <f>O2702*H2702</f>
        <v>0</v>
      </c>
      <c r="Q2702" s="195">
        <v>2.2000000000000001E-3</v>
      </c>
      <c r="R2702" s="195">
        <f>Q2702*H2702</f>
        <v>2.2000000000000001E-3</v>
      </c>
      <c r="S2702" s="195">
        <v>0</v>
      </c>
      <c r="T2702" s="196">
        <f>S2702*H2702</f>
        <v>0</v>
      </c>
      <c r="U2702" s="38"/>
      <c r="V2702" s="38"/>
      <c r="W2702" s="38"/>
      <c r="X2702" s="38"/>
      <c r="Y2702" s="38"/>
      <c r="Z2702" s="38"/>
      <c r="AA2702" s="38"/>
      <c r="AB2702" s="38"/>
      <c r="AC2702" s="38"/>
      <c r="AD2702" s="38"/>
      <c r="AE2702" s="38"/>
      <c r="AR2702" s="197" t="s">
        <v>537</v>
      </c>
      <c r="AT2702" s="197" t="s">
        <v>533</v>
      </c>
      <c r="AU2702" s="197" t="s">
        <v>85</v>
      </c>
      <c r="AY2702" s="21" t="s">
        <v>525</v>
      </c>
      <c r="BE2702" s="198">
        <f>IF(N2702="základní",J2702,0)</f>
        <v>0</v>
      </c>
      <c r="BF2702" s="198">
        <f>IF(N2702="snížená",J2702,0)</f>
        <v>0</v>
      </c>
      <c r="BG2702" s="198">
        <f>IF(N2702="zákl. přenesená",J2702,0)</f>
        <v>0</v>
      </c>
      <c r="BH2702" s="198">
        <f>IF(N2702="sníž. přenesená",J2702,0)</f>
        <v>0</v>
      </c>
      <c r="BI2702" s="198">
        <f>IF(N2702="nulová",J2702,0)</f>
        <v>0</v>
      </c>
      <c r="BJ2702" s="21" t="s">
        <v>85</v>
      </c>
      <c r="BK2702" s="198">
        <f>ROUND(I2702*H2702,2)</f>
        <v>0</v>
      </c>
      <c r="BL2702" s="21" t="s">
        <v>537</v>
      </c>
      <c r="BM2702" s="197" t="s">
        <v>2854</v>
      </c>
    </row>
    <row r="2703" spans="1:65" s="2" customFormat="1" ht="11.25">
      <c r="A2703" s="38"/>
      <c r="B2703" s="39"/>
      <c r="C2703" s="40"/>
      <c r="D2703" s="199" t="s">
        <v>542</v>
      </c>
      <c r="E2703" s="40"/>
      <c r="F2703" s="200" t="s">
        <v>2855</v>
      </c>
      <c r="G2703" s="40"/>
      <c r="H2703" s="40"/>
      <c r="I2703" s="201"/>
      <c r="J2703" s="40"/>
      <c r="K2703" s="40"/>
      <c r="L2703" s="43"/>
      <c r="M2703" s="202"/>
      <c r="N2703" s="203"/>
      <c r="O2703" s="68"/>
      <c r="P2703" s="68"/>
      <c r="Q2703" s="68"/>
      <c r="R2703" s="68"/>
      <c r="S2703" s="68"/>
      <c r="T2703" s="69"/>
      <c r="U2703" s="38"/>
      <c r="V2703" s="38"/>
      <c r="W2703" s="38"/>
      <c r="X2703" s="38"/>
      <c r="Y2703" s="38"/>
      <c r="Z2703" s="38"/>
      <c r="AA2703" s="38"/>
      <c r="AB2703" s="38"/>
      <c r="AC2703" s="38"/>
      <c r="AD2703" s="38"/>
      <c r="AE2703" s="38"/>
      <c r="AT2703" s="21" t="s">
        <v>542</v>
      </c>
      <c r="AU2703" s="21" t="s">
        <v>85</v>
      </c>
    </row>
    <row r="2704" spans="1:65" s="15" customFormat="1" ht="11.25">
      <c r="B2704" s="227"/>
      <c r="C2704" s="228"/>
      <c r="D2704" s="206" t="s">
        <v>546</v>
      </c>
      <c r="E2704" s="229" t="s">
        <v>19</v>
      </c>
      <c r="F2704" s="230" t="s">
        <v>1135</v>
      </c>
      <c r="G2704" s="228"/>
      <c r="H2704" s="229" t="s">
        <v>19</v>
      </c>
      <c r="I2704" s="231"/>
      <c r="J2704" s="228"/>
      <c r="K2704" s="228"/>
      <c r="L2704" s="232"/>
      <c r="M2704" s="233"/>
      <c r="N2704" s="234"/>
      <c r="O2704" s="234"/>
      <c r="P2704" s="234"/>
      <c r="Q2704" s="234"/>
      <c r="R2704" s="234"/>
      <c r="S2704" s="234"/>
      <c r="T2704" s="235"/>
      <c r="AT2704" s="236" t="s">
        <v>546</v>
      </c>
      <c r="AU2704" s="236" t="s">
        <v>85</v>
      </c>
      <c r="AV2704" s="15" t="s">
        <v>79</v>
      </c>
      <c r="AW2704" s="15" t="s">
        <v>33</v>
      </c>
      <c r="AX2704" s="15" t="s">
        <v>72</v>
      </c>
      <c r="AY2704" s="236" t="s">
        <v>525</v>
      </c>
    </row>
    <row r="2705" spans="1:65" s="13" customFormat="1" ht="11.25">
      <c r="B2705" s="204"/>
      <c r="C2705" s="205"/>
      <c r="D2705" s="206" t="s">
        <v>546</v>
      </c>
      <c r="E2705" s="207" t="s">
        <v>19</v>
      </c>
      <c r="F2705" s="208" t="s">
        <v>79</v>
      </c>
      <c r="G2705" s="205"/>
      <c r="H2705" s="209">
        <v>1</v>
      </c>
      <c r="I2705" s="210"/>
      <c r="J2705" s="205"/>
      <c r="K2705" s="205"/>
      <c r="L2705" s="211"/>
      <c r="M2705" s="212"/>
      <c r="N2705" s="213"/>
      <c r="O2705" s="213"/>
      <c r="P2705" s="213"/>
      <c r="Q2705" s="213"/>
      <c r="R2705" s="213"/>
      <c r="S2705" s="213"/>
      <c r="T2705" s="214"/>
      <c r="AT2705" s="215" t="s">
        <v>546</v>
      </c>
      <c r="AU2705" s="215" t="s">
        <v>85</v>
      </c>
      <c r="AV2705" s="13" t="s">
        <v>85</v>
      </c>
      <c r="AW2705" s="13" t="s">
        <v>33</v>
      </c>
      <c r="AX2705" s="13" t="s">
        <v>79</v>
      </c>
      <c r="AY2705" s="215" t="s">
        <v>525</v>
      </c>
    </row>
    <row r="2706" spans="1:65" s="2" customFormat="1" ht="44.25" customHeight="1">
      <c r="A2706" s="38"/>
      <c r="B2706" s="39"/>
      <c r="C2706" s="186" t="s">
        <v>2856</v>
      </c>
      <c r="D2706" s="186" t="s">
        <v>533</v>
      </c>
      <c r="E2706" s="187" t="s">
        <v>2857</v>
      </c>
      <c r="F2706" s="188" t="s">
        <v>2858</v>
      </c>
      <c r="G2706" s="189" t="s">
        <v>651</v>
      </c>
      <c r="H2706" s="190">
        <v>5</v>
      </c>
      <c r="I2706" s="191"/>
      <c r="J2706" s="192">
        <f>ROUND(I2706*H2706,2)</f>
        <v>0</v>
      </c>
      <c r="K2706" s="188" t="s">
        <v>536</v>
      </c>
      <c r="L2706" s="43"/>
      <c r="M2706" s="193" t="s">
        <v>19</v>
      </c>
      <c r="N2706" s="194" t="s">
        <v>44</v>
      </c>
      <c r="O2706" s="68"/>
      <c r="P2706" s="195">
        <f>O2706*H2706</f>
        <v>0</v>
      </c>
      <c r="Q2706" s="195">
        <v>2.7000000000000001E-3</v>
      </c>
      <c r="R2706" s="195">
        <f>Q2706*H2706</f>
        <v>1.3500000000000002E-2</v>
      </c>
      <c r="S2706" s="195">
        <v>0</v>
      </c>
      <c r="T2706" s="196">
        <f>S2706*H2706</f>
        <v>0</v>
      </c>
      <c r="U2706" s="38"/>
      <c r="V2706" s="38"/>
      <c r="W2706" s="38"/>
      <c r="X2706" s="38"/>
      <c r="Y2706" s="38"/>
      <c r="Z2706" s="38"/>
      <c r="AA2706" s="38"/>
      <c r="AB2706" s="38"/>
      <c r="AC2706" s="38"/>
      <c r="AD2706" s="38"/>
      <c r="AE2706" s="38"/>
      <c r="AR2706" s="197" t="s">
        <v>537</v>
      </c>
      <c r="AT2706" s="197" t="s">
        <v>533</v>
      </c>
      <c r="AU2706" s="197" t="s">
        <v>85</v>
      </c>
      <c r="AY2706" s="21" t="s">
        <v>525</v>
      </c>
      <c r="BE2706" s="198">
        <f>IF(N2706="základní",J2706,0)</f>
        <v>0</v>
      </c>
      <c r="BF2706" s="198">
        <f>IF(N2706="snížená",J2706,0)</f>
        <v>0</v>
      </c>
      <c r="BG2706" s="198">
        <f>IF(N2706="zákl. přenesená",J2706,0)</f>
        <v>0</v>
      </c>
      <c r="BH2706" s="198">
        <f>IF(N2706="sníž. přenesená",J2706,0)</f>
        <v>0</v>
      </c>
      <c r="BI2706" s="198">
        <f>IF(N2706="nulová",J2706,0)</f>
        <v>0</v>
      </c>
      <c r="BJ2706" s="21" t="s">
        <v>85</v>
      </c>
      <c r="BK2706" s="198">
        <f>ROUND(I2706*H2706,2)</f>
        <v>0</v>
      </c>
      <c r="BL2706" s="21" t="s">
        <v>537</v>
      </c>
      <c r="BM2706" s="197" t="s">
        <v>2859</v>
      </c>
    </row>
    <row r="2707" spans="1:65" s="2" customFormat="1" ht="11.25">
      <c r="A2707" s="38"/>
      <c r="B2707" s="39"/>
      <c r="C2707" s="40"/>
      <c r="D2707" s="199" t="s">
        <v>542</v>
      </c>
      <c r="E2707" s="40"/>
      <c r="F2707" s="200" t="s">
        <v>2860</v>
      </c>
      <c r="G2707" s="40"/>
      <c r="H2707" s="40"/>
      <c r="I2707" s="201"/>
      <c r="J2707" s="40"/>
      <c r="K2707" s="40"/>
      <c r="L2707" s="43"/>
      <c r="M2707" s="202"/>
      <c r="N2707" s="203"/>
      <c r="O2707" s="68"/>
      <c r="P2707" s="68"/>
      <c r="Q2707" s="68"/>
      <c r="R2707" s="68"/>
      <c r="S2707" s="68"/>
      <c r="T2707" s="69"/>
      <c r="U2707" s="38"/>
      <c r="V2707" s="38"/>
      <c r="W2707" s="38"/>
      <c r="X2707" s="38"/>
      <c r="Y2707" s="38"/>
      <c r="Z2707" s="38"/>
      <c r="AA2707" s="38"/>
      <c r="AB2707" s="38"/>
      <c r="AC2707" s="38"/>
      <c r="AD2707" s="38"/>
      <c r="AE2707" s="38"/>
      <c r="AT2707" s="21" t="s">
        <v>542</v>
      </c>
      <c r="AU2707" s="21" t="s">
        <v>85</v>
      </c>
    </row>
    <row r="2708" spans="1:65" s="15" customFormat="1" ht="11.25">
      <c r="B2708" s="227"/>
      <c r="C2708" s="228"/>
      <c r="D2708" s="206" t="s">
        <v>546</v>
      </c>
      <c r="E2708" s="229" t="s">
        <v>19</v>
      </c>
      <c r="F2708" s="230" t="s">
        <v>1187</v>
      </c>
      <c r="G2708" s="228"/>
      <c r="H2708" s="229" t="s">
        <v>19</v>
      </c>
      <c r="I2708" s="231"/>
      <c r="J2708" s="228"/>
      <c r="K2708" s="228"/>
      <c r="L2708" s="232"/>
      <c r="M2708" s="233"/>
      <c r="N2708" s="234"/>
      <c r="O2708" s="234"/>
      <c r="P2708" s="234"/>
      <c r="Q2708" s="234"/>
      <c r="R2708" s="234"/>
      <c r="S2708" s="234"/>
      <c r="T2708" s="235"/>
      <c r="AT2708" s="236" t="s">
        <v>546</v>
      </c>
      <c r="AU2708" s="236" t="s">
        <v>85</v>
      </c>
      <c r="AV2708" s="15" t="s">
        <v>79</v>
      </c>
      <c r="AW2708" s="15" t="s">
        <v>33</v>
      </c>
      <c r="AX2708" s="15" t="s">
        <v>72</v>
      </c>
      <c r="AY2708" s="236" t="s">
        <v>525</v>
      </c>
    </row>
    <row r="2709" spans="1:65" s="13" customFormat="1" ht="11.25">
      <c r="B2709" s="204"/>
      <c r="C2709" s="205"/>
      <c r="D2709" s="206" t="s">
        <v>546</v>
      </c>
      <c r="E2709" s="207" t="s">
        <v>19</v>
      </c>
      <c r="F2709" s="208" t="s">
        <v>85</v>
      </c>
      <c r="G2709" s="205"/>
      <c r="H2709" s="209">
        <v>2</v>
      </c>
      <c r="I2709" s="210"/>
      <c r="J2709" s="205"/>
      <c r="K2709" s="205"/>
      <c r="L2709" s="211"/>
      <c r="M2709" s="212"/>
      <c r="N2709" s="213"/>
      <c r="O2709" s="213"/>
      <c r="P2709" s="213"/>
      <c r="Q2709" s="213"/>
      <c r="R2709" s="213"/>
      <c r="S2709" s="213"/>
      <c r="T2709" s="214"/>
      <c r="AT2709" s="215" t="s">
        <v>546</v>
      </c>
      <c r="AU2709" s="215" t="s">
        <v>85</v>
      </c>
      <c r="AV2709" s="13" t="s">
        <v>85</v>
      </c>
      <c r="AW2709" s="13" t="s">
        <v>33</v>
      </c>
      <c r="AX2709" s="13" t="s">
        <v>72</v>
      </c>
      <c r="AY2709" s="215" t="s">
        <v>525</v>
      </c>
    </row>
    <row r="2710" spans="1:65" s="15" customFormat="1" ht="11.25">
      <c r="B2710" s="227"/>
      <c r="C2710" s="228"/>
      <c r="D2710" s="206" t="s">
        <v>546</v>
      </c>
      <c r="E2710" s="229" t="s">
        <v>19</v>
      </c>
      <c r="F2710" s="230" t="s">
        <v>1097</v>
      </c>
      <c r="G2710" s="228"/>
      <c r="H2710" s="229" t="s">
        <v>19</v>
      </c>
      <c r="I2710" s="231"/>
      <c r="J2710" s="228"/>
      <c r="K2710" s="228"/>
      <c r="L2710" s="232"/>
      <c r="M2710" s="233"/>
      <c r="N2710" s="234"/>
      <c r="O2710" s="234"/>
      <c r="P2710" s="234"/>
      <c r="Q2710" s="234"/>
      <c r="R2710" s="234"/>
      <c r="S2710" s="234"/>
      <c r="T2710" s="235"/>
      <c r="AT2710" s="236" t="s">
        <v>546</v>
      </c>
      <c r="AU2710" s="236" t="s">
        <v>85</v>
      </c>
      <c r="AV2710" s="15" t="s">
        <v>79</v>
      </c>
      <c r="AW2710" s="15" t="s">
        <v>33</v>
      </c>
      <c r="AX2710" s="15" t="s">
        <v>72</v>
      </c>
      <c r="AY2710" s="236" t="s">
        <v>525</v>
      </c>
    </row>
    <row r="2711" spans="1:65" s="13" customFormat="1" ht="11.25">
      <c r="B2711" s="204"/>
      <c r="C2711" s="205"/>
      <c r="D2711" s="206" t="s">
        <v>546</v>
      </c>
      <c r="E2711" s="207" t="s">
        <v>19</v>
      </c>
      <c r="F2711" s="208" t="s">
        <v>85</v>
      </c>
      <c r="G2711" s="205"/>
      <c r="H2711" s="209">
        <v>2</v>
      </c>
      <c r="I2711" s="210"/>
      <c r="J2711" s="205"/>
      <c r="K2711" s="205"/>
      <c r="L2711" s="211"/>
      <c r="M2711" s="212"/>
      <c r="N2711" s="213"/>
      <c r="O2711" s="213"/>
      <c r="P2711" s="213"/>
      <c r="Q2711" s="213"/>
      <c r="R2711" s="213"/>
      <c r="S2711" s="213"/>
      <c r="T2711" s="214"/>
      <c r="AT2711" s="215" t="s">
        <v>546</v>
      </c>
      <c r="AU2711" s="215" t="s">
        <v>85</v>
      </c>
      <c r="AV2711" s="13" t="s">
        <v>85</v>
      </c>
      <c r="AW2711" s="13" t="s">
        <v>33</v>
      </c>
      <c r="AX2711" s="13" t="s">
        <v>72</v>
      </c>
      <c r="AY2711" s="215" t="s">
        <v>525</v>
      </c>
    </row>
    <row r="2712" spans="1:65" s="15" customFormat="1" ht="11.25">
      <c r="B2712" s="227"/>
      <c r="C2712" s="228"/>
      <c r="D2712" s="206" t="s">
        <v>546</v>
      </c>
      <c r="E2712" s="229" t="s">
        <v>19</v>
      </c>
      <c r="F2712" s="230" t="s">
        <v>1135</v>
      </c>
      <c r="G2712" s="228"/>
      <c r="H2712" s="229" t="s">
        <v>19</v>
      </c>
      <c r="I2712" s="231"/>
      <c r="J2712" s="228"/>
      <c r="K2712" s="228"/>
      <c r="L2712" s="232"/>
      <c r="M2712" s="233"/>
      <c r="N2712" s="234"/>
      <c r="O2712" s="234"/>
      <c r="P2712" s="234"/>
      <c r="Q2712" s="234"/>
      <c r="R2712" s="234"/>
      <c r="S2712" s="234"/>
      <c r="T2712" s="235"/>
      <c r="AT2712" s="236" t="s">
        <v>546</v>
      </c>
      <c r="AU2712" s="236" t="s">
        <v>85</v>
      </c>
      <c r="AV2712" s="15" t="s">
        <v>79</v>
      </c>
      <c r="AW2712" s="15" t="s">
        <v>33</v>
      </c>
      <c r="AX2712" s="15" t="s">
        <v>72</v>
      </c>
      <c r="AY2712" s="236" t="s">
        <v>525</v>
      </c>
    </row>
    <row r="2713" spans="1:65" s="13" customFormat="1" ht="11.25">
      <c r="B2713" s="204"/>
      <c r="C2713" s="205"/>
      <c r="D2713" s="206" t="s">
        <v>546</v>
      </c>
      <c r="E2713" s="207" t="s">
        <v>19</v>
      </c>
      <c r="F2713" s="208" t="s">
        <v>79</v>
      </c>
      <c r="G2713" s="205"/>
      <c r="H2713" s="209">
        <v>1</v>
      </c>
      <c r="I2713" s="210"/>
      <c r="J2713" s="205"/>
      <c r="K2713" s="205"/>
      <c r="L2713" s="211"/>
      <c r="M2713" s="212"/>
      <c r="N2713" s="213"/>
      <c r="O2713" s="213"/>
      <c r="P2713" s="213"/>
      <c r="Q2713" s="213"/>
      <c r="R2713" s="213"/>
      <c r="S2713" s="213"/>
      <c r="T2713" s="214"/>
      <c r="AT2713" s="215" t="s">
        <v>546</v>
      </c>
      <c r="AU2713" s="215" t="s">
        <v>85</v>
      </c>
      <c r="AV2713" s="13" t="s">
        <v>85</v>
      </c>
      <c r="AW2713" s="13" t="s">
        <v>33</v>
      </c>
      <c r="AX2713" s="13" t="s">
        <v>72</v>
      </c>
      <c r="AY2713" s="215" t="s">
        <v>525</v>
      </c>
    </row>
    <row r="2714" spans="1:65" s="14" customFormat="1" ht="11.25">
      <c r="B2714" s="216"/>
      <c r="C2714" s="217"/>
      <c r="D2714" s="206" t="s">
        <v>546</v>
      </c>
      <c r="E2714" s="218" t="s">
        <v>19</v>
      </c>
      <c r="F2714" s="219" t="s">
        <v>552</v>
      </c>
      <c r="G2714" s="217"/>
      <c r="H2714" s="220">
        <v>5</v>
      </c>
      <c r="I2714" s="221"/>
      <c r="J2714" s="217"/>
      <c r="K2714" s="217"/>
      <c r="L2714" s="222"/>
      <c r="M2714" s="223"/>
      <c r="N2714" s="224"/>
      <c r="O2714" s="224"/>
      <c r="P2714" s="224"/>
      <c r="Q2714" s="224"/>
      <c r="R2714" s="224"/>
      <c r="S2714" s="224"/>
      <c r="T2714" s="225"/>
      <c r="AT2714" s="226" t="s">
        <v>546</v>
      </c>
      <c r="AU2714" s="226" t="s">
        <v>85</v>
      </c>
      <c r="AV2714" s="14" t="s">
        <v>537</v>
      </c>
      <c r="AW2714" s="14" t="s">
        <v>33</v>
      </c>
      <c r="AX2714" s="14" t="s">
        <v>79</v>
      </c>
      <c r="AY2714" s="226" t="s">
        <v>525</v>
      </c>
    </row>
    <row r="2715" spans="1:65" s="2" customFormat="1" ht="49.15" customHeight="1">
      <c r="A2715" s="38"/>
      <c r="B2715" s="39"/>
      <c r="C2715" s="186" t="s">
        <v>2861</v>
      </c>
      <c r="D2715" s="186" t="s">
        <v>533</v>
      </c>
      <c r="E2715" s="187" t="s">
        <v>2862</v>
      </c>
      <c r="F2715" s="188" t="s">
        <v>2863</v>
      </c>
      <c r="G2715" s="189" t="s">
        <v>651</v>
      </c>
      <c r="H2715" s="190">
        <v>9</v>
      </c>
      <c r="I2715" s="191"/>
      <c r="J2715" s="192">
        <f>ROUND(I2715*H2715,2)</f>
        <v>0</v>
      </c>
      <c r="K2715" s="188" t="s">
        <v>536</v>
      </c>
      <c r="L2715" s="43"/>
      <c r="M2715" s="193" t="s">
        <v>19</v>
      </c>
      <c r="N2715" s="194" t="s">
        <v>44</v>
      </c>
      <c r="O2715" s="68"/>
      <c r="P2715" s="195">
        <f>O2715*H2715</f>
        <v>0</v>
      </c>
      <c r="Q2715" s="195">
        <v>2.3E-3</v>
      </c>
      <c r="R2715" s="195">
        <f>Q2715*H2715</f>
        <v>2.07E-2</v>
      </c>
      <c r="S2715" s="195">
        <v>0</v>
      </c>
      <c r="T2715" s="196">
        <f>S2715*H2715</f>
        <v>0</v>
      </c>
      <c r="U2715" s="38"/>
      <c r="V2715" s="38"/>
      <c r="W2715" s="38"/>
      <c r="X2715" s="38"/>
      <c r="Y2715" s="38"/>
      <c r="Z2715" s="38"/>
      <c r="AA2715" s="38"/>
      <c r="AB2715" s="38"/>
      <c r="AC2715" s="38"/>
      <c r="AD2715" s="38"/>
      <c r="AE2715" s="38"/>
      <c r="AR2715" s="197" t="s">
        <v>537</v>
      </c>
      <c r="AT2715" s="197" t="s">
        <v>533</v>
      </c>
      <c r="AU2715" s="197" t="s">
        <v>85</v>
      </c>
      <c r="AY2715" s="21" t="s">
        <v>525</v>
      </c>
      <c r="BE2715" s="198">
        <f>IF(N2715="základní",J2715,0)</f>
        <v>0</v>
      </c>
      <c r="BF2715" s="198">
        <f>IF(N2715="snížená",J2715,0)</f>
        <v>0</v>
      </c>
      <c r="BG2715" s="198">
        <f>IF(N2715="zákl. přenesená",J2715,0)</f>
        <v>0</v>
      </c>
      <c r="BH2715" s="198">
        <f>IF(N2715="sníž. přenesená",J2715,0)</f>
        <v>0</v>
      </c>
      <c r="BI2715" s="198">
        <f>IF(N2715="nulová",J2715,0)</f>
        <v>0</v>
      </c>
      <c r="BJ2715" s="21" t="s">
        <v>85</v>
      </c>
      <c r="BK2715" s="198">
        <f>ROUND(I2715*H2715,2)</f>
        <v>0</v>
      </c>
      <c r="BL2715" s="21" t="s">
        <v>537</v>
      </c>
      <c r="BM2715" s="197" t="s">
        <v>2864</v>
      </c>
    </row>
    <row r="2716" spans="1:65" s="2" customFormat="1" ht="11.25">
      <c r="A2716" s="38"/>
      <c r="B2716" s="39"/>
      <c r="C2716" s="40"/>
      <c r="D2716" s="199" t="s">
        <v>542</v>
      </c>
      <c r="E2716" s="40"/>
      <c r="F2716" s="200" t="s">
        <v>2865</v>
      </c>
      <c r="G2716" s="40"/>
      <c r="H2716" s="40"/>
      <c r="I2716" s="201"/>
      <c r="J2716" s="40"/>
      <c r="K2716" s="40"/>
      <c r="L2716" s="43"/>
      <c r="M2716" s="202"/>
      <c r="N2716" s="203"/>
      <c r="O2716" s="68"/>
      <c r="P2716" s="68"/>
      <c r="Q2716" s="68"/>
      <c r="R2716" s="68"/>
      <c r="S2716" s="68"/>
      <c r="T2716" s="69"/>
      <c r="U2716" s="38"/>
      <c r="V2716" s="38"/>
      <c r="W2716" s="38"/>
      <c r="X2716" s="38"/>
      <c r="Y2716" s="38"/>
      <c r="Z2716" s="38"/>
      <c r="AA2716" s="38"/>
      <c r="AB2716" s="38"/>
      <c r="AC2716" s="38"/>
      <c r="AD2716" s="38"/>
      <c r="AE2716" s="38"/>
      <c r="AT2716" s="21" t="s">
        <v>542</v>
      </c>
      <c r="AU2716" s="21" t="s">
        <v>85</v>
      </c>
    </row>
    <row r="2717" spans="1:65" s="15" customFormat="1" ht="11.25">
      <c r="B2717" s="227"/>
      <c r="C2717" s="228"/>
      <c r="D2717" s="206" t="s">
        <v>546</v>
      </c>
      <c r="E2717" s="229" t="s">
        <v>19</v>
      </c>
      <c r="F2717" s="230" t="s">
        <v>1187</v>
      </c>
      <c r="G2717" s="228"/>
      <c r="H2717" s="229" t="s">
        <v>19</v>
      </c>
      <c r="I2717" s="231"/>
      <c r="J2717" s="228"/>
      <c r="K2717" s="228"/>
      <c r="L2717" s="232"/>
      <c r="M2717" s="233"/>
      <c r="N2717" s="234"/>
      <c r="O2717" s="234"/>
      <c r="P2717" s="234"/>
      <c r="Q2717" s="234"/>
      <c r="R2717" s="234"/>
      <c r="S2717" s="234"/>
      <c r="T2717" s="235"/>
      <c r="AT2717" s="236" t="s">
        <v>546</v>
      </c>
      <c r="AU2717" s="236" t="s">
        <v>85</v>
      </c>
      <c r="AV2717" s="15" t="s">
        <v>79</v>
      </c>
      <c r="AW2717" s="15" t="s">
        <v>33</v>
      </c>
      <c r="AX2717" s="15" t="s">
        <v>72</v>
      </c>
      <c r="AY2717" s="236" t="s">
        <v>525</v>
      </c>
    </row>
    <row r="2718" spans="1:65" s="13" customFormat="1" ht="11.25">
      <c r="B2718" s="204"/>
      <c r="C2718" s="205"/>
      <c r="D2718" s="206" t="s">
        <v>546</v>
      </c>
      <c r="E2718" s="207" t="s">
        <v>19</v>
      </c>
      <c r="F2718" s="208" t="s">
        <v>573</v>
      </c>
      <c r="G2718" s="205"/>
      <c r="H2718" s="209">
        <v>3</v>
      </c>
      <c r="I2718" s="210"/>
      <c r="J2718" s="205"/>
      <c r="K2718" s="205"/>
      <c r="L2718" s="211"/>
      <c r="M2718" s="212"/>
      <c r="N2718" s="213"/>
      <c r="O2718" s="213"/>
      <c r="P2718" s="213"/>
      <c r="Q2718" s="213"/>
      <c r="R2718" s="213"/>
      <c r="S2718" s="213"/>
      <c r="T2718" s="214"/>
      <c r="AT2718" s="215" t="s">
        <v>546</v>
      </c>
      <c r="AU2718" s="215" t="s">
        <v>85</v>
      </c>
      <c r="AV2718" s="13" t="s">
        <v>85</v>
      </c>
      <c r="AW2718" s="13" t="s">
        <v>33</v>
      </c>
      <c r="AX2718" s="13" t="s">
        <v>72</v>
      </c>
      <c r="AY2718" s="215" t="s">
        <v>525</v>
      </c>
    </row>
    <row r="2719" spans="1:65" s="15" customFormat="1" ht="11.25">
      <c r="B2719" s="227"/>
      <c r="C2719" s="228"/>
      <c r="D2719" s="206" t="s">
        <v>546</v>
      </c>
      <c r="E2719" s="229" t="s">
        <v>19</v>
      </c>
      <c r="F2719" s="230" t="s">
        <v>1097</v>
      </c>
      <c r="G2719" s="228"/>
      <c r="H2719" s="229" t="s">
        <v>19</v>
      </c>
      <c r="I2719" s="231"/>
      <c r="J2719" s="228"/>
      <c r="K2719" s="228"/>
      <c r="L2719" s="232"/>
      <c r="M2719" s="233"/>
      <c r="N2719" s="234"/>
      <c r="O2719" s="234"/>
      <c r="P2719" s="234"/>
      <c r="Q2719" s="234"/>
      <c r="R2719" s="234"/>
      <c r="S2719" s="234"/>
      <c r="T2719" s="235"/>
      <c r="AT2719" s="236" t="s">
        <v>546</v>
      </c>
      <c r="AU2719" s="236" t="s">
        <v>85</v>
      </c>
      <c r="AV2719" s="15" t="s">
        <v>79</v>
      </c>
      <c r="AW2719" s="15" t="s">
        <v>33</v>
      </c>
      <c r="AX2719" s="15" t="s">
        <v>72</v>
      </c>
      <c r="AY2719" s="236" t="s">
        <v>525</v>
      </c>
    </row>
    <row r="2720" spans="1:65" s="13" customFormat="1" ht="11.25">
      <c r="B2720" s="204"/>
      <c r="C2720" s="205"/>
      <c r="D2720" s="206" t="s">
        <v>546</v>
      </c>
      <c r="E2720" s="207" t="s">
        <v>19</v>
      </c>
      <c r="F2720" s="208" t="s">
        <v>573</v>
      </c>
      <c r="G2720" s="205"/>
      <c r="H2720" s="209">
        <v>3</v>
      </c>
      <c r="I2720" s="210"/>
      <c r="J2720" s="205"/>
      <c r="K2720" s="205"/>
      <c r="L2720" s="211"/>
      <c r="M2720" s="212"/>
      <c r="N2720" s="213"/>
      <c r="O2720" s="213"/>
      <c r="P2720" s="213"/>
      <c r="Q2720" s="213"/>
      <c r="R2720" s="213"/>
      <c r="S2720" s="213"/>
      <c r="T2720" s="214"/>
      <c r="AT2720" s="215" t="s">
        <v>546</v>
      </c>
      <c r="AU2720" s="215" t="s">
        <v>85</v>
      </c>
      <c r="AV2720" s="13" t="s">
        <v>85</v>
      </c>
      <c r="AW2720" s="13" t="s">
        <v>33</v>
      </c>
      <c r="AX2720" s="13" t="s">
        <v>72</v>
      </c>
      <c r="AY2720" s="215" t="s">
        <v>525</v>
      </c>
    </row>
    <row r="2721" spans="1:65" s="15" customFormat="1" ht="11.25">
      <c r="B2721" s="227"/>
      <c r="C2721" s="228"/>
      <c r="D2721" s="206" t="s">
        <v>546</v>
      </c>
      <c r="E2721" s="229" t="s">
        <v>19</v>
      </c>
      <c r="F2721" s="230" t="s">
        <v>1135</v>
      </c>
      <c r="G2721" s="228"/>
      <c r="H2721" s="229" t="s">
        <v>19</v>
      </c>
      <c r="I2721" s="231"/>
      <c r="J2721" s="228"/>
      <c r="K2721" s="228"/>
      <c r="L2721" s="232"/>
      <c r="M2721" s="233"/>
      <c r="N2721" s="234"/>
      <c r="O2721" s="234"/>
      <c r="P2721" s="234"/>
      <c r="Q2721" s="234"/>
      <c r="R2721" s="234"/>
      <c r="S2721" s="234"/>
      <c r="T2721" s="235"/>
      <c r="AT2721" s="236" t="s">
        <v>546</v>
      </c>
      <c r="AU2721" s="236" t="s">
        <v>85</v>
      </c>
      <c r="AV2721" s="15" t="s">
        <v>79</v>
      </c>
      <c r="AW2721" s="15" t="s">
        <v>33</v>
      </c>
      <c r="AX2721" s="15" t="s">
        <v>72</v>
      </c>
      <c r="AY2721" s="236" t="s">
        <v>525</v>
      </c>
    </row>
    <row r="2722" spans="1:65" s="13" customFormat="1" ht="11.25">
      <c r="B2722" s="204"/>
      <c r="C2722" s="205"/>
      <c r="D2722" s="206" t="s">
        <v>546</v>
      </c>
      <c r="E2722" s="207" t="s">
        <v>19</v>
      </c>
      <c r="F2722" s="208" t="s">
        <v>573</v>
      </c>
      <c r="G2722" s="205"/>
      <c r="H2722" s="209">
        <v>3</v>
      </c>
      <c r="I2722" s="210"/>
      <c r="J2722" s="205"/>
      <c r="K2722" s="205"/>
      <c r="L2722" s="211"/>
      <c r="M2722" s="212"/>
      <c r="N2722" s="213"/>
      <c r="O2722" s="213"/>
      <c r="P2722" s="213"/>
      <c r="Q2722" s="213"/>
      <c r="R2722" s="213"/>
      <c r="S2722" s="213"/>
      <c r="T2722" s="214"/>
      <c r="AT2722" s="215" t="s">
        <v>546</v>
      </c>
      <c r="AU2722" s="215" t="s">
        <v>85</v>
      </c>
      <c r="AV2722" s="13" t="s">
        <v>85</v>
      </c>
      <c r="AW2722" s="13" t="s">
        <v>33</v>
      </c>
      <c r="AX2722" s="13" t="s">
        <v>72</v>
      </c>
      <c r="AY2722" s="215" t="s">
        <v>525</v>
      </c>
    </row>
    <row r="2723" spans="1:65" s="14" customFormat="1" ht="11.25">
      <c r="B2723" s="216"/>
      <c r="C2723" s="217"/>
      <c r="D2723" s="206" t="s">
        <v>546</v>
      </c>
      <c r="E2723" s="218" t="s">
        <v>19</v>
      </c>
      <c r="F2723" s="219" t="s">
        <v>552</v>
      </c>
      <c r="G2723" s="217"/>
      <c r="H2723" s="220">
        <v>9</v>
      </c>
      <c r="I2723" s="221"/>
      <c r="J2723" s="217"/>
      <c r="K2723" s="217"/>
      <c r="L2723" s="222"/>
      <c r="M2723" s="223"/>
      <c r="N2723" s="224"/>
      <c r="O2723" s="224"/>
      <c r="P2723" s="224"/>
      <c r="Q2723" s="224"/>
      <c r="R2723" s="224"/>
      <c r="S2723" s="224"/>
      <c r="T2723" s="225"/>
      <c r="AT2723" s="226" t="s">
        <v>546</v>
      </c>
      <c r="AU2723" s="226" t="s">
        <v>85</v>
      </c>
      <c r="AV2723" s="14" t="s">
        <v>537</v>
      </c>
      <c r="AW2723" s="14" t="s">
        <v>33</v>
      </c>
      <c r="AX2723" s="14" t="s">
        <v>79</v>
      </c>
      <c r="AY2723" s="226" t="s">
        <v>525</v>
      </c>
    </row>
    <row r="2724" spans="1:65" s="2" customFormat="1" ht="37.9" customHeight="1">
      <c r="A2724" s="38"/>
      <c r="B2724" s="39"/>
      <c r="C2724" s="186" t="s">
        <v>2866</v>
      </c>
      <c r="D2724" s="186" t="s">
        <v>533</v>
      </c>
      <c r="E2724" s="187" t="s">
        <v>2867</v>
      </c>
      <c r="F2724" s="188" t="s">
        <v>2868</v>
      </c>
      <c r="G2724" s="189" t="s">
        <v>651</v>
      </c>
      <c r="H2724" s="190">
        <v>4</v>
      </c>
      <c r="I2724" s="191"/>
      <c r="J2724" s="192">
        <f>ROUND(I2724*H2724,2)</f>
        <v>0</v>
      </c>
      <c r="K2724" s="188" t="s">
        <v>536</v>
      </c>
      <c r="L2724" s="43"/>
      <c r="M2724" s="193" t="s">
        <v>19</v>
      </c>
      <c r="N2724" s="194" t="s">
        <v>44</v>
      </c>
      <c r="O2724" s="68"/>
      <c r="P2724" s="195">
        <f>O2724*H2724</f>
        <v>0</v>
      </c>
      <c r="Q2724" s="195">
        <v>1.8E-3</v>
      </c>
      <c r="R2724" s="195">
        <f>Q2724*H2724</f>
        <v>7.1999999999999998E-3</v>
      </c>
      <c r="S2724" s="195">
        <v>0</v>
      </c>
      <c r="T2724" s="196">
        <f>S2724*H2724</f>
        <v>0</v>
      </c>
      <c r="U2724" s="38"/>
      <c r="V2724" s="38"/>
      <c r="W2724" s="38"/>
      <c r="X2724" s="38"/>
      <c r="Y2724" s="38"/>
      <c r="Z2724" s="38"/>
      <c r="AA2724" s="38"/>
      <c r="AB2724" s="38"/>
      <c r="AC2724" s="38"/>
      <c r="AD2724" s="38"/>
      <c r="AE2724" s="38"/>
      <c r="AR2724" s="197" t="s">
        <v>537</v>
      </c>
      <c r="AT2724" s="197" t="s">
        <v>533</v>
      </c>
      <c r="AU2724" s="197" t="s">
        <v>85</v>
      </c>
      <c r="AY2724" s="21" t="s">
        <v>525</v>
      </c>
      <c r="BE2724" s="198">
        <f>IF(N2724="základní",J2724,0)</f>
        <v>0</v>
      </c>
      <c r="BF2724" s="198">
        <f>IF(N2724="snížená",J2724,0)</f>
        <v>0</v>
      </c>
      <c r="BG2724" s="198">
        <f>IF(N2724="zákl. přenesená",J2724,0)</f>
        <v>0</v>
      </c>
      <c r="BH2724" s="198">
        <f>IF(N2724="sníž. přenesená",J2724,0)</f>
        <v>0</v>
      </c>
      <c r="BI2724" s="198">
        <f>IF(N2724="nulová",J2724,0)</f>
        <v>0</v>
      </c>
      <c r="BJ2724" s="21" t="s">
        <v>85</v>
      </c>
      <c r="BK2724" s="198">
        <f>ROUND(I2724*H2724,2)</f>
        <v>0</v>
      </c>
      <c r="BL2724" s="21" t="s">
        <v>537</v>
      </c>
      <c r="BM2724" s="197" t="s">
        <v>2869</v>
      </c>
    </row>
    <row r="2725" spans="1:65" s="2" customFormat="1" ht="11.25">
      <c r="A2725" s="38"/>
      <c r="B2725" s="39"/>
      <c r="C2725" s="40"/>
      <c r="D2725" s="199" t="s">
        <v>542</v>
      </c>
      <c r="E2725" s="40"/>
      <c r="F2725" s="200" t="s">
        <v>2870</v>
      </c>
      <c r="G2725" s="40"/>
      <c r="H2725" s="40"/>
      <c r="I2725" s="201"/>
      <c r="J2725" s="40"/>
      <c r="K2725" s="40"/>
      <c r="L2725" s="43"/>
      <c r="M2725" s="202"/>
      <c r="N2725" s="203"/>
      <c r="O2725" s="68"/>
      <c r="P2725" s="68"/>
      <c r="Q2725" s="68"/>
      <c r="R2725" s="68"/>
      <c r="S2725" s="68"/>
      <c r="T2725" s="69"/>
      <c r="U2725" s="38"/>
      <c r="V2725" s="38"/>
      <c r="W2725" s="38"/>
      <c r="X2725" s="38"/>
      <c r="Y2725" s="38"/>
      <c r="Z2725" s="38"/>
      <c r="AA2725" s="38"/>
      <c r="AB2725" s="38"/>
      <c r="AC2725" s="38"/>
      <c r="AD2725" s="38"/>
      <c r="AE2725" s="38"/>
      <c r="AT2725" s="21" t="s">
        <v>542</v>
      </c>
      <c r="AU2725" s="21" t="s">
        <v>85</v>
      </c>
    </row>
    <row r="2726" spans="1:65" s="15" customFormat="1" ht="11.25">
      <c r="B2726" s="227"/>
      <c r="C2726" s="228"/>
      <c r="D2726" s="206" t="s">
        <v>546</v>
      </c>
      <c r="E2726" s="229" t="s">
        <v>19</v>
      </c>
      <c r="F2726" s="230" t="s">
        <v>1187</v>
      </c>
      <c r="G2726" s="228"/>
      <c r="H2726" s="229" t="s">
        <v>19</v>
      </c>
      <c r="I2726" s="231"/>
      <c r="J2726" s="228"/>
      <c r="K2726" s="228"/>
      <c r="L2726" s="232"/>
      <c r="M2726" s="233"/>
      <c r="N2726" s="234"/>
      <c r="O2726" s="234"/>
      <c r="P2726" s="234"/>
      <c r="Q2726" s="234"/>
      <c r="R2726" s="234"/>
      <c r="S2726" s="234"/>
      <c r="T2726" s="235"/>
      <c r="AT2726" s="236" t="s">
        <v>546</v>
      </c>
      <c r="AU2726" s="236" t="s">
        <v>85</v>
      </c>
      <c r="AV2726" s="15" t="s">
        <v>79</v>
      </c>
      <c r="AW2726" s="15" t="s">
        <v>33</v>
      </c>
      <c r="AX2726" s="15" t="s">
        <v>72</v>
      </c>
      <c r="AY2726" s="236" t="s">
        <v>525</v>
      </c>
    </row>
    <row r="2727" spans="1:65" s="13" customFormat="1" ht="11.25">
      <c r="B2727" s="204"/>
      <c r="C2727" s="205"/>
      <c r="D2727" s="206" t="s">
        <v>546</v>
      </c>
      <c r="E2727" s="207" t="s">
        <v>19</v>
      </c>
      <c r="F2727" s="208" t="s">
        <v>79</v>
      </c>
      <c r="G2727" s="205"/>
      <c r="H2727" s="209">
        <v>1</v>
      </c>
      <c r="I2727" s="210"/>
      <c r="J2727" s="205"/>
      <c r="K2727" s="205"/>
      <c r="L2727" s="211"/>
      <c r="M2727" s="212"/>
      <c r="N2727" s="213"/>
      <c r="O2727" s="213"/>
      <c r="P2727" s="213"/>
      <c r="Q2727" s="213"/>
      <c r="R2727" s="213"/>
      <c r="S2727" s="213"/>
      <c r="T2727" s="214"/>
      <c r="AT2727" s="215" t="s">
        <v>546</v>
      </c>
      <c r="AU2727" s="215" t="s">
        <v>85</v>
      </c>
      <c r="AV2727" s="13" t="s">
        <v>85</v>
      </c>
      <c r="AW2727" s="13" t="s">
        <v>33</v>
      </c>
      <c r="AX2727" s="13" t="s">
        <v>72</v>
      </c>
      <c r="AY2727" s="215" t="s">
        <v>525</v>
      </c>
    </row>
    <row r="2728" spans="1:65" s="15" customFormat="1" ht="11.25">
      <c r="B2728" s="227"/>
      <c r="C2728" s="228"/>
      <c r="D2728" s="206" t="s">
        <v>546</v>
      </c>
      <c r="E2728" s="229" t="s">
        <v>19</v>
      </c>
      <c r="F2728" s="230" t="s">
        <v>1135</v>
      </c>
      <c r="G2728" s="228"/>
      <c r="H2728" s="229" t="s">
        <v>19</v>
      </c>
      <c r="I2728" s="231"/>
      <c r="J2728" s="228"/>
      <c r="K2728" s="228"/>
      <c r="L2728" s="232"/>
      <c r="M2728" s="233"/>
      <c r="N2728" s="234"/>
      <c r="O2728" s="234"/>
      <c r="P2728" s="234"/>
      <c r="Q2728" s="234"/>
      <c r="R2728" s="234"/>
      <c r="S2728" s="234"/>
      <c r="T2728" s="235"/>
      <c r="AT2728" s="236" t="s">
        <v>546</v>
      </c>
      <c r="AU2728" s="236" t="s">
        <v>85</v>
      </c>
      <c r="AV2728" s="15" t="s">
        <v>79</v>
      </c>
      <c r="AW2728" s="15" t="s">
        <v>33</v>
      </c>
      <c r="AX2728" s="15" t="s">
        <v>72</v>
      </c>
      <c r="AY2728" s="236" t="s">
        <v>525</v>
      </c>
    </row>
    <row r="2729" spans="1:65" s="13" customFormat="1" ht="11.25">
      <c r="B2729" s="204"/>
      <c r="C2729" s="205"/>
      <c r="D2729" s="206" t="s">
        <v>546</v>
      </c>
      <c r="E2729" s="207" t="s">
        <v>19</v>
      </c>
      <c r="F2729" s="208" t="s">
        <v>573</v>
      </c>
      <c r="G2729" s="205"/>
      <c r="H2729" s="209">
        <v>3</v>
      </c>
      <c r="I2729" s="210"/>
      <c r="J2729" s="205"/>
      <c r="K2729" s="205"/>
      <c r="L2729" s="211"/>
      <c r="M2729" s="212"/>
      <c r="N2729" s="213"/>
      <c r="O2729" s="213"/>
      <c r="P2729" s="213"/>
      <c r="Q2729" s="213"/>
      <c r="R2729" s="213"/>
      <c r="S2729" s="213"/>
      <c r="T2729" s="214"/>
      <c r="AT2729" s="215" t="s">
        <v>546</v>
      </c>
      <c r="AU2729" s="215" t="s">
        <v>85</v>
      </c>
      <c r="AV2729" s="13" t="s">
        <v>85</v>
      </c>
      <c r="AW2729" s="13" t="s">
        <v>33</v>
      </c>
      <c r="AX2729" s="13" t="s">
        <v>72</v>
      </c>
      <c r="AY2729" s="215" t="s">
        <v>525</v>
      </c>
    </row>
    <row r="2730" spans="1:65" s="14" customFormat="1" ht="11.25">
      <c r="B2730" s="216"/>
      <c r="C2730" s="217"/>
      <c r="D2730" s="206" t="s">
        <v>546</v>
      </c>
      <c r="E2730" s="218" t="s">
        <v>19</v>
      </c>
      <c r="F2730" s="219" t="s">
        <v>552</v>
      </c>
      <c r="G2730" s="217"/>
      <c r="H2730" s="220">
        <v>4</v>
      </c>
      <c r="I2730" s="221"/>
      <c r="J2730" s="217"/>
      <c r="K2730" s="217"/>
      <c r="L2730" s="222"/>
      <c r="M2730" s="223"/>
      <c r="N2730" s="224"/>
      <c r="O2730" s="224"/>
      <c r="P2730" s="224"/>
      <c r="Q2730" s="224"/>
      <c r="R2730" s="224"/>
      <c r="S2730" s="224"/>
      <c r="T2730" s="225"/>
      <c r="AT2730" s="226" t="s">
        <v>546</v>
      </c>
      <c r="AU2730" s="226" t="s">
        <v>85</v>
      </c>
      <c r="AV2730" s="14" t="s">
        <v>537</v>
      </c>
      <c r="AW2730" s="14" t="s">
        <v>33</v>
      </c>
      <c r="AX2730" s="14" t="s">
        <v>79</v>
      </c>
      <c r="AY2730" s="226" t="s">
        <v>525</v>
      </c>
    </row>
    <row r="2731" spans="1:65" s="2" customFormat="1" ht="37.9" customHeight="1">
      <c r="A2731" s="38"/>
      <c r="B2731" s="39"/>
      <c r="C2731" s="186" t="s">
        <v>2871</v>
      </c>
      <c r="D2731" s="186" t="s">
        <v>533</v>
      </c>
      <c r="E2731" s="187" t="s">
        <v>2872</v>
      </c>
      <c r="F2731" s="188" t="s">
        <v>2873</v>
      </c>
      <c r="G2731" s="189" t="s">
        <v>651</v>
      </c>
      <c r="H2731" s="190">
        <v>4</v>
      </c>
      <c r="I2731" s="191"/>
      <c r="J2731" s="192">
        <f>ROUND(I2731*H2731,2)</f>
        <v>0</v>
      </c>
      <c r="K2731" s="188" t="s">
        <v>536</v>
      </c>
      <c r="L2731" s="43"/>
      <c r="M2731" s="193" t="s">
        <v>19</v>
      </c>
      <c r="N2731" s="194" t="s">
        <v>44</v>
      </c>
      <c r="O2731" s="68"/>
      <c r="P2731" s="195">
        <f>O2731*H2731</f>
        <v>0</v>
      </c>
      <c r="Q2731" s="195">
        <v>8.0000000000000004E-4</v>
      </c>
      <c r="R2731" s="195">
        <f>Q2731*H2731</f>
        <v>3.2000000000000002E-3</v>
      </c>
      <c r="S2731" s="195">
        <v>0</v>
      </c>
      <c r="T2731" s="196">
        <f>S2731*H2731</f>
        <v>0</v>
      </c>
      <c r="U2731" s="38"/>
      <c r="V2731" s="38"/>
      <c r="W2731" s="38"/>
      <c r="X2731" s="38"/>
      <c r="Y2731" s="38"/>
      <c r="Z2731" s="38"/>
      <c r="AA2731" s="38"/>
      <c r="AB2731" s="38"/>
      <c r="AC2731" s="38"/>
      <c r="AD2731" s="38"/>
      <c r="AE2731" s="38"/>
      <c r="AR2731" s="197" t="s">
        <v>537</v>
      </c>
      <c r="AT2731" s="197" t="s">
        <v>533</v>
      </c>
      <c r="AU2731" s="197" t="s">
        <v>85</v>
      </c>
      <c r="AY2731" s="21" t="s">
        <v>525</v>
      </c>
      <c r="BE2731" s="198">
        <f>IF(N2731="základní",J2731,0)</f>
        <v>0</v>
      </c>
      <c r="BF2731" s="198">
        <f>IF(N2731="snížená",J2731,0)</f>
        <v>0</v>
      </c>
      <c r="BG2731" s="198">
        <f>IF(N2731="zákl. přenesená",J2731,0)</f>
        <v>0</v>
      </c>
      <c r="BH2731" s="198">
        <f>IF(N2731="sníž. přenesená",J2731,0)</f>
        <v>0</v>
      </c>
      <c r="BI2731" s="198">
        <f>IF(N2731="nulová",J2731,0)</f>
        <v>0</v>
      </c>
      <c r="BJ2731" s="21" t="s">
        <v>85</v>
      </c>
      <c r="BK2731" s="198">
        <f>ROUND(I2731*H2731,2)</f>
        <v>0</v>
      </c>
      <c r="BL2731" s="21" t="s">
        <v>537</v>
      </c>
      <c r="BM2731" s="197" t="s">
        <v>2874</v>
      </c>
    </row>
    <row r="2732" spans="1:65" s="2" customFormat="1" ht="11.25">
      <c r="A2732" s="38"/>
      <c r="B2732" s="39"/>
      <c r="C2732" s="40"/>
      <c r="D2732" s="199" t="s">
        <v>542</v>
      </c>
      <c r="E2732" s="40"/>
      <c r="F2732" s="200" t="s">
        <v>2875</v>
      </c>
      <c r="G2732" s="40"/>
      <c r="H2732" s="40"/>
      <c r="I2732" s="201"/>
      <c r="J2732" s="40"/>
      <c r="K2732" s="40"/>
      <c r="L2732" s="43"/>
      <c r="M2732" s="202"/>
      <c r="N2732" s="203"/>
      <c r="O2732" s="68"/>
      <c r="P2732" s="68"/>
      <c r="Q2732" s="68"/>
      <c r="R2732" s="68"/>
      <c r="S2732" s="68"/>
      <c r="T2732" s="69"/>
      <c r="U2732" s="38"/>
      <c r="V2732" s="38"/>
      <c r="W2732" s="38"/>
      <c r="X2732" s="38"/>
      <c r="Y2732" s="38"/>
      <c r="Z2732" s="38"/>
      <c r="AA2732" s="38"/>
      <c r="AB2732" s="38"/>
      <c r="AC2732" s="38"/>
      <c r="AD2732" s="38"/>
      <c r="AE2732" s="38"/>
      <c r="AT2732" s="21" t="s">
        <v>542</v>
      </c>
      <c r="AU2732" s="21" t="s">
        <v>85</v>
      </c>
    </row>
    <row r="2733" spans="1:65" s="15" customFormat="1" ht="11.25">
      <c r="B2733" s="227"/>
      <c r="C2733" s="228"/>
      <c r="D2733" s="206" t="s">
        <v>546</v>
      </c>
      <c r="E2733" s="229" t="s">
        <v>19</v>
      </c>
      <c r="F2733" s="230" t="s">
        <v>1187</v>
      </c>
      <c r="G2733" s="228"/>
      <c r="H2733" s="229" t="s">
        <v>19</v>
      </c>
      <c r="I2733" s="231"/>
      <c r="J2733" s="228"/>
      <c r="K2733" s="228"/>
      <c r="L2733" s="232"/>
      <c r="M2733" s="233"/>
      <c r="N2733" s="234"/>
      <c r="O2733" s="234"/>
      <c r="P2733" s="234"/>
      <c r="Q2733" s="234"/>
      <c r="R2733" s="234"/>
      <c r="S2733" s="234"/>
      <c r="T2733" s="235"/>
      <c r="AT2733" s="236" t="s">
        <v>546</v>
      </c>
      <c r="AU2733" s="236" t="s">
        <v>85</v>
      </c>
      <c r="AV2733" s="15" t="s">
        <v>79</v>
      </c>
      <c r="AW2733" s="15" t="s">
        <v>33</v>
      </c>
      <c r="AX2733" s="15" t="s">
        <v>72</v>
      </c>
      <c r="AY2733" s="236" t="s">
        <v>525</v>
      </c>
    </row>
    <row r="2734" spans="1:65" s="13" customFormat="1" ht="11.25">
      <c r="B2734" s="204"/>
      <c r="C2734" s="205"/>
      <c r="D2734" s="206" t="s">
        <v>546</v>
      </c>
      <c r="E2734" s="207" t="s">
        <v>19</v>
      </c>
      <c r="F2734" s="208" t="s">
        <v>79</v>
      </c>
      <c r="G2734" s="205"/>
      <c r="H2734" s="209">
        <v>1</v>
      </c>
      <c r="I2734" s="210"/>
      <c r="J2734" s="205"/>
      <c r="K2734" s="205"/>
      <c r="L2734" s="211"/>
      <c r="M2734" s="212"/>
      <c r="N2734" s="213"/>
      <c r="O2734" s="213"/>
      <c r="P2734" s="213"/>
      <c r="Q2734" s="213"/>
      <c r="R2734" s="213"/>
      <c r="S2734" s="213"/>
      <c r="T2734" s="214"/>
      <c r="AT2734" s="215" t="s">
        <v>546</v>
      </c>
      <c r="AU2734" s="215" t="s">
        <v>85</v>
      </c>
      <c r="AV2734" s="13" t="s">
        <v>85</v>
      </c>
      <c r="AW2734" s="13" t="s">
        <v>33</v>
      </c>
      <c r="AX2734" s="13" t="s">
        <v>72</v>
      </c>
      <c r="AY2734" s="215" t="s">
        <v>525</v>
      </c>
    </row>
    <row r="2735" spans="1:65" s="15" customFormat="1" ht="11.25">
      <c r="B2735" s="227"/>
      <c r="C2735" s="228"/>
      <c r="D2735" s="206" t="s">
        <v>546</v>
      </c>
      <c r="E2735" s="229" t="s">
        <v>19</v>
      </c>
      <c r="F2735" s="230" t="s">
        <v>1097</v>
      </c>
      <c r="G2735" s="228"/>
      <c r="H2735" s="229" t="s">
        <v>19</v>
      </c>
      <c r="I2735" s="231"/>
      <c r="J2735" s="228"/>
      <c r="K2735" s="228"/>
      <c r="L2735" s="232"/>
      <c r="M2735" s="233"/>
      <c r="N2735" s="234"/>
      <c r="O2735" s="234"/>
      <c r="P2735" s="234"/>
      <c r="Q2735" s="234"/>
      <c r="R2735" s="234"/>
      <c r="S2735" s="234"/>
      <c r="T2735" s="235"/>
      <c r="AT2735" s="236" t="s">
        <v>546</v>
      </c>
      <c r="AU2735" s="236" t="s">
        <v>85</v>
      </c>
      <c r="AV2735" s="15" t="s">
        <v>79</v>
      </c>
      <c r="AW2735" s="15" t="s">
        <v>33</v>
      </c>
      <c r="AX2735" s="15" t="s">
        <v>72</v>
      </c>
      <c r="AY2735" s="236" t="s">
        <v>525</v>
      </c>
    </row>
    <row r="2736" spans="1:65" s="13" customFormat="1" ht="11.25">
      <c r="B2736" s="204"/>
      <c r="C2736" s="205"/>
      <c r="D2736" s="206" t="s">
        <v>546</v>
      </c>
      <c r="E2736" s="207" t="s">
        <v>19</v>
      </c>
      <c r="F2736" s="208" t="s">
        <v>79</v>
      </c>
      <c r="G2736" s="205"/>
      <c r="H2736" s="209">
        <v>1</v>
      </c>
      <c r="I2736" s="210"/>
      <c r="J2736" s="205"/>
      <c r="K2736" s="205"/>
      <c r="L2736" s="211"/>
      <c r="M2736" s="212"/>
      <c r="N2736" s="213"/>
      <c r="O2736" s="213"/>
      <c r="P2736" s="213"/>
      <c r="Q2736" s="213"/>
      <c r="R2736" s="213"/>
      <c r="S2736" s="213"/>
      <c r="T2736" s="214"/>
      <c r="AT2736" s="215" t="s">
        <v>546</v>
      </c>
      <c r="AU2736" s="215" t="s">
        <v>85</v>
      </c>
      <c r="AV2736" s="13" t="s">
        <v>85</v>
      </c>
      <c r="AW2736" s="13" t="s">
        <v>33</v>
      </c>
      <c r="AX2736" s="13" t="s">
        <v>72</v>
      </c>
      <c r="AY2736" s="215" t="s">
        <v>525</v>
      </c>
    </row>
    <row r="2737" spans="1:65" s="15" customFormat="1" ht="11.25">
      <c r="B2737" s="227"/>
      <c r="C2737" s="228"/>
      <c r="D2737" s="206" t="s">
        <v>546</v>
      </c>
      <c r="E2737" s="229" t="s">
        <v>19</v>
      </c>
      <c r="F2737" s="230" t="s">
        <v>1135</v>
      </c>
      <c r="G2737" s="228"/>
      <c r="H2737" s="229" t="s">
        <v>19</v>
      </c>
      <c r="I2737" s="231"/>
      <c r="J2737" s="228"/>
      <c r="K2737" s="228"/>
      <c r="L2737" s="232"/>
      <c r="M2737" s="233"/>
      <c r="N2737" s="234"/>
      <c r="O2737" s="234"/>
      <c r="P2737" s="234"/>
      <c r="Q2737" s="234"/>
      <c r="R2737" s="234"/>
      <c r="S2737" s="234"/>
      <c r="T2737" s="235"/>
      <c r="AT2737" s="236" t="s">
        <v>546</v>
      </c>
      <c r="AU2737" s="236" t="s">
        <v>85</v>
      </c>
      <c r="AV2737" s="15" t="s">
        <v>79</v>
      </c>
      <c r="AW2737" s="15" t="s">
        <v>33</v>
      </c>
      <c r="AX2737" s="15" t="s">
        <v>72</v>
      </c>
      <c r="AY2737" s="236" t="s">
        <v>525</v>
      </c>
    </row>
    <row r="2738" spans="1:65" s="13" customFormat="1" ht="11.25">
      <c r="B2738" s="204"/>
      <c r="C2738" s="205"/>
      <c r="D2738" s="206" t="s">
        <v>546</v>
      </c>
      <c r="E2738" s="207" t="s">
        <v>19</v>
      </c>
      <c r="F2738" s="208" t="s">
        <v>85</v>
      </c>
      <c r="G2738" s="205"/>
      <c r="H2738" s="209">
        <v>2</v>
      </c>
      <c r="I2738" s="210"/>
      <c r="J2738" s="205"/>
      <c r="K2738" s="205"/>
      <c r="L2738" s="211"/>
      <c r="M2738" s="212"/>
      <c r="N2738" s="213"/>
      <c r="O2738" s="213"/>
      <c r="P2738" s="213"/>
      <c r="Q2738" s="213"/>
      <c r="R2738" s="213"/>
      <c r="S2738" s="213"/>
      <c r="T2738" s="214"/>
      <c r="AT2738" s="215" t="s">
        <v>546</v>
      </c>
      <c r="AU2738" s="215" t="s">
        <v>85</v>
      </c>
      <c r="AV2738" s="13" t="s">
        <v>85</v>
      </c>
      <c r="AW2738" s="13" t="s">
        <v>33</v>
      </c>
      <c r="AX2738" s="13" t="s">
        <v>72</v>
      </c>
      <c r="AY2738" s="215" t="s">
        <v>525</v>
      </c>
    </row>
    <row r="2739" spans="1:65" s="14" customFormat="1" ht="11.25">
      <c r="B2739" s="216"/>
      <c r="C2739" s="217"/>
      <c r="D2739" s="206" t="s">
        <v>546</v>
      </c>
      <c r="E2739" s="218" t="s">
        <v>19</v>
      </c>
      <c r="F2739" s="219" t="s">
        <v>552</v>
      </c>
      <c r="G2739" s="217"/>
      <c r="H2739" s="220">
        <v>4</v>
      </c>
      <c r="I2739" s="221"/>
      <c r="J2739" s="217"/>
      <c r="K2739" s="217"/>
      <c r="L2739" s="222"/>
      <c r="M2739" s="223"/>
      <c r="N2739" s="224"/>
      <c r="O2739" s="224"/>
      <c r="P2739" s="224"/>
      <c r="Q2739" s="224"/>
      <c r="R2739" s="224"/>
      <c r="S2739" s="224"/>
      <c r="T2739" s="225"/>
      <c r="AT2739" s="226" t="s">
        <v>546</v>
      </c>
      <c r="AU2739" s="226" t="s">
        <v>85</v>
      </c>
      <c r="AV2739" s="14" t="s">
        <v>537</v>
      </c>
      <c r="AW2739" s="14" t="s">
        <v>33</v>
      </c>
      <c r="AX2739" s="14" t="s">
        <v>79</v>
      </c>
      <c r="AY2739" s="226" t="s">
        <v>525</v>
      </c>
    </row>
    <row r="2740" spans="1:65" s="2" customFormat="1" ht="37.9" customHeight="1">
      <c r="A2740" s="38"/>
      <c r="B2740" s="39"/>
      <c r="C2740" s="186" t="s">
        <v>2876</v>
      </c>
      <c r="D2740" s="186" t="s">
        <v>533</v>
      </c>
      <c r="E2740" s="187" t="s">
        <v>2877</v>
      </c>
      <c r="F2740" s="188" t="s">
        <v>2878</v>
      </c>
      <c r="G2740" s="189" t="s">
        <v>651</v>
      </c>
      <c r="H2740" s="190">
        <v>35.590000000000003</v>
      </c>
      <c r="I2740" s="191"/>
      <c r="J2740" s="192">
        <f>ROUND(I2740*H2740,2)</f>
        <v>0</v>
      </c>
      <c r="K2740" s="188" t="s">
        <v>536</v>
      </c>
      <c r="L2740" s="43"/>
      <c r="M2740" s="193" t="s">
        <v>19</v>
      </c>
      <c r="N2740" s="194" t="s">
        <v>44</v>
      </c>
      <c r="O2740" s="68"/>
      <c r="P2740" s="195">
        <f>O2740*H2740</f>
        <v>0</v>
      </c>
      <c r="Q2740" s="195">
        <v>1.4999999999999999E-4</v>
      </c>
      <c r="R2740" s="195">
        <f>Q2740*H2740</f>
        <v>5.3385000000000004E-3</v>
      </c>
      <c r="S2740" s="195">
        <v>0</v>
      </c>
      <c r="T2740" s="196">
        <f>S2740*H2740</f>
        <v>0</v>
      </c>
      <c r="U2740" s="38"/>
      <c r="V2740" s="38"/>
      <c r="W2740" s="38"/>
      <c r="X2740" s="38"/>
      <c r="Y2740" s="38"/>
      <c r="Z2740" s="38"/>
      <c r="AA2740" s="38"/>
      <c r="AB2740" s="38"/>
      <c r="AC2740" s="38"/>
      <c r="AD2740" s="38"/>
      <c r="AE2740" s="38"/>
      <c r="AR2740" s="197" t="s">
        <v>537</v>
      </c>
      <c r="AT2740" s="197" t="s">
        <v>533</v>
      </c>
      <c r="AU2740" s="197" t="s">
        <v>85</v>
      </c>
      <c r="AY2740" s="21" t="s">
        <v>525</v>
      </c>
      <c r="BE2740" s="198">
        <f>IF(N2740="základní",J2740,0)</f>
        <v>0</v>
      </c>
      <c r="BF2740" s="198">
        <f>IF(N2740="snížená",J2740,0)</f>
        <v>0</v>
      </c>
      <c r="BG2740" s="198">
        <f>IF(N2740="zákl. přenesená",J2740,0)</f>
        <v>0</v>
      </c>
      <c r="BH2740" s="198">
        <f>IF(N2740="sníž. přenesená",J2740,0)</f>
        <v>0</v>
      </c>
      <c r="BI2740" s="198">
        <f>IF(N2740="nulová",J2740,0)</f>
        <v>0</v>
      </c>
      <c r="BJ2740" s="21" t="s">
        <v>85</v>
      </c>
      <c r="BK2740" s="198">
        <f>ROUND(I2740*H2740,2)</f>
        <v>0</v>
      </c>
      <c r="BL2740" s="21" t="s">
        <v>537</v>
      </c>
      <c r="BM2740" s="197" t="s">
        <v>2879</v>
      </c>
    </row>
    <row r="2741" spans="1:65" s="2" customFormat="1" ht="11.25">
      <c r="A2741" s="38"/>
      <c r="B2741" s="39"/>
      <c r="C2741" s="40"/>
      <c r="D2741" s="199" t="s">
        <v>542</v>
      </c>
      <c r="E2741" s="40"/>
      <c r="F2741" s="200" t="s">
        <v>2880</v>
      </c>
      <c r="G2741" s="40"/>
      <c r="H2741" s="40"/>
      <c r="I2741" s="201"/>
      <c r="J2741" s="40"/>
      <c r="K2741" s="40"/>
      <c r="L2741" s="43"/>
      <c r="M2741" s="202"/>
      <c r="N2741" s="203"/>
      <c r="O2741" s="68"/>
      <c r="P2741" s="68"/>
      <c r="Q2741" s="68"/>
      <c r="R2741" s="68"/>
      <c r="S2741" s="68"/>
      <c r="T2741" s="69"/>
      <c r="U2741" s="38"/>
      <c r="V2741" s="38"/>
      <c r="W2741" s="38"/>
      <c r="X2741" s="38"/>
      <c r="Y2741" s="38"/>
      <c r="Z2741" s="38"/>
      <c r="AA2741" s="38"/>
      <c r="AB2741" s="38"/>
      <c r="AC2741" s="38"/>
      <c r="AD2741" s="38"/>
      <c r="AE2741" s="38"/>
      <c r="AT2741" s="21" t="s">
        <v>542</v>
      </c>
      <c r="AU2741" s="21" t="s">
        <v>85</v>
      </c>
    </row>
    <row r="2742" spans="1:65" s="15" customFormat="1" ht="11.25">
      <c r="B2742" s="227"/>
      <c r="C2742" s="228"/>
      <c r="D2742" s="206" t="s">
        <v>546</v>
      </c>
      <c r="E2742" s="229" t="s">
        <v>19</v>
      </c>
      <c r="F2742" s="230" t="s">
        <v>1187</v>
      </c>
      <c r="G2742" s="228"/>
      <c r="H2742" s="229" t="s">
        <v>19</v>
      </c>
      <c r="I2742" s="231"/>
      <c r="J2742" s="228"/>
      <c r="K2742" s="228"/>
      <c r="L2742" s="232"/>
      <c r="M2742" s="233"/>
      <c r="N2742" s="234"/>
      <c r="O2742" s="234"/>
      <c r="P2742" s="234"/>
      <c r="Q2742" s="234"/>
      <c r="R2742" s="234"/>
      <c r="S2742" s="234"/>
      <c r="T2742" s="235"/>
      <c r="AT2742" s="236" t="s">
        <v>546</v>
      </c>
      <c r="AU2742" s="236" t="s">
        <v>85</v>
      </c>
      <c r="AV2742" s="15" t="s">
        <v>79</v>
      </c>
      <c r="AW2742" s="15" t="s">
        <v>33</v>
      </c>
      <c r="AX2742" s="15" t="s">
        <v>72</v>
      </c>
      <c r="AY2742" s="236" t="s">
        <v>525</v>
      </c>
    </row>
    <row r="2743" spans="1:65" s="13" customFormat="1" ht="11.25">
      <c r="B2743" s="204"/>
      <c r="C2743" s="205"/>
      <c r="D2743" s="206" t="s">
        <v>546</v>
      </c>
      <c r="E2743" s="207" t="s">
        <v>19</v>
      </c>
      <c r="F2743" s="208" t="s">
        <v>2881</v>
      </c>
      <c r="G2743" s="205"/>
      <c r="H2743" s="209">
        <v>11.443</v>
      </c>
      <c r="I2743" s="210"/>
      <c r="J2743" s="205"/>
      <c r="K2743" s="205"/>
      <c r="L2743" s="211"/>
      <c r="M2743" s="212"/>
      <c r="N2743" s="213"/>
      <c r="O2743" s="213"/>
      <c r="P2743" s="213"/>
      <c r="Q2743" s="213"/>
      <c r="R2743" s="213"/>
      <c r="S2743" s="213"/>
      <c r="T2743" s="214"/>
      <c r="AT2743" s="215" t="s">
        <v>546</v>
      </c>
      <c r="AU2743" s="215" t="s">
        <v>85</v>
      </c>
      <c r="AV2743" s="13" t="s">
        <v>85</v>
      </c>
      <c r="AW2743" s="13" t="s">
        <v>33</v>
      </c>
      <c r="AX2743" s="13" t="s">
        <v>72</v>
      </c>
      <c r="AY2743" s="215" t="s">
        <v>525</v>
      </c>
    </row>
    <row r="2744" spans="1:65" s="15" customFormat="1" ht="11.25">
      <c r="B2744" s="227"/>
      <c r="C2744" s="228"/>
      <c r="D2744" s="206" t="s">
        <v>546</v>
      </c>
      <c r="E2744" s="229" t="s">
        <v>19</v>
      </c>
      <c r="F2744" s="230" t="s">
        <v>1097</v>
      </c>
      <c r="G2744" s="228"/>
      <c r="H2744" s="229" t="s">
        <v>19</v>
      </c>
      <c r="I2744" s="231"/>
      <c r="J2744" s="228"/>
      <c r="K2744" s="228"/>
      <c r="L2744" s="232"/>
      <c r="M2744" s="233"/>
      <c r="N2744" s="234"/>
      <c r="O2744" s="234"/>
      <c r="P2744" s="234"/>
      <c r="Q2744" s="234"/>
      <c r="R2744" s="234"/>
      <c r="S2744" s="234"/>
      <c r="T2744" s="235"/>
      <c r="AT2744" s="236" t="s">
        <v>546</v>
      </c>
      <c r="AU2744" s="236" t="s">
        <v>85</v>
      </c>
      <c r="AV2744" s="15" t="s">
        <v>79</v>
      </c>
      <c r="AW2744" s="15" t="s">
        <v>33</v>
      </c>
      <c r="AX2744" s="15" t="s">
        <v>72</v>
      </c>
      <c r="AY2744" s="236" t="s">
        <v>525</v>
      </c>
    </row>
    <row r="2745" spans="1:65" s="13" customFormat="1" ht="11.25">
      <c r="B2745" s="204"/>
      <c r="C2745" s="205"/>
      <c r="D2745" s="206" t="s">
        <v>546</v>
      </c>
      <c r="E2745" s="207" t="s">
        <v>19</v>
      </c>
      <c r="F2745" s="208" t="s">
        <v>2882</v>
      </c>
      <c r="G2745" s="205"/>
      <c r="H2745" s="209">
        <v>11.907999999999999</v>
      </c>
      <c r="I2745" s="210"/>
      <c r="J2745" s="205"/>
      <c r="K2745" s="205"/>
      <c r="L2745" s="211"/>
      <c r="M2745" s="212"/>
      <c r="N2745" s="213"/>
      <c r="O2745" s="213"/>
      <c r="P2745" s="213"/>
      <c r="Q2745" s="213"/>
      <c r="R2745" s="213"/>
      <c r="S2745" s="213"/>
      <c r="T2745" s="214"/>
      <c r="AT2745" s="215" t="s">
        <v>546</v>
      </c>
      <c r="AU2745" s="215" t="s">
        <v>85</v>
      </c>
      <c r="AV2745" s="13" t="s">
        <v>85</v>
      </c>
      <c r="AW2745" s="13" t="s">
        <v>33</v>
      </c>
      <c r="AX2745" s="13" t="s">
        <v>72</v>
      </c>
      <c r="AY2745" s="215" t="s">
        <v>525</v>
      </c>
    </row>
    <row r="2746" spans="1:65" s="15" customFormat="1" ht="11.25">
      <c r="B2746" s="227"/>
      <c r="C2746" s="228"/>
      <c r="D2746" s="206" t="s">
        <v>546</v>
      </c>
      <c r="E2746" s="229" t="s">
        <v>19</v>
      </c>
      <c r="F2746" s="230" t="s">
        <v>1135</v>
      </c>
      <c r="G2746" s="228"/>
      <c r="H2746" s="229" t="s">
        <v>19</v>
      </c>
      <c r="I2746" s="231"/>
      <c r="J2746" s="228"/>
      <c r="K2746" s="228"/>
      <c r="L2746" s="232"/>
      <c r="M2746" s="233"/>
      <c r="N2746" s="234"/>
      <c r="O2746" s="234"/>
      <c r="P2746" s="234"/>
      <c r="Q2746" s="234"/>
      <c r="R2746" s="234"/>
      <c r="S2746" s="234"/>
      <c r="T2746" s="235"/>
      <c r="AT2746" s="236" t="s">
        <v>546</v>
      </c>
      <c r="AU2746" s="236" t="s">
        <v>85</v>
      </c>
      <c r="AV2746" s="15" t="s">
        <v>79</v>
      </c>
      <c r="AW2746" s="15" t="s">
        <v>33</v>
      </c>
      <c r="AX2746" s="15" t="s">
        <v>72</v>
      </c>
      <c r="AY2746" s="236" t="s">
        <v>525</v>
      </c>
    </row>
    <row r="2747" spans="1:65" s="13" customFormat="1" ht="11.25">
      <c r="B2747" s="204"/>
      <c r="C2747" s="205"/>
      <c r="D2747" s="206" t="s">
        <v>546</v>
      </c>
      <c r="E2747" s="207" t="s">
        <v>19</v>
      </c>
      <c r="F2747" s="208" t="s">
        <v>2883</v>
      </c>
      <c r="G2747" s="205"/>
      <c r="H2747" s="209">
        <v>12.239000000000001</v>
      </c>
      <c r="I2747" s="210"/>
      <c r="J2747" s="205"/>
      <c r="K2747" s="205"/>
      <c r="L2747" s="211"/>
      <c r="M2747" s="212"/>
      <c r="N2747" s="213"/>
      <c r="O2747" s="213"/>
      <c r="P2747" s="213"/>
      <c r="Q2747" s="213"/>
      <c r="R2747" s="213"/>
      <c r="S2747" s="213"/>
      <c r="T2747" s="214"/>
      <c r="AT2747" s="215" t="s">
        <v>546</v>
      </c>
      <c r="AU2747" s="215" t="s">
        <v>85</v>
      </c>
      <c r="AV2747" s="13" t="s">
        <v>85</v>
      </c>
      <c r="AW2747" s="13" t="s">
        <v>33</v>
      </c>
      <c r="AX2747" s="13" t="s">
        <v>72</v>
      </c>
      <c r="AY2747" s="215" t="s">
        <v>525</v>
      </c>
    </row>
    <row r="2748" spans="1:65" s="14" customFormat="1" ht="11.25">
      <c r="B2748" s="216"/>
      <c r="C2748" s="217"/>
      <c r="D2748" s="206" t="s">
        <v>546</v>
      </c>
      <c r="E2748" s="218" t="s">
        <v>19</v>
      </c>
      <c r="F2748" s="219" t="s">
        <v>552</v>
      </c>
      <c r="G2748" s="217"/>
      <c r="H2748" s="220">
        <v>35.590000000000003</v>
      </c>
      <c r="I2748" s="221"/>
      <c r="J2748" s="217"/>
      <c r="K2748" s="217"/>
      <c r="L2748" s="222"/>
      <c r="M2748" s="223"/>
      <c r="N2748" s="224"/>
      <c r="O2748" s="224"/>
      <c r="P2748" s="224"/>
      <c r="Q2748" s="224"/>
      <c r="R2748" s="224"/>
      <c r="S2748" s="224"/>
      <c r="T2748" s="225"/>
      <c r="AT2748" s="226" t="s">
        <v>546</v>
      </c>
      <c r="AU2748" s="226" t="s">
        <v>85</v>
      </c>
      <c r="AV2748" s="14" t="s">
        <v>537</v>
      </c>
      <c r="AW2748" s="14" t="s">
        <v>33</v>
      </c>
      <c r="AX2748" s="14" t="s">
        <v>79</v>
      </c>
      <c r="AY2748" s="226" t="s">
        <v>525</v>
      </c>
    </row>
    <row r="2749" spans="1:65" s="2" customFormat="1" ht="24.2" customHeight="1">
      <c r="A2749" s="38"/>
      <c r="B2749" s="39"/>
      <c r="C2749" s="186" t="s">
        <v>2884</v>
      </c>
      <c r="D2749" s="186" t="s">
        <v>533</v>
      </c>
      <c r="E2749" s="187" t="s">
        <v>2885</v>
      </c>
      <c r="F2749" s="188" t="s">
        <v>2886</v>
      </c>
      <c r="G2749" s="189" t="s">
        <v>318</v>
      </c>
      <c r="H2749" s="190">
        <v>5.4269999999999996</v>
      </c>
      <c r="I2749" s="191"/>
      <c r="J2749" s="192">
        <f>ROUND(I2749*H2749,2)</f>
        <v>0</v>
      </c>
      <c r="K2749" s="188" t="s">
        <v>536</v>
      </c>
      <c r="L2749" s="43"/>
      <c r="M2749" s="193" t="s">
        <v>19</v>
      </c>
      <c r="N2749" s="194" t="s">
        <v>44</v>
      </c>
      <c r="O2749" s="68"/>
      <c r="P2749" s="195">
        <f>O2749*H2749</f>
        <v>0</v>
      </c>
      <c r="Q2749" s="195">
        <v>0</v>
      </c>
      <c r="R2749" s="195">
        <f>Q2749*H2749</f>
        <v>0</v>
      </c>
      <c r="S2749" s="195">
        <v>1</v>
      </c>
      <c r="T2749" s="196">
        <f>S2749*H2749</f>
        <v>5.4269999999999996</v>
      </c>
      <c r="U2749" s="38"/>
      <c r="V2749" s="38"/>
      <c r="W2749" s="38"/>
      <c r="X2749" s="38"/>
      <c r="Y2749" s="38"/>
      <c r="Z2749" s="38"/>
      <c r="AA2749" s="38"/>
      <c r="AB2749" s="38"/>
      <c r="AC2749" s="38"/>
      <c r="AD2749" s="38"/>
      <c r="AE2749" s="38"/>
      <c r="AR2749" s="197" t="s">
        <v>537</v>
      </c>
      <c r="AT2749" s="197" t="s">
        <v>533</v>
      </c>
      <c r="AU2749" s="197" t="s">
        <v>85</v>
      </c>
      <c r="AY2749" s="21" t="s">
        <v>525</v>
      </c>
      <c r="BE2749" s="198">
        <f>IF(N2749="základní",J2749,0)</f>
        <v>0</v>
      </c>
      <c r="BF2749" s="198">
        <f>IF(N2749="snížená",J2749,0)</f>
        <v>0</v>
      </c>
      <c r="BG2749" s="198">
        <f>IF(N2749="zákl. přenesená",J2749,0)</f>
        <v>0</v>
      </c>
      <c r="BH2749" s="198">
        <f>IF(N2749="sníž. přenesená",J2749,0)</f>
        <v>0</v>
      </c>
      <c r="BI2749" s="198">
        <f>IF(N2749="nulová",J2749,0)</f>
        <v>0</v>
      </c>
      <c r="BJ2749" s="21" t="s">
        <v>85</v>
      </c>
      <c r="BK2749" s="198">
        <f>ROUND(I2749*H2749,2)</f>
        <v>0</v>
      </c>
      <c r="BL2749" s="21" t="s">
        <v>537</v>
      </c>
      <c r="BM2749" s="197" t="s">
        <v>2887</v>
      </c>
    </row>
    <row r="2750" spans="1:65" s="2" customFormat="1" ht="11.25">
      <c r="A2750" s="38"/>
      <c r="B2750" s="39"/>
      <c r="C2750" s="40"/>
      <c r="D2750" s="199" t="s">
        <v>542</v>
      </c>
      <c r="E2750" s="40"/>
      <c r="F2750" s="200" t="s">
        <v>2888</v>
      </c>
      <c r="G2750" s="40"/>
      <c r="H2750" s="40"/>
      <c r="I2750" s="201"/>
      <c r="J2750" s="40"/>
      <c r="K2750" s="40"/>
      <c r="L2750" s="43"/>
      <c r="M2750" s="202"/>
      <c r="N2750" s="203"/>
      <c r="O2750" s="68"/>
      <c r="P2750" s="68"/>
      <c r="Q2750" s="68"/>
      <c r="R2750" s="68"/>
      <c r="S2750" s="68"/>
      <c r="T2750" s="69"/>
      <c r="U2750" s="38"/>
      <c r="V2750" s="38"/>
      <c r="W2750" s="38"/>
      <c r="X2750" s="38"/>
      <c r="Y2750" s="38"/>
      <c r="Z2750" s="38"/>
      <c r="AA2750" s="38"/>
      <c r="AB2750" s="38"/>
      <c r="AC2750" s="38"/>
      <c r="AD2750" s="38"/>
      <c r="AE2750" s="38"/>
      <c r="AT2750" s="21" t="s">
        <v>542</v>
      </c>
      <c r="AU2750" s="21" t="s">
        <v>85</v>
      </c>
    </row>
    <row r="2751" spans="1:65" s="15" customFormat="1" ht="11.25">
      <c r="B2751" s="227"/>
      <c r="C2751" s="228"/>
      <c r="D2751" s="206" t="s">
        <v>546</v>
      </c>
      <c r="E2751" s="229" t="s">
        <v>19</v>
      </c>
      <c r="F2751" s="230" t="s">
        <v>2889</v>
      </c>
      <c r="G2751" s="228"/>
      <c r="H2751" s="229" t="s">
        <v>19</v>
      </c>
      <c r="I2751" s="231"/>
      <c r="J2751" s="228"/>
      <c r="K2751" s="228"/>
      <c r="L2751" s="232"/>
      <c r="M2751" s="233"/>
      <c r="N2751" s="234"/>
      <c r="O2751" s="234"/>
      <c r="P2751" s="234"/>
      <c r="Q2751" s="234"/>
      <c r="R2751" s="234"/>
      <c r="S2751" s="234"/>
      <c r="T2751" s="235"/>
      <c r="AT2751" s="236" t="s">
        <v>546</v>
      </c>
      <c r="AU2751" s="236" t="s">
        <v>85</v>
      </c>
      <c r="AV2751" s="15" t="s">
        <v>79</v>
      </c>
      <c r="AW2751" s="15" t="s">
        <v>33</v>
      </c>
      <c r="AX2751" s="15" t="s">
        <v>72</v>
      </c>
      <c r="AY2751" s="236" t="s">
        <v>525</v>
      </c>
    </row>
    <row r="2752" spans="1:65" s="13" customFormat="1" ht="11.25">
      <c r="B2752" s="204"/>
      <c r="C2752" s="205"/>
      <c r="D2752" s="206" t="s">
        <v>546</v>
      </c>
      <c r="E2752" s="207" t="s">
        <v>19</v>
      </c>
      <c r="F2752" s="208" t="s">
        <v>2890</v>
      </c>
      <c r="G2752" s="205"/>
      <c r="H2752" s="209">
        <v>5.4269999999999996</v>
      </c>
      <c r="I2752" s="210"/>
      <c r="J2752" s="205"/>
      <c r="K2752" s="205"/>
      <c r="L2752" s="211"/>
      <c r="M2752" s="212"/>
      <c r="N2752" s="213"/>
      <c r="O2752" s="213"/>
      <c r="P2752" s="213"/>
      <c r="Q2752" s="213"/>
      <c r="R2752" s="213"/>
      <c r="S2752" s="213"/>
      <c r="T2752" s="214"/>
      <c r="AT2752" s="215" t="s">
        <v>546</v>
      </c>
      <c r="AU2752" s="215" t="s">
        <v>85</v>
      </c>
      <c r="AV2752" s="13" t="s">
        <v>85</v>
      </c>
      <c r="AW2752" s="13" t="s">
        <v>33</v>
      </c>
      <c r="AX2752" s="13" t="s">
        <v>79</v>
      </c>
      <c r="AY2752" s="215" t="s">
        <v>525</v>
      </c>
    </row>
    <row r="2753" spans="1:65" s="2" customFormat="1" ht="33" customHeight="1">
      <c r="A2753" s="38"/>
      <c r="B2753" s="39"/>
      <c r="C2753" s="186" t="s">
        <v>2891</v>
      </c>
      <c r="D2753" s="186" t="s">
        <v>533</v>
      </c>
      <c r="E2753" s="187" t="s">
        <v>2892</v>
      </c>
      <c r="F2753" s="188" t="s">
        <v>2893</v>
      </c>
      <c r="G2753" s="189" t="s">
        <v>326</v>
      </c>
      <c r="H2753" s="190">
        <v>233.5</v>
      </c>
      <c r="I2753" s="191"/>
      <c r="J2753" s="192">
        <f>ROUND(I2753*H2753,2)</f>
        <v>0</v>
      </c>
      <c r="K2753" s="188" t="s">
        <v>536</v>
      </c>
      <c r="L2753" s="43"/>
      <c r="M2753" s="193" t="s">
        <v>19</v>
      </c>
      <c r="N2753" s="194" t="s">
        <v>44</v>
      </c>
      <c r="O2753" s="68"/>
      <c r="P2753" s="195">
        <f>O2753*H2753</f>
        <v>0</v>
      </c>
      <c r="Q2753" s="195">
        <v>0</v>
      </c>
      <c r="R2753" s="195">
        <f>Q2753*H2753</f>
        <v>0</v>
      </c>
      <c r="S2753" s="195">
        <v>1E-3</v>
      </c>
      <c r="T2753" s="196">
        <f>S2753*H2753</f>
        <v>0.23350000000000001</v>
      </c>
      <c r="U2753" s="38"/>
      <c r="V2753" s="38"/>
      <c r="W2753" s="38"/>
      <c r="X2753" s="38"/>
      <c r="Y2753" s="38"/>
      <c r="Z2753" s="38"/>
      <c r="AA2753" s="38"/>
      <c r="AB2753" s="38"/>
      <c r="AC2753" s="38"/>
      <c r="AD2753" s="38"/>
      <c r="AE2753" s="38"/>
      <c r="AR2753" s="197" t="s">
        <v>642</v>
      </c>
      <c r="AT2753" s="197" t="s">
        <v>533</v>
      </c>
      <c r="AU2753" s="197" t="s">
        <v>85</v>
      </c>
      <c r="AY2753" s="21" t="s">
        <v>525</v>
      </c>
      <c r="BE2753" s="198">
        <f>IF(N2753="základní",J2753,0)</f>
        <v>0</v>
      </c>
      <c r="BF2753" s="198">
        <f>IF(N2753="snížená",J2753,0)</f>
        <v>0</v>
      </c>
      <c r="BG2753" s="198">
        <f>IF(N2753="zákl. přenesená",J2753,0)</f>
        <v>0</v>
      </c>
      <c r="BH2753" s="198">
        <f>IF(N2753="sníž. přenesená",J2753,0)</f>
        <v>0</v>
      </c>
      <c r="BI2753" s="198">
        <f>IF(N2753="nulová",J2753,0)</f>
        <v>0</v>
      </c>
      <c r="BJ2753" s="21" t="s">
        <v>85</v>
      </c>
      <c r="BK2753" s="198">
        <f>ROUND(I2753*H2753,2)</f>
        <v>0</v>
      </c>
      <c r="BL2753" s="21" t="s">
        <v>642</v>
      </c>
      <c r="BM2753" s="197" t="s">
        <v>2894</v>
      </c>
    </row>
    <row r="2754" spans="1:65" s="2" customFormat="1" ht="11.25">
      <c r="A2754" s="38"/>
      <c r="B2754" s="39"/>
      <c r="C2754" s="40"/>
      <c r="D2754" s="199" t="s">
        <v>542</v>
      </c>
      <c r="E2754" s="40"/>
      <c r="F2754" s="200" t="s">
        <v>2895</v>
      </c>
      <c r="G2754" s="40"/>
      <c r="H2754" s="40"/>
      <c r="I2754" s="201"/>
      <c r="J2754" s="40"/>
      <c r="K2754" s="40"/>
      <c r="L2754" s="43"/>
      <c r="M2754" s="202"/>
      <c r="N2754" s="203"/>
      <c r="O2754" s="68"/>
      <c r="P2754" s="68"/>
      <c r="Q2754" s="68"/>
      <c r="R2754" s="68"/>
      <c r="S2754" s="68"/>
      <c r="T2754" s="69"/>
      <c r="U2754" s="38"/>
      <c r="V2754" s="38"/>
      <c r="W2754" s="38"/>
      <c r="X2754" s="38"/>
      <c r="Y2754" s="38"/>
      <c r="Z2754" s="38"/>
      <c r="AA2754" s="38"/>
      <c r="AB2754" s="38"/>
      <c r="AC2754" s="38"/>
      <c r="AD2754" s="38"/>
      <c r="AE2754" s="38"/>
      <c r="AT2754" s="21" t="s">
        <v>542</v>
      </c>
      <c r="AU2754" s="21" t="s">
        <v>85</v>
      </c>
    </row>
    <row r="2755" spans="1:65" s="15" customFormat="1" ht="11.25">
      <c r="B2755" s="227"/>
      <c r="C2755" s="228"/>
      <c r="D2755" s="206" t="s">
        <v>546</v>
      </c>
      <c r="E2755" s="229" t="s">
        <v>19</v>
      </c>
      <c r="F2755" s="230" t="s">
        <v>750</v>
      </c>
      <c r="G2755" s="228"/>
      <c r="H2755" s="229" t="s">
        <v>19</v>
      </c>
      <c r="I2755" s="231"/>
      <c r="J2755" s="228"/>
      <c r="K2755" s="228"/>
      <c r="L2755" s="232"/>
      <c r="M2755" s="233"/>
      <c r="N2755" s="234"/>
      <c r="O2755" s="234"/>
      <c r="P2755" s="234"/>
      <c r="Q2755" s="234"/>
      <c r="R2755" s="234"/>
      <c r="S2755" s="234"/>
      <c r="T2755" s="235"/>
      <c r="AT2755" s="236" t="s">
        <v>546</v>
      </c>
      <c r="AU2755" s="236" t="s">
        <v>85</v>
      </c>
      <c r="AV2755" s="15" t="s">
        <v>79</v>
      </c>
      <c r="AW2755" s="15" t="s">
        <v>33</v>
      </c>
      <c r="AX2755" s="15" t="s">
        <v>72</v>
      </c>
      <c r="AY2755" s="236" t="s">
        <v>525</v>
      </c>
    </row>
    <row r="2756" spans="1:65" s="13" customFormat="1" ht="11.25">
      <c r="B2756" s="204"/>
      <c r="C2756" s="205"/>
      <c r="D2756" s="206" t="s">
        <v>546</v>
      </c>
      <c r="E2756" s="207" t="s">
        <v>19</v>
      </c>
      <c r="F2756" s="208" t="s">
        <v>625</v>
      </c>
      <c r="G2756" s="205"/>
      <c r="H2756" s="209">
        <v>233.5</v>
      </c>
      <c r="I2756" s="210"/>
      <c r="J2756" s="205"/>
      <c r="K2756" s="205"/>
      <c r="L2756" s="211"/>
      <c r="M2756" s="212"/>
      <c r="N2756" s="213"/>
      <c r="O2756" s="213"/>
      <c r="P2756" s="213"/>
      <c r="Q2756" s="213"/>
      <c r="R2756" s="213"/>
      <c r="S2756" s="213"/>
      <c r="T2756" s="214"/>
      <c r="AT2756" s="215" t="s">
        <v>546</v>
      </c>
      <c r="AU2756" s="215" t="s">
        <v>85</v>
      </c>
      <c r="AV2756" s="13" t="s">
        <v>85</v>
      </c>
      <c r="AW2756" s="13" t="s">
        <v>33</v>
      </c>
      <c r="AX2756" s="13" t="s">
        <v>79</v>
      </c>
      <c r="AY2756" s="215" t="s">
        <v>525</v>
      </c>
    </row>
    <row r="2757" spans="1:65" s="2" customFormat="1" ht="33" customHeight="1">
      <c r="A2757" s="38"/>
      <c r="B2757" s="39"/>
      <c r="C2757" s="186" t="s">
        <v>2896</v>
      </c>
      <c r="D2757" s="186" t="s">
        <v>533</v>
      </c>
      <c r="E2757" s="187" t="s">
        <v>2897</v>
      </c>
      <c r="F2757" s="188" t="s">
        <v>2898</v>
      </c>
      <c r="G2757" s="189" t="s">
        <v>326</v>
      </c>
      <c r="H2757" s="190">
        <v>1038.261</v>
      </c>
      <c r="I2757" s="191"/>
      <c r="J2757" s="192">
        <f>ROUND(I2757*H2757,2)</f>
        <v>0</v>
      </c>
      <c r="K2757" s="188" t="s">
        <v>536</v>
      </c>
      <c r="L2757" s="43"/>
      <c r="M2757" s="193" t="s">
        <v>19</v>
      </c>
      <c r="N2757" s="194" t="s">
        <v>44</v>
      </c>
      <c r="O2757" s="68"/>
      <c r="P2757" s="195">
        <f>O2757*H2757</f>
        <v>0</v>
      </c>
      <c r="Q2757" s="195">
        <v>0</v>
      </c>
      <c r="R2757" s="195">
        <f>Q2757*H2757</f>
        <v>0</v>
      </c>
      <c r="S2757" s="195">
        <v>1E-3</v>
      </c>
      <c r="T2757" s="196">
        <f>S2757*H2757</f>
        <v>1.0382609999999999</v>
      </c>
      <c r="U2757" s="38"/>
      <c r="V2757" s="38"/>
      <c r="W2757" s="38"/>
      <c r="X2757" s="38"/>
      <c r="Y2757" s="38"/>
      <c r="Z2757" s="38"/>
      <c r="AA2757" s="38"/>
      <c r="AB2757" s="38"/>
      <c r="AC2757" s="38"/>
      <c r="AD2757" s="38"/>
      <c r="AE2757" s="38"/>
      <c r="AR2757" s="197" t="s">
        <v>642</v>
      </c>
      <c r="AT2757" s="197" t="s">
        <v>533</v>
      </c>
      <c r="AU2757" s="197" t="s">
        <v>85</v>
      </c>
      <c r="AY2757" s="21" t="s">
        <v>525</v>
      </c>
      <c r="BE2757" s="198">
        <f>IF(N2757="základní",J2757,0)</f>
        <v>0</v>
      </c>
      <c r="BF2757" s="198">
        <f>IF(N2757="snížená",J2757,0)</f>
        <v>0</v>
      </c>
      <c r="BG2757" s="198">
        <f>IF(N2757="zákl. přenesená",J2757,0)</f>
        <v>0</v>
      </c>
      <c r="BH2757" s="198">
        <f>IF(N2757="sníž. přenesená",J2757,0)</f>
        <v>0</v>
      </c>
      <c r="BI2757" s="198">
        <f>IF(N2757="nulová",J2757,0)</f>
        <v>0</v>
      </c>
      <c r="BJ2757" s="21" t="s">
        <v>85</v>
      </c>
      <c r="BK2757" s="198">
        <f>ROUND(I2757*H2757,2)</f>
        <v>0</v>
      </c>
      <c r="BL2757" s="21" t="s">
        <v>642</v>
      </c>
      <c r="BM2757" s="197" t="s">
        <v>2899</v>
      </c>
    </row>
    <row r="2758" spans="1:65" s="2" customFormat="1" ht="11.25">
      <c r="A2758" s="38"/>
      <c r="B2758" s="39"/>
      <c r="C2758" s="40"/>
      <c r="D2758" s="199" t="s">
        <v>542</v>
      </c>
      <c r="E2758" s="40"/>
      <c r="F2758" s="200" t="s">
        <v>2900</v>
      </c>
      <c r="G2758" s="40"/>
      <c r="H2758" s="40"/>
      <c r="I2758" s="201"/>
      <c r="J2758" s="40"/>
      <c r="K2758" s="40"/>
      <c r="L2758" s="43"/>
      <c r="M2758" s="202"/>
      <c r="N2758" s="203"/>
      <c r="O2758" s="68"/>
      <c r="P2758" s="68"/>
      <c r="Q2758" s="68"/>
      <c r="R2758" s="68"/>
      <c r="S2758" s="68"/>
      <c r="T2758" s="69"/>
      <c r="U2758" s="38"/>
      <c r="V2758" s="38"/>
      <c r="W2758" s="38"/>
      <c r="X2758" s="38"/>
      <c r="Y2758" s="38"/>
      <c r="Z2758" s="38"/>
      <c r="AA2758" s="38"/>
      <c r="AB2758" s="38"/>
      <c r="AC2758" s="38"/>
      <c r="AD2758" s="38"/>
      <c r="AE2758" s="38"/>
      <c r="AT2758" s="21" t="s">
        <v>542</v>
      </c>
      <c r="AU2758" s="21" t="s">
        <v>85</v>
      </c>
    </row>
    <row r="2759" spans="1:65" s="15" customFormat="1" ht="11.25">
      <c r="B2759" s="227"/>
      <c r="C2759" s="228"/>
      <c r="D2759" s="206" t="s">
        <v>546</v>
      </c>
      <c r="E2759" s="229" t="s">
        <v>19</v>
      </c>
      <c r="F2759" s="230" t="s">
        <v>758</v>
      </c>
      <c r="G2759" s="228"/>
      <c r="H2759" s="229" t="s">
        <v>19</v>
      </c>
      <c r="I2759" s="231"/>
      <c r="J2759" s="228"/>
      <c r="K2759" s="228"/>
      <c r="L2759" s="232"/>
      <c r="M2759" s="233"/>
      <c r="N2759" s="234"/>
      <c r="O2759" s="234"/>
      <c r="P2759" s="234"/>
      <c r="Q2759" s="234"/>
      <c r="R2759" s="234"/>
      <c r="S2759" s="234"/>
      <c r="T2759" s="235"/>
      <c r="AT2759" s="236" t="s">
        <v>546</v>
      </c>
      <c r="AU2759" s="236" t="s">
        <v>85</v>
      </c>
      <c r="AV2759" s="15" t="s">
        <v>79</v>
      </c>
      <c r="AW2759" s="15" t="s">
        <v>33</v>
      </c>
      <c r="AX2759" s="15" t="s">
        <v>72</v>
      </c>
      <c r="AY2759" s="236" t="s">
        <v>525</v>
      </c>
    </row>
    <row r="2760" spans="1:65" s="13" customFormat="1" ht="11.25">
      <c r="B2760" s="204"/>
      <c r="C2760" s="205"/>
      <c r="D2760" s="206" t="s">
        <v>546</v>
      </c>
      <c r="E2760" s="207" t="s">
        <v>19</v>
      </c>
      <c r="F2760" s="208" t="s">
        <v>324</v>
      </c>
      <c r="G2760" s="205"/>
      <c r="H2760" s="209">
        <v>1038.261</v>
      </c>
      <c r="I2760" s="210"/>
      <c r="J2760" s="205"/>
      <c r="K2760" s="205"/>
      <c r="L2760" s="211"/>
      <c r="M2760" s="212"/>
      <c r="N2760" s="213"/>
      <c r="O2760" s="213"/>
      <c r="P2760" s="213"/>
      <c r="Q2760" s="213"/>
      <c r="R2760" s="213"/>
      <c r="S2760" s="213"/>
      <c r="T2760" s="214"/>
      <c r="AT2760" s="215" t="s">
        <v>546</v>
      </c>
      <c r="AU2760" s="215" t="s">
        <v>85</v>
      </c>
      <c r="AV2760" s="13" t="s">
        <v>85</v>
      </c>
      <c r="AW2760" s="13" t="s">
        <v>33</v>
      </c>
      <c r="AX2760" s="13" t="s">
        <v>79</v>
      </c>
      <c r="AY2760" s="215" t="s">
        <v>525</v>
      </c>
    </row>
    <row r="2761" spans="1:65" s="2" customFormat="1" ht="37.9" customHeight="1">
      <c r="A2761" s="38"/>
      <c r="B2761" s="39"/>
      <c r="C2761" s="186" t="s">
        <v>2901</v>
      </c>
      <c r="D2761" s="186" t="s">
        <v>533</v>
      </c>
      <c r="E2761" s="187" t="s">
        <v>2902</v>
      </c>
      <c r="F2761" s="188" t="s">
        <v>2903</v>
      </c>
      <c r="G2761" s="189" t="s">
        <v>132</v>
      </c>
      <c r="H2761" s="190">
        <v>3.5</v>
      </c>
      <c r="I2761" s="191"/>
      <c r="J2761" s="192">
        <f>ROUND(I2761*H2761,2)</f>
        <v>0</v>
      </c>
      <c r="K2761" s="188" t="s">
        <v>1079</v>
      </c>
      <c r="L2761" s="43"/>
      <c r="M2761" s="193" t="s">
        <v>19</v>
      </c>
      <c r="N2761" s="194" t="s">
        <v>44</v>
      </c>
      <c r="O2761" s="68"/>
      <c r="P2761" s="195">
        <f>O2761*H2761</f>
        <v>0</v>
      </c>
      <c r="Q2761" s="195">
        <v>0</v>
      </c>
      <c r="R2761" s="195">
        <f>Q2761*H2761</f>
        <v>0</v>
      </c>
      <c r="S2761" s="195">
        <v>6.2E-2</v>
      </c>
      <c r="T2761" s="196">
        <f>S2761*H2761</f>
        <v>0.217</v>
      </c>
      <c r="U2761" s="38"/>
      <c r="V2761" s="38"/>
      <c r="W2761" s="38"/>
      <c r="X2761" s="38"/>
      <c r="Y2761" s="38"/>
      <c r="Z2761" s="38"/>
      <c r="AA2761" s="38"/>
      <c r="AB2761" s="38"/>
      <c r="AC2761" s="38"/>
      <c r="AD2761" s="38"/>
      <c r="AE2761" s="38"/>
      <c r="AR2761" s="197" t="s">
        <v>537</v>
      </c>
      <c r="AT2761" s="197" t="s">
        <v>533</v>
      </c>
      <c r="AU2761" s="197" t="s">
        <v>85</v>
      </c>
      <c r="AY2761" s="21" t="s">
        <v>525</v>
      </c>
      <c r="BE2761" s="198">
        <f>IF(N2761="základní",J2761,0)</f>
        <v>0</v>
      </c>
      <c r="BF2761" s="198">
        <f>IF(N2761="snížená",J2761,0)</f>
        <v>0</v>
      </c>
      <c r="BG2761" s="198">
        <f>IF(N2761="zákl. přenesená",J2761,0)</f>
        <v>0</v>
      </c>
      <c r="BH2761" s="198">
        <f>IF(N2761="sníž. přenesená",J2761,0)</f>
        <v>0</v>
      </c>
      <c r="BI2761" s="198">
        <f>IF(N2761="nulová",J2761,0)</f>
        <v>0</v>
      </c>
      <c r="BJ2761" s="21" t="s">
        <v>85</v>
      </c>
      <c r="BK2761" s="198">
        <f>ROUND(I2761*H2761,2)</f>
        <v>0</v>
      </c>
      <c r="BL2761" s="21" t="s">
        <v>537</v>
      </c>
      <c r="BM2761" s="197" t="s">
        <v>2904</v>
      </c>
    </row>
    <row r="2762" spans="1:65" s="2" customFormat="1" ht="11.25">
      <c r="A2762" s="38"/>
      <c r="B2762" s="39"/>
      <c r="C2762" s="40"/>
      <c r="D2762" s="199" t="s">
        <v>542</v>
      </c>
      <c r="E2762" s="40"/>
      <c r="F2762" s="200" t="s">
        <v>2905</v>
      </c>
      <c r="G2762" s="40"/>
      <c r="H2762" s="40"/>
      <c r="I2762" s="201"/>
      <c r="J2762" s="40"/>
      <c r="K2762" s="40"/>
      <c r="L2762" s="43"/>
      <c r="M2762" s="202"/>
      <c r="N2762" s="203"/>
      <c r="O2762" s="68"/>
      <c r="P2762" s="68"/>
      <c r="Q2762" s="68"/>
      <c r="R2762" s="68"/>
      <c r="S2762" s="68"/>
      <c r="T2762" s="69"/>
      <c r="U2762" s="38"/>
      <c r="V2762" s="38"/>
      <c r="W2762" s="38"/>
      <c r="X2762" s="38"/>
      <c r="Y2762" s="38"/>
      <c r="Z2762" s="38"/>
      <c r="AA2762" s="38"/>
      <c r="AB2762" s="38"/>
      <c r="AC2762" s="38"/>
      <c r="AD2762" s="38"/>
      <c r="AE2762" s="38"/>
      <c r="AT2762" s="21" t="s">
        <v>542</v>
      </c>
      <c r="AU2762" s="21" t="s">
        <v>85</v>
      </c>
    </row>
    <row r="2763" spans="1:65" s="15" customFormat="1" ht="11.25">
      <c r="B2763" s="227"/>
      <c r="C2763" s="228"/>
      <c r="D2763" s="206" t="s">
        <v>546</v>
      </c>
      <c r="E2763" s="229" t="s">
        <v>19</v>
      </c>
      <c r="F2763" s="230" t="s">
        <v>2906</v>
      </c>
      <c r="G2763" s="228"/>
      <c r="H2763" s="229" t="s">
        <v>19</v>
      </c>
      <c r="I2763" s="231"/>
      <c r="J2763" s="228"/>
      <c r="K2763" s="228"/>
      <c r="L2763" s="232"/>
      <c r="M2763" s="233"/>
      <c r="N2763" s="234"/>
      <c r="O2763" s="234"/>
      <c r="P2763" s="234"/>
      <c r="Q2763" s="234"/>
      <c r="R2763" s="234"/>
      <c r="S2763" s="234"/>
      <c r="T2763" s="235"/>
      <c r="AT2763" s="236" t="s">
        <v>546</v>
      </c>
      <c r="AU2763" s="236" t="s">
        <v>85</v>
      </c>
      <c r="AV2763" s="15" t="s">
        <v>79</v>
      </c>
      <c r="AW2763" s="15" t="s">
        <v>33</v>
      </c>
      <c r="AX2763" s="15" t="s">
        <v>72</v>
      </c>
      <c r="AY2763" s="236" t="s">
        <v>525</v>
      </c>
    </row>
    <row r="2764" spans="1:65" s="15" customFormat="1" ht="11.25">
      <c r="B2764" s="227"/>
      <c r="C2764" s="228"/>
      <c r="D2764" s="206" t="s">
        <v>546</v>
      </c>
      <c r="E2764" s="229" t="s">
        <v>19</v>
      </c>
      <c r="F2764" s="230" t="s">
        <v>1097</v>
      </c>
      <c r="G2764" s="228"/>
      <c r="H2764" s="229" t="s">
        <v>19</v>
      </c>
      <c r="I2764" s="231"/>
      <c r="J2764" s="228"/>
      <c r="K2764" s="228"/>
      <c r="L2764" s="232"/>
      <c r="M2764" s="233"/>
      <c r="N2764" s="234"/>
      <c r="O2764" s="234"/>
      <c r="P2764" s="234"/>
      <c r="Q2764" s="234"/>
      <c r="R2764" s="234"/>
      <c r="S2764" s="234"/>
      <c r="T2764" s="235"/>
      <c r="AT2764" s="236" t="s">
        <v>546</v>
      </c>
      <c r="AU2764" s="236" t="s">
        <v>85</v>
      </c>
      <c r="AV2764" s="15" t="s">
        <v>79</v>
      </c>
      <c r="AW2764" s="15" t="s">
        <v>33</v>
      </c>
      <c r="AX2764" s="15" t="s">
        <v>72</v>
      </c>
      <c r="AY2764" s="236" t="s">
        <v>525</v>
      </c>
    </row>
    <row r="2765" spans="1:65" s="13" customFormat="1" ht="11.25">
      <c r="B2765" s="204"/>
      <c r="C2765" s="205"/>
      <c r="D2765" s="206" t="s">
        <v>546</v>
      </c>
      <c r="E2765" s="207" t="s">
        <v>19</v>
      </c>
      <c r="F2765" s="208" t="s">
        <v>2907</v>
      </c>
      <c r="G2765" s="205"/>
      <c r="H2765" s="209">
        <v>1.5</v>
      </c>
      <c r="I2765" s="210"/>
      <c r="J2765" s="205"/>
      <c r="K2765" s="205"/>
      <c r="L2765" s="211"/>
      <c r="M2765" s="212"/>
      <c r="N2765" s="213"/>
      <c r="O2765" s="213"/>
      <c r="P2765" s="213"/>
      <c r="Q2765" s="213"/>
      <c r="R2765" s="213"/>
      <c r="S2765" s="213"/>
      <c r="T2765" s="214"/>
      <c r="AT2765" s="215" t="s">
        <v>546</v>
      </c>
      <c r="AU2765" s="215" t="s">
        <v>85</v>
      </c>
      <c r="AV2765" s="13" t="s">
        <v>85</v>
      </c>
      <c r="AW2765" s="13" t="s">
        <v>33</v>
      </c>
      <c r="AX2765" s="13" t="s">
        <v>72</v>
      </c>
      <c r="AY2765" s="215" t="s">
        <v>525</v>
      </c>
    </row>
    <row r="2766" spans="1:65" s="15" customFormat="1" ht="11.25">
      <c r="B2766" s="227"/>
      <c r="C2766" s="228"/>
      <c r="D2766" s="206" t="s">
        <v>546</v>
      </c>
      <c r="E2766" s="229" t="s">
        <v>19</v>
      </c>
      <c r="F2766" s="230" t="s">
        <v>1135</v>
      </c>
      <c r="G2766" s="228"/>
      <c r="H2766" s="229" t="s">
        <v>19</v>
      </c>
      <c r="I2766" s="231"/>
      <c r="J2766" s="228"/>
      <c r="K2766" s="228"/>
      <c r="L2766" s="232"/>
      <c r="M2766" s="233"/>
      <c r="N2766" s="234"/>
      <c r="O2766" s="234"/>
      <c r="P2766" s="234"/>
      <c r="Q2766" s="234"/>
      <c r="R2766" s="234"/>
      <c r="S2766" s="234"/>
      <c r="T2766" s="235"/>
      <c r="AT2766" s="236" t="s">
        <v>546</v>
      </c>
      <c r="AU2766" s="236" t="s">
        <v>85</v>
      </c>
      <c r="AV2766" s="15" t="s">
        <v>79</v>
      </c>
      <c r="AW2766" s="15" t="s">
        <v>33</v>
      </c>
      <c r="AX2766" s="15" t="s">
        <v>72</v>
      </c>
      <c r="AY2766" s="236" t="s">
        <v>525</v>
      </c>
    </row>
    <row r="2767" spans="1:65" s="13" customFormat="1" ht="11.25">
      <c r="B2767" s="204"/>
      <c r="C2767" s="205"/>
      <c r="D2767" s="206" t="s">
        <v>546</v>
      </c>
      <c r="E2767" s="207" t="s">
        <v>19</v>
      </c>
      <c r="F2767" s="208" t="s">
        <v>2908</v>
      </c>
      <c r="G2767" s="205"/>
      <c r="H2767" s="209">
        <v>2</v>
      </c>
      <c r="I2767" s="210"/>
      <c r="J2767" s="205"/>
      <c r="K2767" s="205"/>
      <c r="L2767" s="211"/>
      <c r="M2767" s="212"/>
      <c r="N2767" s="213"/>
      <c r="O2767" s="213"/>
      <c r="P2767" s="213"/>
      <c r="Q2767" s="213"/>
      <c r="R2767" s="213"/>
      <c r="S2767" s="213"/>
      <c r="T2767" s="214"/>
      <c r="AT2767" s="215" t="s">
        <v>546</v>
      </c>
      <c r="AU2767" s="215" t="s">
        <v>85</v>
      </c>
      <c r="AV2767" s="13" t="s">
        <v>85</v>
      </c>
      <c r="AW2767" s="13" t="s">
        <v>33</v>
      </c>
      <c r="AX2767" s="13" t="s">
        <v>72</v>
      </c>
      <c r="AY2767" s="215" t="s">
        <v>525</v>
      </c>
    </row>
    <row r="2768" spans="1:65" s="14" customFormat="1" ht="11.25">
      <c r="B2768" s="216"/>
      <c r="C2768" s="217"/>
      <c r="D2768" s="206" t="s">
        <v>546</v>
      </c>
      <c r="E2768" s="218" t="s">
        <v>19</v>
      </c>
      <c r="F2768" s="219" t="s">
        <v>552</v>
      </c>
      <c r="G2768" s="217"/>
      <c r="H2768" s="220">
        <v>3.5</v>
      </c>
      <c r="I2768" s="221"/>
      <c r="J2768" s="217"/>
      <c r="K2768" s="217"/>
      <c r="L2768" s="222"/>
      <c r="M2768" s="223"/>
      <c r="N2768" s="224"/>
      <c r="O2768" s="224"/>
      <c r="P2768" s="224"/>
      <c r="Q2768" s="224"/>
      <c r="R2768" s="224"/>
      <c r="S2768" s="224"/>
      <c r="T2768" s="225"/>
      <c r="AT2768" s="226" t="s">
        <v>546</v>
      </c>
      <c r="AU2768" s="226" t="s">
        <v>85</v>
      </c>
      <c r="AV2768" s="14" t="s">
        <v>537</v>
      </c>
      <c r="AW2768" s="14" t="s">
        <v>33</v>
      </c>
      <c r="AX2768" s="14" t="s">
        <v>79</v>
      </c>
      <c r="AY2768" s="226" t="s">
        <v>525</v>
      </c>
    </row>
    <row r="2769" spans="1:65" s="2" customFormat="1" ht="55.5" customHeight="1">
      <c r="A2769" s="38"/>
      <c r="B2769" s="39"/>
      <c r="C2769" s="186" t="s">
        <v>2909</v>
      </c>
      <c r="D2769" s="186" t="s">
        <v>533</v>
      </c>
      <c r="E2769" s="187" t="s">
        <v>2910</v>
      </c>
      <c r="F2769" s="188" t="s">
        <v>2911</v>
      </c>
      <c r="G2769" s="189" t="s">
        <v>651</v>
      </c>
      <c r="H2769" s="190">
        <v>1</v>
      </c>
      <c r="I2769" s="191"/>
      <c r="J2769" s="192">
        <f>ROUND(I2769*H2769,2)</f>
        <v>0</v>
      </c>
      <c r="K2769" s="188" t="s">
        <v>1079</v>
      </c>
      <c r="L2769" s="43"/>
      <c r="M2769" s="193" t="s">
        <v>19</v>
      </c>
      <c r="N2769" s="194" t="s">
        <v>44</v>
      </c>
      <c r="O2769" s="68"/>
      <c r="P2769" s="195">
        <f>O2769*H2769</f>
        <v>0</v>
      </c>
      <c r="Q2769" s="195">
        <v>0</v>
      </c>
      <c r="R2769" s="195">
        <f>Q2769*H2769</f>
        <v>0</v>
      </c>
      <c r="S2769" s="195">
        <v>9.9000000000000005E-2</v>
      </c>
      <c r="T2769" s="196">
        <f>S2769*H2769</f>
        <v>9.9000000000000005E-2</v>
      </c>
      <c r="U2769" s="38"/>
      <c r="V2769" s="38"/>
      <c r="W2769" s="38"/>
      <c r="X2769" s="38"/>
      <c r="Y2769" s="38"/>
      <c r="Z2769" s="38"/>
      <c r="AA2769" s="38"/>
      <c r="AB2769" s="38"/>
      <c r="AC2769" s="38"/>
      <c r="AD2769" s="38"/>
      <c r="AE2769" s="38"/>
      <c r="AR2769" s="197" t="s">
        <v>537</v>
      </c>
      <c r="AT2769" s="197" t="s">
        <v>533</v>
      </c>
      <c r="AU2769" s="197" t="s">
        <v>85</v>
      </c>
      <c r="AY2769" s="21" t="s">
        <v>525</v>
      </c>
      <c r="BE2769" s="198">
        <f>IF(N2769="základní",J2769,0)</f>
        <v>0</v>
      </c>
      <c r="BF2769" s="198">
        <f>IF(N2769="snížená",J2769,0)</f>
        <v>0</v>
      </c>
      <c r="BG2769" s="198">
        <f>IF(N2769="zákl. přenesená",J2769,0)</f>
        <v>0</v>
      </c>
      <c r="BH2769" s="198">
        <f>IF(N2769="sníž. přenesená",J2769,0)</f>
        <v>0</v>
      </c>
      <c r="BI2769" s="198">
        <f>IF(N2769="nulová",J2769,0)</f>
        <v>0</v>
      </c>
      <c r="BJ2769" s="21" t="s">
        <v>85</v>
      </c>
      <c r="BK2769" s="198">
        <f>ROUND(I2769*H2769,2)</f>
        <v>0</v>
      </c>
      <c r="BL2769" s="21" t="s">
        <v>537</v>
      </c>
      <c r="BM2769" s="197" t="s">
        <v>2912</v>
      </c>
    </row>
    <row r="2770" spans="1:65" s="2" customFormat="1" ht="11.25">
      <c r="A2770" s="38"/>
      <c r="B2770" s="39"/>
      <c r="C2770" s="40"/>
      <c r="D2770" s="199" t="s">
        <v>542</v>
      </c>
      <c r="E2770" s="40"/>
      <c r="F2770" s="200" t="s">
        <v>2913</v>
      </c>
      <c r="G2770" s="40"/>
      <c r="H2770" s="40"/>
      <c r="I2770" s="201"/>
      <c r="J2770" s="40"/>
      <c r="K2770" s="40"/>
      <c r="L2770" s="43"/>
      <c r="M2770" s="202"/>
      <c r="N2770" s="203"/>
      <c r="O2770" s="68"/>
      <c r="P2770" s="68"/>
      <c r="Q2770" s="68"/>
      <c r="R2770" s="68"/>
      <c r="S2770" s="68"/>
      <c r="T2770" s="69"/>
      <c r="U2770" s="38"/>
      <c r="V2770" s="38"/>
      <c r="W2770" s="38"/>
      <c r="X2770" s="38"/>
      <c r="Y2770" s="38"/>
      <c r="Z2770" s="38"/>
      <c r="AA2770" s="38"/>
      <c r="AB2770" s="38"/>
      <c r="AC2770" s="38"/>
      <c r="AD2770" s="38"/>
      <c r="AE2770" s="38"/>
      <c r="AT2770" s="21" t="s">
        <v>542</v>
      </c>
      <c r="AU2770" s="21" t="s">
        <v>85</v>
      </c>
    </row>
    <row r="2771" spans="1:65" s="15" customFormat="1" ht="11.25">
      <c r="B2771" s="227"/>
      <c r="C2771" s="228"/>
      <c r="D2771" s="206" t="s">
        <v>546</v>
      </c>
      <c r="E2771" s="229" t="s">
        <v>19</v>
      </c>
      <c r="F2771" s="230" t="s">
        <v>2914</v>
      </c>
      <c r="G2771" s="228"/>
      <c r="H2771" s="229" t="s">
        <v>19</v>
      </c>
      <c r="I2771" s="231"/>
      <c r="J2771" s="228"/>
      <c r="K2771" s="228"/>
      <c r="L2771" s="232"/>
      <c r="M2771" s="233"/>
      <c r="N2771" s="234"/>
      <c r="O2771" s="234"/>
      <c r="P2771" s="234"/>
      <c r="Q2771" s="234"/>
      <c r="R2771" s="234"/>
      <c r="S2771" s="234"/>
      <c r="T2771" s="235"/>
      <c r="AT2771" s="236" t="s">
        <v>546</v>
      </c>
      <c r="AU2771" s="236" t="s">
        <v>85</v>
      </c>
      <c r="AV2771" s="15" t="s">
        <v>79</v>
      </c>
      <c r="AW2771" s="15" t="s">
        <v>33</v>
      </c>
      <c r="AX2771" s="15" t="s">
        <v>72</v>
      </c>
      <c r="AY2771" s="236" t="s">
        <v>525</v>
      </c>
    </row>
    <row r="2772" spans="1:65" s="13" customFormat="1" ht="11.25">
      <c r="B2772" s="204"/>
      <c r="C2772" s="205"/>
      <c r="D2772" s="206" t="s">
        <v>546</v>
      </c>
      <c r="E2772" s="207" t="s">
        <v>19</v>
      </c>
      <c r="F2772" s="208" t="s">
        <v>79</v>
      </c>
      <c r="G2772" s="205"/>
      <c r="H2772" s="209">
        <v>1</v>
      </c>
      <c r="I2772" s="210"/>
      <c r="J2772" s="205"/>
      <c r="K2772" s="205"/>
      <c r="L2772" s="211"/>
      <c r="M2772" s="212"/>
      <c r="N2772" s="213"/>
      <c r="O2772" s="213"/>
      <c r="P2772" s="213"/>
      <c r="Q2772" s="213"/>
      <c r="R2772" s="213"/>
      <c r="S2772" s="213"/>
      <c r="T2772" s="214"/>
      <c r="AT2772" s="215" t="s">
        <v>546</v>
      </c>
      <c r="AU2772" s="215" t="s">
        <v>85</v>
      </c>
      <c r="AV2772" s="13" t="s">
        <v>85</v>
      </c>
      <c r="AW2772" s="13" t="s">
        <v>33</v>
      </c>
      <c r="AX2772" s="13" t="s">
        <v>79</v>
      </c>
      <c r="AY2772" s="215" t="s">
        <v>525</v>
      </c>
    </row>
    <row r="2773" spans="1:65" s="2" customFormat="1" ht="55.5" customHeight="1">
      <c r="A2773" s="38"/>
      <c r="B2773" s="39"/>
      <c r="C2773" s="186" t="s">
        <v>2915</v>
      </c>
      <c r="D2773" s="186" t="s">
        <v>533</v>
      </c>
      <c r="E2773" s="187" t="s">
        <v>2916</v>
      </c>
      <c r="F2773" s="188" t="s">
        <v>2917</v>
      </c>
      <c r="G2773" s="189" t="s">
        <v>651</v>
      </c>
      <c r="H2773" s="190">
        <v>1</v>
      </c>
      <c r="I2773" s="191"/>
      <c r="J2773" s="192">
        <f>ROUND(I2773*H2773,2)</f>
        <v>0</v>
      </c>
      <c r="K2773" s="188" t="s">
        <v>1079</v>
      </c>
      <c r="L2773" s="43"/>
      <c r="M2773" s="193" t="s">
        <v>19</v>
      </c>
      <c r="N2773" s="194" t="s">
        <v>44</v>
      </c>
      <c r="O2773" s="68"/>
      <c r="P2773" s="195">
        <f>O2773*H2773</f>
        <v>0</v>
      </c>
      <c r="Q2773" s="195">
        <v>0</v>
      </c>
      <c r="R2773" s="195">
        <f>Q2773*H2773</f>
        <v>0</v>
      </c>
      <c r="S2773" s="195">
        <v>0.13800000000000001</v>
      </c>
      <c r="T2773" s="196">
        <f>S2773*H2773</f>
        <v>0.13800000000000001</v>
      </c>
      <c r="U2773" s="38"/>
      <c r="V2773" s="38"/>
      <c r="W2773" s="38"/>
      <c r="X2773" s="38"/>
      <c r="Y2773" s="38"/>
      <c r="Z2773" s="38"/>
      <c r="AA2773" s="38"/>
      <c r="AB2773" s="38"/>
      <c r="AC2773" s="38"/>
      <c r="AD2773" s="38"/>
      <c r="AE2773" s="38"/>
      <c r="AR2773" s="197" t="s">
        <v>537</v>
      </c>
      <c r="AT2773" s="197" t="s">
        <v>533</v>
      </c>
      <c r="AU2773" s="197" t="s">
        <v>85</v>
      </c>
      <c r="AY2773" s="21" t="s">
        <v>525</v>
      </c>
      <c r="BE2773" s="198">
        <f>IF(N2773="základní",J2773,0)</f>
        <v>0</v>
      </c>
      <c r="BF2773" s="198">
        <f>IF(N2773="snížená",J2773,0)</f>
        <v>0</v>
      </c>
      <c r="BG2773" s="198">
        <f>IF(N2773="zákl. přenesená",J2773,0)</f>
        <v>0</v>
      </c>
      <c r="BH2773" s="198">
        <f>IF(N2773="sníž. přenesená",J2773,0)</f>
        <v>0</v>
      </c>
      <c r="BI2773" s="198">
        <f>IF(N2773="nulová",J2773,0)</f>
        <v>0</v>
      </c>
      <c r="BJ2773" s="21" t="s">
        <v>85</v>
      </c>
      <c r="BK2773" s="198">
        <f>ROUND(I2773*H2773,2)</f>
        <v>0</v>
      </c>
      <c r="BL2773" s="21" t="s">
        <v>537</v>
      </c>
      <c r="BM2773" s="197" t="s">
        <v>2918</v>
      </c>
    </row>
    <row r="2774" spans="1:65" s="2" customFormat="1" ht="11.25">
      <c r="A2774" s="38"/>
      <c r="B2774" s="39"/>
      <c r="C2774" s="40"/>
      <c r="D2774" s="199" t="s">
        <v>542</v>
      </c>
      <c r="E2774" s="40"/>
      <c r="F2774" s="200" t="s">
        <v>2919</v>
      </c>
      <c r="G2774" s="40"/>
      <c r="H2774" s="40"/>
      <c r="I2774" s="201"/>
      <c r="J2774" s="40"/>
      <c r="K2774" s="40"/>
      <c r="L2774" s="43"/>
      <c r="M2774" s="202"/>
      <c r="N2774" s="203"/>
      <c r="O2774" s="68"/>
      <c r="P2774" s="68"/>
      <c r="Q2774" s="68"/>
      <c r="R2774" s="68"/>
      <c r="S2774" s="68"/>
      <c r="T2774" s="69"/>
      <c r="U2774" s="38"/>
      <c r="V2774" s="38"/>
      <c r="W2774" s="38"/>
      <c r="X2774" s="38"/>
      <c r="Y2774" s="38"/>
      <c r="Z2774" s="38"/>
      <c r="AA2774" s="38"/>
      <c r="AB2774" s="38"/>
      <c r="AC2774" s="38"/>
      <c r="AD2774" s="38"/>
      <c r="AE2774" s="38"/>
      <c r="AT2774" s="21" t="s">
        <v>542</v>
      </c>
      <c r="AU2774" s="21" t="s">
        <v>85</v>
      </c>
    </row>
    <row r="2775" spans="1:65" s="15" customFormat="1" ht="11.25">
      <c r="B2775" s="227"/>
      <c r="C2775" s="228"/>
      <c r="D2775" s="206" t="s">
        <v>546</v>
      </c>
      <c r="E2775" s="229" t="s">
        <v>19</v>
      </c>
      <c r="F2775" s="230" t="s">
        <v>2920</v>
      </c>
      <c r="G2775" s="228"/>
      <c r="H2775" s="229" t="s">
        <v>19</v>
      </c>
      <c r="I2775" s="231"/>
      <c r="J2775" s="228"/>
      <c r="K2775" s="228"/>
      <c r="L2775" s="232"/>
      <c r="M2775" s="233"/>
      <c r="N2775" s="234"/>
      <c r="O2775" s="234"/>
      <c r="P2775" s="234"/>
      <c r="Q2775" s="234"/>
      <c r="R2775" s="234"/>
      <c r="S2775" s="234"/>
      <c r="T2775" s="235"/>
      <c r="AT2775" s="236" t="s">
        <v>546</v>
      </c>
      <c r="AU2775" s="236" t="s">
        <v>85</v>
      </c>
      <c r="AV2775" s="15" t="s">
        <v>79</v>
      </c>
      <c r="AW2775" s="15" t="s">
        <v>33</v>
      </c>
      <c r="AX2775" s="15" t="s">
        <v>72</v>
      </c>
      <c r="AY2775" s="236" t="s">
        <v>525</v>
      </c>
    </row>
    <row r="2776" spans="1:65" s="13" customFormat="1" ht="11.25">
      <c r="B2776" s="204"/>
      <c r="C2776" s="205"/>
      <c r="D2776" s="206" t="s">
        <v>546</v>
      </c>
      <c r="E2776" s="207" t="s">
        <v>19</v>
      </c>
      <c r="F2776" s="208" t="s">
        <v>79</v>
      </c>
      <c r="G2776" s="205"/>
      <c r="H2776" s="209">
        <v>1</v>
      </c>
      <c r="I2776" s="210"/>
      <c r="J2776" s="205"/>
      <c r="K2776" s="205"/>
      <c r="L2776" s="211"/>
      <c r="M2776" s="212"/>
      <c r="N2776" s="213"/>
      <c r="O2776" s="213"/>
      <c r="P2776" s="213"/>
      <c r="Q2776" s="213"/>
      <c r="R2776" s="213"/>
      <c r="S2776" s="213"/>
      <c r="T2776" s="214"/>
      <c r="AT2776" s="215" t="s">
        <v>546</v>
      </c>
      <c r="AU2776" s="215" t="s">
        <v>85</v>
      </c>
      <c r="AV2776" s="13" t="s">
        <v>85</v>
      </c>
      <c r="AW2776" s="13" t="s">
        <v>33</v>
      </c>
      <c r="AX2776" s="13" t="s">
        <v>79</v>
      </c>
      <c r="AY2776" s="215" t="s">
        <v>525</v>
      </c>
    </row>
    <row r="2777" spans="1:65" s="2" customFormat="1" ht="24.2" customHeight="1">
      <c r="A2777" s="38"/>
      <c r="B2777" s="39"/>
      <c r="C2777" s="186" t="s">
        <v>2921</v>
      </c>
      <c r="D2777" s="186" t="s">
        <v>533</v>
      </c>
      <c r="E2777" s="187" t="s">
        <v>2922</v>
      </c>
      <c r="F2777" s="188" t="s">
        <v>2923</v>
      </c>
      <c r="G2777" s="189" t="s">
        <v>651</v>
      </c>
      <c r="H2777" s="190">
        <v>41</v>
      </c>
      <c r="I2777" s="191"/>
      <c r="J2777" s="192">
        <f>ROUND(I2777*H2777,2)</f>
        <v>0</v>
      </c>
      <c r="K2777" s="188" t="s">
        <v>536</v>
      </c>
      <c r="L2777" s="43"/>
      <c r="M2777" s="193" t="s">
        <v>19</v>
      </c>
      <c r="N2777" s="194" t="s">
        <v>44</v>
      </c>
      <c r="O2777" s="68"/>
      <c r="P2777" s="195">
        <f>O2777*H2777</f>
        <v>0</v>
      </c>
      <c r="Q2777" s="195">
        <v>3.2000000000000003E-4</v>
      </c>
      <c r="R2777" s="195">
        <f>Q2777*H2777</f>
        <v>1.3120000000000001E-2</v>
      </c>
      <c r="S2777" s="195">
        <v>0</v>
      </c>
      <c r="T2777" s="196">
        <f>S2777*H2777</f>
        <v>0</v>
      </c>
      <c r="U2777" s="38"/>
      <c r="V2777" s="38"/>
      <c r="W2777" s="38"/>
      <c r="X2777" s="38"/>
      <c r="Y2777" s="38"/>
      <c r="Z2777" s="38"/>
      <c r="AA2777" s="38"/>
      <c r="AB2777" s="38"/>
      <c r="AC2777" s="38"/>
      <c r="AD2777" s="38"/>
      <c r="AE2777" s="38"/>
      <c r="AR2777" s="197" t="s">
        <v>537</v>
      </c>
      <c r="AT2777" s="197" t="s">
        <v>533</v>
      </c>
      <c r="AU2777" s="197" t="s">
        <v>85</v>
      </c>
      <c r="AY2777" s="21" t="s">
        <v>525</v>
      </c>
      <c r="BE2777" s="198">
        <f>IF(N2777="základní",J2777,0)</f>
        <v>0</v>
      </c>
      <c r="BF2777" s="198">
        <f>IF(N2777="snížená",J2777,0)</f>
        <v>0</v>
      </c>
      <c r="BG2777" s="198">
        <f>IF(N2777="zákl. přenesená",J2777,0)</f>
        <v>0</v>
      </c>
      <c r="BH2777" s="198">
        <f>IF(N2777="sníž. přenesená",J2777,0)</f>
        <v>0</v>
      </c>
      <c r="BI2777" s="198">
        <f>IF(N2777="nulová",J2777,0)</f>
        <v>0</v>
      </c>
      <c r="BJ2777" s="21" t="s">
        <v>85</v>
      </c>
      <c r="BK2777" s="198">
        <f>ROUND(I2777*H2777,2)</f>
        <v>0</v>
      </c>
      <c r="BL2777" s="21" t="s">
        <v>537</v>
      </c>
      <c r="BM2777" s="197" t="s">
        <v>2924</v>
      </c>
    </row>
    <row r="2778" spans="1:65" s="2" customFormat="1" ht="11.25">
      <c r="A2778" s="38"/>
      <c r="B2778" s="39"/>
      <c r="C2778" s="40"/>
      <c r="D2778" s="199" t="s">
        <v>542</v>
      </c>
      <c r="E2778" s="40"/>
      <c r="F2778" s="200" t="s">
        <v>2925</v>
      </c>
      <c r="G2778" s="40"/>
      <c r="H2778" s="40"/>
      <c r="I2778" s="201"/>
      <c r="J2778" s="40"/>
      <c r="K2778" s="40"/>
      <c r="L2778" s="43"/>
      <c r="M2778" s="202"/>
      <c r="N2778" s="203"/>
      <c r="O2778" s="68"/>
      <c r="P2778" s="68"/>
      <c r="Q2778" s="68"/>
      <c r="R2778" s="68"/>
      <c r="S2778" s="68"/>
      <c r="T2778" s="69"/>
      <c r="U2778" s="38"/>
      <c r="V2778" s="38"/>
      <c r="W2778" s="38"/>
      <c r="X2778" s="38"/>
      <c r="Y2778" s="38"/>
      <c r="Z2778" s="38"/>
      <c r="AA2778" s="38"/>
      <c r="AB2778" s="38"/>
      <c r="AC2778" s="38"/>
      <c r="AD2778" s="38"/>
      <c r="AE2778" s="38"/>
      <c r="AT2778" s="21" t="s">
        <v>542</v>
      </c>
      <c r="AU2778" s="21" t="s">
        <v>85</v>
      </c>
    </row>
    <row r="2779" spans="1:65" s="15" customFormat="1" ht="11.25">
      <c r="B2779" s="227"/>
      <c r="C2779" s="228"/>
      <c r="D2779" s="206" t="s">
        <v>546</v>
      </c>
      <c r="E2779" s="229" t="s">
        <v>19</v>
      </c>
      <c r="F2779" s="230" t="s">
        <v>2926</v>
      </c>
      <c r="G2779" s="228"/>
      <c r="H2779" s="229" t="s">
        <v>19</v>
      </c>
      <c r="I2779" s="231"/>
      <c r="J2779" s="228"/>
      <c r="K2779" s="228"/>
      <c r="L2779" s="232"/>
      <c r="M2779" s="233"/>
      <c r="N2779" s="234"/>
      <c r="O2779" s="234"/>
      <c r="P2779" s="234"/>
      <c r="Q2779" s="234"/>
      <c r="R2779" s="234"/>
      <c r="S2779" s="234"/>
      <c r="T2779" s="235"/>
      <c r="AT2779" s="236" t="s">
        <v>546</v>
      </c>
      <c r="AU2779" s="236" t="s">
        <v>85</v>
      </c>
      <c r="AV2779" s="15" t="s">
        <v>79</v>
      </c>
      <c r="AW2779" s="15" t="s">
        <v>33</v>
      </c>
      <c r="AX2779" s="15" t="s">
        <v>72</v>
      </c>
      <c r="AY2779" s="236" t="s">
        <v>525</v>
      </c>
    </row>
    <row r="2780" spans="1:65" s="15" customFormat="1" ht="11.25">
      <c r="B2780" s="227"/>
      <c r="C2780" s="228"/>
      <c r="D2780" s="206" t="s">
        <v>546</v>
      </c>
      <c r="E2780" s="229" t="s">
        <v>19</v>
      </c>
      <c r="F2780" s="230" t="s">
        <v>2927</v>
      </c>
      <c r="G2780" s="228"/>
      <c r="H2780" s="229" t="s">
        <v>19</v>
      </c>
      <c r="I2780" s="231"/>
      <c r="J2780" s="228"/>
      <c r="K2780" s="228"/>
      <c r="L2780" s="232"/>
      <c r="M2780" s="233"/>
      <c r="N2780" s="234"/>
      <c r="O2780" s="234"/>
      <c r="P2780" s="234"/>
      <c r="Q2780" s="234"/>
      <c r="R2780" s="234"/>
      <c r="S2780" s="234"/>
      <c r="T2780" s="235"/>
      <c r="AT2780" s="236" t="s">
        <v>546</v>
      </c>
      <c r="AU2780" s="236" t="s">
        <v>85</v>
      </c>
      <c r="AV2780" s="15" t="s">
        <v>79</v>
      </c>
      <c r="AW2780" s="15" t="s">
        <v>33</v>
      </c>
      <c r="AX2780" s="15" t="s">
        <v>72</v>
      </c>
      <c r="AY2780" s="236" t="s">
        <v>525</v>
      </c>
    </row>
    <row r="2781" spans="1:65" s="13" customFormat="1" ht="11.25">
      <c r="B2781" s="204"/>
      <c r="C2781" s="205"/>
      <c r="D2781" s="206" t="s">
        <v>546</v>
      </c>
      <c r="E2781" s="207" t="s">
        <v>19</v>
      </c>
      <c r="F2781" s="208" t="s">
        <v>2928</v>
      </c>
      <c r="G2781" s="205"/>
      <c r="H2781" s="209">
        <v>32</v>
      </c>
      <c r="I2781" s="210"/>
      <c r="J2781" s="205"/>
      <c r="K2781" s="205"/>
      <c r="L2781" s="211"/>
      <c r="M2781" s="212"/>
      <c r="N2781" s="213"/>
      <c r="O2781" s="213"/>
      <c r="P2781" s="213"/>
      <c r="Q2781" s="213"/>
      <c r="R2781" s="213"/>
      <c r="S2781" s="213"/>
      <c r="T2781" s="214"/>
      <c r="AT2781" s="215" t="s">
        <v>546</v>
      </c>
      <c r="AU2781" s="215" t="s">
        <v>85</v>
      </c>
      <c r="AV2781" s="13" t="s">
        <v>85</v>
      </c>
      <c r="AW2781" s="13" t="s">
        <v>33</v>
      </c>
      <c r="AX2781" s="13" t="s">
        <v>72</v>
      </c>
      <c r="AY2781" s="215" t="s">
        <v>525</v>
      </c>
    </row>
    <row r="2782" spans="1:65" s="15" customFormat="1" ht="11.25">
      <c r="B2782" s="227"/>
      <c r="C2782" s="228"/>
      <c r="D2782" s="206" t="s">
        <v>546</v>
      </c>
      <c r="E2782" s="229" t="s">
        <v>19</v>
      </c>
      <c r="F2782" s="230" t="s">
        <v>2929</v>
      </c>
      <c r="G2782" s="228"/>
      <c r="H2782" s="229" t="s">
        <v>19</v>
      </c>
      <c r="I2782" s="231"/>
      <c r="J2782" s="228"/>
      <c r="K2782" s="228"/>
      <c r="L2782" s="232"/>
      <c r="M2782" s="233"/>
      <c r="N2782" s="234"/>
      <c r="O2782" s="234"/>
      <c r="P2782" s="234"/>
      <c r="Q2782" s="234"/>
      <c r="R2782" s="234"/>
      <c r="S2782" s="234"/>
      <c r="T2782" s="235"/>
      <c r="AT2782" s="236" t="s">
        <v>546</v>
      </c>
      <c r="AU2782" s="236" t="s">
        <v>85</v>
      </c>
      <c r="AV2782" s="15" t="s">
        <v>79</v>
      </c>
      <c r="AW2782" s="15" t="s">
        <v>33</v>
      </c>
      <c r="AX2782" s="15" t="s">
        <v>72</v>
      </c>
      <c r="AY2782" s="236" t="s">
        <v>525</v>
      </c>
    </row>
    <row r="2783" spans="1:65" s="13" customFormat="1" ht="11.25">
      <c r="B2783" s="204"/>
      <c r="C2783" s="205"/>
      <c r="D2783" s="206" t="s">
        <v>546</v>
      </c>
      <c r="E2783" s="207" t="s">
        <v>19</v>
      </c>
      <c r="F2783" s="208" t="s">
        <v>681</v>
      </c>
      <c r="G2783" s="205"/>
      <c r="H2783" s="209">
        <v>9</v>
      </c>
      <c r="I2783" s="210"/>
      <c r="J2783" s="205"/>
      <c r="K2783" s="205"/>
      <c r="L2783" s="211"/>
      <c r="M2783" s="212"/>
      <c r="N2783" s="213"/>
      <c r="O2783" s="213"/>
      <c r="P2783" s="213"/>
      <c r="Q2783" s="213"/>
      <c r="R2783" s="213"/>
      <c r="S2783" s="213"/>
      <c r="T2783" s="214"/>
      <c r="AT2783" s="215" t="s">
        <v>546</v>
      </c>
      <c r="AU2783" s="215" t="s">
        <v>85</v>
      </c>
      <c r="AV2783" s="13" t="s">
        <v>85</v>
      </c>
      <c r="AW2783" s="13" t="s">
        <v>33</v>
      </c>
      <c r="AX2783" s="13" t="s">
        <v>72</v>
      </c>
      <c r="AY2783" s="215" t="s">
        <v>525</v>
      </c>
    </row>
    <row r="2784" spans="1:65" s="14" customFormat="1" ht="11.25">
      <c r="B2784" s="216"/>
      <c r="C2784" s="217"/>
      <c r="D2784" s="206" t="s">
        <v>546</v>
      </c>
      <c r="E2784" s="218" t="s">
        <v>19</v>
      </c>
      <c r="F2784" s="219" t="s">
        <v>552</v>
      </c>
      <c r="G2784" s="217"/>
      <c r="H2784" s="220">
        <v>41</v>
      </c>
      <c r="I2784" s="221"/>
      <c r="J2784" s="217"/>
      <c r="K2784" s="217"/>
      <c r="L2784" s="222"/>
      <c r="M2784" s="223"/>
      <c r="N2784" s="224"/>
      <c r="O2784" s="224"/>
      <c r="P2784" s="224"/>
      <c r="Q2784" s="224"/>
      <c r="R2784" s="224"/>
      <c r="S2784" s="224"/>
      <c r="T2784" s="225"/>
      <c r="AT2784" s="226" t="s">
        <v>546</v>
      </c>
      <c r="AU2784" s="226" t="s">
        <v>85</v>
      </c>
      <c r="AV2784" s="14" t="s">
        <v>537</v>
      </c>
      <c r="AW2784" s="14" t="s">
        <v>33</v>
      </c>
      <c r="AX2784" s="14" t="s">
        <v>79</v>
      </c>
      <c r="AY2784" s="226" t="s">
        <v>525</v>
      </c>
    </row>
    <row r="2785" spans="1:65" s="2" customFormat="1" ht="24.2" customHeight="1">
      <c r="A2785" s="38"/>
      <c r="B2785" s="39"/>
      <c r="C2785" s="186" t="s">
        <v>2930</v>
      </c>
      <c r="D2785" s="186" t="s">
        <v>533</v>
      </c>
      <c r="E2785" s="187" t="s">
        <v>2931</v>
      </c>
      <c r="F2785" s="188" t="s">
        <v>2932</v>
      </c>
      <c r="G2785" s="189" t="s">
        <v>651</v>
      </c>
      <c r="H2785" s="190">
        <v>6</v>
      </c>
      <c r="I2785" s="191"/>
      <c r="J2785" s="192">
        <f>ROUND(I2785*H2785,2)</f>
        <v>0</v>
      </c>
      <c r="K2785" s="188" t="s">
        <v>536</v>
      </c>
      <c r="L2785" s="43"/>
      <c r="M2785" s="193" t="s">
        <v>19</v>
      </c>
      <c r="N2785" s="194" t="s">
        <v>44</v>
      </c>
      <c r="O2785" s="68"/>
      <c r="P2785" s="195">
        <f>O2785*H2785</f>
        <v>0</v>
      </c>
      <c r="Q2785" s="195">
        <v>4.0999999999999999E-4</v>
      </c>
      <c r="R2785" s="195">
        <f>Q2785*H2785</f>
        <v>2.4599999999999999E-3</v>
      </c>
      <c r="S2785" s="195">
        <v>0</v>
      </c>
      <c r="T2785" s="196">
        <f>S2785*H2785</f>
        <v>0</v>
      </c>
      <c r="U2785" s="38"/>
      <c r="V2785" s="38"/>
      <c r="W2785" s="38"/>
      <c r="X2785" s="38"/>
      <c r="Y2785" s="38"/>
      <c r="Z2785" s="38"/>
      <c r="AA2785" s="38"/>
      <c r="AB2785" s="38"/>
      <c r="AC2785" s="38"/>
      <c r="AD2785" s="38"/>
      <c r="AE2785" s="38"/>
      <c r="AR2785" s="197" t="s">
        <v>537</v>
      </c>
      <c r="AT2785" s="197" t="s">
        <v>533</v>
      </c>
      <c r="AU2785" s="197" t="s">
        <v>85</v>
      </c>
      <c r="AY2785" s="21" t="s">
        <v>525</v>
      </c>
      <c r="BE2785" s="198">
        <f>IF(N2785="základní",J2785,0)</f>
        <v>0</v>
      </c>
      <c r="BF2785" s="198">
        <f>IF(N2785="snížená",J2785,0)</f>
        <v>0</v>
      </c>
      <c r="BG2785" s="198">
        <f>IF(N2785="zákl. přenesená",J2785,0)</f>
        <v>0</v>
      </c>
      <c r="BH2785" s="198">
        <f>IF(N2785="sníž. přenesená",J2785,0)</f>
        <v>0</v>
      </c>
      <c r="BI2785" s="198">
        <f>IF(N2785="nulová",J2785,0)</f>
        <v>0</v>
      </c>
      <c r="BJ2785" s="21" t="s">
        <v>85</v>
      </c>
      <c r="BK2785" s="198">
        <f>ROUND(I2785*H2785,2)</f>
        <v>0</v>
      </c>
      <c r="BL2785" s="21" t="s">
        <v>537</v>
      </c>
      <c r="BM2785" s="197" t="s">
        <v>2933</v>
      </c>
    </row>
    <row r="2786" spans="1:65" s="2" customFormat="1" ht="11.25">
      <c r="A2786" s="38"/>
      <c r="B2786" s="39"/>
      <c r="C2786" s="40"/>
      <c r="D2786" s="199" t="s">
        <v>542</v>
      </c>
      <c r="E2786" s="40"/>
      <c r="F2786" s="200" t="s">
        <v>2934</v>
      </c>
      <c r="G2786" s="40"/>
      <c r="H2786" s="40"/>
      <c r="I2786" s="201"/>
      <c r="J2786" s="40"/>
      <c r="K2786" s="40"/>
      <c r="L2786" s="43"/>
      <c r="M2786" s="202"/>
      <c r="N2786" s="203"/>
      <c r="O2786" s="68"/>
      <c r="P2786" s="68"/>
      <c r="Q2786" s="68"/>
      <c r="R2786" s="68"/>
      <c r="S2786" s="68"/>
      <c r="T2786" s="69"/>
      <c r="U2786" s="38"/>
      <c r="V2786" s="38"/>
      <c r="W2786" s="38"/>
      <c r="X2786" s="38"/>
      <c r="Y2786" s="38"/>
      <c r="Z2786" s="38"/>
      <c r="AA2786" s="38"/>
      <c r="AB2786" s="38"/>
      <c r="AC2786" s="38"/>
      <c r="AD2786" s="38"/>
      <c r="AE2786" s="38"/>
      <c r="AT2786" s="21" t="s">
        <v>542</v>
      </c>
      <c r="AU2786" s="21" t="s">
        <v>85</v>
      </c>
    </row>
    <row r="2787" spans="1:65" s="15" customFormat="1" ht="11.25">
      <c r="B2787" s="227"/>
      <c r="C2787" s="228"/>
      <c r="D2787" s="206" t="s">
        <v>546</v>
      </c>
      <c r="E2787" s="229" t="s">
        <v>19</v>
      </c>
      <c r="F2787" s="230" t="s">
        <v>2926</v>
      </c>
      <c r="G2787" s="228"/>
      <c r="H2787" s="229" t="s">
        <v>19</v>
      </c>
      <c r="I2787" s="231"/>
      <c r="J2787" s="228"/>
      <c r="K2787" s="228"/>
      <c r="L2787" s="232"/>
      <c r="M2787" s="233"/>
      <c r="N2787" s="234"/>
      <c r="O2787" s="234"/>
      <c r="P2787" s="234"/>
      <c r="Q2787" s="234"/>
      <c r="R2787" s="234"/>
      <c r="S2787" s="234"/>
      <c r="T2787" s="235"/>
      <c r="AT2787" s="236" t="s">
        <v>546</v>
      </c>
      <c r="AU2787" s="236" t="s">
        <v>85</v>
      </c>
      <c r="AV2787" s="15" t="s">
        <v>79</v>
      </c>
      <c r="AW2787" s="15" t="s">
        <v>33</v>
      </c>
      <c r="AX2787" s="15" t="s">
        <v>72</v>
      </c>
      <c r="AY2787" s="236" t="s">
        <v>525</v>
      </c>
    </row>
    <row r="2788" spans="1:65" s="15" customFormat="1" ht="11.25">
      <c r="B2788" s="227"/>
      <c r="C2788" s="228"/>
      <c r="D2788" s="206" t="s">
        <v>546</v>
      </c>
      <c r="E2788" s="229" t="s">
        <v>19</v>
      </c>
      <c r="F2788" s="230" t="s">
        <v>2935</v>
      </c>
      <c r="G2788" s="228"/>
      <c r="H2788" s="229" t="s">
        <v>19</v>
      </c>
      <c r="I2788" s="231"/>
      <c r="J2788" s="228"/>
      <c r="K2788" s="228"/>
      <c r="L2788" s="232"/>
      <c r="M2788" s="233"/>
      <c r="N2788" s="234"/>
      <c r="O2788" s="234"/>
      <c r="P2788" s="234"/>
      <c r="Q2788" s="234"/>
      <c r="R2788" s="234"/>
      <c r="S2788" s="234"/>
      <c r="T2788" s="235"/>
      <c r="AT2788" s="236" t="s">
        <v>546</v>
      </c>
      <c r="AU2788" s="236" t="s">
        <v>85</v>
      </c>
      <c r="AV2788" s="15" t="s">
        <v>79</v>
      </c>
      <c r="AW2788" s="15" t="s">
        <v>33</v>
      </c>
      <c r="AX2788" s="15" t="s">
        <v>72</v>
      </c>
      <c r="AY2788" s="236" t="s">
        <v>525</v>
      </c>
    </row>
    <row r="2789" spans="1:65" s="13" customFormat="1" ht="11.25">
      <c r="B2789" s="204"/>
      <c r="C2789" s="205"/>
      <c r="D2789" s="206" t="s">
        <v>546</v>
      </c>
      <c r="E2789" s="207" t="s">
        <v>19</v>
      </c>
      <c r="F2789" s="208" t="s">
        <v>2936</v>
      </c>
      <c r="G2789" s="205"/>
      <c r="H2789" s="209">
        <v>6</v>
      </c>
      <c r="I2789" s="210"/>
      <c r="J2789" s="205"/>
      <c r="K2789" s="205"/>
      <c r="L2789" s="211"/>
      <c r="M2789" s="212"/>
      <c r="N2789" s="213"/>
      <c r="O2789" s="213"/>
      <c r="P2789" s="213"/>
      <c r="Q2789" s="213"/>
      <c r="R2789" s="213"/>
      <c r="S2789" s="213"/>
      <c r="T2789" s="214"/>
      <c r="AT2789" s="215" t="s">
        <v>546</v>
      </c>
      <c r="AU2789" s="215" t="s">
        <v>85</v>
      </c>
      <c r="AV2789" s="13" t="s">
        <v>85</v>
      </c>
      <c r="AW2789" s="13" t="s">
        <v>33</v>
      </c>
      <c r="AX2789" s="13" t="s">
        <v>79</v>
      </c>
      <c r="AY2789" s="215" t="s">
        <v>525</v>
      </c>
    </row>
    <row r="2790" spans="1:65" s="2" customFormat="1" ht="24.2" customHeight="1">
      <c r="A2790" s="38"/>
      <c r="B2790" s="39"/>
      <c r="C2790" s="186" t="s">
        <v>2937</v>
      </c>
      <c r="D2790" s="186" t="s">
        <v>533</v>
      </c>
      <c r="E2790" s="187" t="s">
        <v>2938</v>
      </c>
      <c r="F2790" s="188" t="s">
        <v>2939</v>
      </c>
      <c r="G2790" s="189" t="s">
        <v>132</v>
      </c>
      <c r="H2790" s="190">
        <v>1467.826</v>
      </c>
      <c r="I2790" s="191"/>
      <c r="J2790" s="192">
        <f>ROUND(I2790*H2790,2)</f>
        <v>0</v>
      </c>
      <c r="K2790" s="188" t="s">
        <v>536</v>
      </c>
      <c r="L2790" s="43"/>
      <c r="M2790" s="193" t="s">
        <v>19</v>
      </c>
      <c r="N2790" s="194" t="s">
        <v>44</v>
      </c>
      <c r="O2790" s="68"/>
      <c r="P2790" s="195">
        <f>O2790*H2790</f>
        <v>0</v>
      </c>
      <c r="Q2790" s="195">
        <v>0</v>
      </c>
      <c r="R2790" s="195">
        <f>Q2790*H2790</f>
        <v>0</v>
      </c>
      <c r="S2790" s="195">
        <v>0</v>
      </c>
      <c r="T2790" s="196">
        <f>S2790*H2790</f>
        <v>0</v>
      </c>
      <c r="U2790" s="38"/>
      <c r="V2790" s="38"/>
      <c r="W2790" s="38"/>
      <c r="X2790" s="38"/>
      <c r="Y2790" s="38"/>
      <c r="Z2790" s="38"/>
      <c r="AA2790" s="38"/>
      <c r="AB2790" s="38"/>
      <c r="AC2790" s="38"/>
      <c r="AD2790" s="38"/>
      <c r="AE2790" s="38"/>
      <c r="AR2790" s="197" t="s">
        <v>537</v>
      </c>
      <c r="AT2790" s="197" t="s">
        <v>533</v>
      </c>
      <c r="AU2790" s="197" t="s">
        <v>85</v>
      </c>
      <c r="AY2790" s="21" t="s">
        <v>525</v>
      </c>
      <c r="BE2790" s="198">
        <f>IF(N2790="základní",J2790,0)</f>
        <v>0</v>
      </c>
      <c r="BF2790" s="198">
        <f>IF(N2790="snížená",J2790,0)</f>
        <v>0</v>
      </c>
      <c r="BG2790" s="198">
        <f>IF(N2790="zákl. přenesená",J2790,0)</f>
        <v>0</v>
      </c>
      <c r="BH2790" s="198">
        <f>IF(N2790="sníž. přenesená",J2790,0)</f>
        <v>0</v>
      </c>
      <c r="BI2790" s="198">
        <f>IF(N2790="nulová",J2790,0)</f>
        <v>0</v>
      </c>
      <c r="BJ2790" s="21" t="s">
        <v>85</v>
      </c>
      <c r="BK2790" s="198">
        <f>ROUND(I2790*H2790,2)</f>
        <v>0</v>
      </c>
      <c r="BL2790" s="21" t="s">
        <v>537</v>
      </c>
      <c r="BM2790" s="197" t="s">
        <v>2940</v>
      </c>
    </row>
    <row r="2791" spans="1:65" s="2" customFormat="1" ht="11.25">
      <c r="A2791" s="38"/>
      <c r="B2791" s="39"/>
      <c r="C2791" s="40"/>
      <c r="D2791" s="199" t="s">
        <v>542</v>
      </c>
      <c r="E2791" s="40"/>
      <c r="F2791" s="200" t="s">
        <v>2941</v>
      </c>
      <c r="G2791" s="40"/>
      <c r="H2791" s="40"/>
      <c r="I2791" s="201"/>
      <c r="J2791" s="40"/>
      <c r="K2791" s="40"/>
      <c r="L2791" s="43"/>
      <c r="M2791" s="202"/>
      <c r="N2791" s="203"/>
      <c r="O2791" s="68"/>
      <c r="P2791" s="68"/>
      <c r="Q2791" s="68"/>
      <c r="R2791" s="68"/>
      <c r="S2791" s="68"/>
      <c r="T2791" s="69"/>
      <c r="U2791" s="38"/>
      <c r="V2791" s="38"/>
      <c r="W2791" s="38"/>
      <c r="X2791" s="38"/>
      <c r="Y2791" s="38"/>
      <c r="Z2791" s="38"/>
      <c r="AA2791" s="38"/>
      <c r="AB2791" s="38"/>
      <c r="AC2791" s="38"/>
      <c r="AD2791" s="38"/>
      <c r="AE2791" s="38"/>
      <c r="AT2791" s="21" t="s">
        <v>542</v>
      </c>
      <c r="AU2791" s="21" t="s">
        <v>85</v>
      </c>
    </row>
    <row r="2792" spans="1:65" s="13" customFormat="1" ht="11.25">
      <c r="B2792" s="204"/>
      <c r="C2792" s="205"/>
      <c r="D2792" s="206" t="s">
        <v>546</v>
      </c>
      <c r="E2792" s="207" t="s">
        <v>19</v>
      </c>
      <c r="F2792" s="208" t="s">
        <v>2651</v>
      </c>
      <c r="G2792" s="205"/>
      <c r="H2792" s="209">
        <v>1467.826</v>
      </c>
      <c r="I2792" s="210"/>
      <c r="J2792" s="205"/>
      <c r="K2792" s="205"/>
      <c r="L2792" s="211"/>
      <c r="M2792" s="212"/>
      <c r="N2792" s="213"/>
      <c r="O2792" s="213"/>
      <c r="P2792" s="213"/>
      <c r="Q2792" s="213"/>
      <c r="R2792" s="213"/>
      <c r="S2792" s="213"/>
      <c r="T2792" s="214"/>
      <c r="AT2792" s="215" t="s">
        <v>546</v>
      </c>
      <c r="AU2792" s="215" t="s">
        <v>85</v>
      </c>
      <c r="AV2792" s="13" t="s">
        <v>85</v>
      </c>
      <c r="AW2792" s="13" t="s">
        <v>33</v>
      </c>
      <c r="AX2792" s="13" t="s">
        <v>79</v>
      </c>
      <c r="AY2792" s="215" t="s">
        <v>525</v>
      </c>
    </row>
    <row r="2793" spans="1:65" s="2" customFormat="1" ht="44.25" customHeight="1">
      <c r="A2793" s="38"/>
      <c r="B2793" s="39"/>
      <c r="C2793" s="186" t="s">
        <v>2942</v>
      </c>
      <c r="D2793" s="186" t="s">
        <v>533</v>
      </c>
      <c r="E2793" s="187" t="s">
        <v>2943</v>
      </c>
      <c r="F2793" s="188" t="s">
        <v>2944</v>
      </c>
      <c r="G2793" s="189" t="s">
        <v>132</v>
      </c>
      <c r="H2793" s="190">
        <v>1467.826</v>
      </c>
      <c r="I2793" s="191"/>
      <c r="J2793" s="192">
        <f>ROUND(I2793*H2793,2)</f>
        <v>0</v>
      </c>
      <c r="K2793" s="188" t="s">
        <v>536</v>
      </c>
      <c r="L2793" s="43"/>
      <c r="M2793" s="193" t="s">
        <v>19</v>
      </c>
      <c r="N2793" s="194" t="s">
        <v>44</v>
      </c>
      <c r="O2793" s="68"/>
      <c r="P2793" s="195">
        <f>O2793*H2793</f>
        <v>0</v>
      </c>
      <c r="Q2793" s="195">
        <v>0</v>
      </c>
      <c r="R2793" s="195">
        <f>Q2793*H2793</f>
        <v>0</v>
      </c>
      <c r="S2793" s="195">
        <v>0</v>
      </c>
      <c r="T2793" s="196">
        <f>S2793*H2793</f>
        <v>0</v>
      </c>
      <c r="U2793" s="38"/>
      <c r="V2793" s="38"/>
      <c r="W2793" s="38"/>
      <c r="X2793" s="38"/>
      <c r="Y2793" s="38"/>
      <c r="Z2793" s="38"/>
      <c r="AA2793" s="38"/>
      <c r="AB2793" s="38"/>
      <c r="AC2793" s="38"/>
      <c r="AD2793" s="38"/>
      <c r="AE2793" s="38"/>
      <c r="AR2793" s="197" t="s">
        <v>537</v>
      </c>
      <c r="AT2793" s="197" t="s">
        <v>533</v>
      </c>
      <c r="AU2793" s="197" t="s">
        <v>85</v>
      </c>
      <c r="AY2793" s="21" t="s">
        <v>525</v>
      </c>
      <c r="BE2793" s="198">
        <f>IF(N2793="základní",J2793,0)</f>
        <v>0</v>
      </c>
      <c r="BF2793" s="198">
        <f>IF(N2793="snížená",J2793,0)</f>
        <v>0</v>
      </c>
      <c r="BG2793" s="198">
        <f>IF(N2793="zákl. přenesená",J2793,0)</f>
        <v>0</v>
      </c>
      <c r="BH2793" s="198">
        <f>IF(N2793="sníž. přenesená",J2793,0)</f>
        <v>0</v>
      </c>
      <c r="BI2793" s="198">
        <f>IF(N2793="nulová",J2793,0)</f>
        <v>0</v>
      </c>
      <c r="BJ2793" s="21" t="s">
        <v>85</v>
      </c>
      <c r="BK2793" s="198">
        <f>ROUND(I2793*H2793,2)</f>
        <v>0</v>
      </c>
      <c r="BL2793" s="21" t="s">
        <v>537</v>
      </c>
      <c r="BM2793" s="197" t="s">
        <v>2945</v>
      </c>
    </row>
    <row r="2794" spans="1:65" s="2" customFormat="1" ht="11.25">
      <c r="A2794" s="38"/>
      <c r="B2794" s="39"/>
      <c r="C2794" s="40"/>
      <c r="D2794" s="199" t="s">
        <v>542</v>
      </c>
      <c r="E2794" s="40"/>
      <c r="F2794" s="200" t="s">
        <v>2946</v>
      </c>
      <c r="G2794" s="40"/>
      <c r="H2794" s="40"/>
      <c r="I2794" s="201"/>
      <c r="J2794" s="40"/>
      <c r="K2794" s="40"/>
      <c r="L2794" s="43"/>
      <c r="M2794" s="202"/>
      <c r="N2794" s="203"/>
      <c r="O2794" s="68"/>
      <c r="P2794" s="68"/>
      <c r="Q2794" s="68"/>
      <c r="R2794" s="68"/>
      <c r="S2794" s="68"/>
      <c r="T2794" s="69"/>
      <c r="U2794" s="38"/>
      <c r="V2794" s="38"/>
      <c r="W2794" s="38"/>
      <c r="X2794" s="38"/>
      <c r="Y2794" s="38"/>
      <c r="Z2794" s="38"/>
      <c r="AA2794" s="38"/>
      <c r="AB2794" s="38"/>
      <c r="AC2794" s="38"/>
      <c r="AD2794" s="38"/>
      <c r="AE2794" s="38"/>
      <c r="AT2794" s="21" t="s">
        <v>542</v>
      </c>
      <c r="AU2794" s="21" t="s">
        <v>85</v>
      </c>
    </row>
    <row r="2795" spans="1:65" s="13" customFormat="1" ht="11.25">
      <c r="B2795" s="204"/>
      <c r="C2795" s="205"/>
      <c r="D2795" s="206" t="s">
        <v>546</v>
      </c>
      <c r="E2795" s="207" t="s">
        <v>19</v>
      </c>
      <c r="F2795" s="208" t="s">
        <v>2651</v>
      </c>
      <c r="G2795" s="205"/>
      <c r="H2795" s="209">
        <v>1467.826</v>
      </c>
      <c r="I2795" s="210"/>
      <c r="J2795" s="205"/>
      <c r="K2795" s="205"/>
      <c r="L2795" s="211"/>
      <c r="M2795" s="212"/>
      <c r="N2795" s="213"/>
      <c r="O2795" s="213"/>
      <c r="P2795" s="213"/>
      <c r="Q2795" s="213"/>
      <c r="R2795" s="213"/>
      <c r="S2795" s="213"/>
      <c r="T2795" s="214"/>
      <c r="AT2795" s="215" t="s">
        <v>546</v>
      </c>
      <c r="AU2795" s="215" t="s">
        <v>85</v>
      </c>
      <c r="AV2795" s="13" t="s">
        <v>85</v>
      </c>
      <c r="AW2795" s="13" t="s">
        <v>33</v>
      </c>
      <c r="AX2795" s="13" t="s">
        <v>79</v>
      </c>
      <c r="AY2795" s="215" t="s">
        <v>525</v>
      </c>
    </row>
    <row r="2796" spans="1:65" s="12" customFormat="1" ht="22.9" customHeight="1">
      <c r="B2796" s="170"/>
      <c r="C2796" s="171"/>
      <c r="D2796" s="172" t="s">
        <v>71</v>
      </c>
      <c r="E2796" s="184" t="s">
        <v>2947</v>
      </c>
      <c r="F2796" s="184" t="s">
        <v>2948</v>
      </c>
      <c r="G2796" s="171"/>
      <c r="H2796" s="171"/>
      <c r="I2796" s="174"/>
      <c r="J2796" s="185">
        <f>BK2796</f>
        <v>0</v>
      </c>
      <c r="K2796" s="171"/>
      <c r="L2796" s="176"/>
      <c r="M2796" s="177"/>
      <c r="N2796" s="178"/>
      <c r="O2796" s="178"/>
      <c r="P2796" s="179">
        <f>SUM(P2797:P2808)</f>
        <v>0</v>
      </c>
      <c r="Q2796" s="178"/>
      <c r="R2796" s="179">
        <f>SUM(R2797:R2808)</f>
        <v>0</v>
      </c>
      <c r="S2796" s="178"/>
      <c r="T2796" s="180">
        <f>SUM(T2797:T2808)</f>
        <v>0</v>
      </c>
      <c r="AR2796" s="181" t="s">
        <v>79</v>
      </c>
      <c r="AT2796" s="182" t="s">
        <v>71</v>
      </c>
      <c r="AU2796" s="182" t="s">
        <v>79</v>
      </c>
      <c r="AY2796" s="181" t="s">
        <v>525</v>
      </c>
      <c r="BK2796" s="183">
        <f>SUM(BK2797:BK2808)</f>
        <v>0</v>
      </c>
    </row>
    <row r="2797" spans="1:65" s="2" customFormat="1" ht="44.25" customHeight="1">
      <c r="A2797" s="38"/>
      <c r="B2797" s="39"/>
      <c r="C2797" s="186" t="s">
        <v>2949</v>
      </c>
      <c r="D2797" s="186" t="s">
        <v>533</v>
      </c>
      <c r="E2797" s="187" t="s">
        <v>2950</v>
      </c>
      <c r="F2797" s="188" t="s">
        <v>2951</v>
      </c>
      <c r="G2797" s="189" t="s">
        <v>318</v>
      </c>
      <c r="H2797" s="190">
        <v>7.1559999999999997</v>
      </c>
      <c r="I2797" s="191"/>
      <c r="J2797" s="192">
        <f>ROUND(I2797*H2797,2)</f>
        <v>0</v>
      </c>
      <c r="K2797" s="188" t="s">
        <v>1079</v>
      </c>
      <c r="L2797" s="43"/>
      <c r="M2797" s="193" t="s">
        <v>19</v>
      </c>
      <c r="N2797" s="194" t="s">
        <v>44</v>
      </c>
      <c r="O2797" s="68"/>
      <c r="P2797" s="195">
        <f>O2797*H2797</f>
        <v>0</v>
      </c>
      <c r="Q2797" s="195">
        <v>0</v>
      </c>
      <c r="R2797" s="195">
        <f>Q2797*H2797</f>
        <v>0</v>
      </c>
      <c r="S2797" s="195">
        <v>0</v>
      </c>
      <c r="T2797" s="196">
        <f>S2797*H2797</f>
        <v>0</v>
      </c>
      <c r="U2797" s="38"/>
      <c r="V2797" s="38"/>
      <c r="W2797" s="38"/>
      <c r="X2797" s="38"/>
      <c r="Y2797" s="38"/>
      <c r="Z2797" s="38"/>
      <c r="AA2797" s="38"/>
      <c r="AB2797" s="38"/>
      <c r="AC2797" s="38"/>
      <c r="AD2797" s="38"/>
      <c r="AE2797" s="38"/>
      <c r="AR2797" s="197" t="s">
        <v>537</v>
      </c>
      <c r="AT2797" s="197" t="s">
        <v>533</v>
      </c>
      <c r="AU2797" s="197" t="s">
        <v>85</v>
      </c>
      <c r="AY2797" s="21" t="s">
        <v>525</v>
      </c>
      <c r="BE2797" s="198">
        <f>IF(N2797="základní",J2797,0)</f>
        <v>0</v>
      </c>
      <c r="BF2797" s="198">
        <f>IF(N2797="snížená",J2797,0)</f>
        <v>0</v>
      </c>
      <c r="BG2797" s="198">
        <f>IF(N2797="zákl. přenesená",J2797,0)</f>
        <v>0</v>
      </c>
      <c r="BH2797" s="198">
        <f>IF(N2797="sníž. přenesená",J2797,0)</f>
        <v>0</v>
      </c>
      <c r="BI2797" s="198">
        <f>IF(N2797="nulová",J2797,0)</f>
        <v>0</v>
      </c>
      <c r="BJ2797" s="21" t="s">
        <v>85</v>
      </c>
      <c r="BK2797" s="198">
        <f>ROUND(I2797*H2797,2)</f>
        <v>0</v>
      </c>
      <c r="BL2797" s="21" t="s">
        <v>537</v>
      </c>
      <c r="BM2797" s="197" t="s">
        <v>2952</v>
      </c>
    </row>
    <row r="2798" spans="1:65" s="2" customFormat="1" ht="11.25">
      <c r="A2798" s="38"/>
      <c r="B2798" s="39"/>
      <c r="C2798" s="40"/>
      <c r="D2798" s="199" t="s">
        <v>542</v>
      </c>
      <c r="E2798" s="40"/>
      <c r="F2798" s="200" t="s">
        <v>2953</v>
      </c>
      <c r="G2798" s="40"/>
      <c r="H2798" s="40"/>
      <c r="I2798" s="201"/>
      <c r="J2798" s="40"/>
      <c r="K2798" s="40"/>
      <c r="L2798" s="43"/>
      <c r="M2798" s="202"/>
      <c r="N2798" s="203"/>
      <c r="O2798" s="68"/>
      <c r="P2798" s="68"/>
      <c r="Q2798" s="68"/>
      <c r="R2798" s="68"/>
      <c r="S2798" s="68"/>
      <c r="T2798" s="69"/>
      <c r="U2798" s="38"/>
      <c r="V2798" s="38"/>
      <c r="W2798" s="38"/>
      <c r="X2798" s="38"/>
      <c r="Y2798" s="38"/>
      <c r="Z2798" s="38"/>
      <c r="AA2798" s="38"/>
      <c r="AB2798" s="38"/>
      <c r="AC2798" s="38"/>
      <c r="AD2798" s="38"/>
      <c r="AE2798" s="38"/>
      <c r="AT2798" s="21" t="s">
        <v>542</v>
      </c>
      <c r="AU2798" s="21" t="s">
        <v>85</v>
      </c>
    </row>
    <row r="2799" spans="1:65" s="2" customFormat="1" ht="33" customHeight="1">
      <c r="A2799" s="38"/>
      <c r="B2799" s="39"/>
      <c r="C2799" s="186" t="s">
        <v>2954</v>
      </c>
      <c r="D2799" s="186" t="s">
        <v>533</v>
      </c>
      <c r="E2799" s="187" t="s">
        <v>2955</v>
      </c>
      <c r="F2799" s="188" t="s">
        <v>2956</v>
      </c>
      <c r="G2799" s="189" t="s">
        <v>318</v>
      </c>
      <c r="H2799" s="190">
        <v>7.1559999999999997</v>
      </c>
      <c r="I2799" s="191"/>
      <c r="J2799" s="192">
        <f>ROUND(I2799*H2799,2)</f>
        <v>0</v>
      </c>
      <c r="K2799" s="188" t="s">
        <v>1079</v>
      </c>
      <c r="L2799" s="43"/>
      <c r="M2799" s="193" t="s">
        <v>19</v>
      </c>
      <c r="N2799" s="194" t="s">
        <v>44</v>
      </c>
      <c r="O2799" s="68"/>
      <c r="P2799" s="195">
        <f>O2799*H2799</f>
        <v>0</v>
      </c>
      <c r="Q2799" s="195">
        <v>0</v>
      </c>
      <c r="R2799" s="195">
        <f>Q2799*H2799</f>
        <v>0</v>
      </c>
      <c r="S2799" s="195">
        <v>0</v>
      </c>
      <c r="T2799" s="196">
        <f>S2799*H2799</f>
        <v>0</v>
      </c>
      <c r="U2799" s="38"/>
      <c r="V2799" s="38"/>
      <c r="W2799" s="38"/>
      <c r="X2799" s="38"/>
      <c r="Y2799" s="38"/>
      <c r="Z2799" s="38"/>
      <c r="AA2799" s="38"/>
      <c r="AB2799" s="38"/>
      <c r="AC2799" s="38"/>
      <c r="AD2799" s="38"/>
      <c r="AE2799" s="38"/>
      <c r="AR2799" s="197" t="s">
        <v>537</v>
      </c>
      <c r="AT2799" s="197" t="s">
        <v>533</v>
      </c>
      <c r="AU2799" s="197" t="s">
        <v>85</v>
      </c>
      <c r="AY2799" s="21" t="s">
        <v>525</v>
      </c>
      <c r="BE2799" s="198">
        <f>IF(N2799="základní",J2799,0)</f>
        <v>0</v>
      </c>
      <c r="BF2799" s="198">
        <f>IF(N2799="snížená",J2799,0)</f>
        <v>0</v>
      </c>
      <c r="BG2799" s="198">
        <f>IF(N2799="zákl. přenesená",J2799,0)</f>
        <v>0</v>
      </c>
      <c r="BH2799" s="198">
        <f>IF(N2799="sníž. přenesená",J2799,0)</f>
        <v>0</v>
      </c>
      <c r="BI2799" s="198">
        <f>IF(N2799="nulová",J2799,0)</f>
        <v>0</v>
      </c>
      <c r="BJ2799" s="21" t="s">
        <v>85</v>
      </c>
      <c r="BK2799" s="198">
        <f>ROUND(I2799*H2799,2)</f>
        <v>0</v>
      </c>
      <c r="BL2799" s="21" t="s">
        <v>537</v>
      </c>
      <c r="BM2799" s="197" t="s">
        <v>2957</v>
      </c>
    </row>
    <row r="2800" spans="1:65" s="2" customFormat="1" ht="11.25">
      <c r="A2800" s="38"/>
      <c r="B2800" s="39"/>
      <c r="C2800" s="40"/>
      <c r="D2800" s="199" t="s">
        <v>542</v>
      </c>
      <c r="E2800" s="40"/>
      <c r="F2800" s="200" t="s">
        <v>2958</v>
      </c>
      <c r="G2800" s="40"/>
      <c r="H2800" s="40"/>
      <c r="I2800" s="201"/>
      <c r="J2800" s="40"/>
      <c r="K2800" s="40"/>
      <c r="L2800" s="43"/>
      <c r="M2800" s="202"/>
      <c r="N2800" s="203"/>
      <c r="O2800" s="68"/>
      <c r="P2800" s="68"/>
      <c r="Q2800" s="68"/>
      <c r="R2800" s="68"/>
      <c r="S2800" s="68"/>
      <c r="T2800" s="69"/>
      <c r="U2800" s="38"/>
      <c r="V2800" s="38"/>
      <c r="W2800" s="38"/>
      <c r="X2800" s="38"/>
      <c r="Y2800" s="38"/>
      <c r="Z2800" s="38"/>
      <c r="AA2800" s="38"/>
      <c r="AB2800" s="38"/>
      <c r="AC2800" s="38"/>
      <c r="AD2800" s="38"/>
      <c r="AE2800" s="38"/>
      <c r="AT2800" s="21" t="s">
        <v>542</v>
      </c>
      <c r="AU2800" s="21" t="s">
        <v>85</v>
      </c>
    </row>
    <row r="2801" spans="1:65" s="2" customFormat="1" ht="44.25" customHeight="1">
      <c r="A2801" s="38"/>
      <c r="B2801" s="39"/>
      <c r="C2801" s="186" t="s">
        <v>2959</v>
      </c>
      <c r="D2801" s="186" t="s">
        <v>533</v>
      </c>
      <c r="E2801" s="187" t="s">
        <v>2960</v>
      </c>
      <c r="F2801" s="188" t="s">
        <v>2961</v>
      </c>
      <c r="G2801" s="189" t="s">
        <v>318</v>
      </c>
      <c r="H2801" s="190">
        <v>135.964</v>
      </c>
      <c r="I2801" s="191"/>
      <c r="J2801" s="192">
        <f>ROUND(I2801*H2801,2)</f>
        <v>0</v>
      </c>
      <c r="K2801" s="188" t="s">
        <v>1079</v>
      </c>
      <c r="L2801" s="43"/>
      <c r="M2801" s="193" t="s">
        <v>19</v>
      </c>
      <c r="N2801" s="194" t="s">
        <v>44</v>
      </c>
      <c r="O2801" s="68"/>
      <c r="P2801" s="195">
        <f>O2801*H2801</f>
        <v>0</v>
      </c>
      <c r="Q2801" s="195">
        <v>0</v>
      </c>
      <c r="R2801" s="195">
        <f>Q2801*H2801</f>
        <v>0</v>
      </c>
      <c r="S2801" s="195">
        <v>0</v>
      </c>
      <c r="T2801" s="196">
        <f>S2801*H2801</f>
        <v>0</v>
      </c>
      <c r="U2801" s="38"/>
      <c r="V2801" s="38"/>
      <c r="W2801" s="38"/>
      <c r="X2801" s="38"/>
      <c r="Y2801" s="38"/>
      <c r="Z2801" s="38"/>
      <c r="AA2801" s="38"/>
      <c r="AB2801" s="38"/>
      <c r="AC2801" s="38"/>
      <c r="AD2801" s="38"/>
      <c r="AE2801" s="38"/>
      <c r="AR2801" s="197" t="s">
        <v>537</v>
      </c>
      <c r="AT2801" s="197" t="s">
        <v>533</v>
      </c>
      <c r="AU2801" s="197" t="s">
        <v>85</v>
      </c>
      <c r="AY2801" s="21" t="s">
        <v>525</v>
      </c>
      <c r="BE2801" s="198">
        <f>IF(N2801="základní",J2801,0)</f>
        <v>0</v>
      </c>
      <c r="BF2801" s="198">
        <f>IF(N2801="snížená",J2801,0)</f>
        <v>0</v>
      </c>
      <c r="BG2801" s="198">
        <f>IF(N2801="zákl. přenesená",J2801,0)</f>
        <v>0</v>
      </c>
      <c r="BH2801" s="198">
        <f>IF(N2801="sníž. přenesená",J2801,0)</f>
        <v>0</v>
      </c>
      <c r="BI2801" s="198">
        <f>IF(N2801="nulová",J2801,0)</f>
        <v>0</v>
      </c>
      <c r="BJ2801" s="21" t="s">
        <v>85</v>
      </c>
      <c r="BK2801" s="198">
        <f>ROUND(I2801*H2801,2)</f>
        <v>0</v>
      </c>
      <c r="BL2801" s="21" t="s">
        <v>537</v>
      </c>
      <c r="BM2801" s="197" t="s">
        <v>2962</v>
      </c>
    </row>
    <row r="2802" spans="1:65" s="2" customFormat="1" ht="11.25">
      <c r="A2802" s="38"/>
      <c r="B2802" s="39"/>
      <c r="C2802" s="40"/>
      <c r="D2802" s="199" t="s">
        <v>542</v>
      </c>
      <c r="E2802" s="40"/>
      <c r="F2802" s="200" t="s">
        <v>2963</v>
      </c>
      <c r="G2802" s="40"/>
      <c r="H2802" s="40"/>
      <c r="I2802" s="201"/>
      <c r="J2802" s="40"/>
      <c r="K2802" s="40"/>
      <c r="L2802" s="43"/>
      <c r="M2802" s="202"/>
      <c r="N2802" s="203"/>
      <c r="O2802" s="68"/>
      <c r="P2802" s="68"/>
      <c r="Q2802" s="68"/>
      <c r="R2802" s="68"/>
      <c r="S2802" s="68"/>
      <c r="T2802" s="69"/>
      <c r="U2802" s="38"/>
      <c r="V2802" s="38"/>
      <c r="W2802" s="38"/>
      <c r="X2802" s="38"/>
      <c r="Y2802" s="38"/>
      <c r="Z2802" s="38"/>
      <c r="AA2802" s="38"/>
      <c r="AB2802" s="38"/>
      <c r="AC2802" s="38"/>
      <c r="AD2802" s="38"/>
      <c r="AE2802" s="38"/>
      <c r="AT2802" s="21" t="s">
        <v>542</v>
      </c>
      <c r="AU2802" s="21" t="s">
        <v>85</v>
      </c>
    </row>
    <row r="2803" spans="1:65" s="13" customFormat="1" ht="11.25">
      <c r="B2803" s="204"/>
      <c r="C2803" s="205"/>
      <c r="D2803" s="206" t="s">
        <v>546</v>
      </c>
      <c r="E2803" s="205"/>
      <c r="F2803" s="208" t="s">
        <v>2964</v>
      </c>
      <c r="G2803" s="205"/>
      <c r="H2803" s="209">
        <v>135.964</v>
      </c>
      <c r="I2803" s="210"/>
      <c r="J2803" s="205"/>
      <c r="K2803" s="205"/>
      <c r="L2803" s="211"/>
      <c r="M2803" s="212"/>
      <c r="N2803" s="213"/>
      <c r="O2803" s="213"/>
      <c r="P2803" s="213"/>
      <c r="Q2803" s="213"/>
      <c r="R2803" s="213"/>
      <c r="S2803" s="213"/>
      <c r="T2803" s="214"/>
      <c r="AT2803" s="215" t="s">
        <v>546</v>
      </c>
      <c r="AU2803" s="215" t="s">
        <v>85</v>
      </c>
      <c r="AV2803" s="13" t="s">
        <v>85</v>
      </c>
      <c r="AW2803" s="13" t="s">
        <v>4</v>
      </c>
      <c r="AX2803" s="13" t="s">
        <v>79</v>
      </c>
      <c r="AY2803" s="215" t="s">
        <v>525</v>
      </c>
    </row>
    <row r="2804" spans="1:65" s="2" customFormat="1" ht="55.5" customHeight="1">
      <c r="A2804" s="38"/>
      <c r="B2804" s="39"/>
      <c r="C2804" s="186" t="s">
        <v>2965</v>
      </c>
      <c r="D2804" s="186" t="s">
        <v>533</v>
      </c>
      <c r="E2804" s="187" t="s">
        <v>2966</v>
      </c>
      <c r="F2804" s="188" t="s">
        <v>2967</v>
      </c>
      <c r="G2804" s="189" t="s">
        <v>318</v>
      </c>
      <c r="H2804" s="190">
        <v>0.23699999999999999</v>
      </c>
      <c r="I2804" s="191"/>
      <c r="J2804" s="192">
        <f>ROUND(I2804*H2804,2)</f>
        <v>0</v>
      </c>
      <c r="K2804" s="188" t="s">
        <v>1079</v>
      </c>
      <c r="L2804" s="43"/>
      <c r="M2804" s="193" t="s">
        <v>19</v>
      </c>
      <c r="N2804" s="194" t="s">
        <v>44</v>
      </c>
      <c r="O2804" s="68"/>
      <c r="P2804" s="195">
        <f>O2804*H2804</f>
        <v>0</v>
      </c>
      <c r="Q2804" s="195">
        <v>0</v>
      </c>
      <c r="R2804" s="195">
        <f>Q2804*H2804</f>
        <v>0</v>
      </c>
      <c r="S2804" s="195">
        <v>0</v>
      </c>
      <c r="T2804" s="196">
        <f>S2804*H2804</f>
        <v>0</v>
      </c>
      <c r="U2804" s="38"/>
      <c r="V2804" s="38"/>
      <c r="W2804" s="38"/>
      <c r="X2804" s="38"/>
      <c r="Y2804" s="38"/>
      <c r="Z2804" s="38"/>
      <c r="AA2804" s="38"/>
      <c r="AB2804" s="38"/>
      <c r="AC2804" s="38"/>
      <c r="AD2804" s="38"/>
      <c r="AE2804" s="38"/>
      <c r="AR2804" s="197" t="s">
        <v>537</v>
      </c>
      <c r="AT2804" s="197" t="s">
        <v>533</v>
      </c>
      <c r="AU2804" s="197" t="s">
        <v>85</v>
      </c>
      <c r="AY2804" s="21" t="s">
        <v>525</v>
      </c>
      <c r="BE2804" s="198">
        <f>IF(N2804="základní",J2804,0)</f>
        <v>0</v>
      </c>
      <c r="BF2804" s="198">
        <f>IF(N2804="snížená",J2804,0)</f>
        <v>0</v>
      </c>
      <c r="BG2804" s="198">
        <f>IF(N2804="zákl. přenesená",J2804,0)</f>
        <v>0</v>
      </c>
      <c r="BH2804" s="198">
        <f>IF(N2804="sníž. přenesená",J2804,0)</f>
        <v>0</v>
      </c>
      <c r="BI2804" s="198">
        <f>IF(N2804="nulová",J2804,0)</f>
        <v>0</v>
      </c>
      <c r="BJ2804" s="21" t="s">
        <v>85</v>
      </c>
      <c r="BK2804" s="198">
        <f>ROUND(I2804*H2804,2)</f>
        <v>0</v>
      </c>
      <c r="BL2804" s="21" t="s">
        <v>537</v>
      </c>
      <c r="BM2804" s="197" t="s">
        <v>2968</v>
      </c>
    </row>
    <row r="2805" spans="1:65" s="2" customFormat="1" ht="11.25">
      <c r="A2805" s="38"/>
      <c r="B2805" s="39"/>
      <c r="C2805" s="40"/>
      <c r="D2805" s="199" t="s">
        <v>542</v>
      </c>
      <c r="E2805" s="40"/>
      <c r="F2805" s="200" t="s">
        <v>2969</v>
      </c>
      <c r="G2805" s="40"/>
      <c r="H2805" s="40"/>
      <c r="I2805" s="201"/>
      <c r="J2805" s="40"/>
      <c r="K2805" s="40"/>
      <c r="L2805" s="43"/>
      <c r="M2805" s="202"/>
      <c r="N2805" s="203"/>
      <c r="O2805" s="68"/>
      <c r="P2805" s="68"/>
      <c r="Q2805" s="68"/>
      <c r="R2805" s="68"/>
      <c r="S2805" s="68"/>
      <c r="T2805" s="69"/>
      <c r="U2805" s="38"/>
      <c r="V2805" s="38"/>
      <c r="W2805" s="38"/>
      <c r="X2805" s="38"/>
      <c r="Y2805" s="38"/>
      <c r="Z2805" s="38"/>
      <c r="AA2805" s="38"/>
      <c r="AB2805" s="38"/>
      <c r="AC2805" s="38"/>
      <c r="AD2805" s="38"/>
      <c r="AE2805" s="38"/>
      <c r="AT2805" s="21" t="s">
        <v>542</v>
      </c>
      <c r="AU2805" s="21" t="s">
        <v>85</v>
      </c>
    </row>
    <row r="2806" spans="1:65" s="13" customFormat="1" ht="11.25">
      <c r="B2806" s="204"/>
      <c r="C2806" s="205"/>
      <c r="D2806" s="206" t="s">
        <v>546</v>
      </c>
      <c r="E2806" s="207" t="s">
        <v>19</v>
      </c>
      <c r="F2806" s="208" t="s">
        <v>2970</v>
      </c>
      <c r="G2806" s="205"/>
      <c r="H2806" s="209">
        <v>0.23699999999999999</v>
      </c>
      <c r="I2806" s="210"/>
      <c r="J2806" s="205"/>
      <c r="K2806" s="205"/>
      <c r="L2806" s="211"/>
      <c r="M2806" s="212"/>
      <c r="N2806" s="213"/>
      <c r="O2806" s="213"/>
      <c r="P2806" s="213"/>
      <c r="Q2806" s="213"/>
      <c r="R2806" s="213"/>
      <c r="S2806" s="213"/>
      <c r="T2806" s="214"/>
      <c r="AT2806" s="215" t="s">
        <v>546</v>
      </c>
      <c r="AU2806" s="215" t="s">
        <v>85</v>
      </c>
      <c r="AV2806" s="13" t="s">
        <v>85</v>
      </c>
      <c r="AW2806" s="13" t="s">
        <v>33</v>
      </c>
      <c r="AX2806" s="13" t="s">
        <v>79</v>
      </c>
      <c r="AY2806" s="215" t="s">
        <v>525</v>
      </c>
    </row>
    <row r="2807" spans="1:65" s="2" customFormat="1" ht="44.25" customHeight="1">
      <c r="A2807" s="38"/>
      <c r="B2807" s="39"/>
      <c r="C2807" s="186" t="s">
        <v>2971</v>
      </c>
      <c r="D2807" s="186" t="s">
        <v>533</v>
      </c>
      <c r="E2807" s="187" t="s">
        <v>2972</v>
      </c>
      <c r="F2807" s="188" t="s">
        <v>2973</v>
      </c>
      <c r="G2807" s="189" t="s">
        <v>318</v>
      </c>
      <c r="H2807" s="190">
        <v>0.217</v>
      </c>
      <c r="I2807" s="191"/>
      <c r="J2807" s="192">
        <f>ROUND(I2807*H2807,2)</f>
        <v>0</v>
      </c>
      <c r="K2807" s="188" t="s">
        <v>1079</v>
      </c>
      <c r="L2807" s="43"/>
      <c r="M2807" s="193" t="s">
        <v>19</v>
      </c>
      <c r="N2807" s="194" t="s">
        <v>44</v>
      </c>
      <c r="O2807" s="68"/>
      <c r="P2807" s="195">
        <f>O2807*H2807</f>
        <v>0</v>
      </c>
      <c r="Q2807" s="195">
        <v>0</v>
      </c>
      <c r="R2807" s="195">
        <f>Q2807*H2807</f>
        <v>0</v>
      </c>
      <c r="S2807" s="195">
        <v>0</v>
      </c>
      <c r="T2807" s="196">
        <f>S2807*H2807</f>
        <v>0</v>
      </c>
      <c r="U2807" s="38"/>
      <c r="V2807" s="38"/>
      <c r="W2807" s="38"/>
      <c r="X2807" s="38"/>
      <c r="Y2807" s="38"/>
      <c r="Z2807" s="38"/>
      <c r="AA2807" s="38"/>
      <c r="AB2807" s="38"/>
      <c r="AC2807" s="38"/>
      <c r="AD2807" s="38"/>
      <c r="AE2807" s="38"/>
      <c r="AR2807" s="197" t="s">
        <v>537</v>
      </c>
      <c r="AT2807" s="197" t="s">
        <v>533</v>
      </c>
      <c r="AU2807" s="197" t="s">
        <v>85</v>
      </c>
      <c r="AY2807" s="21" t="s">
        <v>525</v>
      </c>
      <c r="BE2807" s="198">
        <f>IF(N2807="základní",J2807,0)</f>
        <v>0</v>
      </c>
      <c r="BF2807" s="198">
        <f>IF(N2807="snížená",J2807,0)</f>
        <v>0</v>
      </c>
      <c r="BG2807" s="198">
        <f>IF(N2807="zákl. přenesená",J2807,0)</f>
        <v>0</v>
      </c>
      <c r="BH2807" s="198">
        <f>IF(N2807="sníž. přenesená",J2807,0)</f>
        <v>0</v>
      </c>
      <c r="BI2807" s="198">
        <f>IF(N2807="nulová",J2807,0)</f>
        <v>0</v>
      </c>
      <c r="BJ2807" s="21" t="s">
        <v>85</v>
      </c>
      <c r="BK2807" s="198">
        <f>ROUND(I2807*H2807,2)</f>
        <v>0</v>
      </c>
      <c r="BL2807" s="21" t="s">
        <v>537</v>
      </c>
      <c r="BM2807" s="197" t="s">
        <v>2974</v>
      </c>
    </row>
    <row r="2808" spans="1:65" s="2" customFormat="1" ht="11.25">
      <c r="A2808" s="38"/>
      <c r="B2808" s="39"/>
      <c r="C2808" s="40"/>
      <c r="D2808" s="199" t="s">
        <v>542</v>
      </c>
      <c r="E2808" s="40"/>
      <c r="F2808" s="200" t="s">
        <v>2975</v>
      </c>
      <c r="G2808" s="40"/>
      <c r="H2808" s="40"/>
      <c r="I2808" s="201"/>
      <c r="J2808" s="40"/>
      <c r="K2808" s="40"/>
      <c r="L2808" s="43"/>
      <c r="M2808" s="202"/>
      <c r="N2808" s="203"/>
      <c r="O2808" s="68"/>
      <c r="P2808" s="68"/>
      <c r="Q2808" s="68"/>
      <c r="R2808" s="68"/>
      <c r="S2808" s="68"/>
      <c r="T2808" s="69"/>
      <c r="U2808" s="38"/>
      <c r="V2808" s="38"/>
      <c r="W2808" s="38"/>
      <c r="X2808" s="38"/>
      <c r="Y2808" s="38"/>
      <c r="Z2808" s="38"/>
      <c r="AA2808" s="38"/>
      <c r="AB2808" s="38"/>
      <c r="AC2808" s="38"/>
      <c r="AD2808" s="38"/>
      <c r="AE2808" s="38"/>
      <c r="AT2808" s="21" t="s">
        <v>542</v>
      </c>
      <c r="AU2808" s="21" t="s">
        <v>85</v>
      </c>
    </row>
    <row r="2809" spans="1:65" s="12" customFormat="1" ht="22.9" customHeight="1">
      <c r="B2809" s="170"/>
      <c r="C2809" s="171"/>
      <c r="D2809" s="172" t="s">
        <v>71</v>
      </c>
      <c r="E2809" s="184" t="s">
        <v>2976</v>
      </c>
      <c r="F2809" s="184" t="s">
        <v>2977</v>
      </c>
      <c r="G2809" s="171"/>
      <c r="H2809" s="171"/>
      <c r="I2809" s="174"/>
      <c r="J2809" s="185">
        <f>BK2809</f>
        <v>0</v>
      </c>
      <c r="K2809" s="171"/>
      <c r="L2809" s="176"/>
      <c r="M2809" s="177"/>
      <c r="N2809" s="178"/>
      <c r="O2809" s="178"/>
      <c r="P2809" s="179">
        <f>SUM(P2810:P2811)</f>
        <v>0</v>
      </c>
      <c r="Q2809" s="178"/>
      <c r="R2809" s="179">
        <f>SUM(R2810:R2811)</f>
        <v>0</v>
      </c>
      <c r="S2809" s="178"/>
      <c r="T2809" s="180">
        <f>SUM(T2810:T2811)</f>
        <v>0</v>
      </c>
      <c r="AR2809" s="181" t="s">
        <v>79</v>
      </c>
      <c r="AT2809" s="182" t="s">
        <v>71</v>
      </c>
      <c r="AU2809" s="182" t="s">
        <v>79</v>
      </c>
      <c r="AY2809" s="181" t="s">
        <v>525</v>
      </c>
      <c r="BK2809" s="183">
        <f>SUM(BK2810:BK2811)</f>
        <v>0</v>
      </c>
    </row>
    <row r="2810" spans="1:65" s="2" customFormat="1" ht="62.65" customHeight="1">
      <c r="A2810" s="38"/>
      <c r="B2810" s="39"/>
      <c r="C2810" s="186" t="s">
        <v>2978</v>
      </c>
      <c r="D2810" s="186" t="s">
        <v>533</v>
      </c>
      <c r="E2810" s="187" t="s">
        <v>2979</v>
      </c>
      <c r="F2810" s="188" t="s">
        <v>2980</v>
      </c>
      <c r="G2810" s="189" t="s">
        <v>318</v>
      </c>
      <c r="H2810" s="190">
        <v>3703.625</v>
      </c>
      <c r="I2810" s="191"/>
      <c r="J2810" s="192">
        <f>ROUND(I2810*H2810,2)</f>
        <v>0</v>
      </c>
      <c r="K2810" s="188" t="s">
        <v>536</v>
      </c>
      <c r="L2810" s="43"/>
      <c r="M2810" s="193" t="s">
        <v>19</v>
      </c>
      <c r="N2810" s="194" t="s">
        <v>44</v>
      </c>
      <c r="O2810" s="68"/>
      <c r="P2810" s="195">
        <f>O2810*H2810</f>
        <v>0</v>
      </c>
      <c r="Q2810" s="195">
        <v>0</v>
      </c>
      <c r="R2810" s="195">
        <f>Q2810*H2810</f>
        <v>0</v>
      </c>
      <c r="S2810" s="195">
        <v>0</v>
      </c>
      <c r="T2810" s="196">
        <f>S2810*H2810</f>
        <v>0</v>
      </c>
      <c r="U2810" s="38"/>
      <c r="V2810" s="38"/>
      <c r="W2810" s="38"/>
      <c r="X2810" s="38"/>
      <c r="Y2810" s="38"/>
      <c r="Z2810" s="38"/>
      <c r="AA2810" s="38"/>
      <c r="AB2810" s="38"/>
      <c r="AC2810" s="38"/>
      <c r="AD2810" s="38"/>
      <c r="AE2810" s="38"/>
      <c r="AR2810" s="197" t="s">
        <v>537</v>
      </c>
      <c r="AT2810" s="197" t="s">
        <v>533</v>
      </c>
      <c r="AU2810" s="197" t="s">
        <v>85</v>
      </c>
      <c r="AY2810" s="21" t="s">
        <v>525</v>
      </c>
      <c r="BE2810" s="198">
        <f>IF(N2810="základní",J2810,0)</f>
        <v>0</v>
      </c>
      <c r="BF2810" s="198">
        <f>IF(N2810="snížená",J2810,0)</f>
        <v>0</v>
      </c>
      <c r="BG2810" s="198">
        <f>IF(N2810="zákl. přenesená",J2810,0)</f>
        <v>0</v>
      </c>
      <c r="BH2810" s="198">
        <f>IF(N2810="sníž. přenesená",J2810,0)</f>
        <v>0</v>
      </c>
      <c r="BI2810" s="198">
        <f>IF(N2810="nulová",J2810,0)</f>
        <v>0</v>
      </c>
      <c r="BJ2810" s="21" t="s">
        <v>85</v>
      </c>
      <c r="BK2810" s="198">
        <f>ROUND(I2810*H2810,2)</f>
        <v>0</v>
      </c>
      <c r="BL2810" s="21" t="s">
        <v>537</v>
      </c>
      <c r="BM2810" s="197" t="s">
        <v>2981</v>
      </c>
    </row>
    <row r="2811" spans="1:65" s="2" customFormat="1" ht="11.25">
      <c r="A2811" s="38"/>
      <c r="B2811" s="39"/>
      <c r="C2811" s="40"/>
      <c r="D2811" s="199" t="s">
        <v>542</v>
      </c>
      <c r="E2811" s="40"/>
      <c r="F2811" s="200" t="s">
        <v>2982</v>
      </c>
      <c r="G2811" s="40"/>
      <c r="H2811" s="40"/>
      <c r="I2811" s="201"/>
      <c r="J2811" s="40"/>
      <c r="K2811" s="40"/>
      <c r="L2811" s="43"/>
      <c r="M2811" s="202"/>
      <c r="N2811" s="203"/>
      <c r="O2811" s="68"/>
      <c r="P2811" s="68"/>
      <c r="Q2811" s="68"/>
      <c r="R2811" s="68"/>
      <c r="S2811" s="68"/>
      <c r="T2811" s="69"/>
      <c r="U2811" s="38"/>
      <c r="V2811" s="38"/>
      <c r="W2811" s="38"/>
      <c r="X2811" s="38"/>
      <c r="Y2811" s="38"/>
      <c r="Z2811" s="38"/>
      <c r="AA2811" s="38"/>
      <c r="AB2811" s="38"/>
      <c r="AC2811" s="38"/>
      <c r="AD2811" s="38"/>
      <c r="AE2811" s="38"/>
      <c r="AT2811" s="21" t="s">
        <v>542</v>
      </c>
      <c r="AU2811" s="21" t="s">
        <v>85</v>
      </c>
    </row>
    <row r="2812" spans="1:65" s="12" customFormat="1" ht="25.9" customHeight="1">
      <c r="B2812" s="170"/>
      <c r="C2812" s="171"/>
      <c r="D2812" s="172" t="s">
        <v>71</v>
      </c>
      <c r="E2812" s="173" t="s">
        <v>2983</v>
      </c>
      <c r="F2812" s="173" t="s">
        <v>2984</v>
      </c>
      <c r="G2812" s="171"/>
      <c r="H2812" s="171"/>
      <c r="I2812" s="174"/>
      <c r="J2812" s="175">
        <f>BK2812</f>
        <v>0</v>
      </c>
      <c r="K2812" s="171"/>
      <c r="L2812" s="176"/>
      <c r="M2812" s="177"/>
      <c r="N2812" s="178"/>
      <c r="O2812" s="178"/>
      <c r="P2812" s="179">
        <f>P2813+P2903+P3007+P3146+P3155+P3303+P3319+P3327+P3681+P3723+P3791+P3930+P4287+P4788+P4807+P5530+P5569+P5620</f>
        <v>0</v>
      </c>
      <c r="Q2812" s="178"/>
      <c r="R2812" s="179">
        <f>R2813+R2903+R3007+R3146+R3155+R3303+R3319+R3327+R3681+R3723+R3791+R3930+R4287+R4788+R4807+R5530+R5569+R5620</f>
        <v>221.32327078</v>
      </c>
      <c r="S2812" s="178"/>
      <c r="T2812" s="180">
        <f>T2813+T2903+T3007+T3146+T3155+T3303+T3319+T3327+T3681+T3723+T3791+T3930+T4287+T4788+T4807+T5530+T5569+T5620</f>
        <v>3.5070000000000001E-3</v>
      </c>
      <c r="AR2812" s="181" t="s">
        <v>85</v>
      </c>
      <c r="AT2812" s="182" t="s">
        <v>71</v>
      </c>
      <c r="AU2812" s="182" t="s">
        <v>72</v>
      </c>
      <c r="AY2812" s="181" t="s">
        <v>525</v>
      </c>
      <c r="BK2812" s="183">
        <f>BK2813+BK2903+BK3007+BK3146+BK3155+BK3303+BK3319+BK3327+BK3681+BK3723+BK3791+BK3930+BK4287+BK4788+BK4807+BK5530+BK5569+BK5620</f>
        <v>0</v>
      </c>
    </row>
    <row r="2813" spans="1:65" s="12" customFormat="1" ht="22.9" customHeight="1">
      <c r="B2813" s="170"/>
      <c r="C2813" s="171"/>
      <c r="D2813" s="172" t="s">
        <v>71</v>
      </c>
      <c r="E2813" s="184" t="s">
        <v>2985</v>
      </c>
      <c r="F2813" s="184" t="s">
        <v>2986</v>
      </c>
      <c r="G2813" s="171"/>
      <c r="H2813" s="171"/>
      <c r="I2813" s="174"/>
      <c r="J2813" s="185">
        <f>BK2813</f>
        <v>0</v>
      </c>
      <c r="K2813" s="171"/>
      <c r="L2813" s="176"/>
      <c r="M2813" s="177"/>
      <c r="N2813" s="178"/>
      <c r="O2813" s="178"/>
      <c r="P2813" s="179">
        <f>SUM(P2814:P2902)</f>
        <v>0</v>
      </c>
      <c r="Q2813" s="178"/>
      <c r="R2813" s="179">
        <f>SUM(R2814:R2902)</f>
        <v>17.622275799999997</v>
      </c>
      <c r="S2813" s="178"/>
      <c r="T2813" s="180">
        <f>SUM(T2814:T2902)</f>
        <v>0</v>
      </c>
      <c r="AR2813" s="181" t="s">
        <v>85</v>
      </c>
      <c r="AT2813" s="182" t="s">
        <v>71</v>
      </c>
      <c r="AU2813" s="182" t="s">
        <v>79</v>
      </c>
      <c r="AY2813" s="181" t="s">
        <v>525</v>
      </c>
      <c r="BK2813" s="183">
        <f>SUM(BK2814:BK2902)</f>
        <v>0</v>
      </c>
    </row>
    <row r="2814" spans="1:65" s="2" customFormat="1" ht="37.9" customHeight="1">
      <c r="A2814" s="38"/>
      <c r="B2814" s="39"/>
      <c r="C2814" s="186" t="s">
        <v>2987</v>
      </c>
      <c r="D2814" s="186" t="s">
        <v>533</v>
      </c>
      <c r="E2814" s="187" t="s">
        <v>2988</v>
      </c>
      <c r="F2814" s="188" t="s">
        <v>2989</v>
      </c>
      <c r="G2814" s="189" t="s">
        <v>132</v>
      </c>
      <c r="H2814" s="190">
        <v>706.90599999999995</v>
      </c>
      <c r="I2814" s="191"/>
      <c r="J2814" s="192">
        <f>ROUND(I2814*H2814,2)</f>
        <v>0</v>
      </c>
      <c r="K2814" s="188" t="s">
        <v>536</v>
      </c>
      <c r="L2814" s="43"/>
      <c r="M2814" s="193" t="s">
        <v>19</v>
      </c>
      <c r="N2814" s="194" t="s">
        <v>44</v>
      </c>
      <c r="O2814" s="68"/>
      <c r="P2814" s="195">
        <f>O2814*H2814</f>
        <v>0</v>
      </c>
      <c r="Q2814" s="195">
        <v>0</v>
      </c>
      <c r="R2814" s="195">
        <f>Q2814*H2814</f>
        <v>0</v>
      </c>
      <c r="S2814" s="195">
        <v>0</v>
      </c>
      <c r="T2814" s="196">
        <f>S2814*H2814</f>
        <v>0</v>
      </c>
      <c r="U2814" s="38"/>
      <c r="V2814" s="38"/>
      <c r="W2814" s="38"/>
      <c r="X2814" s="38"/>
      <c r="Y2814" s="38"/>
      <c r="Z2814" s="38"/>
      <c r="AA2814" s="38"/>
      <c r="AB2814" s="38"/>
      <c r="AC2814" s="38"/>
      <c r="AD2814" s="38"/>
      <c r="AE2814" s="38"/>
      <c r="AR2814" s="197" t="s">
        <v>642</v>
      </c>
      <c r="AT2814" s="197" t="s">
        <v>533</v>
      </c>
      <c r="AU2814" s="197" t="s">
        <v>85</v>
      </c>
      <c r="AY2814" s="21" t="s">
        <v>525</v>
      </c>
      <c r="BE2814" s="198">
        <f>IF(N2814="základní",J2814,0)</f>
        <v>0</v>
      </c>
      <c r="BF2814" s="198">
        <f>IF(N2814="snížená",J2814,0)</f>
        <v>0</v>
      </c>
      <c r="BG2814" s="198">
        <f>IF(N2814="zákl. přenesená",J2814,0)</f>
        <v>0</v>
      </c>
      <c r="BH2814" s="198">
        <f>IF(N2814="sníž. přenesená",J2814,0)</f>
        <v>0</v>
      </c>
      <c r="BI2814" s="198">
        <f>IF(N2814="nulová",J2814,0)</f>
        <v>0</v>
      </c>
      <c r="BJ2814" s="21" t="s">
        <v>85</v>
      </c>
      <c r="BK2814" s="198">
        <f>ROUND(I2814*H2814,2)</f>
        <v>0</v>
      </c>
      <c r="BL2814" s="21" t="s">
        <v>642</v>
      </c>
      <c r="BM2814" s="197" t="s">
        <v>2990</v>
      </c>
    </row>
    <row r="2815" spans="1:65" s="2" customFormat="1" ht="11.25">
      <c r="A2815" s="38"/>
      <c r="B2815" s="39"/>
      <c r="C2815" s="40"/>
      <c r="D2815" s="199" t="s">
        <v>542</v>
      </c>
      <c r="E2815" s="40"/>
      <c r="F2815" s="200" t="s">
        <v>2991</v>
      </c>
      <c r="G2815" s="40"/>
      <c r="H2815" s="40"/>
      <c r="I2815" s="201"/>
      <c r="J2815" s="40"/>
      <c r="K2815" s="40"/>
      <c r="L2815" s="43"/>
      <c r="M2815" s="202"/>
      <c r="N2815" s="203"/>
      <c r="O2815" s="68"/>
      <c r="P2815" s="68"/>
      <c r="Q2815" s="68"/>
      <c r="R2815" s="68"/>
      <c r="S2815" s="68"/>
      <c r="T2815" s="69"/>
      <c r="U2815" s="38"/>
      <c r="V2815" s="38"/>
      <c r="W2815" s="38"/>
      <c r="X2815" s="38"/>
      <c r="Y2815" s="38"/>
      <c r="Z2815" s="38"/>
      <c r="AA2815" s="38"/>
      <c r="AB2815" s="38"/>
      <c r="AC2815" s="38"/>
      <c r="AD2815" s="38"/>
      <c r="AE2815" s="38"/>
      <c r="AT2815" s="21" t="s">
        <v>542</v>
      </c>
      <c r="AU2815" s="21" t="s">
        <v>85</v>
      </c>
    </row>
    <row r="2816" spans="1:65" s="13" customFormat="1" ht="11.25">
      <c r="B2816" s="204"/>
      <c r="C2816" s="205"/>
      <c r="D2816" s="206" t="s">
        <v>546</v>
      </c>
      <c r="E2816" s="207" t="s">
        <v>19</v>
      </c>
      <c r="F2816" s="208" t="s">
        <v>2992</v>
      </c>
      <c r="G2816" s="205"/>
      <c r="H2816" s="209">
        <v>706.90599999999995</v>
      </c>
      <c r="I2816" s="210"/>
      <c r="J2816" s="205"/>
      <c r="K2816" s="205"/>
      <c r="L2816" s="211"/>
      <c r="M2816" s="212"/>
      <c r="N2816" s="213"/>
      <c r="O2816" s="213"/>
      <c r="P2816" s="213"/>
      <c r="Q2816" s="213"/>
      <c r="R2816" s="213"/>
      <c r="S2816" s="213"/>
      <c r="T2816" s="214"/>
      <c r="AT2816" s="215" t="s">
        <v>546</v>
      </c>
      <c r="AU2816" s="215" t="s">
        <v>85</v>
      </c>
      <c r="AV2816" s="13" t="s">
        <v>85</v>
      </c>
      <c r="AW2816" s="13" t="s">
        <v>33</v>
      </c>
      <c r="AX2816" s="13" t="s">
        <v>79</v>
      </c>
      <c r="AY2816" s="215" t="s">
        <v>525</v>
      </c>
    </row>
    <row r="2817" spans="1:65" s="2" customFormat="1" ht="16.5" customHeight="1">
      <c r="A2817" s="38"/>
      <c r="B2817" s="39"/>
      <c r="C2817" s="248" t="s">
        <v>2993</v>
      </c>
      <c r="D2817" s="248" t="s">
        <v>369</v>
      </c>
      <c r="E2817" s="249" t="s">
        <v>2994</v>
      </c>
      <c r="F2817" s="250" t="s">
        <v>2995</v>
      </c>
      <c r="G2817" s="251" t="s">
        <v>2996</v>
      </c>
      <c r="H2817" s="252">
        <v>247.417</v>
      </c>
      <c r="I2817" s="253"/>
      <c r="J2817" s="254">
        <f>ROUND(I2817*H2817,2)</f>
        <v>0</v>
      </c>
      <c r="K2817" s="250" t="s">
        <v>536</v>
      </c>
      <c r="L2817" s="255"/>
      <c r="M2817" s="256" t="s">
        <v>19</v>
      </c>
      <c r="N2817" s="257" t="s">
        <v>44</v>
      </c>
      <c r="O2817" s="68"/>
      <c r="P2817" s="195">
        <f>O2817*H2817</f>
        <v>0</v>
      </c>
      <c r="Q2817" s="195">
        <v>1E-3</v>
      </c>
      <c r="R2817" s="195">
        <f>Q2817*H2817</f>
        <v>0.247417</v>
      </c>
      <c r="S2817" s="195">
        <v>0</v>
      </c>
      <c r="T2817" s="196">
        <f>S2817*H2817</f>
        <v>0</v>
      </c>
      <c r="U2817" s="38"/>
      <c r="V2817" s="38"/>
      <c r="W2817" s="38"/>
      <c r="X2817" s="38"/>
      <c r="Y2817" s="38"/>
      <c r="Z2817" s="38"/>
      <c r="AA2817" s="38"/>
      <c r="AB2817" s="38"/>
      <c r="AC2817" s="38"/>
      <c r="AD2817" s="38"/>
      <c r="AE2817" s="38"/>
      <c r="AR2817" s="197" t="s">
        <v>839</v>
      </c>
      <c r="AT2817" s="197" t="s">
        <v>369</v>
      </c>
      <c r="AU2817" s="197" t="s">
        <v>85</v>
      </c>
      <c r="AY2817" s="21" t="s">
        <v>525</v>
      </c>
      <c r="BE2817" s="198">
        <f>IF(N2817="základní",J2817,0)</f>
        <v>0</v>
      </c>
      <c r="BF2817" s="198">
        <f>IF(N2817="snížená",J2817,0)</f>
        <v>0</v>
      </c>
      <c r="BG2817" s="198">
        <f>IF(N2817="zákl. přenesená",J2817,0)</f>
        <v>0</v>
      </c>
      <c r="BH2817" s="198">
        <f>IF(N2817="sníž. přenesená",J2817,0)</f>
        <v>0</v>
      </c>
      <c r="BI2817" s="198">
        <f>IF(N2817="nulová",J2817,0)</f>
        <v>0</v>
      </c>
      <c r="BJ2817" s="21" t="s">
        <v>85</v>
      </c>
      <c r="BK2817" s="198">
        <f>ROUND(I2817*H2817,2)</f>
        <v>0</v>
      </c>
      <c r="BL2817" s="21" t="s">
        <v>642</v>
      </c>
      <c r="BM2817" s="197" t="s">
        <v>2997</v>
      </c>
    </row>
    <row r="2818" spans="1:65" s="13" customFormat="1" ht="11.25">
      <c r="B2818" s="204"/>
      <c r="C2818" s="205"/>
      <c r="D2818" s="206" t="s">
        <v>546</v>
      </c>
      <c r="E2818" s="207" t="s">
        <v>19</v>
      </c>
      <c r="F2818" s="208" t="s">
        <v>2992</v>
      </c>
      <c r="G2818" s="205"/>
      <c r="H2818" s="209">
        <v>706.90599999999995</v>
      </c>
      <c r="I2818" s="210"/>
      <c r="J2818" s="205"/>
      <c r="K2818" s="205"/>
      <c r="L2818" s="211"/>
      <c r="M2818" s="212"/>
      <c r="N2818" s="213"/>
      <c r="O2818" s="213"/>
      <c r="P2818" s="213"/>
      <c r="Q2818" s="213"/>
      <c r="R2818" s="213"/>
      <c r="S2818" s="213"/>
      <c r="T2818" s="214"/>
      <c r="AT2818" s="215" t="s">
        <v>546</v>
      </c>
      <c r="AU2818" s="215" t="s">
        <v>85</v>
      </c>
      <c r="AV2818" s="13" t="s">
        <v>85</v>
      </c>
      <c r="AW2818" s="13" t="s">
        <v>33</v>
      </c>
      <c r="AX2818" s="13" t="s">
        <v>79</v>
      </c>
      <c r="AY2818" s="215" t="s">
        <v>525</v>
      </c>
    </row>
    <row r="2819" spans="1:65" s="13" customFormat="1" ht="11.25">
      <c r="B2819" s="204"/>
      <c r="C2819" s="205"/>
      <c r="D2819" s="206" t="s">
        <v>546</v>
      </c>
      <c r="E2819" s="205"/>
      <c r="F2819" s="208" t="s">
        <v>2998</v>
      </c>
      <c r="G2819" s="205"/>
      <c r="H2819" s="209">
        <v>247.417</v>
      </c>
      <c r="I2819" s="210"/>
      <c r="J2819" s="205"/>
      <c r="K2819" s="205"/>
      <c r="L2819" s="211"/>
      <c r="M2819" s="212"/>
      <c r="N2819" s="213"/>
      <c r="O2819" s="213"/>
      <c r="P2819" s="213"/>
      <c r="Q2819" s="213"/>
      <c r="R2819" s="213"/>
      <c r="S2819" s="213"/>
      <c r="T2819" s="214"/>
      <c r="AT2819" s="215" t="s">
        <v>546</v>
      </c>
      <c r="AU2819" s="215" t="s">
        <v>85</v>
      </c>
      <c r="AV2819" s="13" t="s">
        <v>85</v>
      </c>
      <c r="AW2819" s="13" t="s">
        <v>4</v>
      </c>
      <c r="AX2819" s="13" t="s">
        <v>79</v>
      </c>
      <c r="AY2819" s="215" t="s">
        <v>525</v>
      </c>
    </row>
    <row r="2820" spans="1:65" s="2" customFormat="1" ht="33" customHeight="1">
      <c r="A2820" s="38"/>
      <c r="B2820" s="39"/>
      <c r="C2820" s="186" t="s">
        <v>2999</v>
      </c>
      <c r="D2820" s="186" t="s">
        <v>533</v>
      </c>
      <c r="E2820" s="187" t="s">
        <v>3000</v>
      </c>
      <c r="F2820" s="188" t="s">
        <v>3001</v>
      </c>
      <c r="G2820" s="189" t="s">
        <v>132</v>
      </c>
      <c r="H2820" s="190">
        <v>557.44299999999998</v>
      </c>
      <c r="I2820" s="191"/>
      <c r="J2820" s="192">
        <f>ROUND(I2820*H2820,2)</f>
        <v>0</v>
      </c>
      <c r="K2820" s="188" t="s">
        <v>536</v>
      </c>
      <c r="L2820" s="43"/>
      <c r="M2820" s="193" t="s">
        <v>19</v>
      </c>
      <c r="N2820" s="194" t="s">
        <v>44</v>
      </c>
      <c r="O2820" s="68"/>
      <c r="P2820" s="195">
        <f>O2820*H2820</f>
        <v>0</v>
      </c>
      <c r="Q2820" s="195">
        <v>0</v>
      </c>
      <c r="R2820" s="195">
        <f>Q2820*H2820</f>
        <v>0</v>
      </c>
      <c r="S2820" s="195">
        <v>0</v>
      </c>
      <c r="T2820" s="196">
        <f>S2820*H2820</f>
        <v>0</v>
      </c>
      <c r="U2820" s="38"/>
      <c r="V2820" s="38"/>
      <c r="W2820" s="38"/>
      <c r="X2820" s="38"/>
      <c r="Y2820" s="38"/>
      <c r="Z2820" s="38"/>
      <c r="AA2820" s="38"/>
      <c r="AB2820" s="38"/>
      <c r="AC2820" s="38"/>
      <c r="AD2820" s="38"/>
      <c r="AE2820" s="38"/>
      <c r="AR2820" s="197" t="s">
        <v>642</v>
      </c>
      <c r="AT2820" s="197" t="s">
        <v>533</v>
      </c>
      <c r="AU2820" s="197" t="s">
        <v>85</v>
      </c>
      <c r="AY2820" s="21" t="s">
        <v>525</v>
      </c>
      <c r="BE2820" s="198">
        <f>IF(N2820="základní",J2820,0)</f>
        <v>0</v>
      </c>
      <c r="BF2820" s="198">
        <f>IF(N2820="snížená",J2820,0)</f>
        <v>0</v>
      </c>
      <c r="BG2820" s="198">
        <f>IF(N2820="zákl. přenesená",J2820,0)</f>
        <v>0</v>
      </c>
      <c r="BH2820" s="198">
        <f>IF(N2820="sníž. přenesená",J2820,0)</f>
        <v>0</v>
      </c>
      <c r="BI2820" s="198">
        <f>IF(N2820="nulová",J2820,0)</f>
        <v>0</v>
      </c>
      <c r="BJ2820" s="21" t="s">
        <v>85</v>
      </c>
      <c r="BK2820" s="198">
        <f>ROUND(I2820*H2820,2)</f>
        <v>0</v>
      </c>
      <c r="BL2820" s="21" t="s">
        <v>642</v>
      </c>
      <c r="BM2820" s="197" t="s">
        <v>3002</v>
      </c>
    </row>
    <row r="2821" spans="1:65" s="2" customFormat="1" ht="11.25">
      <c r="A2821" s="38"/>
      <c r="B2821" s="39"/>
      <c r="C2821" s="40"/>
      <c r="D2821" s="199" t="s">
        <v>542</v>
      </c>
      <c r="E2821" s="40"/>
      <c r="F2821" s="200" t="s">
        <v>3003</v>
      </c>
      <c r="G2821" s="40"/>
      <c r="H2821" s="40"/>
      <c r="I2821" s="201"/>
      <c r="J2821" s="40"/>
      <c r="K2821" s="40"/>
      <c r="L2821" s="43"/>
      <c r="M2821" s="202"/>
      <c r="N2821" s="203"/>
      <c r="O2821" s="68"/>
      <c r="P2821" s="68"/>
      <c r="Q2821" s="68"/>
      <c r="R2821" s="68"/>
      <c r="S2821" s="68"/>
      <c r="T2821" s="69"/>
      <c r="U2821" s="38"/>
      <c r="V2821" s="38"/>
      <c r="W2821" s="38"/>
      <c r="X2821" s="38"/>
      <c r="Y2821" s="38"/>
      <c r="Z2821" s="38"/>
      <c r="AA2821" s="38"/>
      <c r="AB2821" s="38"/>
      <c r="AC2821" s="38"/>
      <c r="AD2821" s="38"/>
      <c r="AE2821" s="38"/>
      <c r="AT2821" s="21" t="s">
        <v>542</v>
      </c>
      <c r="AU2821" s="21" t="s">
        <v>85</v>
      </c>
    </row>
    <row r="2822" spans="1:65" s="13" customFormat="1" ht="11.25">
      <c r="B2822" s="204"/>
      <c r="C2822" s="205"/>
      <c r="D2822" s="206" t="s">
        <v>546</v>
      </c>
      <c r="E2822" s="207" t="s">
        <v>19</v>
      </c>
      <c r="F2822" s="208" t="s">
        <v>3004</v>
      </c>
      <c r="G2822" s="205"/>
      <c r="H2822" s="209">
        <v>557.44299999999998</v>
      </c>
      <c r="I2822" s="210"/>
      <c r="J2822" s="205"/>
      <c r="K2822" s="205"/>
      <c r="L2822" s="211"/>
      <c r="M2822" s="212"/>
      <c r="N2822" s="213"/>
      <c r="O2822" s="213"/>
      <c r="P2822" s="213"/>
      <c r="Q2822" s="213"/>
      <c r="R2822" s="213"/>
      <c r="S2822" s="213"/>
      <c r="T2822" s="214"/>
      <c r="AT2822" s="215" t="s">
        <v>546</v>
      </c>
      <c r="AU2822" s="215" t="s">
        <v>85</v>
      </c>
      <c r="AV2822" s="13" t="s">
        <v>85</v>
      </c>
      <c r="AW2822" s="13" t="s">
        <v>33</v>
      </c>
      <c r="AX2822" s="13" t="s">
        <v>79</v>
      </c>
      <c r="AY2822" s="215" t="s">
        <v>525</v>
      </c>
    </row>
    <row r="2823" spans="1:65" s="2" customFormat="1" ht="16.5" customHeight="1">
      <c r="A2823" s="38"/>
      <c r="B2823" s="39"/>
      <c r="C2823" s="248" t="s">
        <v>3005</v>
      </c>
      <c r="D2823" s="248" t="s">
        <v>369</v>
      </c>
      <c r="E2823" s="249" t="s">
        <v>2994</v>
      </c>
      <c r="F2823" s="250" t="s">
        <v>2995</v>
      </c>
      <c r="G2823" s="251" t="s">
        <v>2996</v>
      </c>
      <c r="H2823" s="252">
        <v>195.10499999999999</v>
      </c>
      <c r="I2823" s="253"/>
      <c r="J2823" s="254">
        <f>ROUND(I2823*H2823,2)</f>
        <v>0</v>
      </c>
      <c r="K2823" s="250" t="s">
        <v>536</v>
      </c>
      <c r="L2823" s="255"/>
      <c r="M2823" s="256" t="s">
        <v>19</v>
      </c>
      <c r="N2823" s="257" t="s">
        <v>44</v>
      </c>
      <c r="O2823" s="68"/>
      <c r="P2823" s="195">
        <f>O2823*H2823</f>
        <v>0</v>
      </c>
      <c r="Q2823" s="195">
        <v>1E-3</v>
      </c>
      <c r="R2823" s="195">
        <f>Q2823*H2823</f>
        <v>0.195105</v>
      </c>
      <c r="S2823" s="195">
        <v>0</v>
      </c>
      <c r="T2823" s="196">
        <f>S2823*H2823</f>
        <v>0</v>
      </c>
      <c r="U2823" s="38"/>
      <c r="V2823" s="38"/>
      <c r="W2823" s="38"/>
      <c r="X2823" s="38"/>
      <c r="Y2823" s="38"/>
      <c r="Z2823" s="38"/>
      <c r="AA2823" s="38"/>
      <c r="AB2823" s="38"/>
      <c r="AC2823" s="38"/>
      <c r="AD2823" s="38"/>
      <c r="AE2823" s="38"/>
      <c r="AR2823" s="197" t="s">
        <v>839</v>
      </c>
      <c r="AT2823" s="197" t="s">
        <v>369</v>
      </c>
      <c r="AU2823" s="197" t="s">
        <v>85</v>
      </c>
      <c r="AY2823" s="21" t="s">
        <v>525</v>
      </c>
      <c r="BE2823" s="198">
        <f>IF(N2823="základní",J2823,0)</f>
        <v>0</v>
      </c>
      <c r="BF2823" s="198">
        <f>IF(N2823="snížená",J2823,0)</f>
        <v>0</v>
      </c>
      <c r="BG2823" s="198">
        <f>IF(N2823="zákl. přenesená",J2823,0)</f>
        <v>0</v>
      </c>
      <c r="BH2823" s="198">
        <f>IF(N2823="sníž. přenesená",J2823,0)</f>
        <v>0</v>
      </c>
      <c r="BI2823" s="198">
        <f>IF(N2823="nulová",J2823,0)</f>
        <v>0</v>
      </c>
      <c r="BJ2823" s="21" t="s">
        <v>85</v>
      </c>
      <c r="BK2823" s="198">
        <f>ROUND(I2823*H2823,2)</f>
        <v>0</v>
      </c>
      <c r="BL2823" s="21" t="s">
        <v>642</v>
      </c>
      <c r="BM2823" s="197" t="s">
        <v>3006</v>
      </c>
    </row>
    <row r="2824" spans="1:65" s="13" customFormat="1" ht="11.25">
      <c r="B2824" s="204"/>
      <c r="C2824" s="205"/>
      <c r="D2824" s="206" t="s">
        <v>546</v>
      </c>
      <c r="E2824" s="207" t="s">
        <v>19</v>
      </c>
      <c r="F2824" s="208" t="s">
        <v>3004</v>
      </c>
      <c r="G2824" s="205"/>
      <c r="H2824" s="209">
        <v>557.44299999999998</v>
      </c>
      <c r="I2824" s="210"/>
      <c r="J2824" s="205"/>
      <c r="K2824" s="205"/>
      <c r="L2824" s="211"/>
      <c r="M2824" s="212"/>
      <c r="N2824" s="213"/>
      <c r="O2824" s="213"/>
      <c r="P2824" s="213"/>
      <c r="Q2824" s="213"/>
      <c r="R2824" s="213"/>
      <c r="S2824" s="213"/>
      <c r="T2824" s="214"/>
      <c r="AT2824" s="215" t="s">
        <v>546</v>
      </c>
      <c r="AU2824" s="215" t="s">
        <v>85</v>
      </c>
      <c r="AV2824" s="13" t="s">
        <v>85</v>
      </c>
      <c r="AW2824" s="13" t="s">
        <v>33</v>
      </c>
      <c r="AX2824" s="13" t="s">
        <v>79</v>
      </c>
      <c r="AY2824" s="215" t="s">
        <v>525</v>
      </c>
    </row>
    <row r="2825" spans="1:65" s="13" customFormat="1" ht="11.25">
      <c r="B2825" s="204"/>
      <c r="C2825" s="205"/>
      <c r="D2825" s="206" t="s">
        <v>546</v>
      </c>
      <c r="E2825" s="205"/>
      <c r="F2825" s="208" t="s">
        <v>3007</v>
      </c>
      <c r="G2825" s="205"/>
      <c r="H2825" s="209">
        <v>195.10499999999999</v>
      </c>
      <c r="I2825" s="210"/>
      <c r="J2825" s="205"/>
      <c r="K2825" s="205"/>
      <c r="L2825" s="211"/>
      <c r="M2825" s="212"/>
      <c r="N2825" s="213"/>
      <c r="O2825" s="213"/>
      <c r="P2825" s="213"/>
      <c r="Q2825" s="213"/>
      <c r="R2825" s="213"/>
      <c r="S2825" s="213"/>
      <c r="T2825" s="214"/>
      <c r="AT2825" s="215" t="s">
        <v>546</v>
      </c>
      <c r="AU2825" s="215" t="s">
        <v>85</v>
      </c>
      <c r="AV2825" s="13" t="s">
        <v>85</v>
      </c>
      <c r="AW2825" s="13" t="s">
        <v>4</v>
      </c>
      <c r="AX2825" s="13" t="s">
        <v>79</v>
      </c>
      <c r="AY2825" s="215" t="s">
        <v>525</v>
      </c>
    </row>
    <row r="2826" spans="1:65" s="2" customFormat="1" ht="24.2" customHeight="1">
      <c r="A2826" s="38"/>
      <c r="B2826" s="39"/>
      <c r="C2826" s="186" t="s">
        <v>3008</v>
      </c>
      <c r="D2826" s="186" t="s">
        <v>533</v>
      </c>
      <c r="E2826" s="187" t="s">
        <v>3009</v>
      </c>
      <c r="F2826" s="188" t="s">
        <v>3010</v>
      </c>
      <c r="G2826" s="189" t="s">
        <v>132</v>
      </c>
      <c r="H2826" s="190">
        <v>1413.8119999999999</v>
      </c>
      <c r="I2826" s="191"/>
      <c r="J2826" s="192">
        <f>ROUND(I2826*H2826,2)</f>
        <v>0</v>
      </c>
      <c r="K2826" s="188" t="s">
        <v>536</v>
      </c>
      <c r="L2826" s="43"/>
      <c r="M2826" s="193" t="s">
        <v>19</v>
      </c>
      <c r="N2826" s="194" t="s">
        <v>44</v>
      </c>
      <c r="O2826" s="68"/>
      <c r="P2826" s="195">
        <f>O2826*H2826</f>
        <v>0</v>
      </c>
      <c r="Q2826" s="195">
        <v>4.0000000000000002E-4</v>
      </c>
      <c r="R2826" s="195">
        <f>Q2826*H2826</f>
        <v>0.56552479999999994</v>
      </c>
      <c r="S2826" s="195">
        <v>0</v>
      </c>
      <c r="T2826" s="196">
        <f>S2826*H2826</f>
        <v>0</v>
      </c>
      <c r="U2826" s="38"/>
      <c r="V2826" s="38"/>
      <c r="W2826" s="38"/>
      <c r="X2826" s="38"/>
      <c r="Y2826" s="38"/>
      <c r="Z2826" s="38"/>
      <c r="AA2826" s="38"/>
      <c r="AB2826" s="38"/>
      <c r="AC2826" s="38"/>
      <c r="AD2826" s="38"/>
      <c r="AE2826" s="38"/>
      <c r="AR2826" s="197" t="s">
        <v>642</v>
      </c>
      <c r="AT2826" s="197" t="s">
        <v>533</v>
      </c>
      <c r="AU2826" s="197" t="s">
        <v>85</v>
      </c>
      <c r="AY2826" s="21" t="s">
        <v>525</v>
      </c>
      <c r="BE2826" s="198">
        <f>IF(N2826="základní",J2826,0)</f>
        <v>0</v>
      </c>
      <c r="BF2826" s="198">
        <f>IF(N2826="snížená",J2826,0)</f>
        <v>0</v>
      </c>
      <c r="BG2826" s="198">
        <f>IF(N2826="zákl. přenesená",J2826,0)</f>
        <v>0</v>
      </c>
      <c r="BH2826" s="198">
        <f>IF(N2826="sníž. přenesená",J2826,0)</f>
        <v>0</v>
      </c>
      <c r="BI2826" s="198">
        <f>IF(N2826="nulová",J2826,0)</f>
        <v>0</v>
      </c>
      <c r="BJ2826" s="21" t="s">
        <v>85</v>
      </c>
      <c r="BK2826" s="198">
        <f>ROUND(I2826*H2826,2)</f>
        <v>0</v>
      </c>
      <c r="BL2826" s="21" t="s">
        <v>642</v>
      </c>
      <c r="BM2826" s="197" t="s">
        <v>3011</v>
      </c>
    </row>
    <row r="2827" spans="1:65" s="2" customFormat="1" ht="11.25">
      <c r="A2827" s="38"/>
      <c r="B2827" s="39"/>
      <c r="C2827" s="40"/>
      <c r="D2827" s="199" t="s">
        <v>542</v>
      </c>
      <c r="E2827" s="40"/>
      <c r="F2827" s="200" t="s">
        <v>3012</v>
      </c>
      <c r="G2827" s="40"/>
      <c r="H2827" s="40"/>
      <c r="I2827" s="201"/>
      <c r="J2827" s="40"/>
      <c r="K2827" s="40"/>
      <c r="L2827" s="43"/>
      <c r="M2827" s="202"/>
      <c r="N2827" s="203"/>
      <c r="O2827" s="68"/>
      <c r="P2827" s="68"/>
      <c r="Q2827" s="68"/>
      <c r="R2827" s="68"/>
      <c r="S2827" s="68"/>
      <c r="T2827" s="69"/>
      <c r="U2827" s="38"/>
      <c r="V2827" s="38"/>
      <c r="W2827" s="38"/>
      <c r="X2827" s="38"/>
      <c r="Y2827" s="38"/>
      <c r="Z2827" s="38"/>
      <c r="AA2827" s="38"/>
      <c r="AB2827" s="38"/>
      <c r="AC2827" s="38"/>
      <c r="AD2827" s="38"/>
      <c r="AE2827" s="38"/>
      <c r="AT2827" s="21" t="s">
        <v>542</v>
      </c>
      <c r="AU2827" s="21" t="s">
        <v>85</v>
      </c>
    </row>
    <row r="2828" spans="1:65" s="15" customFormat="1" ht="11.25">
      <c r="B2828" s="227"/>
      <c r="C2828" s="228"/>
      <c r="D2828" s="206" t="s">
        <v>546</v>
      </c>
      <c r="E2828" s="229" t="s">
        <v>19</v>
      </c>
      <c r="F2828" s="230" t="s">
        <v>3013</v>
      </c>
      <c r="G2828" s="228"/>
      <c r="H2828" s="229" t="s">
        <v>19</v>
      </c>
      <c r="I2828" s="231"/>
      <c r="J2828" s="228"/>
      <c r="K2828" s="228"/>
      <c r="L2828" s="232"/>
      <c r="M2828" s="233"/>
      <c r="N2828" s="234"/>
      <c r="O2828" s="234"/>
      <c r="P2828" s="234"/>
      <c r="Q2828" s="234"/>
      <c r="R2828" s="234"/>
      <c r="S2828" s="234"/>
      <c r="T2828" s="235"/>
      <c r="AT2828" s="236" t="s">
        <v>546</v>
      </c>
      <c r="AU2828" s="236" t="s">
        <v>85</v>
      </c>
      <c r="AV2828" s="15" t="s">
        <v>79</v>
      </c>
      <c r="AW2828" s="15" t="s">
        <v>33</v>
      </c>
      <c r="AX2828" s="15" t="s">
        <v>72</v>
      </c>
      <c r="AY2828" s="236" t="s">
        <v>525</v>
      </c>
    </row>
    <row r="2829" spans="1:65" s="15" customFormat="1" ht="11.25">
      <c r="B2829" s="227"/>
      <c r="C2829" s="228"/>
      <c r="D2829" s="206" t="s">
        <v>546</v>
      </c>
      <c r="E2829" s="229" t="s">
        <v>19</v>
      </c>
      <c r="F2829" s="230" t="s">
        <v>3014</v>
      </c>
      <c r="G2829" s="228"/>
      <c r="H2829" s="229" t="s">
        <v>19</v>
      </c>
      <c r="I2829" s="231"/>
      <c r="J2829" s="228"/>
      <c r="K2829" s="228"/>
      <c r="L2829" s="232"/>
      <c r="M2829" s="233"/>
      <c r="N2829" s="234"/>
      <c r="O2829" s="234"/>
      <c r="P2829" s="234"/>
      <c r="Q2829" s="234"/>
      <c r="R2829" s="234"/>
      <c r="S2829" s="234"/>
      <c r="T2829" s="235"/>
      <c r="AT2829" s="236" t="s">
        <v>546</v>
      </c>
      <c r="AU2829" s="236" t="s">
        <v>85</v>
      </c>
      <c r="AV2829" s="15" t="s">
        <v>79</v>
      </c>
      <c r="AW2829" s="15" t="s">
        <v>33</v>
      </c>
      <c r="AX2829" s="15" t="s">
        <v>72</v>
      </c>
      <c r="AY2829" s="236" t="s">
        <v>525</v>
      </c>
    </row>
    <row r="2830" spans="1:65" s="15" customFormat="1" ht="11.25">
      <c r="B2830" s="227"/>
      <c r="C2830" s="228"/>
      <c r="D2830" s="206" t="s">
        <v>546</v>
      </c>
      <c r="E2830" s="229" t="s">
        <v>19</v>
      </c>
      <c r="F2830" s="230" t="s">
        <v>933</v>
      </c>
      <c r="G2830" s="228"/>
      <c r="H2830" s="229" t="s">
        <v>19</v>
      </c>
      <c r="I2830" s="231"/>
      <c r="J2830" s="228"/>
      <c r="K2830" s="228"/>
      <c r="L2830" s="232"/>
      <c r="M2830" s="233"/>
      <c r="N2830" s="234"/>
      <c r="O2830" s="234"/>
      <c r="P2830" s="234"/>
      <c r="Q2830" s="234"/>
      <c r="R2830" s="234"/>
      <c r="S2830" s="234"/>
      <c r="T2830" s="235"/>
      <c r="AT2830" s="236" t="s">
        <v>546</v>
      </c>
      <c r="AU2830" s="236" t="s">
        <v>85</v>
      </c>
      <c r="AV2830" s="15" t="s">
        <v>79</v>
      </c>
      <c r="AW2830" s="15" t="s">
        <v>33</v>
      </c>
      <c r="AX2830" s="15" t="s">
        <v>72</v>
      </c>
      <c r="AY2830" s="236" t="s">
        <v>525</v>
      </c>
    </row>
    <row r="2831" spans="1:65" s="15" customFormat="1" ht="11.25">
      <c r="B2831" s="227"/>
      <c r="C2831" s="228"/>
      <c r="D2831" s="206" t="s">
        <v>546</v>
      </c>
      <c r="E2831" s="229" t="s">
        <v>19</v>
      </c>
      <c r="F2831" s="230" t="s">
        <v>3015</v>
      </c>
      <c r="G2831" s="228"/>
      <c r="H2831" s="229" t="s">
        <v>19</v>
      </c>
      <c r="I2831" s="231"/>
      <c r="J2831" s="228"/>
      <c r="K2831" s="228"/>
      <c r="L2831" s="232"/>
      <c r="M2831" s="233"/>
      <c r="N2831" s="234"/>
      <c r="O2831" s="234"/>
      <c r="P2831" s="234"/>
      <c r="Q2831" s="234"/>
      <c r="R2831" s="234"/>
      <c r="S2831" s="234"/>
      <c r="T2831" s="235"/>
      <c r="AT2831" s="236" t="s">
        <v>546</v>
      </c>
      <c r="AU2831" s="236" t="s">
        <v>85</v>
      </c>
      <c r="AV2831" s="15" t="s">
        <v>79</v>
      </c>
      <c r="AW2831" s="15" t="s">
        <v>33</v>
      </c>
      <c r="AX2831" s="15" t="s">
        <v>72</v>
      </c>
      <c r="AY2831" s="236" t="s">
        <v>525</v>
      </c>
    </row>
    <row r="2832" spans="1:65" s="13" customFormat="1" ht="11.25">
      <c r="B2832" s="204"/>
      <c r="C2832" s="205"/>
      <c r="D2832" s="206" t="s">
        <v>546</v>
      </c>
      <c r="E2832" s="207" t="s">
        <v>19</v>
      </c>
      <c r="F2832" s="208" t="s">
        <v>3016</v>
      </c>
      <c r="G2832" s="205"/>
      <c r="H2832" s="209">
        <v>59.552</v>
      </c>
      <c r="I2832" s="210"/>
      <c r="J2832" s="205"/>
      <c r="K2832" s="205"/>
      <c r="L2832" s="211"/>
      <c r="M2832" s="212"/>
      <c r="N2832" s="213"/>
      <c r="O2832" s="213"/>
      <c r="P2832" s="213"/>
      <c r="Q2832" s="213"/>
      <c r="R2832" s="213"/>
      <c r="S2832" s="213"/>
      <c r="T2832" s="214"/>
      <c r="AT2832" s="215" t="s">
        <v>546</v>
      </c>
      <c r="AU2832" s="215" t="s">
        <v>85</v>
      </c>
      <c r="AV2832" s="13" t="s">
        <v>85</v>
      </c>
      <c r="AW2832" s="13" t="s">
        <v>33</v>
      </c>
      <c r="AX2832" s="13" t="s">
        <v>72</v>
      </c>
      <c r="AY2832" s="215" t="s">
        <v>525</v>
      </c>
    </row>
    <row r="2833" spans="2:51" s="13" customFormat="1" ht="11.25">
      <c r="B2833" s="204"/>
      <c r="C2833" s="205"/>
      <c r="D2833" s="206" t="s">
        <v>546</v>
      </c>
      <c r="E2833" s="207" t="s">
        <v>19</v>
      </c>
      <c r="F2833" s="208" t="s">
        <v>3017</v>
      </c>
      <c r="G2833" s="205"/>
      <c r="H2833" s="209">
        <v>174.589</v>
      </c>
      <c r="I2833" s="210"/>
      <c r="J2833" s="205"/>
      <c r="K2833" s="205"/>
      <c r="L2833" s="211"/>
      <c r="M2833" s="212"/>
      <c r="N2833" s="213"/>
      <c r="O2833" s="213"/>
      <c r="P2833" s="213"/>
      <c r="Q2833" s="213"/>
      <c r="R2833" s="213"/>
      <c r="S2833" s="213"/>
      <c r="T2833" s="214"/>
      <c r="AT2833" s="215" t="s">
        <v>546</v>
      </c>
      <c r="AU2833" s="215" t="s">
        <v>85</v>
      </c>
      <c r="AV2833" s="13" t="s">
        <v>85</v>
      </c>
      <c r="AW2833" s="13" t="s">
        <v>33</v>
      </c>
      <c r="AX2833" s="13" t="s">
        <v>72</v>
      </c>
      <c r="AY2833" s="215" t="s">
        <v>525</v>
      </c>
    </row>
    <row r="2834" spans="2:51" s="15" customFormat="1" ht="11.25">
      <c r="B2834" s="227"/>
      <c r="C2834" s="228"/>
      <c r="D2834" s="206" t="s">
        <v>546</v>
      </c>
      <c r="E2834" s="229" t="s">
        <v>19</v>
      </c>
      <c r="F2834" s="230" t="s">
        <v>3018</v>
      </c>
      <c r="G2834" s="228"/>
      <c r="H2834" s="229" t="s">
        <v>19</v>
      </c>
      <c r="I2834" s="231"/>
      <c r="J2834" s="228"/>
      <c r="K2834" s="228"/>
      <c r="L2834" s="232"/>
      <c r="M2834" s="233"/>
      <c r="N2834" s="234"/>
      <c r="O2834" s="234"/>
      <c r="P2834" s="234"/>
      <c r="Q2834" s="234"/>
      <c r="R2834" s="234"/>
      <c r="S2834" s="234"/>
      <c r="T2834" s="235"/>
      <c r="AT2834" s="236" t="s">
        <v>546</v>
      </c>
      <c r="AU2834" s="236" t="s">
        <v>85</v>
      </c>
      <c r="AV2834" s="15" t="s">
        <v>79</v>
      </c>
      <c r="AW2834" s="15" t="s">
        <v>33</v>
      </c>
      <c r="AX2834" s="15" t="s">
        <v>72</v>
      </c>
      <c r="AY2834" s="236" t="s">
        <v>525</v>
      </c>
    </row>
    <row r="2835" spans="2:51" s="13" customFormat="1" ht="11.25">
      <c r="B2835" s="204"/>
      <c r="C2835" s="205"/>
      <c r="D2835" s="206" t="s">
        <v>546</v>
      </c>
      <c r="E2835" s="207" t="s">
        <v>19</v>
      </c>
      <c r="F2835" s="208" t="s">
        <v>3019</v>
      </c>
      <c r="G2835" s="205"/>
      <c r="H2835" s="209">
        <v>390.988</v>
      </c>
      <c r="I2835" s="210"/>
      <c r="J2835" s="205"/>
      <c r="K2835" s="205"/>
      <c r="L2835" s="211"/>
      <c r="M2835" s="212"/>
      <c r="N2835" s="213"/>
      <c r="O2835" s="213"/>
      <c r="P2835" s="213"/>
      <c r="Q2835" s="213"/>
      <c r="R2835" s="213"/>
      <c r="S2835" s="213"/>
      <c r="T2835" s="214"/>
      <c r="AT2835" s="215" t="s">
        <v>546</v>
      </c>
      <c r="AU2835" s="215" t="s">
        <v>85</v>
      </c>
      <c r="AV2835" s="13" t="s">
        <v>85</v>
      </c>
      <c r="AW2835" s="13" t="s">
        <v>33</v>
      </c>
      <c r="AX2835" s="13" t="s">
        <v>72</v>
      </c>
      <c r="AY2835" s="215" t="s">
        <v>525</v>
      </c>
    </row>
    <row r="2836" spans="2:51" s="13" customFormat="1" ht="11.25">
      <c r="B2836" s="204"/>
      <c r="C2836" s="205"/>
      <c r="D2836" s="206" t="s">
        <v>546</v>
      </c>
      <c r="E2836" s="207" t="s">
        <v>19</v>
      </c>
      <c r="F2836" s="208" t="s">
        <v>3020</v>
      </c>
      <c r="G2836" s="205"/>
      <c r="H2836" s="209">
        <v>-38.164999999999999</v>
      </c>
      <c r="I2836" s="210"/>
      <c r="J2836" s="205"/>
      <c r="K2836" s="205"/>
      <c r="L2836" s="211"/>
      <c r="M2836" s="212"/>
      <c r="N2836" s="213"/>
      <c r="O2836" s="213"/>
      <c r="P2836" s="213"/>
      <c r="Q2836" s="213"/>
      <c r="R2836" s="213"/>
      <c r="S2836" s="213"/>
      <c r="T2836" s="214"/>
      <c r="AT2836" s="215" t="s">
        <v>546</v>
      </c>
      <c r="AU2836" s="215" t="s">
        <v>85</v>
      </c>
      <c r="AV2836" s="13" t="s">
        <v>85</v>
      </c>
      <c r="AW2836" s="13" t="s">
        <v>33</v>
      </c>
      <c r="AX2836" s="13" t="s">
        <v>72</v>
      </c>
      <c r="AY2836" s="215" t="s">
        <v>525</v>
      </c>
    </row>
    <row r="2837" spans="2:51" s="15" customFormat="1" ht="11.25">
      <c r="B2837" s="227"/>
      <c r="C2837" s="228"/>
      <c r="D2837" s="206" t="s">
        <v>546</v>
      </c>
      <c r="E2837" s="229" t="s">
        <v>19</v>
      </c>
      <c r="F2837" s="230" t="s">
        <v>3021</v>
      </c>
      <c r="G2837" s="228"/>
      <c r="H2837" s="229" t="s">
        <v>19</v>
      </c>
      <c r="I2837" s="231"/>
      <c r="J2837" s="228"/>
      <c r="K2837" s="228"/>
      <c r="L2837" s="232"/>
      <c r="M2837" s="233"/>
      <c r="N2837" s="234"/>
      <c r="O2837" s="234"/>
      <c r="P2837" s="234"/>
      <c r="Q2837" s="234"/>
      <c r="R2837" s="234"/>
      <c r="S2837" s="234"/>
      <c r="T2837" s="235"/>
      <c r="AT2837" s="236" t="s">
        <v>546</v>
      </c>
      <c r="AU2837" s="236" t="s">
        <v>85</v>
      </c>
      <c r="AV2837" s="15" t="s">
        <v>79</v>
      </c>
      <c r="AW2837" s="15" t="s">
        <v>33</v>
      </c>
      <c r="AX2837" s="15" t="s">
        <v>72</v>
      </c>
      <c r="AY2837" s="236" t="s">
        <v>525</v>
      </c>
    </row>
    <row r="2838" spans="2:51" s="13" customFormat="1" ht="11.25">
      <c r="B2838" s="204"/>
      <c r="C2838" s="205"/>
      <c r="D2838" s="206" t="s">
        <v>546</v>
      </c>
      <c r="E2838" s="207" t="s">
        <v>19</v>
      </c>
      <c r="F2838" s="208" t="s">
        <v>3022</v>
      </c>
      <c r="G2838" s="205"/>
      <c r="H2838" s="209">
        <v>107.634</v>
      </c>
      <c r="I2838" s="210"/>
      <c r="J2838" s="205"/>
      <c r="K2838" s="205"/>
      <c r="L2838" s="211"/>
      <c r="M2838" s="212"/>
      <c r="N2838" s="213"/>
      <c r="O2838" s="213"/>
      <c r="P2838" s="213"/>
      <c r="Q2838" s="213"/>
      <c r="R2838" s="213"/>
      <c r="S2838" s="213"/>
      <c r="T2838" s="214"/>
      <c r="AT2838" s="215" t="s">
        <v>546</v>
      </c>
      <c r="AU2838" s="215" t="s">
        <v>85</v>
      </c>
      <c r="AV2838" s="13" t="s">
        <v>85</v>
      </c>
      <c r="AW2838" s="13" t="s">
        <v>33</v>
      </c>
      <c r="AX2838" s="13" t="s">
        <v>72</v>
      </c>
      <c r="AY2838" s="215" t="s">
        <v>525</v>
      </c>
    </row>
    <row r="2839" spans="2:51" s="16" customFormat="1" ht="11.25">
      <c r="B2839" s="237"/>
      <c r="C2839" s="238"/>
      <c r="D2839" s="206" t="s">
        <v>546</v>
      </c>
      <c r="E2839" s="239" t="s">
        <v>456</v>
      </c>
      <c r="F2839" s="240" t="s">
        <v>590</v>
      </c>
      <c r="G2839" s="238"/>
      <c r="H2839" s="241">
        <v>694.59799999999996</v>
      </c>
      <c r="I2839" s="242"/>
      <c r="J2839" s="238"/>
      <c r="K2839" s="238"/>
      <c r="L2839" s="243"/>
      <c r="M2839" s="244"/>
      <c r="N2839" s="245"/>
      <c r="O2839" s="245"/>
      <c r="P2839" s="245"/>
      <c r="Q2839" s="245"/>
      <c r="R2839" s="245"/>
      <c r="S2839" s="245"/>
      <c r="T2839" s="246"/>
      <c r="AT2839" s="247" t="s">
        <v>546</v>
      </c>
      <c r="AU2839" s="247" t="s">
        <v>85</v>
      </c>
      <c r="AV2839" s="16" t="s">
        <v>573</v>
      </c>
      <c r="AW2839" s="16" t="s">
        <v>33</v>
      </c>
      <c r="AX2839" s="16" t="s">
        <v>72</v>
      </c>
      <c r="AY2839" s="247" t="s">
        <v>525</v>
      </c>
    </row>
    <row r="2840" spans="2:51" s="15" customFormat="1" ht="11.25">
      <c r="B2840" s="227"/>
      <c r="C2840" s="228"/>
      <c r="D2840" s="206" t="s">
        <v>546</v>
      </c>
      <c r="E2840" s="229" t="s">
        <v>19</v>
      </c>
      <c r="F2840" s="230" t="s">
        <v>942</v>
      </c>
      <c r="G2840" s="228"/>
      <c r="H2840" s="229" t="s">
        <v>19</v>
      </c>
      <c r="I2840" s="231"/>
      <c r="J2840" s="228"/>
      <c r="K2840" s="228"/>
      <c r="L2840" s="232"/>
      <c r="M2840" s="233"/>
      <c r="N2840" s="234"/>
      <c r="O2840" s="234"/>
      <c r="P2840" s="234"/>
      <c r="Q2840" s="234"/>
      <c r="R2840" s="234"/>
      <c r="S2840" s="234"/>
      <c r="T2840" s="235"/>
      <c r="AT2840" s="236" t="s">
        <v>546</v>
      </c>
      <c r="AU2840" s="236" t="s">
        <v>85</v>
      </c>
      <c r="AV2840" s="15" t="s">
        <v>79</v>
      </c>
      <c r="AW2840" s="15" t="s">
        <v>33</v>
      </c>
      <c r="AX2840" s="15" t="s">
        <v>72</v>
      </c>
      <c r="AY2840" s="236" t="s">
        <v>525</v>
      </c>
    </row>
    <row r="2841" spans="2:51" s="15" customFormat="1" ht="11.25">
      <c r="B2841" s="227"/>
      <c r="C2841" s="228"/>
      <c r="D2841" s="206" t="s">
        <v>546</v>
      </c>
      <c r="E2841" s="229" t="s">
        <v>19</v>
      </c>
      <c r="F2841" s="230" t="s">
        <v>3023</v>
      </c>
      <c r="G2841" s="228"/>
      <c r="H2841" s="229" t="s">
        <v>19</v>
      </c>
      <c r="I2841" s="231"/>
      <c r="J2841" s="228"/>
      <c r="K2841" s="228"/>
      <c r="L2841" s="232"/>
      <c r="M2841" s="233"/>
      <c r="N2841" s="234"/>
      <c r="O2841" s="234"/>
      <c r="P2841" s="234"/>
      <c r="Q2841" s="234"/>
      <c r="R2841" s="234"/>
      <c r="S2841" s="234"/>
      <c r="T2841" s="235"/>
      <c r="AT2841" s="236" t="s">
        <v>546</v>
      </c>
      <c r="AU2841" s="236" t="s">
        <v>85</v>
      </c>
      <c r="AV2841" s="15" t="s">
        <v>79</v>
      </c>
      <c r="AW2841" s="15" t="s">
        <v>33</v>
      </c>
      <c r="AX2841" s="15" t="s">
        <v>72</v>
      </c>
      <c r="AY2841" s="236" t="s">
        <v>525</v>
      </c>
    </row>
    <row r="2842" spans="2:51" s="13" customFormat="1" ht="11.25">
      <c r="B2842" s="204"/>
      <c r="C2842" s="205"/>
      <c r="D2842" s="206" t="s">
        <v>546</v>
      </c>
      <c r="E2842" s="207" t="s">
        <v>19</v>
      </c>
      <c r="F2842" s="208" t="s">
        <v>3024</v>
      </c>
      <c r="G2842" s="205"/>
      <c r="H2842" s="209">
        <v>12.308</v>
      </c>
      <c r="I2842" s="210"/>
      <c r="J2842" s="205"/>
      <c r="K2842" s="205"/>
      <c r="L2842" s="211"/>
      <c r="M2842" s="212"/>
      <c r="N2842" s="213"/>
      <c r="O2842" s="213"/>
      <c r="P2842" s="213"/>
      <c r="Q2842" s="213"/>
      <c r="R2842" s="213"/>
      <c r="S2842" s="213"/>
      <c r="T2842" s="214"/>
      <c r="AT2842" s="215" t="s">
        <v>546</v>
      </c>
      <c r="AU2842" s="215" t="s">
        <v>85</v>
      </c>
      <c r="AV2842" s="13" t="s">
        <v>85</v>
      </c>
      <c r="AW2842" s="13" t="s">
        <v>33</v>
      </c>
      <c r="AX2842" s="13" t="s">
        <v>72</v>
      </c>
      <c r="AY2842" s="215" t="s">
        <v>525</v>
      </c>
    </row>
    <row r="2843" spans="2:51" s="16" customFormat="1" ht="11.25">
      <c r="B2843" s="237"/>
      <c r="C2843" s="238"/>
      <c r="D2843" s="206" t="s">
        <v>546</v>
      </c>
      <c r="E2843" s="239" t="s">
        <v>472</v>
      </c>
      <c r="F2843" s="240" t="s">
        <v>590</v>
      </c>
      <c r="G2843" s="238"/>
      <c r="H2843" s="241">
        <v>12.308</v>
      </c>
      <c r="I2843" s="242"/>
      <c r="J2843" s="238"/>
      <c r="K2843" s="238"/>
      <c r="L2843" s="243"/>
      <c r="M2843" s="244"/>
      <c r="N2843" s="245"/>
      <c r="O2843" s="245"/>
      <c r="P2843" s="245"/>
      <c r="Q2843" s="245"/>
      <c r="R2843" s="245"/>
      <c r="S2843" s="245"/>
      <c r="T2843" s="246"/>
      <c r="AT2843" s="247" t="s">
        <v>546</v>
      </c>
      <c r="AU2843" s="247" t="s">
        <v>85</v>
      </c>
      <c r="AV2843" s="16" t="s">
        <v>573</v>
      </c>
      <c r="AW2843" s="16" t="s">
        <v>33</v>
      </c>
      <c r="AX2843" s="16" t="s">
        <v>72</v>
      </c>
      <c r="AY2843" s="247" t="s">
        <v>525</v>
      </c>
    </row>
    <row r="2844" spans="2:51" s="15" customFormat="1" ht="11.25">
      <c r="B2844" s="227"/>
      <c r="C2844" s="228"/>
      <c r="D2844" s="206" t="s">
        <v>546</v>
      </c>
      <c r="E2844" s="229" t="s">
        <v>19</v>
      </c>
      <c r="F2844" s="230" t="s">
        <v>3025</v>
      </c>
      <c r="G2844" s="228"/>
      <c r="H2844" s="229" t="s">
        <v>19</v>
      </c>
      <c r="I2844" s="231"/>
      <c r="J2844" s="228"/>
      <c r="K2844" s="228"/>
      <c r="L2844" s="232"/>
      <c r="M2844" s="233"/>
      <c r="N2844" s="234"/>
      <c r="O2844" s="234"/>
      <c r="P2844" s="234"/>
      <c r="Q2844" s="234"/>
      <c r="R2844" s="234"/>
      <c r="S2844" s="234"/>
      <c r="T2844" s="235"/>
      <c r="AT2844" s="236" t="s">
        <v>546</v>
      </c>
      <c r="AU2844" s="236" t="s">
        <v>85</v>
      </c>
      <c r="AV2844" s="15" t="s">
        <v>79</v>
      </c>
      <c r="AW2844" s="15" t="s">
        <v>33</v>
      </c>
      <c r="AX2844" s="15" t="s">
        <v>72</v>
      </c>
      <c r="AY2844" s="236" t="s">
        <v>525</v>
      </c>
    </row>
    <row r="2845" spans="2:51" s="15" customFormat="1" ht="11.25">
      <c r="B2845" s="227"/>
      <c r="C2845" s="228"/>
      <c r="D2845" s="206" t="s">
        <v>546</v>
      </c>
      <c r="E2845" s="229" t="s">
        <v>19</v>
      </c>
      <c r="F2845" s="230" t="s">
        <v>3026</v>
      </c>
      <c r="G2845" s="228"/>
      <c r="H2845" s="229" t="s">
        <v>19</v>
      </c>
      <c r="I2845" s="231"/>
      <c r="J2845" s="228"/>
      <c r="K2845" s="228"/>
      <c r="L2845" s="232"/>
      <c r="M2845" s="233"/>
      <c r="N2845" s="234"/>
      <c r="O2845" s="234"/>
      <c r="P2845" s="234"/>
      <c r="Q2845" s="234"/>
      <c r="R2845" s="234"/>
      <c r="S2845" s="234"/>
      <c r="T2845" s="235"/>
      <c r="AT2845" s="236" t="s">
        <v>546</v>
      </c>
      <c r="AU2845" s="236" t="s">
        <v>85</v>
      </c>
      <c r="AV2845" s="15" t="s">
        <v>79</v>
      </c>
      <c r="AW2845" s="15" t="s">
        <v>33</v>
      </c>
      <c r="AX2845" s="15" t="s">
        <v>72</v>
      </c>
      <c r="AY2845" s="236" t="s">
        <v>525</v>
      </c>
    </row>
    <row r="2846" spans="2:51" s="13" customFormat="1" ht="11.25">
      <c r="B2846" s="204"/>
      <c r="C2846" s="205"/>
      <c r="D2846" s="206" t="s">
        <v>546</v>
      </c>
      <c r="E2846" s="207" t="s">
        <v>19</v>
      </c>
      <c r="F2846" s="208" t="s">
        <v>2992</v>
      </c>
      <c r="G2846" s="205"/>
      <c r="H2846" s="209">
        <v>706.90599999999995</v>
      </c>
      <c r="I2846" s="210"/>
      <c r="J2846" s="205"/>
      <c r="K2846" s="205"/>
      <c r="L2846" s="211"/>
      <c r="M2846" s="212"/>
      <c r="N2846" s="213"/>
      <c r="O2846" s="213"/>
      <c r="P2846" s="213"/>
      <c r="Q2846" s="213"/>
      <c r="R2846" s="213"/>
      <c r="S2846" s="213"/>
      <c r="T2846" s="214"/>
      <c r="AT2846" s="215" t="s">
        <v>546</v>
      </c>
      <c r="AU2846" s="215" t="s">
        <v>85</v>
      </c>
      <c r="AV2846" s="13" t="s">
        <v>85</v>
      </c>
      <c r="AW2846" s="13" t="s">
        <v>33</v>
      </c>
      <c r="AX2846" s="13" t="s">
        <v>72</v>
      </c>
      <c r="AY2846" s="215" t="s">
        <v>525</v>
      </c>
    </row>
    <row r="2847" spans="2:51" s="16" customFormat="1" ht="11.25">
      <c r="B2847" s="237"/>
      <c r="C2847" s="238"/>
      <c r="D2847" s="206" t="s">
        <v>546</v>
      </c>
      <c r="E2847" s="239" t="s">
        <v>19</v>
      </c>
      <c r="F2847" s="240" t="s">
        <v>590</v>
      </c>
      <c r="G2847" s="238"/>
      <c r="H2847" s="241">
        <v>706.90599999999995</v>
      </c>
      <c r="I2847" s="242"/>
      <c r="J2847" s="238"/>
      <c r="K2847" s="238"/>
      <c r="L2847" s="243"/>
      <c r="M2847" s="244"/>
      <c r="N2847" s="245"/>
      <c r="O2847" s="245"/>
      <c r="P2847" s="245"/>
      <c r="Q2847" s="245"/>
      <c r="R2847" s="245"/>
      <c r="S2847" s="245"/>
      <c r="T2847" s="246"/>
      <c r="AT2847" s="247" t="s">
        <v>546</v>
      </c>
      <c r="AU2847" s="247" t="s">
        <v>85</v>
      </c>
      <c r="AV2847" s="16" t="s">
        <v>573</v>
      </c>
      <c r="AW2847" s="16" t="s">
        <v>33</v>
      </c>
      <c r="AX2847" s="16" t="s">
        <v>72</v>
      </c>
      <c r="AY2847" s="247" t="s">
        <v>525</v>
      </c>
    </row>
    <row r="2848" spans="2:51" s="14" customFormat="1" ht="11.25">
      <c r="B2848" s="216"/>
      <c r="C2848" s="217"/>
      <c r="D2848" s="206" t="s">
        <v>546</v>
      </c>
      <c r="E2848" s="218" t="s">
        <v>19</v>
      </c>
      <c r="F2848" s="219" t="s">
        <v>552</v>
      </c>
      <c r="G2848" s="217"/>
      <c r="H2848" s="220">
        <v>1413.8119999999999</v>
      </c>
      <c r="I2848" s="221"/>
      <c r="J2848" s="217"/>
      <c r="K2848" s="217"/>
      <c r="L2848" s="222"/>
      <c r="M2848" s="223"/>
      <c r="N2848" s="224"/>
      <c r="O2848" s="224"/>
      <c r="P2848" s="224"/>
      <c r="Q2848" s="224"/>
      <c r="R2848" s="224"/>
      <c r="S2848" s="224"/>
      <c r="T2848" s="225"/>
      <c r="AT2848" s="226" t="s">
        <v>546</v>
      </c>
      <c r="AU2848" s="226" t="s">
        <v>85</v>
      </c>
      <c r="AV2848" s="14" t="s">
        <v>537</v>
      </c>
      <c r="AW2848" s="14" t="s">
        <v>33</v>
      </c>
      <c r="AX2848" s="14" t="s">
        <v>79</v>
      </c>
      <c r="AY2848" s="226" t="s">
        <v>525</v>
      </c>
    </row>
    <row r="2849" spans="1:65" s="2" customFormat="1" ht="49.15" customHeight="1">
      <c r="A2849" s="38"/>
      <c r="B2849" s="39"/>
      <c r="C2849" s="248" t="s">
        <v>3027</v>
      </c>
      <c r="D2849" s="248" t="s">
        <v>369</v>
      </c>
      <c r="E2849" s="249" t="s">
        <v>3028</v>
      </c>
      <c r="F2849" s="250" t="s">
        <v>3029</v>
      </c>
      <c r="G2849" s="251" t="s">
        <v>132</v>
      </c>
      <c r="H2849" s="252">
        <v>812.94200000000001</v>
      </c>
      <c r="I2849" s="253"/>
      <c r="J2849" s="254">
        <f>ROUND(I2849*H2849,2)</f>
        <v>0</v>
      </c>
      <c r="K2849" s="250" t="s">
        <v>536</v>
      </c>
      <c r="L2849" s="255"/>
      <c r="M2849" s="256" t="s">
        <v>19</v>
      </c>
      <c r="N2849" s="257" t="s">
        <v>44</v>
      </c>
      <c r="O2849" s="68"/>
      <c r="P2849" s="195">
        <f>O2849*H2849</f>
        <v>0</v>
      </c>
      <c r="Q2849" s="195">
        <v>5.4000000000000003E-3</v>
      </c>
      <c r="R2849" s="195">
        <f>Q2849*H2849</f>
        <v>4.3898868000000002</v>
      </c>
      <c r="S2849" s="195">
        <v>0</v>
      </c>
      <c r="T2849" s="196">
        <f>S2849*H2849</f>
        <v>0</v>
      </c>
      <c r="U2849" s="38"/>
      <c r="V2849" s="38"/>
      <c r="W2849" s="38"/>
      <c r="X2849" s="38"/>
      <c r="Y2849" s="38"/>
      <c r="Z2849" s="38"/>
      <c r="AA2849" s="38"/>
      <c r="AB2849" s="38"/>
      <c r="AC2849" s="38"/>
      <c r="AD2849" s="38"/>
      <c r="AE2849" s="38"/>
      <c r="AR2849" s="197" t="s">
        <v>839</v>
      </c>
      <c r="AT2849" s="197" t="s">
        <v>369</v>
      </c>
      <c r="AU2849" s="197" t="s">
        <v>85</v>
      </c>
      <c r="AY2849" s="21" t="s">
        <v>525</v>
      </c>
      <c r="BE2849" s="198">
        <f>IF(N2849="základní",J2849,0)</f>
        <v>0</v>
      </c>
      <c r="BF2849" s="198">
        <f>IF(N2849="snížená",J2849,0)</f>
        <v>0</v>
      </c>
      <c r="BG2849" s="198">
        <f>IF(N2849="zákl. přenesená",J2849,0)</f>
        <v>0</v>
      </c>
      <c r="BH2849" s="198">
        <f>IF(N2849="sníž. přenesená",J2849,0)</f>
        <v>0</v>
      </c>
      <c r="BI2849" s="198">
        <f>IF(N2849="nulová",J2849,0)</f>
        <v>0</v>
      </c>
      <c r="BJ2849" s="21" t="s">
        <v>85</v>
      </c>
      <c r="BK2849" s="198">
        <f>ROUND(I2849*H2849,2)</f>
        <v>0</v>
      </c>
      <c r="BL2849" s="21" t="s">
        <v>642</v>
      </c>
      <c r="BM2849" s="197" t="s">
        <v>3030</v>
      </c>
    </row>
    <row r="2850" spans="1:65" s="2" customFormat="1" ht="19.5">
      <c r="A2850" s="38"/>
      <c r="B2850" s="39"/>
      <c r="C2850" s="40"/>
      <c r="D2850" s="206" t="s">
        <v>972</v>
      </c>
      <c r="E2850" s="40"/>
      <c r="F2850" s="258" t="s">
        <v>3031</v>
      </c>
      <c r="G2850" s="40"/>
      <c r="H2850" s="40"/>
      <c r="I2850" s="201"/>
      <c r="J2850" s="40"/>
      <c r="K2850" s="40"/>
      <c r="L2850" s="43"/>
      <c r="M2850" s="202"/>
      <c r="N2850" s="203"/>
      <c r="O2850" s="68"/>
      <c r="P2850" s="68"/>
      <c r="Q2850" s="68"/>
      <c r="R2850" s="68"/>
      <c r="S2850" s="68"/>
      <c r="T2850" s="69"/>
      <c r="U2850" s="38"/>
      <c r="V2850" s="38"/>
      <c r="W2850" s="38"/>
      <c r="X2850" s="38"/>
      <c r="Y2850" s="38"/>
      <c r="Z2850" s="38"/>
      <c r="AA2850" s="38"/>
      <c r="AB2850" s="38"/>
      <c r="AC2850" s="38"/>
      <c r="AD2850" s="38"/>
      <c r="AE2850" s="38"/>
      <c r="AT2850" s="21" t="s">
        <v>972</v>
      </c>
      <c r="AU2850" s="21" t="s">
        <v>85</v>
      </c>
    </row>
    <row r="2851" spans="1:65" s="13" customFormat="1" ht="11.25">
      <c r="B2851" s="204"/>
      <c r="C2851" s="205"/>
      <c r="D2851" s="206" t="s">
        <v>546</v>
      </c>
      <c r="E2851" s="207" t="s">
        <v>19</v>
      </c>
      <c r="F2851" s="208" t="s">
        <v>2992</v>
      </c>
      <c r="G2851" s="205"/>
      <c r="H2851" s="209">
        <v>706.90599999999995</v>
      </c>
      <c r="I2851" s="210"/>
      <c r="J2851" s="205"/>
      <c r="K2851" s="205"/>
      <c r="L2851" s="211"/>
      <c r="M2851" s="212"/>
      <c r="N2851" s="213"/>
      <c r="O2851" s="213"/>
      <c r="P2851" s="213"/>
      <c r="Q2851" s="213"/>
      <c r="R2851" s="213"/>
      <c r="S2851" s="213"/>
      <c r="T2851" s="214"/>
      <c r="AT2851" s="215" t="s">
        <v>546</v>
      </c>
      <c r="AU2851" s="215" t="s">
        <v>85</v>
      </c>
      <c r="AV2851" s="13" t="s">
        <v>85</v>
      </c>
      <c r="AW2851" s="13" t="s">
        <v>33</v>
      </c>
      <c r="AX2851" s="13" t="s">
        <v>79</v>
      </c>
      <c r="AY2851" s="215" t="s">
        <v>525</v>
      </c>
    </row>
    <row r="2852" spans="1:65" s="13" customFormat="1" ht="11.25">
      <c r="B2852" s="204"/>
      <c r="C2852" s="205"/>
      <c r="D2852" s="206" t="s">
        <v>546</v>
      </c>
      <c r="E2852" s="205"/>
      <c r="F2852" s="208" t="s">
        <v>3032</v>
      </c>
      <c r="G2852" s="205"/>
      <c r="H2852" s="209">
        <v>812.94200000000001</v>
      </c>
      <c r="I2852" s="210"/>
      <c r="J2852" s="205"/>
      <c r="K2852" s="205"/>
      <c r="L2852" s="211"/>
      <c r="M2852" s="212"/>
      <c r="N2852" s="213"/>
      <c r="O2852" s="213"/>
      <c r="P2852" s="213"/>
      <c r="Q2852" s="213"/>
      <c r="R2852" s="213"/>
      <c r="S2852" s="213"/>
      <c r="T2852" s="214"/>
      <c r="AT2852" s="215" t="s">
        <v>546</v>
      </c>
      <c r="AU2852" s="215" t="s">
        <v>85</v>
      </c>
      <c r="AV2852" s="13" t="s">
        <v>85</v>
      </c>
      <c r="AW2852" s="13" t="s">
        <v>4</v>
      </c>
      <c r="AX2852" s="13" t="s">
        <v>79</v>
      </c>
      <c r="AY2852" s="215" t="s">
        <v>525</v>
      </c>
    </row>
    <row r="2853" spans="1:65" s="2" customFormat="1" ht="49.15" customHeight="1">
      <c r="A2853" s="38"/>
      <c r="B2853" s="39"/>
      <c r="C2853" s="248" t="s">
        <v>3033</v>
      </c>
      <c r="D2853" s="248" t="s">
        <v>369</v>
      </c>
      <c r="E2853" s="249" t="s">
        <v>3034</v>
      </c>
      <c r="F2853" s="250" t="s">
        <v>3035</v>
      </c>
      <c r="G2853" s="251" t="s">
        <v>132</v>
      </c>
      <c r="H2853" s="252">
        <v>812.94200000000001</v>
      </c>
      <c r="I2853" s="253"/>
      <c r="J2853" s="254">
        <f>ROUND(I2853*H2853,2)</f>
        <v>0</v>
      </c>
      <c r="K2853" s="250" t="s">
        <v>536</v>
      </c>
      <c r="L2853" s="255"/>
      <c r="M2853" s="256" t="s">
        <v>19</v>
      </c>
      <c r="N2853" s="257" t="s">
        <v>44</v>
      </c>
      <c r="O2853" s="68"/>
      <c r="P2853" s="195">
        <f>O2853*H2853</f>
        <v>0</v>
      </c>
      <c r="Q2853" s="195">
        <v>5.3E-3</v>
      </c>
      <c r="R2853" s="195">
        <f>Q2853*H2853</f>
        <v>4.3085925999999999</v>
      </c>
      <c r="S2853" s="195">
        <v>0</v>
      </c>
      <c r="T2853" s="196">
        <f>S2853*H2853</f>
        <v>0</v>
      </c>
      <c r="U2853" s="38"/>
      <c r="V2853" s="38"/>
      <c r="W2853" s="38"/>
      <c r="X2853" s="38"/>
      <c r="Y2853" s="38"/>
      <c r="Z2853" s="38"/>
      <c r="AA2853" s="38"/>
      <c r="AB2853" s="38"/>
      <c r="AC2853" s="38"/>
      <c r="AD2853" s="38"/>
      <c r="AE2853" s="38"/>
      <c r="AR2853" s="197" t="s">
        <v>839</v>
      </c>
      <c r="AT2853" s="197" t="s">
        <v>369</v>
      </c>
      <c r="AU2853" s="197" t="s">
        <v>85</v>
      </c>
      <c r="AY2853" s="21" t="s">
        <v>525</v>
      </c>
      <c r="BE2853" s="198">
        <f>IF(N2853="základní",J2853,0)</f>
        <v>0</v>
      </c>
      <c r="BF2853" s="198">
        <f>IF(N2853="snížená",J2853,0)</f>
        <v>0</v>
      </c>
      <c r="BG2853" s="198">
        <f>IF(N2853="zákl. přenesená",J2853,0)</f>
        <v>0</v>
      </c>
      <c r="BH2853" s="198">
        <f>IF(N2853="sníž. přenesená",J2853,0)</f>
        <v>0</v>
      </c>
      <c r="BI2853" s="198">
        <f>IF(N2853="nulová",J2853,0)</f>
        <v>0</v>
      </c>
      <c r="BJ2853" s="21" t="s">
        <v>85</v>
      </c>
      <c r="BK2853" s="198">
        <f>ROUND(I2853*H2853,2)</f>
        <v>0</v>
      </c>
      <c r="BL2853" s="21" t="s">
        <v>642</v>
      </c>
      <c r="BM2853" s="197" t="s">
        <v>3036</v>
      </c>
    </row>
    <row r="2854" spans="1:65" s="2" customFormat="1" ht="19.5">
      <c r="A2854" s="38"/>
      <c r="B2854" s="39"/>
      <c r="C2854" s="40"/>
      <c r="D2854" s="206" t="s">
        <v>972</v>
      </c>
      <c r="E2854" s="40"/>
      <c r="F2854" s="258" t="s">
        <v>3037</v>
      </c>
      <c r="G2854" s="40"/>
      <c r="H2854" s="40"/>
      <c r="I2854" s="201"/>
      <c r="J2854" s="40"/>
      <c r="K2854" s="40"/>
      <c r="L2854" s="43"/>
      <c r="M2854" s="202"/>
      <c r="N2854" s="203"/>
      <c r="O2854" s="68"/>
      <c r="P2854" s="68"/>
      <c r="Q2854" s="68"/>
      <c r="R2854" s="68"/>
      <c r="S2854" s="68"/>
      <c r="T2854" s="69"/>
      <c r="U2854" s="38"/>
      <c r="V2854" s="38"/>
      <c r="W2854" s="38"/>
      <c r="X2854" s="38"/>
      <c r="Y2854" s="38"/>
      <c r="Z2854" s="38"/>
      <c r="AA2854" s="38"/>
      <c r="AB2854" s="38"/>
      <c r="AC2854" s="38"/>
      <c r="AD2854" s="38"/>
      <c r="AE2854" s="38"/>
      <c r="AT2854" s="21" t="s">
        <v>972</v>
      </c>
      <c r="AU2854" s="21" t="s">
        <v>85</v>
      </c>
    </row>
    <row r="2855" spans="1:65" s="13" customFormat="1" ht="11.25">
      <c r="B2855" s="204"/>
      <c r="C2855" s="205"/>
      <c r="D2855" s="206" t="s">
        <v>546</v>
      </c>
      <c r="E2855" s="207" t="s">
        <v>19</v>
      </c>
      <c r="F2855" s="208" t="s">
        <v>2992</v>
      </c>
      <c r="G2855" s="205"/>
      <c r="H2855" s="209">
        <v>706.90599999999995</v>
      </c>
      <c r="I2855" s="210"/>
      <c r="J2855" s="205"/>
      <c r="K2855" s="205"/>
      <c r="L2855" s="211"/>
      <c r="M2855" s="212"/>
      <c r="N2855" s="213"/>
      <c r="O2855" s="213"/>
      <c r="P2855" s="213"/>
      <c r="Q2855" s="213"/>
      <c r="R2855" s="213"/>
      <c r="S2855" s="213"/>
      <c r="T2855" s="214"/>
      <c r="AT2855" s="215" t="s">
        <v>546</v>
      </c>
      <c r="AU2855" s="215" t="s">
        <v>85</v>
      </c>
      <c r="AV2855" s="13" t="s">
        <v>85</v>
      </c>
      <c r="AW2855" s="13" t="s">
        <v>33</v>
      </c>
      <c r="AX2855" s="13" t="s">
        <v>79</v>
      </c>
      <c r="AY2855" s="215" t="s">
        <v>525</v>
      </c>
    </row>
    <row r="2856" spans="1:65" s="13" customFormat="1" ht="11.25">
      <c r="B2856" s="204"/>
      <c r="C2856" s="205"/>
      <c r="D2856" s="206" t="s">
        <v>546</v>
      </c>
      <c r="E2856" s="205"/>
      <c r="F2856" s="208" t="s">
        <v>3032</v>
      </c>
      <c r="G2856" s="205"/>
      <c r="H2856" s="209">
        <v>812.94200000000001</v>
      </c>
      <c r="I2856" s="210"/>
      <c r="J2856" s="205"/>
      <c r="K2856" s="205"/>
      <c r="L2856" s="211"/>
      <c r="M2856" s="212"/>
      <c r="N2856" s="213"/>
      <c r="O2856" s="213"/>
      <c r="P2856" s="213"/>
      <c r="Q2856" s="213"/>
      <c r="R2856" s="213"/>
      <c r="S2856" s="213"/>
      <c r="T2856" s="214"/>
      <c r="AT2856" s="215" t="s">
        <v>546</v>
      </c>
      <c r="AU2856" s="215" t="s">
        <v>85</v>
      </c>
      <c r="AV2856" s="13" t="s">
        <v>85</v>
      </c>
      <c r="AW2856" s="13" t="s">
        <v>4</v>
      </c>
      <c r="AX2856" s="13" t="s">
        <v>79</v>
      </c>
      <c r="AY2856" s="215" t="s">
        <v>525</v>
      </c>
    </row>
    <row r="2857" spans="1:65" s="2" customFormat="1" ht="24.2" customHeight="1">
      <c r="A2857" s="38"/>
      <c r="B2857" s="39"/>
      <c r="C2857" s="186" t="s">
        <v>3038</v>
      </c>
      <c r="D2857" s="186" t="s">
        <v>533</v>
      </c>
      <c r="E2857" s="187" t="s">
        <v>3039</v>
      </c>
      <c r="F2857" s="188" t="s">
        <v>3040</v>
      </c>
      <c r="G2857" s="189" t="s">
        <v>132</v>
      </c>
      <c r="H2857" s="190">
        <v>1114.886</v>
      </c>
      <c r="I2857" s="191"/>
      <c r="J2857" s="192">
        <f>ROUND(I2857*H2857,2)</f>
        <v>0</v>
      </c>
      <c r="K2857" s="188" t="s">
        <v>536</v>
      </c>
      <c r="L2857" s="43"/>
      <c r="M2857" s="193" t="s">
        <v>19</v>
      </c>
      <c r="N2857" s="194" t="s">
        <v>44</v>
      </c>
      <c r="O2857" s="68"/>
      <c r="P2857" s="195">
        <f>O2857*H2857</f>
        <v>0</v>
      </c>
      <c r="Q2857" s="195">
        <v>4.0000000000000002E-4</v>
      </c>
      <c r="R2857" s="195">
        <f>Q2857*H2857</f>
        <v>0.44595440000000003</v>
      </c>
      <c r="S2857" s="195">
        <v>0</v>
      </c>
      <c r="T2857" s="196">
        <f>S2857*H2857</f>
        <v>0</v>
      </c>
      <c r="U2857" s="38"/>
      <c r="V2857" s="38"/>
      <c r="W2857" s="38"/>
      <c r="X2857" s="38"/>
      <c r="Y2857" s="38"/>
      <c r="Z2857" s="38"/>
      <c r="AA2857" s="38"/>
      <c r="AB2857" s="38"/>
      <c r="AC2857" s="38"/>
      <c r="AD2857" s="38"/>
      <c r="AE2857" s="38"/>
      <c r="AR2857" s="197" t="s">
        <v>642</v>
      </c>
      <c r="AT2857" s="197" t="s">
        <v>533</v>
      </c>
      <c r="AU2857" s="197" t="s">
        <v>85</v>
      </c>
      <c r="AY2857" s="21" t="s">
        <v>525</v>
      </c>
      <c r="BE2857" s="198">
        <f>IF(N2857="základní",J2857,0)</f>
        <v>0</v>
      </c>
      <c r="BF2857" s="198">
        <f>IF(N2857="snížená",J2857,0)</f>
        <v>0</v>
      </c>
      <c r="BG2857" s="198">
        <f>IF(N2857="zákl. přenesená",J2857,0)</f>
        <v>0</v>
      </c>
      <c r="BH2857" s="198">
        <f>IF(N2857="sníž. přenesená",J2857,0)</f>
        <v>0</v>
      </c>
      <c r="BI2857" s="198">
        <f>IF(N2857="nulová",J2857,0)</f>
        <v>0</v>
      </c>
      <c r="BJ2857" s="21" t="s">
        <v>85</v>
      </c>
      <c r="BK2857" s="198">
        <f>ROUND(I2857*H2857,2)</f>
        <v>0</v>
      </c>
      <c r="BL2857" s="21" t="s">
        <v>642</v>
      </c>
      <c r="BM2857" s="197" t="s">
        <v>3041</v>
      </c>
    </row>
    <row r="2858" spans="1:65" s="2" customFormat="1" ht="11.25">
      <c r="A2858" s="38"/>
      <c r="B2858" s="39"/>
      <c r="C2858" s="40"/>
      <c r="D2858" s="199" t="s">
        <v>542</v>
      </c>
      <c r="E2858" s="40"/>
      <c r="F2858" s="200" t="s">
        <v>3042</v>
      </c>
      <c r="G2858" s="40"/>
      <c r="H2858" s="40"/>
      <c r="I2858" s="201"/>
      <c r="J2858" s="40"/>
      <c r="K2858" s="40"/>
      <c r="L2858" s="43"/>
      <c r="M2858" s="202"/>
      <c r="N2858" s="203"/>
      <c r="O2858" s="68"/>
      <c r="P2858" s="68"/>
      <c r="Q2858" s="68"/>
      <c r="R2858" s="68"/>
      <c r="S2858" s="68"/>
      <c r="T2858" s="69"/>
      <c r="U2858" s="38"/>
      <c r="V2858" s="38"/>
      <c r="W2858" s="38"/>
      <c r="X2858" s="38"/>
      <c r="Y2858" s="38"/>
      <c r="Z2858" s="38"/>
      <c r="AA2858" s="38"/>
      <c r="AB2858" s="38"/>
      <c r="AC2858" s="38"/>
      <c r="AD2858" s="38"/>
      <c r="AE2858" s="38"/>
      <c r="AT2858" s="21" t="s">
        <v>542</v>
      </c>
      <c r="AU2858" s="21" t="s">
        <v>85</v>
      </c>
    </row>
    <row r="2859" spans="1:65" s="15" customFormat="1" ht="11.25">
      <c r="B2859" s="227"/>
      <c r="C2859" s="228"/>
      <c r="D2859" s="206" t="s">
        <v>546</v>
      </c>
      <c r="E2859" s="229" t="s">
        <v>19</v>
      </c>
      <c r="F2859" s="230" t="s">
        <v>3043</v>
      </c>
      <c r="G2859" s="228"/>
      <c r="H2859" s="229" t="s">
        <v>19</v>
      </c>
      <c r="I2859" s="231"/>
      <c r="J2859" s="228"/>
      <c r="K2859" s="228"/>
      <c r="L2859" s="232"/>
      <c r="M2859" s="233"/>
      <c r="N2859" s="234"/>
      <c r="O2859" s="234"/>
      <c r="P2859" s="234"/>
      <c r="Q2859" s="234"/>
      <c r="R2859" s="234"/>
      <c r="S2859" s="234"/>
      <c r="T2859" s="235"/>
      <c r="AT2859" s="236" t="s">
        <v>546</v>
      </c>
      <c r="AU2859" s="236" t="s">
        <v>85</v>
      </c>
      <c r="AV2859" s="15" t="s">
        <v>79</v>
      </c>
      <c r="AW2859" s="15" t="s">
        <v>33</v>
      </c>
      <c r="AX2859" s="15" t="s">
        <v>72</v>
      </c>
      <c r="AY2859" s="236" t="s">
        <v>525</v>
      </c>
    </row>
    <row r="2860" spans="1:65" s="15" customFormat="1" ht="11.25">
      <c r="B2860" s="227"/>
      <c r="C2860" s="228"/>
      <c r="D2860" s="206" t="s">
        <v>546</v>
      </c>
      <c r="E2860" s="229" t="s">
        <v>19</v>
      </c>
      <c r="F2860" s="230" t="s">
        <v>3044</v>
      </c>
      <c r="G2860" s="228"/>
      <c r="H2860" s="229" t="s">
        <v>19</v>
      </c>
      <c r="I2860" s="231"/>
      <c r="J2860" s="228"/>
      <c r="K2860" s="228"/>
      <c r="L2860" s="232"/>
      <c r="M2860" s="233"/>
      <c r="N2860" s="234"/>
      <c r="O2860" s="234"/>
      <c r="P2860" s="234"/>
      <c r="Q2860" s="234"/>
      <c r="R2860" s="234"/>
      <c r="S2860" s="234"/>
      <c r="T2860" s="235"/>
      <c r="AT2860" s="236" t="s">
        <v>546</v>
      </c>
      <c r="AU2860" s="236" t="s">
        <v>85</v>
      </c>
      <c r="AV2860" s="15" t="s">
        <v>79</v>
      </c>
      <c r="AW2860" s="15" t="s">
        <v>33</v>
      </c>
      <c r="AX2860" s="15" t="s">
        <v>72</v>
      </c>
      <c r="AY2860" s="236" t="s">
        <v>525</v>
      </c>
    </row>
    <row r="2861" spans="1:65" s="13" customFormat="1" ht="11.25">
      <c r="B2861" s="204"/>
      <c r="C2861" s="205"/>
      <c r="D2861" s="206" t="s">
        <v>546</v>
      </c>
      <c r="E2861" s="207" t="s">
        <v>19</v>
      </c>
      <c r="F2861" s="208" t="s">
        <v>3045</v>
      </c>
      <c r="G2861" s="205"/>
      <c r="H2861" s="209">
        <v>12.198</v>
      </c>
      <c r="I2861" s="210"/>
      <c r="J2861" s="205"/>
      <c r="K2861" s="205"/>
      <c r="L2861" s="211"/>
      <c r="M2861" s="212"/>
      <c r="N2861" s="213"/>
      <c r="O2861" s="213"/>
      <c r="P2861" s="213"/>
      <c r="Q2861" s="213"/>
      <c r="R2861" s="213"/>
      <c r="S2861" s="213"/>
      <c r="T2861" s="214"/>
      <c r="AT2861" s="215" t="s">
        <v>546</v>
      </c>
      <c r="AU2861" s="215" t="s">
        <v>85</v>
      </c>
      <c r="AV2861" s="13" t="s">
        <v>85</v>
      </c>
      <c r="AW2861" s="13" t="s">
        <v>33</v>
      </c>
      <c r="AX2861" s="13" t="s">
        <v>72</v>
      </c>
      <c r="AY2861" s="215" t="s">
        <v>525</v>
      </c>
    </row>
    <row r="2862" spans="1:65" s="15" customFormat="1" ht="11.25">
      <c r="B2862" s="227"/>
      <c r="C2862" s="228"/>
      <c r="D2862" s="206" t="s">
        <v>546</v>
      </c>
      <c r="E2862" s="229" t="s">
        <v>19</v>
      </c>
      <c r="F2862" s="230" t="s">
        <v>2333</v>
      </c>
      <c r="G2862" s="228"/>
      <c r="H2862" s="229" t="s">
        <v>19</v>
      </c>
      <c r="I2862" s="231"/>
      <c r="J2862" s="228"/>
      <c r="K2862" s="228"/>
      <c r="L2862" s="232"/>
      <c r="M2862" s="233"/>
      <c r="N2862" s="234"/>
      <c r="O2862" s="234"/>
      <c r="P2862" s="234"/>
      <c r="Q2862" s="234"/>
      <c r="R2862" s="234"/>
      <c r="S2862" s="234"/>
      <c r="T2862" s="235"/>
      <c r="AT2862" s="236" t="s">
        <v>546</v>
      </c>
      <c r="AU2862" s="236" t="s">
        <v>85</v>
      </c>
      <c r="AV2862" s="15" t="s">
        <v>79</v>
      </c>
      <c r="AW2862" s="15" t="s">
        <v>33</v>
      </c>
      <c r="AX2862" s="15" t="s">
        <v>72</v>
      </c>
      <c r="AY2862" s="236" t="s">
        <v>525</v>
      </c>
    </row>
    <row r="2863" spans="1:65" s="15" customFormat="1" ht="11.25">
      <c r="B2863" s="227"/>
      <c r="C2863" s="228"/>
      <c r="D2863" s="206" t="s">
        <v>546</v>
      </c>
      <c r="E2863" s="229" t="s">
        <v>19</v>
      </c>
      <c r="F2863" s="230" t="s">
        <v>3046</v>
      </c>
      <c r="G2863" s="228"/>
      <c r="H2863" s="229" t="s">
        <v>19</v>
      </c>
      <c r="I2863" s="231"/>
      <c r="J2863" s="228"/>
      <c r="K2863" s="228"/>
      <c r="L2863" s="232"/>
      <c r="M2863" s="233"/>
      <c r="N2863" s="234"/>
      <c r="O2863" s="234"/>
      <c r="P2863" s="234"/>
      <c r="Q2863" s="234"/>
      <c r="R2863" s="234"/>
      <c r="S2863" s="234"/>
      <c r="T2863" s="235"/>
      <c r="AT2863" s="236" t="s">
        <v>546</v>
      </c>
      <c r="AU2863" s="236" t="s">
        <v>85</v>
      </c>
      <c r="AV2863" s="15" t="s">
        <v>79</v>
      </c>
      <c r="AW2863" s="15" t="s">
        <v>33</v>
      </c>
      <c r="AX2863" s="15" t="s">
        <v>72</v>
      </c>
      <c r="AY2863" s="236" t="s">
        <v>525</v>
      </c>
    </row>
    <row r="2864" spans="1:65" s="13" customFormat="1" ht="11.25">
      <c r="B2864" s="204"/>
      <c r="C2864" s="205"/>
      <c r="D2864" s="206" t="s">
        <v>546</v>
      </c>
      <c r="E2864" s="207" t="s">
        <v>19</v>
      </c>
      <c r="F2864" s="208" t="s">
        <v>3047</v>
      </c>
      <c r="G2864" s="205"/>
      <c r="H2864" s="209">
        <v>147.511</v>
      </c>
      <c r="I2864" s="210"/>
      <c r="J2864" s="205"/>
      <c r="K2864" s="205"/>
      <c r="L2864" s="211"/>
      <c r="M2864" s="212"/>
      <c r="N2864" s="213"/>
      <c r="O2864" s="213"/>
      <c r="P2864" s="213"/>
      <c r="Q2864" s="213"/>
      <c r="R2864" s="213"/>
      <c r="S2864" s="213"/>
      <c r="T2864" s="214"/>
      <c r="AT2864" s="215" t="s">
        <v>546</v>
      </c>
      <c r="AU2864" s="215" t="s">
        <v>85</v>
      </c>
      <c r="AV2864" s="13" t="s">
        <v>85</v>
      </c>
      <c r="AW2864" s="13" t="s">
        <v>33</v>
      </c>
      <c r="AX2864" s="13" t="s">
        <v>72</v>
      </c>
      <c r="AY2864" s="215" t="s">
        <v>525</v>
      </c>
    </row>
    <row r="2865" spans="2:51" s="15" customFormat="1" ht="11.25">
      <c r="B2865" s="227"/>
      <c r="C2865" s="228"/>
      <c r="D2865" s="206" t="s">
        <v>546</v>
      </c>
      <c r="E2865" s="229" t="s">
        <v>19</v>
      </c>
      <c r="F2865" s="230" t="s">
        <v>3048</v>
      </c>
      <c r="G2865" s="228"/>
      <c r="H2865" s="229" t="s">
        <v>19</v>
      </c>
      <c r="I2865" s="231"/>
      <c r="J2865" s="228"/>
      <c r="K2865" s="228"/>
      <c r="L2865" s="232"/>
      <c r="M2865" s="233"/>
      <c r="N2865" s="234"/>
      <c r="O2865" s="234"/>
      <c r="P2865" s="234"/>
      <c r="Q2865" s="234"/>
      <c r="R2865" s="234"/>
      <c r="S2865" s="234"/>
      <c r="T2865" s="235"/>
      <c r="AT2865" s="236" t="s">
        <v>546</v>
      </c>
      <c r="AU2865" s="236" t="s">
        <v>85</v>
      </c>
      <c r="AV2865" s="15" t="s">
        <v>79</v>
      </c>
      <c r="AW2865" s="15" t="s">
        <v>33</v>
      </c>
      <c r="AX2865" s="15" t="s">
        <v>72</v>
      </c>
      <c r="AY2865" s="236" t="s">
        <v>525</v>
      </c>
    </row>
    <row r="2866" spans="2:51" s="13" customFormat="1" ht="11.25">
      <c r="B2866" s="204"/>
      <c r="C2866" s="205"/>
      <c r="D2866" s="206" t="s">
        <v>546</v>
      </c>
      <c r="E2866" s="207" t="s">
        <v>19</v>
      </c>
      <c r="F2866" s="208" t="s">
        <v>3049</v>
      </c>
      <c r="G2866" s="205"/>
      <c r="H2866" s="209">
        <v>103.74</v>
      </c>
      <c r="I2866" s="210"/>
      <c r="J2866" s="205"/>
      <c r="K2866" s="205"/>
      <c r="L2866" s="211"/>
      <c r="M2866" s="212"/>
      <c r="N2866" s="213"/>
      <c r="O2866" s="213"/>
      <c r="P2866" s="213"/>
      <c r="Q2866" s="213"/>
      <c r="R2866" s="213"/>
      <c r="S2866" s="213"/>
      <c r="T2866" s="214"/>
      <c r="AT2866" s="215" t="s">
        <v>546</v>
      </c>
      <c r="AU2866" s="215" t="s">
        <v>85</v>
      </c>
      <c r="AV2866" s="13" t="s">
        <v>85</v>
      </c>
      <c r="AW2866" s="13" t="s">
        <v>33</v>
      </c>
      <c r="AX2866" s="13" t="s">
        <v>72</v>
      </c>
      <c r="AY2866" s="215" t="s">
        <v>525</v>
      </c>
    </row>
    <row r="2867" spans="2:51" s="15" customFormat="1" ht="11.25">
      <c r="B2867" s="227"/>
      <c r="C2867" s="228"/>
      <c r="D2867" s="206" t="s">
        <v>546</v>
      </c>
      <c r="E2867" s="229" t="s">
        <v>19</v>
      </c>
      <c r="F2867" s="230" t="s">
        <v>2342</v>
      </c>
      <c r="G2867" s="228"/>
      <c r="H2867" s="229" t="s">
        <v>19</v>
      </c>
      <c r="I2867" s="231"/>
      <c r="J2867" s="228"/>
      <c r="K2867" s="228"/>
      <c r="L2867" s="232"/>
      <c r="M2867" s="233"/>
      <c r="N2867" s="234"/>
      <c r="O2867" s="234"/>
      <c r="P2867" s="234"/>
      <c r="Q2867" s="234"/>
      <c r="R2867" s="234"/>
      <c r="S2867" s="234"/>
      <c r="T2867" s="235"/>
      <c r="AT2867" s="236" t="s">
        <v>546</v>
      </c>
      <c r="AU2867" s="236" t="s">
        <v>85</v>
      </c>
      <c r="AV2867" s="15" t="s">
        <v>79</v>
      </c>
      <c r="AW2867" s="15" t="s">
        <v>33</v>
      </c>
      <c r="AX2867" s="15" t="s">
        <v>72</v>
      </c>
      <c r="AY2867" s="236" t="s">
        <v>525</v>
      </c>
    </row>
    <row r="2868" spans="2:51" s="15" customFormat="1" ht="11.25">
      <c r="B2868" s="227"/>
      <c r="C2868" s="228"/>
      <c r="D2868" s="206" t="s">
        <v>546</v>
      </c>
      <c r="E2868" s="229" t="s">
        <v>19</v>
      </c>
      <c r="F2868" s="230" t="s">
        <v>3050</v>
      </c>
      <c r="G2868" s="228"/>
      <c r="H2868" s="229" t="s">
        <v>19</v>
      </c>
      <c r="I2868" s="231"/>
      <c r="J2868" s="228"/>
      <c r="K2868" s="228"/>
      <c r="L2868" s="232"/>
      <c r="M2868" s="233"/>
      <c r="N2868" s="234"/>
      <c r="O2868" s="234"/>
      <c r="P2868" s="234"/>
      <c r="Q2868" s="234"/>
      <c r="R2868" s="234"/>
      <c r="S2868" s="234"/>
      <c r="T2868" s="235"/>
      <c r="AT2868" s="236" t="s">
        <v>546</v>
      </c>
      <c r="AU2868" s="236" t="s">
        <v>85</v>
      </c>
      <c r="AV2868" s="15" t="s">
        <v>79</v>
      </c>
      <c r="AW2868" s="15" t="s">
        <v>33</v>
      </c>
      <c r="AX2868" s="15" t="s">
        <v>72</v>
      </c>
      <c r="AY2868" s="236" t="s">
        <v>525</v>
      </c>
    </row>
    <row r="2869" spans="2:51" s="13" customFormat="1" ht="11.25">
      <c r="B2869" s="204"/>
      <c r="C2869" s="205"/>
      <c r="D2869" s="206" t="s">
        <v>546</v>
      </c>
      <c r="E2869" s="207" t="s">
        <v>19</v>
      </c>
      <c r="F2869" s="208" t="s">
        <v>3051</v>
      </c>
      <c r="G2869" s="205"/>
      <c r="H2869" s="209">
        <v>73.680000000000007</v>
      </c>
      <c r="I2869" s="210"/>
      <c r="J2869" s="205"/>
      <c r="K2869" s="205"/>
      <c r="L2869" s="211"/>
      <c r="M2869" s="212"/>
      <c r="N2869" s="213"/>
      <c r="O2869" s="213"/>
      <c r="P2869" s="213"/>
      <c r="Q2869" s="213"/>
      <c r="R2869" s="213"/>
      <c r="S2869" s="213"/>
      <c r="T2869" s="214"/>
      <c r="AT2869" s="215" t="s">
        <v>546</v>
      </c>
      <c r="AU2869" s="215" t="s">
        <v>85</v>
      </c>
      <c r="AV2869" s="13" t="s">
        <v>85</v>
      </c>
      <c r="AW2869" s="13" t="s">
        <v>33</v>
      </c>
      <c r="AX2869" s="13" t="s">
        <v>72</v>
      </c>
      <c r="AY2869" s="215" t="s">
        <v>525</v>
      </c>
    </row>
    <row r="2870" spans="2:51" s="15" customFormat="1" ht="11.25">
      <c r="B2870" s="227"/>
      <c r="C2870" s="228"/>
      <c r="D2870" s="206" t="s">
        <v>546</v>
      </c>
      <c r="E2870" s="229" t="s">
        <v>19</v>
      </c>
      <c r="F2870" s="230" t="s">
        <v>3052</v>
      </c>
      <c r="G2870" s="228"/>
      <c r="H2870" s="229" t="s">
        <v>19</v>
      </c>
      <c r="I2870" s="231"/>
      <c r="J2870" s="228"/>
      <c r="K2870" s="228"/>
      <c r="L2870" s="232"/>
      <c r="M2870" s="233"/>
      <c r="N2870" s="234"/>
      <c r="O2870" s="234"/>
      <c r="P2870" s="234"/>
      <c r="Q2870" s="234"/>
      <c r="R2870" s="234"/>
      <c r="S2870" s="234"/>
      <c r="T2870" s="235"/>
      <c r="AT2870" s="236" t="s">
        <v>546</v>
      </c>
      <c r="AU2870" s="236" t="s">
        <v>85</v>
      </c>
      <c r="AV2870" s="15" t="s">
        <v>79</v>
      </c>
      <c r="AW2870" s="15" t="s">
        <v>33</v>
      </c>
      <c r="AX2870" s="15" t="s">
        <v>72</v>
      </c>
      <c r="AY2870" s="236" t="s">
        <v>525</v>
      </c>
    </row>
    <row r="2871" spans="2:51" s="13" customFormat="1" ht="11.25">
      <c r="B2871" s="204"/>
      <c r="C2871" s="205"/>
      <c r="D2871" s="206" t="s">
        <v>546</v>
      </c>
      <c r="E2871" s="207" t="s">
        <v>19</v>
      </c>
      <c r="F2871" s="208" t="s">
        <v>3053</v>
      </c>
      <c r="G2871" s="205"/>
      <c r="H2871" s="209">
        <v>76.682000000000002</v>
      </c>
      <c r="I2871" s="210"/>
      <c r="J2871" s="205"/>
      <c r="K2871" s="205"/>
      <c r="L2871" s="211"/>
      <c r="M2871" s="212"/>
      <c r="N2871" s="213"/>
      <c r="O2871" s="213"/>
      <c r="P2871" s="213"/>
      <c r="Q2871" s="213"/>
      <c r="R2871" s="213"/>
      <c r="S2871" s="213"/>
      <c r="T2871" s="214"/>
      <c r="AT2871" s="215" t="s">
        <v>546</v>
      </c>
      <c r="AU2871" s="215" t="s">
        <v>85</v>
      </c>
      <c r="AV2871" s="13" t="s">
        <v>85</v>
      </c>
      <c r="AW2871" s="13" t="s">
        <v>33</v>
      </c>
      <c r="AX2871" s="13" t="s">
        <v>72</v>
      </c>
      <c r="AY2871" s="215" t="s">
        <v>525</v>
      </c>
    </row>
    <row r="2872" spans="2:51" s="15" customFormat="1" ht="11.25">
      <c r="B2872" s="227"/>
      <c r="C2872" s="228"/>
      <c r="D2872" s="206" t="s">
        <v>546</v>
      </c>
      <c r="E2872" s="229" t="s">
        <v>19</v>
      </c>
      <c r="F2872" s="230" t="s">
        <v>3054</v>
      </c>
      <c r="G2872" s="228"/>
      <c r="H2872" s="229" t="s">
        <v>19</v>
      </c>
      <c r="I2872" s="231"/>
      <c r="J2872" s="228"/>
      <c r="K2872" s="228"/>
      <c r="L2872" s="232"/>
      <c r="M2872" s="233"/>
      <c r="N2872" s="234"/>
      <c r="O2872" s="234"/>
      <c r="P2872" s="234"/>
      <c r="Q2872" s="234"/>
      <c r="R2872" s="234"/>
      <c r="S2872" s="234"/>
      <c r="T2872" s="235"/>
      <c r="AT2872" s="236" t="s">
        <v>546</v>
      </c>
      <c r="AU2872" s="236" t="s">
        <v>85</v>
      </c>
      <c r="AV2872" s="15" t="s">
        <v>79</v>
      </c>
      <c r="AW2872" s="15" t="s">
        <v>33</v>
      </c>
      <c r="AX2872" s="15" t="s">
        <v>72</v>
      </c>
      <c r="AY2872" s="236" t="s">
        <v>525</v>
      </c>
    </row>
    <row r="2873" spans="2:51" s="13" customFormat="1" ht="11.25">
      <c r="B2873" s="204"/>
      <c r="C2873" s="205"/>
      <c r="D2873" s="206" t="s">
        <v>546</v>
      </c>
      <c r="E2873" s="207" t="s">
        <v>19</v>
      </c>
      <c r="F2873" s="208" t="s">
        <v>3055</v>
      </c>
      <c r="G2873" s="205"/>
      <c r="H2873" s="209">
        <v>52.244</v>
      </c>
      <c r="I2873" s="210"/>
      <c r="J2873" s="205"/>
      <c r="K2873" s="205"/>
      <c r="L2873" s="211"/>
      <c r="M2873" s="212"/>
      <c r="N2873" s="213"/>
      <c r="O2873" s="213"/>
      <c r="P2873" s="213"/>
      <c r="Q2873" s="213"/>
      <c r="R2873" s="213"/>
      <c r="S2873" s="213"/>
      <c r="T2873" s="214"/>
      <c r="AT2873" s="215" t="s">
        <v>546</v>
      </c>
      <c r="AU2873" s="215" t="s">
        <v>85</v>
      </c>
      <c r="AV2873" s="13" t="s">
        <v>85</v>
      </c>
      <c r="AW2873" s="13" t="s">
        <v>33</v>
      </c>
      <c r="AX2873" s="13" t="s">
        <v>72</v>
      </c>
      <c r="AY2873" s="215" t="s">
        <v>525</v>
      </c>
    </row>
    <row r="2874" spans="2:51" s="15" customFormat="1" ht="11.25">
      <c r="B2874" s="227"/>
      <c r="C2874" s="228"/>
      <c r="D2874" s="206" t="s">
        <v>546</v>
      </c>
      <c r="E2874" s="229" t="s">
        <v>19</v>
      </c>
      <c r="F2874" s="230" t="s">
        <v>2346</v>
      </c>
      <c r="G2874" s="228"/>
      <c r="H2874" s="229" t="s">
        <v>19</v>
      </c>
      <c r="I2874" s="231"/>
      <c r="J2874" s="228"/>
      <c r="K2874" s="228"/>
      <c r="L2874" s="232"/>
      <c r="M2874" s="233"/>
      <c r="N2874" s="234"/>
      <c r="O2874" s="234"/>
      <c r="P2874" s="234"/>
      <c r="Q2874" s="234"/>
      <c r="R2874" s="234"/>
      <c r="S2874" s="234"/>
      <c r="T2874" s="235"/>
      <c r="AT2874" s="236" t="s">
        <v>546</v>
      </c>
      <c r="AU2874" s="236" t="s">
        <v>85</v>
      </c>
      <c r="AV2874" s="15" t="s">
        <v>79</v>
      </c>
      <c r="AW2874" s="15" t="s">
        <v>33</v>
      </c>
      <c r="AX2874" s="15" t="s">
        <v>72</v>
      </c>
      <c r="AY2874" s="236" t="s">
        <v>525</v>
      </c>
    </row>
    <row r="2875" spans="2:51" s="15" customFormat="1" ht="11.25">
      <c r="B2875" s="227"/>
      <c r="C2875" s="228"/>
      <c r="D2875" s="206" t="s">
        <v>546</v>
      </c>
      <c r="E2875" s="229" t="s">
        <v>19</v>
      </c>
      <c r="F2875" s="230" t="s">
        <v>3056</v>
      </c>
      <c r="G2875" s="228"/>
      <c r="H2875" s="229" t="s">
        <v>19</v>
      </c>
      <c r="I2875" s="231"/>
      <c r="J2875" s="228"/>
      <c r="K2875" s="228"/>
      <c r="L2875" s="232"/>
      <c r="M2875" s="233"/>
      <c r="N2875" s="234"/>
      <c r="O2875" s="234"/>
      <c r="P2875" s="234"/>
      <c r="Q2875" s="234"/>
      <c r="R2875" s="234"/>
      <c r="S2875" s="234"/>
      <c r="T2875" s="235"/>
      <c r="AT2875" s="236" t="s">
        <v>546</v>
      </c>
      <c r="AU2875" s="236" t="s">
        <v>85</v>
      </c>
      <c r="AV2875" s="15" t="s">
        <v>79</v>
      </c>
      <c r="AW2875" s="15" t="s">
        <v>33</v>
      </c>
      <c r="AX2875" s="15" t="s">
        <v>72</v>
      </c>
      <c r="AY2875" s="236" t="s">
        <v>525</v>
      </c>
    </row>
    <row r="2876" spans="2:51" s="13" customFormat="1" ht="11.25">
      <c r="B2876" s="204"/>
      <c r="C2876" s="205"/>
      <c r="D2876" s="206" t="s">
        <v>546</v>
      </c>
      <c r="E2876" s="207" t="s">
        <v>19</v>
      </c>
      <c r="F2876" s="208" t="s">
        <v>3057</v>
      </c>
      <c r="G2876" s="205"/>
      <c r="H2876" s="209">
        <v>21.792999999999999</v>
      </c>
      <c r="I2876" s="210"/>
      <c r="J2876" s="205"/>
      <c r="K2876" s="205"/>
      <c r="L2876" s="211"/>
      <c r="M2876" s="212"/>
      <c r="N2876" s="213"/>
      <c r="O2876" s="213"/>
      <c r="P2876" s="213"/>
      <c r="Q2876" s="213"/>
      <c r="R2876" s="213"/>
      <c r="S2876" s="213"/>
      <c r="T2876" s="214"/>
      <c r="AT2876" s="215" t="s">
        <v>546</v>
      </c>
      <c r="AU2876" s="215" t="s">
        <v>85</v>
      </c>
      <c r="AV2876" s="13" t="s">
        <v>85</v>
      </c>
      <c r="AW2876" s="13" t="s">
        <v>33</v>
      </c>
      <c r="AX2876" s="13" t="s">
        <v>72</v>
      </c>
      <c r="AY2876" s="215" t="s">
        <v>525</v>
      </c>
    </row>
    <row r="2877" spans="2:51" s="16" customFormat="1" ht="11.25">
      <c r="B2877" s="237"/>
      <c r="C2877" s="238"/>
      <c r="D2877" s="206" t="s">
        <v>546</v>
      </c>
      <c r="E2877" s="239" t="s">
        <v>284</v>
      </c>
      <c r="F2877" s="240" t="s">
        <v>590</v>
      </c>
      <c r="G2877" s="238"/>
      <c r="H2877" s="241">
        <v>487.84800000000001</v>
      </c>
      <c r="I2877" s="242"/>
      <c r="J2877" s="238"/>
      <c r="K2877" s="238"/>
      <c r="L2877" s="243"/>
      <c r="M2877" s="244"/>
      <c r="N2877" s="245"/>
      <c r="O2877" s="245"/>
      <c r="P2877" s="245"/>
      <c r="Q2877" s="245"/>
      <c r="R2877" s="245"/>
      <c r="S2877" s="245"/>
      <c r="T2877" s="246"/>
      <c r="AT2877" s="247" t="s">
        <v>546</v>
      </c>
      <c r="AU2877" s="247" t="s">
        <v>85</v>
      </c>
      <c r="AV2877" s="16" t="s">
        <v>573</v>
      </c>
      <c r="AW2877" s="16" t="s">
        <v>33</v>
      </c>
      <c r="AX2877" s="16" t="s">
        <v>72</v>
      </c>
      <c r="AY2877" s="247" t="s">
        <v>525</v>
      </c>
    </row>
    <row r="2878" spans="2:51" s="13" customFormat="1" ht="11.25">
      <c r="B2878" s="204"/>
      <c r="C2878" s="205"/>
      <c r="D2878" s="206" t="s">
        <v>546</v>
      </c>
      <c r="E2878" s="207" t="s">
        <v>19</v>
      </c>
      <c r="F2878" s="208" t="s">
        <v>261</v>
      </c>
      <c r="G2878" s="205"/>
      <c r="H2878" s="209">
        <v>69.594999999999999</v>
      </c>
      <c r="I2878" s="210"/>
      <c r="J2878" s="205"/>
      <c r="K2878" s="205"/>
      <c r="L2878" s="211"/>
      <c r="M2878" s="212"/>
      <c r="N2878" s="213"/>
      <c r="O2878" s="213"/>
      <c r="P2878" s="213"/>
      <c r="Q2878" s="213"/>
      <c r="R2878" s="213"/>
      <c r="S2878" s="213"/>
      <c r="T2878" s="214"/>
      <c r="AT2878" s="215" t="s">
        <v>546</v>
      </c>
      <c r="AU2878" s="215" t="s">
        <v>85</v>
      </c>
      <c r="AV2878" s="13" t="s">
        <v>85</v>
      </c>
      <c r="AW2878" s="13" t="s">
        <v>33</v>
      </c>
      <c r="AX2878" s="13" t="s">
        <v>72</v>
      </c>
      <c r="AY2878" s="215" t="s">
        <v>525</v>
      </c>
    </row>
    <row r="2879" spans="2:51" s="16" customFormat="1" ht="11.25">
      <c r="B2879" s="237"/>
      <c r="C2879" s="238"/>
      <c r="D2879" s="206" t="s">
        <v>546</v>
      </c>
      <c r="E2879" s="239" t="s">
        <v>19</v>
      </c>
      <c r="F2879" s="240" t="s">
        <v>590</v>
      </c>
      <c r="G2879" s="238"/>
      <c r="H2879" s="241">
        <v>69.594999999999999</v>
      </c>
      <c r="I2879" s="242"/>
      <c r="J2879" s="238"/>
      <c r="K2879" s="238"/>
      <c r="L2879" s="243"/>
      <c r="M2879" s="244"/>
      <c r="N2879" s="245"/>
      <c r="O2879" s="245"/>
      <c r="P2879" s="245"/>
      <c r="Q2879" s="245"/>
      <c r="R2879" s="245"/>
      <c r="S2879" s="245"/>
      <c r="T2879" s="246"/>
      <c r="AT2879" s="247" t="s">
        <v>546</v>
      </c>
      <c r="AU2879" s="247" t="s">
        <v>85</v>
      </c>
      <c r="AV2879" s="16" t="s">
        <v>573</v>
      </c>
      <c r="AW2879" s="16" t="s">
        <v>33</v>
      </c>
      <c r="AX2879" s="16" t="s">
        <v>72</v>
      </c>
      <c r="AY2879" s="247" t="s">
        <v>525</v>
      </c>
    </row>
    <row r="2880" spans="2:51" s="15" customFormat="1" ht="11.25">
      <c r="B2880" s="227"/>
      <c r="C2880" s="228"/>
      <c r="D2880" s="206" t="s">
        <v>546</v>
      </c>
      <c r="E2880" s="229" t="s">
        <v>19</v>
      </c>
      <c r="F2880" s="230" t="s">
        <v>3058</v>
      </c>
      <c r="G2880" s="228"/>
      <c r="H2880" s="229" t="s">
        <v>19</v>
      </c>
      <c r="I2880" s="231"/>
      <c r="J2880" s="228"/>
      <c r="K2880" s="228"/>
      <c r="L2880" s="232"/>
      <c r="M2880" s="233"/>
      <c r="N2880" s="234"/>
      <c r="O2880" s="234"/>
      <c r="P2880" s="234"/>
      <c r="Q2880" s="234"/>
      <c r="R2880" s="234"/>
      <c r="S2880" s="234"/>
      <c r="T2880" s="235"/>
      <c r="AT2880" s="236" t="s">
        <v>546</v>
      </c>
      <c r="AU2880" s="236" t="s">
        <v>85</v>
      </c>
      <c r="AV2880" s="15" t="s">
        <v>79</v>
      </c>
      <c r="AW2880" s="15" t="s">
        <v>33</v>
      </c>
      <c r="AX2880" s="15" t="s">
        <v>72</v>
      </c>
      <c r="AY2880" s="236" t="s">
        <v>525</v>
      </c>
    </row>
    <row r="2881" spans="1:65" s="13" customFormat="1" ht="11.25">
      <c r="B2881" s="204"/>
      <c r="C2881" s="205"/>
      <c r="D2881" s="206" t="s">
        <v>546</v>
      </c>
      <c r="E2881" s="207" t="s">
        <v>19</v>
      </c>
      <c r="F2881" s="208" t="s">
        <v>3004</v>
      </c>
      <c r="G2881" s="205"/>
      <c r="H2881" s="209">
        <v>557.44299999999998</v>
      </c>
      <c r="I2881" s="210"/>
      <c r="J2881" s="205"/>
      <c r="K2881" s="205"/>
      <c r="L2881" s="211"/>
      <c r="M2881" s="212"/>
      <c r="N2881" s="213"/>
      <c r="O2881" s="213"/>
      <c r="P2881" s="213"/>
      <c r="Q2881" s="213"/>
      <c r="R2881" s="213"/>
      <c r="S2881" s="213"/>
      <c r="T2881" s="214"/>
      <c r="AT2881" s="215" t="s">
        <v>546</v>
      </c>
      <c r="AU2881" s="215" t="s">
        <v>85</v>
      </c>
      <c r="AV2881" s="13" t="s">
        <v>85</v>
      </c>
      <c r="AW2881" s="13" t="s">
        <v>33</v>
      </c>
      <c r="AX2881" s="13" t="s">
        <v>72</v>
      </c>
      <c r="AY2881" s="215" t="s">
        <v>525</v>
      </c>
    </row>
    <row r="2882" spans="1:65" s="16" customFormat="1" ht="11.25">
      <c r="B2882" s="237"/>
      <c r="C2882" s="238"/>
      <c r="D2882" s="206" t="s">
        <v>546</v>
      </c>
      <c r="E2882" s="239" t="s">
        <v>19</v>
      </c>
      <c r="F2882" s="240" t="s">
        <v>590</v>
      </c>
      <c r="G2882" s="238"/>
      <c r="H2882" s="241">
        <v>557.44299999999998</v>
      </c>
      <c r="I2882" s="242"/>
      <c r="J2882" s="238"/>
      <c r="K2882" s="238"/>
      <c r="L2882" s="243"/>
      <c r="M2882" s="244"/>
      <c r="N2882" s="245"/>
      <c r="O2882" s="245"/>
      <c r="P2882" s="245"/>
      <c r="Q2882" s="245"/>
      <c r="R2882" s="245"/>
      <c r="S2882" s="245"/>
      <c r="T2882" s="246"/>
      <c r="AT2882" s="247" t="s">
        <v>546</v>
      </c>
      <c r="AU2882" s="247" t="s">
        <v>85</v>
      </c>
      <c r="AV2882" s="16" t="s">
        <v>573</v>
      </c>
      <c r="AW2882" s="16" t="s">
        <v>33</v>
      </c>
      <c r="AX2882" s="16" t="s">
        <v>72</v>
      </c>
      <c r="AY2882" s="247" t="s">
        <v>525</v>
      </c>
    </row>
    <row r="2883" spans="1:65" s="14" customFormat="1" ht="11.25">
      <c r="B2883" s="216"/>
      <c r="C2883" s="217"/>
      <c r="D2883" s="206" t="s">
        <v>546</v>
      </c>
      <c r="E2883" s="218" t="s">
        <v>19</v>
      </c>
      <c r="F2883" s="219" t="s">
        <v>552</v>
      </c>
      <c r="G2883" s="217"/>
      <c r="H2883" s="220">
        <v>1114.886</v>
      </c>
      <c r="I2883" s="221"/>
      <c r="J2883" s="217"/>
      <c r="K2883" s="217"/>
      <c r="L2883" s="222"/>
      <c r="M2883" s="223"/>
      <c r="N2883" s="224"/>
      <c r="O2883" s="224"/>
      <c r="P2883" s="224"/>
      <c r="Q2883" s="224"/>
      <c r="R2883" s="224"/>
      <c r="S2883" s="224"/>
      <c r="T2883" s="225"/>
      <c r="AT2883" s="226" t="s">
        <v>546</v>
      </c>
      <c r="AU2883" s="226" t="s">
        <v>85</v>
      </c>
      <c r="AV2883" s="14" t="s">
        <v>537</v>
      </c>
      <c r="AW2883" s="14" t="s">
        <v>33</v>
      </c>
      <c r="AX2883" s="14" t="s">
        <v>79</v>
      </c>
      <c r="AY2883" s="226" t="s">
        <v>525</v>
      </c>
    </row>
    <row r="2884" spans="1:65" s="2" customFormat="1" ht="49.15" customHeight="1">
      <c r="A2884" s="38"/>
      <c r="B2884" s="39"/>
      <c r="C2884" s="248" t="s">
        <v>3059</v>
      </c>
      <c r="D2884" s="248" t="s">
        <v>369</v>
      </c>
      <c r="E2884" s="249" t="s">
        <v>3028</v>
      </c>
      <c r="F2884" s="250" t="s">
        <v>3029</v>
      </c>
      <c r="G2884" s="251" t="s">
        <v>132</v>
      </c>
      <c r="H2884" s="252">
        <v>668.93200000000002</v>
      </c>
      <c r="I2884" s="253"/>
      <c r="J2884" s="254">
        <f>ROUND(I2884*H2884,2)</f>
        <v>0</v>
      </c>
      <c r="K2884" s="250" t="s">
        <v>536</v>
      </c>
      <c r="L2884" s="255"/>
      <c r="M2884" s="256" t="s">
        <v>19</v>
      </c>
      <c r="N2884" s="257" t="s">
        <v>44</v>
      </c>
      <c r="O2884" s="68"/>
      <c r="P2884" s="195">
        <f>O2884*H2884</f>
        <v>0</v>
      </c>
      <c r="Q2884" s="195">
        <v>5.4000000000000003E-3</v>
      </c>
      <c r="R2884" s="195">
        <f>Q2884*H2884</f>
        <v>3.6122328000000001</v>
      </c>
      <c r="S2884" s="195">
        <v>0</v>
      </c>
      <c r="T2884" s="196">
        <f>S2884*H2884</f>
        <v>0</v>
      </c>
      <c r="U2884" s="38"/>
      <c r="V2884" s="38"/>
      <c r="W2884" s="38"/>
      <c r="X2884" s="38"/>
      <c r="Y2884" s="38"/>
      <c r="Z2884" s="38"/>
      <c r="AA2884" s="38"/>
      <c r="AB2884" s="38"/>
      <c r="AC2884" s="38"/>
      <c r="AD2884" s="38"/>
      <c r="AE2884" s="38"/>
      <c r="AR2884" s="197" t="s">
        <v>839</v>
      </c>
      <c r="AT2884" s="197" t="s">
        <v>369</v>
      </c>
      <c r="AU2884" s="197" t="s">
        <v>85</v>
      </c>
      <c r="AY2884" s="21" t="s">
        <v>525</v>
      </c>
      <c r="BE2884" s="198">
        <f>IF(N2884="základní",J2884,0)</f>
        <v>0</v>
      </c>
      <c r="BF2884" s="198">
        <f>IF(N2884="snížená",J2884,0)</f>
        <v>0</v>
      </c>
      <c r="BG2884" s="198">
        <f>IF(N2884="zákl. přenesená",J2884,0)</f>
        <v>0</v>
      </c>
      <c r="BH2884" s="198">
        <f>IF(N2884="sníž. přenesená",J2884,0)</f>
        <v>0</v>
      </c>
      <c r="BI2884" s="198">
        <f>IF(N2884="nulová",J2884,0)</f>
        <v>0</v>
      </c>
      <c r="BJ2884" s="21" t="s">
        <v>85</v>
      </c>
      <c r="BK2884" s="198">
        <f>ROUND(I2884*H2884,2)</f>
        <v>0</v>
      </c>
      <c r="BL2884" s="21" t="s">
        <v>642</v>
      </c>
      <c r="BM2884" s="197" t="s">
        <v>3060</v>
      </c>
    </row>
    <row r="2885" spans="1:65" s="2" customFormat="1" ht="19.5">
      <c r="A2885" s="38"/>
      <c r="B2885" s="39"/>
      <c r="C2885" s="40"/>
      <c r="D2885" s="206" t="s">
        <v>972</v>
      </c>
      <c r="E2885" s="40"/>
      <c r="F2885" s="258" t="s">
        <v>3031</v>
      </c>
      <c r="G2885" s="40"/>
      <c r="H2885" s="40"/>
      <c r="I2885" s="201"/>
      <c r="J2885" s="40"/>
      <c r="K2885" s="40"/>
      <c r="L2885" s="43"/>
      <c r="M2885" s="202"/>
      <c r="N2885" s="203"/>
      <c r="O2885" s="68"/>
      <c r="P2885" s="68"/>
      <c r="Q2885" s="68"/>
      <c r="R2885" s="68"/>
      <c r="S2885" s="68"/>
      <c r="T2885" s="69"/>
      <c r="U2885" s="38"/>
      <c r="V2885" s="38"/>
      <c r="W2885" s="38"/>
      <c r="X2885" s="38"/>
      <c r="Y2885" s="38"/>
      <c r="Z2885" s="38"/>
      <c r="AA2885" s="38"/>
      <c r="AB2885" s="38"/>
      <c r="AC2885" s="38"/>
      <c r="AD2885" s="38"/>
      <c r="AE2885" s="38"/>
      <c r="AT2885" s="21" t="s">
        <v>972</v>
      </c>
      <c r="AU2885" s="21" t="s">
        <v>85</v>
      </c>
    </row>
    <row r="2886" spans="1:65" s="13" customFormat="1" ht="11.25">
      <c r="B2886" s="204"/>
      <c r="C2886" s="205"/>
      <c r="D2886" s="206" t="s">
        <v>546</v>
      </c>
      <c r="E2886" s="207" t="s">
        <v>19</v>
      </c>
      <c r="F2886" s="208" t="s">
        <v>3004</v>
      </c>
      <c r="G2886" s="205"/>
      <c r="H2886" s="209">
        <v>557.44299999999998</v>
      </c>
      <c r="I2886" s="210"/>
      <c r="J2886" s="205"/>
      <c r="K2886" s="205"/>
      <c r="L2886" s="211"/>
      <c r="M2886" s="212"/>
      <c r="N2886" s="213"/>
      <c r="O2886" s="213"/>
      <c r="P2886" s="213"/>
      <c r="Q2886" s="213"/>
      <c r="R2886" s="213"/>
      <c r="S2886" s="213"/>
      <c r="T2886" s="214"/>
      <c r="AT2886" s="215" t="s">
        <v>546</v>
      </c>
      <c r="AU2886" s="215" t="s">
        <v>85</v>
      </c>
      <c r="AV2886" s="13" t="s">
        <v>85</v>
      </c>
      <c r="AW2886" s="13" t="s">
        <v>33</v>
      </c>
      <c r="AX2886" s="13" t="s">
        <v>79</v>
      </c>
      <c r="AY2886" s="215" t="s">
        <v>525</v>
      </c>
    </row>
    <row r="2887" spans="1:65" s="13" customFormat="1" ht="11.25">
      <c r="B2887" s="204"/>
      <c r="C2887" s="205"/>
      <c r="D2887" s="206" t="s">
        <v>546</v>
      </c>
      <c r="E2887" s="205"/>
      <c r="F2887" s="208" t="s">
        <v>3061</v>
      </c>
      <c r="G2887" s="205"/>
      <c r="H2887" s="209">
        <v>668.93200000000002</v>
      </c>
      <c r="I2887" s="210"/>
      <c r="J2887" s="205"/>
      <c r="K2887" s="205"/>
      <c r="L2887" s="211"/>
      <c r="M2887" s="212"/>
      <c r="N2887" s="213"/>
      <c r="O2887" s="213"/>
      <c r="P2887" s="213"/>
      <c r="Q2887" s="213"/>
      <c r="R2887" s="213"/>
      <c r="S2887" s="213"/>
      <c r="T2887" s="214"/>
      <c r="AT2887" s="215" t="s">
        <v>546</v>
      </c>
      <c r="AU2887" s="215" t="s">
        <v>85</v>
      </c>
      <c r="AV2887" s="13" t="s">
        <v>85</v>
      </c>
      <c r="AW2887" s="13" t="s">
        <v>4</v>
      </c>
      <c r="AX2887" s="13" t="s">
        <v>79</v>
      </c>
      <c r="AY2887" s="215" t="s">
        <v>525</v>
      </c>
    </row>
    <row r="2888" spans="1:65" s="2" customFormat="1" ht="49.15" customHeight="1">
      <c r="A2888" s="38"/>
      <c r="B2888" s="39"/>
      <c r="C2888" s="248" t="s">
        <v>3062</v>
      </c>
      <c r="D2888" s="248" t="s">
        <v>369</v>
      </c>
      <c r="E2888" s="249" t="s">
        <v>3034</v>
      </c>
      <c r="F2888" s="250" t="s">
        <v>3035</v>
      </c>
      <c r="G2888" s="251" t="s">
        <v>132</v>
      </c>
      <c r="H2888" s="252">
        <v>668.93200000000002</v>
      </c>
      <c r="I2888" s="253"/>
      <c r="J2888" s="254">
        <f>ROUND(I2888*H2888,2)</f>
        <v>0</v>
      </c>
      <c r="K2888" s="250" t="s">
        <v>536</v>
      </c>
      <c r="L2888" s="255"/>
      <c r="M2888" s="256" t="s">
        <v>19</v>
      </c>
      <c r="N2888" s="257" t="s">
        <v>44</v>
      </c>
      <c r="O2888" s="68"/>
      <c r="P2888" s="195">
        <f>O2888*H2888</f>
        <v>0</v>
      </c>
      <c r="Q2888" s="195">
        <v>5.3E-3</v>
      </c>
      <c r="R2888" s="195">
        <f>Q2888*H2888</f>
        <v>3.5453396000000001</v>
      </c>
      <c r="S2888" s="195">
        <v>0</v>
      </c>
      <c r="T2888" s="196">
        <f>S2888*H2888</f>
        <v>0</v>
      </c>
      <c r="U2888" s="38"/>
      <c r="V2888" s="38"/>
      <c r="W2888" s="38"/>
      <c r="X2888" s="38"/>
      <c r="Y2888" s="38"/>
      <c r="Z2888" s="38"/>
      <c r="AA2888" s="38"/>
      <c r="AB2888" s="38"/>
      <c r="AC2888" s="38"/>
      <c r="AD2888" s="38"/>
      <c r="AE2888" s="38"/>
      <c r="AR2888" s="197" t="s">
        <v>839</v>
      </c>
      <c r="AT2888" s="197" t="s">
        <v>369</v>
      </c>
      <c r="AU2888" s="197" t="s">
        <v>85</v>
      </c>
      <c r="AY2888" s="21" t="s">
        <v>525</v>
      </c>
      <c r="BE2888" s="198">
        <f>IF(N2888="základní",J2888,0)</f>
        <v>0</v>
      </c>
      <c r="BF2888" s="198">
        <f>IF(N2888="snížená",J2888,0)</f>
        <v>0</v>
      </c>
      <c r="BG2888" s="198">
        <f>IF(N2888="zákl. přenesená",J2888,0)</f>
        <v>0</v>
      </c>
      <c r="BH2888" s="198">
        <f>IF(N2888="sníž. přenesená",J2888,0)</f>
        <v>0</v>
      </c>
      <c r="BI2888" s="198">
        <f>IF(N2888="nulová",J2888,0)</f>
        <v>0</v>
      </c>
      <c r="BJ2888" s="21" t="s">
        <v>85</v>
      </c>
      <c r="BK2888" s="198">
        <f>ROUND(I2888*H2888,2)</f>
        <v>0</v>
      </c>
      <c r="BL2888" s="21" t="s">
        <v>642</v>
      </c>
      <c r="BM2888" s="197" t="s">
        <v>3063</v>
      </c>
    </row>
    <row r="2889" spans="1:65" s="2" customFormat="1" ht="19.5">
      <c r="A2889" s="38"/>
      <c r="B2889" s="39"/>
      <c r="C2889" s="40"/>
      <c r="D2889" s="206" t="s">
        <v>972</v>
      </c>
      <c r="E2889" s="40"/>
      <c r="F2889" s="258" t="s">
        <v>3037</v>
      </c>
      <c r="G2889" s="40"/>
      <c r="H2889" s="40"/>
      <c r="I2889" s="201"/>
      <c r="J2889" s="40"/>
      <c r="K2889" s="40"/>
      <c r="L2889" s="43"/>
      <c r="M2889" s="202"/>
      <c r="N2889" s="203"/>
      <c r="O2889" s="68"/>
      <c r="P2889" s="68"/>
      <c r="Q2889" s="68"/>
      <c r="R2889" s="68"/>
      <c r="S2889" s="68"/>
      <c r="T2889" s="69"/>
      <c r="U2889" s="38"/>
      <c r="V2889" s="38"/>
      <c r="W2889" s="38"/>
      <c r="X2889" s="38"/>
      <c r="Y2889" s="38"/>
      <c r="Z2889" s="38"/>
      <c r="AA2889" s="38"/>
      <c r="AB2889" s="38"/>
      <c r="AC2889" s="38"/>
      <c r="AD2889" s="38"/>
      <c r="AE2889" s="38"/>
      <c r="AT2889" s="21" t="s">
        <v>972</v>
      </c>
      <c r="AU2889" s="21" t="s">
        <v>85</v>
      </c>
    </row>
    <row r="2890" spans="1:65" s="13" customFormat="1" ht="11.25">
      <c r="B2890" s="204"/>
      <c r="C2890" s="205"/>
      <c r="D2890" s="206" t="s">
        <v>546</v>
      </c>
      <c r="E2890" s="207" t="s">
        <v>19</v>
      </c>
      <c r="F2890" s="208" t="s">
        <v>3004</v>
      </c>
      <c r="G2890" s="205"/>
      <c r="H2890" s="209">
        <v>557.44299999999998</v>
      </c>
      <c r="I2890" s="210"/>
      <c r="J2890" s="205"/>
      <c r="K2890" s="205"/>
      <c r="L2890" s="211"/>
      <c r="M2890" s="212"/>
      <c r="N2890" s="213"/>
      <c r="O2890" s="213"/>
      <c r="P2890" s="213"/>
      <c r="Q2890" s="213"/>
      <c r="R2890" s="213"/>
      <c r="S2890" s="213"/>
      <c r="T2890" s="214"/>
      <c r="AT2890" s="215" t="s">
        <v>546</v>
      </c>
      <c r="AU2890" s="215" t="s">
        <v>85</v>
      </c>
      <c r="AV2890" s="13" t="s">
        <v>85</v>
      </c>
      <c r="AW2890" s="13" t="s">
        <v>33</v>
      </c>
      <c r="AX2890" s="13" t="s">
        <v>79</v>
      </c>
      <c r="AY2890" s="215" t="s">
        <v>525</v>
      </c>
    </row>
    <row r="2891" spans="1:65" s="13" customFormat="1" ht="11.25">
      <c r="B2891" s="204"/>
      <c r="C2891" s="205"/>
      <c r="D2891" s="206" t="s">
        <v>546</v>
      </c>
      <c r="E2891" s="205"/>
      <c r="F2891" s="208" t="s">
        <v>3061</v>
      </c>
      <c r="G2891" s="205"/>
      <c r="H2891" s="209">
        <v>668.93200000000002</v>
      </c>
      <c r="I2891" s="210"/>
      <c r="J2891" s="205"/>
      <c r="K2891" s="205"/>
      <c r="L2891" s="211"/>
      <c r="M2891" s="212"/>
      <c r="N2891" s="213"/>
      <c r="O2891" s="213"/>
      <c r="P2891" s="213"/>
      <c r="Q2891" s="213"/>
      <c r="R2891" s="213"/>
      <c r="S2891" s="213"/>
      <c r="T2891" s="214"/>
      <c r="AT2891" s="215" t="s">
        <v>546</v>
      </c>
      <c r="AU2891" s="215" t="s">
        <v>85</v>
      </c>
      <c r="AV2891" s="13" t="s">
        <v>85</v>
      </c>
      <c r="AW2891" s="13" t="s">
        <v>4</v>
      </c>
      <c r="AX2891" s="13" t="s">
        <v>79</v>
      </c>
      <c r="AY2891" s="215" t="s">
        <v>525</v>
      </c>
    </row>
    <row r="2892" spans="1:65" s="2" customFormat="1" ht="44.25" customHeight="1">
      <c r="A2892" s="38"/>
      <c r="B2892" s="39"/>
      <c r="C2892" s="186" t="s">
        <v>3064</v>
      </c>
      <c r="D2892" s="186" t="s">
        <v>533</v>
      </c>
      <c r="E2892" s="187" t="s">
        <v>3065</v>
      </c>
      <c r="F2892" s="188" t="s">
        <v>3066</v>
      </c>
      <c r="G2892" s="189" t="s">
        <v>132</v>
      </c>
      <c r="H2892" s="190">
        <v>487.84800000000001</v>
      </c>
      <c r="I2892" s="191"/>
      <c r="J2892" s="192">
        <f>ROUND(I2892*H2892,2)</f>
        <v>0</v>
      </c>
      <c r="K2892" s="188" t="s">
        <v>536</v>
      </c>
      <c r="L2892" s="43"/>
      <c r="M2892" s="193" t="s">
        <v>19</v>
      </c>
      <c r="N2892" s="194" t="s">
        <v>44</v>
      </c>
      <c r="O2892" s="68"/>
      <c r="P2892" s="195">
        <f>O2892*H2892</f>
        <v>0</v>
      </c>
      <c r="Q2892" s="195">
        <v>4.0000000000000002E-4</v>
      </c>
      <c r="R2892" s="195">
        <f>Q2892*H2892</f>
        <v>0.19513920000000001</v>
      </c>
      <c r="S2892" s="195">
        <v>0</v>
      </c>
      <c r="T2892" s="196">
        <f>S2892*H2892</f>
        <v>0</v>
      </c>
      <c r="U2892" s="38"/>
      <c r="V2892" s="38"/>
      <c r="W2892" s="38"/>
      <c r="X2892" s="38"/>
      <c r="Y2892" s="38"/>
      <c r="Z2892" s="38"/>
      <c r="AA2892" s="38"/>
      <c r="AB2892" s="38"/>
      <c r="AC2892" s="38"/>
      <c r="AD2892" s="38"/>
      <c r="AE2892" s="38"/>
      <c r="AR2892" s="197" t="s">
        <v>642</v>
      </c>
      <c r="AT2892" s="197" t="s">
        <v>533</v>
      </c>
      <c r="AU2892" s="197" t="s">
        <v>85</v>
      </c>
      <c r="AY2892" s="21" t="s">
        <v>525</v>
      </c>
      <c r="BE2892" s="198">
        <f>IF(N2892="základní",J2892,0)</f>
        <v>0</v>
      </c>
      <c r="BF2892" s="198">
        <f>IF(N2892="snížená",J2892,0)</f>
        <v>0</v>
      </c>
      <c r="BG2892" s="198">
        <f>IF(N2892="zákl. přenesená",J2892,0)</f>
        <v>0</v>
      </c>
      <c r="BH2892" s="198">
        <f>IF(N2892="sníž. přenesená",J2892,0)</f>
        <v>0</v>
      </c>
      <c r="BI2892" s="198">
        <f>IF(N2892="nulová",J2892,0)</f>
        <v>0</v>
      </c>
      <c r="BJ2892" s="21" t="s">
        <v>85</v>
      </c>
      <c r="BK2892" s="198">
        <f>ROUND(I2892*H2892,2)</f>
        <v>0</v>
      </c>
      <c r="BL2892" s="21" t="s">
        <v>642</v>
      </c>
      <c r="BM2892" s="197" t="s">
        <v>3067</v>
      </c>
    </row>
    <row r="2893" spans="1:65" s="2" customFormat="1" ht="11.25">
      <c r="A2893" s="38"/>
      <c r="B2893" s="39"/>
      <c r="C2893" s="40"/>
      <c r="D2893" s="199" t="s">
        <v>542</v>
      </c>
      <c r="E2893" s="40"/>
      <c r="F2893" s="200" t="s">
        <v>3068</v>
      </c>
      <c r="G2893" s="40"/>
      <c r="H2893" s="40"/>
      <c r="I2893" s="201"/>
      <c r="J2893" s="40"/>
      <c r="K2893" s="40"/>
      <c r="L2893" s="43"/>
      <c r="M2893" s="202"/>
      <c r="N2893" s="203"/>
      <c r="O2893" s="68"/>
      <c r="P2893" s="68"/>
      <c r="Q2893" s="68"/>
      <c r="R2893" s="68"/>
      <c r="S2893" s="68"/>
      <c r="T2893" s="69"/>
      <c r="U2893" s="38"/>
      <c r="V2893" s="38"/>
      <c r="W2893" s="38"/>
      <c r="X2893" s="38"/>
      <c r="Y2893" s="38"/>
      <c r="Z2893" s="38"/>
      <c r="AA2893" s="38"/>
      <c r="AB2893" s="38"/>
      <c r="AC2893" s="38"/>
      <c r="AD2893" s="38"/>
      <c r="AE2893" s="38"/>
      <c r="AT2893" s="21" t="s">
        <v>542</v>
      </c>
      <c r="AU2893" s="21" t="s">
        <v>85</v>
      </c>
    </row>
    <row r="2894" spans="1:65" s="13" customFormat="1" ht="11.25">
      <c r="B2894" s="204"/>
      <c r="C2894" s="205"/>
      <c r="D2894" s="206" t="s">
        <v>546</v>
      </c>
      <c r="E2894" s="207" t="s">
        <v>19</v>
      </c>
      <c r="F2894" s="208" t="s">
        <v>284</v>
      </c>
      <c r="G2894" s="205"/>
      <c r="H2894" s="209">
        <v>487.84800000000001</v>
      </c>
      <c r="I2894" s="210"/>
      <c r="J2894" s="205"/>
      <c r="K2894" s="205"/>
      <c r="L2894" s="211"/>
      <c r="M2894" s="212"/>
      <c r="N2894" s="213"/>
      <c r="O2894" s="213"/>
      <c r="P2894" s="213"/>
      <c r="Q2894" s="213"/>
      <c r="R2894" s="213"/>
      <c r="S2894" s="213"/>
      <c r="T2894" s="214"/>
      <c r="AT2894" s="215" t="s">
        <v>546</v>
      </c>
      <c r="AU2894" s="215" t="s">
        <v>85</v>
      </c>
      <c r="AV2894" s="13" t="s">
        <v>85</v>
      </c>
      <c r="AW2894" s="13" t="s">
        <v>33</v>
      </c>
      <c r="AX2894" s="13" t="s">
        <v>79</v>
      </c>
      <c r="AY2894" s="215" t="s">
        <v>525</v>
      </c>
    </row>
    <row r="2895" spans="1:65" s="2" customFormat="1" ht="24.2" customHeight="1">
      <c r="A2895" s="38"/>
      <c r="B2895" s="39"/>
      <c r="C2895" s="186" t="s">
        <v>3069</v>
      </c>
      <c r="D2895" s="186" t="s">
        <v>533</v>
      </c>
      <c r="E2895" s="187" t="s">
        <v>3070</v>
      </c>
      <c r="F2895" s="188" t="s">
        <v>3071</v>
      </c>
      <c r="G2895" s="189" t="s">
        <v>132</v>
      </c>
      <c r="H2895" s="190">
        <v>487.84800000000001</v>
      </c>
      <c r="I2895" s="191"/>
      <c r="J2895" s="192">
        <f>ROUND(I2895*H2895,2)</f>
        <v>0</v>
      </c>
      <c r="K2895" s="188" t="s">
        <v>536</v>
      </c>
      <c r="L2895" s="43"/>
      <c r="M2895" s="193" t="s">
        <v>19</v>
      </c>
      <c r="N2895" s="194" t="s">
        <v>44</v>
      </c>
      <c r="O2895" s="68"/>
      <c r="P2895" s="195">
        <f>O2895*H2895</f>
        <v>0</v>
      </c>
      <c r="Q2895" s="195">
        <v>0</v>
      </c>
      <c r="R2895" s="195">
        <f>Q2895*H2895</f>
        <v>0</v>
      </c>
      <c r="S2895" s="195">
        <v>0</v>
      </c>
      <c r="T2895" s="196">
        <f>S2895*H2895</f>
        <v>0</v>
      </c>
      <c r="U2895" s="38"/>
      <c r="V2895" s="38"/>
      <c r="W2895" s="38"/>
      <c r="X2895" s="38"/>
      <c r="Y2895" s="38"/>
      <c r="Z2895" s="38"/>
      <c r="AA2895" s="38"/>
      <c r="AB2895" s="38"/>
      <c r="AC2895" s="38"/>
      <c r="AD2895" s="38"/>
      <c r="AE2895" s="38"/>
      <c r="AR2895" s="197" t="s">
        <v>642</v>
      </c>
      <c r="AT2895" s="197" t="s">
        <v>533</v>
      </c>
      <c r="AU2895" s="197" t="s">
        <v>85</v>
      </c>
      <c r="AY2895" s="21" t="s">
        <v>525</v>
      </c>
      <c r="BE2895" s="198">
        <f>IF(N2895="základní",J2895,0)</f>
        <v>0</v>
      </c>
      <c r="BF2895" s="198">
        <f>IF(N2895="snížená",J2895,0)</f>
        <v>0</v>
      </c>
      <c r="BG2895" s="198">
        <f>IF(N2895="zákl. přenesená",J2895,0)</f>
        <v>0</v>
      </c>
      <c r="BH2895" s="198">
        <f>IF(N2895="sníž. přenesená",J2895,0)</f>
        <v>0</v>
      </c>
      <c r="BI2895" s="198">
        <f>IF(N2895="nulová",J2895,0)</f>
        <v>0</v>
      </c>
      <c r="BJ2895" s="21" t="s">
        <v>85</v>
      </c>
      <c r="BK2895" s="198">
        <f>ROUND(I2895*H2895,2)</f>
        <v>0</v>
      </c>
      <c r="BL2895" s="21" t="s">
        <v>642</v>
      </c>
      <c r="BM2895" s="197" t="s">
        <v>3072</v>
      </c>
    </row>
    <row r="2896" spans="1:65" s="2" customFormat="1" ht="11.25">
      <c r="A2896" s="38"/>
      <c r="B2896" s="39"/>
      <c r="C2896" s="40"/>
      <c r="D2896" s="199" t="s">
        <v>542</v>
      </c>
      <c r="E2896" s="40"/>
      <c r="F2896" s="200" t="s">
        <v>3073</v>
      </c>
      <c r="G2896" s="40"/>
      <c r="H2896" s="40"/>
      <c r="I2896" s="201"/>
      <c r="J2896" s="40"/>
      <c r="K2896" s="40"/>
      <c r="L2896" s="43"/>
      <c r="M2896" s="202"/>
      <c r="N2896" s="203"/>
      <c r="O2896" s="68"/>
      <c r="P2896" s="68"/>
      <c r="Q2896" s="68"/>
      <c r="R2896" s="68"/>
      <c r="S2896" s="68"/>
      <c r="T2896" s="69"/>
      <c r="U2896" s="38"/>
      <c r="V2896" s="38"/>
      <c r="W2896" s="38"/>
      <c r="X2896" s="38"/>
      <c r="Y2896" s="38"/>
      <c r="Z2896" s="38"/>
      <c r="AA2896" s="38"/>
      <c r="AB2896" s="38"/>
      <c r="AC2896" s="38"/>
      <c r="AD2896" s="38"/>
      <c r="AE2896" s="38"/>
      <c r="AT2896" s="21" t="s">
        <v>542</v>
      </c>
      <c r="AU2896" s="21" t="s">
        <v>85</v>
      </c>
    </row>
    <row r="2897" spans="1:65" s="13" customFormat="1" ht="11.25">
      <c r="B2897" s="204"/>
      <c r="C2897" s="205"/>
      <c r="D2897" s="206" t="s">
        <v>546</v>
      </c>
      <c r="E2897" s="207" t="s">
        <v>19</v>
      </c>
      <c r="F2897" s="208" t="s">
        <v>284</v>
      </c>
      <c r="G2897" s="205"/>
      <c r="H2897" s="209">
        <v>487.84800000000001</v>
      </c>
      <c r="I2897" s="210"/>
      <c r="J2897" s="205"/>
      <c r="K2897" s="205"/>
      <c r="L2897" s="211"/>
      <c r="M2897" s="212"/>
      <c r="N2897" s="213"/>
      <c r="O2897" s="213"/>
      <c r="P2897" s="213"/>
      <c r="Q2897" s="213"/>
      <c r="R2897" s="213"/>
      <c r="S2897" s="213"/>
      <c r="T2897" s="214"/>
      <c r="AT2897" s="215" t="s">
        <v>546</v>
      </c>
      <c r="AU2897" s="215" t="s">
        <v>85</v>
      </c>
      <c r="AV2897" s="13" t="s">
        <v>85</v>
      </c>
      <c r="AW2897" s="13" t="s">
        <v>33</v>
      </c>
      <c r="AX2897" s="13" t="s">
        <v>79</v>
      </c>
      <c r="AY2897" s="215" t="s">
        <v>525</v>
      </c>
    </row>
    <row r="2898" spans="1:65" s="2" customFormat="1" ht="24.2" customHeight="1">
      <c r="A2898" s="38"/>
      <c r="B2898" s="39"/>
      <c r="C2898" s="248" t="s">
        <v>3074</v>
      </c>
      <c r="D2898" s="248" t="s">
        <v>369</v>
      </c>
      <c r="E2898" s="249" t="s">
        <v>3075</v>
      </c>
      <c r="F2898" s="250" t="s">
        <v>3076</v>
      </c>
      <c r="G2898" s="251" t="s">
        <v>132</v>
      </c>
      <c r="H2898" s="252">
        <v>585.41800000000001</v>
      </c>
      <c r="I2898" s="253"/>
      <c r="J2898" s="254">
        <f>ROUND(I2898*H2898,2)</f>
        <v>0</v>
      </c>
      <c r="K2898" s="250" t="s">
        <v>536</v>
      </c>
      <c r="L2898" s="255"/>
      <c r="M2898" s="256" t="s">
        <v>19</v>
      </c>
      <c r="N2898" s="257" t="s">
        <v>44</v>
      </c>
      <c r="O2898" s="68"/>
      <c r="P2898" s="195">
        <f>O2898*H2898</f>
        <v>0</v>
      </c>
      <c r="Q2898" s="195">
        <v>2.0000000000000001E-4</v>
      </c>
      <c r="R2898" s="195">
        <f>Q2898*H2898</f>
        <v>0.11708360000000001</v>
      </c>
      <c r="S2898" s="195">
        <v>0</v>
      </c>
      <c r="T2898" s="196">
        <f>S2898*H2898</f>
        <v>0</v>
      </c>
      <c r="U2898" s="38"/>
      <c r="V2898" s="38"/>
      <c r="W2898" s="38"/>
      <c r="X2898" s="38"/>
      <c r="Y2898" s="38"/>
      <c r="Z2898" s="38"/>
      <c r="AA2898" s="38"/>
      <c r="AB2898" s="38"/>
      <c r="AC2898" s="38"/>
      <c r="AD2898" s="38"/>
      <c r="AE2898" s="38"/>
      <c r="AR2898" s="197" t="s">
        <v>839</v>
      </c>
      <c r="AT2898" s="197" t="s">
        <v>369</v>
      </c>
      <c r="AU2898" s="197" t="s">
        <v>85</v>
      </c>
      <c r="AY2898" s="21" t="s">
        <v>525</v>
      </c>
      <c r="BE2898" s="198">
        <f>IF(N2898="základní",J2898,0)</f>
        <v>0</v>
      </c>
      <c r="BF2898" s="198">
        <f>IF(N2898="snížená",J2898,0)</f>
        <v>0</v>
      </c>
      <c r="BG2898" s="198">
        <f>IF(N2898="zákl. přenesená",J2898,0)</f>
        <v>0</v>
      </c>
      <c r="BH2898" s="198">
        <f>IF(N2898="sníž. přenesená",J2898,0)</f>
        <v>0</v>
      </c>
      <c r="BI2898" s="198">
        <f>IF(N2898="nulová",J2898,0)</f>
        <v>0</v>
      </c>
      <c r="BJ2898" s="21" t="s">
        <v>85</v>
      </c>
      <c r="BK2898" s="198">
        <f>ROUND(I2898*H2898,2)</f>
        <v>0</v>
      </c>
      <c r="BL2898" s="21" t="s">
        <v>642</v>
      </c>
      <c r="BM2898" s="197" t="s">
        <v>3077</v>
      </c>
    </row>
    <row r="2899" spans="1:65" s="13" customFormat="1" ht="11.25">
      <c r="B2899" s="204"/>
      <c r="C2899" s="205"/>
      <c r="D2899" s="206" t="s">
        <v>546</v>
      </c>
      <c r="E2899" s="207" t="s">
        <v>19</v>
      </c>
      <c r="F2899" s="208" t="s">
        <v>284</v>
      </c>
      <c r="G2899" s="205"/>
      <c r="H2899" s="209">
        <v>487.84800000000001</v>
      </c>
      <c r="I2899" s="210"/>
      <c r="J2899" s="205"/>
      <c r="K2899" s="205"/>
      <c r="L2899" s="211"/>
      <c r="M2899" s="212"/>
      <c r="N2899" s="213"/>
      <c r="O2899" s="213"/>
      <c r="P2899" s="213"/>
      <c r="Q2899" s="213"/>
      <c r="R2899" s="213"/>
      <c r="S2899" s="213"/>
      <c r="T2899" s="214"/>
      <c r="AT2899" s="215" t="s">
        <v>546</v>
      </c>
      <c r="AU2899" s="215" t="s">
        <v>85</v>
      </c>
      <c r="AV2899" s="13" t="s">
        <v>85</v>
      </c>
      <c r="AW2899" s="13" t="s">
        <v>33</v>
      </c>
      <c r="AX2899" s="13" t="s">
        <v>79</v>
      </c>
      <c r="AY2899" s="215" t="s">
        <v>525</v>
      </c>
    </row>
    <row r="2900" spans="1:65" s="13" customFormat="1" ht="11.25">
      <c r="B2900" s="204"/>
      <c r="C2900" s="205"/>
      <c r="D2900" s="206" t="s">
        <v>546</v>
      </c>
      <c r="E2900" s="205"/>
      <c r="F2900" s="208" t="s">
        <v>3078</v>
      </c>
      <c r="G2900" s="205"/>
      <c r="H2900" s="209">
        <v>585.41800000000001</v>
      </c>
      <c r="I2900" s="210"/>
      <c r="J2900" s="205"/>
      <c r="K2900" s="205"/>
      <c r="L2900" s="211"/>
      <c r="M2900" s="212"/>
      <c r="N2900" s="213"/>
      <c r="O2900" s="213"/>
      <c r="P2900" s="213"/>
      <c r="Q2900" s="213"/>
      <c r="R2900" s="213"/>
      <c r="S2900" s="213"/>
      <c r="T2900" s="214"/>
      <c r="AT2900" s="215" t="s">
        <v>546</v>
      </c>
      <c r="AU2900" s="215" t="s">
        <v>85</v>
      </c>
      <c r="AV2900" s="13" t="s">
        <v>85</v>
      </c>
      <c r="AW2900" s="13" t="s">
        <v>4</v>
      </c>
      <c r="AX2900" s="13" t="s">
        <v>79</v>
      </c>
      <c r="AY2900" s="215" t="s">
        <v>525</v>
      </c>
    </row>
    <row r="2901" spans="1:65" s="2" customFormat="1" ht="55.5" customHeight="1">
      <c r="A2901" s="38"/>
      <c r="B2901" s="39"/>
      <c r="C2901" s="186" t="s">
        <v>3079</v>
      </c>
      <c r="D2901" s="186" t="s">
        <v>533</v>
      </c>
      <c r="E2901" s="187" t="s">
        <v>3080</v>
      </c>
      <c r="F2901" s="188" t="s">
        <v>3081</v>
      </c>
      <c r="G2901" s="189" t="s">
        <v>318</v>
      </c>
      <c r="H2901" s="190">
        <v>17.622</v>
      </c>
      <c r="I2901" s="191"/>
      <c r="J2901" s="192">
        <f>ROUND(I2901*H2901,2)</f>
        <v>0</v>
      </c>
      <c r="K2901" s="188" t="s">
        <v>536</v>
      </c>
      <c r="L2901" s="43"/>
      <c r="M2901" s="193" t="s">
        <v>19</v>
      </c>
      <c r="N2901" s="194" t="s">
        <v>44</v>
      </c>
      <c r="O2901" s="68"/>
      <c r="P2901" s="195">
        <f>O2901*H2901</f>
        <v>0</v>
      </c>
      <c r="Q2901" s="195">
        <v>0</v>
      </c>
      <c r="R2901" s="195">
        <f>Q2901*H2901</f>
        <v>0</v>
      </c>
      <c r="S2901" s="195">
        <v>0</v>
      </c>
      <c r="T2901" s="196">
        <f>S2901*H2901</f>
        <v>0</v>
      </c>
      <c r="U2901" s="38"/>
      <c r="V2901" s="38"/>
      <c r="W2901" s="38"/>
      <c r="X2901" s="38"/>
      <c r="Y2901" s="38"/>
      <c r="Z2901" s="38"/>
      <c r="AA2901" s="38"/>
      <c r="AB2901" s="38"/>
      <c r="AC2901" s="38"/>
      <c r="AD2901" s="38"/>
      <c r="AE2901" s="38"/>
      <c r="AR2901" s="197" t="s">
        <v>642</v>
      </c>
      <c r="AT2901" s="197" t="s">
        <v>533</v>
      </c>
      <c r="AU2901" s="197" t="s">
        <v>85</v>
      </c>
      <c r="AY2901" s="21" t="s">
        <v>525</v>
      </c>
      <c r="BE2901" s="198">
        <f>IF(N2901="základní",J2901,0)</f>
        <v>0</v>
      </c>
      <c r="BF2901" s="198">
        <f>IF(N2901="snížená",J2901,0)</f>
        <v>0</v>
      </c>
      <c r="BG2901" s="198">
        <f>IF(N2901="zákl. přenesená",J2901,0)</f>
        <v>0</v>
      </c>
      <c r="BH2901" s="198">
        <f>IF(N2901="sníž. přenesená",J2901,0)</f>
        <v>0</v>
      </c>
      <c r="BI2901" s="198">
        <f>IF(N2901="nulová",J2901,0)</f>
        <v>0</v>
      </c>
      <c r="BJ2901" s="21" t="s">
        <v>85</v>
      </c>
      <c r="BK2901" s="198">
        <f>ROUND(I2901*H2901,2)</f>
        <v>0</v>
      </c>
      <c r="BL2901" s="21" t="s">
        <v>642</v>
      </c>
      <c r="BM2901" s="197" t="s">
        <v>3082</v>
      </c>
    </row>
    <row r="2902" spans="1:65" s="2" customFormat="1" ht="11.25">
      <c r="A2902" s="38"/>
      <c r="B2902" s="39"/>
      <c r="C2902" s="40"/>
      <c r="D2902" s="199" t="s">
        <v>542</v>
      </c>
      <c r="E2902" s="40"/>
      <c r="F2902" s="200" t="s">
        <v>3083</v>
      </c>
      <c r="G2902" s="40"/>
      <c r="H2902" s="40"/>
      <c r="I2902" s="201"/>
      <c r="J2902" s="40"/>
      <c r="K2902" s="40"/>
      <c r="L2902" s="43"/>
      <c r="M2902" s="202"/>
      <c r="N2902" s="203"/>
      <c r="O2902" s="68"/>
      <c r="P2902" s="68"/>
      <c r="Q2902" s="68"/>
      <c r="R2902" s="68"/>
      <c r="S2902" s="68"/>
      <c r="T2902" s="69"/>
      <c r="U2902" s="38"/>
      <c r="V2902" s="38"/>
      <c r="W2902" s="38"/>
      <c r="X2902" s="38"/>
      <c r="Y2902" s="38"/>
      <c r="Z2902" s="38"/>
      <c r="AA2902" s="38"/>
      <c r="AB2902" s="38"/>
      <c r="AC2902" s="38"/>
      <c r="AD2902" s="38"/>
      <c r="AE2902" s="38"/>
      <c r="AT2902" s="21" t="s">
        <v>542</v>
      </c>
      <c r="AU2902" s="21" t="s">
        <v>85</v>
      </c>
    </row>
    <row r="2903" spans="1:65" s="12" customFormat="1" ht="22.9" customHeight="1">
      <c r="B2903" s="170"/>
      <c r="C2903" s="171"/>
      <c r="D2903" s="172" t="s">
        <v>71</v>
      </c>
      <c r="E2903" s="184" t="s">
        <v>3084</v>
      </c>
      <c r="F2903" s="184" t="s">
        <v>3085</v>
      </c>
      <c r="G2903" s="171"/>
      <c r="H2903" s="171"/>
      <c r="I2903" s="174"/>
      <c r="J2903" s="185">
        <f>BK2903</f>
        <v>0</v>
      </c>
      <c r="K2903" s="171"/>
      <c r="L2903" s="176"/>
      <c r="M2903" s="177"/>
      <c r="N2903" s="178"/>
      <c r="O2903" s="178"/>
      <c r="P2903" s="179">
        <f>SUM(P2904:P3006)</f>
        <v>0</v>
      </c>
      <c r="Q2903" s="178"/>
      <c r="R2903" s="179">
        <f>SUM(R2904:R3006)</f>
        <v>6.843885170000001</v>
      </c>
      <c r="S2903" s="178"/>
      <c r="T2903" s="180">
        <f>SUM(T2904:T3006)</f>
        <v>0</v>
      </c>
      <c r="AR2903" s="181" t="s">
        <v>85</v>
      </c>
      <c r="AT2903" s="182" t="s">
        <v>71</v>
      </c>
      <c r="AU2903" s="182" t="s">
        <v>79</v>
      </c>
      <c r="AY2903" s="181" t="s">
        <v>525</v>
      </c>
      <c r="BK2903" s="183">
        <f>SUM(BK2904:BK3006)</f>
        <v>0</v>
      </c>
    </row>
    <row r="2904" spans="1:65" s="2" customFormat="1" ht="37.9" customHeight="1">
      <c r="A2904" s="38"/>
      <c r="B2904" s="39"/>
      <c r="C2904" s="186" t="s">
        <v>3086</v>
      </c>
      <c r="D2904" s="186" t="s">
        <v>533</v>
      </c>
      <c r="E2904" s="187" t="s">
        <v>3087</v>
      </c>
      <c r="F2904" s="188" t="s">
        <v>3088</v>
      </c>
      <c r="G2904" s="189" t="s">
        <v>132</v>
      </c>
      <c r="H2904" s="190">
        <v>511.29899999999998</v>
      </c>
      <c r="I2904" s="191"/>
      <c r="J2904" s="192">
        <f>ROUND(I2904*H2904,2)</f>
        <v>0</v>
      </c>
      <c r="K2904" s="188" t="s">
        <v>536</v>
      </c>
      <c r="L2904" s="43"/>
      <c r="M2904" s="193" t="s">
        <v>19</v>
      </c>
      <c r="N2904" s="194" t="s">
        <v>44</v>
      </c>
      <c r="O2904" s="68"/>
      <c r="P2904" s="195">
        <f>O2904*H2904</f>
        <v>0</v>
      </c>
      <c r="Q2904" s="195">
        <v>0</v>
      </c>
      <c r="R2904" s="195">
        <f>Q2904*H2904</f>
        <v>0</v>
      </c>
      <c r="S2904" s="195">
        <v>0</v>
      </c>
      <c r="T2904" s="196">
        <f>S2904*H2904</f>
        <v>0</v>
      </c>
      <c r="U2904" s="38"/>
      <c r="V2904" s="38"/>
      <c r="W2904" s="38"/>
      <c r="X2904" s="38"/>
      <c r="Y2904" s="38"/>
      <c r="Z2904" s="38"/>
      <c r="AA2904" s="38"/>
      <c r="AB2904" s="38"/>
      <c r="AC2904" s="38"/>
      <c r="AD2904" s="38"/>
      <c r="AE2904" s="38"/>
      <c r="AR2904" s="197" t="s">
        <v>642</v>
      </c>
      <c r="AT2904" s="197" t="s">
        <v>533</v>
      </c>
      <c r="AU2904" s="197" t="s">
        <v>85</v>
      </c>
      <c r="AY2904" s="21" t="s">
        <v>525</v>
      </c>
      <c r="BE2904" s="198">
        <f>IF(N2904="základní",J2904,0)</f>
        <v>0</v>
      </c>
      <c r="BF2904" s="198">
        <f>IF(N2904="snížená",J2904,0)</f>
        <v>0</v>
      </c>
      <c r="BG2904" s="198">
        <f>IF(N2904="zákl. přenesená",J2904,0)</f>
        <v>0</v>
      </c>
      <c r="BH2904" s="198">
        <f>IF(N2904="sníž. přenesená",J2904,0)</f>
        <v>0</v>
      </c>
      <c r="BI2904" s="198">
        <f>IF(N2904="nulová",J2904,0)</f>
        <v>0</v>
      </c>
      <c r="BJ2904" s="21" t="s">
        <v>85</v>
      </c>
      <c r="BK2904" s="198">
        <f>ROUND(I2904*H2904,2)</f>
        <v>0</v>
      </c>
      <c r="BL2904" s="21" t="s">
        <v>642</v>
      </c>
      <c r="BM2904" s="197" t="s">
        <v>3089</v>
      </c>
    </row>
    <row r="2905" spans="1:65" s="2" customFormat="1" ht="11.25">
      <c r="A2905" s="38"/>
      <c r="B2905" s="39"/>
      <c r="C2905" s="40"/>
      <c r="D2905" s="199" t="s">
        <v>542</v>
      </c>
      <c r="E2905" s="40"/>
      <c r="F2905" s="200" t="s">
        <v>3090</v>
      </c>
      <c r="G2905" s="40"/>
      <c r="H2905" s="40"/>
      <c r="I2905" s="201"/>
      <c r="J2905" s="40"/>
      <c r="K2905" s="40"/>
      <c r="L2905" s="43"/>
      <c r="M2905" s="202"/>
      <c r="N2905" s="203"/>
      <c r="O2905" s="68"/>
      <c r="P2905" s="68"/>
      <c r="Q2905" s="68"/>
      <c r="R2905" s="68"/>
      <c r="S2905" s="68"/>
      <c r="T2905" s="69"/>
      <c r="U2905" s="38"/>
      <c r="V2905" s="38"/>
      <c r="W2905" s="38"/>
      <c r="X2905" s="38"/>
      <c r="Y2905" s="38"/>
      <c r="Z2905" s="38"/>
      <c r="AA2905" s="38"/>
      <c r="AB2905" s="38"/>
      <c r="AC2905" s="38"/>
      <c r="AD2905" s="38"/>
      <c r="AE2905" s="38"/>
      <c r="AT2905" s="21" t="s">
        <v>542</v>
      </c>
      <c r="AU2905" s="21" t="s">
        <v>85</v>
      </c>
    </row>
    <row r="2906" spans="1:65" s="13" customFormat="1" ht="11.25">
      <c r="B2906" s="204"/>
      <c r="C2906" s="205"/>
      <c r="D2906" s="206" t="s">
        <v>546</v>
      </c>
      <c r="E2906" s="207" t="s">
        <v>19</v>
      </c>
      <c r="F2906" s="208" t="s">
        <v>3091</v>
      </c>
      <c r="G2906" s="205"/>
      <c r="H2906" s="209">
        <v>511.29899999999998</v>
      </c>
      <c r="I2906" s="210"/>
      <c r="J2906" s="205"/>
      <c r="K2906" s="205"/>
      <c r="L2906" s="211"/>
      <c r="M2906" s="212"/>
      <c r="N2906" s="213"/>
      <c r="O2906" s="213"/>
      <c r="P2906" s="213"/>
      <c r="Q2906" s="213"/>
      <c r="R2906" s="213"/>
      <c r="S2906" s="213"/>
      <c r="T2906" s="214"/>
      <c r="AT2906" s="215" t="s">
        <v>546</v>
      </c>
      <c r="AU2906" s="215" t="s">
        <v>85</v>
      </c>
      <c r="AV2906" s="13" t="s">
        <v>85</v>
      </c>
      <c r="AW2906" s="13" t="s">
        <v>33</v>
      </c>
      <c r="AX2906" s="13" t="s">
        <v>79</v>
      </c>
      <c r="AY2906" s="215" t="s">
        <v>525</v>
      </c>
    </row>
    <row r="2907" spans="1:65" s="2" customFormat="1" ht="16.5" customHeight="1">
      <c r="A2907" s="38"/>
      <c r="B2907" s="39"/>
      <c r="C2907" s="248" t="s">
        <v>3092</v>
      </c>
      <c r="D2907" s="248" t="s">
        <v>369</v>
      </c>
      <c r="E2907" s="249" t="s">
        <v>2994</v>
      </c>
      <c r="F2907" s="250" t="s">
        <v>2995</v>
      </c>
      <c r="G2907" s="251" t="s">
        <v>2996</v>
      </c>
      <c r="H2907" s="252">
        <v>178.95500000000001</v>
      </c>
      <c r="I2907" s="253"/>
      <c r="J2907" s="254">
        <f>ROUND(I2907*H2907,2)</f>
        <v>0</v>
      </c>
      <c r="K2907" s="250" t="s">
        <v>536</v>
      </c>
      <c r="L2907" s="255"/>
      <c r="M2907" s="256" t="s">
        <v>19</v>
      </c>
      <c r="N2907" s="257" t="s">
        <v>44</v>
      </c>
      <c r="O2907" s="68"/>
      <c r="P2907" s="195">
        <f>O2907*H2907</f>
        <v>0</v>
      </c>
      <c r="Q2907" s="195">
        <v>1E-3</v>
      </c>
      <c r="R2907" s="195">
        <f>Q2907*H2907</f>
        <v>0.178955</v>
      </c>
      <c r="S2907" s="195">
        <v>0</v>
      </c>
      <c r="T2907" s="196">
        <f>S2907*H2907</f>
        <v>0</v>
      </c>
      <c r="U2907" s="38"/>
      <c r="V2907" s="38"/>
      <c r="W2907" s="38"/>
      <c r="X2907" s="38"/>
      <c r="Y2907" s="38"/>
      <c r="Z2907" s="38"/>
      <c r="AA2907" s="38"/>
      <c r="AB2907" s="38"/>
      <c r="AC2907" s="38"/>
      <c r="AD2907" s="38"/>
      <c r="AE2907" s="38"/>
      <c r="AR2907" s="197" t="s">
        <v>839</v>
      </c>
      <c r="AT2907" s="197" t="s">
        <v>369</v>
      </c>
      <c r="AU2907" s="197" t="s">
        <v>85</v>
      </c>
      <c r="AY2907" s="21" t="s">
        <v>525</v>
      </c>
      <c r="BE2907" s="198">
        <f>IF(N2907="základní",J2907,0)</f>
        <v>0</v>
      </c>
      <c r="BF2907" s="198">
        <f>IF(N2907="snížená",J2907,0)</f>
        <v>0</v>
      </c>
      <c r="BG2907" s="198">
        <f>IF(N2907="zákl. přenesená",J2907,0)</f>
        <v>0</v>
      </c>
      <c r="BH2907" s="198">
        <f>IF(N2907="sníž. přenesená",J2907,0)</f>
        <v>0</v>
      </c>
      <c r="BI2907" s="198">
        <f>IF(N2907="nulová",J2907,0)</f>
        <v>0</v>
      </c>
      <c r="BJ2907" s="21" t="s">
        <v>85</v>
      </c>
      <c r="BK2907" s="198">
        <f>ROUND(I2907*H2907,2)</f>
        <v>0</v>
      </c>
      <c r="BL2907" s="21" t="s">
        <v>642</v>
      </c>
      <c r="BM2907" s="197" t="s">
        <v>3093</v>
      </c>
    </row>
    <row r="2908" spans="1:65" s="13" customFormat="1" ht="11.25">
      <c r="B2908" s="204"/>
      <c r="C2908" s="205"/>
      <c r="D2908" s="206" t="s">
        <v>546</v>
      </c>
      <c r="E2908" s="207" t="s">
        <v>19</v>
      </c>
      <c r="F2908" s="208" t="s">
        <v>3091</v>
      </c>
      <c r="G2908" s="205"/>
      <c r="H2908" s="209">
        <v>511.29899999999998</v>
      </c>
      <c r="I2908" s="210"/>
      <c r="J2908" s="205"/>
      <c r="K2908" s="205"/>
      <c r="L2908" s="211"/>
      <c r="M2908" s="212"/>
      <c r="N2908" s="213"/>
      <c r="O2908" s="213"/>
      <c r="P2908" s="213"/>
      <c r="Q2908" s="213"/>
      <c r="R2908" s="213"/>
      <c r="S2908" s="213"/>
      <c r="T2908" s="214"/>
      <c r="AT2908" s="215" t="s">
        <v>546</v>
      </c>
      <c r="AU2908" s="215" t="s">
        <v>85</v>
      </c>
      <c r="AV2908" s="13" t="s">
        <v>85</v>
      </c>
      <c r="AW2908" s="13" t="s">
        <v>33</v>
      </c>
      <c r="AX2908" s="13" t="s">
        <v>79</v>
      </c>
      <c r="AY2908" s="215" t="s">
        <v>525</v>
      </c>
    </row>
    <row r="2909" spans="1:65" s="13" customFormat="1" ht="11.25">
      <c r="B2909" s="204"/>
      <c r="C2909" s="205"/>
      <c r="D2909" s="206" t="s">
        <v>546</v>
      </c>
      <c r="E2909" s="205"/>
      <c r="F2909" s="208" t="s">
        <v>3094</v>
      </c>
      <c r="G2909" s="205"/>
      <c r="H2909" s="209">
        <v>178.95500000000001</v>
      </c>
      <c r="I2909" s="210"/>
      <c r="J2909" s="205"/>
      <c r="K2909" s="205"/>
      <c r="L2909" s="211"/>
      <c r="M2909" s="212"/>
      <c r="N2909" s="213"/>
      <c r="O2909" s="213"/>
      <c r="P2909" s="213"/>
      <c r="Q2909" s="213"/>
      <c r="R2909" s="213"/>
      <c r="S2909" s="213"/>
      <c r="T2909" s="214"/>
      <c r="AT2909" s="215" t="s">
        <v>546</v>
      </c>
      <c r="AU2909" s="215" t="s">
        <v>85</v>
      </c>
      <c r="AV2909" s="13" t="s">
        <v>85</v>
      </c>
      <c r="AW2909" s="13" t="s">
        <v>4</v>
      </c>
      <c r="AX2909" s="13" t="s">
        <v>79</v>
      </c>
      <c r="AY2909" s="215" t="s">
        <v>525</v>
      </c>
    </row>
    <row r="2910" spans="1:65" s="2" customFormat="1" ht="24.2" customHeight="1">
      <c r="A2910" s="38"/>
      <c r="B2910" s="39"/>
      <c r="C2910" s="186" t="s">
        <v>3095</v>
      </c>
      <c r="D2910" s="186" t="s">
        <v>533</v>
      </c>
      <c r="E2910" s="187" t="s">
        <v>3096</v>
      </c>
      <c r="F2910" s="188" t="s">
        <v>3097</v>
      </c>
      <c r="G2910" s="189" t="s">
        <v>132</v>
      </c>
      <c r="H2910" s="190">
        <v>511.29899999999998</v>
      </c>
      <c r="I2910" s="191"/>
      <c r="J2910" s="192">
        <f>ROUND(I2910*H2910,2)</f>
        <v>0</v>
      </c>
      <c r="K2910" s="188" t="s">
        <v>536</v>
      </c>
      <c r="L2910" s="43"/>
      <c r="M2910" s="193" t="s">
        <v>19</v>
      </c>
      <c r="N2910" s="194" t="s">
        <v>44</v>
      </c>
      <c r="O2910" s="68"/>
      <c r="P2910" s="195">
        <f>O2910*H2910</f>
        <v>0</v>
      </c>
      <c r="Q2910" s="195">
        <v>8.8000000000000003E-4</v>
      </c>
      <c r="R2910" s="195">
        <f>Q2910*H2910</f>
        <v>0.44994311999999997</v>
      </c>
      <c r="S2910" s="195">
        <v>0</v>
      </c>
      <c r="T2910" s="196">
        <f>S2910*H2910</f>
        <v>0</v>
      </c>
      <c r="U2910" s="38"/>
      <c r="V2910" s="38"/>
      <c r="W2910" s="38"/>
      <c r="X2910" s="38"/>
      <c r="Y2910" s="38"/>
      <c r="Z2910" s="38"/>
      <c r="AA2910" s="38"/>
      <c r="AB2910" s="38"/>
      <c r="AC2910" s="38"/>
      <c r="AD2910" s="38"/>
      <c r="AE2910" s="38"/>
      <c r="AR2910" s="197" t="s">
        <v>642</v>
      </c>
      <c r="AT2910" s="197" t="s">
        <v>533</v>
      </c>
      <c r="AU2910" s="197" t="s">
        <v>85</v>
      </c>
      <c r="AY2910" s="21" t="s">
        <v>525</v>
      </c>
      <c r="BE2910" s="198">
        <f>IF(N2910="základní",J2910,0)</f>
        <v>0</v>
      </c>
      <c r="BF2910" s="198">
        <f>IF(N2910="snížená",J2910,0)</f>
        <v>0</v>
      </c>
      <c r="BG2910" s="198">
        <f>IF(N2910="zákl. přenesená",J2910,0)</f>
        <v>0</v>
      </c>
      <c r="BH2910" s="198">
        <f>IF(N2910="sníž. přenesená",J2910,0)</f>
        <v>0</v>
      </c>
      <c r="BI2910" s="198">
        <f>IF(N2910="nulová",J2910,0)</f>
        <v>0</v>
      </c>
      <c r="BJ2910" s="21" t="s">
        <v>85</v>
      </c>
      <c r="BK2910" s="198">
        <f>ROUND(I2910*H2910,2)</f>
        <v>0</v>
      </c>
      <c r="BL2910" s="21" t="s">
        <v>642</v>
      </c>
      <c r="BM2910" s="197" t="s">
        <v>3098</v>
      </c>
    </row>
    <row r="2911" spans="1:65" s="2" customFormat="1" ht="11.25">
      <c r="A2911" s="38"/>
      <c r="B2911" s="39"/>
      <c r="C2911" s="40"/>
      <c r="D2911" s="199" t="s">
        <v>542</v>
      </c>
      <c r="E2911" s="40"/>
      <c r="F2911" s="200" t="s">
        <v>3099</v>
      </c>
      <c r="G2911" s="40"/>
      <c r="H2911" s="40"/>
      <c r="I2911" s="201"/>
      <c r="J2911" s="40"/>
      <c r="K2911" s="40"/>
      <c r="L2911" s="43"/>
      <c r="M2911" s="202"/>
      <c r="N2911" s="203"/>
      <c r="O2911" s="68"/>
      <c r="P2911" s="68"/>
      <c r="Q2911" s="68"/>
      <c r="R2911" s="68"/>
      <c r="S2911" s="68"/>
      <c r="T2911" s="69"/>
      <c r="U2911" s="38"/>
      <c r="V2911" s="38"/>
      <c r="W2911" s="38"/>
      <c r="X2911" s="38"/>
      <c r="Y2911" s="38"/>
      <c r="Z2911" s="38"/>
      <c r="AA2911" s="38"/>
      <c r="AB2911" s="38"/>
      <c r="AC2911" s="38"/>
      <c r="AD2911" s="38"/>
      <c r="AE2911" s="38"/>
      <c r="AT2911" s="21" t="s">
        <v>542</v>
      </c>
      <c r="AU2911" s="21" t="s">
        <v>85</v>
      </c>
    </row>
    <row r="2912" spans="1:65" s="13" customFormat="1" ht="11.25">
      <c r="B2912" s="204"/>
      <c r="C2912" s="205"/>
      <c r="D2912" s="206" t="s">
        <v>546</v>
      </c>
      <c r="E2912" s="207" t="s">
        <v>19</v>
      </c>
      <c r="F2912" s="208" t="s">
        <v>576</v>
      </c>
      <c r="G2912" s="205"/>
      <c r="H2912" s="209">
        <v>232.71</v>
      </c>
      <c r="I2912" s="210"/>
      <c r="J2912" s="205"/>
      <c r="K2912" s="205"/>
      <c r="L2912" s="211"/>
      <c r="M2912" s="212"/>
      <c r="N2912" s="213"/>
      <c r="O2912" s="213"/>
      <c r="P2912" s="213"/>
      <c r="Q2912" s="213"/>
      <c r="R2912" s="213"/>
      <c r="S2912" s="213"/>
      <c r="T2912" s="214"/>
      <c r="AT2912" s="215" t="s">
        <v>546</v>
      </c>
      <c r="AU2912" s="215" t="s">
        <v>85</v>
      </c>
      <c r="AV2912" s="13" t="s">
        <v>85</v>
      </c>
      <c r="AW2912" s="13" t="s">
        <v>33</v>
      </c>
      <c r="AX2912" s="13" t="s">
        <v>72</v>
      </c>
      <c r="AY2912" s="215" t="s">
        <v>525</v>
      </c>
    </row>
    <row r="2913" spans="1:65" s="16" customFormat="1" ht="11.25">
      <c r="B2913" s="237"/>
      <c r="C2913" s="238"/>
      <c r="D2913" s="206" t="s">
        <v>546</v>
      </c>
      <c r="E2913" s="239" t="s">
        <v>19</v>
      </c>
      <c r="F2913" s="240" t="s">
        <v>590</v>
      </c>
      <c r="G2913" s="238"/>
      <c r="H2913" s="241">
        <v>232.71</v>
      </c>
      <c r="I2913" s="242"/>
      <c r="J2913" s="238"/>
      <c r="K2913" s="238"/>
      <c r="L2913" s="243"/>
      <c r="M2913" s="244"/>
      <c r="N2913" s="245"/>
      <c r="O2913" s="245"/>
      <c r="P2913" s="245"/>
      <c r="Q2913" s="245"/>
      <c r="R2913" s="245"/>
      <c r="S2913" s="245"/>
      <c r="T2913" s="246"/>
      <c r="AT2913" s="247" t="s">
        <v>546</v>
      </c>
      <c r="AU2913" s="247" t="s">
        <v>85</v>
      </c>
      <c r="AV2913" s="16" t="s">
        <v>573</v>
      </c>
      <c r="AW2913" s="16" t="s">
        <v>33</v>
      </c>
      <c r="AX2913" s="16" t="s">
        <v>72</v>
      </c>
      <c r="AY2913" s="247" t="s">
        <v>525</v>
      </c>
    </row>
    <row r="2914" spans="1:65" s="15" customFormat="1" ht="11.25">
      <c r="B2914" s="227"/>
      <c r="C2914" s="228"/>
      <c r="D2914" s="206" t="s">
        <v>546</v>
      </c>
      <c r="E2914" s="229" t="s">
        <v>19</v>
      </c>
      <c r="F2914" s="230" t="s">
        <v>3100</v>
      </c>
      <c r="G2914" s="228"/>
      <c r="H2914" s="229" t="s">
        <v>19</v>
      </c>
      <c r="I2914" s="231"/>
      <c r="J2914" s="228"/>
      <c r="K2914" s="228"/>
      <c r="L2914" s="232"/>
      <c r="M2914" s="233"/>
      <c r="N2914" s="234"/>
      <c r="O2914" s="234"/>
      <c r="P2914" s="234"/>
      <c r="Q2914" s="234"/>
      <c r="R2914" s="234"/>
      <c r="S2914" s="234"/>
      <c r="T2914" s="235"/>
      <c r="AT2914" s="236" t="s">
        <v>546</v>
      </c>
      <c r="AU2914" s="236" t="s">
        <v>85</v>
      </c>
      <c r="AV2914" s="15" t="s">
        <v>79</v>
      </c>
      <c r="AW2914" s="15" t="s">
        <v>33</v>
      </c>
      <c r="AX2914" s="15" t="s">
        <v>72</v>
      </c>
      <c r="AY2914" s="236" t="s">
        <v>525</v>
      </c>
    </row>
    <row r="2915" spans="1:65" s="13" customFormat="1" ht="11.25">
      <c r="B2915" s="204"/>
      <c r="C2915" s="205"/>
      <c r="D2915" s="206" t="s">
        <v>546</v>
      </c>
      <c r="E2915" s="207" t="s">
        <v>19</v>
      </c>
      <c r="F2915" s="208" t="s">
        <v>3101</v>
      </c>
      <c r="G2915" s="205"/>
      <c r="H2915" s="209">
        <v>278.589</v>
      </c>
      <c r="I2915" s="210"/>
      <c r="J2915" s="205"/>
      <c r="K2915" s="205"/>
      <c r="L2915" s="211"/>
      <c r="M2915" s="212"/>
      <c r="N2915" s="213"/>
      <c r="O2915" s="213"/>
      <c r="P2915" s="213"/>
      <c r="Q2915" s="213"/>
      <c r="R2915" s="213"/>
      <c r="S2915" s="213"/>
      <c r="T2915" s="214"/>
      <c r="AT2915" s="215" t="s">
        <v>546</v>
      </c>
      <c r="AU2915" s="215" t="s">
        <v>85</v>
      </c>
      <c r="AV2915" s="13" t="s">
        <v>85</v>
      </c>
      <c r="AW2915" s="13" t="s">
        <v>33</v>
      </c>
      <c r="AX2915" s="13" t="s">
        <v>72</v>
      </c>
      <c r="AY2915" s="215" t="s">
        <v>525</v>
      </c>
    </row>
    <row r="2916" spans="1:65" s="16" customFormat="1" ht="11.25">
      <c r="B2916" s="237"/>
      <c r="C2916" s="238"/>
      <c r="D2916" s="206" t="s">
        <v>546</v>
      </c>
      <c r="E2916" s="239" t="s">
        <v>601</v>
      </c>
      <c r="F2916" s="240" t="s">
        <v>590</v>
      </c>
      <c r="G2916" s="238"/>
      <c r="H2916" s="241">
        <v>278.589</v>
      </c>
      <c r="I2916" s="242"/>
      <c r="J2916" s="238"/>
      <c r="K2916" s="238"/>
      <c r="L2916" s="243"/>
      <c r="M2916" s="244"/>
      <c r="N2916" s="245"/>
      <c r="O2916" s="245"/>
      <c r="P2916" s="245"/>
      <c r="Q2916" s="245"/>
      <c r="R2916" s="245"/>
      <c r="S2916" s="245"/>
      <c r="T2916" s="246"/>
      <c r="AT2916" s="247" t="s">
        <v>546</v>
      </c>
      <c r="AU2916" s="247" t="s">
        <v>85</v>
      </c>
      <c r="AV2916" s="16" t="s">
        <v>573</v>
      </c>
      <c r="AW2916" s="16" t="s">
        <v>33</v>
      </c>
      <c r="AX2916" s="16" t="s">
        <v>72</v>
      </c>
      <c r="AY2916" s="247" t="s">
        <v>525</v>
      </c>
    </row>
    <row r="2917" spans="1:65" s="14" customFormat="1" ht="11.25">
      <c r="B2917" s="216"/>
      <c r="C2917" s="217"/>
      <c r="D2917" s="206" t="s">
        <v>546</v>
      </c>
      <c r="E2917" s="218" t="s">
        <v>19</v>
      </c>
      <c r="F2917" s="219" t="s">
        <v>552</v>
      </c>
      <c r="G2917" s="217"/>
      <c r="H2917" s="220">
        <v>511.29899999999998</v>
      </c>
      <c r="I2917" s="221"/>
      <c r="J2917" s="217"/>
      <c r="K2917" s="217"/>
      <c r="L2917" s="222"/>
      <c r="M2917" s="223"/>
      <c r="N2917" s="224"/>
      <c r="O2917" s="224"/>
      <c r="P2917" s="224"/>
      <c r="Q2917" s="224"/>
      <c r="R2917" s="224"/>
      <c r="S2917" s="224"/>
      <c r="T2917" s="225"/>
      <c r="AT2917" s="226" t="s">
        <v>546</v>
      </c>
      <c r="AU2917" s="226" t="s">
        <v>85</v>
      </c>
      <c r="AV2917" s="14" t="s">
        <v>537</v>
      </c>
      <c r="AW2917" s="14" t="s">
        <v>33</v>
      </c>
      <c r="AX2917" s="14" t="s">
        <v>79</v>
      </c>
      <c r="AY2917" s="226" t="s">
        <v>525</v>
      </c>
    </row>
    <row r="2918" spans="1:65" s="2" customFormat="1" ht="49.15" customHeight="1">
      <c r="A2918" s="38"/>
      <c r="B2918" s="39"/>
      <c r="C2918" s="248" t="s">
        <v>3102</v>
      </c>
      <c r="D2918" s="248" t="s">
        <v>369</v>
      </c>
      <c r="E2918" s="249" t="s">
        <v>3028</v>
      </c>
      <c r="F2918" s="250" t="s">
        <v>3029</v>
      </c>
      <c r="G2918" s="251" t="s">
        <v>132</v>
      </c>
      <c r="H2918" s="252">
        <v>587.99400000000003</v>
      </c>
      <c r="I2918" s="253"/>
      <c r="J2918" s="254">
        <f>ROUND(I2918*H2918,2)</f>
        <v>0</v>
      </c>
      <c r="K2918" s="250" t="s">
        <v>536</v>
      </c>
      <c r="L2918" s="255"/>
      <c r="M2918" s="256" t="s">
        <v>19</v>
      </c>
      <c r="N2918" s="257" t="s">
        <v>44</v>
      </c>
      <c r="O2918" s="68"/>
      <c r="P2918" s="195">
        <f>O2918*H2918</f>
        <v>0</v>
      </c>
      <c r="Q2918" s="195">
        <v>5.4000000000000003E-3</v>
      </c>
      <c r="R2918" s="195">
        <f>Q2918*H2918</f>
        <v>3.1751676000000004</v>
      </c>
      <c r="S2918" s="195">
        <v>0</v>
      </c>
      <c r="T2918" s="196">
        <f>S2918*H2918</f>
        <v>0</v>
      </c>
      <c r="U2918" s="38"/>
      <c r="V2918" s="38"/>
      <c r="W2918" s="38"/>
      <c r="X2918" s="38"/>
      <c r="Y2918" s="38"/>
      <c r="Z2918" s="38"/>
      <c r="AA2918" s="38"/>
      <c r="AB2918" s="38"/>
      <c r="AC2918" s="38"/>
      <c r="AD2918" s="38"/>
      <c r="AE2918" s="38"/>
      <c r="AR2918" s="197" t="s">
        <v>839</v>
      </c>
      <c r="AT2918" s="197" t="s">
        <v>369</v>
      </c>
      <c r="AU2918" s="197" t="s">
        <v>85</v>
      </c>
      <c r="AY2918" s="21" t="s">
        <v>525</v>
      </c>
      <c r="BE2918" s="198">
        <f>IF(N2918="základní",J2918,0)</f>
        <v>0</v>
      </c>
      <c r="BF2918" s="198">
        <f>IF(N2918="snížená",J2918,0)</f>
        <v>0</v>
      </c>
      <c r="BG2918" s="198">
        <f>IF(N2918="zákl. přenesená",J2918,0)</f>
        <v>0</v>
      </c>
      <c r="BH2918" s="198">
        <f>IF(N2918="sníž. přenesená",J2918,0)</f>
        <v>0</v>
      </c>
      <c r="BI2918" s="198">
        <f>IF(N2918="nulová",J2918,0)</f>
        <v>0</v>
      </c>
      <c r="BJ2918" s="21" t="s">
        <v>85</v>
      </c>
      <c r="BK2918" s="198">
        <f>ROUND(I2918*H2918,2)</f>
        <v>0</v>
      </c>
      <c r="BL2918" s="21" t="s">
        <v>642</v>
      </c>
      <c r="BM2918" s="197" t="s">
        <v>3103</v>
      </c>
    </row>
    <row r="2919" spans="1:65" s="13" customFormat="1" ht="11.25">
      <c r="B2919" s="204"/>
      <c r="C2919" s="205"/>
      <c r="D2919" s="206" t="s">
        <v>546</v>
      </c>
      <c r="E2919" s="207" t="s">
        <v>19</v>
      </c>
      <c r="F2919" s="208" t="s">
        <v>3091</v>
      </c>
      <c r="G2919" s="205"/>
      <c r="H2919" s="209">
        <v>511.29899999999998</v>
      </c>
      <c r="I2919" s="210"/>
      <c r="J2919" s="205"/>
      <c r="K2919" s="205"/>
      <c r="L2919" s="211"/>
      <c r="M2919" s="212"/>
      <c r="N2919" s="213"/>
      <c r="O2919" s="213"/>
      <c r="P2919" s="213"/>
      <c r="Q2919" s="213"/>
      <c r="R2919" s="213"/>
      <c r="S2919" s="213"/>
      <c r="T2919" s="214"/>
      <c r="AT2919" s="215" t="s">
        <v>546</v>
      </c>
      <c r="AU2919" s="215" t="s">
        <v>85</v>
      </c>
      <c r="AV2919" s="13" t="s">
        <v>85</v>
      </c>
      <c r="AW2919" s="13" t="s">
        <v>33</v>
      </c>
      <c r="AX2919" s="13" t="s">
        <v>79</v>
      </c>
      <c r="AY2919" s="215" t="s">
        <v>525</v>
      </c>
    </row>
    <row r="2920" spans="1:65" s="13" customFormat="1" ht="11.25">
      <c r="B2920" s="204"/>
      <c r="C2920" s="205"/>
      <c r="D2920" s="206" t="s">
        <v>546</v>
      </c>
      <c r="E2920" s="205"/>
      <c r="F2920" s="208" t="s">
        <v>3104</v>
      </c>
      <c r="G2920" s="205"/>
      <c r="H2920" s="209">
        <v>587.99400000000003</v>
      </c>
      <c r="I2920" s="210"/>
      <c r="J2920" s="205"/>
      <c r="K2920" s="205"/>
      <c r="L2920" s="211"/>
      <c r="M2920" s="212"/>
      <c r="N2920" s="213"/>
      <c r="O2920" s="213"/>
      <c r="P2920" s="213"/>
      <c r="Q2920" s="213"/>
      <c r="R2920" s="213"/>
      <c r="S2920" s="213"/>
      <c r="T2920" s="214"/>
      <c r="AT2920" s="215" t="s">
        <v>546</v>
      </c>
      <c r="AU2920" s="215" t="s">
        <v>85</v>
      </c>
      <c r="AV2920" s="13" t="s">
        <v>85</v>
      </c>
      <c r="AW2920" s="13" t="s">
        <v>4</v>
      </c>
      <c r="AX2920" s="13" t="s">
        <v>79</v>
      </c>
      <c r="AY2920" s="215" t="s">
        <v>525</v>
      </c>
    </row>
    <row r="2921" spans="1:65" s="2" customFormat="1" ht="24.2" customHeight="1">
      <c r="A2921" s="38"/>
      <c r="B2921" s="39"/>
      <c r="C2921" s="186" t="s">
        <v>3105</v>
      </c>
      <c r="D2921" s="186" t="s">
        <v>533</v>
      </c>
      <c r="E2921" s="187" t="s">
        <v>3106</v>
      </c>
      <c r="F2921" s="188" t="s">
        <v>3107</v>
      </c>
      <c r="G2921" s="189" t="s">
        <v>132</v>
      </c>
      <c r="H2921" s="190">
        <v>14.545999999999999</v>
      </c>
      <c r="I2921" s="191"/>
      <c r="J2921" s="192">
        <f>ROUND(I2921*H2921,2)</f>
        <v>0</v>
      </c>
      <c r="K2921" s="188" t="s">
        <v>536</v>
      </c>
      <c r="L2921" s="43"/>
      <c r="M2921" s="193" t="s">
        <v>19</v>
      </c>
      <c r="N2921" s="194" t="s">
        <v>44</v>
      </c>
      <c r="O2921" s="68"/>
      <c r="P2921" s="195">
        <f>O2921*H2921</f>
        <v>0</v>
      </c>
      <c r="Q2921" s="195">
        <v>4.6000000000000001E-4</v>
      </c>
      <c r="R2921" s="195">
        <f>Q2921*H2921</f>
        <v>6.6911599999999998E-3</v>
      </c>
      <c r="S2921" s="195">
        <v>0</v>
      </c>
      <c r="T2921" s="196">
        <f>S2921*H2921</f>
        <v>0</v>
      </c>
      <c r="U2921" s="38"/>
      <c r="V2921" s="38"/>
      <c r="W2921" s="38"/>
      <c r="X2921" s="38"/>
      <c r="Y2921" s="38"/>
      <c r="Z2921" s="38"/>
      <c r="AA2921" s="38"/>
      <c r="AB2921" s="38"/>
      <c r="AC2921" s="38"/>
      <c r="AD2921" s="38"/>
      <c r="AE2921" s="38"/>
      <c r="AR2921" s="197" t="s">
        <v>642</v>
      </c>
      <c r="AT2921" s="197" t="s">
        <v>533</v>
      </c>
      <c r="AU2921" s="197" t="s">
        <v>85</v>
      </c>
      <c r="AY2921" s="21" t="s">
        <v>525</v>
      </c>
      <c r="BE2921" s="198">
        <f>IF(N2921="základní",J2921,0)</f>
        <v>0</v>
      </c>
      <c r="BF2921" s="198">
        <f>IF(N2921="snížená",J2921,0)</f>
        <v>0</v>
      </c>
      <c r="BG2921" s="198">
        <f>IF(N2921="zákl. přenesená",J2921,0)</f>
        <v>0</v>
      </c>
      <c r="BH2921" s="198">
        <f>IF(N2921="sníž. přenesená",J2921,0)</f>
        <v>0</v>
      </c>
      <c r="BI2921" s="198">
        <f>IF(N2921="nulová",J2921,0)</f>
        <v>0</v>
      </c>
      <c r="BJ2921" s="21" t="s">
        <v>85</v>
      </c>
      <c r="BK2921" s="198">
        <f>ROUND(I2921*H2921,2)</f>
        <v>0</v>
      </c>
      <c r="BL2921" s="21" t="s">
        <v>642</v>
      </c>
      <c r="BM2921" s="197" t="s">
        <v>3108</v>
      </c>
    </row>
    <row r="2922" spans="1:65" s="2" customFormat="1" ht="11.25">
      <c r="A2922" s="38"/>
      <c r="B2922" s="39"/>
      <c r="C2922" s="40"/>
      <c r="D2922" s="199" t="s">
        <v>542</v>
      </c>
      <c r="E2922" s="40"/>
      <c r="F2922" s="200" t="s">
        <v>3109</v>
      </c>
      <c r="G2922" s="40"/>
      <c r="H2922" s="40"/>
      <c r="I2922" s="201"/>
      <c r="J2922" s="40"/>
      <c r="K2922" s="40"/>
      <c r="L2922" s="43"/>
      <c r="M2922" s="202"/>
      <c r="N2922" s="203"/>
      <c r="O2922" s="68"/>
      <c r="P2922" s="68"/>
      <c r="Q2922" s="68"/>
      <c r="R2922" s="68"/>
      <c r="S2922" s="68"/>
      <c r="T2922" s="69"/>
      <c r="U2922" s="38"/>
      <c r="V2922" s="38"/>
      <c r="W2922" s="38"/>
      <c r="X2922" s="38"/>
      <c r="Y2922" s="38"/>
      <c r="Z2922" s="38"/>
      <c r="AA2922" s="38"/>
      <c r="AB2922" s="38"/>
      <c r="AC2922" s="38"/>
      <c r="AD2922" s="38"/>
      <c r="AE2922" s="38"/>
      <c r="AT2922" s="21" t="s">
        <v>542</v>
      </c>
      <c r="AU2922" s="21" t="s">
        <v>85</v>
      </c>
    </row>
    <row r="2923" spans="1:65" s="15" customFormat="1" ht="11.25">
      <c r="B2923" s="227"/>
      <c r="C2923" s="228"/>
      <c r="D2923" s="206" t="s">
        <v>546</v>
      </c>
      <c r="E2923" s="229" t="s">
        <v>19</v>
      </c>
      <c r="F2923" s="230" t="s">
        <v>3110</v>
      </c>
      <c r="G2923" s="228"/>
      <c r="H2923" s="229" t="s">
        <v>19</v>
      </c>
      <c r="I2923" s="231"/>
      <c r="J2923" s="228"/>
      <c r="K2923" s="228"/>
      <c r="L2923" s="232"/>
      <c r="M2923" s="233"/>
      <c r="N2923" s="234"/>
      <c r="O2923" s="234"/>
      <c r="P2923" s="234"/>
      <c r="Q2923" s="234"/>
      <c r="R2923" s="234"/>
      <c r="S2923" s="234"/>
      <c r="T2923" s="235"/>
      <c r="AT2923" s="236" t="s">
        <v>546</v>
      </c>
      <c r="AU2923" s="236" t="s">
        <v>85</v>
      </c>
      <c r="AV2923" s="15" t="s">
        <v>79</v>
      </c>
      <c r="AW2923" s="15" t="s">
        <v>33</v>
      </c>
      <c r="AX2923" s="15" t="s">
        <v>72</v>
      </c>
      <c r="AY2923" s="236" t="s">
        <v>525</v>
      </c>
    </row>
    <row r="2924" spans="1:65" s="13" customFormat="1" ht="11.25">
      <c r="B2924" s="204"/>
      <c r="C2924" s="205"/>
      <c r="D2924" s="206" t="s">
        <v>546</v>
      </c>
      <c r="E2924" s="207" t="s">
        <v>19</v>
      </c>
      <c r="F2924" s="208" t="s">
        <v>3111</v>
      </c>
      <c r="G2924" s="205"/>
      <c r="H2924" s="209">
        <v>14.545999999999999</v>
      </c>
      <c r="I2924" s="210"/>
      <c r="J2924" s="205"/>
      <c r="K2924" s="205"/>
      <c r="L2924" s="211"/>
      <c r="M2924" s="212"/>
      <c r="N2924" s="213"/>
      <c r="O2924" s="213"/>
      <c r="P2924" s="213"/>
      <c r="Q2924" s="213"/>
      <c r="R2924" s="213"/>
      <c r="S2924" s="213"/>
      <c r="T2924" s="214"/>
      <c r="AT2924" s="215" t="s">
        <v>546</v>
      </c>
      <c r="AU2924" s="215" t="s">
        <v>85</v>
      </c>
      <c r="AV2924" s="13" t="s">
        <v>85</v>
      </c>
      <c r="AW2924" s="13" t="s">
        <v>33</v>
      </c>
      <c r="AX2924" s="13" t="s">
        <v>72</v>
      </c>
      <c r="AY2924" s="215" t="s">
        <v>525</v>
      </c>
    </row>
    <row r="2925" spans="1:65" s="16" customFormat="1" ht="11.25">
      <c r="B2925" s="237"/>
      <c r="C2925" s="238"/>
      <c r="D2925" s="206" t="s">
        <v>546</v>
      </c>
      <c r="E2925" s="239" t="s">
        <v>581</v>
      </c>
      <c r="F2925" s="240" t="s">
        <v>590</v>
      </c>
      <c r="G2925" s="238"/>
      <c r="H2925" s="241">
        <v>14.545999999999999</v>
      </c>
      <c r="I2925" s="242"/>
      <c r="J2925" s="238"/>
      <c r="K2925" s="238"/>
      <c r="L2925" s="243"/>
      <c r="M2925" s="244"/>
      <c r="N2925" s="245"/>
      <c r="O2925" s="245"/>
      <c r="P2925" s="245"/>
      <c r="Q2925" s="245"/>
      <c r="R2925" s="245"/>
      <c r="S2925" s="245"/>
      <c r="T2925" s="246"/>
      <c r="AT2925" s="247" t="s">
        <v>546</v>
      </c>
      <c r="AU2925" s="247" t="s">
        <v>85</v>
      </c>
      <c r="AV2925" s="16" t="s">
        <v>573</v>
      </c>
      <c r="AW2925" s="16" t="s">
        <v>33</v>
      </c>
      <c r="AX2925" s="16" t="s">
        <v>72</v>
      </c>
      <c r="AY2925" s="247" t="s">
        <v>525</v>
      </c>
    </row>
    <row r="2926" spans="1:65" s="14" customFormat="1" ht="11.25">
      <c r="B2926" s="216"/>
      <c r="C2926" s="217"/>
      <c r="D2926" s="206" t="s">
        <v>546</v>
      </c>
      <c r="E2926" s="218" t="s">
        <v>19</v>
      </c>
      <c r="F2926" s="219" t="s">
        <v>552</v>
      </c>
      <c r="G2926" s="217"/>
      <c r="H2926" s="220">
        <v>14.545999999999999</v>
      </c>
      <c r="I2926" s="221"/>
      <c r="J2926" s="217"/>
      <c r="K2926" s="217"/>
      <c r="L2926" s="222"/>
      <c r="M2926" s="223"/>
      <c r="N2926" s="224"/>
      <c r="O2926" s="224"/>
      <c r="P2926" s="224"/>
      <c r="Q2926" s="224"/>
      <c r="R2926" s="224"/>
      <c r="S2926" s="224"/>
      <c r="T2926" s="225"/>
      <c r="AT2926" s="226" t="s">
        <v>546</v>
      </c>
      <c r="AU2926" s="226" t="s">
        <v>85</v>
      </c>
      <c r="AV2926" s="14" t="s">
        <v>537</v>
      </c>
      <c r="AW2926" s="14" t="s">
        <v>33</v>
      </c>
      <c r="AX2926" s="14" t="s">
        <v>79</v>
      </c>
      <c r="AY2926" s="226" t="s">
        <v>525</v>
      </c>
    </row>
    <row r="2927" spans="1:65" s="2" customFormat="1" ht="24.2" customHeight="1">
      <c r="A2927" s="38"/>
      <c r="B2927" s="39"/>
      <c r="C2927" s="186" t="s">
        <v>3112</v>
      </c>
      <c r="D2927" s="186" t="s">
        <v>533</v>
      </c>
      <c r="E2927" s="187" t="s">
        <v>3113</v>
      </c>
      <c r="F2927" s="188" t="s">
        <v>3114</v>
      </c>
      <c r="G2927" s="189" t="s">
        <v>132</v>
      </c>
      <c r="H2927" s="190">
        <v>85.36</v>
      </c>
      <c r="I2927" s="191"/>
      <c r="J2927" s="192">
        <f>ROUND(I2927*H2927,2)</f>
        <v>0</v>
      </c>
      <c r="K2927" s="188" t="s">
        <v>536</v>
      </c>
      <c r="L2927" s="43"/>
      <c r="M2927" s="193" t="s">
        <v>19</v>
      </c>
      <c r="N2927" s="194" t="s">
        <v>44</v>
      </c>
      <c r="O2927" s="68"/>
      <c r="P2927" s="195">
        <f>O2927*H2927</f>
        <v>0</v>
      </c>
      <c r="Q2927" s="195">
        <v>7.2000000000000005E-4</v>
      </c>
      <c r="R2927" s="195">
        <f>Q2927*H2927</f>
        <v>6.1459200000000005E-2</v>
      </c>
      <c r="S2927" s="195">
        <v>0</v>
      </c>
      <c r="T2927" s="196">
        <f>S2927*H2927</f>
        <v>0</v>
      </c>
      <c r="U2927" s="38"/>
      <c r="V2927" s="38"/>
      <c r="W2927" s="38"/>
      <c r="X2927" s="38"/>
      <c r="Y2927" s="38"/>
      <c r="Z2927" s="38"/>
      <c r="AA2927" s="38"/>
      <c r="AB2927" s="38"/>
      <c r="AC2927" s="38"/>
      <c r="AD2927" s="38"/>
      <c r="AE2927" s="38"/>
      <c r="AR2927" s="197" t="s">
        <v>642</v>
      </c>
      <c r="AT2927" s="197" t="s">
        <v>533</v>
      </c>
      <c r="AU2927" s="197" t="s">
        <v>85</v>
      </c>
      <c r="AY2927" s="21" t="s">
        <v>525</v>
      </c>
      <c r="BE2927" s="198">
        <f>IF(N2927="základní",J2927,0)</f>
        <v>0</v>
      </c>
      <c r="BF2927" s="198">
        <f>IF(N2927="snížená",J2927,0)</f>
        <v>0</v>
      </c>
      <c r="BG2927" s="198">
        <f>IF(N2927="zákl. přenesená",J2927,0)</f>
        <v>0</v>
      </c>
      <c r="BH2927" s="198">
        <f>IF(N2927="sníž. přenesená",J2927,0)</f>
        <v>0</v>
      </c>
      <c r="BI2927" s="198">
        <f>IF(N2927="nulová",J2927,0)</f>
        <v>0</v>
      </c>
      <c r="BJ2927" s="21" t="s">
        <v>85</v>
      </c>
      <c r="BK2927" s="198">
        <f>ROUND(I2927*H2927,2)</f>
        <v>0</v>
      </c>
      <c r="BL2927" s="21" t="s">
        <v>642</v>
      </c>
      <c r="BM2927" s="197" t="s">
        <v>3115</v>
      </c>
    </row>
    <row r="2928" spans="1:65" s="2" customFormat="1" ht="11.25">
      <c r="A2928" s="38"/>
      <c r="B2928" s="39"/>
      <c r="C2928" s="40"/>
      <c r="D2928" s="199" t="s">
        <v>542</v>
      </c>
      <c r="E2928" s="40"/>
      <c r="F2928" s="200" t="s">
        <v>3116</v>
      </c>
      <c r="G2928" s="40"/>
      <c r="H2928" s="40"/>
      <c r="I2928" s="201"/>
      <c r="J2928" s="40"/>
      <c r="K2928" s="40"/>
      <c r="L2928" s="43"/>
      <c r="M2928" s="202"/>
      <c r="N2928" s="203"/>
      <c r="O2928" s="68"/>
      <c r="P2928" s="68"/>
      <c r="Q2928" s="68"/>
      <c r="R2928" s="68"/>
      <c r="S2928" s="68"/>
      <c r="T2928" s="69"/>
      <c r="U2928" s="38"/>
      <c r="V2928" s="38"/>
      <c r="W2928" s="38"/>
      <c r="X2928" s="38"/>
      <c r="Y2928" s="38"/>
      <c r="Z2928" s="38"/>
      <c r="AA2928" s="38"/>
      <c r="AB2928" s="38"/>
      <c r="AC2928" s="38"/>
      <c r="AD2928" s="38"/>
      <c r="AE2928" s="38"/>
      <c r="AT2928" s="21" t="s">
        <v>542</v>
      </c>
      <c r="AU2928" s="21" t="s">
        <v>85</v>
      </c>
    </row>
    <row r="2929" spans="1:65" s="13" customFormat="1" ht="11.25">
      <c r="B2929" s="204"/>
      <c r="C2929" s="205"/>
      <c r="D2929" s="206" t="s">
        <v>546</v>
      </c>
      <c r="E2929" s="207" t="s">
        <v>19</v>
      </c>
      <c r="F2929" s="208" t="s">
        <v>570</v>
      </c>
      <c r="G2929" s="205"/>
      <c r="H2929" s="209">
        <v>85.36</v>
      </c>
      <c r="I2929" s="210"/>
      <c r="J2929" s="205"/>
      <c r="K2929" s="205"/>
      <c r="L2929" s="211"/>
      <c r="M2929" s="212"/>
      <c r="N2929" s="213"/>
      <c r="O2929" s="213"/>
      <c r="P2929" s="213"/>
      <c r="Q2929" s="213"/>
      <c r="R2929" s="213"/>
      <c r="S2929" s="213"/>
      <c r="T2929" s="214"/>
      <c r="AT2929" s="215" t="s">
        <v>546</v>
      </c>
      <c r="AU2929" s="215" t="s">
        <v>85</v>
      </c>
      <c r="AV2929" s="13" t="s">
        <v>85</v>
      </c>
      <c r="AW2929" s="13" t="s">
        <v>33</v>
      </c>
      <c r="AX2929" s="13" t="s">
        <v>79</v>
      </c>
      <c r="AY2929" s="215" t="s">
        <v>525</v>
      </c>
    </row>
    <row r="2930" spans="1:65" s="2" customFormat="1" ht="24.2" customHeight="1">
      <c r="A2930" s="38"/>
      <c r="B2930" s="39"/>
      <c r="C2930" s="248" t="s">
        <v>3117</v>
      </c>
      <c r="D2930" s="248" t="s">
        <v>369</v>
      </c>
      <c r="E2930" s="249" t="s">
        <v>3118</v>
      </c>
      <c r="F2930" s="250" t="s">
        <v>3119</v>
      </c>
      <c r="G2930" s="251" t="s">
        <v>132</v>
      </c>
      <c r="H2930" s="252">
        <v>98.164000000000001</v>
      </c>
      <c r="I2930" s="253"/>
      <c r="J2930" s="254">
        <f>ROUND(I2930*H2930,2)</f>
        <v>0</v>
      </c>
      <c r="K2930" s="250" t="s">
        <v>536</v>
      </c>
      <c r="L2930" s="255"/>
      <c r="M2930" s="256" t="s">
        <v>19</v>
      </c>
      <c r="N2930" s="257" t="s">
        <v>44</v>
      </c>
      <c r="O2930" s="68"/>
      <c r="P2930" s="195">
        <f>O2930*H2930</f>
        <v>0</v>
      </c>
      <c r="Q2930" s="195">
        <v>2.9999999999999997E-4</v>
      </c>
      <c r="R2930" s="195">
        <f>Q2930*H2930</f>
        <v>2.9449199999999998E-2</v>
      </c>
      <c r="S2930" s="195">
        <v>0</v>
      </c>
      <c r="T2930" s="196">
        <f>S2930*H2930</f>
        <v>0</v>
      </c>
      <c r="U2930" s="38"/>
      <c r="V2930" s="38"/>
      <c r="W2930" s="38"/>
      <c r="X2930" s="38"/>
      <c r="Y2930" s="38"/>
      <c r="Z2930" s="38"/>
      <c r="AA2930" s="38"/>
      <c r="AB2930" s="38"/>
      <c r="AC2930" s="38"/>
      <c r="AD2930" s="38"/>
      <c r="AE2930" s="38"/>
      <c r="AR2930" s="197" t="s">
        <v>839</v>
      </c>
      <c r="AT2930" s="197" t="s">
        <v>369</v>
      </c>
      <c r="AU2930" s="197" t="s">
        <v>85</v>
      </c>
      <c r="AY2930" s="21" t="s">
        <v>525</v>
      </c>
      <c r="BE2930" s="198">
        <f>IF(N2930="základní",J2930,0)</f>
        <v>0</v>
      </c>
      <c r="BF2930" s="198">
        <f>IF(N2930="snížená",J2930,0)</f>
        <v>0</v>
      </c>
      <c r="BG2930" s="198">
        <f>IF(N2930="zákl. přenesená",J2930,0)</f>
        <v>0</v>
      </c>
      <c r="BH2930" s="198">
        <f>IF(N2930="sníž. přenesená",J2930,0)</f>
        <v>0</v>
      </c>
      <c r="BI2930" s="198">
        <f>IF(N2930="nulová",J2930,0)</f>
        <v>0</v>
      </c>
      <c r="BJ2930" s="21" t="s">
        <v>85</v>
      </c>
      <c r="BK2930" s="198">
        <f>ROUND(I2930*H2930,2)</f>
        <v>0</v>
      </c>
      <c r="BL2930" s="21" t="s">
        <v>642</v>
      </c>
      <c r="BM2930" s="197" t="s">
        <v>3120</v>
      </c>
    </row>
    <row r="2931" spans="1:65" s="13" customFormat="1" ht="11.25">
      <c r="B2931" s="204"/>
      <c r="C2931" s="205"/>
      <c r="D2931" s="206" t="s">
        <v>546</v>
      </c>
      <c r="E2931" s="207" t="s">
        <v>19</v>
      </c>
      <c r="F2931" s="208" t="s">
        <v>570</v>
      </c>
      <c r="G2931" s="205"/>
      <c r="H2931" s="209">
        <v>85.36</v>
      </c>
      <c r="I2931" s="210"/>
      <c r="J2931" s="205"/>
      <c r="K2931" s="205"/>
      <c r="L2931" s="211"/>
      <c r="M2931" s="212"/>
      <c r="N2931" s="213"/>
      <c r="O2931" s="213"/>
      <c r="P2931" s="213"/>
      <c r="Q2931" s="213"/>
      <c r="R2931" s="213"/>
      <c r="S2931" s="213"/>
      <c r="T2931" s="214"/>
      <c r="AT2931" s="215" t="s">
        <v>546</v>
      </c>
      <c r="AU2931" s="215" t="s">
        <v>85</v>
      </c>
      <c r="AV2931" s="13" t="s">
        <v>85</v>
      </c>
      <c r="AW2931" s="13" t="s">
        <v>33</v>
      </c>
      <c r="AX2931" s="13" t="s">
        <v>79</v>
      </c>
      <c r="AY2931" s="215" t="s">
        <v>525</v>
      </c>
    </row>
    <row r="2932" spans="1:65" s="13" customFormat="1" ht="11.25">
      <c r="B2932" s="204"/>
      <c r="C2932" s="205"/>
      <c r="D2932" s="206" t="s">
        <v>546</v>
      </c>
      <c r="E2932" s="205"/>
      <c r="F2932" s="208" t="s">
        <v>3121</v>
      </c>
      <c r="G2932" s="205"/>
      <c r="H2932" s="209">
        <v>98.164000000000001</v>
      </c>
      <c r="I2932" s="210"/>
      <c r="J2932" s="205"/>
      <c r="K2932" s="205"/>
      <c r="L2932" s="211"/>
      <c r="M2932" s="212"/>
      <c r="N2932" s="213"/>
      <c r="O2932" s="213"/>
      <c r="P2932" s="213"/>
      <c r="Q2932" s="213"/>
      <c r="R2932" s="213"/>
      <c r="S2932" s="213"/>
      <c r="T2932" s="214"/>
      <c r="AT2932" s="215" t="s">
        <v>546</v>
      </c>
      <c r="AU2932" s="215" t="s">
        <v>85</v>
      </c>
      <c r="AV2932" s="13" t="s">
        <v>85</v>
      </c>
      <c r="AW2932" s="13" t="s">
        <v>4</v>
      </c>
      <c r="AX2932" s="13" t="s">
        <v>79</v>
      </c>
      <c r="AY2932" s="215" t="s">
        <v>525</v>
      </c>
    </row>
    <row r="2933" spans="1:65" s="2" customFormat="1" ht="37.9" customHeight="1">
      <c r="A2933" s="38"/>
      <c r="B2933" s="39"/>
      <c r="C2933" s="186" t="s">
        <v>3122</v>
      </c>
      <c r="D2933" s="186" t="s">
        <v>533</v>
      </c>
      <c r="E2933" s="187" t="s">
        <v>3123</v>
      </c>
      <c r="F2933" s="188" t="s">
        <v>3124</v>
      </c>
      <c r="G2933" s="189" t="s">
        <v>132</v>
      </c>
      <c r="H2933" s="190">
        <v>232.71</v>
      </c>
      <c r="I2933" s="191"/>
      <c r="J2933" s="192">
        <f>ROUND(I2933*H2933,2)</f>
        <v>0</v>
      </c>
      <c r="K2933" s="188" t="s">
        <v>536</v>
      </c>
      <c r="L2933" s="43"/>
      <c r="M2933" s="193" t="s">
        <v>19</v>
      </c>
      <c r="N2933" s="194" t="s">
        <v>44</v>
      </c>
      <c r="O2933" s="68"/>
      <c r="P2933" s="195">
        <f>O2933*H2933</f>
        <v>0</v>
      </c>
      <c r="Q2933" s="195">
        <v>0</v>
      </c>
      <c r="R2933" s="195">
        <f>Q2933*H2933</f>
        <v>0</v>
      </c>
      <c r="S2933" s="195">
        <v>0</v>
      </c>
      <c r="T2933" s="196">
        <f>S2933*H2933</f>
        <v>0</v>
      </c>
      <c r="U2933" s="38"/>
      <c r="V2933" s="38"/>
      <c r="W2933" s="38"/>
      <c r="X2933" s="38"/>
      <c r="Y2933" s="38"/>
      <c r="Z2933" s="38"/>
      <c r="AA2933" s="38"/>
      <c r="AB2933" s="38"/>
      <c r="AC2933" s="38"/>
      <c r="AD2933" s="38"/>
      <c r="AE2933" s="38"/>
      <c r="AR2933" s="197" t="s">
        <v>642</v>
      </c>
      <c r="AT2933" s="197" t="s">
        <v>533</v>
      </c>
      <c r="AU2933" s="197" t="s">
        <v>85</v>
      </c>
      <c r="AY2933" s="21" t="s">
        <v>525</v>
      </c>
      <c r="BE2933" s="198">
        <f>IF(N2933="základní",J2933,0)</f>
        <v>0</v>
      </c>
      <c r="BF2933" s="198">
        <f>IF(N2933="snížená",J2933,0)</f>
        <v>0</v>
      </c>
      <c r="BG2933" s="198">
        <f>IF(N2933="zákl. přenesená",J2933,0)</f>
        <v>0</v>
      </c>
      <c r="BH2933" s="198">
        <f>IF(N2933="sníž. přenesená",J2933,0)</f>
        <v>0</v>
      </c>
      <c r="BI2933" s="198">
        <f>IF(N2933="nulová",J2933,0)</f>
        <v>0</v>
      </c>
      <c r="BJ2933" s="21" t="s">
        <v>85</v>
      </c>
      <c r="BK2933" s="198">
        <f>ROUND(I2933*H2933,2)</f>
        <v>0</v>
      </c>
      <c r="BL2933" s="21" t="s">
        <v>642</v>
      </c>
      <c r="BM2933" s="197" t="s">
        <v>3125</v>
      </c>
    </row>
    <row r="2934" spans="1:65" s="2" customFormat="1" ht="11.25">
      <c r="A2934" s="38"/>
      <c r="B2934" s="39"/>
      <c r="C2934" s="40"/>
      <c r="D2934" s="199" t="s">
        <v>542</v>
      </c>
      <c r="E2934" s="40"/>
      <c r="F2934" s="200" t="s">
        <v>3126</v>
      </c>
      <c r="G2934" s="40"/>
      <c r="H2934" s="40"/>
      <c r="I2934" s="201"/>
      <c r="J2934" s="40"/>
      <c r="K2934" s="40"/>
      <c r="L2934" s="43"/>
      <c r="M2934" s="202"/>
      <c r="N2934" s="203"/>
      <c r="O2934" s="68"/>
      <c r="P2934" s="68"/>
      <c r="Q2934" s="68"/>
      <c r="R2934" s="68"/>
      <c r="S2934" s="68"/>
      <c r="T2934" s="69"/>
      <c r="U2934" s="38"/>
      <c r="V2934" s="38"/>
      <c r="W2934" s="38"/>
      <c r="X2934" s="38"/>
      <c r="Y2934" s="38"/>
      <c r="Z2934" s="38"/>
      <c r="AA2934" s="38"/>
      <c r="AB2934" s="38"/>
      <c r="AC2934" s="38"/>
      <c r="AD2934" s="38"/>
      <c r="AE2934" s="38"/>
      <c r="AT2934" s="21" t="s">
        <v>542</v>
      </c>
      <c r="AU2934" s="21" t="s">
        <v>85</v>
      </c>
    </row>
    <row r="2935" spans="1:65" s="15" customFormat="1" ht="11.25">
      <c r="B2935" s="227"/>
      <c r="C2935" s="228"/>
      <c r="D2935" s="206" t="s">
        <v>546</v>
      </c>
      <c r="E2935" s="229" t="s">
        <v>19</v>
      </c>
      <c r="F2935" s="230" t="s">
        <v>3127</v>
      </c>
      <c r="G2935" s="228"/>
      <c r="H2935" s="229" t="s">
        <v>19</v>
      </c>
      <c r="I2935" s="231"/>
      <c r="J2935" s="228"/>
      <c r="K2935" s="228"/>
      <c r="L2935" s="232"/>
      <c r="M2935" s="233"/>
      <c r="N2935" s="234"/>
      <c r="O2935" s="234"/>
      <c r="P2935" s="234"/>
      <c r="Q2935" s="234"/>
      <c r="R2935" s="234"/>
      <c r="S2935" s="234"/>
      <c r="T2935" s="235"/>
      <c r="AT2935" s="236" t="s">
        <v>546</v>
      </c>
      <c r="AU2935" s="236" t="s">
        <v>85</v>
      </c>
      <c r="AV2935" s="15" t="s">
        <v>79</v>
      </c>
      <c r="AW2935" s="15" t="s">
        <v>33</v>
      </c>
      <c r="AX2935" s="15" t="s">
        <v>72</v>
      </c>
      <c r="AY2935" s="236" t="s">
        <v>525</v>
      </c>
    </row>
    <row r="2936" spans="1:65" s="15" customFormat="1" ht="11.25">
      <c r="B2936" s="227"/>
      <c r="C2936" s="228"/>
      <c r="D2936" s="206" t="s">
        <v>546</v>
      </c>
      <c r="E2936" s="229" t="s">
        <v>19</v>
      </c>
      <c r="F2936" s="230" t="s">
        <v>3128</v>
      </c>
      <c r="G2936" s="228"/>
      <c r="H2936" s="229" t="s">
        <v>19</v>
      </c>
      <c r="I2936" s="231"/>
      <c r="J2936" s="228"/>
      <c r="K2936" s="228"/>
      <c r="L2936" s="232"/>
      <c r="M2936" s="233"/>
      <c r="N2936" s="234"/>
      <c r="O2936" s="234"/>
      <c r="P2936" s="234"/>
      <c r="Q2936" s="234"/>
      <c r="R2936" s="234"/>
      <c r="S2936" s="234"/>
      <c r="T2936" s="235"/>
      <c r="AT2936" s="236" t="s">
        <v>546</v>
      </c>
      <c r="AU2936" s="236" t="s">
        <v>85</v>
      </c>
      <c r="AV2936" s="15" t="s">
        <v>79</v>
      </c>
      <c r="AW2936" s="15" t="s">
        <v>33</v>
      </c>
      <c r="AX2936" s="15" t="s">
        <v>72</v>
      </c>
      <c r="AY2936" s="236" t="s">
        <v>525</v>
      </c>
    </row>
    <row r="2937" spans="1:65" s="13" customFormat="1" ht="11.25">
      <c r="B2937" s="204"/>
      <c r="C2937" s="205"/>
      <c r="D2937" s="206" t="s">
        <v>546</v>
      </c>
      <c r="E2937" s="207" t="s">
        <v>19</v>
      </c>
      <c r="F2937" s="208" t="s">
        <v>3129</v>
      </c>
      <c r="G2937" s="205"/>
      <c r="H2937" s="209">
        <v>54.82</v>
      </c>
      <c r="I2937" s="210"/>
      <c r="J2937" s="205"/>
      <c r="K2937" s="205"/>
      <c r="L2937" s="211"/>
      <c r="M2937" s="212"/>
      <c r="N2937" s="213"/>
      <c r="O2937" s="213"/>
      <c r="P2937" s="213"/>
      <c r="Q2937" s="213"/>
      <c r="R2937" s="213"/>
      <c r="S2937" s="213"/>
      <c r="T2937" s="214"/>
      <c r="AT2937" s="215" t="s">
        <v>546</v>
      </c>
      <c r="AU2937" s="215" t="s">
        <v>85</v>
      </c>
      <c r="AV2937" s="13" t="s">
        <v>85</v>
      </c>
      <c r="AW2937" s="13" t="s">
        <v>33</v>
      </c>
      <c r="AX2937" s="13" t="s">
        <v>72</v>
      </c>
      <c r="AY2937" s="215" t="s">
        <v>525</v>
      </c>
    </row>
    <row r="2938" spans="1:65" s="15" customFormat="1" ht="11.25">
      <c r="B2938" s="227"/>
      <c r="C2938" s="228"/>
      <c r="D2938" s="206" t="s">
        <v>546</v>
      </c>
      <c r="E2938" s="229" t="s">
        <v>19</v>
      </c>
      <c r="F2938" s="230" t="s">
        <v>1445</v>
      </c>
      <c r="G2938" s="228"/>
      <c r="H2938" s="229" t="s">
        <v>19</v>
      </c>
      <c r="I2938" s="231"/>
      <c r="J2938" s="228"/>
      <c r="K2938" s="228"/>
      <c r="L2938" s="232"/>
      <c r="M2938" s="233"/>
      <c r="N2938" s="234"/>
      <c r="O2938" s="234"/>
      <c r="P2938" s="234"/>
      <c r="Q2938" s="234"/>
      <c r="R2938" s="234"/>
      <c r="S2938" s="234"/>
      <c r="T2938" s="235"/>
      <c r="AT2938" s="236" t="s">
        <v>546</v>
      </c>
      <c r="AU2938" s="236" t="s">
        <v>85</v>
      </c>
      <c r="AV2938" s="15" t="s">
        <v>79</v>
      </c>
      <c r="AW2938" s="15" t="s">
        <v>33</v>
      </c>
      <c r="AX2938" s="15" t="s">
        <v>72</v>
      </c>
      <c r="AY2938" s="236" t="s">
        <v>525</v>
      </c>
    </row>
    <row r="2939" spans="1:65" s="13" customFormat="1" ht="11.25">
      <c r="B2939" s="204"/>
      <c r="C2939" s="205"/>
      <c r="D2939" s="206" t="s">
        <v>546</v>
      </c>
      <c r="E2939" s="207" t="s">
        <v>19</v>
      </c>
      <c r="F2939" s="208" t="s">
        <v>3130</v>
      </c>
      <c r="G2939" s="205"/>
      <c r="H2939" s="209">
        <v>177.89</v>
      </c>
      <c r="I2939" s="210"/>
      <c r="J2939" s="205"/>
      <c r="K2939" s="205"/>
      <c r="L2939" s="211"/>
      <c r="M2939" s="212"/>
      <c r="N2939" s="213"/>
      <c r="O2939" s="213"/>
      <c r="P2939" s="213"/>
      <c r="Q2939" s="213"/>
      <c r="R2939" s="213"/>
      <c r="S2939" s="213"/>
      <c r="T2939" s="214"/>
      <c r="AT2939" s="215" t="s">
        <v>546</v>
      </c>
      <c r="AU2939" s="215" t="s">
        <v>85</v>
      </c>
      <c r="AV2939" s="13" t="s">
        <v>85</v>
      </c>
      <c r="AW2939" s="13" t="s">
        <v>33</v>
      </c>
      <c r="AX2939" s="13" t="s">
        <v>72</v>
      </c>
      <c r="AY2939" s="215" t="s">
        <v>525</v>
      </c>
    </row>
    <row r="2940" spans="1:65" s="16" customFormat="1" ht="11.25">
      <c r="B2940" s="237"/>
      <c r="C2940" s="238"/>
      <c r="D2940" s="206" t="s">
        <v>546</v>
      </c>
      <c r="E2940" s="239" t="s">
        <v>576</v>
      </c>
      <c r="F2940" s="240" t="s">
        <v>590</v>
      </c>
      <c r="G2940" s="238"/>
      <c r="H2940" s="241">
        <v>232.71</v>
      </c>
      <c r="I2940" s="242"/>
      <c r="J2940" s="238"/>
      <c r="K2940" s="238"/>
      <c r="L2940" s="243"/>
      <c r="M2940" s="244"/>
      <c r="N2940" s="245"/>
      <c r="O2940" s="245"/>
      <c r="P2940" s="245"/>
      <c r="Q2940" s="245"/>
      <c r="R2940" s="245"/>
      <c r="S2940" s="245"/>
      <c r="T2940" s="246"/>
      <c r="AT2940" s="247" t="s">
        <v>546</v>
      </c>
      <c r="AU2940" s="247" t="s">
        <v>85</v>
      </c>
      <c r="AV2940" s="16" t="s">
        <v>573</v>
      </c>
      <c r="AW2940" s="16" t="s">
        <v>33</v>
      </c>
      <c r="AX2940" s="16" t="s">
        <v>72</v>
      </c>
      <c r="AY2940" s="247" t="s">
        <v>525</v>
      </c>
    </row>
    <row r="2941" spans="1:65" s="14" customFormat="1" ht="11.25">
      <c r="B2941" s="216"/>
      <c r="C2941" s="217"/>
      <c r="D2941" s="206" t="s">
        <v>546</v>
      </c>
      <c r="E2941" s="218" t="s">
        <v>19</v>
      </c>
      <c r="F2941" s="219" t="s">
        <v>552</v>
      </c>
      <c r="G2941" s="217"/>
      <c r="H2941" s="220">
        <v>232.71</v>
      </c>
      <c r="I2941" s="221"/>
      <c r="J2941" s="217"/>
      <c r="K2941" s="217"/>
      <c r="L2941" s="222"/>
      <c r="M2941" s="223"/>
      <c r="N2941" s="224"/>
      <c r="O2941" s="224"/>
      <c r="P2941" s="224"/>
      <c r="Q2941" s="224"/>
      <c r="R2941" s="224"/>
      <c r="S2941" s="224"/>
      <c r="T2941" s="225"/>
      <c r="AT2941" s="226" t="s">
        <v>546</v>
      </c>
      <c r="AU2941" s="226" t="s">
        <v>85</v>
      </c>
      <c r="AV2941" s="14" t="s">
        <v>537</v>
      </c>
      <c r="AW2941" s="14" t="s">
        <v>33</v>
      </c>
      <c r="AX2941" s="14" t="s">
        <v>79</v>
      </c>
      <c r="AY2941" s="226" t="s">
        <v>525</v>
      </c>
    </row>
    <row r="2942" spans="1:65" s="2" customFormat="1" ht="33" customHeight="1">
      <c r="A2942" s="38"/>
      <c r="B2942" s="39"/>
      <c r="C2942" s="248" t="s">
        <v>3131</v>
      </c>
      <c r="D2942" s="248" t="s">
        <v>369</v>
      </c>
      <c r="E2942" s="249" t="s">
        <v>3132</v>
      </c>
      <c r="F2942" s="250" t="s">
        <v>3133</v>
      </c>
      <c r="G2942" s="251" t="s">
        <v>132</v>
      </c>
      <c r="H2942" s="252">
        <v>284.34399999999999</v>
      </c>
      <c r="I2942" s="253"/>
      <c r="J2942" s="254">
        <f>ROUND(I2942*H2942,2)</f>
        <v>0</v>
      </c>
      <c r="K2942" s="250" t="s">
        <v>536</v>
      </c>
      <c r="L2942" s="255"/>
      <c r="M2942" s="256" t="s">
        <v>19</v>
      </c>
      <c r="N2942" s="257" t="s">
        <v>44</v>
      </c>
      <c r="O2942" s="68"/>
      <c r="P2942" s="195">
        <f>O2942*H2942</f>
        <v>0</v>
      </c>
      <c r="Q2942" s="195">
        <v>2.2300000000000002E-3</v>
      </c>
      <c r="R2942" s="195">
        <f>Q2942*H2942</f>
        <v>0.63408712</v>
      </c>
      <c r="S2942" s="195">
        <v>0</v>
      </c>
      <c r="T2942" s="196">
        <f>S2942*H2942</f>
        <v>0</v>
      </c>
      <c r="U2942" s="38"/>
      <c r="V2942" s="38"/>
      <c r="W2942" s="38"/>
      <c r="X2942" s="38"/>
      <c r="Y2942" s="38"/>
      <c r="Z2942" s="38"/>
      <c r="AA2942" s="38"/>
      <c r="AB2942" s="38"/>
      <c r="AC2942" s="38"/>
      <c r="AD2942" s="38"/>
      <c r="AE2942" s="38"/>
      <c r="AR2942" s="197" t="s">
        <v>839</v>
      </c>
      <c r="AT2942" s="197" t="s">
        <v>369</v>
      </c>
      <c r="AU2942" s="197" t="s">
        <v>85</v>
      </c>
      <c r="AY2942" s="21" t="s">
        <v>525</v>
      </c>
      <c r="BE2942" s="198">
        <f>IF(N2942="základní",J2942,0)</f>
        <v>0</v>
      </c>
      <c r="BF2942" s="198">
        <f>IF(N2942="snížená",J2942,0)</f>
        <v>0</v>
      </c>
      <c r="BG2942" s="198">
        <f>IF(N2942="zákl. přenesená",J2942,0)</f>
        <v>0</v>
      </c>
      <c r="BH2942" s="198">
        <f>IF(N2942="sníž. přenesená",J2942,0)</f>
        <v>0</v>
      </c>
      <c r="BI2942" s="198">
        <f>IF(N2942="nulová",J2942,0)</f>
        <v>0</v>
      </c>
      <c r="BJ2942" s="21" t="s">
        <v>85</v>
      </c>
      <c r="BK2942" s="198">
        <f>ROUND(I2942*H2942,2)</f>
        <v>0</v>
      </c>
      <c r="BL2942" s="21" t="s">
        <v>642</v>
      </c>
      <c r="BM2942" s="197" t="s">
        <v>3134</v>
      </c>
    </row>
    <row r="2943" spans="1:65" s="13" customFormat="1" ht="11.25">
      <c r="B2943" s="204"/>
      <c r="C2943" s="205"/>
      <c r="D2943" s="206" t="s">
        <v>546</v>
      </c>
      <c r="E2943" s="207" t="s">
        <v>19</v>
      </c>
      <c r="F2943" s="208" t="s">
        <v>3135</v>
      </c>
      <c r="G2943" s="205"/>
      <c r="H2943" s="209">
        <v>247.256</v>
      </c>
      <c r="I2943" s="210"/>
      <c r="J2943" s="205"/>
      <c r="K2943" s="205"/>
      <c r="L2943" s="211"/>
      <c r="M2943" s="212"/>
      <c r="N2943" s="213"/>
      <c r="O2943" s="213"/>
      <c r="P2943" s="213"/>
      <c r="Q2943" s="213"/>
      <c r="R2943" s="213"/>
      <c r="S2943" s="213"/>
      <c r="T2943" s="214"/>
      <c r="AT2943" s="215" t="s">
        <v>546</v>
      </c>
      <c r="AU2943" s="215" t="s">
        <v>85</v>
      </c>
      <c r="AV2943" s="13" t="s">
        <v>85</v>
      </c>
      <c r="AW2943" s="13" t="s">
        <v>33</v>
      </c>
      <c r="AX2943" s="13" t="s">
        <v>79</v>
      </c>
      <c r="AY2943" s="215" t="s">
        <v>525</v>
      </c>
    </row>
    <row r="2944" spans="1:65" s="13" customFormat="1" ht="11.25">
      <c r="B2944" s="204"/>
      <c r="C2944" s="205"/>
      <c r="D2944" s="206" t="s">
        <v>546</v>
      </c>
      <c r="E2944" s="205"/>
      <c r="F2944" s="208" t="s">
        <v>3136</v>
      </c>
      <c r="G2944" s="205"/>
      <c r="H2944" s="209">
        <v>284.34399999999999</v>
      </c>
      <c r="I2944" s="210"/>
      <c r="J2944" s="205"/>
      <c r="K2944" s="205"/>
      <c r="L2944" s="211"/>
      <c r="M2944" s="212"/>
      <c r="N2944" s="213"/>
      <c r="O2944" s="213"/>
      <c r="P2944" s="213"/>
      <c r="Q2944" s="213"/>
      <c r="R2944" s="213"/>
      <c r="S2944" s="213"/>
      <c r="T2944" s="214"/>
      <c r="AT2944" s="215" t="s">
        <v>546</v>
      </c>
      <c r="AU2944" s="215" t="s">
        <v>85</v>
      </c>
      <c r="AV2944" s="13" t="s">
        <v>85</v>
      </c>
      <c r="AW2944" s="13" t="s">
        <v>4</v>
      </c>
      <c r="AX2944" s="13" t="s">
        <v>79</v>
      </c>
      <c r="AY2944" s="215" t="s">
        <v>525</v>
      </c>
    </row>
    <row r="2945" spans="1:65" s="2" customFormat="1" ht="49.15" customHeight="1">
      <c r="A2945" s="38"/>
      <c r="B2945" s="39"/>
      <c r="C2945" s="186" t="s">
        <v>3137</v>
      </c>
      <c r="D2945" s="186" t="s">
        <v>533</v>
      </c>
      <c r="E2945" s="187" t="s">
        <v>3138</v>
      </c>
      <c r="F2945" s="188" t="s">
        <v>3139</v>
      </c>
      <c r="G2945" s="189" t="s">
        <v>128</v>
      </c>
      <c r="H2945" s="190">
        <v>134.727</v>
      </c>
      <c r="I2945" s="191"/>
      <c r="J2945" s="192">
        <f>ROUND(I2945*H2945,2)</f>
        <v>0</v>
      </c>
      <c r="K2945" s="188" t="s">
        <v>536</v>
      </c>
      <c r="L2945" s="43"/>
      <c r="M2945" s="193" t="s">
        <v>19</v>
      </c>
      <c r="N2945" s="194" t="s">
        <v>44</v>
      </c>
      <c r="O2945" s="68"/>
      <c r="P2945" s="195">
        <f>O2945*H2945</f>
        <v>0</v>
      </c>
      <c r="Q2945" s="195">
        <v>0</v>
      </c>
      <c r="R2945" s="195">
        <f>Q2945*H2945</f>
        <v>0</v>
      </c>
      <c r="S2945" s="195">
        <v>0</v>
      </c>
      <c r="T2945" s="196">
        <f>S2945*H2945</f>
        <v>0</v>
      </c>
      <c r="U2945" s="38"/>
      <c r="V2945" s="38"/>
      <c r="W2945" s="38"/>
      <c r="X2945" s="38"/>
      <c r="Y2945" s="38"/>
      <c r="Z2945" s="38"/>
      <c r="AA2945" s="38"/>
      <c r="AB2945" s="38"/>
      <c r="AC2945" s="38"/>
      <c r="AD2945" s="38"/>
      <c r="AE2945" s="38"/>
      <c r="AR2945" s="197" t="s">
        <v>642</v>
      </c>
      <c r="AT2945" s="197" t="s">
        <v>533</v>
      </c>
      <c r="AU2945" s="197" t="s">
        <v>85</v>
      </c>
      <c r="AY2945" s="21" t="s">
        <v>525</v>
      </c>
      <c r="BE2945" s="198">
        <f>IF(N2945="základní",J2945,0)</f>
        <v>0</v>
      </c>
      <c r="BF2945" s="198">
        <f>IF(N2945="snížená",J2945,0)</f>
        <v>0</v>
      </c>
      <c r="BG2945" s="198">
        <f>IF(N2945="zákl. přenesená",J2945,0)</f>
        <v>0</v>
      </c>
      <c r="BH2945" s="198">
        <f>IF(N2945="sníž. přenesená",J2945,0)</f>
        <v>0</v>
      </c>
      <c r="BI2945" s="198">
        <f>IF(N2945="nulová",J2945,0)</f>
        <v>0</v>
      </c>
      <c r="BJ2945" s="21" t="s">
        <v>85</v>
      </c>
      <c r="BK2945" s="198">
        <f>ROUND(I2945*H2945,2)</f>
        <v>0</v>
      </c>
      <c r="BL2945" s="21" t="s">
        <v>642</v>
      </c>
      <c r="BM2945" s="197" t="s">
        <v>3140</v>
      </c>
    </row>
    <row r="2946" spans="1:65" s="2" customFormat="1" ht="11.25">
      <c r="A2946" s="38"/>
      <c r="B2946" s="39"/>
      <c r="C2946" s="40"/>
      <c r="D2946" s="199" t="s">
        <v>542</v>
      </c>
      <c r="E2946" s="40"/>
      <c r="F2946" s="200" t="s">
        <v>3141</v>
      </c>
      <c r="G2946" s="40"/>
      <c r="H2946" s="40"/>
      <c r="I2946" s="201"/>
      <c r="J2946" s="40"/>
      <c r="K2946" s="40"/>
      <c r="L2946" s="43"/>
      <c r="M2946" s="202"/>
      <c r="N2946" s="203"/>
      <c r="O2946" s="68"/>
      <c r="P2946" s="68"/>
      <c r="Q2946" s="68"/>
      <c r="R2946" s="68"/>
      <c r="S2946" s="68"/>
      <c r="T2946" s="69"/>
      <c r="U2946" s="38"/>
      <c r="V2946" s="38"/>
      <c r="W2946" s="38"/>
      <c r="X2946" s="38"/>
      <c r="Y2946" s="38"/>
      <c r="Z2946" s="38"/>
      <c r="AA2946" s="38"/>
      <c r="AB2946" s="38"/>
      <c r="AC2946" s="38"/>
      <c r="AD2946" s="38"/>
      <c r="AE2946" s="38"/>
      <c r="AT2946" s="21" t="s">
        <v>542</v>
      </c>
      <c r="AU2946" s="21" t="s">
        <v>85</v>
      </c>
    </row>
    <row r="2947" spans="1:65" s="13" customFormat="1" ht="11.25">
      <c r="B2947" s="204"/>
      <c r="C2947" s="205"/>
      <c r="D2947" s="206" t="s">
        <v>546</v>
      </c>
      <c r="E2947" s="207" t="s">
        <v>19</v>
      </c>
      <c r="F2947" s="208" t="s">
        <v>3142</v>
      </c>
      <c r="G2947" s="205"/>
      <c r="H2947" s="209">
        <v>134.727</v>
      </c>
      <c r="I2947" s="210"/>
      <c r="J2947" s="205"/>
      <c r="K2947" s="205"/>
      <c r="L2947" s="211"/>
      <c r="M2947" s="212"/>
      <c r="N2947" s="213"/>
      <c r="O2947" s="213"/>
      <c r="P2947" s="213"/>
      <c r="Q2947" s="213"/>
      <c r="R2947" s="213"/>
      <c r="S2947" s="213"/>
      <c r="T2947" s="214"/>
      <c r="AT2947" s="215" t="s">
        <v>546</v>
      </c>
      <c r="AU2947" s="215" t="s">
        <v>85</v>
      </c>
      <c r="AV2947" s="13" t="s">
        <v>85</v>
      </c>
      <c r="AW2947" s="13" t="s">
        <v>33</v>
      </c>
      <c r="AX2947" s="13" t="s">
        <v>79</v>
      </c>
      <c r="AY2947" s="215" t="s">
        <v>525</v>
      </c>
    </row>
    <row r="2948" spans="1:65" s="2" customFormat="1" ht="62.65" customHeight="1">
      <c r="A2948" s="38"/>
      <c r="B2948" s="39"/>
      <c r="C2948" s="186" t="s">
        <v>3143</v>
      </c>
      <c r="D2948" s="186" t="s">
        <v>533</v>
      </c>
      <c r="E2948" s="187" t="s">
        <v>3144</v>
      </c>
      <c r="F2948" s="188" t="s">
        <v>3145</v>
      </c>
      <c r="G2948" s="189" t="s">
        <v>132</v>
      </c>
      <c r="H2948" s="190">
        <v>110.657</v>
      </c>
      <c r="I2948" s="191"/>
      <c r="J2948" s="192">
        <f>ROUND(I2948*H2948,2)</f>
        <v>0</v>
      </c>
      <c r="K2948" s="188" t="s">
        <v>536</v>
      </c>
      <c r="L2948" s="43"/>
      <c r="M2948" s="193" t="s">
        <v>19</v>
      </c>
      <c r="N2948" s="194" t="s">
        <v>44</v>
      </c>
      <c r="O2948" s="68"/>
      <c r="P2948" s="195">
        <f>O2948*H2948</f>
        <v>0</v>
      </c>
      <c r="Q2948" s="195">
        <v>1.3999999999999999E-4</v>
      </c>
      <c r="R2948" s="195">
        <f>Q2948*H2948</f>
        <v>1.5491979999999999E-2</v>
      </c>
      <c r="S2948" s="195">
        <v>0</v>
      </c>
      <c r="T2948" s="196">
        <f>S2948*H2948</f>
        <v>0</v>
      </c>
      <c r="U2948" s="38"/>
      <c r="V2948" s="38"/>
      <c r="W2948" s="38"/>
      <c r="X2948" s="38"/>
      <c r="Y2948" s="38"/>
      <c r="Z2948" s="38"/>
      <c r="AA2948" s="38"/>
      <c r="AB2948" s="38"/>
      <c r="AC2948" s="38"/>
      <c r="AD2948" s="38"/>
      <c r="AE2948" s="38"/>
      <c r="AR2948" s="197" t="s">
        <v>642</v>
      </c>
      <c r="AT2948" s="197" t="s">
        <v>533</v>
      </c>
      <c r="AU2948" s="197" t="s">
        <v>85</v>
      </c>
      <c r="AY2948" s="21" t="s">
        <v>525</v>
      </c>
      <c r="BE2948" s="198">
        <f>IF(N2948="základní",J2948,0)</f>
        <v>0</v>
      </c>
      <c r="BF2948" s="198">
        <f>IF(N2948="snížená",J2948,0)</f>
        <v>0</v>
      </c>
      <c r="BG2948" s="198">
        <f>IF(N2948="zákl. přenesená",J2948,0)</f>
        <v>0</v>
      </c>
      <c r="BH2948" s="198">
        <f>IF(N2948="sníž. přenesená",J2948,0)</f>
        <v>0</v>
      </c>
      <c r="BI2948" s="198">
        <f>IF(N2948="nulová",J2948,0)</f>
        <v>0</v>
      </c>
      <c r="BJ2948" s="21" t="s">
        <v>85</v>
      </c>
      <c r="BK2948" s="198">
        <f>ROUND(I2948*H2948,2)</f>
        <v>0</v>
      </c>
      <c r="BL2948" s="21" t="s">
        <v>642</v>
      </c>
      <c r="BM2948" s="197" t="s">
        <v>3146</v>
      </c>
    </row>
    <row r="2949" spans="1:65" s="2" customFormat="1" ht="11.25">
      <c r="A2949" s="38"/>
      <c r="B2949" s="39"/>
      <c r="C2949" s="40"/>
      <c r="D2949" s="199" t="s">
        <v>542</v>
      </c>
      <c r="E2949" s="40"/>
      <c r="F2949" s="200" t="s">
        <v>3147</v>
      </c>
      <c r="G2949" s="40"/>
      <c r="H2949" s="40"/>
      <c r="I2949" s="201"/>
      <c r="J2949" s="40"/>
      <c r="K2949" s="40"/>
      <c r="L2949" s="43"/>
      <c r="M2949" s="202"/>
      <c r="N2949" s="203"/>
      <c r="O2949" s="68"/>
      <c r="P2949" s="68"/>
      <c r="Q2949" s="68"/>
      <c r="R2949" s="68"/>
      <c r="S2949" s="68"/>
      <c r="T2949" s="69"/>
      <c r="U2949" s="38"/>
      <c r="V2949" s="38"/>
      <c r="W2949" s="38"/>
      <c r="X2949" s="38"/>
      <c r="Y2949" s="38"/>
      <c r="Z2949" s="38"/>
      <c r="AA2949" s="38"/>
      <c r="AB2949" s="38"/>
      <c r="AC2949" s="38"/>
      <c r="AD2949" s="38"/>
      <c r="AE2949" s="38"/>
      <c r="AT2949" s="21" t="s">
        <v>542</v>
      </c>
      <c r="AU2949" s="21" t="s">
        <v>85</v>
      </c>
    </row>
    <row r="2950" spans="1:65" s="15" customFormat="1" ht="22.5">
      <c r="B2950" s="227"/>
      <c r="C2950" s="228"/>
      <c r="D2950" s="206" t="s">
        <v>546</v>
      </c>
      <c r="E2950" s="229" t="s">
        <v>19</v>
      </c>
      <c r="F2950" s="230" t="s">
        <v>3148</v>
      </c>
      <c r="G2950" s="228"/>
      <c r="H2950" s="229" t="s">
        <v>19</v>
      </c>
      <c r="I2950" s="231"/>
      <c r="J2950" s="228"/>
      <c r="K2950" s="228"/>
      <c r="L2950" s="232"/>
      <c r="M2950" s="233"/>
      <c r="N2950" s="234"/>
      <c r="O2950" s="234"/>
      <c r="P2950" s="234"/>
      <c r="Q2950" s="234"/>
      <c r="R2950" s="234"/>
      <c r="S2950" s="234"/>
      <c r="T2950" s="235"/>
      <c r="AT2950" s="236" t="s">
        <v>546</v>
      </c>
      <c r="AU2950" s="236" t="s">
        <v>85</v>
      </c>
      <c r="AV2950" s="15" t="s">
        <v>79</v>
      </c>
      <c r="AW2950" s="15" t="s">
        <v>33</v>
      </c>
      <c r="AX2950" s="15" t="s">
        <v>72</v>
      </c>
      <c r="AY2950" s="236" t="s">
        <v>525</v>
      </c>
    </row>
    <row r="2951" spans="1:65" s="13" customFormat="1" ht="11.25">
      <c r="B2951" s="204"/>
      <c r="C2951" s="205"/>
      <c r="D2951" s="206" t="s">
        <v>546</v>
      </c>
      <c r="E2951" s="207" t="s">
        <v>19</v>
      </c>
      <c r="F2951" s="208" t="s">
        <v>3149</v>
      </c>
      <c r="G2951" s="205"/>
      <c r="H2951" s="209">
        <v>110.657</v>
      </c>
      <c r="I2951" s="210"/>
      <c r="J2951" s="205"/>
      <c r="K2951" s="205"/>
      <c r="L2951" s="211"/>
      <c r="M2951" s="212"/>
      <c r="N2951" s="213"/>
      <c r="O2951" s="213"/>
      <c r="P2951" s="213"/>
      <c r="Q2951" s="213"/>
      <c r="R2951" s="213"/>
      <c r="S2951" s="213"/>
      <c r="T2951" s="214"/>
      <c r="AT2951" s="215" t="s">
        <v>546</v>
      </c>
      <c r="AU2951" s="215" t="s">
        <v>85</v>
      </c>
      <c r="AV2951" s="13" t="s">
        <v>85</v>
      </c>
      <c r="AW2951" s="13" t="s">
        <v>33</v>
      </c>
      <c r="AX2951" s="13" t="s">
        <v>79</v>
      </c>
      <c r="AY2951" s="215" t="s">
        <v>525</v>
      </c>
    </row>
    <row r="2952" spans="1:65" s="2" customFormat="1" ht="62.65" customHeight="1">
      <c r="A2952" s="38"/>
      <c r="B2952" s="39"/>
      <c r="C2952" s="186" t="s">
        <v>3150</v>
      </c>
      <c r="D2952" s="186" t="s">
        <v>533</v>
      </c>
      <c r="E2952" s="187" t="s">
        <v>3151</v>
      </c>
      <c r="F2952" s="188" t="s">
        <v>3152</v>
      </c>
      <c r="G2952" s="189" t="s">
        <v>132</v>
      </c>
      <c r="H2952" s="190">
        <v>113.476</v>
      </c>
      <c r="I2952" s="191"/>
      <c r="J2952" s="192">
        <f>ROUND(I2952*H2952,2)</f>
        <v>0</v>
      </c>
      <c r="K2952" s="188" t="s">
        <v>536</v>
      </c>
      <c r="L2952" s="43"/>
      <c r="M2952" s="193" t="s">
        <v>19</v>
      </c>
      <c r="N2952" s="194" t="s">
        <v>44</v>
      </c>
      <c r="O2952" s="68"/>
      <c r="P2952" s="195">
        <f>O2952*H2952</f>
        <v>0</v>
      </c>
      <c r="Q2952" s="195">
        <v>2.7999999999999998E-4</v>
      </c>
      <c r="R2952" s="195">
        <f>Q2952*H2952</f>
        <v>3.1773279999999994E-2</v>
      </c>
      <c r="S2952" s="195">
        <v>0</v>
      </c>
      <c r="T2952" s="196">
        <f>S2952*H2952</f>
        <v>0</v>
      </c>
      <c r="U2952" s="38"/>
      <c r="V2952" s="38"/>
      <c r="W2952" s="38"/>
      <c r="X2952" s="38"/>
      <c r="Y2952" s="38"/>
      <c r="Z2952" s="38"/>
      <c r="AA2952" s="38"/>
      <c r="AB2952" s="38"/>
      <c r="AC2952" s="38"/>
      <c r="AD2952" s="38"/>
      <c r="AE2952" s="38"/>
      <c r="AR2952" s="197" t="s">
        <v>642</v>
      </c>
      <c r="AT2952" s="197" t="s">
        <v>533</v>
      </c>
      <c r="AU2952" s="197" t="s">
        <v>85</v>
      </c>
      <c r="AY2952" s="21" t="s">
        <v>525</v>
      </c>
      <c r="BE2952" s="198">
        <f>IF(N2952="základní",J2952,0)</f>
        <v>0</v>
      </c>
      <c r="BF2952" s="198">
        <f>IF(N2952="snížená",J2952,0)</f>
        <v>0</v>
      </c>
      <c r="BG2952" s="198">
        <f>IF(N2952="zákl. přenesená",J2952,0)</f>
        <v>0</v>
      </c>
      <c r="BH2952" s="198">
        <f>IF(N2952="sníž. přenesená",J2952,0)</f>
        <v>0</v>
      </c>
      <c r="BI2952" s="198">
        <f>IF(N2952="nulová",J2952,0)</f>
        <v>0</v>
      </c>
      <c r="BJ2952" s="21" t="s">
        <v>85</v>
      </c>
      <c r="BK2952" s="198">
        <f>ROUND(I2952*H2952,2)</f>
        <v>0</v>
      </c>
      <c r="BL2952" s="21" t="s">
        <v>642</v>
      </c>
      <c r="BM2952" s="197" t="s">
        <v>3153</v>
      </c>
    </row>
    <row r="2953" spans="1:65" s="2" customFormat="1" ht="11.25">
      <c r="A2953" s="38"/>
      <c r="B2953" s="39"/>
      <c r="C2953" s="40"/>
      <c r="D2953" s="199" t="s">
        <v>542</v>
      </c>
      <c r="E2953" s="40"/>
      <c r="F2953" s="200" t="s">
        <v>3154</v>
      </c>
      <c r="G2953" s="40"/>
      <c r="H2953" s="40"/>
      <c r="I2953" s="201"/>
      <c r="J2953" s="40"/>
      <c r="K2953" s="40"/>
      <c r="L2953" s="43"/>
      <c r="M2953" s="202"/>
      <c r="N2953" s="203"/>
      <c r="O2953" s="68"/>
      <c r="P2953" s="68"/>
      <c r="Q2953" s="68"/>
      <c r="R2953" s="68"/>
      <c r="S2953" s="68"/>
      <c r="T2953" s="69"/>
      <c r="U2953" s="38"/>
      <c r="V2953" s="38"/>
      <c r="W2953" s="38"/>
      <c r="X2953" s="38"/>
      <c r="Y2953" s="38"/>
      <c r="Z2953" s="38"/>
      <c r="AA2953" s="38"/>
      <c r="AB2953" s="38"/>
      <c r="AC2953" s="38"/>
      <c r="AD2953" s="38"/>
      <c r="AE2953" s="38"/>
      <c r="AT2953" s="21" t="s">
        <v>542</v>
      </c>
      <c r="AU2953" s="21" t="s">
        <v>85</v>
      </c>
    </row>
    <row r="2954" spans="1:65" s="15" customFormat="1" ht="22.5">
      <c r="B2954" s="227"/>
      <c r="C2954" s="228"/>
      <c r="D2954" s="206" t="s">
        <v>546</v>
      </c>
      <c r="E2954" s="229" t="s">
        <v>19</v>
      </c>
      <c r="F2954" s="230" t="s">
        <v>3148</v>
      </c>
      <c r="G2954" s="228"/>
      <c r="H2954" s="229" t="s">
        <v>19</v>
      </c>
      <c r="I2954" s="231"/>
      <c r="J2954" s="228"/>
      <c r="K2954" s="228"/>
      <c r="L2954" s="232"/>
      <c r="M2954" s="233"/>
      <c r="N2954" s="234"/>
      <c r="O2954" s="234"/>
      <c r="P2954" s="234"/>
      <c r="Q2954" s="234"/>
      <c r="R2954" s="234"/>
      <c r="S2954" s="234"/>
      <c r="T2954" s="235"/>
      <c r="AT2954" s="236" t="s">
        <v>546</v>
      </c>
      <c r="AU2954" s="236" t="s">
        <v>85</v>
      </c>
      <c r="AV2954" s="15" t="s">
        <v>79</v>
      </c>
      <c r="AW2954" s="15" t="s">
        <v>33</v>
      </c>
      <c r="AX2954" s="15" t="s">
        <v>72</v>
      </c>
      <c r="AY2954" s="236" t="s">
        <v>525</v>
      </c>
    </row>
    <row r="2955" spans="1:65" s="13" customFormat="1" ht="11.25">
      <c r="B2955" s="204"/>
      <c r="C2955" s="205"/>
      <c r="D2955" s="206" t="s">
        <v>546</v>
      </c>
      <c r="E2955" s="207" t="s">
        <v>19</v>
      </c>
      <c r="F2955" s="208" t="s">
        <v>3155</v>
      </c>
      <c r="G2955" s="205"/>
      <c r="H2955" s="209">
        <v>150.48599999999999</v>
      </c>
      <c r="I2955" s="210"/>
      <c r="J2955" s="205"/>
      <c r="K2955" s="205"/>
      <c r="L2955" s="211"/>
      <c r="M2955" s="212"/>
      <c r="N2955" s="213"/>
      <c r="O2955" s="213"/>
      <c r="P2955" s="213"/>
      <c r="Q2955" s="213"/>
      <c r="R2955" s="213"/>
      <c r="S2955" s="213"/>
      <c r="T2955" s="214"/>
      <c r="AT2955" s="215" t="s">
        <v>546</v>
      </c>
      <c r="AU2955" s="215" t="s">
        <v>85</v>
      </c>
      <c r="AV2955" s="13" t="s">
        <v>85</v>
      </c>
      <c r="AW2955" s="13" t="s">
        <v>33</v>
      </c>
      <c r="AX2955" s="13" t="s">
        <v>72</v>
      </c>
      <c r="AY2955" s="215" t="s">
        <v>525</v>
      </c>
    </row>
    <row r="2956" spans="1:65" s="13" customFormat="1" ht="11.25">
      <c r="B2956" s="204"/>
      <c r="C2956" s="205"/>
      <c r="D2956" s="206" t="s">
        <v>546</v>
      </c>
      <c r="E2956" s="207" t="s">
        <v>19</v>
      </c>
      <c r="F2956" s="208" t="s">
        <v>3156</v>
      </c>
      <c r="G2956" s="205"/>
      <c r="H2956" s="209">
        <v>8.69</v>
      </c>
      <c r="I2956" s="210"/>
      <c r="J2956" s="205"/>
      <c r="K2956" s="205"/>
      <c r="L2956" s="211"/>
      <c r="M2956" s="212"/>
      <c r="N2956" s="213"/>
      <c r="O2956" s="213"/>
      <c r="P2956" s="213"/>
      <c r="Q2956" s="213"/>
      <c r="R2956" s="213"/>
      <c r="S2956" s="213"/>
      <c r="T2956" s="214"/>
      <c r="AT2956" s="215" t="s">
        <v>546</v>
      </c>
      <c r="AU2956" s="215" t="s">
        <v>85</v>
      </c>
      <c r="AV2956" s="13" t="s">
        <v>85</v>
      </c>
      <c r="AW2956" s="13" t="s">
        <v>33</v>
      </c>
      <c r="AX2956" s="13" t="s">
        <v>72</v>
      </c>
      <c r="AY2956" s="215" t="s">
        <v>525</v>
      </c>
    </row>
    <row r="2957" spans="1:65" s="13" customFormat="1" ht="11.25">
      <c r="B2957" s="204"/>
      <c r="C2957" s="205"/>
      <c r="D2957" s="206" t="s">
        <v>546</v>
      </c>
      <c r="E2957" s="207" t="s">
        <v>19</v>
      </c>
      <c r="F2957" s="208" t="s">
        <v>3157</v>
      </c>
      <c r="G2957" s="205"/>
      <c r="H2957" s="209">
        <v>-45.7</v>
      </c>
      <c r="I2957" s="210"/>
      <c r="J2957" s="205"/>
      <c r="K2957" s="205"/>
      <c r="L2957" s="211"/>
      <c r="M2957" s="212"/>
      <c r="N2957" s="213"/>
      <c r="O2957" s="213"/>
      <c r="P2957" s="213"/>
      <c r="Q2957" s="213"/>
      <c r="R2957" s="213"/>
      <c r="S2957" s="213"/>
      <c r="T2957" s="214"/>
      <c r="AT2957" s="215" t="s">
        <v>546</v>
      </c>
      <c r="AU2957" s="215" t="s">
        <v>85</v>
      </c>
      <c r="AV2957" s="13" t="s">
        <v>85</v>
      </c>
      <c r="AW2957" s="13" t="s">
        <v>33</v>
      </c>
      <c r="AX2957" s="13" t="s">
        <v>72</v>
      </c>
      <c r="AY2957" s="215" t="s">
        <v>525</v>
      </c>
    </row>
    <row r="2958" spans="1:65" s="16" customFormat="1" ht="11.25">
      <c r="B2958" s="237"/>
      <c r="C2958" s="238"/>
      <c r="D2958" s="206" t="s">
        <v>546</v>
      </c>
      <c r="E2958" s="239" t="s">
        <v>598</v>
      </c>
      <c r="F2958" s="240" t="s">
        <v>590</v>
      </c>
      <c r="G2958" s="238"/>
      <c r="H2958" s="241">
        <v>113.476</v>
      </c>
      <c r="I2958" s="242"/>
      <c r="J2958" s="238"/>
      <c r="K2958" s="238"/>
      <c r="L2958" s="243"/>
      <c r="M2958" s="244"/>
      <c r="N2958" s="245"/>
      <c r="O2958" s="245"/>
      <c r="P2958" s="245"/>
      <c r="Q2958" s="245"/>
      <c r="R2958" s="245"/>
      <c r="S2958" s="245"/>
      <c r="T2958" s="246"/>
      <c r="AT2958" s="247" t="s">
        <v>546</v>
      </c>
      <c r="AU2958" s="247" t="s">
        <v>85</v>
      </c>
      <c r="AV2958" s="16" t="s">
        <v>573</v>
      </c>
      <c r="AW2958" s="16" t="s">
        <v>33</v>
      </c>
      <c r="AX2958" s="16" t="s">
        <v>72</v>
      </c>
      <c r="AY2958" s="247" t="s">
        <v>525</v>
      </c>
    </row>
    <row r="2959" spans="1:65" s="14" customFormat="1" ht="11.25">
      <c r="B2959" s="216"/>
      <c r="C2959" s="217"/>
      <c r="D2959" s="206" t="s">
        <v>546</v>
      </c>
      <c r="E2959" s="218" t="s">
        <v>19</v>
      </c>
      <c r="F2959" s="219" t="s">
        <v>552</v>
      </c>
      <c r="G2959" s="217"/>
      <c r="H2959" s="220">
        <v>113.476</v>
      </c>
      <c r="I2959" s="221"/>
      <c r="J2959" s="217"/>
      <c r="K2959" s="217"/>
      <c r="L2959" s="222"/>
      <c r="M2959" s="223"/>
      <c r="N2959" s="224"/>
      <c r="O2959" s="224"/>
      <c r="P2959" s="224"/>
      <c r="Q2959" s="224"/>
      <c r="R2959" s="224"/>
      <c r="S2959" s="224"/>
      <c r="T2959" s="225"/>
      <c r="AT2959" s="226" t="s">
        <v>546</v>
      </c>
      <c r="AU2959" s="226" t="s">
        <v>85</v>
      </c>
      <c r="AV2959" s="14" t="s">
        <v>537</v>
      </c>
      <c r="AW2959" s="14" t="s">
        <v>33</v>
      </c>
      <c r="AX2959" s="14" t="s">
        <v>79</v>
      </c>
      <c r="AY2959" s="226" t="s">
        <v>525</v>
      </c>
    </row>
    <row r="2960" spans="1:65" s="2" customFormat="1" ht="62.65" customHeight="1">
      <c r="A2960" s="38"/>
      <c r="B2960" s="39"/>
      <c r="C2960" s="186" t="s">
        <v>3158</v>
      </c>
      <c r="D2960" s="186" t="s">
        <v>533</v>
      </c>
      <c r="E2960" s="187" t="s">
        <v>3159</v>
      </c>
      <c r="F2960" s="188" t="s">
        <v>3160</v>
      </c>
      <c r="G2960" s="189" t="s">
        <v>132</v>
      </c>
      <c r="H2960" s="190">
        <v>45.7</v>
      </c>
      <c r="I2960" s="191"/>
      <c r="J2960" s="192">
        <f>ROUND(I2960*H2960,2)</f>
        <v>0</v>
      </c>
      <c r="K2960" s="188" t="s">
        <v>536</v>
      </c>
      <c r="L2960" s="43"/>
      <c r="M2960" s="193" t="s">
        <v>19</v>
      </c>
      <c r="N2960" s="194" t="s">
        <v>44</v>
      </c>
      <c r="O2960" s="68"/>
      <c r="P2960" s="195">
        <f>O2960*H2960</f>
        <v>0</v>
      </c>
      <c r="Q2960" s="195">
        <v>4.2999999999999999E-4</v>
      </c>
      <c r="R2960" s="195">
        <f>Q2960*H2960</f>
        <v>1.9651000000000002E-2</v>
      </c>
      <c r="S2960" s="195">
        <v>0</v>
      </c>
      <c r="T2960" s="196">
        <f>S2960*H2960</f>
        <v>0</v>
      </c>
      <c r="U2960" s="38"/>
      <c r="V2960" s="38"/>
      <c r="W2960" s="38"/>
      <c r="X2960" s="38"/>
      <c r="Y2960" s="38"/>
      <c r="Z2960" s="38"/>
      <c r="AA2960" s="38"/>
      <c r="AB2960" s="38"/>
      <c r="AC2960" s="38"/>
      <c r="AD2960" s="38"/>
      <c r="AE2960" s="38"/>
      <c r="AR2960" s="197" t="s">
        <v>642</v>
      </c>
      <c r="AT2960" s="197" t="s">
        <v>533</v>
      </c>
      <c r="AU2960" s="197" t="s">
        <v>85</v>
      </c>
      <c r="AY2960" s="21" t="s">
        <v>525</v>
      </c>
      <c r="BE2960" s="198">
        <f>IF(N2960="základní",J2960,0)</f>
        <v>0</v>
      </c>
      <c r="BF2960" s="198">
        <f>IF(N2960="snížená",J2960,0)</f>
        <v>0</v>
      </c>
      <c r="BG2960" s="198">
        <f>IF(N2960="zákl. přenesená",J2960,0)</f>
        <v>0</v>
      </c>
      <c r="BH2960" s="198">
        <f>IF(N2960="sníž. přenesená",J2960,0)</f>
        <v>0</v>
      </c>
      <c r="BI2960" s="198">
        <f>IF(N2960="nulová",J2960,0)</f>
        <v>0</v>
      </c>
      <c r="BJ2960" s="21" t="s">
        <v>85</v>
      </c>
      <c r="BK2960" s="198">
        <f>ROUND(I2960*H2960,2)</f>
        <v>0</v>
      </c>
      <c r="BL2960" s="21" t="s">
        <v>642</v>
      </c>
      <c r="BM2960" s="197" t="s">
        <v>3161</v>
      </c>
    </row>
    <row r="2961" spans="1:65" s="2" customFormat="1" ht="11.25">
      <c r="A2961" s="38"/>
      <c r="B2961" s="39"/>
      <c r="C2961" s="40"/>
      <c r="D2961" s="199" t="s">
        <v>542</v>
      </c>
      <c r="E2961" s="40"/>
      <c r="F2961" s="200" t="s">
        <v>3162</v>
      </c>
      <c r="G2961" s="40"/>
      <c r="H2961" s="40"/>
      <c r="I2961" s="201"/>
      <c r="J2961" s="40"/>
      <c r="K2961" s="40"/>
      <c r="L2961" s="43"/>
      <c r="M2961" s="202"/>
      <c r="N2961" s="203"/>
      <c r="O2961" s="68"/>
      <c r="P2961" s="68"/>
      <c r="Q2961" s="68"/>
      <c r="R2961" s="68"/>
      <c r="S2961" s="68"/>
      <c r="T2961" s="69"/>
      <c r="U2961" s="38"/>
      <c r="V2961" s="38"/>
      <c r="W2961" s="38"/>
      <c r="X2961" s="38"/>
      <c r="Y2961" s="38"/>
      <c r="Z2961" s="38"/>
      <c r="AA2961" s="38"/>
      <c r="AB2961" s="38"/>
      <c r="AC2961" s="38"/>
      <c r="AD2961" s="38"/>
      <c r="AE2961" s="38"/>
      <c r="AT2961" s="21" t="s">
        <v>542</v>
      </c>
      <c r="AU2961" s="21" t="s">
        <v>85</v>
      </c>
    </row>
    <row r="2962" spans="1:65" s="15" customFormat="1" ht="22.5">
      <c r="B2962" s="227"/>
      <c r="C2962" s="228"/>
      <c r="D2962" s="206" t="s">
        <v>546</v>
      </c>
      <c r="E2962" s="229" t="s">
        <v>19</v>
      </c>
      <c r="F2962" s="230" t="s">
        <v>3148</v>
      </c>
      <c r="G2962" s="228"/>
      <c r="H2962" s="229" t="s">
        <v>19</v>
      </c>
      <c r="I2962" s="231"/>
      <c r="J2962" s="228"/>
      <c r="K2962" s="228"/>
      <c r="L2962" s="232"/>
      <c r="M2962" s="233"/>
      <c r="N2962" s="234"/>
      <c r="O2962" s="234"/>
      <c r="P2962" s="234"/>
      <c r="Q2962" s="234"/>
      <c r="R2962" s="234"/>
      <c r="S2962" s="234"/>
      <c r="T2962" s="235"/>
      <c r="AT2962" s="236" t="s">
        <v>546</v>
      </c>
      <c r="AU2962" s="236" t="s">
        <v>85</v>
      </c>
      <c r="AV2962" s="15" t="s">
        <v>79</v>
      </c>
      <c r="AW2962" s="15" t="s">
        <v>33</v>
      </c>
      <c r="AX2962" s="15" t="s">
        <v>72</v>
      </c>
      <c r="AY2962" s="236" t="s">
        <v>525</v>
      </c>
    </row>
    <row r="2963" spans="1:65" s="13" customFormat="1" ht="11.25">
      <c r="B2963" s="204"/>
      <c r="C2963" s="205"/>
      <c r="D2963" s="206" t="s">
        <v>546</v>
      </c>
      <c r="E2963" s="207" t="s">
        <v>19</v>
      </c>
      <c r="F2963" s="208" t="s">
        <v>3163</v>
      </c>
      <c r="G2963" s="205"/>
      <c r="H2963" s="209">
        <v>45.7</v>
      </c>
      <c r="I2963" s="210"/>
      <c r="J2963" s="205"/>
      <c r="K2963" s="205"/>
      <c r="L2963" s="211"/>
      <c r="M2963" s="212"/>
      <c r="N2963" s="213"/>
      <c r="O2963" s="213"/>
      <c r="P2963" s="213"/>
      <c r="Q2963" s="213"/>
      <c r="R2963" s="213"/>
      <c r="S2963" s="213"/>
      <c r="T2963" s="214"/>
      <c r="AT2963" s="215" t="s">
        <v>546</v>
      </c>
      <c r="AU2963" s="215" t="s">
        <v>85</v>
      </c>
      <c r="AV2963" s="13" t="s">
        <v>85</v>
      </c>
      <c r="AW2963" s="13" t="s">
        <v>33</v>
      </c>
      <c r="AX2963" s="13" t="s">
        <v>72</v>
      </c>
      <c r="AY2963" s="215" t="s">
        <v>525</v>
      </c>
    </row>
    <row r="2964" spans="1:65" s="16" customFormat="1" ht="11.25">
      <c r="B2964" s="237"/>
      <c r="C2964" s="238"/>
      <c r="D2964" s="206" t="s">
        <v>546</v>
      </c>
      <c r="E2964" s="239" t="s">
        <v>609</v>
      </c>
      <c r="F2964" s="240" t="s">
        <v>590</v>
      </c>
      <c r="G2964" s="238"/>
      <c r="H2964" s="241">
        <v>45.7</v>
      </c>
      <c r="I2964" s="242"/>
      <c r="J2964" s="238"/>
      <c r="K2964" s="238"/>
      <c r="L2964" s="243"/>
      <c r="M2964" s="244"/>
      <c r="N2964" s="245"/>
      <c r="O2964" s="245"/>
      <c r="P2964" s="245"/>
      <c r="Q2964" s="245"/>
      <c r="R2964" s="245"/>
      <c r="S2964" s="245"/>
      <c r="T2964" s="246"/>
      <c r="AT2964" s="247" t="s">
        <v>546</v>
      </c>
      <c r="AU2964" s="247" t="s">
        <v>85</v>
      </c>
      <c r="AV2964" s="16" t="s">
        <v>573</v>
      </c>
      <c r="AW2964" s="16" t="s">
        <v>33</v>
      </c>
      <c r="AX2964" s="16" t="s">
        <v>72</v>
      </c>
      <c r="AY2964" s="247" t="s">
        <v>525</v>
      </c>
    </row>
    <row r="2965" spans="1:65" s="14" customFormat="1" ht="11.25">
      <c r="B2965" s="216"/>
      <c r="C2965" s="217"/>
      <c r="D2965" s="206" t="s">
        <v>546</v>
      </c>
      <c r="E2965" s="218" t="s">
        <v>19</v>
      </c>
      <c r="F2965" s="219" t="s">
        <v>552</v>
      </c>
      <c r="G2965" s="217"/>
      <c r="H2965" s="220">
        <v>45.7</v>
      </c>
      <c r="I2965" s="221"/>
      <c r="J2965" s="217"/>
      <c r="K2965" s="217"/>
      <c r="L2965" s="222"/>
      <c r="M2965" s="223"/>
      <c r="N2965" s="224"/>
      <c r="O2965" s="224"/>
      <c r="P2965" s="224"/>
      <c r="Q2965" s="224"/>
      <c r="R2965" s="224"/>
      <c r="S2965" s="224"/>
      <c r="T2965" s="225"/>
      <c r="AT2965" s="226" t="s">
        <v>546</v>
      </c>
      <c r="AU2965" s="226" t="s">
        <v>85</v>
      </c>
      <c r="AV2965" s="14" t="s">
        <v>537</v>
      </c>
      <c r="AW2965" s="14" t="s">
        <v>33</v>
      </c>
      <c r="AX2965" s="14" t="s">
        <v>79</v>
      </c>
      <c r="AY2965" s="226" t="s">
        <v>525</v>
      </c>
    </row>
    <row r="2966" spans="1:65" s="2" customFormat="1" ht="24.2" customHeight="1">
      <c r="A2966" s="38"/>
      <c r="B2966" s="39"/>
      <c r="C2966" s="248" t="s">
        <v>3164</v>
      </c>
      <c r="D2966" s="248" t="s">
        <v>369</v>
      </c>
      <c r="E2966" s="249" t="s">
        <v>3165</v>
      </c>
      <c r="F2966" s="250" t="s">
        <v>3166</v>
      </c>
      <c r="G2966" s="251" t="s">
        <v>132</v>
      </c>
      <c r="H2966" s="252">
        <v>314.49</v>
      </c>
      <c r="I2966" s="253"/>
      <c r="J2966" s="254">
        <f>ROUND(I2966*H2966,2)</f>
        <v>0</v>
      </c>
      <c r="K2966" s="250" t="s">
        <v>536</v>
      </c>
      <c r="L2966" s="255"/>
      <c r="M2966" s="256" t="s">
        <v>19</v>
      </c>
      <c r="N2966" s="257" t="s">
        <v>44</v>
      </c>
      <c r="O2966" s="68"/>
      <c r="P2966" s="195">
        <f>O2966*H2966</f>
        <v>0</v>
      </c>
      <c r="Q2966" s="195">
        <v>2.2000000000000001E-3</v>
      </c>
      <c r="R2966" s="195">
        <f>Q2966*H2966</f>
        <v>0.6918780000000001</v>
      </c>
      <c r="S2966" s="195">
        <v>0</v>
      </c>
      <c r="T2966" s="196">
        <f>S2966*H2966</f>
        <v>0</v>
      </c>
      <c r="U2966" s="38"/>
      <c r="V2966" s="38"/>
      <c r="W2966" s="38"/>
      <c r="X2966" s="38"/>
      <c r="Y2966" s="38"/>
      <c r="Z2966" s="38"/>
      <c r="AA2966" s="38"/>
      <c r="AB2966" s="38"/>
      <c r="AC2966" s="38"/>
      <c r="AD2966" s="38"/>
      <c r="AE2966" s="38"/>
      <c r="AR2966" s="197" t="s">
        <v>839</v>
      </c>
      <c r="AT2966" s="197" t="s">
        <v>369</v>
      </c>
      <c r="AU2966" s="197" t="s">
        <v>85</v>
      </c>
      <c r="AY2966" s="21" t="s">
        <v>525</v>
      </c>
      <c r="BE2966" s="198">
        <f>IF(N2966="základní",J2966,0)</f>
        <v>0</v>
      </c>
      <c r="BF2966" s="198">
        <f>IF(N2966="snížená",J2966,0)</f>
        <v>0</v>
      </c>
      <c r="BG2966" s="198">
        <f>IF(N2966="zákl. přenesená",J2966,0)</f>
        <v>0</v>
      </c>
      <c r="BH2966" s="198">
        <f>IF(N2966="sníž. přenesená",J2966,0)</f>
        <v>0</v>
      </c>
      <c r="BI2966" s="198">
        <f>IF(N2966="nulová",J2966,0)</f>
        <v>0</v>
      </c>
      <c r="BJ2966" s="21" t="s">
        <v>85</v>
      </c>
      <c r="BK2966" s="198">
        <f>ROUND(I2966*H2966,2)</f>
        <v>0</v>
      </c>
      <c r="BL2966" s="21" t="s">
        <v>642</v>
      </c>
      <c r="BM2966" s="197" t="s">
        <v>3167</v>
      </c>
    </row>
    <row r="2967" spans="1:65" s="13" customFormat="1" ht="11.25">
      <c r="B2967" s="204"/>
      <c r="C2967" s="205"/>
      <c r="D2967" s="206" t="s">
        <v>546</v>
      </c>
      <c r="E2967" s="207" t="s">
        <v>19</v>
      </c>
      <c r="F2967" s="208" t="s">
        <v>594</v>
      </c>
      <c r="G2967" s="205"/>
      <c r="H2967" s="209">
        <v>269.83300000000003</v>
      </c>
      <c r="I2967" s="210"/>
      <c r="J2967" s="205"/>
      <c r="K2967" s="205"/>
      <c r="L2967" s="211"/>
      <c r="M2967" s="212"/>
      <c r="N2967" s="213"/>
      <c r="O2967" s="213"/>
      <c r="P2967" s="213"/>
      <c r="Q2967" s="213"/>
      <c r="R2967" s="213"/>
      <c r="S2967" s="213"/>
      <c r="T2967" s="214"/>
      <c r="AT2967" s="215" t="s">
        <v>546</v>
      </c>
      <c r="AU2967" s="215" t="s">
        <v>85</v>
      </c>
      <c r="AV2967" s="13" t="s">
        <v>85</v>
      </c>
      <c r="AW2967" s="13" t="s">
        <v>33</v>
      </c>
      <c r="AX2967" s="13" t="s">
        <v>79</v>
      </c>
      <c r="AY2967" s="215" t="s">
        <v>525</v>
      </c>
    </row>
    <row r="2968" spans="1:65" s="13" customFormat="1" ht="11.25">
      <c r="B2968" s="204"/>
      <c r="C2968" s="205"/>
      <c r="D2968" s="206" t="s">
        <v>546</v>
      </c>
      <c r="E2968" s="205"/>
      <c r="F2968" s="208" t="s">
        <v>3168</v>
      </c>
      <c r="G2968" s="205"/>
      <c r="H2968" s="209">
        <v>314.49</v>
      </c>
      <c r="I2968" s="210"/>
      <c r="J2968" s="205"/>
      <c r="K2968" s="205"/>
      <c r="L2968" s="211"/>
      <c r="M2968" s="212"/>
      <c r="N2968" s="213"/>
      <c r="O2968" s="213"/>
      <c r="P2968" s="213"/>
      <c r="Q2968" s="213"/>
      <c r="R2968" s="213"/>
      <c r="S2968" s="213"/>
      <c r="T2968" s="214"/>
      <c r="AT2968" s="215" t="s">
        <v>546</v>
      </c>
      <c r="AU2968" s="215" t="s">
        <v>85</v>
      </c>
      <c r="AV2968" s="13" t="s">
        <v>85</v>
      </c>
      <c r="AW2968" s="13" t="s">
        <v>4</v>
      </c>
      <c r="AX2968" s="13" t="s">
        <v>79</v>
      </c>
      <c r="AY2968" s="215" t="s">
        <v>525</v>
      </c>
    </row>
    <row r="2969" spans="1:65" s="2" customFormat="1" ht="33" customHeight="1">
      <c r="A2969" s="38"/>
      <c r="B2969" s="39"/>
      <c r="C2969" s="186" t="s">
        <v>3169</v>
      </c>
      <c r="D2969" s="186" t="s">
        <v>533</v>
      </c>
      <c r="E2969" s="187" t="s">
        <v>3170</v>
      </c>
      <c r="F2969" s="188" t="s">
        <v>3171</v>
      </c>
      <c r="G2969" s="189" t="s">
        <v>132</v>
      </c>
      <c r="H2969" s="190">
        <v>502.54300000000001</v>
      </c>
      <c r="I2969" s="191"/>
      <c r="J2969" s="192">
        <f>ROUND(I2969*H2969,2)</f>
        <v>0</v>
      </c>
      <c r="K2969" s="188" t="s">
        <v>536</v>
      </c>
      <c r="L2969" s="43"/>
      <c r="M2969" s="193" t="s">
        <v>19</v>
      </c>
      <c r="N2969" s="194" t="s">
        <v>44</v>
      </c>
      <c r="O2969" s="68"/>
      <c r="P2969" s="195">
        <f>O2969*H2969</f>
        <v>0</v>
      </c>
      <c r="Q2969" s="195">
        <v>0</v>
      </c>
      <c r="R2969" s="195">
        <f>Q2969*H2969</f>
        <v>0</v>
      </c>
      <c r="S2969" s="195">
        <v>0</v>
      </c>
      <c r="T2969" s="196">
        <f>S2969*H2969</f>
        <v>0</v>
      </c>
      <c r="U2969" s="38"/>
      <c r="V2969" s="38"/>
      <c r="W2969" s="38"/>
      <c r="X2969" s="38"/>
      <c r="Y2969" s="38"/>
      <c r="Z2969" s="38"/>
      <c r="AA2969" s="38"/>
      <c r="AB2969" s="38"/>
      <c r="AC2969" s="38"/>
      <c r="AD2969" s="38"/>
      <c r="AE2969" s="38"/>
      <c r="AR2969" s="197" t="s">
        <v>642</v>
      </c>
      <c r="AT2969" s="197" t="s">
        <v>533</v>
      </c>
      <c r="AU2969" s="197" t="s">
        <v>85</v>
      </c>
      <c r="AY2969" s="21" t="s">
        <v>525</v>
      </c>
      <c r="BE2969" s="198">
        <f>IF(N2969="základní",J2969,0)</f>
        <v>0</v>
      </c>
      <c r="BF2969" s="198">
        <f>IF(N2969="snížená",J2969,0)</f>
        <v>0</v>
      </c>
      <c r="BG2969" s="198">
        <f>IF(N2969="zákl. přenesená",J2969,0)</f>
        <v>0</v>
      </c>
      <c r="BH2969" s="198">
        <f>IF(N2969="sníž. přenesená",J2969,0)</f>
        <v>0</v>
      </c>
      <c r="BI2969" s="198">
        <f>IF(N2969="nulová",J2969,0)</f>
        <v>0</v>
      </c>
      <c r="BJ2969" s="21" t="s">
        <v>85</v>
      </c>
      <c r="BK2969" s="198">
        <f>ROUND(I2969*H2969,2)</f>
        <v>0</v>
      </c>
      <c r="BL2969" s="21" t="s">
        <v>642</v>
      </c>
      <c r="BM2969" s="197" t="s">
        <v>3172</v>
      </c>
    </row>
    <row r="2970" spans="1:65" s="2" customFormat="1" ht="11.25">
      <c r="A2970" s="38"/>
      <c r="B2970" s="39"/>
      <c r="C2970" s="40"/>
      <c r="D2970" s="199" t="s">
        <v>542</v>
      </c>
      <c r="E2970" s="40"/>
      <c r="F2970" s="200" t="s">
        <v>3173</v>
      </c>
      <c r="G2970" s="40"/>
      <c r="H2970" s="40"/>
      <c r="I2970" s="201"/>
      <c r="J2970" s="40"/>
      <c r="K2970" s="40"/>
      <c r="L2970" s="43"/>
      <c r="M2970" s="202"/>
      <c r="N2970" s="203"/>
      <c r="O2970" s="68"/>
      <c r="P2970" s="68"/>
      <c r="Q2970" s="68"/>
      <c r="R2970" s="68"/>
      <c r="S2970" s="68"/>
      <c r="T2970" s="69"/>
      <c r="U2970" s="38"/>
      <c r="V2970" s="38"/>
      <c r="W2970" s="38"/>
      <c r="X2970" s="38"/>
      <c r="Y2970" s="38"/>
      <c r="Z2970" s="38"/>
      <c r="AA2970" s="38"/>
      <c r="AB2970" s="38"/>
      <c r="AC2970" s="38"/>
      <c r="AD2970" s="38"/>
      <c r="AE2970" s="38"/>
      <c r="AT2970" s="21" t="s">
        <v>542</v>
      </c>
      <c r="AU2970" s="21" t="s">
        <v>85</v>
      </c>
    </row>
    <row r="2971" spans="1:65" s="13" customFormat="1" ht="11.25">
      <c r="B2971" s="204"/>
      <c r="C2971" s="205"/>
      <c r="D2971" s="206" t="s">
        <v>546</v>
      </c>
      <c r="E2971" s="207" t="s">
        <v>19</v>
      </c>
      <c r="F2971" s="208" t="s">
        <v>3174</v>
      </c>
      <c r="G2971" s="205"/>
      <c r="H2971" s="209">
        <v>502.54300000000001</v>
      </c>
      <c r="I2971" s="210"/>
      <c r="J2971" s="205"/>
      <c r="K2971" s="205"/>
      <c r="L2971" s="211"/>
      <c r="M2971" s="212"/>
      <c r="N2971" s="213"/>
      <c r="O2971" s="213"/>
      <c r="P2971" s="213"/>
      <c r="Q2971" s="213"/>
      <c r="R2971" s="213"/>
      <c r="S2971" s="213"/>
      <c r="T2971" s="214"/>
      <c r="AT2971" s="215" t="s">
        <v>546</v>
      </c>
      <c r="AU2971" s="215" t="s">
        <v>85</v>
      </c>
      <c r="AV2971" s="13" t="s">
        <v>85</v>
      </c>
      <c r="AW2971" s="13" t="s">
        <v>33</v>
      </c>
      <c r="AX2971" s="13" t="s">
        <v>79</v>
      </c>
      <c r="AY2971" s="215" t="s">
        <v>525</v>
      </c>
    </row>
    <row r="2972" spans="1:65" s="2" customFormat="1" ht="24.2" customHeight="1">
      <c r="A2972" s="38"/>
      <c r="B2972" s="39"/>
      <c r="C2972" s="248" t="s">
        <v>3175</v>
      </c>
      <c r="D2972" s="248" t="s">
        <v>369</v>
      </c>
      <c r="E2972" s="249" t="s">
        <v>3075</v>
      </c>
      <c r="F2972" s="250" t="s">
        <v>3076</v>
      </c>
      <c r="G2972" s="251" t="s">
        <v>132</v>
      </c>
      <c r="H2972" s="252">
        <v>577.92399999999998</v>
      </c>
      <c r="I2972" s="253"/>
      <c r="J2972" s="254">
        <f>ROUND(I2972*H2972,2)</f>
        <v>0</v>
      </c>
      <c r="K2972" s="250" t="s">
        <v>536</v>
      </c>
      <c r="L2972" s="255"/>
      <c r="M2972" s="256" t="s">
        <v>19</v>
      </c>
      <c r="N2972" s="257" t="s">
        <v>44</v>
      </c>
      <c r="O2972" s="68"/>
      <c r="P2972" s="195">
        <f>O2972*H2972</f>
        <v>0</v>
      </c>
      <c r="Q2972" s="195">
        <v>2.0000000000000001E-4</v>
      </c>
      <c r="R2972" s="195">
        <f>Q2972*H2972</f>
        <v>0.1155848</v>
      </c>
      <c r="S2972" s="195">
        <v>0</v>
      </c>
      <c r="T2972" s="196">
        <f>S2972*H2972</f>
        <v>0</v>
      </c>
      <c r="U2972" s="38"/>
      <c r="V2972" s="38"/>
      <c r="W2972" s="38"/>
      <c r="X2972" s="38"/>
      <c r="Y2972" s="38"/>
      <c r="Z2972" s="38"/>
      <c r="AA2972" s="38"/>
      <c r="AB2972" s="38"/>
      <c r="AC2972" s="38"/>
      <c r="AD2972" s="38"/>
      <c r="AE2972" s="38"/>
      <c r="AR2972" s="197" t="s">
        <v>839</v>
      </c>
      <c r="AT2972" s="197" t="s">
        <v>369</v>
      </c>
      <c r="AU2972" s="197" t="s">
        <v>85</v>
      </c>
      <c r="AY2972" s="21" t="s">
        <v>525</v>
      </c>
      <c r="BE2972" s="198">
        <f>IF(N2972="základní",J2972,0)</f>
        <v>0</v>
      </c>
      <c r="BF2972" s="198">
        <f>IF(N2972="snížená",J2972,0)</f>
        <v>0</v>
      </c>
      <c r="BG2972" s="198">
        <f>IF(N2972="zákl. přenesená",J2972,0)</f>
        <v>0</v>
      </c>
      <c r="BH2972" s="198">
        <f>IF(N2972="sníž. přenesená",J2972,0)</f>
        <v>0</v>
      </c>
      <c r="BI2972" s="198">
        <f>IF(N2972="nulová",J2972,0)</f>
        <v>0</v>
      </c>
      <c r="BJ2972" s="21" t="s">
        <v>85</v>
      </c>
      <c r="BK2972" s="198">
        <f>ROUND(I2972*H2972,2)</f>
        <v>0</v>
      </c>
      <c r="BL2972" s="21" t="s">
        <v>642</v>
      </c>
      <c r="BM2972" s="197" t="s">
        <v>3176</v>
      </c>
    </row>
    <row r="2973" spans="1:65" s="13" customFormat="1" ht="11.25">
      <c r="B2973" s="204"/>
      <c r="C2973" s="205"/>
      <c r="D2973" s="206" t="s">
        <v>546</v>
      </c>
      <c r="E2973" s="207" t="s">
        <v>19</v>
      </c>
      <c r="F2973" s="208" t="s">
        <v>3174</v>
      </c>
      <c r="G2973" s="205"/>
      <c r="H2973" s="209">
        <v>502.54300000000001</v>
      </c>
      <c r="I2973" s="210"/>
      <c r="J2973" s="205"/>
      <c r="K2973" s="205"/>
      <c r="L2973" s="211"/>
      <c r="M2973" s="212"/>
      <c r="N2973" s="213"/>
      <c r="O2973" s="213"/>
      <c r="P2973" s="213"/>
      <c r="Q2973" s="213"/>
      <c r="R2973" s="213"/>
      <c r="S2973" s="213"/>
      <c r="T2973" s="214"/>
      <c r="AT2973" s="215" t="s">
        <v>546</v>
      </c>
      <c r="AU2973" s="215" t="s">
        <v>85</v>
      </c>
      <c r="AV2973" s="13" t="s">
        <v>85</v>
      </c>
      <c r="AW2973" s="13" t="s">
        <v>33</v>
      </c>
      <c r="AX2973" s="13" t="s">
        <v>79</v>
      </c>
      <c r="AY2973" s="215" t="s">
        <v>525</v>
      </c>
    </row>
    <row r="2974" spans="1:65" s="13" customFormat="1" ht="11.25">
      <c r="B2974" s="204"/>
      <c r="C2974" s="205"/>
      <c r="D2974" s="206" t="s">
        <v>546</v>
      </c>
      <c r="E2974" s="205"/>
      <c r="F2974" s="208" t="s">
        <v>3177</v>
      </c>
      <c r="G2974" s="205"/>
      <c r="H2974" s="209">
        <v>577.92399999999998</v>
      </c>
      <c r="I2974" s="210"/>
      <c r="J2974" s="205"/>
      <c r="K2974" s="205"/>
      <c r="L2974" s="211"/>
      <c r="M2974" s="212"/>
      <c r="N2974" s="213"/>
      <c r="O2974" s="213"/>
      <c r="P2974" s="213"/>
      <c r="Q2974" s="213"/>
      <c r="R2974" s="213"/>
      <c r="S2974" s="213"/>
      <c r="T2974" s="214"/>
      <c r="AT2974" s="215" t="s">
        <v>546</v>
      </c>
      <c r="AU2974" s="215" t="s">
        <v>85</v>
      </c>
      <c r="AV2974" s="13" t="s">
        <v>85</v>
      </c>
      <c r="AW2974" s="13" t="s">
        <v>4</v>
      </c>
      <c r="AX2974" s="13" t="s">
        <v>79</v>
      </c>
      <c r="AY2974" s="215" t="s">
        <v>525</v>
      </c>
    </row>
    <row r="2975" spans="1:65" s="2" customFormat="1" ht="44.25" customHeight="1">
      <c r="A2975" s="38"/>
      <c r="B2975" s="39"/>
      <c r="C2975" s="186" t="s">
        <v>3178</v>
      </c>
      <c r="D2975" s="186" t="s">
        <v>533</v>
      </c>
      <c r="E2975" s="187" t="s">
        <v>3179</v>
      </c>
      <c r="F2975" s="188" t="s">
        <v>3180</v>
      </c>
      <c r="G2975" s="189" t="s">
        <v>132</v>
      </c>
      <c r="H2975" s="190">
        <v>116.63</v>
      </c>
      <c r="I2975" s="191"/>
      <c r="J2975" s="192">
        <f>ROUND(I2975*H2975,2)</f>
        <v>0</v>
      </c>
      <c r="K2975" s="188" t="s">
        <v>536</v>
      </c>
      <c r="L2975" s="43"/>
      <c r="M2975" s="193" t="s">
        <v>19</v>
      </c>
      <c r="N2975" s="194" t="s">
        <v>44</v>
      </c>
      <c r="O2975" s="68"/>
      <c r="P2975" s="195">
        <f>O2975*H2975</f>
        <v>0</v>
      </c>
      <c r="Q2975" s="195">
        <v>0</v>
      </c>
      <c r="R2975" s="195">
        <f>Q2975*H2975</f>
        <v>0</v>
      </c>
      <c r="S2975" s="195">
        <v>0</v>
      </c>
      <c r="T2975" s="196">
        <f>S2975*H2975</f>
        <v>0</v>
      </c>
      <c r="U2975" s="38"/>
      <c r="V2975" s="38"/>
      <c r="W2975" s="38"/>
      <c r="X2975" s="38"/>
      <c r="Y2975" s="38"/>
      <c r="Z2975" s="38"/>
      <c r="AA2975" s="38"/>
      <c r="AB2975" s="38"/>
      <c r="AC2975" s="38"/>
      <c r="AD2975" s="38"/>
      <c r="AE2975" s="38"/>
      <c r="AR2975" s="197" t="s">
        <v>642</v>
      </c>
      <c r="AT2975" s="197" t="s">
        <v>533</v>
      </c>
      <c r="AU2975" s="197" t="s">
        <v>85</v>
      </c>
      <c r="AY2975" s="21" t="s">
        <v>525</v>
      </c>
      <c r="BE2975" s="198">
        <f>IF(N2975="základní",J2975,0)</f>
        <v>0</v>
      </c>
      <c r="BF2975" s="198">
        <f>IF(N2975="snížená",J2975,0)</f>
        <v>0</v>
      </c>
      <c r="BG2975" s="198">
        <f>IF(N2975="zákl. přenesená",J2975,0)</f>
        <v>0</v>
      </c>
      <c r="BH2975" s="198">
        <f>IF(N2975="sníž. přenesená",J2975,0)</f>
        <v>0</v>
      </c>
      <c r="BI2975" s="198">
        <f>IF(N2975="nulová",J2975,0)</f>
        <v>0</v>
      </c>
      <c r="BJ2975" s="21" t="s">
        <v>85</v>
      </c>
      <c r="BK2975" s="198">
        <f>ROUND(I2975*H2975,2)</f>
        <v>0</v>
      </c>
      <c r="BL2975" s="21" t="s">
        <v>642</v>
      </c>
      <c r="BM2975" s="197" t="s">
        <v>3181</v>
      </c>
    </row>
    <row r="2976" spans="1:65" s="2" customFormat="1" ht="11.25">
      <c r="A2976" s="38"/>
      <c r="B2976" s="39"/>
      <c r="C2976" s="40"/>
      <c r="D2976" s="199" t="s">
        <v>542</v>
      </c>
      <c r="E2976" s="40"/>
      <c r="F2976" s="200" t="s">
        <v>3182</v>
      </c>
      <c r="G2976" s="40"/>
      <c r="H2976" s="40"/>
      <c r="I2976" s="201"/>
      <c r="J2976" s="40"/>
      <c r="K2976" s="40"/>
      <c r="L2976" s="43"/>
      <c r="M2976" s="202"/>
      <c r="N2976" s="203"/>
      <c r="O2976" s="68"/>
      <c r="P2976" s="68"/>
      <c r="Q2976" s="68"/>
      <c r="R2976" s="68"/>
      <c r="S2976" s="68"/>
      <c r="T2976" s="69"/>
      <c r="U2976" s="38"/>
      <c r="V2976" s="38"/>
      <c r="W2976" s="38"/>
      <c r="X2976" s="38"/>
      <c r="Y2976" s="38"/>
      <c r="Z2976" s="38"/>
      <c r="AA2976" s="38"/>
      <c r="AB2976" s="38"/>
      <c r="AC2976" s="38"/>
      <c r="AD2976" s="38"/>
      <c r="AE2976" s="38"/>
      <c r="AT2976" s="21" t="s">
        <v>542</v>
      </c>
      <c r="AU2976" s="21" t="s">
        <v>85</v>
      </c>
    </row>
    <row r="2977" spans="1:65" s="13" customFormat="1" ht="11.25">
      <c r="B2977" s="204"/>
      <c r="C2977" s="205"/>
      <c r="D2977" s="206" t="s">
        <v>546</v>
      </c>
      <c r="E2977" s="207" t="s">
        <v>19</v>
      </c>
      <c r="F2977" s="208" t="s">
        <v>3183</v>
      </c>
      <c r="G2977" s="205"/>
      <c r="H2977" s="209">
        <v>116.63</v>
      </c>
      <c r="I2977" s="210"/>
      <c r="J2977" s="205"/>
      <c r="K2977" s="205"/>
      <c r="L2977" s="211"/>
      <c r="M2977" s="212"/>
      <c r="N2977" s="213"/>
      <c r="O2977" s="213"/>
      <c r="P2977" s="213"/>
      <c r="Q2977" s="213"/>
      <c r="R2977" s="213"/>
      <c r="S2977" s="213"/>
      <c r="T2977" s="214"/>
      <c r="AT2977" s="215" t="s">
        <v>546</v>
      </c>
      <c r="AU2977" s="215" t="s">
        <v>85</v>
      </c>
      <c r="AV2977" s="13" t="s">
        <v>85</v>
      </c>
      <c r="AW2977" s="13" t="s">
        <v>33</v>
      </c>
      <c r="AX2977" s="13" t="s">
        <v>79</v>
      </c>
      <c r="AY2977" s="215" t="s">
        <v>525</v>
      </c>
    </row>
    <row r="2978" spans="1:65" s="2" customFormat="1" ht="16.5" customHeight="1">
      <c r="A2978" s="38"/>
      <c r="B2978" s="39"/>
      <c r="C2978" s="248" t="s">
        <v>3184</v>
      </c>
      <c r="D2978" s="248" t="s">
        <v>369</v>
      </c>
      <c r="E2978" s="249" t="s">
        <v>2994</v>
      </c>
      <c r="F2978" s="250" t="s">
        <v>2995</v>
      </c>
      <c r="G2978" s="251" t="s">
        <v>2996</v>
      </c>
      <c r="H2978" s="252">
        <v>40.820999999999998</v>
      </c>
      <c r="I2978" s="253"/>
      <c r="J2978" s="254">
        <f>ROUND(I2978*H2978,2)</f>
        <v>0</v>
      </c>
      <c r="K2978" s="250" t="s">
        <v>536</v>
      </c>
      <c r="L2978" s="255"/>
      <c r="M2978" s="256" t="s">
        <v>19</v>
      </c>
      <c r="N2978" s="257" t="s">
        <v>44</v>
      </c>
      <c r="O2978" s="68"/>
      <c r="P2978" s="195">
        <f>O2978*H2978</f>
        <v>0</v>
      </c>
      <c r="Q2978" s="195">
        <v>1E-3</v>
      </c>
      <c r="R2978" s="195">
        <f>Q2978*H2978</f>
        <v>4.0820999999999996E-2</v>
      </c>
      <c r="S2978" s="195">
        <v>0</v>
      </c>
      <c r="T2978" s="196">
        <f>S2978*H2978</f>
        <v>0</v>
      </c>
      <c r="U2978" s="38"/>
      <c r="V2978" s="38"/>
      <c r="W2978" s="38"/>
      <c r="X2978" s="38"/>
      <c r="Y2978" s="38"/>
      <c r="Z2978" s="38"/>
      <c r="AA2978" s="38"/>
      <c r="AB2978" s="38"/>
      <c r="AC2978" s="38"/>
      <c r="AD2978" s="38"/>
      <c r="AE2978" s="38"/>
      <c r="AR2978" s="197" t="s">
        <v>839</v>
      </c>
      <c r="AT2978" s="197" t="s">
        <v>369</v>
      </c>
      <c r="AU2978" s="197" t="s">
        <v>85</v>
      </c>
      <c r="AY2978" s="21" t="s">
        <v>525</v>
      </c>
      <c r="BE2978" s="198">
        <f>IF(N2978="základní",J2978,0)</f>
        <v>0</v>
      </c>
      <c r="BF2978" s="198">
        <f>IF(N2978="snížená",J2978,0)</f>
        <v>0</v>
      </c>
      <c r="BG2978" s="198">
        <f>IF(N2978="zákl. přenesená",J2978,0)</f>
        <v>0</v>
      </c>
      <c r="BH2978" s="198">
        <f>IF(N2978="sníž. přenesená",J2978,0)</f>
        <v>0</v>
      </c>
      <c r="BI2978" s="198">
        <f>IF(N2978="nulová",J2978,0)</f>
        <v>0</v>
      </c>
      <c r="BJ2978" s="21" t="s">
        <v>85</v>
      </c>
      <c r="BK2978" s="198">
        <f>ROUND(I2978*H2978,2)</f>
        <v>0</v>
      </c>
      <c r="BL2978" s="21" t="s">
        <v>642</v>
      </c>
      <c r="BM2978" s="197" t="s">
        <v>3185</v>
      </c>
    </row>
    <row r="2979" spans="1:65" s="13" customFormat="1" ht="11.25">
      <c r="B2979" s="204"/>
      <c r="C2979" s="205"/>
      <c r="D2979" s="206" t="s">
        <v>546</v>
      </c>
      <c r="E2979" s="207" t="s">
        <v>19</v>
      </c>
      <c r="F2979" s="208" t="s">
        <v>3183</v>
      </c>
      <c r="G2979" s="205"/>
      <c r="H2979" s="209">
        <v>116.63</v>
      </c>
      <c r="I2979" s="210"/>
      <c r="J2979" s="205"/>
      <c r="K2979" s="205"/>
      <c r="L2979" s="211"/>
      <c r="M2979" s="212"/>
      <c r="N2979" s="213"/>
      <c r="O2979" s="213"/>
      <c r="P2979" s="213"/>
      <c r="Q2979" s="213"/>
      <c r="R2979" s="213"/>
      <c r="S2979" s="213"/>
      <c r="T2979" s="214"/>
      <c r="AT2979" s="215" t="s">
        <v>546</v>
      </c>
      <c r="AU2979" s="215" t="s">
        <v>85</v>
      </c>
      <c r="AV2979" s="13" t="s">
        <v>85</v>
      </c>
      <c r="AW2979" s="13" t="s">
        <v>33</v>
      </c>
      <c r="AX2979" s="13" t="s">
        <v>79</v>
      </c>
      <c r="AY2979" s="215" t="s">
        <v>525</v>
      </c>
    </row>
    <row r="2980" spans="1:65" s="13" customFormat="1" ht="11.25">
      <c r="B2980" s="204"/>
      <c r="C2980" s="205"/>
      <c r="D2980" s="206" t="s">
        <v>546</v>
      </c>
      <c r="E2980" s="205"/>
      <c r="F2980" s="208" t="s">
        <v>3186</v>
      </c>
      <c r="G2980" s="205"/>
      <c r="H2980" s="209">
        <v>40.820999999999998</v>
      </c>
      <c r="I2980" s="210"/>
      <c r="J2980" s="205"/>
      <c r="K2980" s="205"/>
      <c r="L2980" s="211"/>
      <c r="M2980" s="212"/>
      <c r="N2980" s="213"/>
      <c r="O2980" s="213"/>
      <c r="P2980" s="213"/>
      <c r="Q2980" s="213"/>
      <c r="R2980" s="213"/>
      <c r="S2980" s="213"/>
      <c r="T2980" s="214"/>
      <c r="AT2980" s="215" t="s">
        <v>546</v>
      </c>
      <c r="AU2980" s="215" t="s">
        <v>85</v>
      </c>
      <c r="AV2980" s="13" t="s">
        <v>85</v>
      </c>
      <c r="AW2980" s="13" t="s">
        <v>4</v>
      </c>
      <c r="AX2980" s="13" t="s">
        <v>79</v>
      </c>
      <c r="AY2980" s="215" t="s">
        <v>525</v>
      </c>
    </row>
    <row r="2981" spans="1:65" s="2" customFormat="1" ht="37.9" customHeight="1">
      <c r="A2981" s="38"/>
      <c r="B2981" s="39"/>
      <c r="C2981" s="186" t="s">
        <v>3187</v>
      </c>
      <c r="D2981" s="186" t="s">
        <v>533</v>
      </c>
      <c r="E2981" s="187" t="s">
        <v>3188</v>
      </c>
      <c r="F2981" s="188" t="s">
        <v>3189</v>
      </c>
      <c r="G2981" s="189" t="s">
        <v>132</v>
      </c>
      <c r="H2981" s="190">
        <v>116.63</v>
      </c>
      <c r="I2981" s="191"/>
      <c r="J2981" s="192">
        <f>ROUND(I2981*H2981,2)</f>
        <v>0</v>
      </c>
      <c r="K2981" s="188" t="s">
        <v>536</v>
      </c>
      <c r="L2981" s="43"/>
      <c r="M2981" s="193" t="s">
        <v>19</v>
      </c>
      <c r="N2981" s="194" t="s">
        <v>44</v>
      </c>
      <c r="O2981" s="68"/>
      <c r="P2981" s="195">
        <f>O2981*H2981</f>
        <v>0</v>
      </c>
      <c r="Q2981" s="195">
        <v>9.3999999999999997E-4</v>
      </c>
      <c r="R2981" s="195">
        <f>Q2981*H2981</f>
        <v>0.1096322</v>
      </c>
      <c r="S2981" s="195">
        <v>0</v>
      </c>
      <c r="T2981" s="196">
        <f>S2981*H2981</f>
        <v>0</v>
      </c>
      <c r="U2981" s="38"/>
      <c r="V2981" s="38"/>
      <c r="W2981" s="38"/>
      <c r="X2981" s="38"/>
      <c r="Y2981" s="38"/>
      <c r="Z2981" s="38"/>
      <c r="AA2981" s="38"/>
      <c r="AB2981" s="38"/>
      <c r="AC2981" s="38"/>
      <c r="AD2981" s="38"/>
      <c r="AE2981" s="38"/>
      <c r="AR2981" s="197" t="s">
        <v>642</v>
      </c>
      <c r="AT2981" s="197" t="s">
        <v>533</v>
      </c>
      <c r="AU2981" s="197" t="s">
        <v>85</v>
      </c>
      <c r="AY2981" s="21" t="s">
        <v>525</v>
      </c>
      <c r="BE2981" s="198">
        <f>IF(N2981="základní",J2981,0)</f>
        <v>0</v>
      </c>
      <c r="BF2981" s="198">
        <f>IF(N2981="snížená",J2981,0)</f>
        <v>0</v>
      </c>
      <c r="BG2981" s="198">
        <f>IF(N2981="zákl. přenesená",J2981,0)</f>
        <v>0</v>
      </c>
      <c r="BH2981" s="198">
        <f>IF(N2981="sníž. přenesená",J2981,0)</f>
        <v>0</v>
      </c>
      <c r="BI2981" s="198">
        <f>IF(N2981="nulová",J2981,0)</f>
        <v>0</v>
      </c>
      <c r="BJ2981" s="21" t="s">
        <v>85</v>
      </c>
      <c r="BK2981" s="198">
        <f>ROUND(I2981*H2981,2)</f>
        <v>0</v>
      </c>
      <c r="BL2981" s="21" t="s">
        <v>642</v>
      </c>
      <c r="BM2981" s="197" t="s">
        <v>3190</v>
      </c>
    </row>
    <row r="2982" spans="1:65" s="2" customFormat="1" ht="11.25">
      <c r="A2982" s="38"/>
      <c r="B2982" s="39"/>
      <c r="C2982" s="40"/>
      <c r="D2982" s="199" t="s">
        <v>542</v>
      </c>
      <c r="E2982" s="40"/>
      <c r="F2982" s="200" t="s">
        <v>3191</v>
      </c>
      <c r="G2982" s="40"/>
      <c r="H2982" s="40"/>
      <c r="I2982" s="201"/>
      <c r="J2982" s="40"/>
      <c r="K2982" s="40"/>
      <c r="L2982" s="43"/>
      <c r="M2982" s="202"/>
      <c r="N2982" s="203"/>
      <c r="O2982" s="68"/>
      <c r="P2982" s="68"/>
      <c r="Q2982" s="68"/>
      <c r="R2982" s="68"/>
      <c r="S2982" s="68"/>
      <c r="T2982" s="69"/>
      <c r="U2982" s="38"/>
      <c r="V2982" s="38"/>
      <c r="W2982" s="38"/>
      <c r="X2982" s="38"/>
      <c r="Y2982" s="38"/>
      <c r="Z2982" s="38"/>
      <c r="AA2982" s="38"/>
      <c r="AB2982" s="38"/>
      <c r="AC2982" s="38"/>
      <c r="AD2982" s="38"/>
      <c r="AE2982" s="38"/>
      <c r="AT2982" s="21" t="s">
        <v>542</v>
      </c>
      <c r="AU2982" s="21" t="s">
        <v>85</v>
      </c>
    </row>
    <row r="2983" spans="1:65" s="15" customFormat="1" ht="11.25">
      <c r="B2983" s="227"/>
      <c r="C2983" s="228"/>
      <c r="D2983" s="206" t="s">
        <v>546</v>
      </c>
      <c r="E2983" s="229" t="s">
        <v>19</v>
      </c>
      <c r="F2983" s="230" t="s">
        <v>3192</v>
      </c>
      <c r="G2983" s="228"/>
      <c r="H2983" s="229" t="s">
        <v>19</v>
      </c>
      <c r="I2983" s="231"/>
      <c r="J2983" s="228"/>
      <c r="K2983" s="228"/>
      <c r="L2983" s="232"/>
      <c r="M2983" s="233"/>
      <c r="N2983" s="234"/>
      <c r="O2983" s="234"/>
      <c r="P2983" s="234"/>
      <c r="Q2983" s="234"/>
      <c r="R2983" s="234"/>
      <c r="S2983" s="234"/>
      <c r="T2983" s="235"/>
      <c r="AT2983" s="236" t="s">
        <v>546</v>
      </c>
      <c r="AU2983" s="236" t="s">
        <v>85</v>
      </c>
      <c r="AV2983" s="15" t="s">
        <v>79</v>
      </c>
      <c r="AW2983" s="15" t="s">
        <v>33</v>
      </c>
      <c r="AX2983" s="15" t="s">
        <v>72</v>
      </c>
      <c r="AY2983" s="236" t="s">
        <v>525</v>
      </c>
    </row>
    <row r="2984" spans="1:65" s="13" customFormat="1" ht="11.25">
      <c r="B2984" s="204"/>
      <c r="C2984" s="205"/>
      <c r="D2984" s="206" t="s">
        <v>546</v>
      </c>
      <c r="E2984" s="207" t="s">
        <v>19</v>
      </c>
      <c r="F2984" s="208" t="s">
        <v>3193</v>
      </c>
      <c r="G2984" s="205"/>
      <c r="H2984" s="209">
        <v>76.564999999999998</v>
      </c>
      <c r="I2984" s="210"/>
      <c r="J2984" s="205"/>
      <c r="K2984" s="205"/>
      <c r="L2984" s="211"/>
      <c r="M2984" s="212"/>
      <c r="N2984" s="213"/>
      <c r="O2984" s="213"/>
      <c r="P2984" s="213"/>
      <c r="Q2984" s="213"/>
      <c r="R2984" s="213"/>
      <c r="S2984" s="213"/>
      <c r="T2984" s="214"/>
      <c r="AT2984" s="215" t="s">
        <v>546</v>
      </c>
      <c r="AU2984" s="215" t="s">
        <v>85</v>
      </c>
      <c r="AV2984" s="13" t="s">
        <v>85</v>
      </c>
      <c r="AW2984" s="13" t="s">
        <v>33</v>
      </c>
      <c r="AX2984" s="13" t="s">
        <v>72</v>
      </c>
      <c r="AY2984" s="215" t="s">
        <v>525</v>
      </c>
    </row>
    <row r="2985" spans="1:65" s="16" customFormat="1" ht="11.25">
      <c r="B2985" s="237"/>
      <c r="C2985" s="238"/>
      <c r="D2985" s="206" t="s">
        <v>546</v>
      </c>
      <c r="E2985" s="239" t="s">
        <v>605</v>
      </c>
      <c r="F2985" s="240" t="s">
        <v>590</v>
      </c>
      <c r="G2985" s="238"/>
      <c r="H2985" s="241">
        <v>76.564999999999998</v>
      </c>
      <c r="I2985" s="242"/>
      <c r="J2985" s="238"/>
      <c r="K2985" s="238"/>
      <c r="L2985" s="243"/>
      <c r="M2985" s="244"/>
      <c r="N2985" s="245"/>
      <c r="O2985" s="245"/>
      <c r="P2985" s="245"/>
      <c r="Q2985" s="245"/>
      <c r="R2985" s="245"/>
      <c r="S2985" s="245"/>
      <c r="T2985" s="246"/>
      <c r="AT2985" s="247" t="s">
        <v>546</v>
      </c>
      <c r="AU2985" s="247" t="s">
        <v>85</v>
      </c>
      <c r="AV2985" s="16" t="s">
        <v>573</v>
      </c>
      <c r="AW2985" s="16" t="s">
        <v>33</v>
      </c>
      <c r="AX2985" s="16" t="s">
        <v>72</v>
      </c>
      <c r="AY2985" s="247" t="s">
        <v>525</v>
      </c>
    </row>
    <row r="2986" spans="1:65" s="15" customFormat="1" ht="11.25">
      <c r="B2986" s="227"/>
      <c r="C2986" s="228"/>
      <c r="D2986" s="206" t="s">
        <v>546</v>
      </c>
      <c r="E2986" s="229" t="s">
        <v>19</v>
      </c>
      <c r="F2986" s="230" t="s">
        <v>3127</v>
      </c>
      <c r="G2986" s="228"/>
      <c r="H2986" s="229" t="s">
        <v>19</v>
      </c>
      <c r="I2986" s="231"/>
      <c r="J2986" s="228"/>
      <c r="K2986" s="228"/>
      <c r="L2986" s="232"/>
      <c r="M2986" s="233"/>
      <c r="N2986" s="234"/>
      <c r="O2986" s="234"/>
      <c r="P2986" s="234"/>
      <c r="Q2986" s="234"/>
      <c r="R2986" s="234"/>
      <c r="S2986" s="234"/>
      <c r="T2986" s="235"/>
      <c r="AT2986" s="236" t="s">
        <v>546</v>
      </c>
      <c r="AU2986" s="236" t="s">
        <v>85</v>
      </c>
      <c r="AV2986" s="15" t="s">
        <v>79</v>
      </c>
      <c r="AW2986" s="15" t="s">
        <v>33</v>
      </c>
      <c r="AX2986" s="15" t="s">
        <v>72</v>
      </c>
      <c r="AY2986" s="236" t="s">
        <v>525</v>
      </c>
    </row>
    <row r="2987" spans="1:65" s="13" customFormat="1" ht="11.25">
      <c r="B2987" s="204"/>
      <c r="C2987" s="205"/>
      <c r="D2987" s="206" t="s">
        <v>546</v>
      </c>
      <c r="E2987" s="207" t="s">
        <v>19</v>
      </c>
      <c r="F2987" s="208" t="s">
        <v>3194</v>
      </c>
      <c r="G2987" s="205"/>
      <c r="H2987" s="209">
        <v>40.064999999999998</v>
      </c>
      <c r="I2987" s="210"/>
      <c r="J2987" s="205"/>
      <c r="K2987" s="205"/>
      <c r="L2987" s="211"/>
      <c r="M2987" s="212"/>
      <c r="N2987" s="213"/>
      <c r="O2987" s="213"/>
      <c r="P2987" s="213"/>
      <c r="Q2987" s="213"/>
      <c r="R2987" s="213"/>
      <c r="S2987" s="213"/>
      <c r="T2987" s="214"/>
      <c r="AT2987" s="215" t="s">
        <v>546</v>
      </c>
      <c r="AU2987" s="215" t="s">
        <v>85</v>
      </c>
      <c r="AV2987" s="13" t="s">
        <v>85</v>
      </c>
      <c r="AW2987" s="13" t="s">
        <v>33</v>
      </c>
      <c r="AX2987" s="13" t="s">
        <v>72</v>
      </c>
      <c r="AY2987" s="215" t="s">
        <v>525</v>
      </c>
    </row>
    <row r="2988" spans="1:65" s="16" customFormat="1" ht="11.25">
      <c r="B2988" s="237"/>
      <c r="C2988" s="238"/>
      <c r="D2988" s="206" t="s">
        <v>546</v>
      </c>
      <c r="E2988" s="239" t="s">
        <v>585</v>
      </c>
      <c r="F2988" s="240" t="s">
        <v>590</v>
      </c>
      <c r="G2988" s="238"/>
      <c r="H2988" s="241">
        <v>40.064999999999998</v>
      </c>
      <c r="I2988" s="242"/>
      <c r="J2988" s="238"/>
      <c r="K2988" s="238"/>
      <c r="L2988" s="243"/>
      <c r="M2988" s="244"/>
      <c r="N2988" s="245"/>
      <c r="O2988" s="245"/>
      <c r="P2988" s="245"/>
      <c r="Q2988" s="245"/>
      <c r="R2988" s="245"/>
      <c r="S2988" s="245"/>
      <c r="T2988" s="246"/>
      <c r="AT2988" s="247" t="s">
        <v>546</v>
      </c>
      <c r="AU2988" s="247" t="s">
        <v>85</v>
      </c>
      <c r="AV2988" s="16" t="s">
        <v>573</v>
      </c>
      <c r="AW2988" s="16" t="s">
        <v>33</v>
      </c>
      <c r="AX2988" s="16" t="s">
        <v>72</v>
      </c>
      <c r="AY2988" s="247" t="s">
        <v>525</v>
      </c>
    </row>
    <row r="2989" spans="1:65" s="14" customFormat="1" ht="11.25">
      <c r="B2989" s="216"/>
      <c r="C2989" s="217"/>
      <c r="D2989" s="206" t="s">
        <v>546</v>
      </c>
      <c r="E2989" s="218" t="s">
        <v>19</v>
      </c>
      <c r="F2989" s="219" t="s">
        <v>552</v>
      </c>
      <c r="G2989" s="217"/>
      <c r="H2989" s="220">
        <v>116.63</v>
      </c>
      <c r="I2989" s="221"/>
      <c r="J2989" s="217"/>
      <c r="K2989" s="217"/>
      <c r="L2989" s="222"/>
      <c r="M2989" s="223"/>
      <c r="N2989" s="224"/>
      <c r="O2989" s="224"/>
      <c r="P2989" s="224"/>
      <c r="Q2989" s="224"/>
      <c r="R2989" s="224"/>
      <c r="S2989" s="224"/>
      <c r="T2989" s="225"/>
      <c r="AT2989" s="226" t="s">
        <v>546</v>
      </c>
      <c r="AU2989" s="226" t="s">
        <v>85</v>
      </c>
      <c r="AV2989" s="14" t="s">
        <v>537</v>
      </c>
      <c r="AW2989" s="14" t="s">
        <v>33</v>
      </c>
      <c r="AX2989" s="14" t="s">
        <v>79</v>
      </c>
      <c r="AY2989" s="226" t="s">
        <v>525</v>
      </c>
    </row>
    <row r="2990" spans="1:65" s="2" customFormat="1" ht="49.15" customHeight="1">
      <c r="A2990" s="38"/>
      <c r="B2990" s="39"/>
      <c r="C2990" s="248" t="s">
        <v>3195</v>
      </c>
      <c r="D2990" s="248" t="s">
        <v>369</v>
      </c>
      <c r="E2990" s="249" t="s">
        <v>3028</v>
      </c>
      <c r="F2990" s="250" t="s">
        <v>3029</v>
      </c>
      <c r="G2990" s="251" t="s">
        <v>132</v>
      </c>
      <c r="H2990" s="252">
        <v>139.95599999999999</v>
      </c>
      <c r="I2990" s="253"/>
      <c r="J2990" s="254">
        <f>ROUND(I2990*H2990,2)</f>
        <v>0</v>
      </c>
      <c r="K2990" s="250" t="s">
        <v>536</v>
      </c>
      <c r="L2990" s="255"/>
      <c r="M2990" s="256" t="s">
        <v>19</v>
      </c>
      <c r="N2990" s="257" t="s">
        <v>44</v>
      </c>
      <c r="O2990" s="68"/>
      <c r="P2990" s="195">
        <f>O2990*H2990</f>
        <v>0</v>
      </c>
      <c r="Q2990" s="195">
        <v>5.4000000000000003E-3</v>
      </c>
      <c r="R2990" s="195">
        <f>Q2990*H2990</f>
        <v>0.75576239999999995</v>
      </c>
      <c r="S2990" s="195">
        <v>0</v>
      </c>
      <c r="T2990" s="196">
        <f>S2990*H2990</f>
        <v>0</v>
      </c>
      <c r="U2990" s="38"/>
      <c r="V2990" s="38"/>
      <c r="W2990" s="38"/>
      <c r="X2990" s="38"/>
      <c r="Y2990" s="38"/>
      <c r="Z2990" s="38"/>
      <c r="AA2990" s="38"/>
      <c r="AB2990" s="38"/>
      <c r="AC2990" s="38"/>
      <c r="AD2990" s="38"/>
      <c r="AE2990" s="38"/>
      <c r="AR2990" s="197" t="s">
        <v>839</v>
      </c>
      <c r="AT2990" s="197" t="s">
        <v>369</v>
      </c>
      <c r="AU2990" s="197" t="s">
        <v>85</v>
      </c>
      <c r="AY2990" s="21" t="s">
        <v>525</v>
      </c>
      <c r="BE2990" s="198">
        <f>IF(N2990="základní",J2990,0)</f>
        <v>0</v>
      </c>
      <c r="BF2990" s="198">
        <f>IF(N2990="snížená",J2990,0)</f>
        <v>0</v>
      </c>
      <c r="BG2990" s="198">
        <f>IF(N2990="zákl. přenesená",J2990,0)</f>
        <v>0</v>
      </c>
      <c r="BH2990" s="198">
        <f>IF(N2990="sníž. přenesená",J2990,0)</f>
        <v>0</v>
      </c>
      <c r="BI2990" s="198">
        <f>IF(N2990="nulová",J2990,0)</f>
        <v>0</v>
      </c>
      <c r="BJ2990" s="21" t="s">
        <v>85</v>
      </c>
      <c r="BK2990" s="198">
        <f>ROUND(I2990*H2990,2)</f>
        <v>0</v>
      </c>
      <c r="BL2990" s="21" t="s">
        <v>642</v>
      </c>
      <c r="BM2990" s="197" t="s">
        <v>3196</v>
      </c>
    </row>
    <row r="2991" spans="1:65" s="13" customFormat="1" ht="11.25">
      <c r="B2991" s="204"/>
      <c r="C2991" s="205"/>
      <c r="D2991" s="206" t="s">
        <v>546</v>
      </c>
      <c r="E2991" s="207" t="s">
        <v>19</v>
      </c>
      <c r="F2991" s="208" t="s">
        <v>3183</v>
      </c>
      <c r="G2991" s="205"/>
      <c r="H2991" s="209">
        <v>116.63</v>
      </c>
      <c r="I2991" s="210"/>
      <c r="J2991" s="205"/>
      <c r="K2991" s="205"/>
      <c r="L2991" s="211"/>
      <c r="M2991" s="212"/>
      <c r="N2991" s="213"/>
      <c r="O2991" s="213"/>
      <c r="P2991" s="213"/>
      <c r="Q2991" s="213"/>
      <c r="R2991" s="213"/>
      <c r="S2991" s="213"/>
      <c r="T2991" s="214"/>
      <c r="AT2991" s="215" t="s">
        <v>546</v>
      </c>
      <c r="AU2991" s="215" t="s">
        <v>85</v>
      </c>
      <c r="AV2991" s="13" t="s">
        <v>85</v>
      </c>
      <c r="AW2991" s="13" t="s">
        <v>33</v>
      </c>
      <c r="AX2991" s="13" t="s">
        <v>79</v>
      </c>
      <c r="AY2991" s="215" t="s">
        <v>525</v>
      </c>
    </row>
    <row r="2992" spans="1:65" s="13" customFormat="1" ht="11.25">
      <c r="B2992" s="204"/>
      <c r="C2992" s="205"/>
      <c r="D2992" s="206" t="s">
        <v>546</v>
      </c>
      <c r="E2992" s="205"/>
      <c r="F2992" s="208" t="s">
        <v>3197</v>
      </c>
      <c r="G2992" s="205"/>
      <c r="H2992" s="209">
        <v>139.95599999999999</v>
      </c>
      <c r="I2992" s="210"/>
      <c r="J2992" s="205"/>
      <c r="K2992" s="205"/>
      <c r="L2992" s="211"/>
      <c r="M2992" s="212"/>
      <c r="N2992" s="213"/>
      <c r="O2992" s="213"/>
      <c r="P2992" s="213"/>
      <c r="Q2992" s="213"/>
      <c r="R2992" s="213"/>
      <c r="S2992" s="213"/>
      <c r="T2992" s="214"/>
      <c r="AT2992" s="215" t="s">
        <v>546</v>
      </c>
      <c r="AU2992" s="215" t="s">
        <v>85</v>
      </c>
      <c r="AV2992" s="13" t="s">
        <v>85</v>
      </c>
      <c r="AW2992" s="13" t="s">
        <v>4</v>
      </c>
      <c r="AX2992" s="13" t="s">
        <v>79</v>
      </c>
      <c r="AY2992" s="215" t="s">
        <v>525</v>
      </c>
    </row>
    <row r="2993" spans="1:65" s="2" customFormat="1" ht="49.15" customHeight="1">
      <c r="A2993" s="38"/>
      <c r="B2993" s="39"/>
      <c r="C2993" s="186" t="s">
        <v>3198</v>
      </c>
      <c r="D2993" s="186" t="s">
        <v>533</v>
      </c>
      <c r="E2993" s="187" t="s">
        <v>3199</v>
      </c>
      <c r="F2993" s="188" t="s">
        <v>3200</v>
      </c>
      <c r="G2993" s="189" t="s">
        <v>132</v>
      </c>
      <c r="H2993" s="190">
        <v>154.703</v>
      </c>
      <c r="I2993" s="191"/>
      <c r="J2993" s="192">
        <f>ROUND(I2993*H2993,2)</f>
        <v>0</v>
      </c>
      <c r="K2993" s="188" t="s">
        <v>536</v>
      </c>
      <c r="L2993" s="43"/>
      <c r="M2993" s="193" t="s">
        <v>19</v>
      </c>
      <c r="N2993" s="194" t="s">
        <v>44</v>
      </c>
      <c r="O2993" s="68"/>
      <c r="P2993" s="195">
        <f>O2993*H2993</f>
        <v>0</v>
      </c>
      <c r="Q2993" s="195">
        <v>7.6999999999999996E-4</v>
      </c>
      <c r="R2993" s="195">
        <f>Q2993*H2993</f>
        <v>0.11912130999999999</v>
      </c>
      <c r="S2993" s="195">
        <v>0</v>
      </c>
      <c r="T2993" s="196">
        <f>S2993*H2993</f>
        <v>0</v>
      </c>
      <c r="U2993" s="38"/>
      <c r="V2993" s="38"/>
      <c r="W2993" s="38"/>
      <c r="X2993" s="38"/>
      <c r="Y2993" s="38"/>
      <c r="Z2993" s="38"/>
      <c r="AA2993" s="38"/>
      <c r="AB2993" s="38"/>
      <c r="AC2993" s="38"/>
      <c r="AD2993" s="38"/>
      <c r="AE2993" s="38"/>
      <c r="AR2993" s="197" t="s">
        <v>642</v>
      </c>
      <c r="AT2993" s="197" t="s">
        <v>533</v>
      </c>
      <c r="AU2993" s="197" t="s">
        <v>85</v>
      </c>
      <c r="AY2993" s="21" t="s">
        <v>525</v>
      </c>
      <c r="BE2993" s="198">
        <f>IF(N2993="základní",J2993,0)</f>
        <v>0</v>
      </c>
      <c r="BF2993" s="198">
        <f>IF(N2993="snížená",J2993,0)</f>
        <v>0</v>
      </c>
      <c r="BG2993" s="198">
        <f>IF(N2993="zákl. přenesená",J2993,0)</f>
        <v>0</v>
      </c>
      <c r="BH2993" s="198">
        <f>IF(N2993="sníž. přenesená",J2993,0)</f>
        <v>0</v>
      </c>
      <c r="BI2993" s="198">
        <f>IF(N2993="nulová",J2993,0)</f>
        <v>0</v>
      </c>
      <c r="BJ2993" s="21" t="s">
        <v>85</v>
      </c>
      <c r="BK2993" s="198">
        <f>ROUND(I2993*H2993,2)</f>
        <v>0</v>
      </c>
      <c r="BL2993" s="21" t="s">
        <v>642</v>
      </c>
      <c r="BM2993" s="197" t="s">
        <v>3201</v>
      </c>
    </row>
    <row r="2994" spans="1:65" s="2" customFormat="1" ht="11.25">
      <c r="A2994" s="38"/>
      <c r="B2994" s="39"/>
      <c r="C2994" s="40"/>
      <c r="D2994" s="199" t="s">
        <v>542</v>
      </c>
      <c r="E2994" s="40"/>
      <c r="F2994" s="200" t="s">
        <v>3202</v>
      </c>
      <c r="G2994" s="40"/>
      <c r="H2994" s="40"/>
      <c r="I2994" s="201"/>
      <c r="J2994" s="40"/>
      <c r="K2994" s="40"/>
      <c r="L2994" s="43"/>
      <c r="M2994" s="202"/>
      <c r="N2994" s="203"/>
      <c r="O2994" s="68"/>
      <c r="P2994" s="68"/>
      <c r="Q2994" s="68"/>
      <c r="R2994" s="68"/>
      <c r="S2994" s="68"/>
      <c r="T2994" s="69"/>
      <c r="U2994" s="38"/>
      <c r="V2994" s="38"/>
      <c r="W2994" s="38"/>
      <c r="X2994" s="38"/>
      <c r="Y2994" s="38"/>
      <c r="Z2994" s="38"/>
      <c r="AA2994" s="38"/>
      <c r="AB2994" s="38"/>
      <c r="AC2994" s="38"/>
      <c r="AD2994" s="38"/>
      <c r="AE2994" s="38"/>
      <c r="AT2994" s="21" t="s">
        <v>542</v>
      </c>
      <c r="AU2994" s="21" t="s">
        <v>85</v>
      </c>
    </row>
    <row r="2995" spans="1:65" s="15" customFormat="1" ht="11.25">
      <c r="B2995" s="227"/>
      <c r="C2995" s="228"/>
      <c r="D2995" s="206" t="s">
        <v>546</v>
      </c>
      <c r="E2995" s="229" t="s">
        <v>19</v>
      </c>
      <c r="F2995" s="230" t="s">
        <v>3100</v>
      </c>
      <c r="G2995" s="228"/>
      <c r="H2995" s="229" t="s">
        <v>19</v>
      </c>
      <c r="I2995" s="231"/>
      <c r="J2995" s="228"/>
      <c r="K2995" s="228"/>
      <c r="L2995" s="232"/>
      <c r="M2995" s="233"/>
      <c r="N2995" s="234"/>
      <c r="O2995" s="234"/>
      <c r="P2995" s="234"/>
      <c r="Q2995" s="234"/>
      <c r="R2995" s="234"/>
      <c r="S2995" s="234"/>
      <c r="T2995" s="235"/>
      <c r="AT2995" s="236" t="s">
        <v>546</v>
      </c>
      <c r="AU2995" s="236" t="s">
        <v>85</v>
      </c>
      <c r="AV2995" s="15" t="s">
        <v>79</v>
      </c>
      <c r="AW2995" s="15" t="s">
        <v>33</v>
      </c>
      <c r="AX2995" s="15" t="s">
        <v>72</v>
      </c>
      <c r="AY2995" s="236" t="s">
        <v>525</v>
      </c>
    </row>
    <row r="2996" spans="1:65" s="13" customFormat="1" ht="11.25">
      <c r="B2996" s="204"/>
      <c r="C2996" s="205"/>
      <c r="D2996" s="206" t="s">
        <v>546</v>
      </c>
      <c r="E2996" s="207" t="s">
        <v>19</v>
      </c>
      <c r="F2996" s="208" t="s">
        <v>3203</v>
      </c>
      <c r="G2996" s="205"/>
      <c r="H2996" s="209">
        <v>99.603999999999999</v>
      </c>
      <c r="I2996" s="210"/>
      <c r="J2996" s="205"/>
      <c r="K2996" s="205"/>
      <c r="L2996" s="211"/>
      <c r="M2996" s="212"/>
      <c r="N2996" s="213"/>
      <c r="O2996" s="213"/>
      <c r="P2996" s="213"/>
      <c r="Q2996" s="213"/>
      <c r="R2996" s="213"/>
      <c r="S2996" s="213"/>
      <c r="T2996" s="214"/>
      <c r="AT2996" s="215" t="s">
        <v>546</v>
      </c>
      <c r="AU2996" s="215" t="s">
        <v>85</v>
      </c>
      <c r="AV2996" s="13" t="s">
        <v>85</v>
      </c>
      <c r="AW2996" s="13" t="s">
        <v>33</v>
      </c>
      <c r="AX2996" s="13" t="s">
        <v>72</v>
      </c>
      <c r="AY2996" s="215" t="s">
        <v>525</v>
      </c>
    </row>
    <row r="2997" spans="1:65" s="16" customFormat="1" ht="11.25">
      <c r="B2997" s="237"/>
      <c r="C2997" s="238"/>
      <c r="D2997" s="206" t="s">
        <v>546</v>
      </c>
      <c r="E2997" s="239" t="s">
        <v>612</v>
      </c>
      <c r="F2997" s="240" t="s">
        <v>590</v>
      </c>
      <c r="G2997" s="238"/>
      <c r="H2997" s="241">
        <v>99.603999999999999</v>
      </c>
      <c r="I2997" s="242"/>
      <c r="J2997" s="238"/>
      <c r="K2997" s="238"/>
      <c r="L2997" s="243"/>
      <c r="M2997" s="244"/>
      <c r="N2997" s="245"/>
      <c r="O2997" s="245"/>
      <c r="P2997" s="245"/>
      <c r="Q2997" s="245"/>
      <c r="R2997" s="245"/>
      <c r="S2997" s="245"/>
      <c r="T2997" s="246"/>
      <c r="AT2997" s="247" t="s">
        <v>546</v>
      </c>
      <c r="AU2997" s="247" t="s">
        <v>85</v>
      </c>
      <c r="AV2997" s="16" t="s">
        <v>573</v>
      </c>
      <c r="AW2997" s="16" t="s">
        <v>33</v>
      </c>
      <c r="AX2997" s="16" t="s">
        <v>72</v>
      </c>
      <c r="AY2997" s="247" t="s">
        <v>525</v>
      </c>
    </row>
    <row r="2998" spans="1:65" s="15" customFormat="1" ht="11.25">
      <c r="B2998" s="227"/>
      <c r="C2998" s="228"/>
      <c r="D2998" s="206" t="s">
        <v>546</v>
      </c>
      <c r="E2998" s="229" t="s">
        <v>19</v>
      </c>
      <c r="F2998" s="230" t="s">
        <v>3127</v>
      </c>
      <c r="G2998" s="228"/>
      <c r="H2998" s="229" t="s">
        <v>19</v>
      </c>
      <c r="I2998" s="231"/>
      <c r="J2998" s="228"/>
      <c r="K2998" s="228"/>
      <c r="L2998" s="232"/>
      <c r="M2998" s="233"/>
      <c r="N2998" s="234"/>
      <c r="O2998" s="234"/>
      <c r="P2998" s="234"/>
      <c r="Q2998" s="234"/>
      <c r="R2998" s="234"/>
      <c r="S2998" s="234"/>
      <c r="T2998" s="235"/>
      <c r="AT2998" s="236" t="s">
        <v>546</v>
      </c>
      <c r="AU2998" s="236" t="s">
        <v>85</v>
      </c>
      <c r="AV2998" s="15" t="s">
        <v>79</v>
      </c>
      <c r="AW2998" s="15" t="s">
        <v>33</v>
      </c>
      <c r="AX2998" s="15" t="s">
        <v>72</v>
      </c>
      <c r="AY2998" s="236" t="s">
        <v>525</v>
      </c>
    </row>
    <row r="2999" spans="1:65" s="13" customFormat="1" ht="22.5">
      <c r="B2999" s="204"/>
      <c r="C2999" s="205"/>
      <c r="D2999" s="206" t="s">
        <v>546</v>
      </c>
      <c r="E2999" s="207" t="s">
        <v>19</v>
      </c>
      <c r="F2999" s="208" t="s">
        <v>3204</v>
      </c>
      <c r="G2999" s="205"/>
      <c r="H2999" s="209">
        <v>55.098999999999997</v>
      </c>
      <c r="I2999" s="210"/>
      <c r="J2999" s="205"/>
      <c r="K2999" s="205"/>
      <c r="L2999" s="211"/>
      <c r="M2999" s="212"/>
      <c r="N2999" s="213"/>
      <c r="O2999" s="213"/>
      <c r="P2999" s="213"/>
      <c r="Q2999" s="213"/>
      <c r="R2999" s="213"/>
      <c r="S2999" s="213"/>
      <c r="T2999" s="214"/>
      <c r="AT2999" s="215" t="s">
        <v>546</v>
      </c>
      <c r="AU2999" s="215" t="s">
        <v>85</v>
      </c>
      <c r="AV2999" s="13" t="s">
        <v>85</v>
      </c>
      <c r="AW2999" s="13" t="s">
        <v>33</v>
      </c>
      <c r="AX2999" s="13" t="s">
        <v>72</v>
      </c>
      <c r="AY2999" s="215" t="s">
        <v>525</v>
      </c>
    </row>
    <row r="3000" spans="1:65" s="16" customFormat="1" ht="11.25">
      <c r="B3000" s="237"/>
      <c r="C3000" s="238"/>
      <c r="D3000" s="206" t="s">
        <v>546</v>
      </c>
      <c r="E3000" s="239" t="s">
        <v>588</v>
      </c>
      <c r="F3000" s="240" t="s">
        <v>590</v>
      </c>
      <c r="G3000" s="238"/>
      <c r="H3000" s="241">
        <v>55.098999999999997</v>
      </c>
      <c r="I3000" s="242"/>
      <c r="J3000" s="238"/>
      <c r="K3000" s="238"/>
      <c r="L3000" s="243"/>
      <c r="M3000" s="244"/>
      <c r="N3000" s="245"/>
      <c r="O3000" s="245"/>
      <c r="P3000" s="245"/>
      <c r="Q3000" s="245"/>
      <c r="R3000" s="245"/>
      <c r="S3000" s="245"/>
      <c r="T3000" s="246"/>
      <c r="AT3000" s="247" t="s">
        <v>546</v>
      </c>
      <c r="AU3000" s="247" t="s">
        <v>85</v>
      </c>
      <c r="AV3000" s="16" t="s">
        <v>573</v>
      </c>
      <c r="AW3000" s="16" t="s">
        <v>33</v>
      </c>
      <c r="AX3000" s="16" t="s">
        <v>72</v>
      </c>
      <c r="AY3000" s="247" t="s">
        <v>525</v>
      </c>
    </row>
    <row r="3001" spans="1:65" s="14" customFormat="1" ht="11.25">
      <c r="B3001" s="216"/>
      <c r="C3001" s="217"/>
      <c r="D3001" s="206" t="s">
        <v>546</v>
      </c>
      <c r="E3001" s="218" t="s">
        <v>19</v>
      </c>
      <c r="F3001" s="219" t="s">
        <v>552</v>
      </c>
      <c r="G3001" s="217"/>
      <c r="H3001" s="220">
        <v>154.703</v>
      </c>
      <c r="I3001" s="221"/>
      <c r="J3001" s="217"/>
      <c r="K3001" s="217"/>
      <c r="L3001" s="222"/>
      <c r="M3001" s="223"/>
      <c r="N3001" s="224"/>
      <c r="O3001" s="224"/>
      <c r="P3001" s="224"/>
      <c r="Q3001" s="224"/>
      <c r="R3001" s="224"/>
      <c r="S3001" s="224"/>
      <c r="T3001" s="225"/>
      <c r="AT3001" s="226" t="s">
        <v>546</v>
      </c>
      <c r="AU3001" s="226" t="s">
        <v>85</v>
      </c>
      <c r="AV3001" s="14" t="s">
        <v>537</v>
      </c>
      <c r="AW3001" s="14" t="s">
        <v>33</v>
      </c>
      <c r="AX3001" s="14" t="s">
        <v>79</v>
      </c>
      <c r="AY3001" s="226" t="s">
        <v>525</v>
      </c>
    </row>
    <row r="3002" spans="1:65" s="2" customFormat="1" ht="24.2" customHeight="1">
      <c r="A3002" s="38"/>
      <c r="B3002" s="39"/>
      <c r="C3002" s="248" t="s">
        <v>3205</v>
      </c>
      <c r="D3002" s="248" t="s">
        <v>369</v>
      </c>
      <c r="E3002" s="249" t="s">
        <v>3165</v>
      </c>
      <c r="F3002" s="250" t="s">
        <v>3166</v>
      </c>
      <c r="G3002" s="251" t="s">
        <v>132</v>
      </c>
      <c r="H3002" s="252">
        <v>185.64400000000001</v>
      </c>
      <c r="I3002" s="253"/>
      <c r="J3002" s="254">
        <f>ROUND(I3002*H3002,2)</f>
        <v>0</v>
      </c>
      <c r="K3002" s="250" t="s">
        <v>536</v>
      </c>
      <c r="L3002" s="255"/>
      <c r="M3002" s="256" t="s">
        <v>19</v>
      </c>
      <c r="N3002" s="257" t="s">
        <v>44</v>
      </c>
      <c r="O3002" s="68"/>
      <c r="P3002" s="195">
        <f>O3002*H3002</f>
        <v>0</v>
      </c>
      <c r="Q3002" s="195">
        <v>2.2000000000000001E-3</v>
      </c>
      <c r="R3002" s="195">
        <f>Q3002*H3002</f>
        <v>0.40841680000000002</v>
      </c>
      <c r="S3002" s="195">
        <v>0</v>
      </c>
      <c r="T3002" s="196">
        <f>S3002*H3002</f>
        <v>0</v>
      </c>
      <c r="U3002" s="38"/>
      <c r="V3002" s="38"/>
      <c r="W3002" s="38"/>
      <c r="X3002" s="38"/>
      <c r="Y3002" s="38"/>
      <c r="Z3002" s="38"/>
      <c r="AA3002" s="38"/>
      <c r="AB3002" s="38"/>
      <c r="AC3002" s="38"/>
      <c r="AD3002" s="38"/>
      <c r="AE3002" s="38"/>
      <c r="AR3002" s="197" t="s">
        <v>839</v>
      </c>
      <c r="AT3002" s="197" t="s">
        <v>369</v>
      </c>
      <c r="AU3002" s="197" t="s">
        <v>85</v>
      </c>
      <c r="AY3002" s="21" t="s">
        <v>525</v>
      </c>
      <c r="BE3002" s="198">
        <f>IF(N3002="základní",J3002,0)</f>
        <v>0</v>
      </c>
      <c r="BF3002" s="198">
        <f>IF(N3002="snížená",J3002,0)</f>
        <v>0</v>
      </c>
      <c r="BG3002" s="198">
        <f>IF(N3002="zákl. přenesená",J3002,0)</f>
        <v>0</v>
      </c>
      <c r="BH3002" s="198">
        <f>IF(N3002="sníž. přenesená",J3002,0)</f>
        <v>0</v>
      </c>
      <c r="BI3002" s="198">
        <f>IF(N3002="nulová",J3002,0)</f>
        <v>0</v>
      </c>
      <c r="BJ3002" s="21" t="s">
        <v>85</v>
      </c>
      <c r="BK3002" s="198">
        <f>ROUND(I3002*H3002,2)</f>
        <v>0</v>
      </c>
      <c r="BL3002" s="21" t="s">
        <v>642</v>
      </c>
      <c r="BM3002" s="197" t="s">
        <v>3206</v>
      </c>
    </row>
    <row r="3003" spans="1:65" s="13" customFormat="1" ht="11.25">
      <c r="B3003" s="204"/>
      <c r="C3003" s="205"/>
      <c r="D3003" s="206" t="s">
        <v>546</v>
      </c>
      <c r="E3003" s="207" t="s">
        <v>19</v>
      </c>
      <c r="F3003" s="208" t="s">
        <v>3207</v>
      </c>
      <c r="G3003" s="205"/>
      <c r="H3003" s="209">
        <v>154.703</v>
      </c>
      <c r="I3003" s="210"/>
      <c r="J3003" s="205"/>
      <c r="K3003" s="205"/>
      <c r="L3003" s="211"/>
      <c r="M3003" s="212"/>
      <c r="N3003" s="213"/>
      <c r="O3003" s="213"/>
      <c r="P3003" s="213"/>
      <c r="Q3003" s="213"/>
      <c r="R3003" s="213"/>
      <c r="S3003" s="213"/>
      <c r="T3003" s="214"/>
      <c r="AT3003" s="215" t="s">
        <v>546</v>
      </c>
      <c r="AU3003" s="215" t="s">
        <v>85</v>
      </c>
      <c r="AV3003" s="13" t="s">
        <v>85</v>
      </c>
      <c r="AW3003" s="13" t="s">
        <v>33</v>
      </c>
      <c r="AX3003" s="13" t="s">
        <v>79</v>
      </c>
      <c r="AY3003" s="215" t="s">
        <v>525</v>
      </c>
    </row>
    <row r="3004" spans="1:65" s="13" customFormat="1" ht="11.25">
      <c r="B3004" s="204"/>
      <c r="C3004" s="205"/>
      <c r="D3004" s="206" t="s">
        <v>546</v>
      </c>
      <c r="E3004" s="205"/>
      <c r="F3004" s="208" t="s">
        <v>3208</v>
      </c>
      <c r="G3004" s="205"/>
      <c r="H3004" s="209">
        <v>185.64400000000001</v>
      </c>
      <c r="I3004" s="210"/>
      <c r="J3004" s="205"/>
      <c r="K3004" s="205"/>
      <c r="L3004" s="211"/>
      <c r="M3004" s="212"/>
      <c r="N3004" s="213"/>
      <c r="O3004" s="213"/>
      <c r="P3004" s="213"/>
      <c r="Q3004" s="213"/>
      <c r="R3004" s="213"/>
      <c r="S3004" s="213"/>
      <c r="T3004" s="214"/>
      <c r="AT3004" s="215" t="s">
        <v>546</v>
      </c>
      <c r="AU3004" s="215" t="s">
        <v>85</v>
      </c>
      <c r="AV3004" s="13" t="s">
        <v>85</v>
      </c>
      <c r="AW3004" s="13" t="s">
        <v>4</v>
      </c>
      <c r="AX3004" s="13" t="s">
        <v>79</v>
      </c>
      <c r="AY3004" s="215" t="s">
        <v>525</v>
      </c>
    </row>
    <row r="3005" spans="1:65" s="2" customFormat="1" ht="55.5" customHeight="1">
      <c r="A3005" s="38"/>
      <c r="B3005" s="39"/>
      <c r="C3005" s="186" t="s">
        <v>3209</v>
      </c>
      <c r="D3005" s="186" t="s">
        <v>533</v>
      </c>
      <c r="E3005" s="187" t="s">
        <v>3210</v>
      </c>
      <c r="F3005" s="188" t="s">
        <v>3211</v>
      </c>
      <c r="G3005" s="189" t="s">
        <v>318</v>
      </c>
      <c r="H3005" s="190">
        <v>6.8440000000000003</v>
      </c>
      <c r="I3005" s="191"/>
      <c r="J3005" s="192">
        <f>ROUND(I3005*H3005,2)</f>
        <v>0</v>
      </c>
      <c r="K3005" s="188" t="s">
        <v>536</v>
      </c>
      <c r="L3005" s="43"/>
      <c r="M3005" s="193" t="s">
        <v>19</v>
      </c>
      <c r="N3005" s="194" t="s">
        <v>44</v>
      </c>
      <c r="O3005" s="68"/>
      <c r="P3005" s="195">
        <f>O3005*H3005</f>
        <v>0</v>
      </c>
      <c r="Q3005" s="195">
        <v>0</v>
      </c>
      <c r="R3005" s="195">
        <f>Q3005*H3005</f>
        <v>0</v>
      </c>
      <c r="S3005" s="195">
        <v>0</v>
      </c>
      <c r="T3005" s="196">
        <f>S3005*H3005</f>
        <v>0</v>
      </c>
      <c r="U3005" s="38"/>
      <c r="V3005" s="38"/>
      <c r="W3005" s="38"/>
      <c r="X3005" s="38"/>
      <c r="Y3005" s="38"/>
      <c r="Z3005" s="38"/>
      <c r="AA3005" s="38"/>
      <c r="AB3005" s="38"/>
      <c r="AC3005" s="38"/>
      <c r="AD3005" s="38"/>
      <c r="AE3005" s="38"/>
      <c r="AR3005" s="197" t="s">
        <v>642</v>
      </c>
      <c r="AT3005" s="197" t="s">
        <v>533</v>
      </c>
      <c r="AU3005" s="197" t="s">
        <v>85</v>
      </c>
      <c r="AY3005" s="21" t="s">
        <v>525</v>
      </c>
      <c r="BE3005" s="198">
        <f>IF(N3005="základní",J3005,0)</f>
        <v>0</v>
      </c>
      <c r="BF3005" s="198">
        <f>IF(N3005="snížená",J3005,0)</f>
        <v>0</v>
      </c>
      <c r="BG3005" s="198">
        <f>IF(N3005="zákl. přenesená",J3005,0)</f>
        <v>0</v>
      </c>
      <c r="BH3005" s="198">
        <f>IF(N3005="sníž. přenesená",J3005,0)</f>
        <v>0</v>
      </c>
      <c r="BI3005" s="198">
        <f>IF(N3005="nulová",J3005,0)</f>
        <v>0</v>
      </c>
      <c r="BJ3005" s="21" t="s">
        <v>85</v>
      </c>
      <c r="BK3005" s="198">
        <f>ROUND(I3005*H3005,2)</f>
        <v>0</v>
      </c>
      <c r="BL3005" s="21" t="s">
        <v>642</v>
      </c>
      <c r="BM3005" s="197" t="s">
        <v>3212</v>
      </c>
    </row>
    <row r="3006" spans="1:65" s="2" customFormat="1" ht="11.25">
      <c r="A3006" s="38"/>
      <c r="B3006" s="39"/>
      <c r="C3006" s="40"/>
      <c r="D3006" s="199" t="s">
        <v>542</v>
      </c>
      <c r="E3006" s="40"/>
      <c r="F3006" s="200" t="s">
        <v>3213</v>
      </c>
      <c r="G3006" s="40"/>
      <c r="H3006" s="40"/>
      <c r="I3006" s="201"/>
      <c r="J3006" s="40"/>
      <c r="K3006" s="40"/>
      <c r="L3006" s="43"/>
      <c r="M3006" s="202"/>
      <c r="N3006" s="203"/>
      <c r="O3006" s="68"/>
      <c r="P3006" s="68"/>
      <c r="Q3006" s="68"/>
      <c r="R3006" s="68"/>
      <c r="S3006" s="68"/>
      <c r="T3006" s="69"/>
      <c r="U3006" s="38"/>
      <c r="V3006" s="38"/>
      <c r="W3006" s="38"/>
      <c r="X3006" s="38"/>
      <c r="Y3006" s="38"/>
      <c r="Z3006" s="38"/>
      <c r="AA3006" s="38"/>
      <c r="AB3006" s="38"/>
      <c r="AC3006" s="38"/>
      <c r="AD3006" s="38"/>
      <c r="AE3006" s="38"/>
      <c r="AT3006" s="21" t="s">
        <v>542</v>
      </c>
      <c r="AU3006" s="21" t="s">
        <v>85</v>
      </c>
    </row>
    <row r="3007" spans="1:65" s="12" customFormat="1" ht="22.9" customHeight="1">
      <c r="B3007" s="170"/>
      <c r="C3007" s="171"/>
      <c r="D3007" s="172" t="s">
        <v>71</v>
      </c>
      <c r="E3007" s="184" t="s">
        <v>3214</v>
      </c>
      <c r="F3007" s="184" t="s">
        <v>3215</v>
      </c>
      <c r="G3007" s="171"/>
      <c r="H3007" s="171"/>
      <c r="I3007" s="174"/>
      <c r="J3007" s="185">
        <f>BK3007</f>
        <v>0</v>
      </c>
      <c r="K3007" s="171"/>
      <c r="L3007" s="176"/>
      <c r="M3007" s="177"/>
      <c r="N3007" s="178"/>
      <c r="O3007" s="178"/>
      <c r="P3007" s="179">
        <f>SUM(P3008:P3145)</f>
        <v>0</v>
      </c>
      <c r="Q3007" s="178"/>
      <c r="R3007" s="179">
        <f>SUM(R3008:R3145)</f>
        <v>18.437737859999999</v>
      </c>
      <c r="S3007" s="178"/>
      <c r="T3007" s="180">
        <f>SUM(T3008:T3145)</f>
        <v>0</v>
      </c>
      <c r="AR3007" s="181" t="s">
        <v>85</v>
      </c>
      <c r="AT3007" s="182" t="s">
        <v>71</v>
      </c>
      <c r="AU3007" s="182" t="s">
        <v>79</v>
      </c>
      <c r="AY3007" s="181" t="s">
        <v>525</v>
      </c>
      <c r="BK3007" s="183">
        <f>SUM(BK3008:BK3145)</f>
        <v>0</v>
      </c>
    </row>
    <row r="3008" spans="1:65" s="2" customFormat="1" ht="49.15" customHeight="1">
      <c r="A3008" s="38"/>
      <c r="B3008" s="39"/>
      <c r="C3008" s="186" t="s">
        <v>3216</v>
      </c>
      <c r="D3008" s="186" t="s">
        <v>533</v>
      </c>
      <c r="E3008" s="187" t="s">
        <v>3217</v>
      </c>
      <c r="F3008" s="188" t="s">
        <v>3218</v>
      </c>
      <c r="G3008" s="189" t="s">
        <v>132</v>
      </c>
      <c r="H3008" s="190">
        <v>2.0699999999999998</v>
      </c>
      <c r="I3008" s="191"/>
      <c r="J3008" s="192">
        <f>ROUND(I3008*H3008,2)</f>
        <v>0</v>
      </c>
      <c r="K3008" s="188" t="s">
        <v>536</v>
      </c>
      <c r="L3008" s="43"/>
      <c r="M3008" s="193" t="s">
        <v>19</v>
      </c>
      <c r="N3008" s="194" t="s">
        <v>44</v>
      </c>
      <c r="O3008" s="68"/>
      <c r="P3008" s="195">
        <f>O3008*H3008</f>
        <v>0</v>
      </c>
      <c r="Q3008" s="195">
        <v>6.0299999999999998E-3</v>
      </c>
      <c r="R3008" s="195">
        <f>Q3008*H3008</f>
        <v>1.2482099999999998E-2</v>
      </c>
      <c r="S3008" s="195">
        <v>0</v>
      </c>
      <c r="T3008" s="196">
        <f>S3008*H3008</f>
        <v>0</v>
      </c>
      <c r="U3008" s="38"/>
      <c r="V3008" s="38"/>
      <c r="W3008" s="38"/>
      <c r="X3008" s="38"/>
      <c r="Y3008" s="38"/>
      <c r="Z3008" s="38"/>
      <c r="AA3008" s="38"/>
      <c r="AB3008" s="38"/>
      <c r="AC3008" s="38"/>
      <c r="AD3008" s="38"/>
      <c r="AE3008" s="38"/>
      <c r="AR3008" s="197" t="s">
        <v>642</v>
      </c>
      <c r="AT3008" s="197" t="s">
        <v>533</v>
      </c>
      <c r="AU3008" s="197" t="s">
        <v>85</v>
      </c>
      <c r="AY3008" s="21" t="s">
        <v>525</v>
      </c>
      <c r="BE3008" s="198">
        <f>IF(N3008="základní",J3008,0)</f>
        <v>0</v>
      </c>
      <c r="BF3008" s="198">
        <f>IF(N3008="snížená",J3008,0)</f>
        <v>0</v>
      </c>
      <c r="BG3008" s="198">
        <f>IF(N3008="zákl. přenesená",J3008,0)</f>
        <v>0</v>
      </c>
      <c r="BH3008" s="198">
        <f>IF(N3008="sníž. přenesená",J3008,0)</f>
        <v>0</v>
      </c>
      <c r="BI3008" s="198">
        <f>IF(N3008="nulová",J3008,0)</f>
        <v>0</v>
      </c>
      <c r="BJ3008" s="21" t="s">
        <v>85</v>
      </c>
      <c r="BK3008" s="198">
        <f>ROUND(I3008*H3008,2)</f>
        <v>0</v>
      </c>
      <c r="BL3008" s="21" t="s">
        <v>642</v>
      </c>
      <c r="BM3008" s="197" t="s">
        <v>3219</v>
      </c>
    </row>
    <row r="3009" spans="1:65" s="2" customFormat="1" ht="11.25">
      <c r="A3009" s="38"/>
      <c r="B3009" s="39"/>
      <c r="C3009" s="40"/>
      <c r="D3009" s="199" t="s">
        <v>542</v>
      </c>
      <c r="E3009" s="40"/>
      <c r="F3009" s="200" t="s">
        <v>3220</v>
      </c>
      <c r="G3009" s="40"/>
      <c r="H3009" s="40"/>
      <c r="I3009" s="201"/>
      <c r="J3009" s="40"/>
      <c r="K3009" s="40"/>
      <c r="L3009" s="43"/>
      <c r="M3009" s="202"/>
      <c r="N3009" s="203"/>
      <c r="O3009" s="68"/>
      <c r="P3009" s="68"/>
      <c r="Q3009" s="68"/>
      <c r="R3009" s="68"/>
      <c r="S3009" s="68"/>
      <c r="T3009" s="69"/>
      <c r="U3009" s="38"/>
      <c r="V3009" s="38"/>
      <c r="W3009" s="38"/>
      <c r="X3009" s="38"/>
      <c r="Y3009" s="38"/>
      <c r="Z3009" s="38"/>
      <c r="AA3009" s="38"/>
      <c r="AB3009" s="38"/>
      <c r="AC3009" s="38"/>
      <c r="AD3009" s="38"/>
      <c r="AE3009" s="38"/>
      <c r="AT3009" s="21" t="s">
        <v>542</v>
      </c>
      <c r="AU3009" s="21" t="s">
        <v>85</v>
      </c>
    </row>
    <row r="3010" spans="1:65" s="15" customFormat="1" ht="11.25">
      <c r="B3010" s="227"/>
      <c r="C3010" s="228"/>
      <c r="D3010" s="206" t="s">
        <v>546</v>
      </c>
      <c r="E3010" s="229" t="s">
        <v>19</v>
      </c>
      <c r="F3010" s="230" t="s">
        <v>2282</v>
      </c>
      <c r="G3010" s="228"/>
      <c r="H3010" s="229" t="s">
        <v>19</v>
      </c>
      <c r="I3010" s="231"/>
      <c r="J3010" s="228"/>
      <c r="K3010" s="228"/>
      <c r="L3010" s="232"/>
      <c r="M3010" s="233"/>
      <c r="N3010" s="234"/>
      <c r="O3010" s="234"/>
      <c r="P3010" s="234"/>
      <c r="Q3010" s="234"/>
      <c r="R3010" s="234"/>
      <c r="S3010" s="234"/>
      <c r="T3010" s="235"/>
      <c r="AT3010" s="236" t="s">
        <v>546</v>
      </c>
      <c r="AU3010" s="236" t="s">
        <v>85</v>
      </c>
      <c r="AV3010" s="15" t="s">
        <v>79</v>
      </c>
      <c r="AW3010" s="15" t="s">
        <v>33</v>
      </c>
      <c r="AX3010" s="15" t="s">
        <v>72</v>
      </c>
      <c r="AY3010" s="236" t="s">
        <v>525</v>
      </c>
    </row>
    <row r="3011" spans="1:65" s="15" customFormat="1" ht="11.25">
      <c r="B3011" s="227"/>
      <c r="C3011" s="228"/>
      <c r="D3011" s="206" t="s">
        <v>546</v>
      </c>
      <c r="E3011" s="229" t="s">
        <v>19</v>
      </c>
      <c r="F3011" s="230" t="s">
        <v>1135</v>
      </c>
      <c r="G3011" s="228"/>
      <c r="H3011" s="229" t="s">
        <v>19</v>
      </c>
      <c r="I3011" s="231"/>
      <c r="J3011" s="228"/>
      <c r="K3011" s="228"/>
      <c r="L3011" s="232"/>
      <c r="M3011" s="233"/>
      <c r="N3011" s="234"/>
      <c r="O3011" s="234"/>
      <c r="P3011" s="234"/>
      <c r="Q3011" s="234"/>
      <c r="R3011" s="234"/>
      <c r="S3011" s="234"/>
      <c r="T3011" s="235"/>
      <c r="AT3011" s="236" t="s">
        <v>546</v>
      </c>
      <c r="AU3011" s="236" t="s">
        <v>85</v>
      </c>
      <c r="AV3011" s="15" t="s">
        <v>79</v>
      </c>
      <c r="AW3011" s="15" t="s">
        <v>33</v>
      </c>
      <c r="AX3011" s="15" t="s">
        <v>72</v>
      </c>
      <c r="AY3011" s="236" t="s">
        <v>525</v>
      </c>
    </row>
    <row r="3012" spans="1:65" s="13" customFormat="1" ht="11.25">
      <c r="B3012" s="204"/>
      <c r="C3012" s="205"/>
      <c r="D3012" s="206" t="s">
        <v>546</v>
      </c>
      <c r="E3012" s="207" t="s">
        <v>19</v>
      </c>
      <c r="F3012" s="208" t="s">
        <v>3221</v>
      </c>
      <c r="G3012" s="205"/>
      <c r="H3012" s="209">
        <v>2.0699999999999998</v>
      </c>
      <c r="I3012" s="210"/>
      <c r="J3012" s="205"/>
      <c r="K3012" s="205"/>
      <c r="L3012" s="211"/>
      <c r="M3012" s="212"/>
      <c r="N3012" s="213"/>
      <c r="O3012" s="213"/>
      <c r="P3012" s="213"/>
      <c r="Q3012" s="213"/>
      <c r="R3012" s="213"/>
      <c r="S3012" s="213"/>
      <c r="T3012" s="214"/>
      <c r="AT3012" s="215" t="s">
        <v>546</v>
      </c>
      <c r="AU3012" s="215" t="s">
        <v>85</v>
      </c>
      <c r="AV3012" s="13" t="s">
        <v>85</v>
      </c>
      <c r="AW3012" s="13" t="s">
        <v>33</v>
      </c>
      <c r="AX3012" s="13" t="s">
        <v>72</v>
      </c>
      <c r="AY3012" s="215" t="s">
        <v>525</v>
      </c>
    </row>
    <row r="3013" spans="1:65" s="16" customFormat="1" ht="11.25">
      <c r="B3013" s="237"/>
      <c r="C3013" s="238"/>
      <c r="D3013" s="206" t="s">
        <v>546</v>
      </c>
      <c r="E3013" s="239" t="s">
        <v>279</v>
      </c>
      <c r="F3013" s="240" t="s">
        <v>590</v>
      </c>
      <c r="G3013" s="238"/>
      <c r="H3013" s="241">
        <v>2.0699999999999998</v>
      </c>
      <c r="I3013" s="242"/>
      <c r="J3013" s="238"/>
      <c r="K3013" s="238"/>
      <c r="L3013" s="243"/>
      <c r="M3013" s="244"/>
      <c r="N3013" s="245"/>
      <c r="O3013" s="245"/>
      <c r="P3013" s="245"/>
      <c r="Q3013" s="245"/>
      <c r="R3013" s="245"/>
      <c r="S3013" s="245"/>
      <c r="T3013" s="246"/>
      <c r="AT3013" s="247" t="s">
        <v>546</v>
      </c>
      <c r="AU3013" s="247" t="s">
        <v>85</v>
      </c>
      <c r="AV3013" s="16" t="s">
        <v>573</v>
      </c>
      <c r="AW3013" s="16" t="s">
        <v>33</v>
      </c>
      <c r="AX3013" s="16" t="s">
        <v>72</v>
      </c>
      <c r="AY3013" s="247" t="s">
        <v>525</v>
      </c>
    </row>
    <row r="3014" spans="1:65" s="14" customFormat="1" ht="11.25">
      <c r="B3014" s="216"/>
      <c r="C3014" s="217"/>
      <c r="D3014" s="206" t="s">
        <v>546</v>
      </c>
      <c r="E3014" s="218" t="s">
        <v>19</v>
      </c>
      <c r="F3014" s="219" t="s">
        <v>552</v>
      </c>
      <c r="G3014" s="217"/>
      <c r="H3014" s="220">
        <v>2.0699999999999998</v>
      </c>
      <c r="I3014" s="221"/>
      <c r="J3014" s="217"/>
      <c r="K3014" s="217"/>
      <c r="L3014" s="222"/>
      <c r="M3014" s="223"/>
      <c r="N3014" s="224"/>
      <c r="O3014" s="224"/>
      <c r="P3014" s="224"/>
      <c r="Q3014" s="224"/>
      <c r="R3014" s="224"/>
      <c r="S3014" s="224"/>
      <c r="T3014" s="225"/>
      <c r="AT3014" s="226" t="s">
        <v>546</v>
      </c>
      <c r="AU3014" s="226" t="s">
        <v>85</v>
      </c>
      <c r="AV3014" s="14" t="s">
        <v>537</v>
      </c>
      <c r="AW3014" s="14" t="s">
        <v>33</v>
      </c>
      <c r="AX3014" s="14" t="s">
        <v>79</v>
      </c>
      <c r="AY3014" s="226" t="s">
        <v>525</v>
      </c>
    </row>
    <row r="3015" spans="1:65" s="2" customFormat="1" ht="24.2" customHeight="1">
      <c r="A3015" s="38"/>
      <c r="B3015" s="39"/>
      <c r="C3015" s="248" t="s">
        <v>3222</v>
      </c>
      <c r="D3015" s="248" t="s">
        <v>369</v>
      </c>
      <c r="E3015" s="249" t="s">
        <v>3223</v>
      </c>
      <c r="F3015" s="250" t="s">
        <v>3224</v>
      </c>
      <c r="G3015" s="251" t="s">
        <v>132</v>
      </c>
      <c r="H3015" s="252">
        <v>2.1739999999999999</v>
      </c>
      <c r="I3015" s="253"/>
      <c r="J3015" s="254">
        <f>ROUND(I3015*H3015,2)</f>
        <v>0</v>
      </c>
      <c r="K3015" s="250" t="s">
        <v>536</v>
      </c>
      <c r="L3015" s="255"/>
      <c r="M3015" s="256" t="s">
        <v>19</v>
      </c>
      <c r="N3015" s="257" t="s">
        <v>44</v>
      </c>
      <c r="O3015" s="68"/>
      <c r="P3015" s="195">
        <f>O3015*H3015</f>
        <v>0</v>
      </c>
      <c r="Q3015" s="195">
        <v>3.4000000000000002E-2</v>
      </c>
      <c r="R3015" s="195">
        <f>Q3015*H3015</f>
        <v>7.3916000000000009E-2</v>
      </c>
      <c r="S3015" s="195">
        <v>0</v>
      </c>
      <c r="T3015" s="196">
        <f>S3015*H3015</f>
        <v>0</v>
      </c>
      <c r="U3015" s="38"/>
      <c r="V3015" s="38"/>
      <c r="W3015" s="38"/>
      <c r="X3015" s="38"/>
      <c r="Y3015" s="38"/>
      <c r="Z3015" s="38"/>
      <c r="AA3015" s="38"/>
      <c r="AB3015" s="38"/>
      <c r="AC3015" s="38"/>
      <c r="AD3015" s="38"/>
      <c r="AE3015" s="38"/>
      <c r="AR3015" s="197" t="s">
        <v>674</v>
      </c>
      <c r="AT3015" s="197" t="s">
        <v>369</v>
      </c>
      <c r="AU3015" s="197" t="s">
        <v>85</v>
      </c>
      <c r="AY3015" s="21" t="s">
        <v>525</v>
      </c>
      <c r="BE3015" s="198">
        <f>IF(N3015="základní",J3015,0)</f>
        <v>0</v>
      </c>
      <c r="BF3015" s="198">
        <f>IF(N3015="snížená",J3015,0)</f>
        <v>0</v>
      </c>
      <c r="BG3015" s="198">
        <f>IF(N3015="zákl. přenesená",J3015,0)</f>
        <v>0</v>
      </c>
      <c r="BH3015" s="198">
        <f>IF(N3015="sníž. přenesená",J3015,0)</f>
        <v>0</v>
      </c>
      <c r="BI3015" s="198">
        <f>IF(N3015="nulová",J3015,0)</f>
        <v>0</v>
      </c>
      <c r="BJ3015" s="21" t="s">
        <v>85</v>
      </c>
      <c r="BK3015" s="198">
        <f>ROUND(I3015*H3015,2)</f>
        <v>0</v>
      </c>
      <c r="BL3015" s="21" t="s">
        <v>537</v>
      </c>
      <c r="BM3015" s="197" t="s">
        <v>3225</v>
      </c>
    </row>
    <row r="3016" spans="1:65" s="13" customFormat="1" ht="11.25">
      <c r="B3016" s="204"/>
      <c r="C3016" s="205"/>
      <c r="D3016" s="206" t="s">
        <v>546</v>
      </c>
      <c r="E3016" s="207" t="s">
        <v>19</v>
      </c>
      <c r="F3016" s="208" t="s">
        <v>279</v>
      </c>
      <c r="G3016" s="205"/>
      <c r="H3016" s="209">
        <v>2.0699999999999998</v>
      </c>
      <c r="I3016" s="210"/>
      <c r="J3016" s="205"/>
      <c r="K3016" s="205"/>
      <c r="L3016" s="211"/>
      <c r="M3016" s="212"/>
      <c r="N3016" s="213"/>
      <c r="O3016" s="213"/>
      <c r="P3016" s="213"/>
      <c r="Q3016" s="213"/>
      <c r="R3016" s="213"/>
      <c r="S3016" s="213"/>
      <c r="T3016" s="214"/>
      <c r="AT3016" s="215" t="s">
        <v>546</v>
      </c>
      <c r="AU3016" s="215" t="s">
        <v>85</v>
      </c>
      <c r="AV3016" s="13" t="s">
        <v>85</v>
      </c>
      <c r="AW3016" s="13" t="s">
        <v>33</v>
      </c>
      <c r="AX3016" s="13" t="s">
        <v>79</v>
      </c>
      <c r="AY3016" s="215" t="s">
        <v>525</v>
      </c>
    </row>
    <row r="3017" spans="1:65" s="13" customFormat="1" ht="11.25">
      <c r="B3017" s="204"/>
      <c r="C3017" s="205"/>
      <c r="D3017" s="206" t="s">
        <v>546</v>
      </c>
      <c r="E3017" s="205"/>
      <c r="F3017" s="208" t="s">
        <v>3226</v>
      </c>
      <c r="G3017" s="205"/>
      <c r="H3017" s="209">
        <v>2.1739999999999999</v>
      </c>
      <c r="I3017" s="210"/>
      <c r="J3017" s="205"/>
      <c r="K3017" s="205"/>
      <c r="L3017" s="211"/>
      <c r="M3017" s="212"/>
      <c r="N3017" s="213"/>
      <c r="O3017" s="213"/>
      <c r="P3017" s="213"/>
      <c r="Q3017" s="213"/>
      <c r="R3017" s="213"/>
      <c r="S3017" s="213"/>
      <c r="T3017" s="214"/>
      <c r="AT3017" s="215" t="s">
        <v>546</v>
      </c>
      <c r="AU3017" s="215" t="s">
        <v>85</v>
      </c>
      <c r="AV3017" s="13" t="s">
        <v>85</v>
      </c>
      <c r="AW3017" s="13" t="s">
        <v>4</v>
      </c>
      <c r="AX3017" s="13" t="s">
        <v>79</v>
      </c>
      <c r="AY3017" s="215" t="s">
        <v>525</v>
      </c>
    </row>
    <row r="3018" spans="1:65" s="2" customFormat="1" ht="37.9" customHeight="1">
      <c r="A3018" s="38"/>
      <c r="B3018" s="39"/>
      <c r="C3018" s="186" t="s">
        <v>3227</v>
      </c>
      <c r="D3018" s="186" t="s">
        <v>533</v>
      </c>
      <c r="E3018" s="187" t="s">
        <v>3228</v>
      </c>
      <c r="F3018" s="188" t="s">
        <v>3229</v>
      </c>
      <c r="G3018" s="189" t="s">
        <v>132</v>
      </c>
      <c r="H3018" s="190">
        <v>1505.614</v>
      </c>
      <c r="I3018" s="191"/>
      <c r="J3018" s="192">
        <f>ROUND(I3018*H3018,2)</f>
        <v>0</v>
      </c>
      <c r="K3018" s="188" t="s">
        <v>536</v>
      </c>
      <c r="L3018" s="43"/>
      <c r="M3018" s="193" t="s">
        <v>19</v>
      </c>
      <c r="N3018" s="194" t="s">
        <v>44</v>
      </c>
      <c r="O3018" s="68"/>
      <c r="P3018" s="195">
        <f>O3018*H3018</f>
        <v>0</v>
      </c>
      <c r="Q3018" s="195">
        <v>0</v>
      </c>
      <c r="R3018" s="195">
        <f>Q3018*H3018</f>
        <v>0</v>
      </c>
      <c r="S3018" s="195">
        <v>0</v>
      </c>
      <c r="T3018" s="196">
        <f>S3018*H3018</f>
        <v>0</v>
      </c>
      <c r="U3018" s="38"/>
      <c r="V3018" s="38"/>
      <c r="W3018" s="38"/>
      <c r="X3018" s="38"/>
      <c r="Y3018" s="38"/>
      <c r="Z3018" s="38"/>
      <c r="AA3018" s="38"/>
      <c r="AB3018" s="38"/>
      <c r="AC3018" s="38"/>
      <c r="AD3018" s="38"/>
      <c r="AE3018" s="38"/>
      <c r="AR3018" s="197" t="s">
        <v>642</v>
      </c>
      <c r="AT3018" s="197" t="s">
        <v>533</v>
      </c>
      <c r="AU3018" s="197" t="s">
        <v>85</v>
      </c>
      <c r="AY3018" s="21" t="s">
        <v>525</v>
      </c>
      <c r="BE3018" s="198">
        <f>IF(N3018="základní",J3018,0)</f>
        <v>0</v>
      </c>
      <c r="BF3018" s="198">
        <f>IF(N3018="snížená",J3018,0)</f>
        <v>0</v>
      </c>
      <c r="BG3018" s="198">
        <f>IF(N3018="zákl. přenesená",J3018,0)</f>
        <v>0</v>
      </c>
      <c r="BH3018" s="198">
        <f>IF(N3018="sníž. přenesená",J3018,0)</f>
        <v>0</v>
      </c>
      <c r="BI3018" s="198">
        <f>IF(N3018="nulová",J3018,0)</f>
        <v>0</v>
      </c>
      <c r="BJ3018" s="21" t="s">
        <v>85</v>
      </c>
      <c r="BK3018" s="198">
        <f>ROUND(I3018*H3018,2)</f>
        <v>0</v>
      </c>
      <c r="BL3018" s="21" t="s">
        <v>642</v>
      </c>
      <c r="BM3018" s="197" t="s">
        <v>3230</v>
      </c>
    </row>
    <row r="3019" spans="1:65" s="2" customFormat="1" ht="11.25">
      <c r="A3019" s="38"/>
      <c r="B3019" s="39"/>
      <c r="C3019" s="40"/>
      <c r="D3019" s="199" t="s">
        <v>542</v>
      </c>
      <c r="E3019" s="40"/>
      <c r="F3019" s="200" t="s">
        <v>3231</v>
      </c>
      <c r="G3019" s="40"/>
      <c r="H3019" s="40"/>
      <c r="I3019" s="201"/>
      <c r="J3019" s="40"/>
      <c r="K3019" s="40"/>
      <c r="L3019" s="43"/>
      <c r="M3019" s="202"/>
      <c r="N3019" s="203"/>
      <c r="O3019" s="68"/>
      <c r="P3019" s="68"/>
      <c r="Q3019" s="68"/>
      <c r="R3019" s="68"/>
      <c r="S3019" s="68"/>
      <c r="T3019" s="69"/>
      <c r="U3019" s="38"/>
      <c r="V3019" s="38"/>
      <c r="W3019" s="38"/>
      <c r="X3019" s="38"/>
      <c r="Y3019" s="38"/>
      <c r="Z3019" s="38"/>
      <c r="AA3019" s="38"/>
      <c r="AB3019" s="38"/>
      <c r="AC3019" s="38"/>
      <c r="AD3019" s="38"/>
      <c r="AE3019" s="38"/>
      <c r="AT3019" s="21" t="s">
        <v>542</v>
      </c>
      <c r="AU3019" s="21" t="s">
        <v>85</v>
      </c>
    </row>
    <row r="3020" spans="1:65" s="15" customFormat="1" ht="11.25">
      <c r="B3020" s="227"/>
      <c r="C3020" s="228"/>
      <c r="D3020" s="206" t="s">
        <v>546</v>
      </c>
      <c r="E3020" s="229" t="s">
        <v>19</v>
      </c>
      <c r="F3020" s="230" t="s">
        <v>3232</v>
      </c>
      <c r="G3020" s="228"/>
      <c r="H3020" s="229" t="s">
        <v>19</v>
      </c>
      <c r="I3020" s="231"/>
      <c r="J3020" s="228"/>
      <c r="K3020" s="228"/>
      <c r="L3020" s="232"/>
      <c r="M3020" s="233"/>
      <c r="N3020" s="234"/>
      <c r="O3020" s="234"/>
      <c r="P3020" s="234"/>
      <c r="Q3020" s="234"/>
      <c r="R3020" s="234"/>
      <c r="S3020" s="234"/>
      <c r="T3020" s="235"/>
      <c r="AT3020" s="236" t="s">
        <v>546</v>
      </c>
      <c r="AU3020" s="236" t="s">
        <v>85</v>
      </c>
      <c r="AV3020" s="15" t="s">
        <v>79</v>
      </c>
      <c r="AW3020" s="15" t="s">
        <v>33</v>
      </c>
      <c r="AX3020" s="15" t="s">
        <v>72</v>
      </c>
      <c r="AY3020" s="236" t="s">
        <v>525</v>
      </c>
    </row>
    <row r="3021" spans="1:65" s="13" customFormat="1" ht="11.25">
      <c r="B3021" s="204"/>
      <c r="C3021" s="205"/>
      <c r="D3021" s="206" t="s">
        <v>546</v>
      </c>
      <c r="E3021" s="207" t="s">
        <v>19</v>
      </c>
      <c r="F3021" s="208" t="s">
        <v>3233</v>
      </c>
      <c r="G3021" s="205"/>
      <c r="H3021" s="209">
        <v>491.44600000000003</v>
      </c>
      <c r="I3021" s="210"/>
      <c r="J3021" s="205"/>
      <c r="K3021" s="205"/>
      <c r="L3021" s="211"/>
      <c r="M3021" s="212"/>
      <c r="N3021" s="213"/>
      <c r="O3021" s="213"/>
      <c r="P3021" s="213"/>
      <c r="Q3021" s="213"/>
      <c r="R3021" s="213"/>
      <c r="S3021" s="213"/>
      <c r="T3021" s="214"/>
      <c r="AT3021" s="215" t="s">
        <v>546</v>
      </c>
      <c r="AU3021" s="215" t="s">
        <v>85</v>
      </c>
      <c r="AV3021" s="13" t="s">
        <v>85</v>
      </c>
      <c r="AW3021" s="13" t="s">
        <v>33</v>
      </c>
      <c r="AX3021" s="13" t="s">
        <v>72</v>
      </c>
      <c r="AY3021" s="215" t="s">
        <v>525</v>
      </c>
    </row>
    <row r="3022" spans="1:65" s="15" customFormat="1" ht="11.25">
      <c r="B3022" s="227"/>
      <c r="C3022" s="228"/>
      <c r="D3022" s="206" t="s">
        <v>546</v>
      </c>
      <c r="E3022" s="229" t="s">
        <v>19</v>
      </c>
      <c r="F3022" s="230" t="s">
        <v>3234</v>
      </c>
      <c r="G3022" s="228"/>
      <c r="H3022" s="229" t="s">
        <v>19</v>
      </c>
      <c r="I3022" s="231"/>
      <c r="J3022" s="228"/>
      <c r="K3022" s="228"/>
      <c r="L3022" s="232"/>
      <c r="M3022" s="233"/>
      <c r="N3022" s="234"/>
      <c r="O3022" s="234"/>
      <c r="P3022" s="234"/>
      <c r="Q3022" s="234"/>
      <c r="R3022" s="234"/>
      <c r="S3022" s="234"/>
      <c r="T3022" s="235"/>
      <c r="AT3022" s="236" t="s">
        <v>546</v>
      </c>
      <c r="AU3022" s="236" t="s">
        <v>85</v>
      </c>
      <c r="AV3022" s="15" t="s">
        <v>79</v>
      </c>
      <c r="AW3022" s="15" t="s">
        <v>33</v>
      </c>
      <c r="AX3022" s="15" t="s">
        <v>72</v>
      </c>
      <c r="AY3022" s="236" t="s">
        <v>525</v>
      </c>
    </row>
    <row r="3023" spans="1:65" s="13" customFormat="1" ht="11.25">
      <c r="B3023" s="204"/>
      <c r="C3023" s="205"/>
      <c r="D3023" s="206" t="s">
        <v>546</v>
      </c>
      <c r="E3023" s="207" t="s">
        <v>19</v>
      </c>
      <c r="F3023" s="208" t="s">
        <v>3235</v>
      </c>
      <c r="G3023" s="205"/>
      <c r="H3023" s="209">
        <v>104.3</v>
      </c>
      <c r="I3023" s="210"/>
      <c r="J3023" s="205"/>
      <c r="K3023" s="205"/>
      <c r="L3023" s="211"/>
      <c r="M3023" s="212"/>
      <c r="N3023" s="213"/>
      <c r="O3023" s="213"/>
      <c r="P3023" s="213"/>
      <c r="Q3023" s="213"/>
      <c r="R3023" s="213"/>
      <c r="S3023" s="213"/>
      <c r="T3023" s="214"/>
      <c r="AT3023" s="215" t="s">
        <v>546</v>
      </c>
      <c r="AU3023" s="215" t="s">
        <v>85</v>
      </c>
      <c r="AV3023" s="13" t="s">
        <v>85</v>
      </c>
      <c r="AW3023" s="13" t="s">
        <v>33</v>
      </c>
      <c r="AX3023" s="13" t="s">
        <v>72</v>
      </c>
      <c r="AY3023" s="215" t="s">
        <v>525</v>
      </c>
    </row>
    <row r="3024" spans="1:65" s="15" customFormat="1" ht="11.25">
      <c r="B3024" s="227"/>
      <c r="C3024" s="228"/>
      <c r="D3024" s="206" t="s">
        <v>546</v>
      </c>
      <c r="E3024" s="229" t="s">
        <v>19</v>
      </c>
      <c r="F3024" s="230" t="s">
        <v>3236</v>
      </c>
      <c r="G3024" s="228"/>
      <c r="H3024" s="229" t="s">
        <v>19</v>
      </c>
      <c r="I3024" s="231"/>
      <c r="J3024" s="228"/>
      <c r="K3024" s="228"/>
      <c r="L3024" s="232"/>
      <c r="M3024" s="233"/>
      <c r="N3024" s="234"/>
      <c r="O3024" s="234"/>
      <c r="P3024" s="234"/>
      <c r="Q3024" s="234"/>
      <c r="R3024" s="234"/>
      <c r="S3024" s="234"/>
      <c r="T3024" s="235"/>
      <c r="AT3024" s="236" t="s">
        <v>546</v>
      </c>
      <c r="AU3024" s="236" t="s">
        <v>85</v>
      </c>
      <c r="AV3024" s="15" t="s">
        <v>79</v>
      </c>
      <c r="AW3024" s="15" t="s">
        <v>33</v>
      </c>
      <c r="AX3024" s="15" t="s">
        <v>72</v>
      </c>
      <c r="AY3024" s="236" t="s">
        <v>525</v>
      </c>
    </row>
    <row r="3025" spans="1:65" s="13" customFormat="1" ht="11.25">
      <c r="B3025" s="204"/>
      <c r="C3025" s="205"/>
      <c r="D3025" s="206" t="s">
        <v>546</v>
      </c>
      <c r="E3025" s="207" t="s">
        <v>19</v>
      </c>
      <c r="F3025" s="208" t="s">
        <v>3237</v>
      </c>
      <c r="G3025" s="205"/>
      <c r="H3025" s="209">
        <v>909.86800000000005</v>
      </c>
      <c r="I3025" s="210"/>
      <c r="J3025" s="205"/>
      <c r="K3025" s="205"/>
      <c r="L3025" s="211"/>
      <c r="M3025" s="212"/>
      <c r="N3025" s="213"/>
      <c r="O3025" s="213"/>
      <c r="P3025" s="213"/>
      <c r="Q3025" s="213"/>
      <c r="R3025" s="213"/>
      <c r="S3025" s="213"/>
      <c r="T3025" s="214"/>
      <c r="AT3025" s="215" t="s">
        <v>546</v>
      </c>
      <c r="AU3025" s="215" t="s">
        <v>85</v>
      </c>
      <c r="AV3025" s="13" t="s">
        <v>85</v>
      </c>
      <c r="AW3025" s="13" t="s">
        <v>33</v>
      </c>
      <c r="AX3025" s="13" t="s">
        <v>72</v>
      </c>
      <c r="AY3025" s="215" t="s">
        <v>525</v>
      </c>
    </row>
    <row r="3026" spans="1:65" s="14" customFormat="1" ht="11.25">
      <c r="B3026" s="216"/>
      <c r="C3026" s="217"/>
      <c r="D3026" s="206" t="s">
        <v>546</v>
      </c>
      <c r="E3026" s="218" t="s">
        <v>19</v>
      </c>
      <c r="F3026" s="219" t="s">
        <v>552</v>
      </c>
      <c r="G3026" s="217"/>
      <c r="H3026" s="220">
        <v>1505.614</v>
      </c>
      <c r="I3026" s="221"/>
      <c r="J3026" s="217"/>
      <c r="K3026" s="217"/>
      <c r="L3026" s="222"/>
      <c r="M3026" s="223"/>
      <c r="N3026" s="224"/>
      <c r="O3026" s="224"/>
      <c r="P3026" s="224"/>
      <c r="Q3026" s="224"/>
      <c r="R3026" s="224"/>
      <c r="S3026" s="224"/>
      <c r="T3026" s="225"/>
      <c r="AT3026" s="226" t="s">
        <v>546</v>
      </c>
      <c r="AU3026" s="226" t="s">
        <v>85</v>
      </c>
      <c r="AV3026" s="14" t="s">
        <v>537</v>
      </c>
      <c r="AW3026" s="14" t="s">
        <v>33</v>
      </c>
      <c r="AX3026" s="14" t="s">
        <v>79</v>
      </c>
      <c r="AY3026" s="226" t="s">
        <v>525</v>
      </c>
    </row>
    <row r="3027" spans="1:65" s="2" customFormat="1" ht="21.75" customHeight="1">
      <c r="A3027" s="38"/>
      <c r="B3027" s="39"/>
      <c r="C3027" s="248" t="s">
        <v>3238</v>
      </c>
      <c r="D3027" s="248" t="s">
        <v>369</v>
      </c>
      <c r="E3027" s="249" t="s">
        <v>3239</v>
      </c>
      <c r="F3027" s="250" t="s">
        <v>3240</v>
      </c>
      <c r="G3027" s="251" t="s">
        <v>132</v>
      </c>
      <c r="H3027" s="252">
        <v>516.01800000000003</v>
      </c>
      <c r="I3027" s="253"/>
      <c r="J3027" s="254">
        <f>ROUND(I3027*H3027,2)</f>
        <v>0</v>
      </c>
      <c r="K3027" s="250" t="s">
        <v>536</v>
      </c>
      <c r="L3027" s="255"/>
      <c r="M3027" s="256" t="s">
        <v>19</v>
      </c>
      <c r="N3027" s="257" t="s">
        <v>44</v>
      </c>
      <c r="O3027" s="68"/>
      <c r="P3027" s="195">
        <f>O3027*H3027</f>
        <v>0</v>
      </c>
      <c r="Q3027" s="195">
        <v>2.7000000000000001E-3</v>
      </c>
      <c r="R3027" s="195">
        <f>Q3027*H3027</f>
        <v>1.3932486000000002</v>
      </c>
      <c r="S3027" s="195">
        <v>0</v>
      </c>
      <c r="T3027" s="196">
        <f>S3027*H3027</f>
        <v>0</v>
      </c>
      <c r="U3027" s="38"/>
      <c r="V3027" s="38"/>
      <c r="W3027" s="38"/>
      <c r="X3027" s="38"/>
      <c r="Y3027" s="38"/>
      <c r="Z3027" s="38"/>
      <c r="AA3027" s="38"/>
      <c r="AB3027" s="38"/>
      <c r="AC3027" s="38"/>
      <c r="AD3027" s="38"/>
      <c r="AE3027" s="38"/>
      <c r="AR3027" s="197" t="s">
        <v>839</v>
      </c>
      <c r="AT3027" s="197" t="s">
        <v>369</v>
      </c>
      <c r="AU3027" s="197" t="s">
        <v>85</v>
      </c>
      <c r="AY3027" s="21" t="s">
        <v>525</v>
      </c>
      <c r="BE3027" s="198">
        <f>IF(N3027="základní",J3027,0)</f>
        <v>0</v>
      </c>
      <c r="BF3027" s="198">
        <f>IF(N3027="snížená",J3027,0)</f>
        <v>0</v>
      </c>
      <c r="BG3027" s="198">
        <f>IF(N3027="zákl. přenesená",J3027,0)</f>
        <v>0</v>
      </c>
      <c r="BH3027" s="198">
        <f>IF(N3027="sníž. přenesená",J3027,0)</f>
        <v>0</v>
      </c>
      <c r="BI3027" s="198">
        <f>IF(N3027="nulová",J3027,0)</f>
        <v>0</v>
      </c>
      <c r="BJ3027" s="21" t="s">
        <v>85</v>
      </c>
      <c r="BK3027" s="198">
        <f>ROUND(I3027*H3027,2)</f>
        <v>0</v>
      </c>
      <c r="BL3027" s="21" t="s">
        <v>642</v>
      </c>
      <c r="BM3027" s="197" t="s">
        <v>3241</v>
      </c>
    </row>
    <row r="3028" spans="1:65" s="2" customFormat="1" ht="19.5">
      <c r="A3028" s="38"/>
      <c r="B3028" s="39"/>
      <c r="C3028" s="40"/>
      <c r="D3028" s="206" t="s">
        <v>972</v>
      </c>
      <c r="E3028" s="40"/>
      <c r="F3028" s="258" t="s">
        <v>3242</v>
      </c>
      <c r="G3028" s="40"/>
      <c r="H3028" s="40"/>
      <c r="I3028" s="201"/>
      <c r="J3028" s="40"/>
      <c r="K3028" s="40"/>
      <c r="L3028" s="43"/>
      <c r="M3028" s="202"/>
      <c r="N3028" s="203"/>
      <c r="O3028" s="68"/>
      <c r="P3028" s="68"/>
      <c r="Q3028" s="68"/>
      <c r="R3028" s="68"/>
      <c r="S3028" s="68"/>
      <c r="T3028" s="69"/>
      <c r="U3028" s="38"/>
      <c r="V3028" s="38"/>
      <c r="W3028" s="38"/>
      <c r="X3028" s="38"/>
      <c r="Y3028" s="38"/>
      <c r="Z3028" s="38"/>
      <c r="AA3028" s="38"/>
      <c r="AB3028" s="38"/>
      <c r="AC3028" s="38"/>
      <c r="AD3028" s="38"/>
      <c r="AE3028" s="38"/>
      <c r="AT3028" s="21" t="s">
        <v>972</v>
      </c>
      <c r="AU3028" s="21" t="s">
        <v>85</v>
      </c>
    </row>
    <row r="3029" spans="1:65" s="13" customFormat="1" ht="11.25">
      <c r="B3029" s="204"/>
      <c r="C3029" s="205"/>
      <c r="D3029" s="206" t="s">
        <v>546</v>
      </c>
      <c r="E3029" s="207" t="s">
        <v>19</v>
      </c>
      <c r="F3029" s="208" t="s">
        <v>3233</v>
      </c>
      <c r="G3029" s="205"/>
      <c r="H3029" s="209">
        <v>491.44600000000003</v>
      </c>
      <c r="I3029" s="210"/>
      <c r="J3029" s="205"/>
      <c r="K3029" s="205"/>
      <c r="L3029" s="211"/>
      <c r="M3029" s="212"/>
      <c r="N3029" s="213"/>
      <c r="O3029" s="213"/>
      <c r="P3029" s="213"/>
      <c r="Q3029" s="213"/>
      <c r="R3029" s="213"/>
      <c r="S3029" s="213"/>
      <c r="T3029" s="214"/>
      <c r="AT3029" s="215" t="s">
        <v>546</v>
      </c>
      <c r="AU3029" s="215" t="s">
        <v>85</v>
      </c>
      <c r="AV3029" s="13" t="s">
        <v>85</v>
      </c>
      <c r="AW3029" s="13" t="s">
        <v>33</v>
      </c>
      <c r="AX3029" s="13" t="s">
        <v>79</v>
      </c>
      <c r="AY3029" s="215" t="s">
        <v>525</v>
      </c>
    </row>
    <row r="3030" spans="1:65" s="13" customFormat="1" ht="11.25">
      <c r="B3030" s="204"/>
      <c r="C3030" s="205"/>
      <c r="D3030" s="206" t="s">
        <v>546</v>
      </c>
      <c r="E3030" s="205"/>
      <c r="F3030" s="208" t="s">
        <v>3243</v>
      </c>
      <c r="G3030" s="205"/>
      <c r="H3030" s="209">
        <v>516.01800000000003</v>
      </c>
      <c r="I3030" s="210"/>
      <c r="J3030" s="205"/>
      <c r="K3030" s="205"/>
      <c r="L3030" s="211"/>
      <c r="M3030" s="212"/>
      <c r="N3030" s="213"/>
      <c r="O3030" s="213"/>
      <c r="P3030" s="213"/>
      <c r="Q3030" s="213"/>
      <c r="R3030" s="213"/>
      <c r="S3030" s="213"/>
      <c r="T3030" s="214"/>
      <c r="AT3030" s="215" t="s">
        <v>546</v>
      </c>
      <c r="AU3030" s="215" t="s">
        <v>85</v>
      </c>
      <c r="AV3030" s="13" t="s">
        <v>85</v>
      </c>
      <c r="AW3030" s="13" t="s">
        <v>4</v>
      </c>
      <c r="AX3030" s="13" t="s">
        <v>79</v>
      </c>
      <c r="AY3030" s="215" t="s">
        <v>525</v>
      </c>
    </row>
    <row r="3031" spans="1:65" s="2" customFormat="1" ht="24.2" customHeight="1">
      <c r="A3031" s="38"/>
      <c r="B3031" s="39"/>
      <c r="C3031" s="248" t="s">
        <v>3244</v>
      </c>
      <c r="D3031" s="248" t="s">
        <v>369</v>
      </c>
      <c r="E3031" s="249" t="s">
        <v>3245</v>
      </c>
      <c r="F3031" s="250" t="s">
        <v>3246</v>
      </c>
      <c r="G3031" s="251" t="s">
        <v>132</v>
      </c>
      <c r="H3031" s="252">
        <v>109.515</v>
      </c>
      <c r="I3031" s="253"/>
      <c r="J3031" s="254">
        <f>ROUND(I3031*H3031,2)</f>
        <v>0</v>
      </c>
      <c r="K3031" s="250" t="s">
        <v>536</v>
      </c>
      <c r="L3031" s="255"/>
      <c r="M3031" s="256" t="s">
        <v>19</v>
      </c>
      <c r="N3031" s="257" t="s">
        <v>44</v>
      </c>
      <c r="O3031" s="68"/>
      <c r="P3031" s="195">
        <f>O3031*H3031</f>
        <v>0</v>
      </c>
      <c r="Q3031" s="195">
        <v>1.5E-3</v>
      </c>
      <c r="R3031" s="195">
        <f>Q3031*H3031</f>
        <v>0.16427250000000002</v>
      </c>
      <c r="S3031" s="195">
        <v>0</v>
      </c>
      <c r="T3031" s="196">
        <f>S3031*H3031</f>
        <v>0</v>
      </c>
      <c r="U3031" s="38"/>
      <c r="V3031" s="38"/>
      <c r="W3031" s="38"/>
      <c r="X3031" s="38"/>
      <c r="Y3031" s="38"/>
      <c r="Z3031" s="38"/>
      <c r="AA3031" s="38"/>
      <c r="AB3031" s="38"/>
      <c r="AC3031" s="38"/>
      <c r="AD3031" s="38"/>
      <c r="AE3031" s="38"/>
      <c r="AR3031" s="197" t="s">
        <v>839</v>
      </c>
      <c r="AT3031" s="197" t="s">
        <v>369</v>
      </c>
      <c r="AU3031" s="197" t="s">
        <v>85</v>
      </c>
      <c r="AY3031" s="21" t="s">
        <v>525</v>
      </c>
      <c r="BE3031" s="198">
        <f>IF(N3031="základní",J3031,0)</f>
        <v>0</v>
      </c>
      <c r="BF3031" s="198">
        <f>IF(N3031="snížená",J3031,0)</f>
        <v>0</v>
      </c>
      <c r="BG3031" s="198">
        <f>IF(N3031="zákl. přenesená",J3031,0)</f>
        <v>0</v>
      </c>
      <c r="BH3031" s="198">
        <f>IF(N3031="sníž. přenesená",J3031,0)</f>
        <v>0</v>
      </c>
      <c r="BI3031" s="198">
        <f>IF(N3031="nulová",J3031,0)</f>
        <v>0</v>
      </c>
      <c r="BJ3031" s="21" t="s">
        <v>85</v>
      </c>
      <c r="BK3031" s="198">
        <f>ROUND(I3031*H3031,2)</f>
        <v>0</v>
      </c>
      <c r="BL3031" s="21" t="s">
        <v>642</v>
      </c>
      <c r="BM3031" s="197" t="s">
        <v>3247</v>
      </c>
    </row>
    <row r="3032" spans="1:65" s="13" customFormat="1" ht="11.25">
      <c r="B3032" s="204"/>
      <c r="C3032" s="205"/>
      <c r="D3032" s="206" t="s">
        <v>546</v>
      </c>
      <c r="E3032" s="207" t="s">
        <v>19</v>
      </c>
      <c r="F3032" s="208" t="s">
        <v>3235</v>
      </c>
      <c r="G3032" s="205"/>
      <c r="H3032" s="209">
        <v>104.3</v>
      </c>
      <c r="I3032" s="210"/>
      <c r="J3032" s="205"/>
      <c r="K3032" s="205"/>
      <c r="L3032" s="211"/>
      <c r="M3032" s="212"/>
      <c r="N3032" s="213"/>
      <c r="O3032" s="213"/>
      <c r="P3032" s="213"/>
      <c r="Q3032" s="213"/>
      <c r="R3032" s="213"/>
      <c r="S3032" s="213"/>
      <c r="T3032" s="214"/>
      <c r="AT3032" s="215" t="s">
        <v>546</v>
      </c>
      <c r="AU3032" s="215" t="s">
        <v>85</v>
      </c>
      <c r="AV3032" s="13" t="s">
        <v>85</v>
      </c>
      <c r="AW3032" s="13" t="s">
        <v>33</v>
      </c>
      <c r="AX3032" s="13" t="s">
        <v>79</v>
      </c>
      <c r="AY3032" s="215" t="s">
        <v>525</v>
      </c>
    </row>
    <row r="3033" spans="1:65" s="13" customFormat="1" ht="11.25">
      <c r="B3033" s="204"/>
      <c r="C3033" s="205"/>
      <c r="D3033" s="206" t="s">
        <v>546</v>
      </c>
      <c r="E3033" s="205"/>
      <c r="F3033" s="208" t="s">
        <v>3248</v>
      </c>
      <c r="G3033" s="205"/>
      <c r="H3033" s="209">
        <v>109.515</v>
      </c>
      <c r="I3033" s="210"/>
      <c r="J3033" s="205"/>
      <c r="K3033" s="205"/>
      <c r="L3033" s="211"/>
      <c r="M3033" s="212"/>
      <c r="N3033" s="213"/>
      <c r="O3033" s="213"/>
      <c r="P3033" s="213"/>
      <c r="Q3033" s="213"/>
      <c r="R3033" s="213"/>
      <c r="S3033" s="213"/>
      <c r="T3033" s="214"/>
      <c r="AT3033" s="215" t="s">
        <v>546</v>
      </c>
      <c r="AU3033" s="215" t="s">
        <v>85</v>
      </c>
      <c r="AV3033" s="13" t="s">
        <v>85</v>
      </c>
      <c r="AW3033" s="13" t="s">
        <v>4</v>
      </c>
      <c r="AX3033" s="13" t="s">
        <v>79</v>
      </c>
      <c r="AY3033" s="215" t="s">
        <v>525</v>
      </c>
    </row>
    <row r="3034" spans="1:65" s="2" customFormat="1" ht="37.9" customHeight="1">
      <c r="A3034" s="38"/>
      <c r="B3034" s="39"/>
      <c r="C3034" s="248" t="s">
        <v>3249</v>
      </c>
      <c r="D3034" s="248" t="s">
        <v>369</v>
      </c>
      <c r="E3034" s="249" t="s">
        <v>3250</v>
      </c>
      <c r="F3034" s="250" t="s">
        <v>3251</v>
      </c>
      <c r="G3034" s="251" t="s">
        <v>132</v>
      </c>
      <c r="H3034" s="252">
        <v>955.36099999999999</v>
      </c>
      <c r="I3034" s="253"/>
      <c r="J3034" s="254">
        <f>ROUND(I3034*H3034,2)</f>
        <v>0</v>
      </c>
      <c r="K3034" s="250" t="s">
        <v>19</v>
      </c>
      <c r="L3034" s="255"/>
      <c r="M3034" s="256" t="s">
        <v>19</v>
      </c>
      <c r="N3034" s="257" t="s">
        <v>44</v>
      </c>
      <c r="O3034" s="68"/>
      <c r="P3034" s="195">
        <f>O3034*H3034</f>
        <v>0</v>
      </c>
      <c r="Q3034" s="195">
        <v>3.0000000000000001E-3</v>
      </c>
      <c r="R3034" s="195">
        <f>Q3034*H3034</f>
        <v>2.8660830000000002</v>
      </c>
      <c r="S3034" s="195">
        <v>0</v>
      </c>
      <c r="T3034" s="196">
        <f>S3034*H3034</f>
        <v>0</v>
      </c>
      <c r="U3034" s="38"/>
      <c r="V3034" s="38"/>
      <c r="W3034" s="38"/>
      <c r="X3034" s="38"/>
      <c r="Y3034" s="38"/>
      <c r="Z3034" s="38"/>
      <c r="AA3034" s="38"/>
      <c r="AB3034" s="38"/>
      <c r="AC3034" s="38"/>
      <c r="AD3034" s="38"/>
      <c r="AE3034" s="38"/>
      <c r="AR3034" s="197" t="s">
        <v>839</v>
      </c>
      <c r="AT3034" s="197" t="s">
        <v>369</v>
      </c>
      <c r="AU3034" s="197" t="s">
        <v>85</v>
      </c>
      <c r="AY3034" s="21" t="s">
        <v>525</v>
      </c>
      <c r="BE3034" s="198">
        <f>IF(N3034="základní",J3034,0)</f>
        <v>0</v>
      </c>
      <c r="BF3034" s="198">
        <f>IF(N3034="snížená",J3034,0)</f>
        <v>0</v>
      </c>
      <c r="BG3034" s="198">
        <f>IF(N3034="zákl. přenesená",J3034,0)</f>
        <v>0</v>
      </c>
      <c r="BH3034" s="198">
        <f>IF(N3034="sníž. přenesená",J3034,0)</f>
        <v>0</v>
      </c>
      <c r="BI3034" s="198">
        <f>IF(N3034="nulová",J3034,0)</f>
        <v>0</v>
      </c>
      <c r="BJ3034" s="21" t="s">
        <v>85</v>
      </c>
      <c r="BK3034" s="198">
        <f>ROUND(I3034*H3034,2)</f>
        <v>0</v>
      </c>
      <c r="BL3034" s="21" t="s">
        <v>642</v>
      </c>
      <c r="BM3034" s="197" t="s">
        <v>3252</v>
      </c>
    </row>
    <row r="3035" spans="1:65" s="13" customFormat="1" ht="11.25">
      <c r="B3035" s="204"/>
      <c r="C3035" s="205"/>
      <c r="D3035" s="206" t="s">
        <v>546</v>
      </c>
      <c r="E3035" s="207" t="s">
        <v>19</v>
      </c>
      <c r="F3035" s="208" t="s">
        <v>3237</v>
      </c>
      <c r="G3035" s="205"/>
      <c r="H3035" s="209">
        <v>909.86800000000005</v>
      </c>
      <c r="I3035" s="210"/>
      <c r="J3035" s="205"/>
      <c r="K3035" s="205"/>
      <c r="L3035" s="211"/>
      <c r="M3035" s="212"/>
      <c r="N3035" s="213"/>
      <c r="O3035" s="213"/>
      <c r="P3035" s="213"/>
      <c r="Q3035" s="213"/>
      <c r="R3035" s="213"/>
      <c r="S3035" s="213"/>
      <c r="T3035" s="214"/>
      <c r="AT3035" s="215" t="s">
        <v>546</v>
      </c>
      <c r="AU3035" s="215" t="s">
        <v>85</v>
      </c>
      <c r="AV3035" s="13" t="s">
        <v>85</v>
      </c>
      <c r="AW3035" s="13" t="s">
        <v>33</v>
      </c>
      <c r="AX3035" s="13" t="s">
        <v>79</v>
      </c>
      <c r="AY3035" s="215" t="s">
        <v>525</v>
      </c>
    </row>
    <row r="3036" spans="1:65" s="13" customFormat="1" ht="11.25">
      <c r="B3036" s="204"/>
      <c r="C3036" s="205"/>
      <c r="D3036" s="206" t="s">
        <v>546</v>
      </c>
      <c r="E3036" s="205"/>
      <c r="F3036" s="208" t="s">
        <v>3253</v>
      </c>
      <c r="G3036" s="205"/>
      <c r="H3036" s="209">
        <v>955.36099999999999</v>
      </c>
      <c r="I3036" s="210"/>
      <c r="J3036" s="205"/>
      <c r="K3036" s="205"/>
      <c r="L3036" s="211"/>
      <c r="M3036" s="212"/>
      <c r="N3036" s="213"/>
      <c r="O3036" s="213"/>
      <c r="P3036" s="213"/>
      <c r="Q3036" s="213"/>
      <c r="R3036" s="213"/>
      <c r="S3036" s="213"/>
      <c r="T3036" s="214"/>
      <c r="AT3036" s="215" t="s">
        <v>546</v>
      </c>
      <c r="AU3036" s="215" t="s">
        <v>85</v>
      </c>
      <c r="AV3036" s="13" t="s">
        <v>85</v>
      </c>
      <c r="AW3036" s="13" t="s">
        <v>4</v>
      </c>
      <c r="AX3036" s="13" t="s">
        <v>79</v>
      </c>
      <c r="AY3036" s="215" t="s">
        <v>525</v>
      </c>
    </row>
    <row r="3037" spans="1:65" s="2" customFormat="1" ht="44.25" customHeight="1">
      <c r="A3037" s="38"/>
      <c r="B3037" s="39"/>
      <c r="C3037" s="186" t="s">
        <v>3254</v>
      </c>
      <c r="D3037" s="186" t="s">
        <v>533</v>
      </c>
      <c r="E3037" s="187" t="s">
        <v>3255</v>
      </c>
      <c r="F3037" s="188" t="s">
        <v>3256</v>
      </c>
      <c r="G3037" s="189" t="s">
        <v>132</v>
      </c>
      <c r="H3037" s="190">
        <v>193.51400000000001</v>
      </c>
      <c r="I3037" s="191"/>
      <c r="J3037" s="192">
        <f>ROUND(I3037*H3037,2)</f>
        <v>0</v>
      </c>
      <c r="K3037" s="188" t="s">
        <v>536</v>
      </c>
      <c r="L3037" s="43"/>
      <c r="M3037" s="193" t="s">
        <v>19</v>
      </c>
      <c r="N3037" s="194" t="s">
        <v>44</v>
      </c>
      <c r="O3037" s="68"/>
      <c r="P3037" s="195">
        <f>O3037*H3037</f>
        <v>0</v>
      </c>
      <c r="Q3037" s="195">
        <v>6.0000000000000001E-3</v>
      </c>
      <c r="R3037" s="195">
        <f>Q3037*H3037</f>
        <v>1.161084</v>
      </c>
      <c r="S3037" s="195">
        <v>0</v>
      </c>
      <c r="T3037" s="196">
        <f>S3037*H3037</f>
        <v>0</v>
      </c>
      <c r="U3037" s="38"/>
      <c r="V3037" s="38"/>
      <c r="W3037" s="38"/>
      <c r="X3037" s="38"/>
      <c r="Y3037" s="38"/>
      <c r="Z3037" s="38"/>
      <c r="AA3037" s="38"/>
      <c r="AB3037" s="38"/>
      <c r="AC3037" s="38"/>
      <c r="AD3037" s="38"/>
      <c r="AE3037" s="38"/>
      <c r="AR3037" s="197" t="s">
        <v>642</v>
      </c>
      <c r="AT3037" s="197" t="s">
        <v>533</v>
      </c>
      <c r="AU3037" s="197" t="s">
        <v>85</v>
      </c>
      <c r="AY3037" s="21" t="s">
        <v>525</v>
      </c>
      <c r="BE3037" s="198">
        <f>IF(N3037="základní",J3037,0)</f>
        <v>0</v>
      </c>
      <c r="BF3037" s="198">
        <f>IF(N3037="snížená",J3037,0)</f>
        <v>0</v>
      </c>
      <c r="BG3037" s="198">
        <f>IF(N3037="zákl. přenesená",J3037,0)</f>
        <v>0</v>
      </c>
      <c r="BH3037" s="198">
        <f>IF(N3037="sníž. přenesená",J3037,0)</f>
        <v>0</v>
      </c>
      <c r="BI3037" s="198">
        <f>IF(N3037="nulová",J3037,0)</f>
        <v>0</v>
      </c>
      <c r="BJ3037" s="21" t="s">
        <v>85</v>
      </c>
      <c r="BK3037" s="198">
        <f>ROUND(I3037*H3037,2)</f>
        <v>0</v>
      </c>
      <c r="BL3037" s="21" t="s">
        <v>642</v>
      </c>
      <c r="BM3037" s="197" t="s">
        <v>3257</v>
      </c>
    </row>
    <row r="3038" spans="1:65" s="2" customFormat="1" ht="11.25">
      <c r="A3038" s="38"/>
      <c r="B3038" s="39"/>
      <c r="C3038" s="40"/>
      <c r="D3038" s="199" t="s">
        <v>542</v>
      </c>
      <c r="E3038" s="40"/>
      <c r="F3038" s="200" t="s">
        <v>3258</v>
      </c>
      <c r="G3038" s="40"/>
      <c r="H3038" s="40"/>
      <c r="I3038" s="201"/>
      <c r="J3038" s="40"/>
      <c r="K3038" s="40"/>
      <c r="L3038" s="43"/>
      <c r="M3038" s="202"/>
      <c r="N3038" s="203"/>
      <c r="O3038" s="68"/>
      <c r="P3038" s="68"/>
      <c r="Q3038" s="68"/>
      <c r="R3038" s="68"/>
      <c r="S3038" s="68"/>
      <c r="T3038" s="69"/>
      <c r="U3038" s="38"/>
      <c r="V3038" s="38"/>
      <c r="W3038" s="38"/>
      <c r="X3038" s="38"/>
      <c r="Y3038" s="38"/>
      <c r="Z3038" s="38"/>
      <c r="AA3038" s="38"/>
      <c r="AB3038" s="38"/>
      <c r="AC3038" s="38"/>
      <c r="AD3038" s="38"/>
      <c r="AE3038" s="38"/>
      <c r="AT3038" s="21" t="s">
        <v>542</v>
      </c>
      <c r="AU3038" s="21" t="s">
        <v>85</v>
      </c>
    </row>
    <row r="3039" spans="1:65" s="15" customFormat="1" ht="11.25">
      <c r="B3039" s="227"/>
      <c r="C3039" s="228"/>
      <c r="D3039" s="206" t="s">
        <v>546</v>
      </c>
      <c r="E3039" s="229" t="s">
        <v>19</v>
      </c>
      <c r="F3039" s="230" t="s">
        <v>3259</v>
      </c>
      <c r="G3039" s="228"/>
      <c r="H3039" s="229" t="s">
        <v>19</v>
      </c>
      <c r="I3039" s="231"/>
      <c r="J3039" s="228"/>
      <c r="K3039" s="228"/>
      <c r="L3039" s="232"/>
      <c r="M3039" s="233"/>
      <c r="N3039" s="234"/>
      <c r="O3039" s="234"/>
      <c r="P3039" s="234"/>
      <c r="Q3039" s="234"/>
      <c r="R3039" s="234"/>
      <c r="S3039" s="234"/>
      <c r="T3039" s="235"/>
      <c r="AT3039" s="236" t="s">
        <v>546</v>
      </c>
      <c r="AU3039" s="236" t="s">
        <v>85</v>
      </c>
      <c r="AV3039" s="15" t="s">
        <v>79</v>
      </c>
      <c r="AW3039" s="15" t="s">
        <v>33</v>
      </c>
      <c r="AX3039" s="15" t="s">
        <v>72</v>
      </c>
      <c r="AY3039" s="236" t="s">
        <v>525</v>
      </c>
    </row>
    <row r="3040" spans="1:65" s="13" customFormat="1" ht="11.25">
      <c r="B3040" s="204"/>
      <c r="C3040" s="205"/>
      <c r="D3040" s="206" t="s">
        <v>546</v>
      </c>
      <c r="E3040" s="207" t="s">
        <v>19</v>
      </c>
      <c r="F3040" s="208" t="s">
        <v>3260</v>
      </c>
      <c r="G3040" s="205"/>
      <c r="H3040" s="209">
        <v>126.46599999999999</v>
      </c>
      <c r="I3040" s="210"/>
      <c r="J3040" s="205"/>
      <c r="K3040" s="205"/>
      <c r="L3040" s="211"/>
      <c r="M3040" s="212"/>
      <c r="N3040" s="213"/>
      <c r="O3040" s="213"/>
      <c r="P3040" s="213"/>
      <c r="Q3040" s="213"/>
      <c r="R3040" s="213"/>
      <c r="S3040" s="213"/>
      <c r="T3040" s="214"/>
      <c r="AT3040" s="215" t="s">
        <v>546</v>
      </c>
      <c r="AU3040" s="215" t="s">
        <v>85</v>
      </c>
      <c r="AV3040" s="13" t="s">
        <v>85</v>
      </c>
      <c r="AW3040" s="13" t="s">
        <v>33</v>
      </c>
      <c r="AX3040" s="13" t="s">
        <v>72</v>
      </c>
      <c r="AY3040" s="215" t="s">
        <v>525</v>
      </c>
    </row>
    <row r="3041" spans="1:65" s="16" customFormat="1" ht="11.25">
      <c r="B3041" s="237"/>
      <c r="C3041" s="238"/>
      <c r="D3041" s="206" t="s">
        <v>546</v>
      </c>
      <c r="E3041" s="239" t="s">
        <v>615</v>
      </c>
      <c r="F3041" s="240" t="s">
        <v>590</v>
      </c>
      <c r="G3041" s="238"/>
      <c r="H3041" s="241">
        <v>126.46599999999999</v>
      </c>
      <c r="I3041" s="242"/>
      <c r="J3041" s="238"/>
      <c r="K3041" s="238"/>
      <c r="L3041" s="243"/>
      <c r="M3041" s="244"/>
      <c r="N3041" s="245"/>
      <c r="O3041" s="245"/>
      <c r="P3041" s="245"/>
      <c r="Q3041" s="245"/>
      <c r="R3041" s="245"/>
      <c r="S3041" s="245"/>
      <c r="T3041" s="246"/>
      <c r="AT3041" s="247" t="s">
        <v>546</v>
      </c>
      <c r="AU3041" s="247" t="s">
        <v>85</v>
      </c>
      <c r="AV3041" s="16" t="s">
        <v>573</v>
      </c>
      <c r="AW3041" s="16" t="s">
        <v>33</v>
      </c>
      <c r="AX3041" s="16" t="s">
        <v>72</v>
      </c>
      <c r="AY3041" s="247" t="s">
        <v>525</v>
      </c>
    </row>
    <row r="3042" spans="1:65" s="15" customFormat="1" ht="11.25">
      <c r="B3042" s="227"/>
      <c r="C3042" s="228"/>
      <c r="D3042" s="206" t="s">
        <v>546</v>
      </c>
      <c r="E3042" s="229" t="s">
        <v>19</v>
      </c>
      <c r="F3042" s="230" t="s">
        <v>3261</v>
      </c>
      <c r="G3042" s="228"/>
      <c r="H3042" s="229" t="s">
        <v>19</v>
      </c>
      <c r="I3042" s="231"/>
      <c r="J3042" s="228"/>
      <c r="K3042" s="228"/>
      <c r="L3042" s="232"/>
      <c r="M3042" s="233"/>
      <c r="N3042" s="234"/>
      <c r="O3042" s="234"/>
      <c r="P3042" s="234"/>
      <c r="Q3042" s="234"/>
      <c r="R3042" s="234"/>
      <c r="S3042" s="234"/>
      <c r="T3042" s="235"/>
      <c r="AT3042" s="236" t="s">
        <v>546</v>
      </c>
      <c r="AU3042" s="236" t="s">
        <v>85</v>
      </c>
      <c r="AV3042" s="15" t="s">
        <v>79</v>
      </c>
      <c r="AW3042" s="15" t="s">
        <v>33</v>
      </c>
      <c r="AX3042" s="15" t="s">
        <v>72</v>
      </c>
      <c r="AY3042" s="236" t="s">
        <v>525</v>
      </c>
    </row>
    <row r="3043" spans="1:65" s="13" customFormat="1" ht="22.5">
      <c r="B3043" s="204"/>
      <c r="C3043" s="205"/>
      <c r="D3043" s="206" t="s">
        <v>546</v>
      </c>
      <c r="E3043" s="207" t="s">
        <v>19</v>
      </c>
      <c r="F3043" s="208" t="s">
        <v>3262</v>
      </c>
      <c r="G3043" s="205"/>
      <c r="H3043" s="209">
        <v>67.048000000000002</v>
      </c>
      <c r="I3043" s="210"/>
      <c r="J3043" s="205"/>
      <c r="K3043" s="205"/>
      <c r="L3043" s="211"/>
      <c r="M3043" s="212"/>
      <c r="N3043" s="213"/>
      <c r="O3043" s="213"/>
      <c r="P3043" s="213"/>
      <c r="Q3043" s="213"/>
      <c r="R3043" s="213"/>
      <c r="S3043" s="213"/>
      <c r="T3043" s="214"/>
      <c r="AT3043" s="215" t="s">
        <v>546</v>
      </c>
      <c r="AU3043" s="215" t="s">
        <v>85</v>
      </c>
      <c r="AV3043" s="13" t="s">
        <v>85</v>
      </c>
      <c r="AW3043" s="13" t="s">
        <v>33</v>
      </c>
      <c r="AX3043" s="13" t="s">
        <v>72</v>
      </c>
      <c r="AY3043" s="215" t="s">
        <v>525</v>
      </c>
    </row>
    <row r="3044" spans="1:65" s="16" customFormat="1" ht="11.25">
      <c r="B3044" s="237"/>
      <c r="C3044" s="238"/>
      <c r="D3044" s="206" t="s">
        <v>546</v>
      </c>
      <c r="E3044" s="239" t="s">
        <v>591</v>
      </c>
      <c r="F3044" s="240" t="s">
        <v>590</v>
      </c>
      <c r="G3044" s="238"/>
      <c r="H3044" s="241">
        <v>67.048000000000002</v>
      </c>
      <c r="I3044" s="242"/>
      <c r="J3044" s="238"/>
      <c r="K3044" s="238"/>
      <c r="L3044" s="243"/>
      <c r="M3044" s="244"/>
      <c r="N3044" s="245"/>
      <c r="O3044" s="245"/>
      <c r="P3044" s="245"/>
      <c r="Q3044" s="245"/>
      <c r="R3044" s="245"/>
      <c r="S3044" s="245"/>
      <c r="T3044" s="246"/>
      <c r="AT3044" s="247" t="s">
        <v>546</v>
      </c>
      <c r="AU3044" s="247" t="s">
        <v>85</v>
      </c>
      <c r="AV3044" s="16" t="s">
        <v>573</v>
      </c>
      <c r="AW3044" s="16" t="s">
        <v>33</v>
      </c>
      <c r="AX3044" s="16" t="s">
        <v>72</v>
      </c>
      <c r="AY3044" s="247" t="s">
        <v>525</v>
      </c>
    </row>
    <row r="3045" spans="1:65" s="14" customFormat="1" ht="11.25">
      <c r="B3045" s="216"/>
      <c r="C3045" s="217"/>
      <c r="D3045" s="206" t="s">
        <v>546</v>
      </c>
      <c r="E3045" s="218" t="s">
        <v>19</v>
      </c>
      <c r="F3045" s="219" t="s">
        <v>552</v>
      </c>
      <c r="G3045" s="217"/>
      <c r="H3045" s="220">
        <v>193.51400000000001</v>
      </c>
      <c r="I3045" s="221"/>
      <c r="J3045" s="217"/>
      <c r="K3045" s="217"/>
      <c r="L3045" s="222"/>
      <c r="M3045" s="223"/>
      <c r="N3045" s="224"/>
      <c r="O3045" s="224"/>
      <c r="P3045" s="224"/>
      <c r="Q3045" s="224"/>
      <c r="R3045" s="224"/>
      <c r="S3045" s="224"/>
      <c r="T3045" s="225"/>
      <c r="AT3045" s="226" t="s">
        <v>546</v>
      </c>
      <c r="AU3045" s="226" t="s">
        <v>85</v>
      </c>
      <c r="AV3045" s="14" t="s">
        <v>537</v>
      </c>
      <c r="AW3045" s="14" t="s">
        <v>33</v>
      </c>
      <c r="AX3045" s="14" t="s">
        <v>79</v>
      </c>
      <c r="AY3045" s="226" t="s">
        <v>525</v>
      </c>
    </row>
    <row r="3046" spans="1:65" s="2" customFormat="1" ht="24.2" customHeight="1">
      <c r="A3046" s="38"/>
      <c r="B3046" s="39"/>
      <c r="C3046" s="248" t="s">
        <v>3263</v>
      </c>
      <c r="D3046" s="248" t="s">
        <v>369</v>
      </c>
      <c r="E3046" s="249" t="s">
        <v>3264</v>
      </c>
      <c r="F3046" s="250" t="s">
        <v>3265</v>
      </c>
      <c r="G3046" s="251" t="s">
        <v>132</v>
      </c>
      <c r="H3046" s="252">
        <v>203.19</v>
      </c>
      <c r="I3046" s="253"/>
      <c r="J3046" s="254">
        <f>ROUND(I3046*H3046,2)</f>
        <v>0</v>
      </c>
      <c r="K3046" s="250" t="s">
        <v>536</v>
      </c>
      <c r="L3046" s="255"/>
      <c r="M3046" s="256" t="s">
        <v>19</v>
      </c>
      <c r="N3046" s="257" t="s">
        <v>44</v>
      </c>
      <c r="O3046" s="68"/>
      <c r="P3046" s="195">
        <f>O3046*H3046</f>
        <v>0</v>
      </c>
      <c r="Q3046" s="195">
        <v>3.0000000000000001E-3</v>
      </c>
      <c r="R3046" s="195">
        <f>Q3046*H3046</f>
        <v>0.60957000000000006</v>
      </c>
      <c r="S3046" s="195">
        <v>0</v>
      </c>
      <c r="T3046" s="196">
        <f>S3046*H3046</f>
        <v>0</v>
      </c>
      <c r="U3046" s="38"/>
      <c r="V3046" s="38"/>
      <c r="W3046" s="38"/>
      <c r="X3046" s="38"/>
      <c r="Y3046" s="38"/>
      <c r="Z3046" s="38"/>
      <c r="AA3046" s="38"/>
      <c r="AB3046" s="38"/>
      <c r="AC3046" s="38"/>
      <c r="AD3046" s="38"/>
      <c r="AE3046" s="38"/>
      <c r="AR3046" s="197" t="s">
        <v>839</v>
      </c>
      <c r="AT3046" s="197" t="s">
        <v>369</v>
      </c>
      <c r="AU3046" s="197" t="s">
        <v>85</v>
      </c>
      <c r="AY3046" s="21" t="s">
        <v>525</v>
      </c>
      <c r="BE3046" s="198">
        <f>IF(N3046="základní",J3046,0)</f>
        <v>0</v>
      </c>
      <c r="BF3046" s="198">
        <f>IF(N3046="snížená",J3046,0)</f>
        <v>0</v>
      </c>
      <c r="BG3046" s="198">
        <f>IF(N3046="zákl. přenesená",J3046,0)</f>
        <v>0</v>
      </c>
      <c r="BH3046" s="198">
        <f>IF(N3046="sníž. přenesená",J3046,0)</f>
        <v>0</v>
      </c>
      <c r="BI3046" s="198">
        <f>IF(N3046="nulová",J3046,0)</f>
        <v>0</v>
      </c>
      <c r="BJ3046" s="21" t="s">
        <v>85</v>
      </c>
      <c r="BK3046" s="198">
        <f>ROUND(I3046*H3046,2)</f>
        <v>0</v>
      </c>
      <c r="BL3046" s="21" t="s">
        <v>642</v>
      </c>
      <c r="BM3046" s="197" t="s">
        <v>3266</v>
      </c>
    </row>
    <row r="3047" spans="1:65" s="13" customFormat="1" ht="11.25">
      <c r="B3047" s="204"/>
      <c r="C3047" s="205"/>
      <c r="D3047" s="206" t="s">
        <v>546</v>
      </c>
      <c r="E3047" s="207" t="s">
        <v>19</v>
      </c>
      <c r="F3047" s="208" t="s">
        <v>3267</v>
      </c>
      <c r="G3047" s="205"/>
      <c r="H3047" s="209">
        <v>193.51400000000001</v>
      </c>
      <c r="I3047" s="210"/>
      <c r="J3047" s="205"/>
      <c r="K3047" s="205"/>
      <c r="L3047" s="211"/>
      <c r="M3047" s="212"/>
      <c r="N3047" s="213"/>
      <c r="O3047" s="213"/>
      <c r="P3047" s="213"/>
      <c r="Q3047" s="213"/>
      <c r="R3047" s="213"/>
      <c r="S3047" s="213"/>
      <c r="T3047" s="214"/>
      <c r="AT3047" s="215" t="s">
        <v>546</v>
      </c>
      <c r="AU3047" s="215" t="s">
        <v>85</v>
      </c>
      <c r="AV3047" s="13" t="s">
        <v>85</v>
      </c>
      <c r="AW3047" s="13" t="s">
        <v>33</v>
      </c>
      <c r="AX3047" s="13" t="s">
        <v>79</v>
      </c>
      <c r="AY3047" s="215" t="s">
        <v>525</v>
      </c>
    </row>
    <row r="3048" spans="1:65" s="13" customFormat="1" ht="11.25">
      <c r="B3048" s="204"/>
      <c r="C3048" s="205"/>
      <c r="D3048" s="206" t="s">
        <v>546</v>
      </c>
      <c r="E3048" s="205"/>
      <c r="F3048" s="208" t="s">
        <v>3268</v>
      </c>
      <c r="G3048" s="205"/>
      <c r="H3048" s="209">
        <v>203.19</v>
      </c>
      <c r="I3048" s="210"/>
      <c r="J3048" s="205"/>
      <c r="K3048" s="205"/>
      <c r="L3048" s="211"/>
      <c r="M3048" s="212"/>
      <c r="N3048" s="213"/>
      <c r="O3048" s="213"/>
      <c r="P3048" s="213"/>
      <c r="Q3048" s="213"/>
      <c r="R3048" s="213"/>
      <c r="S3048" s="213"/>
      <c r="T3048" s="214"/>
      <c r="AT3048" s="215" t="s">
        <v>546</v>
      </c>
      <c r="AU3048" s="215" t="s">
        <v>85</v>
      </c>
      <c r="AV3048" s="13" t="s">
        <v>85</v>
      </c>
      <c r="AW3048" s="13" t="s">
        <v>4</v>
      </c>
      <c r="AX3048" s="13" t="s">
        <v>79</v>
      </c>
      <c r="AY3048" s="215" t="s">
        <v>525</v>
      </c>
    </row>
    <row r="3049" spans="1:65" s="2" customFormat="1" ht="44.25" customHeight="1">
      <c r="A3049" s="38"/>
      <c r="B3049" s="39"/>
      <c r="C3049" s="186" t="s">
        <v>3269</v>
      </c>
      <c r="D3049" s="186" t="s">
        <v>533</v>
      </c>
      <c r="E3049" s="187" t="s">
        <v>3270</v>
      </c>
      <c r="F3049" s="188" t="s">
        <v>3271</v>
      </c>
      <c r="G3049" s="189" t="s">
        <v>132</v>
      </c>
      <c r="H3049" s="190">
        <v>112.96</v>
      </c>
      <c r="I3049" s="191"/>
      <c r="J3049" s="192">
        <f>ROUND(I3049*H3049,2)</f>
        <v>0</v>
      </c>
      <c r="K3049" s="188" t="s">
        <v>536</v>
      </c>
      <c r="L3049" s="43"/>
      <c r="M3049" s="193" t="s">
        <v>19</v>
      </c>
      <c r="N3049" s="194" t="s">
        <v>44</v>
      </c>
      <c r="O3049" s="68"/>
      <c r="P3049" s="195">
        <f>O3049*H3049</f>
        <v>0</v>
      </c>
      <c r="Q3049" s="195">
        <v>3.0000000000000001E-3</v>
      </c>
      <c r="R3049" s="195">
        <f>Q3049*H3049</f>
        <v>0.33888000000000001</v>
      </c>
      <c r="S3049" s="195">
        <v>0</v>
      </c>
      <c r="T3049" s="196">
        <f>S3049*H3049</f>
        <v>0</v>
      </c>
      <c r="U3049" s="38"/>
      <c r="V3049" s="38"/>
      <c r="W3049" s="38"/>
      <c r="X3049" s="38"/>
      <c r="Y3049" s="38"/>
      <c r="Z3049" s="38"/>
      <c r="AA3049" s="38"/>
      <c r="AB3049" s="38"/>
      <c r="AC3049" s="38"/>
      <c r="AD3049" s="38"/>
      <c r="AE3049" s="38"/>
      <c r="AR3049" s="197" t="s">
        <v>642</v>
      </c>
      <c r="AT3049" s="197" t="s">
        <v>533</v>
      </c>
      <c r="AU3049" s="197" t="s">
        <v>85</v>
      </c>
      <c r="AY3049" s="21" t="s">
        <v>525</v>
      </c>
      <c r="BE3049" s="198">
        <f>IF(N3049="základní",J3049,0)</f>
        <v>0</v>
      </c>
      <c r="BF3049" s="198">
        <f>IF(N3049="snížená",J3049,0)</f>
        <v>0</v>
      </c>
      <c r="BG3049" s="198">
        <f>IF(N3049="zákl. přenesená",J3049,0)</f>
        <v>0</v>
      </c>
      <c r="BH3049" s="198">
        <f>IF(N3049="sníž. přenesená",J3049,0)</f>
        <v>0</v>
      </c>
      <c r="BI3049" s="198">
        <f>IF(N3049="nulová",J3049,0)</f>
        <v>0</v>
      </c>
      <c r="BJ3049" s="21" t="s">
        <v>85</v>
      </c>
      <c r="BK3049" s="198">
        <f>ROUND(I3049*H3049,2)</f>
        <v>0</v>
      </c>
      <c r="BL3049" s="21" t="s">
        <v>642</v>
      </c>
      <c r="BM3049" s="197" t="s">
        <v>3272</v>
      </c>
    </row>
    <row r="3050" spans="1:65" s="2" customFormat="1" ht="11.25">
      <c r="A3050" s="38"/>
      <c r="B3050" s="39"/>
      <c r="C3050" s="40"/>
      <c r="D3050" s="199" t="s">
        <v>542</v>
      </c>
      <c r="E3050" s="40"/>
      <c r="F3050" s="200" t="s">
        <v>3273</v>
      </c>
      <c r="G3050" s="40"/>
      <c r="H3050" s="40"/>
      <c r="I3050" s="201"/>
      <c r="J3050" s="40"/>
      <c r="K3050" s="40"/>
      <c r="L3050" s="43"/>
      <c r="M3050" s="202"/>
      <c r="N3050" s="203"/>
      <c r="O3050" s="68"/>
      <c r="P3050" s="68"/>
      <c r="Q3050" s="68"/>
      <c r="R3050" s="68"/>
      <c r="S3050" s="68"/>
      <c r="T3050" s="69"/>
      <c r="U3050" s="38"/>
      <c r="V3050" s="38"/>
      <c r="W3050" s="38"/>
      <c r="X3050" s="38"/>
      <c r="Y3050" s="38"/>
      <c r="Z3050" s="38"/>
      <c r="AA3050" s="38"/>
      <c r="AB3050" s="38"/>
      <c r="AC3050" s="38"/>
      <c r="AD3050" s="38"/>
      <c r="AE3050" s="38"/>
      <c r="AT3050" s="21" t="s">
        <v>542</v>
      </c>
      <c r="AU3050" s="21" t="s">
        <v>85</v>
      </c>
    </row>
    <row r="3051" spans="1:65" s="15" customFormat="1" ht="11.25">
      <c r="B3051" s="227"/>
      <c r="C3051" s="228"/>
      <c r="D3051" s="206" t="s">
        <v>546</v>
      </c>
      <c r="E3051" s="229" t="s">
        <v>19</v>
      </c>
      <c r="F3051" s="230" t="s">
        <v>3274</v>
      </c>
      <c r="G3051" s="228"/>
      <c r="H3051" s="229" t="s">
        <v>19</v>
      </c>
      <c r="I3051" s="231"/>
      <c r="J3051" s="228"/>
      <c r="K3051" s="228"/>
      <c r="L3051" s="232"/>
      <c r="M3051" s="233"/>
      <c r="N3051" s="234"/>
      <c r="O3051" s="234"/>
      <c r="P3051" s="234"/>
      <c r="Q3051" s="234"/>
      <c r="R3051" s="234"/>
      <c r="S3051" s="234"/>
      <c r="T3051" s="235"/>
      <c r="AT3051" s="236" t="s">
        <v>546</v>
      </c>
      <c r="AU3051" s="236" t="s">
        <v>85</v>
      </c>
      <c r="AV3051" s="15" t="s">
        <v>79</v>
      </c>
      <c r="AW3051" s="15" t="s">
        <v>33</v>
      </c>
      <c r="AX3051" s="15" t="s">
        <v>72</v>
      </c>
      <c r="AY3051" s="236" t="s">
        <v>525</v>
      </c>
    </row>
    <row r="3052" spans="1:65" s="13" customFormat="1" ht="11.25">
      <c r="B3052" s="204"/>
      <c r="C3052" s="205"/>
      <c r="D3052" s="206" t="s">
        <v>546</v>
      </c>
      <c r="E3052" s="207" t="s">
        <v>19</v>
      </c>
      <c r="F3052" s="208" t="s">
        <v>3275</v>
      </c>
      <c r="G3052" s="205"/>
      <c r="H3052" s="209">
        <v>112.96</v>
      </c>
      <c r="I3052" s="210"/>
      <c r="J3052" s="205"/>
      <c r="K3052" s="205"/>
      <c r="L3052" s="211"/>
      <c r="M3052" s="212"/>
      <c r="N3052" s="213"/>
      <c r="O3052" s="213"/>
      <c r="P3052" s="213"/>
      <c r="Q3052" s="213"/>
      <c r="R3052" s="213"/>
      <c r="S3052" s="213"/>
      <c r="T3052" s="214"/>
      <c r="AT3052" s="215" t="s">
        <v>546</v>
      </c>
      <c r="AU3052" s="215" t="s">
        <v>85</v>
      </c>
      <c r="AV3052" s="13" t="s">
        <v>85</v>
      </c>
      <c r="AW3052" s="13" t="s">
        <v>33</v>
      </c>
      <c r="AX3052" s="13" t="s">
        <v>72</v>
      </c>
      <c r="AY3052" s="215" t="s">
        <v>525</v>
      </c>
    </row>
    <row r="3053" spans="1:65" s="16" customFormat="1" ht="11.25">
      <c r="B3053" s="237"/>
      <c r="C3053" s="238"/>
      <c r="D3053" s="206" t="s">
        <v>546</v>
      </c>
      <c r="E3053" s="239" t="s">
        <v>245</v>
      </c>
      <c r="F3053" s="240" t="s">
        <v>590</v>
      </c>
      <c r="G3053" s="238"/>
      <c r="H3053" s="241">
        <v>112.96</v>
      </c>
      <c r="I3053" s="242"/>
      <c r="J3053" s="238"/>
      <c r="K3053" s="238"/>
      <c r="L3053" s="243"/>
      <c r="M3053" s="244"/>
      <c r="N3053" s="245"/>
      <c r="O3053" s="245"/>
      <c r="P3053" s="245"/>
      <c r="Q3053" s="245"/>
      <c r="R3053" s="245"/>
      <c r="S3053" s="245"/>
      <c r="T3053" s="246"/>
      <c r="AT3053" s="247" t="s">
        <v>546</v>
      </c>
      <c r="AU3053" s="247" t="s">
        <v>85</v>
      </c>
      <c r="AV3053" s="16" t="s">
        <v>573</v>
      </c>
      <c r="AW3053" s="16" t="s">
        <v>33</v>
      </c>
      <c r="AX3053" s="16" t="s">
        <v>72</v>
      </c>
      <c r="AY3053" s="247" t="s">
        <v>525</v>
      </c>
    </row>
    <row r="3054" spans="1:65" s="14" customFormat="1" ht="11.25">
      <c r="B3054" s="216"/>
      <c r="C3054" s="217"/>
      <c r="D3054" s="206" t="s">
        <v>546</v>
      </c>
      <c r="E3054" s="218" t="s">
        <v>19</v>
      </c>
      <c r="F3054" s="219" t="s">
        <v>552</v>
      </c>
      <c r="G3054" s="217"/>
      <c r="H3054" s="220">
        <v>112.96</v>
      </c>
      <c r="I3054" s="221"/>
      <c r="J3054" s="217"/>
      <c r="K3054" s="217"/>
      <c r="L3054" s="222"/>
      <c r="M3054" s="223"/>
      <c r="N3054" s="224"/>
      <c r="O3054" s="224"/>
      <c r="P3054" s="224"/>
      <c r="Q3054" s="224"/>
      <c r="R3054" s="224"/>
      <c r="S3054" s="224"/>
      <c r="T3054" s="225"/>
      <c r="AT3054" s="226" t="s">
        <v>546</v>
      </c>
      <c r="AU3054" s="226" t="s">
        <v>85</v>
      </c>
      <c r="AV3054" s="14" t="s">
        <v>537</v>
      </c>
      <c r="AW3054" s="14" t="s">
        <v>33</v>
      </c>
      <c r="AX3054" s="14" t="s">
        <v>79</v>
      </c>
      <c r="AY3054" s="226" t="s">
        <v>525</v>
      </c>
    </row>
    <row r="3055" spans="1:65" s="2" customFormat="1" ht="24.2" customHeight="1">
      <c r="A3055" s="38"/>
      <c r="B3055" s="39"/>
      <c r="C3055" s="248" t="s">
        <v>3276</v>
      </c>
      <c r="D3055" s="248" t="s">
        <v>369</v>
      </c>
      <c r="E3055" s="249" t="s">
        <v>2430</v>
      </c>
      <c r="F3055" s="250" t="s">
        <v>2431</v>
      </c>
      <c r="G3055" s="251" t="s">
        <v>132</v>
      </c>
      <c r="H3055" s="252">
        <v>118.608</v>
      </c>
      <c r="I3055" s="253"/>
      <c r="J3055" s="254">
        <f>ROUND(I3055*H3055,2)</f>
        <v>0</v>
      </c>
      <c r="K3055" s="250" t="s">
        <v>536</v>
      </c>
      <c r="L3055" s="255"/>
      <c r="M3055" s="256" t="s">
        <v>19</v>
      </c>
      <c r="N3055" s="257" t="s">
        <v>44</v>
      </c>
      <c r="O3055" s="68"/>
      <c r="P3055" s="195">
        <f>O3055*H3055</f>
        <v>0</v>
      </c>
      <c r="Q3055" s="195">
        <v>0.02</v>
      </c>
      <c r="R3055" s="195">
        <f>Q3055*H3055</f>
        <v>2.37216</v>
      </c>
      <c r="S3055" s="195">
        <v>0</v>
      </c>
      <c r="T3055" s="196">
        <f>S3055*H3055</f>
        <v>0</v>
      </c>
      <c r="U3055" s="38"/>
      <c r="V3055" s="38"/>
      <c r="W3055" s="38"/>
      <c r="X3055" s="38"/>
      <c r="Y3055" s="38"/>
      <c r="Z3055" s="38"/>
      <c r="AA3055" s="38"/>
      <c r="AB3055" s="38"/>
      <c r="AC3055" s="38"/>
      <c r="AD3055" s="38"/>
      <c r="AE3055" s="38"/>
      <c r="AR3055" s="197" t="s">
        <v>839</v>
      </c>
      <c r="AT3055" s="197" t="s">
        <v>369</v>
      </c>
      <c r="AU3055" s="197" t="s">
        <v>85</v>
      </c>
      <c r="AY3055" s="21" t="s">
        <v>525</v>
      </c>
      <c r="BE3055" s="198">
        <f>IF(N3055="základní",J3055,0)</f>
        <v>0</v>
      </c>
      <c r="BF3055" s="198">
        <f>IF(N3055="snížená",J3055,0)</f>
        <v>0</v>
      </c>
      <c r="BG3055" s="198">
        <f>IF(N3055="zákl. přenesená",J3055,0)</f>
        <v>0</v>
      </c>
      <c r="BH3055" s="198">
        <f>IF(N3055="sníž. přenesená",J3055,0)</f>
        <v>0</v>
      </c>
      <c r="BI3055" s="198">
        <f>IF(N3055="nulová",J3055,0)</f>
        <v>0</v>
      </c>
      <c r="BJ3055" s="21" t="s">
        <v>85</v>
      </c>
      <c r="BK3055" s="198">
        <f>ROUND(I3055*H3055,2)</f>
        <v>0</v>
      </c>
      <c r="BL3055" s="21" t="s">
        <v>642</v>
      </c>
      <c r="BM3055" s="197" t="s">
        <v>3277</v>
      </c>
    </row>
    <row r="3056" spans="1:65" s="13" customFormat="1" ht="11.25">
      <c r="B3056" s="204"/>
      <c r="C3056" s="205"/>
      <c r="D3056" s="206" t="s">
        <v>546</v>
      </c>
      <c r="E3056" s="207" t="s">
        <v>19</v>
      </c>
      <c r="F3056" s="208" t="s">
        <v>245</v>
      </c>
      <c r="G3056" s="205"/>
      <c r="H3056" s="209">
        <v>112.96</v>
      </c>
      <c r="I3056" s="210"/>
      <c r="J3056" s="205"/>
      <c r="K3056" s="205"/>
      <c r="L3056" s="211"/>
      <c r="M3056" s="212"/>
      <c r="N3056" s="213"/>
      <c r="O3056" s="213"/>
      <c r="P3056" s="213"/>
      <c r="Q3056" s="213"/>
      <c r="R3056" s="213"/>
      <c r="S3056" s="213"/>
      <c r="T3056" s="214"/>
      <c r="AT3056" s="215" t="s">
        <v>546</v>
      </c>
      <c r="AU3056" s="215" t="s">
        <v>85</v>
      </c>
      <c r="AV3056" s="13" t="s">
        <v>85</v>
      </c>
      <c r="AW3056" s="13" t="s">
        <v>33</v>
      </c>
      <c r="AX3056" s="13" t="s">
        <v>79</v>
      </c>
      <c r="AY3056" s="215" t="s">
        <v>525</v>
      </c>
    </row>
    <row r="3057" spans="1:65" s="13" customFormat="1" ht="11.25">
      <c r="B3057" s="204"/>
      <c r="C3057" s="205"/>
      <c r="D3057" s="206" t="s">
        <v>546</v>
      </c>
      <c r="E3057" s="205"/>
      <c r="F3057" s="208" t="s">
        <v>3278</v>
      </c>
      <c r="G3057" s="205"/>
      <c r="H3057" s="209">
        <v>118.608</v>
      </c>
      <c r="I3057" s="210"/>
      <c r="J3057" s="205"/>
      <c r="K3057" s="205"/>
      <c r="L3057" s="211"/>
      <c r="M3057" s="212"/>
      <c r="N3057" s="213"/>
      <c r="O3057" s="213"/>
      <c r="P3057" s="213"/>
      <c r="Q3057" s="213"/>
      <c r="R3057" s="213"/>
      <c r="S3057" s="213"/>
      <c r="T3057" s="214"/>
      <c r="AT3057" s="215" t="s">
        <v>546</v>
      </c>
      <c r="AU3057" s="215" t="s">
        <v>85</v>
      </c>
      <c r="AV3057" s="13" t="s">
        <v>85</v>
      </c>
      <c r="AW3057" s="13" t="s">
        <v>4</v>
      </c>
      <c r="AX3057" s="13" t="s">
        <v>79</v>
      </c>
      <c r="AY3057" s="215" t="s">
        <v>525</v>
      </c>
    </row>
    <row r="3058" spans="1:65" s="2" customFormat="1" ht="49.15" customHeight="1">
      <c r="A3058" s="38"/>
      <c r="B3058" s="39"/>
      <c r="C3058" s="186" t="s">
        <v>3279</v>
      </c>
      <c r="D3058" s="186" t="s">
        <v>533</v>
      </c>
      <c r="E3058" s="187" t="s">
        <v>3280</v>
      </c>
      <c r="F3058" s="188" t="s">
        <v>3281</v>
      </c>
      <c r="G3058" s="189" t="s">
        <v>132</v>
      </c>
      <c r="H3058" s="190">
        <v>3.5</v>
      </c>
      <c r="I3058" s="191"/>
      <c r="J3058" s="192">
        <f>ROUND(I3058*H3058,2)</f>
        <v>0</v>
      </c>
      <c r="K3058" s="188" t="s">
        <v>1079</v>
      </c>
      <c r="L3058" s="43"/>
      <c r="M3058" s="193" t="s">
        <v>19</v>
      </c>
      <c r="N3058" s="194" t="s">
        <v>44</v>
      </c>
      <c r="O3058" s="68"/>
      <c r="P3058" s="195">
        <f>O3058*H3058</f>
        <v>0</v>
      </c>
      <c r="Q3058" s="195">
        <v>6.3E-3</v>
      </c>
      <c r="R3058" s="195">
        <f>Q3058*H3058</f>
        <v>2.205E-2</v>
      </c>
      <c r="S3058" s="195">
        <v>0</v>
      </c>
      <c r="T3058" s="196">
        <f>S3058*H3058</f>
        <v>0</v>
      </c>
      <c r="U3058" s="38"/>
      <c r="V3058" s="38"/>
      <c r="W3058" s="38"/>
      <c r="X3058" s="38"/>
      <c r="Y3058" s="38"/>
      <c r="Z3058" s="38"/>
      <c r="AA3058" s="38"/>
      <c r="AB3058" s="38"/>
      <c r="AC3058" s="38"/>
      <c r="AD3058" s="38"/>
      <c r="AE3058" s="38"/>
      <c r="AR3058" s="197" t="s">
        <v>642</v>
      </c>
      <c r="AT3058" s="197" t="s">
        <v>533</v>
      </c>
      <c r="AU3058" s="197" t="s">
        <v>85</v>
      </c>
      <c r="AY3058" s="21" t="s">
        <v>525</v>
      </c>
      <c r="BE3058" s="198">
        <f>IF(N3058="základní",J3058,0)</f>
        <v>0</v>
      </c>
      <c r="BF3058" s="198">
        <f>IF(N3058="snížená",J3058,0)</f>
        <v>0</v>
      </c>
      <c r="BG3058" s="198">
        <f>IF(N3058="zákl. přenesená",J3058,0)</f>
        <v>0</v>
      </c>
      <c r="BH3058" s="198">
        <f>IF(N3058="sníž. přenesená",J3058,0)</f>
        <v>0</v>
      </c>
      <c r="BI3058" s="198">
        <f>IF(N3058="nulová",J3058,0)</f>
        <v>0</v>
      </c>
      <c r="BJ3058" s="21" t="s">
        <v>85</v>
      </c>
      <c r="BK3058" s="198">
        <f>ROUND(I3058*H3058,2)</f>
        <v>0</v>
      </c>
      <c r="BL3058" s="21" t="s">
        <v>642</v>
      </c>
      <c r="BM3058" s="197" t="s">
        <v>3282</v>
      </c>
    </row>
    <row r="3059" spans="1:65" s="2" customFormat="1" ht="11.25">
      <c r="A3059" s="38"/>
      <c r="B3059" s="39"/>
      <c r="C3059" s="40"/>
      <c r="D3059" s="199" t="s">
        <v>542</v>
      </c>
      <c r="E3059" s="40"/>
      <c r="F3059" s="200" t="s">
        <v>3283</v>
      </c>
      <c r="G3059" s="40"/>
      <c r="H3059" s="40"/>
      <c r="I3059" s="201"/>
      <c r="J3059" s="40"/>
      <c r="K3059" s="40"/>
      <c r="L3059" s="43"/>
      <c r="M3059" s="202"/>
      <c r="N3059" s="203"/>
      <c r="O3059" s="68"/>
      <c r="P3059" s="68"/>
      <c r="Q3059" s="68"/>
      <c r="R3059" s="68"/>
      <c r="S3059" s="68"/>
      <c r="T3059" s="69"/>
      <c r="U3059" s="38"/>
      <c r="V3059" s="38"/>
      <c r="W3059" s="38"/>
      <c r="X3059" s="38"/>
      <c r="Y3059" s="38"/>
      <c r="Z3059" s="38"/>
      <c r="AA3059" s="38"/>
      <c r="AB3059" s="38"/>
      <c r="AC3059" s="38"/>
      <c r="AD3059" s="38"/>
      <c r="AE3059" s="38"/>
      <c r="AT3059" s="21" t="s">
        <v>542</v>
      </c>
      <c r="AU3059" s="21" t="s">
        <v>85</v>
      </c>
    </row>
    <row r="3060" spans="1:65" s="15" customFormat="1" ht="11.25">
      <c r="B3060" s="227"/>
      <c r="C3060" s="228"/>
      <c r="D3060" s="206" t="s">
        <v>546</v>
      </c>
      <c r="E3060" s="229" t="s">
        <v>19</v>
      </c>
      <c r="F3060" s="230" t="s">
        <v>3284</v>
      </c>
      <c r="G3060" s="228"/>
      <c r="H3060" s="229" t="s">
        <v>19</v>
      </c>
      <c r="I3060" s="231"/>
      <c r="J3060" s="228"/>
      <c r="K3060" s="228"/>
      <c r="L3060" s="232"/>
      <c r="M3060" s="233"/>
      <c r="N3060" s="234"/>
      <c r="O3060" s="234"/>
      <c r="P3060" s="234"/>
      <c r="Q3060" s="234"/>
      <c r="R3060" s="234"/>
      <c r="S3060" s="234"/>
      <c r="T3060" s="235"/>
      <c r="AT3060" s="236" t="s">
        <v>546</v>
      </c>
      <c r="AU3060" s="236" t="s">
        <v>85</v>
      </c>
      <c r="AV3060" s="15" t="s">
        <v>79</v>
      </c>
      <c r="AW3060" s="15" t="s">
        <v>33</v>
      </c>
      <c r="AX3060" s="15" t="s">
        <v>72</v>
      </c>
      <c r="AY3060" s="236" t="s">
        <v>525</v>
      </c>
    </row>
    <row r="3061" spans="1:65" s="13" customFormat="1" ht="11.25">
      <c r="B3061" s="204"/>
      <c r="C3061" s="205"/>
      <c r="D3061" s="206" t="s">
        <v>546</v>
      </c>
      <c r="E3061" s="207" t="s">
        <v>19</v>
      </c>
      <c r="F3061" s="208" t="s">
        <v>3285</v>
      </c>
      <c r="G3061" s="205"/>
      <c r="H3061" s="209">
        <v>3.5</v>
      </c>
      <c r="I3061" s="210"/>
      <c r="J3061" s="205"/>
      <c r="K3061" s="205"/>
      <c r="L3061" s="211"/>
      <c r="M3061" s="212"/>
      <c r="N3061" s="213"/>
      <c r="O3061" s="213"/>
      <c r="P3061" s="213"/>
      <c r="Q3061" s="213"/>
      <c r="R3061" s="213"/>
      <c r="S3061" s="213"/>
      <c r="T3061" s="214"/>
      <c r="AT3061" s="215" t="s">
        <v>546</v>
      </c>
      <c r="AU3061" s="215" t="s">
        <v>85</v>
      </c>
      <c r="AV3061" s="13" t="s">
        <v>85</v>
      </c>
      <c r="AW3061" s="13" t="s">
        <v>33</v>
      </c>
      <c r="AX3061" s="13" t="s">
        <v>79</v>
      </c>
      <c r="AY3061" s="215" t="s">
        <v>525</v>
      </c>
    </row>
    <row r="3062" spans="1:65" s="2" customFormat="1" ht="24.2" customHeight="1">
      <c r="A3062" s="38"/>
      <c r="B3062" s="39"/>
      <c r="C3062" s="248" t="s">
        <v>3286</v>
      </c>
      <c r="D3062" s="248" t="s">
        <v>369</v>
      </c>
      <c r="E3062" s="249" t="s">
        <v>3287</v>
      </c>
      <c r="F3062" s="250" t="s">
        <v>3288</v>
      </c>
      <c r="G3062" s="251" t="s">
        <v>132</v>
      </c>
      <c r="H3062" s="252">
        <v>3.6749999999999998</v>
      </c>
      <c r="I3062" s="253"/>
      <c r="J3062" s="254">
        <f>ROUND(I3062*H3062,2)</f>
        <v>0</v>
      </c>
      <c r="K3062" s="250" t="s">
        <v>1079</v>
      </c>
      <c r="L3062" s="255"/>
      <c r="M3062" s="256" t="s">
        <v>19</v>
      </c>
      <c r="N3062" s="257" t="s">
        <v>44</v>
      </c>
      <c r="O3062" s="68"/>
      <c r="P3062" s="195">
        <f>O3062*H3062</f>
        <v>0</v>
      </c>
      <c r="Q3062" s="195">
        <v>2.8000000000000001E-2</v>
      </c>
      <c r="R3062" s="195">
        <f>Q3062*H3062</f>
        <v>0.10289999999999999</v>
      </c>
      <c r="S3062" s="195">
        <v>0</v>
      </c>
      <c r="T3062" s="196">
        <f>S3062*H3062</f>
        <v>0</v>
      </c>
      <c r="U3062" s="38"/>
      <c r="V3062" s="38"/>
      <c r="W3062" s="38"/>
      <c r="X3062" s="38"/>
      <c r="Y3062" s="38"/>
      <c r="Z3062" s="38"/>
      <c r="AA3062" s="38"/>
      <c r="AB3062" s="38"/>
      <c r="AC3062" s="38"/>
      <c r="AD3062" s="38"/>
      <c r="AE3062" s="38"/>
      <c r="AR3062" s="197" t="s">
        <v>839</v>
      </c>
      <c r="AT3062" s="197" t="s">
        <v>369</v>
      </c>
      <c r="AU3062" s="197" t="s">
        <v>85</v>
      </c>
      <c r="AY3062" s="21" t="s">
        <v>525</v>
      </c>
      <c r="BE3062" s="198">
        <f>IF(N3062="základní",J3062,0)</f>
        <v>0</v>
      </c>
      <c r="BF3062" s="198">
        <f>IF(N3062="snížená",J3062,0)</f>
        <v>0</v>
      </c>
      <c r="BG3062" s="198">
        <f>IF(N3062="zákl. přenesená",J3062,0)</f>
        <v>0</v>
      </c>
      <c r="BH3062" s="198">
        <f>IF(N3062="sníž. přenesená",J3062,0)</f>
        <v>0</v>
      </c>
      <c r="BI3062" s="198">
        <f>IF(N3062="nulová",J3062,0)</f>
        <v>0</v>
      </c>
      <c r="BJ3062" s="21" t="s">
        <v>85</v>
      </c>
      <c r="BK3062" s="198">
        <f>ROUND(I3062*H3062,2)</f>
        <v>0</v>
      </c>
      <c r="BL3062" s="21" t="s">
        <v>642</v>
      </c>
      <c r="BM3062" s="197" t="s">
        <v>3289</v>
      </c>
    </row>
    <row r="3063" spans="1:65" s="13" customFormat="1" ht="11.25">
      <c r="B3063" s="204"/>
      <c r="C3063" s="205"/>
      <c r="D3063" s="206" t="s">
        <v>546</v>
      </c>
      <c r="E3063" s="207" t="s">
        <v>19</v>
      </c>
      <c r="F3063" s="208" t="s">
        <v>3285</v>
      </c>
      <c r="G3063" s="205"/>
      <c r="H3063" s="209">
        <v>3.5</v>
      </c>
      <c r="I3063" s="210"/>
      <c r="J3063" s="205"/>
      <c r="K3063" s="205"/>
      <c r="L3063" s="211"/>
      <c r="M3063" s="212"/>
      <c r="N3063" s="213"/>
      <c r="O3063" s="213"/>
      <c r="P3063" s="213"/>
      <c r="Q3063" s="213"/>
      <c r="R3063" s="213"/>
      <c r="S3063" s="213"/>
      <c r="T3063" s="214"/>
      <c r="AT3063" s="215" t="s">
        <v>546</v>
      </c>
      <c r="AU3063" s="215" t="s">
        <v>85</v>
      </c>
      <c r="AV3063" s="13" t="s">
        <v>85</v>
      </c>
      <c r="AW3063" s="13" t="s">
        <v>33</v>
      </c>
      <c r="AX3063" s="13" t="s">
        <v>79</v>
      </c>
      <c r="AY3063" s="215" t="s">
        <v>525</v>
      </c>
    </row>
    <row r="3064" spans="1:65" s="13" customFormat="1" ht="11.25">
      <c r="B3064" s="204"/>
      <c r="C3064" s="205"/>
      <c r="D3064" s="206" t="s">
        <v>546</v>
      </c>
      <c r="E3064" s="205"/>
      <c r="F3064" s="208" t="s">
        <v>3290</v>
      </c>
      <c r="G3064" s="205"/>
      <c r="H3064" s="209">
        <v>3.6749999999999998</v>
      </c>
      <c r="I3064" s="210"/>
      <c r="J3064" s="205"/>
      <c r="K3064" s="205"/>
      <c r="L3064" s="211"/>
      <c r="M3064" s="212"/>
      <c r="N3064" s="213"/>
      <c r="O3064" s="213"/>
      <c r="P3064" s="213"/>
      <c r="Q3064" s="213"/>
      <c r="R3064" s="213"/>
      <c r="S3064" s="213"/>
      <c r="T3064" s="214"/>
      <c r="AT3064" s="215" t="s">
        <v>546</v>
      </c>
      <c r="AU3064" s="215" t="s">
        <v>85</v>
      </c>
      <c r="AV3064" s="13" t="s">
        <v>85</v>
      </c>
      <c r="AW3064" s="13" t="s">
        <v>4</v>
      </c>
      <c r="AX3064" s="13" t="s">
        <v>79</v>
      </c>
      <c r="AY3064" s="215" t="s">
        <v>525</v>
      </c>
    </row>
    <row r="3065" spans="1:65" s="2" customFormat="1" ht="44.25" customHeight="1">
      <c r="A3065" s="38"/>
      <c r="B3065" s="39"/>
      <c r="C3065" s="186" t="s">
        <v>3291</v>
      </c>
      <c r="D3065" s="186" t="s">
        <v>533</v>
      </c>
      <c r="E3065" s="187" t="s">
        <v>3292</v>
      </c>
      <c r="F3065" s="188" t="s">
        <v>3293</v>
      </c>
      <c r="G3065" s="189" t="s">
        <v>132</v>
      </c>
      <c r="H3065" s="190">
        <v>720.99900000000002</v>
      </c>
      <c r="I3065" s="191"/>
      <c r="J3065" s="192">
        <f>ROUND(I3065*H3065,2)</f>
        <v>0</v>
      </c>
      <c r="K3065" s="188" t="s">
        <v>536</v>
      </c>
      <c r="L3065" s="43"/>
      <c r="M3065" s="193" t="s">
        <v>19</v>
      </c>
      <c r="N3065" s="194" t="s">
        <v>44</v>
      </c>
      <c r="O3065" s="68"/>
      <c r="P3065" s="195">
        <f>O3065*H3065</f>
        <v>0</v>
      </c>
      <c r="Q3065" s="195">
        <v>1.16E-3</v>
      </c>
      <c r="R3065" s="195">
        <f>Q3065*H3065</f>
        <v>0.83635884000000005</v>
      </c>
      <c r="S3065" s="195">
        <v>0</v>
      </c>
      <c r="T3065" s="196">
        <f>S3065*H3065</f>
        <v>0</v>
      </c>
      <c r="U3065" s="38"/>
      <c r="V3065" s="38"/>
      <c r="W3065" s="38"/>
      <c r="X3065" s="38"/>
      <c r="Y3065" s="38"/>
      <c r="Z3065" s="38"/>
      <c r="AA3065" s="38"/>
      <c r="AB3065" s="38"/>
      <c r="AC3065" s="38"/>
      <c r="AD3065" s="38"/>
      <c r="AE3065" s="38"/>
      <c r="AR3065" s="197" t="s">
        <v>642</v>
      </c>
      <c r="AT3065" s="197" t="s">
        <v>533</v>
      </c>
      <c r="AU3065" s="197" t="s">
        <v>85</v>
      </c>
      <c r="AY3065" s="21" t="s">
        <v>525</v>
      </c>
      <c r="BE3065" s="198">
        <f>IF(N3065="základní",J3065,0)</f>
        <v>0</v>
      </c>
      <c r="BF3065" s="198">
        <f>IF(N3065="snížená",J3065,0)</f>
        <v>0</v>
      </c>
      <c r="BG3065" s="198">
        <f>IF(N3065="zákl. přenesená",J3065,0)</f>
        <v>0</v>
      </c>
      <c r="BH3065" s="198">
        <f>IF(N3065="sníž. přenesená",J3065,0)</f>
        <v>0</v>
      </c>
      <c r="BI3065" s="198">
        <f>IF(N3065="nulová",J3065,0)</f>
        <v>0</v>
      </c>
      <c r="BJ3065" s="21" t="s">
        <v>85</v>
      </c>
      <c r="BK3065" s="198">
        <f>ROUND(I3065*H3065,2)</f>
        <v>0</v>
      </c>
      <c r="BL3065" s="21" t="s">
        <v>642</v>
      </c>
      <c r="BM3065" s="197" t="s">
        <v>3294</v>
      </c>
    </row>
    <row r="3066" spans="1:65" s="2" customFormat="1" ht="11.25">
      <c r="A3066" s="38"/>
      <c r="B3066" s="39"/>
      <c r="C3066" s="40"/>
      <c r="D3066" s="199" t="s">
        <v>542</v>
      </c>
      <c r="E3066" s="40"/>
      <c r="F3066" s="200" t="s">
        <v>3295</v>
      </c>
      <c r="G3066" s="40"/>
      <c r="H3066" s="40"/>
      <c r="I3066" s="201"/>
      <c r="J3066" s="40"/>
      <c r="K3066" s="40"/>
      <c r="L3066" s="43"/>
      <c r="M3066" s="202"/>
      <c r="N3066" s="203"/>
      <c r="O3066" s="68"/>
      <c r="P3066" s="68"/>
      <c r="Q3066" s="68"/>
      <c r="R3066" s="68"/>
      <c r="S3066" s="68"/>
      <c r="T3066" s="69"/>
      <c r="U3066" s="38"/>
      <c r="V3066" s="38"/>
      <c r="W3066" s="38"/>
      <c r="X3066" s="38"/>
      <c r="Y3066" s="38"/>
      <c r="Z3066" s="38"/>
      <c r="AA3066" s="38"/>
      <c r="AB3066" s="38"/>
      <c r="AC3066" s="38"/>
      <c r="AD3066" s="38"/>
      <c r="AE3066" s="38"/>
      <c r="AT3066" s="21" t="s">
        <v>542</v>
      </c>
      <c r="AU3066" s="21" t="s">
        <v>85</v>
      </c>
    </row>
    <row r="3067" spans="1:65" s="13" customFormat="1" ht="11.25">
      <c r="B3067" s="204"/>
      <c r="C3067" s="205"/>
      <c r="D3067" s="206" t="s">
        <v>546</v>
      </c>
      <c r="E3067" s="207" t="s">
        <v>19</v>
      </c>
      <c r="F3067" s="208" t="s">
        <v>576</v>
      </c>
      <c r="G3067" s="205"/>
      <c r="H3067" s="209">
        <v>232.71</v>
      </c>
      <c r="I3067" s="210"/>
      <c r="J3067" s="205"/>
      <c r="K3067" s="205"/>
      <c r="L3067" s="211"/>
      <c r="M3067" s="212"/>
      <c r="N3067" s="213"/>
      <c r="O3067" s="213"/>
      <c r="P3067" s="213"/>
      <c r="Q3067" s="213"/>
      <c r="R3067" s="213"/>
      <c r="S3067" s="213"/>
      <c r="T3067" s="214"/>
      <c r="AT3067" s="215" t="s">
        <v>546</v>
      </c>
      <c r="AU3067" s="215" t="s">
        <v>85</v>
      </c>
      <c r="AV3067" s="13" t="s">
        <v>85</v>
      </c>
      <c r="AW3067" s="13" t="s">
        <v>33</v>
      </c>
      <c r="AX3067" s="13" t="s">
        <v>72</v>
      </c>
      <c r="AY3067" s="215" t="s">
        <v>525</v>
      </c>
    </row>
    <row r="3068" spans="1:65" s="16" customFormat="1" ht="11.25">
      <c r="B3068" s="237"/>
      <c r="C3068" s="238"/>
      <c r="D3068" s="206" t="s">
        <v>546</v>
      </c>
      <c r="E3068" s="239" t="s">
        <v>19</v>
      </c>
      <c r="F3068" s="240" t="s">
        <v>590</v>
      </c>
      <c r="G3068" s="238"/>
      <c r="H3068" s="241">
        <v>232.71</v>
      </c>
      <c r="I3068" s="242"/>
      <c r="J3068" s="238"/>
      <c r="K3068" s="238"/>
      <c r="L3068" s="243"/>
      <c r="M3068" s="244"/>
      <c r="N3068" s="245"/>
      <c r="O3068" s="245"/>
      <c r="P3068" s="245"/>
      <c r="Q3068" s="245"/>
      <c r="R3068" s="245"/>
      <c r="S3068" s="245"/>
      <c r="T3068" s="246"/>
      <c r="AT3068" s="247" t="s">
        <v>546</v>
      </c>
      <c r="AU3068" s="247" t="s">
        <v>85</v>
      </c>
      <c r="AV3068" s="16" t="s">
        <v>573</v>
      </c>
      <c r="AW3068" s="16" t="s">
        <v>33</v>
      </c>
      <c r="AX3068" s="16" t="s">
        <v>72</v>
      </c>
      <c r="AY3068" s="247" t="s">
        <v>525</v>
      </c>
    </row>
    <row r="3069" spans="1:65" s="15" customFormat="1" ht="11.25">
      <c r="B3069" s="227"/>
      <c r="C3069" s="228"/>
      <c r="D3069" s="206" t="s">
        <v>546</v>
      </c>
      <c r="E3069" s="229" t="s">
        <v>19</v>
      </c>
      <c r="F3069" s="230" t="s">
        <v>3043</v>
      </c>
      <c r="G3069" s="228"/>
      <c r="H3069" s="229" t="s">
        <v>19</v>
      </c>
      <c r="I3069" s="231"/>
      <c r="J3069" s="228"/>
      <c r="K3069" s="228"/>
      <c r="L3069" s="232"/>
      <c r="M3069" s="233"/>
      <c r="N3069" s="234"/>
      <c r="O3069" s="234"/>
      <c r="P3069" s="234"/>
      <c r="Q3069" s="234"/>
      <c r="R3069" s="234"/>
      <c r="S3069" s="234"/>
      <c r="T3069" s="235"/>
      <c r="AT3069" s="236" t="s">
        <v>546</v>
      </c>
      <c r="AU3069" s="236" t="s">
        <v>85</v>
      </c>
      <c r="AV3069" s="15" t="s">
        <v>79</v>
      </c>
      <c r="AW3069" s="15" t="s">
        <v>33</v>
      </c>
      <c r="AX3069" s="15" t="s">
        <v>72</v>
      </c>
      <c r="AY3069" s="236" t="s">
        <v>525</v>
      </c>
    </row>
    <row r="3070" spans="1:65" s="15" customFormat="1" ht="11.25">
      <c r="B3070" s="227"/>
      <c r="C3070" s="228"/>
      <c r="D3070" s="206" t="s">
        <v>546</v>
      </c>
      <c r="E3070" s="229" t="s">
        <v>19</v>
      </c>
      <c r="F3070" s="230" t="s">
        <v>2333</v>
      </c>
      <c r="G3070" s="228"/>
      <c r="H3070" s="229" t="s">
        <v>19</v>
      </c>
      <c r="I3070" s="231"/>
      <c r="J3070" s="228"/>
      <c r="K3070" s="228"/>
      <c r="L3070" s="232"/>
      <c r="M3070" s="233"/>
      <c r="N3070" s="234"/>
      <c r="O3070" s="234"/>
      <c r="P3070" s="234"/>
      <c r="Q3070" s="234"/>
      <c r="R3070" s="234"/>
      <c r="S3070" s="234"/>
      <c r="T3070" s="235"/>
      <c r="AT3070" s="236" t="s">
        <v>546</v>
      </c>
      <c r="AU3070" s="236" t="s">
        <v>85</v>
      </c>
      <c r="AV3070" s="15" t="s">
        <v>79</v>
      </c>
      <c r="AW3070" s="15" t="s">
        <v>33</v>
      </c>
      <c r="AX3070" s="15" t="s">
        <v>72</v>
      </c>
      <c r="AY3070" s="236" t="s">
        <v>525</v>
      </c>
    </row>
    <row r="3071" spans="1:65" s="15" customFormat="1" ht="11.25">
      <c r="B3071" s="227"/>
      <c r="C3071" s="228"/>
      <c r="D3071" s="206" t="s">
        <v>546</v>
      </c>
      <c r="E3071" s="229" t="s">
        <v>19</v>
      </c>
      <c r="F3071" s="230" t="s">
        <v>3296</v>
      </c>
      <c r="G3071" s="228"/>
      <c r="H3071" s="229" t="s">
        <v>19</v>
      </c>
      <c r="I3071" s="231"/>
      <c r="J3071" s="228"/>
      <c r="K3071" s="228"/>
      <c r="L3071" s="232"/>
      <c r="M3071" s="233"/>
      <c r="N3071" s="234"/>
      <c r="O3071" s="234"/>
      <c r="P3071" s="234"/>
      <c r="Q3071" s="234"/>
      <c r="R3071" s="234"/>
      <c r="S3071" s="234"/>
      <c r="T3071" s="235"/>
      <c r="AT3071" s="236" t="s">
        <v>546</v>
      </c>
      <c r="AU3071" s="236" t="s">
        <v>85</v>
      </c>
      <c r="AV3071" s="15" t="s">
        <v>79</v>
      </c>
      <c r="AW3071" s="15" t="s">
        <v>33</v>
      </c>
      <c r="AX3071" s="15" t="s">
        <v>72</v>
      </c>
      <c r="AY3071" s="236" t="s">
        <v>525</v>
      </c>
    </row>
    <row r="3072" spans="1:65" s="13" customFormat="1" ht="11.25">
      <c r="B3072" s="204"/>
      <c r="C3072" s="205"/>
      <c r="D3072" s="206" t="s">
        <v>546</v>
      </c>
      <c r="E3072" s="207" t="s">
        <v>19</v>
      </c>
      <c r="F3072" s="208" t="s">
        <v>3297</v>
      </c>
      <c r="G3072" s="205"/>
      <c r="H3072" s="209">
        <v>148.42099999999999</v>
      </c>
      <c r="I3072" s="210"/>
      <c r="J3072" s="205"/>
      <c r="K3072" s="205"/>
      <c r="L3072" s="211"/>
      <c r="M3072" s="212"/>
      <c r="N3072" s="213"/>
      <c r="O3072" s="213"/>
      <c r="P3072" s="213"/>
      <c r="Q3072" s="213"/>
      <c r="R3072" s="213"/>
      <c r="S3072" s="213"/>
      <c r="T3072" s="214"/>
      <c r="AT3072" s="215" t="s">
        <v>546</v>
      </c>
      <c r="AU3072" s="215" t="s">
        <v>85</v>
      </c>
      <c r="AV3072" s="13" t="s">
        <v>85</v>
      </c>
      <c r="AW3072" s="13" t="s">
        <v>33</v>
      </c>
      <c r="AX3072" s="13" t="s">
        <v>72</v>
      </c>
      <c r="AY3072" s="215" t="s">
        <v>525</v>
      </c>
    </row>
    <row r="3073" spans="2:51" s="15" customFormat="1" ht="11.25">
      <c r="B3073" s="227"/>
      <c r="C3073" s="228"/>
      <c r="D3073" s="206" t="s">
        <v>546</v>
      </c>
      <c r="E3073" s="229" t="s">
        <v>19</v>
      </c>
      <c r="F3073" s="230" t="s">
        <v>3048</v>
      </c>
      <c r="G3073" s="228"/>
      <c r="H3073" s="229" t="s">
        <v>19</v>
      </c>
      <c r="I3073" s="231"/>
      <c r="J3073" s="228"/>
      <c r="K3073" s="228"/>
      <c r="L3073" s="232"/>
      <c r="M3073" s="233"/>
      <c r="N3073" s="234"/>
      <c r="O3073" s="234"/>
      <c r="P3073" s="234"/>
      <c r="Q3073" s="234"/>
      <c r="R3073" s="234"/>
      <c r="S3073" s="234"/>
      <c r="T3073" s="235"/>
      <c r="AT3073" s="236" t="s">
        <v>546</v>
      </c>
      <c r="AU3073" s="236" t="s">
        <v>85</v>
      </c>
      <c r="AV3073" s="15" t="s">
        <v>79</v>
      </c>
      <c r="AW3073" s="15" t="s">
        <v>33</v>
      </c>
      <c r="AX3073" s="15" t="s">
        <v>72</v>
      </c>
      <c r="AY3073" s="236" t="s">
        <v>525</v>
      </c>
    </row>
    <row r="3074" spans="2:51" s="13" customFormat="1" ht="11.25">
      <c r="B3074" s="204"/>
      <c r="C3074" s="205"/>
      <c r="D3074" s="206" t="s">
        <v>546</v>
      </c>
      <c r="E3074" s="207" t="s">
        <v>19</v>
      </c>
      <c r="F3074" s="208" t="s">
        <v>3298</v>
      </c>
      <c r="G3074" s="205"/>
      <c r="H3074" s="209">
        <v>105.56</v>
      </c>
      <c r="I3074" s="210"/>
      <c r="J3074" s="205"/>
      <c r="K3074" s="205"/>
      <c r="L3074" s="211"/>
      <c r="M3074" s="212"/>
      <c r="N3074" s="213"/>
      <c r="O3074" s="213"/>
      <c r="P3074" s="213"/>
      <c r="Q3074" s="213"/>
      <c r="R3074" s="213"/>
      <c r="S3074" s="213"/>
      <c r="T3074" s="214"/>
      <c r="AT3074" s="215" t="s">
        <v>546</v>
      </c>
      <c r="AU3074" s="215" t="s">
        <v>85</v>
      </c>
      <c r="AV3074" s="13" t="s">
        <v>85</v>
      </c>
      <c r="AW3074" s="13" t="s">
        <v>33</v>
      </c>
      <c r="AX3074" s="13" t="s">
        <v>72</v>
      </c>
      <c r="AY3074" s="215" t="s">
        <v>525</v>
      </c>
    </row>
    <row r="3075" spans="2:51" s="15" customFormat="1" ht="11.25">
      <c r="B3075" s="227"/>
      <c r="C3075" s="228"/>
      <c r="D3075" s="206" t="s">
        <v>546</v>
      </c>
      <c r="E3075" s="229" t="s">
        <v>19</v>
      </c>
      <c r="F3075" s="230" t="s">
        <v>2342</v>
      </c>
      <c r="G3075" s="228"/>
      <c r="H3075" s="229" t="s">
        <v>19</v>
      </c>
      <c r="I3075" s="231"/>
      <c r="J3075" s="228"/>
      <c r="K3075" s="228"/>
      <c r="L3075" s="232"/>
      <c r="M3075" s="233"/>
      <c r="N3075" s="234"/>
      <c r="O3075" s="234"/>
      <c r="P3075" s="234"/>
      <c r="Q3075" s="234"/>
      <c r="R3075" s="234"/>
      <c r="S3075" s="234"/>
      <c r="T3075" s="235"/>
      <c r="AT3075" s="236" t="s">
        <v>546</v>
      </c>
      <c r="AU3075" s="236" t="s">
        <v>85</v>
      </c>
      <c r="AV3075" s="15" t="s">
        <v>79</v>
      </c>
      <c r="AW3075" s="15" t="s">
        <v>33</v>
      </c>
      <c r="AX3075" s="15" t="s">
        <v>72</v>
      </c>
      <c r="AY3075" s="236" t="s">
        <v>525</v>
      </c>
    </row>
    <row r="3076" spans="2:51" s="15" customFormat="1" ht="11.25">
      <c r="B3076" s="227"/>
      <c r="C3076" s="228"/>
      <c r="D3076" s="206" t="s">
        <v>546</v>
      </c>
      <c r="E3076" s="229" t="s">
        <v>19</v>
      </c>
      <c r="F3076" s="230" t="s">
        <v>3050</v>
      </c>
      <c r="G3076" s="228"/>
      <c r="H3076" s="229" t="s">
        <v>19</v>
      </c>
      <c r="I3076" s="231"/>
      <c r="J3076" s="228"/>
      <c r="K3076" s="228"/>
      <c r="L3076" s="232"/>
      <c r="M3076" s="233"/>
      <c r="N3076" s="234"/>
      <c r="O3076" s="234"/>
      <c r="P3076" s="234"/>
      <c r="Q3076" s="234"/>
      <c r="R3076" s="234"/>
      <c r="S3076" s="234"/>
      <c r="T3076" s="235"/>
      <c r="AT3076" s="236" t="s">
        <v>546</v>
      </c>
      <c r="AU3076" s="236" t="s">
        <v>85</v>
      </c>
      <c r="AV3076" s="15" t="s">
        <v>79</v>
      </c>
      <c r="AW3076" s="15" t="s">
        <v>33</v>
      </c>
      <c r="AX3076" s="15" t="s">
        <v>72</v>
      </c>
      <c r="AY3076" s="236" t="s">
        <v>525</v>
      </c>
    </row>
    <row r="3077" spans="2:51" s="13" customFormat="1" ht="11.25">
      <c r="B3077" s="204"/>
      <c r="C3077" s="205"/>
      <c r="D3077" s="206" t="s">
        <v>546</v>
      </c>
      <c r="E3077" s="207" t="s">
        <v>19</v>
      </c>
      <c r="F3077" s="208" t="s">
        <v>3051</v>
      </c>
      <c r="G3077" s="205"/>
      <c r="H3077" s="209">
        <v>73.680000000000007</v>
      </c>
      <c r="I3077" s="210"/>
      <c r="J3077" s="205"/>
      <c r="K3077" s="205"/>
      <c r="L3077" s="211"/>
      <c r="M3077" s="212"/>
      <c r="N3077" s="213"/>
      <c r="O3077" s="213"/>
      <c r="P3077" s="213"/>
      <c r="Q3077" s="213"/>
      <c r="R3077" s="213"/>
      <c r="S3077" s="213"/>
      <c r="T3077" s="214"/>
      <c r="AT3077" s="215" t="s">
        <v>546</v>
      </c>
      <c r="AU3077" s="215" t="s">
        <v>85</v>
      </c>
      <c r="AV3077" s="13" t="s">
        <v>85</v>
      </c>
      <c r="AW3077" s="13" t="s">
        <v>33</v>
      </c>
      <c r="AX3077" s="13" t="s">
        <v>72</v>
      </c>
      <c r="AY3077" s="215" t="s">
        <v>525</v>
      </c>
    </row>
    <row r="3078" spans="2:51" s="15" customFormat="1" ht="11.25">
      <c r="B3078" s="227"/>
      <c r="C3078" s="228"/>
      <c r="D3078" s="206" t="s">
        <v>546</v>
      </c>
      <c r="E3078" s="229" t="s">
        <v>19</v>
      </c>
      <c r="F3078" s="230" t="s">
        <v>3052</v>
      </c>
      <c r="G3078" s="228"/>
      <c r="H3078" s="229" t="s">
        <v>19</v>
      </c>
      <c r="I3078" s="231"/>
      <c r="J3078" s="228"/>
      <c r="K3078" s="228"/>
      <c r="L3078" s="232"/>
      <c r="M3078" s="233"/>
      <c r="N3078" s="234"/>
      <c r="O3078" s="234"/>
      <c r="P3078" s="234"/>
      <c r="Q3078" s="234"/>
      <c r="R3078" s="234"/>
      <c r="S3078" s="234"/>
      <c r="T3078" s="235"/>
      <c r="AT3078" s="236" t="s">
        <v>546</v>
      </c>
      <c r="AU3078" s="236" t="s">
        <v>85</v>
      </c>
      <c r="AV3078" s="15" t="s">
        <v>79</v>
      </c>
      <c r="AW3078" s="15" t="s">
        <v>33</v>
      </c>
      <c r="AX3078" s="15" t="s">
        <v>72</v>
      </c>
      <c r="AY3078" s="236" t="s">
        <v>525</v>
      </c>
    </row>
    <row r="3079" spans="2:51" s="13" customFormat="1" ht="11.25">
      <c r="B3079" s="204"/>
      <c r="C3079" s="205"/>
      <c r="D3079" s="206" t="s">
        <v>546</v>
      </c>
      <c r="E3079" s="207" t="s">
        <v>19</v>
      </c>
      <c r="F3079" s="208" t="s">
        <v>3299</v>
      </c>
      <c r="G3079" s="205"/>
      <c r="H3079" s="209">
        <v>74.393000000000001</v>
      </c>
      <c r="I3079" s="210"/>
      <c r="J3079" s="205"/>
      <c r="K3079" s="205"/>
      <c r="L3079" s="211"/>
      <c r="M3079" s="212"/>
      <c r="N3079" s="213"/>
      <c r="O3079" s="213"/>
      <c r="P3079" s="213"/>
      <c r="Q3079" s="213"/>
      <c r="R3079" s="213"/>
      <c r="S3079" s="213"/>
      <c r="T3079" s="214"/>
      <c r="AT3079" s="215" t="s">
        <v>546</v>
      </c>
      <c r="AU3079" s="215" t="s">
        <v>85</v>
      </c>
      <c r="AV3079" s="13" t="s">
        <v>85</v>
      </c>
      <c r="AW3079" s="13" t="s">
        <v>33</v>
      </c>
      <c r="AX3079" s="13" t="s">
        <v>72</v>
      </c>
      <c r="AY3079" s="215" t="s">
        <v>525</v>
      </c>
    </row>
    <row r="3080" spans="2:51" s="15" customFormat="1" ht="11.25">
      <c r="B3080" s="227"/>
      <c r="C3080" s="228"/>
      <c r="D3080" s="206" t="s">
        <v>546</v>
      </c>
      <c r="E3080" s="229" t="s">
        <v>19</v>
      </c>
      <c r="F3080" s="230" t="s">
        <v>3054</v>
      </c>
      <c r="G3080" s="228"/>
      <c r="H3080" s="229" t="s">
        <v>19</v>
      </c>
      <c r="I3080" s="231"/>
      <c r="J3080" s="228"/>
      <c r="K3080" s="228"/>
      <c r="L3080" s="232"/>
      <c r="M3080" s="233"/>
      <c r="N3080" s="234"/>
      <c r="O3080" s="234"/>
      <c r="P3080" s="234"/>
      <c r="Q3080" s="234"/>
      <c r="R3080" s="234"/>
      <c r="S3080" s="234"/>
      <c r="T3080" s="235"/>
      <c r="AT3080" s="236" t="s">
        <v>546</v>
      </c>
      <c r="AU3080" s="236" t="s">
        <v>85</v>
      </c>
      <c r="AV3080" s="15" t="s">
        <v>79</v>
      </c>
      <c r="AW3080" s="15" t="s">
        <v>33</v>
      </c>
      <c r="AX3080" s="15" t="s">
        <v>72</v>
      </c>
      <c r="AY3080" s="236" t="s">
        <v>525</v>
      </c>
    </row>
    <row r="3081" spans="2:51" s="13" customFormat="1" ht="11.25">
      <c r="B3081" s="204"/>
      <c r="C3081" s="205"/>
      <c r="D3081" s="206" t="s">
        <v>546</v>
      </c>
      <c r="E3081" s="207" t="s">
        <v>19</v>
      </c>
      <c r="F3081" s="208" t="s">
        <v>3055</v>
      </c>
      <c r="G3081" s="205"/>
      <c r="H3081" s="209">
        <v>52.244</v>
      </c>
      <c r="I3081" s="210"/>
      <c r="J3081" s="205"/>
      <c r="K3081" s="205"/>
      <c r="L3081" s="211"/>
      <c r="M3081" s="212"/>
      <c r="N3081" s="213"/>
      <c r="O3081" s="213"/>
      <c r="P3081" s="213"/>
      <c r="Q3081" s="213"/>
      <c r="R3081" s="213"/>
      <c r="S3081" s="213"/>
      <c r="T3081" s="214"/>
      <c r="AT3081" s="215" t="s">
        <v>546</v>
      </c>
      <c r="AU3081" s="215" t="s">
        <v>85</v>
      </c>
      <c r="AV3081" s="13" t="s">
        <v>85</v>
      </c>
      <c r="AW3081" s="13" t="s">
        <v>33</v>
      </c>
      <c r="AX3081" s="13" t="s">
        <v>72</v>
      </c>
      <c r="AY3081" s="215" t="s">
        <v>525</v>
      </c>
    </row>
    <row r="3082" spans="2:51" s="15" customFormat="1" ht="11.25">
      <c r="B3082" s="227"/>
      <c r="C3082" s="228"/>
      <c r="D3082" s="206" t="s">
        <v>546</v>
      </c>
      <c r="E3082" s="229" t="s">
        <v>19</v>
      </c>
      <c r="F3082" s="230" t="s">
        <v>2346</v>
      </c>
      <c r="G3082" s="228"/>
      <c r="H3082" s="229" t="s">
        <v>19</v>
      </c>
      <c r="I3082" s="231"/>
      <c r="J3082" s="228"/>
      <c r="K3082" s="228"/>
      <c r="L3082" s="232"/>
      <c r="M3082" s="233"/>
      <c r="N3082" s="234"/>
      <c r="O3082" s="234"/>
      <c r="P3082" s="234"/>
      <c r="Q3082" s="234"/>
      <c r="R3082" s="234"/>
      <c r="S3082" s="234"/>
      <c r="T3082" s="235"/>
      <c r="AT3082" s="236" t="s">
        <v>546</v>
      </c>
      <c r="AU3082" s="236" t="s">
        <v>85</v>
      </c>
      <c r="AV3082" s="15" t="s">
        <v>79</v>
      </c>
      <c r="AW3082" s="15" t="s">
        <v>33</v>
      </c>
      <c r="AX3082" s="15" t="s">
        <v>72</v>
      </c>
      <c r="AY3082" s="236" t="s">
        <v>525</v>
      </c>
    </row>
    <row r="3083" spans="2:51" s="15" customFormat="1" ht="11.25">
      <c r="B3083" s="227"/>
      <c r="C3083" s="228"/>
      <c r="D3083" s="206" t="s">
        <v>546</v>
      </c>
      <c r="E3083" s="229" t="s">
        <v>19</v>
      </c>
      <c r="F3083" s="230" t="s">
        <v>3056</v>
      </c>
      <c r="G3083" s="228"/>
      <c r="H3083" s="229" t="s">
        <v>19</v>
      </c>
      <c r="I3083" s="231"/>
      <c r="J3083" s="228"/>
      <c r="K3083" s="228"/>
      <c r="L3083" s="232"/>
      <c r="M3083" s="233"/>
      <c r="N3083" s="234"/>
      <c r="O3083" s="234"/>
      <c r="P3083" s="234"/>
      <c r="Q3083" s="234"/>
      <c r="R3083" s="234"/>
      <c r="S3083" s="234"/>
      <c r="T3083" s="235"/>
      <c r="AT3083" s="236" t="s">
        <v>546</v>
      </c>
      <c r="AU3083" s="236" t="s">
        <v>85</v>
      </c>
      <c r="AV3083" s="15" t="s">
        <v>79</v>
      </c>
      <c r="AW3083" s="15" t="s">
        <v>33</v>
      </c>
      <c r="AX3083" s="15" t="s">
        <v>72</v>
      </c>
      <c r="AY3083" s="236" t="s">
        <v>525</v>
      </c>
    </row>
    <row r="3084" spans="2:51" s="13" customFormat="1" ht="11.25">
      <c r="B3084" s="204"/>
      <c r="C3084" s="205"/>
      <c r="D3084" s="206" t="s">
        <v>546</v>
      </c>
      <c r="E3084" s="207" t="s">
        <v>19</v>
      </c>
      <c r="F3084" s="208" t="s">
        <v>3057</v>
      </c>
      <c r="G3084" s="205"/>
      <c r="H3084" s="209">
        <v>21.792999999999999</v>
      </c>
      <c r="I3084" s="210"/>
      <c r="J3084" s="205"/>
      <c r="K3084" s="205"/>
      <c r="L3084" s="211"/>
      <c r="M3084" s="212"/>
      <c r="N3084" s="213"/>
      <c r="O3084" s="213"/>
      <c r="P3084" s="213"/>
      <c r="Q3084" s="213"/>
      <c r="R3084" s="213"/>
      <c r="S3084" s="213"/>
      <c r="T3084" s="214"/>
      <c r="AT3084" s="215" t="s">
        <v>546</v>
      </c>
      <c r="AU3084" s="215" t="s">
        <v>85</v>
      </c>
      <c r="AV3084" s="13" t="s">
        <v>85</v>
      </c>
      <c r="AW3084" s="13" t="s">
        <v>33</v>
      </c>
      <c r="AX3084" s="13" t="s">
        <v>72</v>
      </c>
      <c r="AY3084" s="215" t="s">
        <v>525</v>
      </c>
    </row>
    <row r="3085" spans="2:51" s="15" customFormat="1" ht="11.25">
      <c r="B3085" s="227"/>
      <c r="C3085" s="228"/>
      <c r="D3085" s="206" t="s">
        <v>546</v>
      </c>
      <c r="E3085" s="229" t="s">
        <v>19</v>
      </c>
      <c r="F3085" s="230" t="s">
        <v>3044</v>
      </c>
      <c r="G3085" s="228"/>
      <c r="H3085" s="229" t="s">
        <v>19</v>
      </c>
      <c r="I3085" s="231"/>
      <c r="J3085" s="228"/>
      <c r="K3085" s="228"/>
      <c r="L3085" s="232"/>
      <c r="M3085" s="233"/>
      <c r="N3085" s="234"/>
      <c r="O3085" s="234"/>
      <c r="P3085" s="234"/>
      <c r="Q3085" s="234"/>
      <c r="R3085" s="234"/>
      <c r="S3085" s="234"/>
      <c r="T3085" s="235"/>
      <c r="AT3085" s="236" t="s">
        <v>546</v>
      </c>
      <c r="AU3085" s="236" t="s">
        <v>85</v>
      </c>
      <c r="AV3085" s="15" t="s">
        <v>79</v>
      </c>
      <c r="AW3085" s="15" t="s">
        <v>33</v>
      </c>
      <c r="AX3085" s="15" t="s">
        <v>72</v>
      </c>
      <c r="AY3085" s="236" t="s">
        <v>525</v>
      </c>
    </row>
    <row r="3086" spans="2:51" s="13" customFormat="1" ht="11.25">
      <c r="B3086" s="204"/>
      <c r="C3086" s="205"/>
      <c r="D3086" s="206" t="s">
        <v>546</v>
      </c>
      <c r="E3086" s="207" t="s">
        <v>19</v>
      </c>
      <c r="F3086" s="208" t="s">
        <v>3045</v>
      </c>
      <c r="G3086" s="205"/>
      <c r="H3086" s="209">
        <v>12.198</v>
      </c>
      <c r="I3086" s="210"/>
      <c r="J3086" s="205"/>
      <c r="K3086" s="205"/>
      <c r="L3086" s="211"/>
      <c r="M3086" s="212"/>
      <c r="N3086" s="213"/>
      <c r="O3086" s="213"/>
      <c r="P3086" s="213"/>
      <c r="Q3086" s="213"/>
      <c r="R3086" s="213"/>
      <c r="S3086" s="213"/>
      <c r="T3086" s="214"/>
      <c r="AT3086" s="215" t="s">
        <v>546</v>
      </c>
      <c r="AU3086" s="215" t="s">
        <v>85</v>
      </c>
      <c r="AV3086" s="13" t="s">
        <v>85</v>
      </c>
      <c r="AW3086" s="13" t="s">
        <v>33</v>
      </c>
      <c r="AX3086" s="13" t="s">
        <v>72</v>
      </c>
      <c r="AY3086" s="215" t="s">
        <v>525</v>
      </c>
    </row>
    <row r="3087" spans="2:51" s="16" customFormat="1" ht="11.25">
      <c r="B3087" s="237"/>
      <c r="C3087" s="238"/>
      <c r="D3087" s="206" t="s">
        <v>546</v>
      </c>
      <c r="E3087" s="239" t="s">
        <v>287</v>
      </c>
      <c r="F3087" s="240" t="s">
        <v>590</v>
      </c>
      <c r="G3087" s="238"/>
      <c r="H3087" s="241">
        <v>488.28899999999999</v>
      </c>
      <c r="I3087" s="242"/>
      <c r="J3087" s="238"/>
      <c r="K3087" s="238"/>
      <c r="L3087" s="243"/>
      <c r="M3087" s="244"/>
      <c r="N3087" s="245"/>
      <c r="O3087" s="245"/>
      <c r="P3087" s="245"/>
      <c r="Q3087" s="245"/>
      <c r="R3087" s="245"/>
      <c r="S3087" s="245"/>
      <c r="T3087" s="246"/>
      <c r="AT3087" s="247" t="s">
        <v>546</v>
      </c>
      <c r="AU3087" s="247" t="s">
        <v>85</v>
      </c>
      <c r="AV3087" s="16" t="s">
        <v>573</v>
      </c>
      <c r="AW3087" s="16" t="s">
        <v>33</v>
      </c>
      <c r="AX3087" s="16" t="s">
        <v>72</v>
      </c>
      <c r="AY3087" s="247" t="s">
        <v>525</v>
      </c>
    </row>
    <row r="3088" spans="2:51" s="14" customFormat="1" ht="11.25">
      <c r="B3088" s="216"/>
      <c r="C3088" s="217"/>
      <c r="D3088" s="206" t="s">
        <v>546</v>
      </c>
      <c r="E3088" s="218" t="s">
        <v>19</v>
      </c>
      <c r="F3088" s="219" t="s">
        <v>552</v>
      </c>
      <c r="G3088" s="217"/>
      <c r="H3088" s="220">
        <v>720.99900000000002</v>
      </c>
      <c r="I3088" s="221"/>
      <c r="J3088" s="217"/>
      <c r="K3088" s="217"/>
      <c r="L3088" s="222"/>
      <c r="M3088" s="223"/>
      <c r="N3088" s="224"/>
      <c r="O3088" s="224"/>
      <c r="P3088" s="224"/>
      <c r="Q3088" s="224"/>
      <c r="R3088" s="224"/>
      <c r="S3088" s="224"/>
      <c r="T3088" s="225"/>
      <c r="AT3088" s="226" t="s">
        <v>546</v>
      </c>
      <c r="AU3088" s="226" t="s">
        <v>85</v>
      </c>
      <c r="AV3088" s="14" t="s">
        <v>537</v>
      </c>
      <c r="AW3088" s="14" t="s">
        <v>33</v>
      </c>
      <c r="AX3088" s="14" t="s">
        <v>79</v>
      </c>
      <c r="AY3088" s="226" t="s">
        <v>525</v>
      </c>
    </row>
    <row r="3089" spans="1:65" s="2" customFormat="1" ht="16.5" customHeight="1">
      <c r="A3089" s="38"/>
      <c r="B3089" s="39"/>
      <c r="C3089" s="248" t="s">
        <v>3300</v>
      </c>
      <c r="D3089" s="248" t="s">
        <v>369</v>
      </c>
      <c r="E3089" s="249" t="s">
        <v>3301</v>
      </c>
      <c r="F3089" s="250" t="s">
        <v>3302</v>
      </c>
      <c r="G3089" s="251" t="s">
        <v>132</v>
      </c>
      <c r="H3089" s="252">
        <v>244.346</v>
      </c>
      <c r="I3089" s="253"/>
      <c r="J3089" s="254">
        <f>ROUND(I3089*H3089,2)</f>
        <v>0</v>
      </c>
      <c r="K3089" s="250" t="s">
        <v>19</v>
      </c>
      <c r="L3089" s="255"/>
      <c r="M3089" s="256" t="s">
        <v>19</v>
      </c>
      <c r="N3089" s="257" t="s">
        <v>44</v>
      </c>
      <c r="O3089" s="68"/>
      <c r="P3089" s="195">
        <f>O3089*H3089</f>
        <v>0</v>
      </c>
      <c r="Q3089" s="195">
        <v>3.5000000000000001E-3</v>
      </c>
      <c r="R3089" s="195">
        <f>Q3089*H3089</f>
        <v>0.85521100000000005</v>
      </c>
      <c r="S3089" s="195">
        <v>0</v>
      </c>
      <c r="T3089" s="196">
        <f>S3089*H3089</f>
        <v>0</v>
      </c>
      <c r="U3089" s="38"/>
      <c r="V3089" s="38"/>
      <c r="W3089" s="38"/>
      <c r="X3089" s="38"/>
      <c r="Y3089" s="38"/>
      <c r="Z3089" s="38"/>
      <c r="AA3089" s="38"/>
      <c r="AB3089" s="38"/>
      <c r="AC3089" s="38"/>
      <c r="AD3089" s="38"/>
      <c r="AE3089" s="38"/>
      <c r="AR3089" s="197" t="s">
        <v>839</v>
      </c>
      <c r="AT3089" s="197" t="s">
        <v>369</v>
      </c>
      <c r="AU3089" s="197" t="s">
        <v>85</v>
      </c>
      <c r="AY3089" s="21" t="s">
        <v>525</v>
      </c>
      <c r="BE3089" s="198">
        <f>IF(N3089="základní",J3089,0)</f>
        <v>0</v>
      </c>
      <c r="BF3089" s="198">
        <f>IF(N3089="snížená",J3089,0)</f>
        <v>0</v>
      </c>
      <c r="BG3089" s="198">
        <f>IF(N3089="zákl. přenesená",J3089,0)</f>
        <v>0</v>
      </c>
      <c r="BH3089" s="198">
        <f>IF(N3089="sníž. přenesená",J3089,0)</f>
        <v>0</v>
      </c>
      <c r="BI3089" s="198">
        <f>IF(N3089="nulová",J3089,0)</f>
        <v>0</v>
      </c>
      <c r="BJ3089" s="21" t="s">
        <v>85</v>
      </c>
      <c r="BK3089" s="198">
        <f>ROUND(I3089*H3089,2)</f>
        <v>0</v>
      </c>
      <c r="BL3089" s="21" t="s">
        <v>642</v>
      </c>
      <c r="BM3089" s="197" t="s">
        <v>3303</v>
      </c>
    </row>
    <row r="3090" spans="1:65" s="13" customFormat="1" ht="11.25">
      <c r="B3090" s="204"/>
      <c r="C3090" s="205"/>
      <c r="D3090" s="206" t="s">
        <v>546</v>
      </c>
      <c r="E3090" s="207" t="s">
        <v>19</v>
      </c>
      <c r="F3090" s="208" t="s">
        <v>576</v>
      </c>
      <c r="G3090" s="205"/>
      <c r="H3090" s="209">
        <v>232.71</v>
      </c>
      <c r="I3090" s="210"/>
      <c r="J3090" s="205"/>
      <c r="K3090" s="205"/>
      <c r="L3090" s="211"/>
      <c r="M3090" s="212"/>
      <c r="N3090" s="213"/>
      <c r="O3090" s="213"/>
      <c r="P3090" s="213"/>
      <c r="Q3090" s="213"/>
      <c r="R3090" s="213"/>
      <c r="S3090" s="213"/>
      <c r="T3090" s="214"/>
      <c r="AT3090" s="215" t="s">
        <v>546</v>
      </c>
      <c r="AU3090" s="215" t="s">
        <v>85</v>
      </c>
      <c r="AV3090" s="13" t="s">
        <v>85</v>
      </c>
      <c r="AW3090" s="13" t="s">
        <v>33</v>
      </c>
      <c r="AX3090" s="13" t="s">
        <v>79</v>
      </c>
      <c r="AY3090" s="215" t="s">
        <v>525</v>
      </c>
    </row>
    <row r="3091" spans="1:65" s="13" customFormat="1" ht="11.25">
      <c r="B3091" s="204"/>
      <c r="C3091" s="205"/>
      <c r="D3091" s="206" t="s">
        <v>546</v>
      </c>
      <c r="E3091" s="205"/>
      <c r="F3091" s="208" t="s">
        <v>2599</v>
      </c>
      <c r="G3091" s="205"/>
      <c r="H3091" s="209">
        <v>244.346</v>
      </c>
      <c r="I3091" s="210"/>
      <c r="J3091" s="205"/>
      <c r="K3091" s="205"/>
      <c r="L3091" s="211"/>
      <c r="M3091" s="212"/>
      <c r="N3091" s="213"/>
      <c r="O3091" s="213"/>
      <c r="P3091" s="213"/>
      <c r="Q3091" s="213"/>
      <c r="R3091" s="213"/>
      <c r="S3091" s="213"/>
      <c r="T3091" s="214"/>
      <c r="AT3091" s="215" t="s">
        <v>546</v>
      </c>
      <c r="AU3091" s="215" t="s">
        <v>85</v>
      </c>
      <c r="AV3091" s="13" t="s">
        <v>85</v>
      </c>
      <c r="AW3091" s="13" t="s">
        <v>4</v>
      </c>
      <c r="AX3091" s="13" t="s">
        <v>79</v>
      </c>
      <c r="AY3091" s="215" t="s">
        <v>525</v>
      </c>
    </row>
    <row r="3092" spans="1:65" s="2" customFormat="1" ht="24.2" customHeight="1">
      <c r="A3092" s="38"/>
      <c r="B3092" s="39"/>
      <c r="C3092" s="248" t="s">
        <v>3304</v>
      </c>
      <c r="D3092" s="248" t="s">
        <v>369</v>
      </c>
      <c r="E3092" s="249" t="s">
        <v>2364</v>
      </c>
      <c r="F3092" s="250" t="s">
        <v>2365</v>
      </c>
      <c r="G3092" s="251" t="s">
        <v>132</v>
      </c>
      <c r="H3092" s="252">
        <v>512.70299999999997</v>
      </c>
      <c r="I3092" s="253"/>
      <c r="J3092" s="254">
        <f>ROUND(I3092*H3092,2)</f>
        <v>0</v>
      </c>
      <c r="K3092" s="250" t="s">
        <v>536</v>
      </c>
      <c r="L3092" s="255"/>
      <c r="M3092" s="256" t="s">
        <v>19</v>
      </c>
      <c r="N3092" s="257" t="s">
        <v>44</v>
      </c>
      <c r="O3092" s="68"/>
      <c r="P3092" s="195">
        <f>O3092*H3092</f>
        <v>0</v>
      </c>
      <c r="Q3092" s="195">
        <v>5.4000000000000003E-3</v>
      </c>
      <c r="R3092" s="195">
        <f>Q3092*H3092</f>
        <v>2.7685962000000002</v>
      </c>
      <c r="S3092" s="195">
        <v>0</v>
      </c>
      <c r="T3092" s="196">
        <f>S3092*H3092</f>
        <v>0</v>
      </c>
      <c r="U3092" s="38"/>
      <c r="V3092" s="38"/>
      <c r="W3092" s="38"/>
      <c r="X3092" s="38"/>
      <c r="Y3092" s="38"/>
      <c r="Z3092" s="38"/>
      <c r="AA3092" s="38"/>
      <c r="AB3092" s="38"/>
      <c r="AC3092" s="38"/>
      <c r="AD3092" s="38"/>
      <c r="AE3092" s="38"/>
      <c r="AR3092" s="197" t="s">
        <v>839</v>
      </c>
      <c r="AT3092" s="197" t="s">
        <v>369</v>
      </c>
      <c r="AU3092" s="197" t="s">
        <v>85</v>
      </c>
      <c r="AY3092" s="21" t="s">
        <v>525</v>
      </c>
      <c r="BE3092" s="198">
        <f>IF(N3092="základní",J3092,0)</f>
        <v>0</v>
      </c>
      <c r="BF3092" s="198">
        <f>IF(N3092="snížená",J3092,0)</f>
        <v>0</v>
      </c>
      <c r="BG3092" s="198">
        <f>IF(N3092="zákl. přenesená",J3092,0)</f>
        <v>0</v>
      </c>
      <c r="BH3092" s="198">
        <f>IF(N3092="sníž. přenesená",J3092,0)</f>
        <v>0</v>
      </c>
      <c r="BI3092" s="198">
        <f>IF(N3092="nulová",J3092,0)</f>
        <v>0</v>
      </c>
      <c r="BJ3092" s="21" t="s">
        <v>85</v>
      </c>
      <c r="BK3092" s="198">
        <f>ROUND(I3092*H3092,2)</f>
        <v>0</v>
      </c>
      <c r="BL3092" s="21" t="s">
        <v>642</v>
      </c>
      <c r="BM3092" s="197" t="s">
        <v>3305</v>
      </c>
    </row>
    <row r="3093" spans="1:65" s="13" customFormat="1" ht="11.25">
      <c r="B3093" s="204"/>
      <c r="C3093" s="205"/>
      <c r="D3093" s="206" t="s">
        <v>546</v>
      </c>
      <c r="E3093" s="207" t="s">
        <v>19</v>
      </c>
      <c r="F3093" s="208" t="s">
        <v>287</v>
      </c>
      <c r="G3093" s="205"/>
      <c r="H3093" s="209">
        <v>488.28899999999999</v>
      </c>
      <c r="I3093" s="210"/>
      <c r="J3093" s="205"/>
      <c r="K3093" s="205"/>
      <c r="L3093" s="211"/>
      <c r="M3093" s="212"/>
      <c r="N3093" s="213"/>
      <c r="O3093" s="213"/>
      <c r="P3093" s="213"/>
      <c r="Q3093" s="213"/>
      <c r="R3093" s="213"/>
      <c r="S3093" s="213"/>
      <c r="T3093" s="214"/>
      <c r="AT3093" s="215" t="s">
        <v>546</v>
      </c>
      <c r="AU3093" s="215" t="s">
        <v>85</v>
      </c>
      <c r="AV3093" s="13" t="s">
        <v>85</v>
      </c>
      <c r="AW3093" s="13" t="s">
        <v>33</v>
      </c>
      <c r="AX3093" s="13" t="s">
        <v>79</v>
      </c>
      <c r="AY3093" s="215" t="s">
        <v>525</v>
      </c>
    </row>
    <row r="3094" spans="1:65" s="13" customFormat="1" ht="11.25">
      <c r="B3094" s="204"/>
      <c r="C3094" s="205"/>
      <c r="D3094" s="206" t="s">
        <v>546</v>
      </c>
      <c r="E3094" s="205"/>
      <c r="F3094" s="208" t="s">
        <v>3306</v>
      </c>
      <c r="G3094" s="205"/>
      <c r="H3094" s="209">
        <v>512.70299999999997</v>
      </c>
      <c r="I3094" s="210"/>
      <c r="J3094" s="205"/>
      <c r="K3094" s="205"/>
      <c r="L3094" s="211"/>
      <c r="M3094" s="212"/>
      <c r="N3094" s="213"/>
      <c r="O3094" s="213"/>
      <c r="P3094" s="213"/>
      <c r="Q3094" s="213"/>
      <c r="R3094" s="213"/>
      <c r="S3094" s="213"/>
      <c r="T3094" s="214"/>
      <c r="AT3094" s="215" t="s">
        <v>546</v>
      </c>
      <c r="AU3094" s="215" t="s">
        <v>85</v>
      </c>
      <c r="AV3094" s="13" t="s">
        <v>85</v>
      </c>
      <c r="AW3094" s="13" t="s">
        <v>4</v>
      </c>
      <c r="AX3094" s="13" t="s">
        <v>79</v>
      </c>
      <c r="AY3094" s="215" t="s">
        <v>525</v>
      </c>
    </row>
    <row r="3095" spans="1:65" s="2" customFormat="1" ht="44.25" customHeight="1">
      <c r="A3095" s="38"/>
      <c r="B3095" s="39"/>
      <c r="C3095" s="186" t="s">
        <v>3307</v>
      </c>
      <c r="D3095" s="186" t="s">
        <v>533</v>
      </c>
      <c r="E3095" s="187" t="s">
        <v>3308</v>
      </c>
      <c r="F3095" s="188" t="s">
        <v>3309</v>
      </c>
      <c r="G3095" s="189" t="s">
        <v>132</v>
      </c>
      <c r="H3095" s="190">
        <v>85.36</v>
      </c>
      <c r="I3095" s="191"/>
      <c r="J3095" s="192">
        <f>ROUND(I3095*H3095,2)</f>
        <v>0</v>
      </c>
      <c r="K3095" s="188" t="s">
        <v>536</v>
      </c>
      <c r="L3095" s="43"/>
      <c r="M3095" s="193" t="s">
        <v>19</v>
      </c>
      <c r="N3095" s="194" t="s">
        <v>44</v>
      </c>
      <c r="O3095" s="68"/>
      <c r="P3095" s="195">
        <f>O3095*H3095</f>
        <v>0</v>
      </c>
      <c r="Q3095" s="195">
        <v>5.8E-4</v>
      </c>
      <c r="R3095" s="195">
        <f>Q3095*H3095</f>
        <v>4.9508799999999999E-2</v>
      </c>
      <c r="S3095" s="195">
        <v>0</v>
      </c>
      <c r="T3095" s="196">
        <f>S3095*H3095</f>
        <v>0</v>
      </c>
      <c r="U3095" s="38"/>
      <c r="V3095" s="38"/>
      <c r="W3095" s="38"/>
      <c r="X3095" s="38"/>
      <c r="Y3095" s="38"/>
      <c r="Z3095" s="38"/>
      <c r="AA3095" s="38"/>
      <c r="AB3095" s="38"/>
      <c r="AC3095" s="38"/>
      <c r="AD3095" s="38"/>
      <c r="AE3095" s="38"/>
      <c r="AR3095" s="197" t="s">
        <v>642</v>
      </c>
      <c r="AT3095" s="197" t="s">
        <v>533</v>
      </c>
      <c r="AU3095" s="197" t="s">
        <v>85</v>
      </c>
      <c r="AY3095" s="21" t="s">
        <v>525</v>
      </c>
      <c r="BE3095" s="198">
        <f>IF(N3095="základní",J3095,0)</f>
        <v>0</v>
      </c>
      <c r="BF3095" s="198">
        <f>IF(N3095="snížená",J3095,0)</f>
        <v>0</v>
      </c>
      <c r="BG3095" s="198">
        <f>IF(N3095="zákl. přenesená",J3095,0)</f>
        <v>0</v>
      </c>
      <c r="BH3095" s="198">
        <f>IF(N3095="sníž. přenesená",J3095,0)</f>
        <v>0</v>
      </c>
      <c r="BI3095" s="198">
        <f>IF(N3095="nulová",J3095,0)</f>
        <v>0</v>
      </c>
      <c r="BJ3095" s="21" t="s">
        <v>85</v>
      </c>
      <c r="BK3095" s="198">
        <f>ROUND(I3095*H3095,2)</f>
        <v>0</v>
      </c>
      <c r="BL3095" s="21" t="s">
        <v>642</v>
      </c>
      <c r="BM3095" s="197" t="s">
        <v>3310</v>
      </c>
    </row>
    <row r="3096" spans="1:65" s="2" customFormat="1" ht="11.25">
      <c r="A3096" s="38"/>
      <c r="B3096" s="39"/>
      <c r="C3096" s="40"/>
      <c r="D3096" s="199" t="s">
        <v>542</v>
      </c>
      <c r="E3096" s="40"/>
      <c r="F3096" s="200" t="s">
        <v>3311</v>
      </c>
      <c r="G3096" s="40"/>
      <c r="H3096" s="40"/>
      <c r="I3096" s="201"/>
      <c r="J3096" s="40"/>
      <c r="K3096" s="40"/>
      <c r="L3096" s="43"/>
      <c r="M3096" s="202"/>
      <c r="N3096" s="203"/>
      <c r="O3096" s="68"/>
      <c r="P3096" s="68"/>
      <c r="Q3096" s="68"/>
      <c r="R3096" s="68"/>
      <c r="S3096" s="68"/>
      <c r="T3096" s="69"/>
      <c r="U3096" s="38"/>
      <c r="V3096" s="38"/>
      <c r="W3096" s="38"/>
      <c r="X3096" s="38"/>
      <c r="Y3096" s="38"/>
      <c r="Z3096" s="38"/>
      <c r="AA3096" s="38"/>
      <c r="AB3096" s="38"/>
      <c r="AC3096" s="38"/>
      <c r="AD3096" s="38"/>
      <c r="AE3096" s="38"/>
      <c r="AT3096" s="21" t="s">
        <v>542</v>
      </c>
      <c r="AU3096" s="21" t="s">
        <v>85</v>
      </c>
    </row>
    <row r="3097" spans="1:65" s="15" customFormat="1" ht="11.25">
      <c r="B3097" s="227"/>
      <c r="C3097" s="228"/>
      <c r="D3097" s="206" t="s">
        <v>546</v>
      </c>
      <c r="E3097" s="229" t="s">
        <v>19</v>
      </c>
      <c r="F3097" s="230" t="s">
        <v>3312</v>
      </c>
      <c r="G3097" s="228"/>
      <c r="H3097" s="229" t="s">
        <v>19</v>
      </c>
      <c r="I3097" s="231"/>
      <c r="J3097" s="228"/>
      <c r="K3097" s="228"/>
      <c r="L3097" s="232"/>
      <c r="M3097" s="233"/>
      <c r="N3097" s="234"/>
      <c r="O3097" s="234"/>
      <c r="P3097" s="234"/>
      <c r="Q3097" s="234"/>
      <c r="R3097" s="234"/>
      <c r="S3097" s="234"/>
      <c r="T3097" s="235"/>
      <c r="AT3097" s="236" t="s">
        <v>546</v>
      </c>
      <c r="AU3097" s="236" t="s">
        <v>85</v>
      </c>
      <c r="AV3097" s="15" t="s">
        <v>79</v>
      </c>
      <c r="AW3097" s="15" t="s">
        <v>33</v>
      </c>
      <c r="AX3097" s="15" t="s">
        <v>72</v>
      </c>
      <c r="AY3097" s="236" t="s">
        <v>525</v>
      </c>
    </row>
    <row r="3098" spans="1:65" s="15" customFormat="1" ht="11.25">
      <c r="B3098" s="227"/>
      <c r="C3098" s="228"/>
      <c r="D3098" s="206" t="s">
        <v>546</v>
      </c>
      <c r="E3098" s="229" t="s">
        <v>19</v>
      </c>
      <c r="F3098" s="230" t="s">
        <v>3313</v>
      </c>
      <c r="G3098" s="228"/>
      <c r="H3098" s="229" t="s">
        <v>19</v>
      </c>
      <c r="I3098" s="231"/>
      <c r="J3098" s="228"/>
      <c r="K3098" s="228"/>
      <c r="L3098" s="232"/>
      <c r="M3098" s="233"/>
      <c r="N3098" s="234"/>
      <c r="O3098" s="234"/>
      <c r="P3098" s="234"/>
      <c r="Q3098" s="234"/>
      <c r="R3098" s="234"/>
      <c r="S3098" s="234"/>
      <c r="T3098" s="235"/>
      <c r="AT3098" s="236" t="s">
        <v>546</v>
      </c>
      <c r="AU3098" s="236" t="s">
        <v>85</v>
      </c>
      <c r="AV3098" s="15" t="s">
        <v>79</v>
      </c>
      <c r="AW3098" s="15" t="s">
        <v>33</v>
      </c>
      <c r="AX3098" s="15" t="s">
        <v>72</v>
      </c>
      <c r="AY3098" s="236" t="s">
        <v>525</v>
      </c>
    </row>
    <row r="3099" spans="1:65" s="13" customFormat="1" ht="11.25">
      <c r="B3099" s="204"/>
      <c r="C3099" s="205"/>
      <c r="D3099" s="206" t="s">
        <v>546</v>
      </c>
      <c r="E3099" s="207" t="s">
        <v>19</v>
      </c>
      <c r="F3099" s="208" t="s">
        <v>3314</v>
      </c>
      <c r="G3099" s="205"/>
      <c r="H3099" s="209">
        <v>7.56</v>
      </c>
      <c r="I3099" s="210"/>
      <c r="J3099" s="205"/>
      <c r="K3099" s="205"/>
      <c r="L3099" s="211"/>
      <c r="M3099" s="212"/>
      <c r="N3099" s="213"/>
      <c r="O3099" s="213"/>
      <c r="P3099" s="213"/>
      <c r="Q3099" s="213"/>
      <c r="R3099" s="213"/>
      <c r="S3099" s="213"/>
      <c r="T3099" s="214"/>
      <c r="AT3099" s="215" t="s">
        <v>546</v>
      </c>
      <c r="AU3099" s="215" t="s">
        <v>85</v>
      </c>
      <c r="AV3099" s="13" t="s">
        <v>85</v>
      </c>
      <c r="AW3099" s="13" t="s">
        <v>33</v>
      </c>
      <c r="AX3099" s="13" t="s">
        <v>72</v>
      </c>
      <c r="AY3099" s="215" t="s">
        <v>525</v>
      </c>
    </row>
    <row r="3100" spans="1:65" s="15" customFormat="1" ht="11.25">
      <c r="B3100" s="227"/>
      <c r="C3100" s="228"/>
      <c r="D3100" s="206" t="s">
        <v>546</v>
      </c>
      <c r="E3100" s="229" t="s">
        <v>19</v>
      </c>
      <c r="F3100" s="230" t="s">
        <v>3315</v>
      </c>
      <c r="G3100" s="228"/>
      <c r="H3100" s="229" t="s">
        <v>19</v>
      </c>
      <c r="I3100" s="231"/>
      <c r="J3100" s="228"/>
      <c r="K3100" s="228"/>
      <c r="L3100" s="232"/>
      <c r="M3100" s="233"/>
      <c r="N3100" s="234"/>
      <c r="O3100" s="234"/>
      <c r="P3100" s="234"/>
      <c r="Q3100" s="234"/>
      <c r="R3100" s="234"/>
      <c r="S3100" s="234"/>
      <c r="T3100" s="235"/>
      <c r="AT3100" s="236" t="s">
        <v>546</v>
      </c>
      <c r="AU3100" s="236" t="s">
        <v>85</v>
      </c>
      <c r="AV3100" s="15" t="s">
        <v>79</v>
      </c>
      <c r="AW3100" s="15" t="s">
        <v>33</v>
      </c>
      <c r="AX3100" s="15" t="s">
        <v>72</v>
      </c>
      <c r="AY3100" s="236" t="s">
        <v>525</v>
      </c>
    </row>
    <row r="3101" spans="1:65" s="13" customFormat="1" ht="11.25">
      <c r="B3101" s="204"/>
      <c r="C3101" s="205"/>
      <c r="D3101" s="206" t="s">
        <v>546</v>
      </c>
      <c r="E3101" s="207" t="s">
        <v>19</v>
      </c>
      <c r="F3101" s="208" t="s">
        <v>3316</v>
      </c>
      <c r="G3101" s="205"/>
      <c r="H3101" s="209">
        <v>52.1</v>
      </c>
      <c r="I3101" s="210"/>
      <c r="J3101" s="205"/>
      <c r="K3101" s="205"/>
      <c r="L3101" s="211"/>
      <c r="M3101" s="212"/>
      <c r="N3101" s="213"/>
      <c r="O3101" s="213"/>
      <c r="P3101" s="213"/>
      <c r="Q3101" s="213"/>
      <c r="R3101" s="213"/>
      <c r="S3101" s="213"/>
      <c r="T3101" s="214"/>
      <c r="AT3101" s="215" t="s">
        <v>546</v>
      </c>
      <c r="AU3101" s="215" t="s">
        <v>85</v>
      </c>
      <c r="AV3101" s="13" t="s">
        <v>85</v>
      </c>
      <c r="AW3101" s="13" t="s">
        <v>33</v>
      </c>
      <c r="AX3101" s="13" t="s">
        <v>72</v>
      </c>
      <c r="AY3101" s="215" t="s">
        <v>525</v>
      </c>
    </row>
    <row r="3102" spans="1:65" s="15" customFormat="1" ht="11.25">
      <c r="B3102" s="227"/>
      <c r="C3102" s="228"/>
      <c r="D3102" s="206" t="s">
        <v>546</v>
      </c>
      <c r="E3102" s="229" t="s">
        <v>19</v>
      </c>
      <c r="F3102" s="230" t="s">
        <v>3317</v>
      </c>
      <c r="G3102" s="228"/>
      <c r="H3102" s="229" t="s">
        <v>19</v>
      </c>
      <c r="I3102" s="231"/>
      <c r="J3102" s="228"/>
      <c r="K3102" s="228"/>
      <c r="L3102" s="232"/>
      <c r="M3102" s="233"/>
      <c r="N3102" s="234"/>
      <c r="O3102" s="234"/>
      <c r="P3102" s="234"/>
      <c r="Q3102" s="234"/>
      <c r="R3102" s="234"/>
      <c r="S3102" s="234"/>
      <c r="T3102" s="235"/>
      <c r="AT3102" s="236" t="s">
        <v>546</v>
      </c>
      <c r="AU3102" s="236" t="s">
        <v>85</v>
      </c>
      <c r="AV3102" s="15" t="s">
        <v>79</v>
      </c>
      <c r="AW3102" s="15" t="s">
        <v>33</v>
      </c>
      <c r="AX3102" s="15" t="s">
        <v>72</v>
      </c>
      <c r="AY3102" s="236" t="s">
        <v>525</v>
      </c>
    </row>
    <row r="3103" spans="1:65" s="13" customFormat="1" ht="11.25">
      <c r="B3103" s="204"/>
      <c r="C3103" s="205"/>
      <c r="D3103" s="206" t="s">
        <v>546</v>
      </c>
      <c r="E3103" s="207" t="s">
        <v>19</v>
      </c>
      <c r="F3103" s="208" t="s">
        <v>3318</v>
      </c>
      <c r="G3103" s="205"/>
      <c r="H3103" s="209">
        <v>25.7</v>
      </c>
      <c r="I3103" s="210"/>
      <c r="J3103" s="205"/>
      <c r="K3103" s="205"/>
      <c r="L3103" s="211"/>
      <c r="M3103" s="212"/>
      <c r="N3103" s="213"/>
      <c r="O3103" s="213"/>
      <c r="P3103" s="213"/>
      <c r="Q3103" s="213"/>
      <c r="R3103" s="213"/>
      <c r="S3103" s="213"/>
      <c r="T3103" s="214"/>
      <c r="AT3103" s="215" t="s">
        <v>546</v>
      </c>
      <c r="AU3103" s="215" t="s">
        <v>85</v>
      </c>
      <c r="AV3103" s="13" t="s">
        <v>85</v>
      </c>
      <c r="AW3103" s="13" t="s">
        <v>33</v>
      </c>
      <c r="AX3103" s="13" t="s">
        <v>72</v>
      </c>
      <c r="AY3103" s="215" t="s">
        <v>525</v>
      </c>
    </row>
    <row r="3104" spans="1:65" s="16" customFormat="1" ht="11.25">
      <c r="B3104" s="237"/>
      <c r="C3104" s="238"/>
      <c r="D3104" s="206" t="s">
        <v>546</v>
      </c>
      <c r="E3104" s="239" t="s">
        <v>570</v>
      </c>
      <c r="F3104" s="240" t="s">
        <v>590</v>
      </c>
      <c r="G3104" s="238"/>
      <c r="H3104" s="241">
        <v>85.36</v>
      </c>
      <c r="I3104" s="242"/>
      <c r="J3104" s="238"/>
      <c r="K3104" s="238"/>
      <c r="L3104" s="243"/>
      <c r="M3104" s="244"/>
      <c r="N3104" s="245"/>
      <c r="O3104" s="245"/>
      <c r="P3104" s="245"/>
      <c r="Q3104" s="245"/>
      <c r="R3104" s="245"/>
      <c r="S3104" s="245"/>
      <c r="T3104" s="246"/>
      <c r="AT3104" s="247" t="s">
        <v>546</v>
      </c>
      <c r="AU3104" s="247" t="s">
        <v>85</v>
      </c>
      <c r="AV3104" s="16" t="s">
        <v>573</v>
      </c>
      <c r="AW3104" s="16" t="s">
        <v>33</v>
      </c>
      <c r="AX3104" s="16" t="s">
        <v>72</v>
      </c>
      <c r="AY3104" s="247" t="s">
        <v>525</v>
      </c>
    </row>
    <row r="3105" spans="1:65" s="14" customFormat="1" ht="11.25">
      <c r="B3105" s="216"/>
      <c r="C3105" s="217"/>
      <c r="D3105" s="206" t="s">
        <v>546</v>
      </c>
      <c r="E3105" s="218" t="s">
        <v>19</v>
      </c>
      <c r="F3105" s="219" t="s">
        <v>552</v>
      </c>
      <c r="G3105" s="217"/>
      <c r="H3105" s="220">
        <v>85.36</v>
      </c>
      <c r="I3105" s="221"/>
      <c r="J3105" s="217"/>
      <c r="K3105" s="217"/>
      <c r="L3105" s="222"/>
      <c r="M3105" s="223"/>
      <c r="N3105" s="224"/>
      <c r="O3105" s="224"/>
      <c r="P3105" s="224"/>
      <c r="Q3105" s="224"/>
      <c r="R3105" s="224"/>
      <c r="S3105" s="224"/>
      <c r="T3105" s="225"/>
      <c r="AT3105" s="226" t="s">
        <v>546</v>
      </c>
      <c r="AU3105" s="226" t="s">
        <v>85</v>
      </c>
      <c r="AV3105" s="14" t="s">
        <v>537</v>
      </c>
      <c r="AW3105" s="14" t="s">
        <v>33</v>
      </c>
      <c r="AX3105" s="14" t="s">
        <v>79</v>
      </c>
      <c r="AY3105" s="226" t="s">
        <v>525</v>
      </c>
    </row>
    <row r="3106" spans="1:65" s="2" customFormat="1" ht="24.2" customHeight="1">
      <c r="A3106" s="38"/>
      <c r="B3106" s="39"/>
      <c r="C3106" s="248" t="s">
        <v>3319</v>
      </c>
      <c r="D3106" s="248" t="s">
        <v>369</v>
      </c>
      <c r="E3106" s="249" t="s">
        <v>3320</v>
      </c>
      <c r="F3106" s="250" t="s">
        <v>3321</v>
      </c>
      <c r="G3106" s="251" t="s">
        <v>132</v>
      </c>
      <c r="H3106" s="252">
        <v>89.628</v>
      </c>
      <c r="I3106" s="253"/>
      <c r="J3106" s="254">
        <f>ROUND(I3106*H3106,2)</f>
        <v>0</v>
      </c>
      <c r="K3106" s="250" t="s">
        <v>536</v>
      </c>
      <c r="L3106" s="255"/>
      <c r="M3106" s="256" t="s">
        <v>19</v>
      </c>
      <c r="N3106" s="257" t="s">
        <v>44</v>
      </c>
      <c r="O3106" s="68"/>
      <c r="P3106" s="195">
        <f>O3106*H3106</f>
        <v>0</v>
      </c>
      <c r="Q3106" s="195">
        <v>2.8E-3</v>
      </c>
      <c r="R3106" s="195">
        <f>Q3106*H3106</f>
        <v>0.25095839999999997</v>
      </c>
      <c r="S3106" s="195">
        <v>0</v>
      </c>
      <c r="T3106" s="196">
        <f>S3106*H3106</f>
        <v>0</v>
      </c>
      <c r="U3106" s="38"/>
      <c r="V3106" s="38"/>
      <c r="W3106" s="38"/>
      <c r="X3106" s="38"/>
      <c r="Y3106" s="38"/>
      <c r="Z3106" s="38"/>
      <c r="AA3106" s="38"/>
      <c r="AB3106" s="38"/>
      <c r="AC3106" s="38"/>
      <c r="AD3106" s="38"/>
      <c r="AE3106" s="38"/>
      <c r="AR3106" s="197" t="s">
        <v>839</v>
      </c>
      <c r="AT3106" s="197" t="s">
        <v>369</v>
      </c>
      <c r="AU3106" s="197" t="s">
        <v>85</v>
      </c>
      <c r="AY3106" s="21" t="s">
        <v>525</v>
      </c>
      <c r="BE3106" s="198">
        <f>IF(N3106="základní",J3106,0)</f>
        <v>0</v>
      </c>
      <c r="BF3106" s="198">
        <f>IF(N3106="snížená",J3106,0)</f>
        <v>0</v>
      </c>
      <c r="BG3106" s="198">
        <f>IF(N3106="zákl. přenesená",J3106,0)</f>
        <v>0</v>
      </c>
      <c r="BH3106" s="198">
        <f>IF(N3106="sníž. přenesená",J3106,0)</f>
        <v>0</v>
      </c>
      <c r="BI3106" s="198">
        <f>IF(N3106="nulová",J3106,0)</f>
        <v>0</v>
      </c>
      <c r="BJ3106" s="21" t="s">
        <v>85</v>
      </c>
      <c r="BK3106" s="198">
        <f>ROUND(I3106*H3106,2)</f>
        <v>0</v>
      </c>
      <c r="BL3106" s="21" t="s">
        <v>642</v>
      </c>
      <c r="BM3106" s="197" t="s">
        <v>3322</v>
      </c>
    </row>
    <row r="3107" spans="1:65" s="13" customFormat="1" ht="11.25">
      <c r="B3107" s="204"/>
      <c r="C3107" s="205"/>
      <c r="D3107" s="206" t="s">
        <v>546</v>
      </c>
      <c r="E3107" s="207" t="s">
        <v>19</v>
      </c>
      <c r="F3107" s="208" t="s">
        <v>570</v>
      </c>
      <c r="G3107" s="205"/>
      <c r="H3107" s="209">
        <v>85.36</v>
      </c>
      <c r="I3107" s="210"/>
      <c r="J3107" s="205"/>
      <c r="K3107" s="205"/>
      <c r="L3107" s="211"/>
      <c r="M3107" s="212"/>
      <c r="N3107" s="213"/>
      <c r="O3107" s="213"/>
      <c r="P3107" s="213"/>
      <c r="Q3107" s="213"/>
      <c r="R3107" s="213"/>
      <c r="S3107" s="213"/>
      <c r="T3107" s="214"/>
      <c r="AT3107" s="215" t="s">
        <v>546</v>
      </c>
      <c r="AU3107" s="215" t="s">
        <v>85</v>
      </c>
      <c r="AV3107" s="13" t="s">
        <v>85</v>
      </c>
      <c r="AW3107" s="13" t="s">
        <v>33</v>
      </c>
      <c r="AX3107" s="13" t="s">
        <v>79</v>
      </c>
      <c r="AY3107" s="215" t="s">
        <v>525</v>
      </c>
    </row>
    <row r="3108" spans="1:65" s="13" customFormat="1" ht="11.25">
      <c r="B3108" s="204"/>
      <c r="C3108" s="205"/>
      <c r="D3108" s="206" t="s">
        <v>546</v>
      </c>
      <c r="E3108" s="205"/>
      <c r="F3108" s="208" t="s">
        <v>3323</v>
      </c>
      <c r="G3108" s="205"/>
      <c r="H3108" s="209">
        <v>89.628</v>
      </c>
      <c r="I3108" s="210"/>
      <c r="J3108" s="205"/>
      <c r="K3108" s="205"/>
      <c r="L3108" s="211"/>
      <c r="M3108" s="212"/>
      <c r="N3108" s="213"/>
      <c r="O3108" s="213"/>
      <c r="P3108" s="213"/>
      <c r="Q3108" s="213"/>
      <c r="R3108" s="213"/>
      <c r="S3108" s="213"/>
      <c r="T3108" s="214"/>
      <c r="AT3108" s="215" t="s">
        <v>546</v>
      </c>
      <c r="AU3108" s="215" t="s">
        <v>85</v>
      </c>
      <c r="AV3108" s="13" t="s">
        <v>85</v>
      </c>
      <c r="AW3108" s="13" t="s">
        <v>4</v>
      </c>
      <c r="AX3108" s="13" t="s">
        <v>79</v>
      </c>
      <c r="AY3108" s="215" t="s">
        <v>525</v>
      </c>
    </row>
    <row r="3109" spans="1:65" s="2" customFormat="1" ht="37.9" customHeight="1">
      <c r="A3109" s="38"/>
      <c r="B3109" s="39"/>
      <c r="C3109" s="186" t="s">
        <v>3324</v>
      </c>
      <c r="D3109" s="186" t="s">
        <v>533</v>
      </c>
      <c r="E3109" s="187" t="s">
        <v>3325</v>
      </c>
      <c r="F3109" s="188" t="s">
        <v>3326</v>
      </c>
      <c r="G3109" s="189" t="s">
        <v>132</v>
      </c>
      <c r="H3109" s="190">
        <v>269.83300000000003</v>
      </c>
      <c r="I3109" s="191"/>
      <c r="J3109" s="192">
        <f>ROUND(I3109*H3109,2)</f>
        <v>0</v>
      </c>
      <c r="K3109" s="188" t="s">
        <v>536</v>
      </c>
      <c r="L3109" s="43"/>
      <c r="M3109" s="193" t="s">
        <v>19</v>
      </c>
      <c r="N3109" s="194" t="s">
        <v>44</v>
      </c>
      <c r="O3109" s="68"/>
      <c r="P3109" s="195">
        <f>O3109*H3109</f>
        <v>0</v>
      </c>
      <c r="Q3109" s="195">
        <v>0</v>
      </c>
      <c r="R3109" s="195">
        <f>Q3109*H3109</f>
        <v>0</v>
      </c>
      <c r="S3109" s="195">
        <v>0</v>
      </c>
      <c r="T3109" s="196">
        <f>S3109*H3109</f>
        <v>0</v>
      </c>
      <c r="U3109" s="38"/>
      <c r="V3109" s="38"/>
      <c r="W3109" s="38"/>
      <c r="X3109" s="38"/>
      <c r="Y3109" s="38"/>
      <c r="Z3109" s="38"/>
      <c r="AA3109" s="38"/>
      <c r="AB3109" s="38"/>
      <c r="AC3109" s="38"/>
      <c r="AD3109" s="38"/>
      <c r="AE3109" s="38"/>
      <c r="AR3109" s="197" t="s">
        <v>642</v>
      </c>
      <c r="AT3109" s="197" t="s">
        <v>533</v>
      </c>
      <c r="AU3109" s="197" t="s">
        <v>85</v>
      </c>
      <c r="AY3109" s="21" t="s">
        <v>525</v>
      </c>
      <c r="BE3109" s="198">
        <f>IF(N3109="základní",J3109,0)</f>
        <v>0</v>
      </c>
      <c r="BF3109" s="198">
        <f>IF(N3109="snížená",J3109,0)</f>
        <v>0</v>
      </c>
      <c r="BG3109" s="198">
        <f>IF(N3109="zákl. přenesená",J3109,0)</f>
        <v>0</v>
      </c>
      <c r="BH3109" s="198">
        <f>IF(N3109="sníž. přenesená",J3109,0)</f>
        <v>0</v>
      </c>
      <c r="BI3109" s="198">
        <f>IF(N3109="nulová",J3109,0)</f>
        <v>0</v>
      </c>
      <c r="BJ3109" s="21" t="s">
        <v>85</v>
      </c>
      <c r="BK3109" s="198">
        <f>ROUND(I3109*H3109,2)</f>
        <v>0</v>
      </c>
      <c r="BL3109" s="21" t="s">
        <v>642</v>
      </c>
      <c r="BM3109" s="197" t="s">
        <v>3327</v>
      </c>
    </row>
    <row r="3110" spans="1:65" s="2" customFormat="1" ht="11.25">
      <c r="A3110" s="38"/>
      <c r="B3110" s="39"/>
      <c r="C3110" s="40"/>
      <c r="D3110" s="199" t="s">
        <v>542</v>
      </c>
      <c r="E3110" s="40"/>
      <c r="F3110" s="200" t="s">
        <v>3328</v>
      </c>
      <c r="G3110" s="40"/>
      <c r="H3110" s="40"/>
      <c r="I3110" s="201"/>
      <c r="J3110" s="40"/>
      <c r="K3110" s="40"/>
      <c r="L3110" s="43"/>
      <c r="M3110" s="202"/>
      <c r="N3110" s="203"/>
      <c r="O3110" s="68"/>
      <c r="P3110" s="68"/>
      <c r="Q3110" s="68"/>
      <c r="R3110" s="68"/>
      <c r="S3110" s="68"/>
      <c r="T3110" s="69"/>
      <c r="U3110" s="38"/>
      <c r="V3110" s="38"/>
      <c r="W3110" s="38"/>
      <c r="X3110" s="38"/>
      <c r="Y3110" s="38"/>
      <c r="Z3110" s="38"/>
      <c r="AA3110" s="38"/>
      <c r="AB3110" s="38"/>
      <c r="AC3110" s="38"/>
      <c r="AD3110" s="38"/>
      <c r="AE3110" s="38"/>
      <c r="AT3110" s="21" t="s">
        <v>542</v>
      </c>
      <c r="AU3110" s="21" t="s">
        <v>85</v>
      </c>
    </row>
    <row r="3111" spans="1:65" s="15" customFormat="1" ht="11.25">
      <c r="B3111" s="227"/>
      <c r="C3111" s="228"/>
      <c r="D3111" s="206" t="s">
        <v>546</v>
      </c>
      <c r="E3111" s="229" t="s">
        <v>19</v>
      </c>
      <c r="F3111" s="230" t="s">
        <v>3100</v>
      </c>
      <c r="G3111" s="228"/>
      <c r="H3111" s="229" t="s">
        <v>19</v>
      </c>
      <c r="I3111" s="231"/>
      <c r="J3111" s="228"/>
      <c r="K3111" s="228"/>
      <c r="L3111" s="232"/>
      <c r="M3111" s="233"/>
      <c r="N3111" s="234"/>
      <c r="O3111" s="234"/>
      <c r="P3111" s="234"/>
      <c r="Q3111" s="234"/>
      <c r="R3111" s="234"/>
      <c r="S3111" s="234"/>
      <c r="T3111" s="235"/>
      <c r="AT3111" s="236" t="s">
        <v>546</v>
      </c>
      <c r="AU3111" s="236" t="s">
        <v>85</v>
      </c>
      <c r="AV3111" s="15" t="s">
        <v>79</v>
      </c>
      <c r="AW3111" s="15" t="s">
        <v>33</v>
      </c>
      <c r="AX3111" s="15" t="s">
        <v>72</v>
      </c>
      <c r="AY3111" s="236" t="s">
        <v>525</v>
      </c>
    </row>
    <row r="3112" spans="1:65" s="13" customFormat="1" ht="11.25">
      <c r="B3112" s="204"/>
      <c r="C3112" s="205"/>
      <c r="D3112" s="206" t="s">
        <v>546</v>
      </c>
      <c r="E3112" s="207" t="s">
        <v>19</v>
      </c>
      <c r="F3112" s="208" t="s">
        <v>3329</v>
      </c>
      <c r="G3112" s="205"/>
      <c r="H3112" s="209">
        <v>269.83300000000003</v>
      </c>
      <c r="I3112" s="210"/>
      <c r="J3112" s="205"/>
      <c r="K3112" s="205"/>
      <c r="L3112" s="211"/>
      <c r="M3112" s="212"/>
      <c r="N3112" s="213"/>
      <c r="O3112" s="213"/>
      <c r="P3112" s="213"/>
      <c r="Q3112" s="213"/>
      <c r="R3112" s="213"/>
      <c r="S3112" s="213"/>
      <c r="T3112" s="214"/>
      <c r="AT3112" s="215" t="s">
        <v>546</v>
      </c>
      <c r="AU3112" s="215" t="s">
        <v>85</v>
      </c>
      <c r="AV3112" s="13" t="s">
        <v>85</v>
      </c>
      <c r="AW3112" s="13" t="s">
        <v>33</v>
      </c>
      <c r="AX3112" s="13" t="s">
        <v>72</v>
      </c>
      <c r="AY3112" s="215" t="s">
        <v>525</v>
      </c>
    </row>
    <row r="3113" spans="1:65" s="16" customFormat="1" ht="11.25">
      <c r="B3113" s="237"/>
      <c r="C3113" s="238"/>
      <c r="D3113" s="206" t="s">
        <v>546</v>
      </c>
      <c r="E3113" s="239" t="s">
        <v>594</v>
      </c>
      <c r="F3113" s="240" t="s">
        <v>590</v>
      </c>
      <c r="G3113" s="238"/>
      <c r="H3113" s="241">
        <v>269.83300000000003</v>
      </c>
      <c r="I3113" s="242"/>
      <c r="J3113" s="238"/>
      <c r="K3113" s="238"/>
      <c r="L3113" s="243"/>
      <c r="M3113" s="244"/>
      <c r="N3113" s="245"/>
      <c r="O3113" s="245"/>
      <c r="P3113" s="245"/>
      <c r="Q3113" s="245"/>
      <c r="R3113" s="245"/>
      <c r="S3113" s="245"/>
      <c r="T3113" s="246"/>
      <c r="AT3113" s="247" t="s">
        <v>546</v>
      </c>
      <c r="AU3113" s="247" t="s">
        <v>85</v>
      </c>
      <c r="AV3113" s="16" t="s">
        <v>573</v>
      </c>
      <c r="AW3113" s="16" t="s">
        <v>33</v>
      </c>
      <c r="AX3113" s="16" t="s">
        <v>72</v>
      </c>
      <c r="AY3113" s="247" t="s">
        <v>525</v>
      </c>
    </row>
    <row r="3114" spans="1:65" s="14" customFormat="1" ht="11.25">
      <c r="B3114" s="216"/>
      <c r="C3114" s="217"/>
      <c r="D3114" s="206" t="s">
        <v>546</v>
      </c>
      <c r="E3114" s="218" t="s">
        <v>19</v>
      </c>
      <c r="F3114" s="219" t="s">
        <v>552</v>
      </c>
      <c r="G3114" s="217"/>
      <c r="H3114" s="220">
        <v>269.83300000000003</v>
      </c>
      <c r="I3114" s="221"/>
      <c r="J3114" s="217"/>
      <c r="K3114" s="217"/>
      <c r="L3114" s="222"/>
      <c r="M3114" s="223"/>
      <c r="N3114" s="224"/>
      <c r="O3114" s="224"/>
      <c r="P3114" s="224"/>
      <c r="Q3114" s="224"/>
      <c r="R3114" s="224"/>
      <c r="S3114" s="224"/>
      <c r="T3114" s="225"/>
      <c r="AT3114" s="226" t="s">
        <v>546</v>
      </c>
      <c r="AU3114" s="226" t="s">
        <v>85</v>
      </c>
      <c r="AV3114" s="14" t="s">
        <v>537</v>
      </c>
      <c r="AW3114" s="14" t="s">
        <v>33</v>
      </c>
      <c r="AX3114" s="14" t="s">
        <v>79</v>
      </c>
      <c r="AY3114" s="226" t="s">
        <v>525</v>
      </c>
    </row>
    <row r="3115" spans="1:65" s="2" customFormat="1" ht="24.2" customHeight="1">
      <c r="A3115" s="38"/>
      <c r="B3115" s="39"/>
      <c r="C3115" s="248" t="s">
        <v>3330</v>
      </c>
      <c r="D3115" s="248" t="s">
        <v>369</v>
      </c>
      <c r="E3115" s="249" t="s">
        <v>3331</v>
      </c>
      <c r="F3115" s="250" t="s">
        <v>3332</v>
      </c>
      <c r="G3115" s="251" t="s">
        <v>132</v>
      </c>
      <c r="H3115" s="252">
        <v>283.32499999999999</v>
      </c>
      <c r="I3115" s="253"/>
      <c r="J3115" s="254">
        <f>ROUND(I3115*H3115,2)</f>
        <v>0</v>
      </c>
      <c r="K3115" s="250" t="s">
        <v>536</v>
      </c>
      <c r="L3115" s="255"/>
      <c r="M3115" s="256" t="s">
        <v>19</v>
      </c>
      <c r="N3115" s="257" t="s">
        <v>44</v>
      </c>
      <c r="O3115" s="68"/>
      <c r="P3115" s="195">
        <f>O3115*H3115</f>
        <v>0</v>
      </c>
      <c r="Q3115" s="195">
        <v>6.6E-3</v>
      </c>
      <c r="R3115" s="195">
        <f>Q3115*H3115</f>
        <v>1.869945</v>
      </c>
      <c r="S3115" s="195">
        <v>0</v>
      </c>
      <c r="T3115" s="196">
        <f>S3115*H3115</f>
        <v>0</v>
      </c>
      <c r="U3115" s="38"/>
      <c r="V3115" s="38"/>
      <c r="W3115" s="38"/>
      <c r="X3115" s="38"/>
      <c r="Y3115" s="38"/>
      <c r="Z3115" s="38"/>
      <c r="AA3115" s="38"/>
      <c r="AB3115" s="38"/>
      <c r="AC3115" s="38"/>
      <c r="AD3115" s="38"/>
      <c r="AE3115" s="38"/>
      <c r="AR3115" s="197" t="s">
        <v>839</v>
      </c>
      <c r="AT3115" s="197" t="s">
        <v>369</v>
      </c>
      <c r="AU3115" s="197" t="s">
        <v>85</v>
      </c>
      <c r="AY3115" s="21" t="s">
        <v>525</v>
      </c>
      <c r="BE3115" s="198">
        <f>IF(N3115="základní",J3115,0)</f>
        <v>0</v>
      </c>
      <c r="BF3115" s="198">
        <f>IF(N3115="snížená",J3115,0)</f>
        <v>0</v>
      </c>
      <c r="BG3115" s="198">
        <f>IF(N3115="zákl. přenesená",J3115,0)</f>
        <v>0</v>
      </c>
      <c r="BH3115" s="198">
        <f>IF(N3115="sníž. přenesená",J3115,0)</f>
        <v>0</v>
      </c>
      <c r="BI3115" s="198">
        <f>IF(N3115="nulová",J3115,0)</f>
        <v>0</v>
      </c>
      <c r="BJ3115" s="21" t="s">
        <v>85</v>
      </c>
      <c r="BK3115" s="198">
        <f>ROUND(I3115*H3115,2)</f>
        <v>0</v>
      </c>
      <c r="BL3115" s="21" t="s">
        <v>642</v>
      </c>
      <c r="BM3115" s="197" t="s">
        <v>3333</v>
      </c>
    </row>
    <row r="3116" spans="1:65" s="13" customFormat="1" ht="11.25">
      <c r="B3116" s="204"/>
      <c r="C3116" s="205"/>
      <c r="D3116" s="206" t="s">
        <v>546</v>
      </c>
      <c r="E3116" s="207" t="s">
        <v>19</v>
      </c>
      <c r="F3116" s="208" t="s">
        <v>594</v>
      </c>
      <c r="G3116" s="205"/>
      <c r="H3116" s="209">
        <v>269.83300000000003</v>
      </c>
      <c r="I3116" s="210"/>
      <c r="J3116" s="205"/>
      <c r="K3116" s="205"/>
      <c r="L3116" s="211"/>
      <c r="M3116" s="212"/>
      <c r="N3116" s="213"/>
      <c r="O3116" s="213"/>
      <c r="P3116" s="213"/>
      <c r="Q3116" s="213"/>
      <c r="R3116" s="213"/>
      <c r="S3116" s="213"/>
      <c r="T3116" s="214"/>
      <c r="AT3116" s="215" t="s">
        <v>546</v>
      </c>
      <c r="AU3116" s="215" t="s">
        <v>85</v>
      </c>
      <c r="AV3116" s="13" t="s">
        <v>85</v>
      </c>
      <c r="AW3116" s="13" t="s">
        <v>33</v>
      </c>
      <c r="AX3116" s="13" t="s">
        <v>79</v>
      </c>
      <c r="AY3116" s="215" t="s">
        <v>525</v>
      </c>
    </row>
    <row r="3117" spans="1:65" s="13" customFormat="1" ht="11.25">
      <c r="B3117" s="204"/>
      <c r="C3117" s="205"/>
      <c r="D3117" s="206" t="s">
        <v>546</v>
      </c>
      <c r="E3117" s="205"/>
      <c r="F3117" s="208" t="s">
        <v>3334</v>
      </c>
      <c r="G3117" s="205"/>
      <c r="H3117" s="209">
        <v>283.32499999999999</v>
      </c>
      <c r="I3117" s="210"/>
      <c r="J3117" s="205"/>
      <c r="K3117" s="205"/>
      <c r="L3117" s="211"/>
      <c r="M3117" s="212"/>
      <c r="N3117" s="213"/>
      <c r="O3117" s="213"/>
      <c r="P3117" s="213"/>
      <c r="Q3117" s="213"/>
      <c r="R3117" s="213"/>
      <c r="S3117" s="213"/>
      <c r="T3117" s="214"/>
      <c r="AT3117" s="215" t="s">
        <v>546</v>
      </c>
      <c r="AU3117" s="215" t="s">
        <v>85</v>
      </c>
      <c r="AV3117" s="13" t="s">
        <v>85</v>
      </c>
      <c r="AW3117" s="13" t="s">
        <v>4</v>
      </c>
      <c r="AX3117" s="13" t="s">
        <v>79</v>
      </c>
      <c r="AY3117" s="215" t="s">
        <v>525</v>
      </c>
    </row>
    <row r="3118" spans="1:65" s="2" customFormat="1" ht="33" customHeight="1">
      <c r="A3118" s="38"/>
      <c r="B3118" s="39"/>
      <c r="C3118" s="186" t="s">
        <v>3335</v>
      </c>
      <c r="D3118" s="186" t="s">
        <v>533</v>
      </c>
      <c r="E3118" s="187" t="s">
        <v>3336</v>
      </c>
      <c r="F3118" s="188" t="s">
        <v>3337</v>
      </c>
      <c r="G3118" s="189" t="s">
        <v>128</v>
      </c>
      <c r="H3118" s="190">
        <v>136.01</v>
      </c>
      <c r="I3118" s="191"/>
      <c r="J3118" s="192">
        <f>ROUND(I3118*H3118,2)</f>
        <v>0</v>
      </c>
      <c r="K3118" s="188" t="s">
        <v>536</v>
      </c>
      <c r="L3118" s="43"/>
      <c r="M3118" s="193" t="s">
        <v>19</v>
      </c>
      <c r="N3118" s="194" t="s">
        <v>44</v>
      </c>
      <c r="O3118" s="68"/>
      <c r="P3118" s="195">
        <f>O3118*H3118</f>
        <v>0</v>
      </c>
      <c r="Q3118" s="195">
        <v>3.0000000000000001E-5</v>
      </c>
      <c r="R3118" s="195">
        <f>Q3118*H3118</f>
        <v>4.0803000000000002E-3</v>
      </c>
      <c r="S3118" s="195">
        <v>0</v>
      </c>
      <c r="T3118" s="196">
        <f>S3118*H3118</f>
        <v>0</v>
      </c>
      <c r="U3118" s="38"/>
      <c r="V3118" s="38"/>
      <c r="W3118" s="38"/>
      <c r="X3118" s="38"/>
      <c r="Y3118" s="38"/>
      <c r="Z3118" s="38"/>
      <c r="AA3118" s="38"/>
      <c r="AB3118" s="38"/>
      <c r="AC3118" s="38"/>
      <c r="AD3118" s="38"/>
      <c r="AE3118" s="38"/>
      <c r="AR3118" s="197" t="s">
        <v>642</v>
      </c>
      <c r="AT3118" s="197" t="s">
        <v>533</v>
      </c>
      <c r="AU3118" s="197" t="s">
        <v>85</v>
      </c>
      <c r="AY3118" s="21" t="s">
        <v>525</v>
      </c>
      <c r="BE3118" s="198">
        <f>IF(N3118="základní",J3118,0)</f>
        <v>0</v>
      </c>
      <c r="BF3118" s="198">
        <f>IF(N3118="snížená",J3118,0)</f>
        <v>0</v>
      </c>
      <c r="BG3118" s="198">
        <f>IF(N3118="zákl. přenesená",J3118,0)</f>
        <v>0</v>
      </c>
      <c r="BH3118" s="198">
        <f>IF(N3118="sníž. přenesená",J3118,0)</f>
        <v>0</v>
      </c>
      <c r="BI3118" s="198">
        <f>IF(N3118="nulová",J3118,0)</f>
        <v>0</v>
      </c>
      <c r="BJ3118" s="21" t="s">
        <v>85</v>
      </c>
      <c r="BK3118" s="198">
        <f>ROUND(I3118*H3118,2)</f>
        <v>0</v>
      </c>
      <c r="BL3118" s="21" t="s">
        <v>642</v>
      </c>
      <c r="BM3118" s="197" t="s">
        <v>3338</v>
      </c>
    </row>
    <row r="3119" spans="1:65" s="2" customFormat="1" ht="11.25">
      <c r="A3119" s="38"/>
      <c r="B3119" s="39"/>
      <c r="C3119" s="40"/>
      <c r="D3119" s="199" t="s">
        <v>542</v>
      </c>
      <c r="E3119" s="40"/>
      <c r="F3119" s="200" t="s">
        <v>3339</v>
      </c>
      <c r="G3119" s="40"/>
      <c r="H3119" s="40"/>
      <c r="I3119" s="201"/>
      <c r="J3119" s="40"/>
      <c r="K3119" s="40"/>
      <c r="L3119" s="43"/>
      <c r="M3119" s="202"/>
      <c r="N3119" s="203"/>
      <c r="O3119" s="68"/>
      <c r="P3119" s="68"/>
      <c r="Q3119" s="68"/>
      <c r="R3119" s="68"/>
      <c r="S3119" s="68"/>
      <c r="T3119" s="69"/>
      <c r="U3119" s="38"/>
      <c r="V3119" s="38"/>
      <c r="W3119" s="38"/>
      <c r="X3119" s="38"/>
      <c r="Y3119" s="38"/>
      <c r="Z3119" s="38"/>
      <c r="AA3119" s="38"/>
      <c r="AB3119" s="38"/>
      <c r="AC3119" s="38"/>
      <c r="AD3119" s="38"/>
      <c r="AE3119" s="38"/>
      <c r="AT3119" s="21" t="s">
        <v>542</v>
      </c>
      <c r="AU3119" s="21" t="s">
        <v>85</v>
      </c>
    </row>
    <row r="3120" spans="1:65" s="13" customFormat="1" ht="11.25">
      <c r="B3120" s="204"/>
      <c r="C3120" s="205"/>
      <c r="D3120" s="206" t="s">
        <v>546</v>
      </c>
      <c r="E3120" s="207" t="s">
        <v>19</v>
      </c>
      <c r="F3120" s="208" t="s">
        <v>3340</v>
      </c>
      <c r="G3120" s="205"/>
      <c r="H3120" s="209">
        <v>89.15</v>
      </c>
      <c r="I3120" s="210"/>
      <c r="J3120" s="205"/>
      <c r="K3120" s="205"/>
      <c r="L3120" s="211"/>
      <c r="M3120" s="212"/>
      <c r="N3120" s="213"/>
      <c r="O3120" s="213"/>
      <c r="P3120" s="213"/>
      <c r="Q3120" s="213"/>
      <c r="R3120" s="213"/>
      <c r="S3120" s="213"/>
      <c r="T3120" s="214"/>
      <c r="AT3120" s="215" t="s">
        <v>546</v>
      </c>
      <c r="AU3120" s="215" t="s">
        <v>85</v>
      </c>
      <c r="AV3120" s="13" t="s">
        <v>85</v>
      </c>
      <c r="AW3120" s="13" t="s">
        <v>33</v>
      </c>
      <c r="AX3120" s="13" t="s">
        <v>72</v>
      </c>
      <c r="AY3120" s="215" t="s">
        <v>525</v>
      </c>
    </row>
    <row r="3121" spans="1:65" s="13" customFormat="1" ht="11.25">
      <c r="B3121" s="204"/>
      <c r="C3121" s="205"/>
      <c r="D3121" s="206" t="s">
        <v>546</v>
      </c>
      <c r="E3121" s="207" t="s">
        <v>19</v>
      </c>
      <c r="F3121" s="208" t="s">
        <v>3341</v>
      </c>
      <c r="G3121" s="205"/>
      <c r="H3121" s="209">
        <v>46.86</v>
      </c>
      <c r="I3121" s="210"/>
      <c r="J3121" s="205"/>
      <c r="K3121" s="205"/>
      <c r="L3121" s="211"/>
      <c r="M3121" s="212"/>
      <c r="N3121" s="213"/>
      <c r="O3121" s="213"/>
      <c r="P3121" s="213"/>
      <c r="Q3121" s="213"/>
      <c r="R3121" s="213"/>
      <c r="S3121" s="213"/>
      <c r="T3121" s="214"/>
      <c r="AT3121" s="215" t="s">
        <v>546</v>
      </c>
      <c r="AU3121" s="215" t="s">
        <v>85</v>
      </c>
      <c r="AV3121" s="13" t="s">
        <v>85</v>
      </c>
      <c r="AW3121" s="13" t="s">
        <v>33</v>
      </c>
      <c r="AX3121" s="13" t="s">
        <v>72</v>
      </c>
      <c r="AY3121" s="215" t="s">
        <v>525</v>
      </c>
    </row>
    <row r="3122" spans="1:65" s="16" customFormat="1" ht="11.25">
      <c r="B3122" s="237"/>
      <c r="C3122" s="238"/>
      <c r="D3122" s="206" t="s">
        <v>546</v>
      </c>
      <c r="E3122" s="239" t="s">
        <v>141</v>
      </c>
      <c r="F3122" s="240" t="s">
        <v>590</v>
      </c>
      <c r="G3122" s="238"/>
      <c r="H3122" s="241">
        <v>136.01</v>
      </c>
      <c r="I3122" s="242"/>
      <c r="J3122" s="238"/>
      <c r="K3122" s="238"/>
      <c r="L3122" s="243"/>
      <c r="M3122" s="244"/>
      <c r="N3122" s="245"/>
      <c r="O3122" s="245"/>
      <c r="P3122" s="245"/>
      <c r="Q3122" s="245"/>
      <c r="R3122" s="245"/>
      <c r="S3122" s="245"/>
      <c r="T3122" s="246"/>
      <c r="AT3122" s="247" t="s">
        <v>546</v>
      </c>
      <c r="AU3122" s="247" t="s">
        <v>85</v>
      </c>
      <c r="AV3122" s="16" t="s">
        <v>573</v>
      </c>
      <c r="AW3122" s="16" t="s">
        <v>33</v>
      </c>
      <c r="AX3122" s="16" t="s">
        <v>72</v>
      </c>
      <c r="AY3122" s="247" t="s">
        <v>525</v>
      </c>
    </row>
    <row r="3123" spans="1:65" s="14" customFormat="1" ht="11.25">
      <c r="B3123" s="216"/>
      <c r="C3123" s="217"/>
      <c r="D3123" s="206" t="s">
        <v>546</v>
      </c>
      <c r="E3123" s="218" t="s">
        <v>19</v>
      </c>
      <c r="F3123" s="219" t="s">
        <v>552</v>
      </c>
      <c r="G3123" s="217"/>
      <c r="H3123" s="220">
        <v>136.01</v>
      </c>
      <c r="I3123" s="221"/>
      <c r="J3123" s="217"/>
      <c r="K3123" s="217"/>
      <c r="L3123" s="222"/>
      <c r="M3123" s="223"/>
      <c r="N3123" s="224"/>
      <c r="O3123" s="224"/>
      <c r="P3123" s="224"/>
      <c r="Q3123" s="224"/>
      <c r="R3123" s="224"/>
      <c r="S3123" s="224"/>
      <c r="T3123" s="225"/>
      <c r="AT3123" s="226" t="s">
        <v>546</v>
      </c>
      <c r="AU3123" s="226" t="s">
        <v>85</v>
      </c>
      <c r="AV3123" s="14" t="s">
        <v>537</v>
      </c>
      <c r="AW3123" s="14" t="s">
        <v>33</v>
      </c>
      <c r="AX3123" s="14" t="s">
        <v>79</v>
      </c>
      <c r="AY3123" s="226" t="s">
        <v>525</v>
      </c>
    </row>
    <row r="3124" spans="1:65" s="2" customFormat="1" ht="24.2" customHeight="1">
      <c r="A3124" s="38"/>
      <c r="B3124" s="39"/>
      <c r="C3124" s="248" t="s">
        <v>3342</v>
      </c>
      <c r="D3124" s="248" t="s">
        <v>369</v>
      </c>
      <c r="E3124" s="249" t="s">
        <v>3343</v>
      </c>
      <c r="F3124" s="250" t="s">
        <v>3344</v>
      </c>
      <c r="G3124" s="251" t="s">
        <v>128</v>
      </c>
      <c r="H3124" s="252">
        <v>142.81100000000001</v>
      </c>
      <c r="I3124" s="253"/>
      <c r="J3124" s="254">
        <f>ROUND(I3124*H3124,2)</f>
        <v>0</v>
      </c>
      <c r="K3124" s="250" t="s">
        <v>536</v>
      </c>
      <c r="L3124" s="255"/>
      <c r="M3124" s="256" t="s">
        <v>19</v>
      </c>
      <c r="N3124" s="257" t="s">
        <v>44</v>
      </c>
      <c r="O3124" s="68"/>
      <c r="P3124" s="195">
        <f>O3124*H3124</f>
        <v>0</v>
      </c>
      <c r="Q3124" s="195">
        <v>3.8000000000000002E-4</v>
      </c>
      <c r="R3124" s="195">
        <f>Q3124*H3124</f>
        <v>5.4268180000000006E-2</v>
      </c>
      <c r="S3124" s="195">
        <v>0</v>
      </c>
      <c r="T3124" s="196">
        <f>S3124*H3124</f>
        <v>0</v>
      </c>
      <c r="U3124" s="38"/>
      <c r="V3124" s="38"/>
      <c r="W3124" s="38"/>
      <c r="X3124" s="38"/>
      <c r="Y3124" s="38"/>
      <c r="Z3124" s="38"/>
      <c r="AA3124" s="38"/>
      <c r="AB3124" s="38"/>
      <c r="AC3124" s="38"/>
      <c r="AD3124" s="38"/>
      <c r="AE3124" s="38"/>
      <c r="AR3124" s="197" t="s">
        <v>839</v>
      </c>
      <c r="AT3124" s="197" t="s">
        <v>369</v>
      </c>
      <c r="AU3124" s="197" t="s">
        <v>85</v>
      </c>
      <c r="AY3124" s="21" t="s">
        <v>525</v>
      </c>
      <c r="BE3124" s="198">
        <f>IF(N3124="základní",J3124,0)</f>
        <v>0</v>
      </c>
      <c r="BF3124" s="198">
        <f>IF(N3124="snížená",J3124,0)</f>
        <v>0</v>
      </c>
      <c r="BG3124" s="198">
        <f>IF(N3124="zákl. přenesená",J3124,0)</f>
        <v>0</v>
      </c>
      <c r="BH3124" s="198">
        <f>IF(N3124="sníž. přenesená",J3124,0)</f>
        <v>0</v>
      </c>
      <c r="BI3124" s="198">
        <f>IF(N3124="nulová",J3124,0)</f>
        <v>0</v>
      </c>
      <c r="BJ3124" s="21" t="s">
        <v>85</v>
      </c>
      <c r="BK3124" s="198">
        <f>ROUND(I3124*H3124,2)</f>
        <v>0</v>
      </c>
      <c r="BL3124" s="21" t="s">
        <v>642</v>
      </c>
      <c r="BM3124" s="197" t="s">
        <v>3345</v>
      </c>
    </row>
    <row r="3125" spans="1:65" s="13" customFormat="1" ht="11.25">
      <c r="B3125" s="204"/>
      <c r="C3125" s="205"/>
      <c r="D3125" s="206" t="s">
        <v>546</v>
      </c>
      <c r="E3125" s="207" t="s">
        <v>19</v>
      </c>
      <c r="F3125" s="208" t="s">
        <v>141</v>
      </c>
      <c r="G3125" s="205"/>
      <c r="H3125" s="209">
        <v>136.01</v>
      </c>
      <c r="I3125" s="210"/>
      <c r="J3125" s="205"/>
      <c r="K3125" s="205"/>
      <c r="L3125" s="211"/>
      <c r="M3125" s="212"/>
      <c r="N3125" s="213"/>
      <c r="O3125" s="213"/>
      <c r="P3125" s="213"/>
      <c r="Q3125" s="213"/>
      <c r="R3125" s="213"/>
      <c r="S3125" s="213"/>
      <c r="T3125" s="214"/>
      <c r="AT3125" s="215" t="s">
        <v>546</v>
      </c>
      <c r="AU3125" s="215" t="s">
        <v>85</v>
      </c>
      <c r="AV3125" s="13" t="s">
        <v>85</v>
      </c>
      <c r="AW3125" s="13" t="s">
        <v>33</v>
      </c>
      <c r="AX3125" s="13" t="s">
        <v>79</v>
      </c>
      <c r="AY3125" s="215" t="s">
        <v>525</v>
      </c>
    </row>
    <row r="3126" spans="1:65" s="13" customFormat="1" ht="11.25">
      <c r="B3126" s="204"/>
      <c r="C3126" s="205"/>
      <c r="D3126" s="206" t="s">
        <v>546</v>
      </c>
      <c r="E3126" s="205"/>
      <c r="F3126" s="208" t="s">
        <v>3346</v>
      </c>
      <c r="G3126" s="205"/>
      <c r="H3126" s="209">
        <v>142.81100000000001</v>
      </c>
      <c r="I3126" s="210"/>
      <c r="J3126" s="205"/>
      <c r="K3126" s="205"/>
      <c r="L3126" s="211"/>
      <c r="M3126" s="212"/>
      <c r="N3126" s="213"/>
      <c r="O3126" s="213"/>
      <c r="P3126" s="213"/>
      <c r="Q3126" s="213"/>
      <c r="R3126" s="213"/>
      <c r="S3126" s="213"/>
      <c r="T3126" s="214"/>
      <c r="AT3126" s="215" t="s">
        <v>546</v>
      </c>
      <c r="AU3126" s="215" t="s">
        <v>85</v>
      </c>
      <c r="AV3126" s="13" t="s">
        <v>85</v>
      </c>
      <c r="AW3126" s="13" t="s">
        <v>4</v>
      </c>
      <c r="AX3126" s="13" t="s">
        <v>79</v>
      </c>
      <c r="AY3126" s="215" t="s">
        <v>525</v>
      </c>
    </row>
    <row r="3127" spans="1:65" s="2" customFormat="1" ht="33" customHeight="1">
      <c r="A3127" s="38"/>
      <c r="B3127" s="39"/>
      <c r="C3127" s="186" t="s">
        <v>3347</v>
      </c>
      <c r="D3127" s="186" t="s">
        <v>533</v>
      </c>
      <c r="E3127" s="187" t="s">
        <v>3348</v>
      </c>
      <c r="F3127" s="188" t="s">
        <v>3349</v>
      </c>
      <c r="G3127" s="189" t="s">
        <v>132</v>
      </c>
      <c r="H3127" s="190">
        <v>502.54300000000001</v>
      </c>
      <c r="I3127" s="191"/>
      <c r="J3127" s="192">
        <f>ROUND(I3127*H3127,2)</f>
        <v>0</v>
      </c>
      <c r="K3127" s="188" t="s">
        <v>536</v>
      </c>
      <c r="L3127" s="43"/>
      <c r="M3127" s="193" t="s">
        <v>19</v>
      </c>
      <c r="N3127" s="194" t="s">
        <v>44</v>
      </c>
      <c r="O3127" s="68"/>
      <c r="P3127" s="195">
        <f>O3127*H3127</f>
        <v>0</v>
      </c>
      <c r="Q3127" s="195">
        <v>5.8E-4</v>
      </c>
      <c r="R3127" s="195">
        <f>Q3127*H3127</f>
        <v>0.29147494000000002</v>
      </c>
      <c r="S3127" s="195">
        <v>0</v>
      </c>
      <c r="T3127" s="196">
        <f>S3127*H3127</f>
        <v>0</v>
      </c>
      <c r="U3127" s="38"/>
      <c r="V3127" s="38"/>
      <c r="W3127" s="38"/>
      <c r="X3127" s="38"/>
      <c r="Y3127" s="38"/>
      <c r="Z3127" s="38"/>
      <c r="AA3127" s="38"/>
      <c r="AB3127" s="38"/>
      <c r="AC3127" s="38"/>
      <c r="AD3127" s="38"/>
      <c r="AE3127" s="38"/>
      <c r="AR3127" s="197" t="s">
        <v>642</v>
      </c>
      <c r="AT3127" s="197" t="s">
        <v>533</v>
      </c>
      <c r="AU3127" s="197" t="s">
        <v>85</v>
      </c>
      <c r="AY3127" s="21" t="s">
        <v>525</v>
      </c>
      <c r="BE3127" s="198">
        <f>IF(N3127="základní",J3127,0)</f>
        <v>0</v>
      </c>
      <c r="BF3127" s="198">
        <f>IF(N3127="snížená",J3127,0)</f>
        <v>0</v>
      </c>
      <c r="BG3127" s="198">
        <f>IF(N3127="zákl. přenesená",J3127,0)</f>
        <v>0</v>
      </c>
      <c r="BH3127" s="198">
        <f>IF(N3127="sníž. přenesená",J3127,0)</f>
        <v>0</v>
      </c>
      <c r="BI3127" s="198">
        <f>IF(N3127="nulová",J3127,0)</f>
        <v>0</v>
      </c>
      <c r="BJ3127" s="21" t="s">
        <v>85</v>
      </c>
      <c r="BK3127" s="198">
        <f>ROUND(I3127*H3127,2)</f>
        <v>0</v>
      </c>
      <c r="BL3127" s="21" t="s">
        <v>642</v>
      </c>
      <c r="BM3127" s="197" t="s">
        <v>3350</v>
      </c>
    </row>
    <row r="3128" spans="1:65" s="2" customFormat="1" ht="11.25">
      <c r="A3128" s="38"/>
      <c r="B3128" s="39"/>
      <c r="C3128" s="40"/>
      <c r="D3128" s="199" t="s">
        <v>542</v>
      </c>
      <c r="E3128" s="40"/>
      <c r="F3128" s="200" t="s">
        <v>3351</v>
      </c>
      <c r="G3128" s="40"/>
      <c r="H3128" s="40"/>
      <c r="I3128" s="201"/>
      <c r="J3128" s="40"/>
      <c r="K3128" s="40"/>
      <c r="L3128" s="43"/>
      <c r="M3128" s="202"/>
      <c r="N3128" s="203"/>
      <c r="O3128" s="68"/>
      <c r="P3128" s="68"/>
      <c r="Q3128" s="68"/>
      <c r="R3128" s="68"/>
      <c r="S3128" s="68"/>
      <c r="T3128" s="69"/>
      <c r="U3128" s="38"/>
      <c r="V3128" s="38"/>
      <c r="W3128" s="38"/>
      <c r="X3128" s="38"/>
      <c r="Y3128" s="38"/>
      <c r="Z3128" s="38"/>
      <c r="AA3128" s="38"/>
      <c r="AB3128" s="38"/>
      <c r="AC3128" s="38"/>
      <c r="AD3128" s="38"/>
      <c r="AE3128" s="38"/>
      <c r="AT3128" s="21" t="s">
        <v>542</v>
      </c>
      <c r="AU3128" s="21" t="s">
        <v>85</v>
      </c>
    </row>
    <row r="3129" spans="1:65" s="13" customFormat="1" ht="11.25">
      <c r="B3129" s="204"/>
      <c r="C3129" s="205"/>
      <c r="D3129" s="206" t="s">
        <v>546</v>
      </c>
      <c r="E3129" s="207" t="s">
        <v>19</v>
      </c>
      <c r="F3129" s="208" t="s">
        <v>3352</v>
      </c>
      <c r="G3129" s="205"/>
      <c r="H3129" s="209">
        <v>502.54300000000001</v>
      </c>
      <c r="I3129" s="210"/>
      <c r="J3129" s="205"/>
      <c r="K3129" s="205"/>
      <c r="L3129" s="211"/>
      <c r="M3129" s="212"/>
      <c r="N3129" s="213"/>
      <c r="O3129" s="213"/>
      <c r="P3129" s="213"/>
      <c r="Q3129" s="213"/>
      <c r="R3129" s="213"/>
      <c r="S3129" s="213"/>
      <c r="T3129" s="214"/>
      <c r="AT3129" s="215" t="s">
        <v>546</v>
      </c>
      <c r="AU3129" s="215" t="s">
        <v>85</v>
      </c>
      <c r="AV3129" s="13" t="s">
        <v>85</v>
      </c>
      <c r="AW3129" s="13" t="s">
        <v>33</v>
      </c>
      <c r="AX3129" s="13" t="s">
        <v>79</v>
      </c>
      <c r="AY3129" s="215" t="s">
        <v>525</v>
      </c>
    </row>
    <row r="3130" spans="1:65" s="2" customFormat="1" ht="16.5" customHeight="1">
      <c r="A3130" s="38"/>
      <c r="B3130" s="39"/>
      <c r="C3130" s="248" t="s">
        <v>3353</v>
      </c>
      <c r="D3130" s="248" t="s">
        <v>369</v>
      </c>
      <c r="E3130" s="249" t="s">
        <v>3354</v>
      </c>
      <c r="F3130" s="250" t="s">
        <v>3355</v>
      </c>
      <c r="G3130" s="251" t="s">
        <v>158</v>
      </c>
      <c r="H3130" s="252">
        <v>78.022999999999996</v>
      </c>
      <c r="I3130" s="253"/>
      <c r="J3130" s="254">
        <f>ROUND(I3130*H3130,2)</f>
        <v>0</v>
      </c>
      <c r="K3130" s="250" t="s">
        <v>536</v>
      </c>
      <c r="L3130" s="255"/>
      <c r="M3130" s="256" t="s">
        <v>19</v>
      </c>
      <c r="N3130" s="257" t="s">
        <v>44</v>
      </c>
      <c r="O3130" s="68"/>
      <c r="P3130" s="195">
        <f>O3130*H3130</f>
        <v>0</v>
      </c>
      <c r="Q3130" s="195">
        <v>0.03</v>
      </c>
      <c r="R3130" s="195">
        <f>Q3130*H3130</f>
        <v>2.3406899999999999</v>
      </c>
      <c r="S3130" s="195">
        <v>0</v>
      </c>
      <c r="T3130" s="196">
        <f>S3130*H3130</f>
        <v>0</v>
      </c>
      <c r="U3130" s="38"/>
      <c r="V3130" s="38"/>
      <c r="W3130" s="38"/>
      <c r="X3130" s="38"/>
      <c r="Y3130" s="38"/>
      <c r="Z3130" s="38"/>
      <c r="AA3130" s="38"/>
      <c r="AB3130" s="38"/>
      <c r="AC3130" s="38"/>
      <c r="AD3130" s="38"/>
      <c r="AE3130" s="38"/>
      <c r="AR3130" s="197" t="s">
        <v>839</v>
      </c>
      <c r="AT3130" s="197" t="s">
        <v>369</v>
      </c>
      <c r="AU3130" s="197" t="s">
        <v>85</v>
      </c>
      <c r="AY3130" s="21" t="s">
        <v>525</v>
      </c>
      <c r="BE3130" s="198">
        <f>IF(N3130="základní",J3130,0)</f>
        <v>0</v>
      </c>
      <c r="BF3130" s="198">
        <f>IF(N3130="snížená",J3130,0)</f>
        <v>0</v>
      </c>
      <c r="BG3130" s="198">
        <f>IF(N3130="zákl. přenesená",J3130,0)</f>
        <v>0</v>
      </c>
      <c r="BH3130" s="198">
        <f>IF(N3130="sníž. přenesená",J3130,0)</f>
        <v>0</v>
      </c>
      <c r="BI3130" s="198">
        <f>IF(N3130="nulová",J3130,0)</f>
        <v>0</v>
      </c>
      <c r="BJ3130" s="21" t="s">
        <v>85</v>
      </c>
      <c r="BK3130" s="198">
        <f>ROUND(I3130*H3130,2)</f>
        <v>0</v>
      </c>
      <c r="BL3130" s="21" t="s">
        <v>642</v>
      </c>
      <c r="BM3130" s="197" t="s">
        <v>3356</v>
      </c>
    </row>
    <row r="3131" spans="1:65" s="2" customFormat="1" ht="19.5">
      <c r="A3131" s="38"/>
      <c r="B3131" s="39"/>
      <c r="C3131" s="40"/>
      <c r="D3131" s="206" t="s">
        <v>972</v>
      </c>
      <c r="E3131" s="40"/>
      <c r="F3131" s="258" t="s">
        <v>3357</v>
      </c>
      <c r="G3131" s="40"/>
      <c r="H3131" s="40"/>
      <c r="I3131" s="201"/>
      <c r="J3131" s="40"/>
      <c r="K3131" s="40"/>
      <c r="L3131" s="43"/>
      <c r="M3131" s="202"/>
      <c r="N3131" s="203"/>
      <c r="O3131" s="68"/>
      <c r="P3131" s="68"/>
      <c r="Q3131" s="68"/>
      <c r="R3131" s="68"/>
      <c r="S3131" s="68"/>
      <c r="T3131" s="69"/>
      <c r="U3131" s="38"/>
      <c r="V3131" s="38"/>
      <c r="W3131" s="38"/>
      <c r="X3131" s="38"/>
      <c r="Y3131" s="38"/>
      <c r="Z3131" s="38"/>
      <c r="AA3131" s="38"/>
      <c r="AB3131" s="38"/>
      <c r="AC3131" s="38"/>
      <c r="AD3131" s="38"/>
      <c r="AE3131" s="38"/>
      <c r="AT3131" s="21" t="s">
        <v>972</v>
      </c>
      <c r="AU3131" s="21" t="s">
        <v>85</v>
      </c>
    </row>
    <row r="3132" spans="1:65" s="15" customFormat="1" ht="11.25">
      <c r="B3132" s="227"/>
      <c r="C3132" s="228"/>
      <c r="D3132" s="206" t="s">
        <v>546</v>
      </c>
      <c r="E3132" s="229" t="s">
        <v>19</v>
      </c>
      <c r="F3132" s="230" t="s">
        <v>3358</v>
      </c>
      <c r="G3132" s="228"/>
      <c r="H3132" s="229" t="s">
        <v>19</v>
      </c>
      <c r="I3132" s="231"/>
      <c r="J3132" s="228"/>
      <c r="K3132" s="228"/>
      <c r="L3132" s="232"/>
      <c r="M3132" s="233"/>
      <c r="N3132" s="234"/>
      <c r="O3132" s="234"/>
      <c r="P3132" s="234"/>
      <c r="Q3132" s="234"/>
      <c r="R3132" s="234"/>
      <c r="S3132" s="234"/>
      <c r="T3132" s="235"/>
      <c r="AT3132" s="236" t="s">
        <v>546</v>
      </c>
      <c r="AU3132" s="236" t="s">
        <v>85</v>
      </c>
      <c r="AV3132" s="15" t="s">
        <v>79</v>
      </c>
      <c r="AW3132" s="15" t="s">
        <v>33</v>
      </c>
      <c r="AX3132" s="15" t="s">
        <v>72</v>
      </c>
      <c r="AY3132" s="236" t="s">
        <v>525</v>
      </c>
    </row>
    <row r="3133" spans="1:65" s="13" customFormat="1" ht="11.25">
      <c r="B3133" s="204"/>
      <c r="C3133" s="205"/>
      <c r="D3133" s="206" t="s">
        <v>546</v>
      </c>
      <c r="E3133" s="207" t="s">
        <v>19</v>
      </c>
      <c r="F3133" s="208" t="s">
        <v>3359</v>
      </c>
      <c r="G3133" s="205"/>
      <c r="H3133" s="209">
        <v>13.939</v>
      </c>
      <c r="I3133" s="210"/>
      <c r="J3133" s="205"/>
      <c r="K3133" s="205"/>
      <c r="L3133" s="211"/>
      <c r="M3133" s="212"/>
      <c r="N3133" s="213"/>
      <c r="O3133" s="213"/>
      <c r="P3133" s="213"/>
      <c r="Q3133" s="213"/>
      <c r="R3133" s="213"/>
      <c r="S3133" s="213"/>
      <c r="T3133" s="214"/>
      <c r="AT3133" s="215" t="s">
        <v>546</v>
      </c>
      <c r="AU3133" s="215" t="s">
        <v>85</v>
      </c>
      <c r="AV3133" s="13" t="s">
        <v>85</v>
      </c>
      <c r="AW3133" s="13" t="s">
        <v>33</v>
      </c>
      <c r="AX3133" s="13" t="s">
        <v>72</v>
      </c>
      <c r="AY3133" s="215" t="s">
        <v>525</v>
      </c>
    </row>
    <row r="3134" spans="1:65" s="13" customFormat="1" ht="11.25">
      <c r="B3134" s="204"/>
      <c r="C3134" s="205"/>
      <c r="D3134" s="206" t="s">
        <v>546</v>
      </c>
      <c r="E3134" s="207" t="s">
        <v>19</v>
      </c>
      <c r="F3134" s="208" t="s">
        <v>3360</v>
      </c>
      <c r="G3134" s="205"/>
      <c r="H3134" s="209">
        <v>18.207000000000001</v>
      </c>
      <c r="I3134" s="210"/>
      <c r="J3134" s="205"/>
      <c r="K3134" s="205"/>
      <c r="L3134" s="211"/>
      <c r="M3134" s="212"/>
      <c r="N3134" s="213"/>
      <c r="O3134" s="213"/>
      <c r="P3134" s="213"/>
      <c r="Q3134" s="213"/>
      <c r="R3134" s="213"/>
      <c r="S3134" s="213"/>
      <c r="T3134" s="214"/>
      <c r="AT3134" s="215" t="s">
        <v>546</v>
      </c>
      <c r="AU3134" s="215" t="s">
        <v>85</v>
      </c>
      <c r="AV3134" s="13" t="s">
        <v>85</v>
      </c>
      <c r="AW3134" s="13" t="s">
        <v>33</v>
      </c>
      <c r="AX3134" s="13" t="s">
        <v>72</v>
      </c>
      <c r="AY3134" s="215" t="s">
        <v>525</v>
      </c>
    </row>
    <row r="3135" spans="1:65" s="16" customFormat="1" ht="11.25">
      <c r="B3135" s="237"/>
      <c r="C3135" s="238"/>
      <c r="D3135" s="206" t="s">
        <v>546</v>
      </c>
      <c r="E3135" s="239" t="s">
        <v>19</v>
      </c>
      <c r="F3135" s="240" t="s">
        <v>590</v>
      </c>
      <c r="G3135" s="238"/>
      <c r="H3135" s="241">
        <v>32.146000000000001</v>
      </c>
      <c r="I3135" s="242"/>
      <c r="J3135" s="238"/>
      <c r="K3135" s="238"/>
      <c r="L3135" s="243"/>
      <c r="M3135" s="244"/>
      <c r="N3135" s="245"/>
      <c r="O3135" s="245"/>
      <c r="P3135" s="245"/>
      <c r="Q3135" s="245"/>
      <c r="R3135" s="245"/>
      <c r="S3135" s="245"/>
      <c r="T3135" s="246"/>
      <c r="AT3135" s="247" t="s">
        <v>546</v>
      </c>
      <c r="AU3135" s="247" t="s">
        <v>85</v>
      </c>
      <c r="AV3135" s="16" t="s">
        <v>573</v>
      </c>
      <c r="AW3135" s="16" t="s">
        <v>33</v>
      </c>
      <c r="AX3135" s="16" t="s">
        <v>72</v>
      </c>
      <c r="AY3135" s="247" t="s">
        <v>525</v>
      </c>
    </row>
    <row r="3136" spans="1:65" s="15" customFormat="1" ht="11.25">
      <c r="B3136" s="227"/>
      <c r="C3136" s="228"/>
      <c r="D3136" s="206" t="s">
        <v>546</v>
      </c>
      <c r="E3136" s="229" t="s">
        <v>19</v>
      </c>
      <c r="F3136" s="230" t="s">
        <v>3127</v>
      </c>
      <c r="G3136" s="228"/>
      <c r="H3136" s="229" t="s">
        <v>19</v>
      </c>
      <c r="I3136" s="231"/>
      <c r="J3136" s="228"/>
      <c r="K3136" s="228"/>
      <c r="L3136" s="232"/>
      <c r="M3136" s="233"/>
      <c r="N3136" s="234"/>
      <c r="O3136" s="234"/>
      <c r="P3136" s="234"/>
      <c r="Q3136" s="234"/>
      <c r="R3136" s="234"/>
      <c r="S3136" s="234"/>
      <c r="T3136" s="235"/>
      <c r="AT3136" s="236" t="s">
        <v>546</v>
      </c>
      <c r="AU3136" s="236" t="s">
        <v>85</v>
      </c>
      <c r="AV3136" s="15" t="s">
        <v>79</v>
      </c>
      <c r="AW3136" s="15" t="s">
        <v>33</v>
      </c>
      <c r="AX3136" s="15" t="s">
        <v>72</v>
      </c>
      <c r="AY3136" s="236" t="s">
        <v>525</v>
      </c>
    </row>
    <row r="3137" spans="1:65" s="15" customFormat="1" ht="11.25">
      <c r="B3137" s="227"/>
      <c r="C3137" s="228"/>
      <c r="D3137" s="206" t="s">
        <v>546</v>
      </c>
      <c r="E3137" s="229" t="s">
        <v>19</v>
      </c>
      <c r="F3137" s="230" t="s">
        <v>3128</v>
      </c>
      <c r="G3137" s="228"/>
      <c r="H3137" s="229" t="s">
        <v>19</v>
      </c>
      <c r="I3137" s="231"/>
      <c r="J3137" s="228"/>
      <c r="K3137" s="228"/>
      <c r="L3137" s="232"/>
      <c r="M3137" s="233"/>
      <c r="N3137" s="234"/>
      <c r="O3137" s="234"/>
      <c r="P3137" s="234"/>
      <c r="Q3137" s="234"/>
      <c r="R3137" s="234"/>
      <c r="S3137" s="234"/>
      <c r="T3137" s="235"/>
      <c r="AT3137" s="236" t="s">
        <v>546</v>
      </c>
      <c r="AU3137" s="236" t="s">
        <v>85</v>
      </c>
      <c r="AV3137" s="15" t="s">
        <v>79</v>
      </c>
      <c r="AW3137" s="15" t="s">
        <v>33</v>
      </c>
      <c r="AX3137" s="15" t="s">
        <v>72</v>
      </c>
      <c r="AY3137" s="236" t="s">
        <v>525</v>
      </c>
    </row>
    <row r="3138" spans="1:65" s="13" customFormat="1" ht="11.25">
      <c r="B3138" s="204"/>
      <c r="C3138" s="205"/>
      <c r="D3138" s="206" t="s">
        <v>546</v>
      </c>
      <c r="E3138" s="207" t="s">
        <v>19</v>
      </c>
      <c r="F3138" s="208" t="s">
        <v>3361</v>
      </c>
      <c r="G3138" s="205"/>
      <c r="H3138" s="209">
        <v>10.141999999999999</v>
      </c>
      <c r="I3138" s="210"/>
      <c r="J3138" s="205"/>
      <c r="K3138" s="205"/>
      <c r="L3138" s="211"/>
      <c r="M3138" s="212"/>
      <c r="N3138" s="213"/>
      <c r="O3138" s="213"/>
      <c r="P3138" s="213"/>
      <c r="Q3138" s="213"/>
      <c r="R3138" s="213"/>
      <c r="S3138" s="213"/>
      <c r="T3138" s="214"/>
      <c r="AT3138" s="215" t="s">
        <v>546</v>
      </c>
      <c r="AU3138" s="215" t="s">
        <v>85</v>
      </c>
      <c r="AV3138" s="13" t="s">
        <v>85</v>
      </c>
      <c r="AW3138" s="13" t="s">
        <v>33</v>
      </c>
      <c r="AX3138" s="13" t="s">
        <v>72</v>
      </c>
      <c r="AY3138" s="215" t="s">
        <v>525</v>
      </c>
    </row>
    <row r="3139" spans="1:65" s="15" customFormat="1" ht="11.25">
      <c r="B3139" s="227"/>
      <c r="C3139" s="228"/>
      <c r="D3139" s="206" t="s">
        <v>546</v>
      </c>
      <c r="E3139" s="229" t="s">
        <v>19</v>
      </c>
      <c r="F3139" s="230" t="s">
        <v>1445</v>
      </c>
      <c r="G3139" s="228"/>
      <c r="H3139" s="229" t="s">
        <v>19</v>
      </c>
      <c r="I3139" s="231"/>
      <c r="J3139" s="228"/>
      <c r="K3139" s="228"/>
      <c r="L3139" s="232"/>
      <c r="M3139" s="233"/>
      <c r="N3139" s="234"/>
      <c r="O3139" s="234"/>
      <c r="P3139" s="234"/>
      <c r="Q3139" s="234"/>
      <c r="R3139" s="234"/>
      <c r="S3139" s="234"/>
      <c r="T3139" s="235"/>
      <c r="AT3139" s="236" t="s">
        <v>546</v>
      </c>
      <c r="AU3139" s="236" t="s">
        <v>85</v>
      </c>
      <c r="AV3139" s="15" t="s">
        <v>79</v>
      </c>
      <c r="AW3139" s="15" t="s">
        <v>33</v>
      </c>
      <c r="AX3139" s="15" t="s">
        <v>72</v>
      </c>
      <c r="AY3139" s="236" t="s">
        <v>525</v>
      </c>
    </row>
    <row r="3140" spans="1:65" s="13" customFormat="1" ht="11.25">
      <c r="B3140" s="204"/>
      <c r="C3140" s="205"/>
      <c r="D3140" s="206" t="s">
        <v>546</v>
      </c>
      <c r="E3140" s="207" t="s">
        <v>19</v>
      </c>
      <c r="F3140" s="208" t="s">
        <v>3362</v>
      </c>
      <c r="G3140" s="205"/>
      <c r="H3140" s="209">
        <v>32.020000000000003</v>
      </c>
      <c r="I3140" s="210"/>
      <c r="J3140" s="205"/>
      <c r="K3140" s="205"/>
      <c r="L3140" s="211"/>
      <c r="M3140" s="212"/>
      <c r="N3140" s="213"/>
      <c r="O3140" s="213"/>
      <c r="P3140" s="213"/>
      <c r="Q3140" s="213"/>
      <c r="R3140" s="213"/>
      <c r="S3140" s="213"/>
      <c r="T3140" s="214"/>
      <c r="AT3140" s="215" t="s">
        <v>546</v>
      </c>
      <c r="AU3140" s="215" t="s">
        <v>85</v>
      </c>
      <c r="AV3140" s="13" t="s">
        <v>85</v>
      </c>
      <c r="AW3140" s="13" t="s">
        <v>33</v>
      </c>
      <c r="AX3140" s="13" t="s">
        <v>72</v>
      </c>
      <c r="AY3140" s="215" t="s">
        <v>525</v>
      </c>
    </row>
    <row r="3141" spans="1:65" s="16" customFormat="1" ht="11.25">
      <c r="B3141" s="237"/>
      <c r="C3141" s="238"/>
      <c r="D3141" s="206" t="s">
        <v>546</v>
      </c>
      <c r="E3141" s="239" t="s">
        <v>19</v>
      </c>
      <c r="F3141" s="240" t="s">
        <v>590</v>
      </c>
      <c r="G3141" s="238"/>
      <c r="H3141" s="241">
        <v>42.161999999999999</v>
      </c>
      <c r="I3141" s="242"/>
      <c r="J3141" s="238"/>
      <c r="K3141" s="238"/>
      <c r="L3141" s="243"/>
      <c r="M3141" s="244"/>
      <c r="N3141" s="245"/>
      <c r="O3141" s="245"/>
      <c r="P3141" s="245"/>
      <c r="Q3141" s="245"/>
      <c r="R3141" s="245"/>
      <c r="S3141" s="245"/>
      <c r="T3141" s="246"/>
      <c r="AT3141" s="247" t="s">
        <v>546</v>
      </c>
      <c r="AU3141" s="247" t="s">
        <v>85</v>
      </c>
      <c r="AV3141" s="16" t="s">
        <v>573</v>
      </c>
      <c r="AW3141" s="16" t="s">
        <v>33</v>
      </c>
      <c r="AX3141" s="16" t="s">
        <v>72</v>
      </c>
      <c r="AY3141" s="247" t="s">
        <v>525</v>
      </c>
    </row>
    <row r="3142" spans="1:65" s="14" customFormat="1" ht="11.25">
      <c r="B3142" s="216"/>
      <c r="C3142" s="217"/>
      <c r="D3142" s="206" t="s">
        <v>546</v>
      </c>
      <c r="E3142" s="218" t="s">
        <v>19</v>
      </c>
      <c r="F3142" s="219" t="s">
        <v>552</v>
      </c>
      <c r="G3142" s="217"/>
      <c r="H3142" s="220">
        <v>74.308000000000007</v>
      </c>
      <c r="I3142" s="221"/>
      <c r="J3142" s="217"/>
      <c r="K3142" s="217"/>
      <c r="L3142" s="222"/>
      <c r="M3142" s="223"/>
      <c r="N3142" s="224"/>
      <c r="O3142" s="224"/>
      <c r="P3142" s="224"/>
      <c r="Q3142" s="224"/>
      <c r="R3142" s="224"/>
      <c r="S3142" s="224"/>
      <c r="T3142" s="225"/>
      <c r="AT3142" s="226" t="s">
        <v>546</v>
      </c>
      <c r="AU3142" s="226" t="s">
        <v>85</v>
      </c>
      <c r="AV3142" s="14" t="s">
        <v>537</v>
      </c>
      <c r="AW3142" s="14" t="s">
        <v>33</v>
      </c>
      <c r="AX3142" s="14" t="s">
        <v>79</v>
      </c>
      <c r="AY3142" s="226" t="s">
        <v>525</v>
      </c>
    </row>
    <row r="3143" spans="1:65" s="13" customFormat="1" ht="11.25">
      <c r="B3143" s="204"/>
      <c r="C3143" s="205"/>
      <c r="D3143" s="206" t="s">
        <v>546</v>
      </c>
      <c r="E3143" s="205"/>
      <c r="F3143" s="208" t="s">
        <v>3363</v>
      </c>
      <c r="G3143" s="205"/>
      <c r="H3143" s="209">
        <v>78.022999999999996</v>
      </c>
      <c r="I3143" s="210"/>
      <c r="J3143" s="205"/>
      <c r="K3143" s="205"/>
      <c r="L3143" s="211"/>
      <c r="M3143" s="212"/>
      <c r="N3143" s="213"/>
      <c r="O3143" s="213"/>
      <c r="P3143" s="213"/>
      <c r="Q3143" s="213"/>
      <c r="R3143" s="213"/>
      <c r="S3143" s="213"/>
      <c r="T3143" s="214"/>
      <c r="AT3143" s="215" t="s">
        <v>546</v>
      </c>
      <c r="AU3143" s="215" t="s">
        <v>85</v>
      </c>
      <c r="AV3143" s="13" t="s">
        <v>85</v>
      </c>
      <c r="AW3143" s="13" t="s">
        <v>4</v>
      </c>
      <c r="AX3143" s="13" t="s">
        <v>79</v>
      </c>
      <c r="AY3143" s="215" t="s">
        <v>525</v>
      </c>
    </row>
    <row r="3144" spans="1:65" s="2" customFormat="1" ht="55.5" customHeight="1">
      <c r="A3144" s="38"/>
      <c r="B3144" s="39"/>
      <c r="C3144" s="186" t="s">
        <v>3364</v>
      </c>
      <c r="D3144" s="186" t="s">
        <v>533</v>
      </c>
      <c r="E3144" s="187" t="s">
        <v>3365</v>
      </c>
      <c r="F3144" s="188" t="s">
        <v>3366</v>
      </c>
      <c r="G3144" s="189" t="s">
        <v>318</v>
      </c>
      <c r="H3144" s="190">
        <v>18.364000000000001</v>
      </c>
      <c r="I3144" s="191"/>
      <c r="J3144" s="192">
        <f>ROUND(I3144*H3144,2)</f>
        <v>0</v>
      </c>
      <c r="K3144" s="188" t="s">
        <v>536</v>
      </c>
      <c r="L3144" s="43"/>
      <c r="M3144" s="193" t="s">
        <v>19</v>
      </c>
      <c r="N3144" s="194" t="s">
        <v>44</v>
      </c>
      <c r="O3144" s="68"/>
      <c r="P3144" s="195">
        <f>O3144*H3144</f>
        <v>0</v>
      </c>
      <c r="Q3144" s="195">
        <v>0</v>
      </c>
      <c r="R3144" s="195">
        <f>Q3144*H3144</f>
        <v>0</v>
      </c>
      <c r="S3144" s="195">
        <v>0</v>
      </c>
      <c r="T3144" s="196">
        <f>S3144*H3144</f>
        <v>0</v>
      </c>
      <c r="U3144" s="38"/>
      <c r="V3144" s="38"/>
      <c r="W3144" s="38"/>
      <c r="X3144" s="38"/>
      <c r="Y3144" s="38"/>
      <c r="Z3144" s="38"/>
      <c r="AA3144" s="38"/>
      <c r="AB3144" s="38"/>
      <c r="AC3144" s="38"/>
      <c r="AD3144" s="38"/>
      <c r="AE3144" s="38"/>
      <c r="AR3144" s="197" t="s">
        <v>642</v>
      </c>
      <c r="AT3144" s="197" t="s">
        <v>533</v>
      </c>
      <c r="AU3144" s="197" t="s">
        <v>85</v>
      </c>
      <c r="AY3144" s="21" t="s">
        <v>525</v>
      </c>
      <c r="BE3144" s="198">
        <f>IF(N3144="základní",J3144,0)</f>
        <v>0</v>
      </c>
      <c r="BF3144" s="198">
        <f>IF(N3144="snížená",J3144,0)</f>
        <v>0</v>
      </c>
      <c r="BG3144" s="198">
        <f>IF(N3144="zákl. přenesená",J3144,0)</f>
        <v>0</v>
      </c>
      <c r="BH3144" s="198">
        <f>IF(N3144="sníž. přenesená",J3144,0)</f>
        <v>0</v>
      </c>
      <c r="BI3144" s="198">
        <f>IF(N3144="nulová",J3144,0)</f>
        <v>0</v>
      </c>
      <c r="BJ3144" s="21" t="s">
        <v>85</v>
      </c>
      <c r="BK3144" s="198">
        <f>ROUND(I3144*H3144,2)</f>
        <v>0</v>
      </c>
      <c r="BL3144" s="21" t="s">
        <v>642</v>
      </c>
      <c r="BM3144" s="197" t="s">
        <v>3367</v>
      </c>
    </row>
    <row r="3145" spans="1:65" s="2" customFormat="1" ht="11.25">
      <c r="A3145" s="38"/>
      <c r="B3145" s="39"/>
      <c r="C3145" s="40"/>
      <c r="D3145" s="199" t="s">
        <v>542</v>
      </c>
      <c r="E3145" s="40"/>
      <c r="F3145" s="200" t="s">
        <v>3368</v>
      </c>
      <c r="G3145" s="40"/>
      <c r="H3145" s="40"/>
      <c r="I3145" s="201"/>
      <c r="J3145" s="40"/>
      <c r="K3145" s="40"/>
      <c r="L3145" s="43"/>
      <c r="M3145" s="202"/>
      <c r="N3145" s="203"/>
      <c r="O3145" s="68"/>
      <c r="P3145" s="68"/>
      <c r="Q3145" s="68"/>
      <c r="R3145" s="68"/>
      <c r="S3145" s="68"/>
      <c r="T3145" s="69"/>
      <c r="U3145" s="38"/>
      <c r="V3145" s="38"/>
      <c r="W3145" s="38"/>
      <c r="X3145" s="38"/>
      <c r="Y3145" s="38"/>
      <c r="Z3145" s="38"/>
      <c r="AA3145" s="38"/>
      <c r="AB3145" s="38"/>
      <c r="AC3145" s="38"/>
      <c r="AD3145" s="38"/>
      <c r="AE3145" s="38"/>
      <c r="AT3145" s="21" t="s">
        <v>542</v>
      </c>
      <c r="AU3145" s="21" t="s">
        <v>85</v>
      </c>
    </row>
    <row r="3146" spans="1:65" s="12" customFormat="1" ht="22.9" customHeight="1">
      <c r="B3146" s="170"/>
      <c r="C3146" s="171"/>
      <c r="D3146" s="172" t="s">
        <v>71</v>
      </c>
      <c r="E3146" s="184" t="s">
        <v>3369</v>
      </c>
      <c r="F3146" s="184" t="s">
        <v>3370</v>
      </c>
      <c r="G3146" s="171"/>
      <c r="H3146" s="171"/>
      <c r="I3146" s="174"/>
      <c r="J3146" s="185">
        <f>BK3146</f>
        <v>0</v>
      </c>
      <c r="K3146" s="171"/>
      <c r="L3146" s="176"/>
      <c r="M3146" s="177"/>
      <c r="N3146" s="178"/>
      <c r="O3146" s="178"/>
      <c r="P3146" s="179">
        <f>SUM(P3147:P3154)</f>
        <v>0</v>
      </c>
      <c r="Q3146" s="178"/>
      <c r="R3146" s="179">
        <f>SUM(R3147:R3154)</f>
        <v>5.8709999999999998E-2</v>
      </c>
      <c r="S3146" s="178"/>
      <c r="T3146" s="180">
        <f>SUM(T3147:T3154)</f>
        <v>0</v>
      </c>
      <c r="AR3146" s="181" t="s">
        <v>85</v>
      </c>
      <c r="AT3146" s="182" t="s">
        <v>71</v>
      </c>
      <c r="AU3146" s="182" t="s">
        <v>79</v>
      </c>
      <c r="AY3146" s="181" t="s">
        <v>525</v>
      </c>
      <c r="BK3146" s="183">
        <f>SUM(BK3147:BK3154)</f>
        <v>0</v>
      </c>
    </row>
    <row r="3147" spans="1:65" s="2" customFormat="1" ht="33" customHeight="1">
      <c r="A3147" s="38"/>
      <c r="B3147" s="39"/>
      <c r="C3147" s="186" t="s">
        <v>3371</v>
      </c>
      <c r="D3147" s="186" t="s">
        <v>533</v>
      </c>
      <c r="E3147" s="187" t="s">
        <v>3372</v>
      </c>
      <c r="F3147" s="188" t="s">
        <v>3373</v>
      </c>
      <c r="G3147" s="189" t="s">
        <v>651</v>
      </c>
      <c r="H3147" s="190">
        <v>19</v>
      </c>
      <c r="I3147" s="191"/>
      <c r="J3147" s="192">
        <f>ROUND(I3147*H3147,2)</f>
        <v>0</v>
      </c>
      <c r="K3147" s="188" t="s">
        <v>536</v>
      </c>
      <c r="L3147" s="43"/>
      <c r="M3147" s="193" t="s">
        <v>19</v>
      </c>
      <c r="N3147" s="194" t="s">
        <v>44</v>
      </c>
      <c r="O3147" s="68"/>
      <c r="P3147" s="195">
        <f>O3147*H3147</f>
        <v>0</v>
      </c>
      <c r="Q3147" s="195">
        <v>1.4999999999999999E-4</v>
      </c>
      <c r="R3147" s="195">
        <f>Q3147*H3147</f>
        <v>2.8499999999999997E-3</v>
      </c>
      <c r="S3147" s="195">
        <v>0</v>
      </c>
      <c r="T3147" s="196">
        <f>S3147*H3147</f>
        <v>0</v>
      </c>
      <c r="U3147" s="38"/>
      <c r="V3147" s="38"/>
      <c r="W3147" s="38"/>
      <c r="X3147" s="38"/>
      <c r="Y3147" s="38"/>
      <c r="Z3147" s="38"/>
      <c r="AA3147" s="38"/>
      <c r="AB3147" s="38"/>
      <c r="AC3147" s="38"/>
      <c r="AD3147" s="38"/>
      <c r="AE3147" s="38"/>
      <c r="AR3147" s="197" t="s">
        <v>642</v>
      </c>
      <c r="AT3147" s="197" t="s">
        <v>533</v>
      </c>
      <c r="AU3147" s="197" t="s">
        <v>85</v>
      </c>
      <c r="AY3147" s="21" t="s">
        <v>525</v>
      </c>
      <c r="BE3147" s="198">
        <f>IF(N3147="základní",J3147,0)</f>
        <v>0</v>
      </c>
      <c r="BF3147" s="198">
        <f>IF(N3147="snížená",J3147,0)</f>
        <v>0</v>
      </c>
      <c r="BG3147" s="198">
        <f>IF(N3147="zákl. přenesená",J3147,0)</f>
        <v>0</v>
      </c>
      <c r="BH3147" s="198">
        <f>IF(N3147="sníž. přenesená",J3147,0)</f>
        <v>0</v>
      </c>
      <c r="BI3147" s="198">
        <f>IF(N3147="nulová",J3147,0)</f>
        <v>0</v>
      </c>
      <c r="BJ3147" s="21" t="s">
        <v>85</v>
      </c>
      <c r="BK3147" s="198">
        <f>ROUND(I3147*H3147,2)</f>
        <v>0</v>
      </c>
      <c r="BL3147" s="21" t="s">
        <v>642</v>
      </c>
      <c r="BM3147" s="197" t="s">
        <v>3374</v>
      </c>
    </row>
    <row r="3148" spans="1:65" s="2" customFormat="1" ht="11.25">
      <c r="A3148" s="38"/>
      <c r="B3148" s="39"/>
      <c r="C3148" s="40"/>
      <c r="D3148" s="199" t="s">
        <v>542</v>
      </c>
      <c r="E3148" s="40"/>
      <c r="F3148" s="200" t="s">
        <v>3375</v>
      </c>
      <c r="G3148" s="40"/>
      <c r="H3148" s="40"/>
      <c r="I3148" s="201"/>
      <c r="J3148" s="40"/>
      <c r="K3148" s="40"/>
      <c r="L3148" s="43"/>
      <c r="M3148" s="202"/>
      <c r="N3148" s="203"/>
      <c r="O3148" s="68"/>
      <c r="P3148" s="68"/>
      <c r="Q3148" s="68"/>
      <c r="R3148" s="68"/>
      <c r="S3148" s="68"/>
      <c r="T3148" s="69"/>
      <c r="U3148" s="38"/>
      <c r="V3148" s="38"/>
      <c r="W3148" s="38"/>
      <c r="X3148" s="38"/>
      <c r="Y3148" s="38"/>
      <c r="Z3148" s="38"/>
      <c r="AA3148" s="38"/>
      <c r="AB3148" s="38"/>
      <c r="AC3148" s="38"/>
      <c r="AD3148" s="38"/>
      <c r="AE3148" s="38"/>
      <c r="AT3148" s="21" t="s">
        <v>542</v>
      </c>
      <c r="AU3148" s="21" t="s">
        <v>85</v>
      </c>
    </row>
    <row r="3149" spans="1:65" s="15" customFormat="1" ht="11.25">
      <c r="B3149" s="227"/>
      <c r="C3149" s="228"/>
      <c r="D3149" s="206" t="s">
        <v>546</v>
      </c>
      <c r="E3149" s="229" t="s">
        <v>19</v>
      </c>
      <c r="F3149" s="230" t="s">
        <v>3376</v>
      </c>
      <c r="G3149" s="228"/>
      <c r="H3149" s="229" t="s">
        <v>19</v>
      </c>
      <c r="I3149" s="231"/>
      <c r="J3149" s="228"/>
      <c r="K3149" s="228"/>
      <c r="L3149" s="232"/>
      <c r="M3149" s="233"/>
      <c r="N3149" s="234"/>
      <c r="O3149" s="234"/>
      <c r="P3149" s="234"/>
      <c r="Q3149" s="234"/>
      <c r="R3149" s="234"/>
      <c r="S3149" s="234"/>
      <c r="T3149" s="235"/>
      <c r="AT3149" s="236" t="s">
        <v>546</v>
      </c>
      <c r="AU3149" s="236" t="s">
        <v>85</v>
      </c>
      <c r="AV3149" s="15" t="s">
        <v>79</v>
      </c>
      <c r="AW3149" s="15" t="s">
        <v>33</v>
      </c>
      <c r="AX3149" s="15" t="s">
        <v>72</v>
      </c>
      <c r="AY3149" s="236" t="s">
        <v>525</v>
      </c>
    </row>
    <row r="3150" spans="1:65" s="13" customFormat="1" ht="11.25">
      <c r="B3150" s="204"/>
      <c r="C3150" s="205"/>
      <c r="D3150" s="206" t="s">
        <v>546</v>
      </c>
      <c r="E3150" s="207" t="s">
        <v>19</v>
      </c>
      <c r="F3150" s="208" t="s">
        <v>753</v>
      </c>
      <c r="G3150" s="205"/>
      <c r="H3150" s="209">
        <v>19</v>
      </c>
      <c r="I3150" s="210"/>
      <c r="J3150" s="205"/>
      <c r="K3150" s="205"/>
      <c r="L3150" s="211"/>
      <c r="M3150" s="212"/>
      <c r="N3150" s="213"/>
      <c r="O3150" s="213"/>
      <c r="P3150" s="213"/>
      <c r="Q3150" s="213"/>
      <c r="R3150" s="213"/>
      <c r="S3150" s="213"/>
      <c r="T3150" s="214"/>
      <c r="AT3150" s="215" t="s">
        <v>546</v>
      </c>
      <c r="AU3150" s="215" t="s">
        <v>85</v>
      </c>
      <c r="AV3150" s="13" t="s">
        <v>85</v>
      </c>
      <c r="AW3150" s="13" t="s">
        <v>33</v>
      </c>
      <c r="AX3150" s="13" t="s">
        <v>79</v>
      </c>
      <c r="AY3150" s="215" t="s">
        <v>525</v>
      </c>
    </row>
    <row r="3151" spans="1:65" s="2" customFormat="1" ht="24.2" customHeight="1">
      <c r="A3151" s="38"/>
      <c r="B3151" s="39"/>
      <c r="C3151" s="248" t="s">
        <v>3377</v>
      </c>
      <c r="D3151" s="248" t="s">
        <v>369</v>
      </c>
      <c r="E3151" s="249" t="s">
        <v>3378</v>
      </c>
      <c r="F3151" s="250" t="s">
        <v>3379</v>
      </c>
      <c r="G3151" s="251" t="s">
        <v>651</v>
      </c>
      <c r="H3151" s="252">
        <v>19</v>
      </c>
      <c r="I3151" s="253"/>
      <c r="J3151" s="254">
        <f>ROUND(I3151*H3151,2)</f>
        <v>0</v>
      </c>
      <c r="K3151" s="250" t="s">
        <v>19</v>
      </c>
      <c r="L3151" s="255"/>
      <c r="M3151" s="256" t="s">
        <v>19</v>
      </c>
      <c r="N3151" s="257" t="s">
        <v>44</v>
      </c>
      <c r="O3151" s="68"/>
      <c r="P3151" s="195">
        <f>O3151*H3151</f>
        <v>0</v>
      </c>
      <c r="Q3151" s="195">
        <v>2.9399999999999999E-3</v>
      </c>
      <c r="R3151" s="195">
        <f>Q3151*H3151</f>
        <v>5.586E-2</v>
      </c>
      <c r="S3151" s="195">
        <v>0</v>
      </c>
      <c r="T3151" s="196">
        <f>S3151*H3151</f>
        <v>0</v>
      </c>
      <c r="U3151" s="38"/>
      <c r="V3151" s="38"/>
      <c r="W3151" s="38"/>
      <c r="X3151" s="38"/>
      <c r="Y3151" s="38"/>
      <c r="Z3151" s="38"/>
      <c r="AA3151" s="38"/>
      <c r="AB3151" s="38"/>
      <c r="AC3151" s="38"/>
      <c r="AD3151" s="38"/>
      <c r="AE3151" s="38"/>
      <c r="AR3151" s="197" t="s">
        <v>839</v>
      </c>
      <c r="AT3151" s="197" t="s">
        <v>369</v>
      </c>
      <c r="AU3151" s="197" t="s">
        <v>85</v>
      </c>
      <c r="AY3151" s="21" t="s">
        <v>525</v>
      </c>
      <c r="BE3151" s="198">
        <f>IF(N3151="základní",J3151,0)</f>
        <v>0</v>
      </c>
      <c r="BF3151" s="198">
        <f>IF(N3151="snížená",J3151,0)</f>
        <v>0</v>
      </c>
      <c r="BG3151" s="198">
        <f>IF(N3151="zákl. přenesená",J3151,0)</f>
        <v>0</v>
      </c>
      <c r="BH3151" s="198">
        <f>IF(N3151="sníž. přenesená",J3151,0)</f>
        <v>0</v>
      </c>
      <c r="BI3151" s="198">
        <f>IF(N3151="nulová",J3151,0)</f>
        <v>0</v>
      </c>
      <c r="BJ3151" s="21" t="s">
        <v>85</v>
      </c>
      <c r="BK3151" s="198">
        <f>ROUND(I3151*H3151,2)</f>
        <v>0</v>
      </c>
      <c r="BL3151" s="21" t="s">
        <v>642</v>
      </c>
      <c r="BM3151" s="197" t="s">
        <v>3380</v>
      </c>
    </row>
    <row r="3152" spans="1:65" s="2" customFormat="1" ht="19.5">
      <c r="A3152" s="38"/>
      <c r="B3152" s="39"/>
      <c r="C3152" s="40"/>
      <c r="D3152" s="206" t="s">
        <v>972</v>
      </c>
      <c r="E3152" s="40"/>
      <c r="F3152" s="258" t="s">
        <v>3381</v>
      </c>
      <c r="G3152" s="40"/>
      <c r="H3152" s="40"/>
      <c r="I3152" s="201"/>
      <c r="J3152" s="40"/>
      <c r="K3152" s="40"/>
      <c r="L3152" s="43"/>
      <c r="M3152" s="202"/>
      <c r="N3152" s="203"/>
      <c r="O3152" s="68"/>
      <c r="P3152" s="68"/>
      <c r="Q3152" s="68"/>
      <c r="R3152" s="68"/>
      <c r="S3152" s="68"/>
      <c r="T3152" s="69"/>
      <c r="U3152" s="38"/>
      <c r="V3152" s="38"/>
      <c r="W3152" s="38"/>
      <c r="X3152" s="38"/>
      <c r="Y3152" s="38"/>
      <c r="Z3152" s="38"/>
      <c r="AA3152" s="38"/>
      <c r="AB3152" s="38"/>
      <c r="AC3152" s="38"/>
      <c r="AD3152" s="38"/>
      <c r="AE3152" s="38"/>
      <c r="AT3152" s="21" t="s">
        <v>972</v>
      </c>
      <c r="AU3152" s="21" t="s">
        <v>85</v>
      </c>
    </row>
    <row r="3153" spans="1:65" s="2" customFormat="1" ht="55.5" customHeight="1">
      <c r="A3153" s="38"/>
      <c r="B3153" s="39"/>
      <c r="C3153" s="186" t="s">
        <v>3382</v>
      </c>
      <c r="D3153" s="186" t="s">
        <v>533</v>
      </c>
      <c r="E3153" s="187" t="s">
        <v>3383</v>
      </c>
      <c r="F3153" s="188" t="s">
        <v>3384</v>
      </c>
      <c r="G3153" s="189" t="s">
        <v>318</v>
      </c>
      <c r="H3153" s="190">
        <v>5.8999999999999997E-2</v>
      </c>
      <c r="I3153" s="191"/>
      <c r="J3153" s="192">
        <f>ROUND(I3153*H3153,2)</f>
        <v>0</v>
      </c>
      <c r="K3153" s="188" t="s">
        <v>536</v>
      </c>
      <c r="L3153" s="43"/>
      <c r="M3153" s="193" t="s">
        <v>19</v>
      </c>
      <c r="N3153" s="194" t="s">
        <v>44</v>
      </c>
      <c r="O3153" s="68"/>
      <c r="P3153" s="195">
        <f>O3153*H3153</f>
        <v>0</v>
      </c>
      <c r="Q3153" s="195">
        <v>0</v>
      </c>
      <c r="R3153" s="195">
        <f>Q3153*H3153</f>
        <v>0</v>
      </c>
      <c r="S3153" s="195">
        <v>0</v>
      </c>
      <c r="T3153" s="196">
        <f>S3153*H3153</f>
        <v>0</v>
      </c>
      <c r="U3153" s="38"/>
      <c r="V3153" s="38"/>
      <c r="W3153" s="38"/>
      <c r="X3153" s="38"/>
      <c r="Y3153" s="38"/>
      <c r="Z3153" s="38"/>
      <c r="AA3153" s="38"/>
      <c r="AB3153" s="38"/>
      <c r="AC3153" s="38"/>
      <c r="AD3153" s="38"/>
      <c r="AE3153" s="38"/>
      <c r="AR3153" s="197" t="s">
        <v>642</v>
      </c>
      <c r="AT3153" s="197" t="s">
        <v>533</v>
      </c>
      <c r="AU3153" s="197" t="s">
        <v>85</v>
      </c>
      <c r="AY3153" s="21" t="s">
        <v>525</v>
      </c>
      <c r="BE3153" s="198">
        <f>IF(N3153="základní",J3153,0)</f>
        <v>0</v>
      </c>
      <c r="BF3153" s="198">
        <f>IF(N3153="snížená",J3153,0)</f>
        <v>0</v>
      </c>
      <c r="BG3153" s="198">
        <f>IF(N3153="zákl. přenesená",J3153,0)</f>
        <v>0</v>
      </c>
      <c r="BH3153" s="198">
        <f>IF(N3153="sníž. přenesená",J3153,0)</f>
        <v>0</v>
      </c>
      <c r="BI3153" s="198">
        <f>IF(N3153="nulová",J3153,0)</f>
        <v>0</v>
      </c>
      <c r="BJ3153" s="21" t="s">
        <v>85</v>
      </c>
      <c r="BK3153" s="198">
        <f>ROUND(I3153*H3153,2)</f>
        <v>0</v>
      </c>
      <c r="BL3153" s="21" t="s">
        <v>642</v>
      </c>
      <c r="BM3153" s="197" t="s">
        <v>3385</v>
      </c>
    </row>
    <row r="3154" spans="1:65" s="2" customFormat="1" ht="11.25">
      <c r="A3154" s="38"/>
      <c r="B3154" s="39"/>
      <c r="C3154" s="40"/>
      <c r="D3154" s="199" t="s">
        <v>542</v>
      </c>
      <c r="E3154" s="40"/>
      <c r="F3154" s="200" t="s">
        <v>3386</v>
      </c>
      <c r="G3154" s="40"/>
      <c r="H3154" s="40"/>
      <c r="I3154" s="201"/>
      <c r="J3154" s="40"/>
      <c r="K3154" s="40"/>
      <c r="L3154" s="43"/>
      <c r="M3154" s="202"/>
      <c r="N3154" s="203"/>
      <c r="O3154" s="68"/>
      <c r="P3154" s="68"/>
      <c r="Q3154" s="68"/>
      <c r="R3154" s="68"/>
      <c r="S3154" s="68"/>
      <c r="T3154" s="69"/>
      <c r="U3154" s="38"/>
      <c r="V3154" s="38"/>
      <c r="W3154" s="38"/>
      <c r="X3154" s="38"/>
      <c r="Y3154" s="38"/>
      <c r="Z3154" s="38"/>
      <c r="AA3154" s="38"/>
      <c r="AB3154" s="38"/>
      <c r="AC3154" s="38"/>
      <c r="AD3154" s="38"/>
      <c r="AE3154" s="38"/>
      <c r="AT3154" s="21" t="s">
        <v>542</v>
      </c>
      <c r="AU3154" s="21" t="s">
        <v>85</v>
      </c>
    </row>
    <row r="3155" spans="1:65" s="12" customFormat="1" ht="22.9" customHeight="1">
      <c r="B3155" s="170"/>
      <c r="C3155" s="171"/>
      <c r="D3155" s="172" t="s">
        <v>71</v>
      </c>
      <c r="E3155" s="184" t="s">
        <v>3387</v>
      </c>
      <c r="F3155" s="184" t="s">
        <v>3388</v>
      </c>
      <c r="G3155" s="171"/>
      <c r="H3155" s="171"/>
      <c r="I3155" s="174"/>
      <c r="J3155" s="185">
        <f>BK3155</f>
        <v>0</v>
      </c>
      <c r="K3155" s="171"/>
      <c r="L3155" s="176"/>
      <c r="M3155" s="177"/>
      <c r="N3155" s="178"/>
      <c r="O3155" s="178"/>
      <c r="P3155" s="179">
        <f>SUM(P3156:P3302)</f>
        <v>0</v>
      </c>
      <c r="Q3155" s="178"/>
      <c r="R3155" s="179">
        <f>SUM(R3156:R3302)</f>
        <v>1.7690799999999995</v>
      </c>
      <c r="S3155" s="178"/>
      <c r="T3155" s="180">
        <f>SUM(T3156:T3302)</f>
        <v>0</v>
      </c>
      <c r="AR3155" s="181" t="s">
        <v>85</v>
      </c>
      <c r="AT3155" s="182" t="s">
        <v>71</v>
      </c>
      <c r="AU3155" s="182" t="s">
        <v>79</v>
      </c>
      <c r="AY3155" s="181" t="s">
        <v>525</v>
      </c>
      <c r="BK3155" s="183">
        <f>SUM(BK3156:BK3302)</f>
        <v>0</v>
      </c>
    </row>
    <row r="3156" spans="1:65" s="2" customFormat="1" ht="33" customHeight="1">
      <c r="A3156" s="38"/>
      <c r="B3156" s="39"/>
      <c r="C3156" s="186" t="s">
        <v>3389</v>
      </c>
      <c r="D3156" s="186" t="s">
        <v>533</v>
      </c>
      <c r="E3156" s="187" t="s">
        <v>3390</v>
      </c>
      <c r="F3156" s="188" t="s">
        <v>3391</v>
      </c>
      <c r="G3156" s="189" t="s">
        <v>3392</v>
      </c>
      <c r="H3156" s="190">
        <v>6</v>
      </c>
      <c r="I3156" s="191"/>
      <c r="J3156" s="192">
        <f>ROUND(I3156*H3156,2)</f>
        <v>0</v>
      </c>
      <c r="K3156" s="188" t="s">
        <v>536</v>
      </c>
      <c r="L3156" s="43"/>
      <c r="M3156" s="193" t="s">
        <v>19</v>
      </c>
      <c r="N3156" s="194" t="s">
        <v>44</v>
      </c>
      <c r="O3156" s="68"/>
      <c r="P3156" s="195">
        <f>O3156*H3156</f>
        <v>0</v>
      </c>
      <c r="Q3156" s="195">
        <v>1.7469999999999999E-2</v>
      </c>
      <c r="R3156" s="195">
        <f>Q3156*H3156</f>
        <v>0.10482</v>
      </c>
      <c r="S3156" s="195">
        <v>0</v>
      </c>
      <c r="T3156" s="196">
        <f>S3156*H3156</f>
        <v>0</v>
      </c>
      <c r="U3156" s="38"/>
      <c r="V3156" s="38"/>
      <c r="W3156" s="38"/>
      <c r="X3156" s="38"/>
      <c r="Y3156" s="38"/>
      <c r="Z3156" s="38"/>
      <c r="AA3156" s="38"/>
      <c r="AB3156" s="38"/>
      <c r="AC3156" s="38"/>
      <c r="AD3156" s="38"/>
      <c r="AE3156" s="38"/>
      <c r="AR3156" s="197" t="s">
        <v>642</v>
      </c>
      <c r="AT3156" s="197" t="s">
        <v>533</v>
      </c>
      <c r="AU3156" s="197" t="s">
        <v>85</v>
      </c>
      <c r="AY3156" s="21" t="s">
        <v>525</v>
      </c>
      <c r="BE3156" s="198">
        <f>IF(N3156="základní",J3156,0)</f>
        <v>0</v>
      </c>
      <c r="BF3156" s="198">
        <f>IF(N3156="snížená",J3156,0)</f>
        <v>0</v>
      </c>
      <c r="BG3156" s="198">
        <f>IF(N3156="zákl. přenesená",J3156,0)</f>
        <v>0</v>
      </c>
      <c r="BH3156" s="198">
        <f>IF(N3156="sníž. přenesená",J3156,0)</f>
        <v>0</v>
      </c>
      <c r="BI3156" s="198">
        <f>IF(N3156="nulová",J3156,0)</f>
        <v>0</v>
      </c>
      <c r="BJ3156" s="21" t="s">
        <v>85</v>
      </c>
      <c r="BK3156" s="198">
        <f>ROUND(I3156*H3156,2)</f>
        <v>0</v>
      </c>
      <c r="BL3156" s="21" t="s">
        <v>642</v>
      </c>
      <c r="BM3156" s="197" t="s">
        <v>3393</v>
      </c>
    </row>
    <row r="3157" spans="1:65" s="2" customFormat="1" ht="11.25">
      <c r="A3157" s="38"/>
      <c r="B3157" s="39"/>
      <c r="C3157" s="40"/>
      <c r="D3157" s="199" t="s">
        <v>542</v>
      </c>
      <c r="E3157" s="40"/>
      <c r="F3157" s="200" t="s">
        <v>3394</v>
      </c>
      <c r="G3157" s="40"/>
      <c r="H3157" s="40"/>
      <c r="I3157" s="201"/>
      <c r="J3157" s="40"/>
      <c r="K3157" s="40"/>
      <c r="L3157" s="43"/>
      <c r="M3157" s="202"/>
      <c r="N3157" s="203"/>
      <c r="O3157" s="68"/>
      <c r="P3157" s="68"/>
      <c r="Q3157" s="68"/>
      <c r="R3157" s="68"/>
      <c r="S3157" s="68"/>
      <c r="T3157" s="69"/>
      <c r="U3157" s="38"/>
      <c r="V3157" s="38"/>
      <c r="W3157" s="38"/>
      <c r="X3157" s="38"/>
      <c r="Y3157" s="38"/>
      <c r="Z3157" s="38"/>
      <c r="AA3157" s="38"/>
      <c r="AB3157" s="38"/>
      <c r="AC3157" s="38"/>
      <c r="AD3157" s="38"/>
      <c r="AE3157" s="38"/>
      <c r="AT3157" s="21" t="s">
        <v>542</v>
      </c>
      <c r="AU3157" s="21" t="s">
        <v>85</v>
      </c>
    </row>
    <row r="3158" spans="1:65" s="15" customFormat="1" ht="11.25">
      <c r="B3158" s="227"/>
      <c r="C3158" s="228"/>
      <c r="D3158" s="206" t="s">
        <v>546</v>
      </c>
      <c r="E3158" s="229" t="s">
        <v>19</v>
      </c>
      <c r="F3158" s="230" t="s">
        <v>3395</v>
      </c>
      <c r="G3158" s="228"/>
      <c r="H3158" s="229" t="s">
        <v>19</v>
      </c>
      <c r="I3158" s="231"/>
      <c r="J3158" s="228"/>
      <c r="K3158" s="228"/>
      <c r="L3158" s="232"/>
      <c r="M3158" s="233"/>
      <c r="N3158" s="234"/>
      <c r="O3158" s="234"/>
      <c r="P3158" s="234"/>
      <c r="Q3158" s="234"/>
      <c r="R3158" s="234"/>
      <c r="S3158" s="234"/>
      <c r="T3158" s="235"/>
      <c r="AT3158" s="236" t="s">
        <v>546</v>
      </c>
      <c r="AU3158" s="236" t="s">
        <v>85</v>
      </c>
      <c r="AV3158" s="15" t="s">
        <v>79</v>
      </c>
      <c r="AW3158" s="15" t="s">
        <v>33</v>
      </c>
      <c r="AX3158" s="15" t="s">
        <v>72</v>
      </c>
      <c r="AY3158" s="236" t="s">
        <v>525</v>
      </c>
    </row>
    <row r="3159" spans="1:65" s="13" customFormat="1" ht="11.25">
      <c r="B3159" s="204"/>
      <c r="C3159" s="205"/>
      <c r="D3159" s="206" t="s">
        <v>546</v>
      </c>
      <c r="E3159" s="207" t="s">
        <v>19</v>
      </c>
      <c r="F3159" s="208" t="s">
        <v>645</v>
      </c>
      <c r="G3159" s="205"/>
      <c r="H3159" s="209">
        <v>6</v>
      </c>
      <c r="I3159" s="210"/>
      <c r="J3159" s="205"/>
      <c r="K3159" s="205"/>
      <c r="L3159" s="211"/>
      <c r="M3159" s="212"/>
      <c r="N3159" s="213"/>
      <c r="O3159" s="213"/>
      <c r="P3159" s="213"/>
      <c r="Q3159" s="213"/>
      <c r="R3159" s="213"/>
      <c r="S3159" s="213"/>
      <c r="T3159" s="214"/>
      <c r="AT3159" s="215" t="s">
        <v>546</v>
      </c>
      <c r="AU3159" s="215" t="s">
        <v>85</v>
      </c>
      <c r="AV3159" s="13" t="s">
        <v>85</v>
      </c>
      <c r="AW3159" s="13" t="s">
        <v>33</v>
      </c>
      <c r="AX3159" s="13" t="s">
        <v>72</v>
      </c>
      <c r="AY3159" s="215" t="s">
        <v>525</v>
      </c>
    </row>
    <row r="3160" spans="1:65" s="16" customFormat="1" ht="11.25">
      <c r="B3160" s="237"/>
      <c r="C3160" s="238"/>
      <c r="D3160" s="206" t="s">
        <v>546</v>
      </c>
      <c r="E3160" s="239" t="s">
        <v>643</v>
      </c>
      <c r="F3160" s="240" t="s">
        <v>590</v>
      </c>
      <c r="G3160" s="238"/>
      <c r="H3160" s="241">
        <v>6</v>
      </c>
      <c r="I3160" s="242"/>
      <c r="J3160" s="238"/>
      <c r="K3160" s="238"/>
      <c r="L3160" s="243"/>
      <c r="M3160" s="244"/>
      <c r="N3160" s="245"/>
      <c r="O3160" s="245"/>
      <c r="P3160" s="245"/>
      <c r="Q3160" s="245"/>
      <c r="R3160" s="245"/>
      <c r="S3160" s="245"/>
      <c r="T3160" s="246"/>
      <c r="AT3160" s="247" t="s">
        <v>546</v>
      </c>
      <c r="AU3160" s="247" t="s">
        <v>85</v>
      </c>
      <c r="AV3160" s="16" t="s">
        <v>573</v>
      </c>
      <c r="AW3160" s="16" t="s">
        <v>33</v>
      </c>
      <c r="AX3160" s="16" t="s">
        <v>72</v>
      </c>
      <c r="AY3160" s="247" t="s">
        <v>525</v>
      </c>
    </row>
    <row r="3161" spans="1:65" s="14" customFormat="1" ht="11.25">
      <c r="B3161" s="216"/>
      <c r="C3161" s="217"/>
      <c r="D3161" s="206" t="s">
        <v>546</v>
      </c>
      <c r="E3161" s="218" t="s">
        <v>19</v>
      </c>
      <c r="F3161" s="219" t="s">
        <v>552</v>
      </c>
      <c r="G3161" s="217"/>
      <c r="H3161" s="220">
        <v>6</v>
      </c>
      <c r="I3161" s="221"/>
      <c r="J3161" s="217"/>
      <c r="K3161" s="217"/>
      <c r="L3161" s="222"/>
      <c r="M3161" s="223"/>
      <c r="N3161" s="224"/>
      <c r="O3161" s="224"/>
      <c r="P3161" s="224"/>
      <c r="Q3161" s="224"/>
      <c r="R3161" s="224"/>
      <c r="S3161" s="224"/>
      <c r="T3161" s="225"/>
      <c r="AT3161" s="226" t="s">
        <v>546</v>
      </c>
      <c r="AU3161" s="226" t="s">
        <v>85</v>
      </c>
      <c r="AV3161" s="14" t="s">
        <v>537</v>
      </c>
      <c r="AW3161" s="14" t="s">
        <v>33</v>
      </c>
      <c r="AX3161" s="14" t="s">
        <v>79</v>
      </c>
      <c r="AY3161" s="226" t="s">
        <v>525</v>
      </c>
    </row>
    <row r="3162" spans="1:65" s="2" customFormat="1" ht="37.9" customHeight="1">
      <c r="A3162" s="38"/>
      <c r="B3162" s="39"/>
      <c r="C3162" s="186" t="s">
        <v>3396</v>
      </c>
      <c r="D3162" s="186" t="s">
        <v>533</v>
      </c>
      <c r="E3162" s="187" t="s">
        <v>3397</v>
      </c>
      <c r="F3162" s="188" t="s">
        <v>3398</v>
      </c>
      <c r="G3162" s="189" t="s">
        <v>3392</v>
      </c>
      <c r="H3162" s="190">
        <v>16</v>
      </c>
      <c r="I3162" s="191"/>
      <c r="J3162" s="192">
        <f>ROUND(I3162*H3162,2)</f>
        <v>0</v>
      </c>
      <c r="K3162" s="188" t="s">
        <v>536</v>
      </c>
      <c r="L3162" s="43"/>
      <c r="M3162" s="193" t="s">
        <v>19</v>
      </c>
      <c r="N3162" s="194" t="s">
        <v>44</v>
      </c>
      <c r="O3162" s="68"/>
      <c r="P3162" s="195">
        <f>O3162*H3162</f>
        <v>0</v>
      </c>
      <c r="Q3162" s="195">
        <v>2.5489999999999999E-2</v>
      </c>
      <c r="R3162" s="195">
        <f>Q3162*H3162</f>
        <v>0.40783999999999998</v>
      </c>
      <c r="S3162" s="195">
        <v>0</v>
      </c>
      <c r="T3162" s="196">
        <f>S3162*H3162</f>
        <v>0</v>
      </c>
      <c r="U3162" s="38"/>
      <c r="V3162" s="38"/>
      <c r="W3162" s="38"/>
      <c r="X3162" s="38"/>
      <c r="Y3162" s="38"/>
      <c r="Z3162" s="38"/>
      <c r="AA3162" s="38"/>
      <c r="AB3162" s="38"/>
      <c r="AC3162" s="38"/>
      <c r="AD3162" s="38"/>
      <c r="AE3162" s="38"/>
      <c r="AR3162" s="197" t="s">
        <v>642</v>
      </c>
      <c r="AT3162" s="197" t="s">
        <v>533</v>
      </c>
      <c r="AU3162" s="197" t="s">
        <v>85</v>
      </c>
      <c r="AY3162" s="21" t="s">
        <v>525</v>
      </c>
      <c r="BE3162" s="198">
        <f>IF(N3162="základní",J3162,0)</f>
        <v>0</v>
      </c>
      <c r="BF3162" s="198">
        <f>IF(N3162="snížená",J3162,0)</f>
        <v>0</v>
      </c>
      <c r="BG3162" s="198">
        <f>IF(N3162="zákl. přenesená",J3162,0)</f>
        <v>0</v>
      </c>
      <c r="BH3162" s="198">
        <f>IF(N3162="sníž. přenesená",J3162,0)</f>
        <v>0</v>
      </c>
      <c r="BI3162" s="198">
        <f>IF(N3162="nulová",J3162,0)</f>
        <v>0</v>
      </c>
      <c r="BJ3162" s="21" t="s">
        <v>85</v>
      </c>
      <c r="BK3162" s="198">
        <f>ROUND(I3162*H3162,2)</f>
        <v>0</v>
      </c>
      <c r="BL3162" s="21" t="s">
        <v>642</v>
      </c>
      <c r="BM3162" s="197" t="s">
        <v>3399</v>
      </c>
    </row>
    <row r="3163" spans="1:65" s="2" customFormat="1" ht="11.25">
      <c r="A3163" s="38"/>
      <c r="B3163" s="39"/>
      <c r="C3163" s="40"/>
      <c r="D3163" s="199" t="s">
        <v>542</v>
      </c>
      <c r="E3163" s="40"/>
      <c r="F3163" s="200" t="s">
        <v>3400</v>
      </c>
      <c r="G3163" s="40"/>
      <c r="H3163" s="40"/>
      <c r="I3163" s="201"/>
      <c r="J3163" s="40"/>
      <c r="K3163" s="40"/>
      <c r="L3163" s="43"/>
      <c r="M3163" s="202"/>
      <c r="N3163" s="203"/>
      <c r="O3163" s="68"/>
      <c r="P3163" s="68"/>
      <c r="Q3163" s="68"/>
      <c r="R3163" s="68"/>
      <c r="S3163" s="68"/>
      <c r="T3163" s="69"/>
      <c r="U3163" s="38"/>
      <c r="V3163" s="38"/>
      <c r="W3163" s="38"/>
      <c r="X3163" s="38"/>
      <c r="Y3163" s="38"/>
      <c r="Z3163" s="38"/>
      <c r="AA3163" s="38"/>
      <c r="AB3163" s="38"/>
      <c r="AC3163" s="38"/>
      <c r="AD3163" s="38"/>
      <c r="AE3163" s="38"/>
      <c r="AT3163" s="21" t="s">
        <v>542</v>
      </c>
      <c r="AU3163" s="21" t="s">
        <v>85</v>
      </c>
    </row>
    <row r="3164" spans="1:65" s="15" customFormat="1" ht="11.25">
      <c r="B3164" s="227"/>
      <c r="C3164" s="228"/>
      <c r="D3164" s="206" t="s">
        <v>546</v>
      </c>
      <c r="E3164" s="229" t="s">
        <v>19</v>
      </c>
      <c r="F3164" s="230" t="s">
        <v>3401</v>
      </c>
      <c r="G3164" s="228"/>
      <c r="H3164" s="229" t="s">
        <v>19</v>
      </c>
      <c r="I3164" s="231"/>
      <c r="J3164" s="228"/>
      <c r="K3164" s="228"/>
      <c r="L3164" s="232"/>
      <c r="M3164" s="233"/>
      <c r="N3164" s="234"/>
      <c r="O3164" s="234"/>
      <c r="P3164" s="234"/>
      <c r="Q3164" s="234"/>
      <c r="R3164" s="234"/>
      <c r="S3164" s="234"/>
      <c r="T3164" s="235"/>
      <c r="AT3164" s="236" t="s">
        <v>546</v>
      </c>
      <c r="AU3164" s="236" t="s">
        <v>85</v>
      </c>
      <c r="AV3164" s="15" t="s">
        <v>79</v>
      </c>
      <c r="AW3164" s="15" t="s">
        <v>33</v>
      </c>
      <c r="AX3164" s="15" t="s">
        <v>72</v>
      </c>
      <c r="AY3164" s="236" t="s">
        <v>525</v>
      </c>
    </row>
    <row r="3165" spans="1:65" s="13" customFormat="1" ht="11.25">
      <c r="B3165" s="204"/>
      <c r="C3165" s="205"/>
      <c r="D3165" s="206" t="s">
        <v>546</v>
      </c>
      <c r="E3165" s="207" t="s">
        <v>19</v>
      </c>
      <c r="F3165" s="208" t="s">
        <v>642</v>
      </c>
      <c r="G3165" s="205"/>
      <c r="H3165" s="209">
        <v>16</v>
      </c>
      <c r="I3165" s="210"/>
      <c r="J3165" s="205"/>
      <c r="K3165" s="205"/>
      <c r="L3165" s="211"/>
      <c r="M3165" s="212"/>
      <c r="N3165" s="213"/>
      <c r="O3165" s="213"/>
      <c r="P3165" s="213"/>
      <c r="Q3165" s="213"/>
      <c r="R3165" s="213"/>
      <c r="S3165" s="213"/>
      <c r="T3165" s="214"/>
      <c r="AT3165" s="215" t="s">
        <v>546</v>
      </c>
      <c r="AU3165" s="215" t="s">
        <v>85</v>
      </c>
      <c r="AV3165" s="13" t="s">
        <v>85</v>
      </c>
      <c r="AW3165" s="13" t="s">
        <v>33</v>
      </c>
      <c r="AX3165" s="13" t="s">
        <v>72</v>
      </c>
      <c r="AY3165" s="215" t="s">
        <v>525</v>
      </c>
    </row>
    <row r="3166" spans="1:65" s="16" customFormat="1" ht="11.25">
      <c r="B3166" s="237"/>
      <c r="C3166" s="238"/>
      <c r="D3166" s="206" t="s">
        <v>546</v>
      </c>
      <c r="E3166" s="239" t="s">
        <v>639</v>
      </c>
      <c r="F3166" s="240" t="s">
        <v>590</v>
      </c>
      <c r="G3166" s="238"/>
      <c r="H3166" s="241">
        <v>16</v>
      </c>
      <c r="I3166" s="242"/>
      <c r="J3166" s="238"/>
      <c r="K3166" s="238"/>
      <c r="L3166" s="243"/>
      <c r="M3166" s="244"/>
      <c r="N3166" s="245"/>
      <c r="O3166" s="245"/>
      <c r="P3166" s="245"/>
      <c r="Q3166" s="245"/>
      <c r="R3166" s="245"/>
      <c r="S3166" s="245"/>
      <c r="T3166" s="246"/>
      <c r="AT3166" s="247" t="s">
        <v>546</v>
      </c>
      <c r="AU3166" s="247" t="s">
        <v>85</v>
      </c>
      <c r="AV3166" s="16" t="s">
        <v>573</v>
      </c>
      <c r="AW3166" s="16" t="s">
        <v>33</v>
      </c>
      <c r="AX3166" s="16" t="s">
        <v>72</v>
      </c>
      <c r="AY3166" s="247" t="s">
        <v>525</v>
      </c>
    </row>
    <row r="3167" spans="1:65" s="14" customFormat="1" ht="11.25">
      <c r="B3167" s="216"/>
      <c r="C3167" s="217"/>
      <c r="D3167" s="206" t="s">
        <v>546</v>
      </c>
      <c r="E3167" s="218" t="s">
        <v>19</v>
      </c>
      <c r="F3167" s="219" t="s">
        <v>552</v>
      </c>
      <c r="G3167" s="217"/>
      <c r="H3167" s="220">
        <v>16</v>
      </c>
      <c r="I3167" s="221"/>
      <c r="J3167" s="217"/>
      <c r="K3167" s="217"/>
      <c r="L3167" s="222"/>
      <c r="M3167" s="223"/>
      <c r="N3167" s="224"/>
      <c r="O3167" s="224"/>
      <c r="P3167" s="224"/>
      <c r="Q3167" s="224"/>
      <c r="R3167" s="224"/>
      <c r="S3167" s="224"/>
      <c r="T3167" s="225"/>
      <c r="AT3167" s="226" t="s">
        <v>546</v>
      </c>
      <c r="AU3167" s="226" t="s">
        <v>85</v>
      </c>
      <c r="AV3167" s="14" t="s">
        <v>537</v>
      </c>
      <c r="AW3167" s="14" t="s">
        <v>33</v>
      </c>
      <c r="AX3167" s="14" t="s">
        <v>79</v>
      </c>
      <c r="AY3167" s="226" t="s">
        <v>525</v>
      </c>
    </row>
    <row r="3168" spans="1:65" s="2" customFormat="1" ht="24.2" customHeight="1">
      <c r="A3168" s="38"/>
      <c r="B3168" s="39"/>
      <c r="C3168" s="186" t="s">
        <v>3402</v>
      </c>
      <c r="D3168" s="186" t="s">
        <v>533</v>
      </c>
      <c r="E3168" s="187" t="s">
        <v>3403</v>
      </c>
      <c r="F3168" s="188" t="s">
        <v>3404</v>
      </c>
      <c r="G3168" s="189" t="s">
        <v>651</v>
      </c>
      <c r="H3168" s="190">
        <v>22</v>
      </c>
      <c r="I3168" s="191"/>
      <c r="J3168" s="192">
        <f>ROUND(I3168*H3168,2)</f>
        <v>0</v>
      </c>
      <c r="K3168" s="188" t="s">
        <v>536</v>
      </c>
      <c r="L3168" s="43"/>
      <c r="M3168" s="193" t="s">
        <v>19</v>
      </c>
      <c r="N3168" s="194" t="s">
        <v>44</v>
      </c>
      <c r="O3168" s="68"/>
      <c r="P3168" s="195">
        <f>O3168*H3168</f>
        <v>0</v>
      </c>
      <c r="Q3168" s="195">
        <v>0</v>
      </c>
      <c r="R3168" s="195">
        <f>Q3168*H3168</f>
        <v>0</v>
      </c>
      <c r="S3168" s="195">
        <v>0</v>
      </c>
      <c r="T3168" s="196">
        <f>S3168*H3168</f>
        <v>0</v>
      </c>
      <c r="U3168" s="38"/>
      <c r="V3168" s="38"/>
      <c r="W3168" s="38"/>
      <c r="X3168" s="38"/>
      <c r="Y3168" s="38"/>
      <c r="Z3168" s="38"/>
      <c r="AA3168" s="38"/>
      <c r="AB3168" s="38"/>
      <c r="AC3168" s="38"/>
      <c r="AD3168" s="38"/>
      <c r="AE3168" s="38"/>
      <c r="AR3168" s="197" t="s">
        <v>642</v>
      </c>
      <c r="AT3168" s="197" t="s">
        <v>533</v>
      </c>
      <c r="AU3168" s="197" t="s">
        <v>85</v>
      </c>
      <c r="AY3168" s="21" t="s">
        <v>525</v>
      </c>
      <c r="BE3168" s="198">
        <f>IF(N3168="základní",J3168,0)</f>
        <v>0</v>
      </c>
      <c r="BF3168" s="198">
        <f>IF(N3168="snížená",J3168,0)</f>
        <v>0</v>
      </c>
      <c r="BG3168" s="198">
        <f>IF(N3168="zákl. přenesená",J3168,0)</f>
        <v>0</v>
      </c>
      <c r="BH3168" s="198">
        <f>IF(N3168="sníž. přenesená",J3168,0)</f>
        <v>0</v>
      </c>
      <c r="BI3168" s="198">
        <f>IF(N3168="nulová",J3168,0)</f>
        <v>0</v>
      </c>
      <c r="BJ3168" s="21" t="s">
        <v>85</v>
      </c>
      <c r="BK3168" s="198">
        <f>ROUND(I3168*H3168,2)</f>
        <v>0</v>
      </c>
      <c r="BL3168" s="21" t="s">
        <v>642</v>
      </c>
      <c r="BM3168" s="197" t="s">
        <v>3405</v>
      </c>
    </row>
    <row r="3169" spans="1:65" s="2" customFormat="1" ht="11.25">
      <c r="A3169" s="38"/>
      <c r="B3169" s="39"/>
      <c r="C3169" s="40"/>
      <c r="D3169" s="199" t="s">
        <v>542</v>
      </c>
      <c r="E3169" s="40"/>
      <c r="F3169" s="200" t="s">
        <v>3406</v>
      </c>
      <c r="G3169" s="40"/>
      <c r="H3169" s="40"/>
      <c r="I3169" s="201"/>
      <c r="J3169" s="40"/>
      <c r="K3169" s="40"/>
      <c r="L3169" s="43"/>
      <c r="M3169" s="202"/>
      <c r="N3169" s="203"/>
      <c r="O3169" s="68"/>
      <c r="P3169" s="68"/>
      <c r="Q3169" s="68"/>
      <c r="R3169" s="68"/>
      <c r="S3169" s="68"/>
      <c r="T3169" s="69"/>
      <c r="U3169" s="38"/>
      <c r="V3169" s="38"/>
      <c r="W3169" s="38"/>
      <c r="X3169" s="38"/>
      <c r="Y3169" s="38"/>
      <c r="Z3169" s="38"/>
      <c r="AA3169" s="38"/>
      <c r="AB3169" s="38"/>
      <c r="AC3169" s="38"/>
      <c r="AD3169" s="38"/>
      <c r="AE3169" s="38"/>
      <c r="AT3169" s="21" t="s">
        <v>542</v>
      </c>
      <c r="AU3169" s="21" t="s">
        <v>85</v>
      </c>
    </row>
    <row r="3170" spans="1:65" s="13" customFormat="1" ht="11.25">
      <c r="B3170" s="204"/>
      <c r="C3170" s="205"/>
      <c r="D3170" s="206" t="s">
        <v>546</v>
      </c>
      <c r="E3170" s="207" t="s">
        <v>19</v>
      </c>
      <c r="F3170" s="208" t="s">
        <v>3407</v>
      </c>
      <c r="G3170" s="205"/>
      <c r="H3170" s="209">
        <v>22</v>
      </c>
      <c r="I3170" s="210"/>
      <c r="J3170" s="205"/>
      <c r="K3170" s="205"/>
      <c r="L3170" s="211"/>
      <c r="M3170" s="212"/>
      <c r="N3170" s="213"/>
      <c r="O3170" s="213"/>
      <c r="P3170" s="213"/>
      <c r="Q3170" s="213"/>
      <c r="R3170" s="213"/>
      <c r="S3170" s="213"/>
      <c r="T3170" s="214"/>
      <c r="AT3170" s="215" t="s">
        <v>546</v>
      </c>
      <c r="AU3170" s="215" t="s">
        <v>85</v>
      </c>
      <c r="AV3170" s="13" t="s">
        <v>85</v>
      </c>
      <c r="AW3170" s="13" t="s">
        <v>33</v>
      </c>
      <c r="AX3170" s="13" t="s">
        <v>79</v>
      </c>
      <c r="AY3170" s="215" t="s">
        <v>525</v>
      </c>
    </row>
    <row r="3171" spans="1:65" s="2" customFormat="1" ht="21.75" customHeight="1">
      <c r="A3171" s="38"/>
      <c r="B3171" s="39"/>
      <c r="C3171" s="248" t="s">
        <v>3408</v>
      </c>
      <c r="D3171" s="248" t="s">
        <v>369</v>
      </c>
      <c r="E3171" s="249" t="s">
        <v>3409</v>
      </c>
      <c r="F3171" s="250" t="s">
        <v>3410</v>
      </c>
      <c r="G3171" s="251" t="s">
        <v>651</v>
      </c>
      <c r="H3171" s="252">
        <v>16</v>
      </c>
      <c r="I3171" s="253"/>
      <c r="J3171" s="254">
        <f>ROUND(I3171*H3171,2)</f>
        <v>0</v>
      </c>
      <c r="K3171" s="250" t="s">
        <v>536</v>
      </c>
      <c r="L3171" s="255"/>
      <c r="M3171" s="256" t="s">
        <v>19</v>
      </c>
      <c r="N3171" s="257" t="s">
        <v>44</v>
      </c>
      <c r="O3171" s="68"/>
      <c r="P3171" s="195">
        <f>O3171*H3171</f>
        <v>0</v>
      </c>
      <c r="Q3171" s="195">
        <v>1.9E-3</v>
      </c>
      <c r="R3171" s="195">
        <f>Q3171*H3171</f>
        <v>3.04E-2</v>
      </c>
      <c r="S3171" s="195">
        <v>0</v>
      </c>
      <c r="T3171" s="196">
        <f>S3171*H3171</f>
        <v>0</v>
      </c>
      <c r="U3171" s="38"/>
      <c r="V3171" s="38"/>
      <c r="W3171" s="38"/>
      <c r="X3171" s="38"/>
      <c r="Y3171" s="38"/>
      <c r="Z3171" s="38"/>
      <c r="AA3171" s="38"/>
      <c r="AB3171" s="38"/>
      <c r="AC3171" s="38"/>
      <c r="AD3171" s="38"/>
      <c r="AE3171" s="38"/>
      <c r="AR3171" s="197" t="s">
        <v>839</v>
      </c>
      <c r="AT3171" s="197" t="s">
        <v>369</v>
      </c>
      <c r="AU3171" s="197" t="s">
        <v>85</v>
      </c>
      <c r="AY3171" s="21" t="s">
        <v>525</v>
      </c>
      <c r="BE3171" s="198">
        <f>IF(N3171="základní",J3171,0)</f>
        <v>0</v>
      </c>
      <c r="BF3171" s="198">
        <f>IF(N3171="snížená",J3171,0)</f>
        <v>0</v>
      </c>
      <c r="BG3171" s="198">
        <f>IF(N3171="zákl. přenesená",J3171,0)</f>
        <v>0</v>
      </c>
      <c r="BH3171" s="198">
        <f>IF(N3171="sníž. přenesená",J3171,0)</f>
        <v>0</v>
      </c>
      <c r="BI3171" s="198">
        <f>IF(N3171="nulová",J3171,0)</f>
        <v>0</v>
      </c>
      <c r="BJ3171" s="21" t="s">
        <v>85</v>
      </c>
      <c r="BK3171" s="198">
        <f>ROUND(I3171*H3171,2)</f>
        <v>0</v>
      </c>
      <c r="BL3171" s="21" t="s">
        <v>642</v>
      </c>
      <c r="BM3171" s="197" t="s">
        <v>3411</v>
      </c>
    </row>
    <row r="3172" spans="1:65" s="13" customFormat="1" ht="11.25">
      <c r="B3172" s="204"/>
      <c r="C3172" s="205"/>
      <c r="D3172" s="206" t="s">
        <v>546</v>
      </c>
      <c r="E3172" s="207" t="s">
        <v>19</v>
      </c>
      <c r="F3172" s="208" t="s">
        <v>639</v>
      </c>
      <c r="G3172" s="205"/>
      <c r="H3172" s="209">
        <v>16</v>
      </c>
      <c r="I3172" s="210"/>
      <c r="J3172" s="205"/>
      <c r="K3172" s="205"/>
      <c r="L3172" s="211"/>
      <c r="M3172" s="212"/>
      <c r="N3172" s="213"/>
      <c r="O3172" s="213"/>
      <c r="P3172" s="213"/>
      <c r="Q3172" s="213"/>
      <c r="R3172" s="213"/>
      <c r="S3172" s="213"/>
      <c r="T3172" s="214"/>
      <c r="AT3172" s="215" t="s">
        <v>546</v>
      </c>
      <c r="AU3172" s="215" t="s">
        <v>85</v>
      </c>
      <c r="AV3172" s="13" t="s">
        <v>85</v>
      </c>
      <c r="AW3172" s="13" t="s">
        <v>33</v>
      </c>
      <c r="AX3172" s="13" t="s">
        <v>79</v>
      </c>
      <c r="AY3172" s="215" t="s">
        <v>525</v>
      </c>
    </row>
    <row r="3173" spans="1:65" s="2" customFormat="1" ht="16.5" customHeight="1">
      <c r="A3173" s="38"/>
      <c r="B3173" s="39"/>
      <c r="C3173" s="248" t="s">
        <v>3412</v>
      </c>
      <c r="D3173" s="248" t="s">
        <v>369</v>
      </c>
      <c r="E3173" s="249" t="s">
        <v>3413</v>
      </c>
      <c r="F3173" s="250" t="s">
        <v>3414</v>
      </c>
      <c r="G3173" s="251" t="s">
        <v>651</v>
      </c>
      <c r="H3173" s="252">
        <v>6</v>
      </c>
      <c r="I3173" s="253"/>
      <c r="J3173" s="254">
        <f>ROUND(I3173*H3173,2)</f>
        <v>0</v>
      </c>
      <c r="K3173" s="250" t="s">
        <v>536</v>
      </c>
      <c r="L3173" s="255"/>
      <c r="M3173" s="256" t="s">
        <v>19</v>
      </c>
      <c r="N3173" s="257" t="s">
        <v>44</v>
      </c>
      <c r="O3173" s="68"/>
      <c r="P3173" s="195">
        <f>O3173*H3173</f>
        <v>0</v>
      </c>
      <c r="Q3173" s="195">
        <v>2.2000000000000001E-3</v>
      </c>
      <c r="R3173" s="195">
        <f>Q3173*H3173</f>
        <v>1.32E-2</v>
      </c>
      <c r="S3173" s="195">
        <v>0</v>
      </c>
      <c r="T3173" s="196">
        <f>S3173*H3173</f>
        <v>0</v>
      </c>
      <c r="U3173" s="38"/>
      <c r="V3173" s="38"/>
      <c r="W3173" s="38"/>
      <c r="X3173" s="38"/>
      <c r="Y3173" s="38"/>
      <c r="Z3173" s="38"/>
      <c r="AA3173" s="38"/>
      <c r="AB3173" s="38"/>
      <c r="AC3173" s="38"/>
      <c r="AD3173" s="38"/>
      <c r="AE3173" s="38"/>
      <c r="AR3173" s="197" t="s">
        <v>839</v>
      </c>
      <c r="AT3173" s="197" t="s">
        <v>369</v>
      </c>
      <c r="AU3173" s="197" t="s">
        <v>85</v>
      </c>
      <c r="AY3173" s="21" t="s">
        <v>525</v>
      </c>
      <c r="BE3173" s="198">
        <f>IF(N3173="základní",J3173,0)</f>
        <v>0</v>
      </c>
      <c r="BF3173" s="198">
        <f>IF(N3173="snížená",J3173,0)</f>
        <v>0</v>
      </c>
      <c r="BG3173" s="198">
        <f>IF(N3173="zákl. přenesená",J3173,0)</f>
        <v>0</v>
      </c>
      <c r="BH3173" s="198">
        <f>IF(N3173="sníž. přenesená",J3173,0)</f>
        <v>0</v>
      </c>
      <c r="BI3173" s="198">
        <f>IF(N3173="nulová",J3173,0)</f>
        <v>0</v>
      </c>
      <c r="BJ3173" s="21" t="s">
        <v>85</v>
      </c>
      <c r="BK3173" s="198">
        <f>ROUND(I3173*H3173,2)</f>
        <v>0</v>
      </c>
      <c r="BL3173" s="21" t="s">
        <v>642</v>
      </c>
      <c r="BM3173" s="197" t="s">
        <v>3415</v>
      </c>
    </row>
    <row r="3174" spans="1:65" s="13" customFormat="1" ht="11.25">
      <c r="B3174" s="204"/>
      <c r="C3174" s="205"/>
      <c r="D3174" s="206" t="s">
        <v>546</v>
      </c>
      <c r="E3174" s="207" t="s">
        <v>19</v>
      </c>
      <c r="F3174" s="208" t="s">
        <v>643</v>
      </c>
      <c r="G3174" s="205"/>
      <c r="H3174" s="209">
        <v>6</v>
      </c>
      <c r="I3174" s="210"/>
      <c r="J3174" s="205"/>
      <c r="K3174" s="205"/>
      <c r="L3174" s="211"/>
      <c r="M3174" s="212"/>
      <c r="N3174" s="213"/>
      <c r="O3174" s="213"/>
      <c r="P3174" s="213"/>
      <c r="Q3174" s="213"/>
      <c r="R3174" s="213"/>
      <c r="S3174" s="213"/>
      <c r="T3174" s="214"/>
      <c r="AT3174" s="215" t="s">
        <v>546</v>
      </c>
      <c r="AU3174" s="215" t="s">
        <v>85</v>
      </c>
      <c r="AV3174" s="13" t="s">
        <v>85</v>
      </c>
      <c r="AW3174" s="13" t="s">
        <v>33</v>
      </c>
      <c r="AX3174" s="13" t="s">
        <v>79</v>
      </c>
      <c r="AY3174" s="215" t="s">
        <v>525</v>
      </c>
    </row>
    <row r="3175" spans="1:65" s="2" customFormat="1" ht="37.9" customHeight="1">
      <c r="A3175" s="38"/>
      <c r="B3175" s="39"/>
      <c r="C3175" s="186" t="s">
        <v>3416</v>
      </c>
      <c r="D3175" s="186" t="s">
        <v>533</v>
      </c>
      <c r="E3175" s="187" t="s">
        <v>3417</v>
      </c>
      <c r="F3175" s="188" t="s">
        <v>3418</v>
      </c>
      <c r="G3175" s="189" t="s">
        <v>3392</v>
      </c>
      <c r="H3175" s="190">
        <v>20</v>
      </c>
      <c r="I3175" s="191"/>
      <c r="J3175" s="192">
        <f>ROUND(I3175*H3175,2)</f>
        <v>0</v>
      </c>
      <c r="K3175" s="188" t="s">
        <v>536</v>
      </c>
      <c r="L3175" s="43"/>
      <c r="M3175" s="193" t="s">
        <v>19</v>
      </c>
      <c r="N3175" s="194" t="s">
        <v>44</v>
      </c>
      <c r="O3175" s="68"/>
      <c r="P3175" s="195">
        <f>O3175*H3175</f>
        <v>0</v>
      </c>
      <c r="Q3175" s="195">
        <v>1.847E-2</v>
      </c>
      <c r="R3175" s="195">
        <f>Q3175*H3175</f>
        <v>0.36940000000000001</v>
      </c>
      <c r="S3175" s="195">
        <v>0</v>
      </c>
      <c r="T3175" s="196">
        <f>S3175*H3175</f>
        <v>0</v>
      </c>
      <c r="U3175" s="38"/>
      <c r="V3175" s="38"/>
      <c r="W3175" s="38"/>
      <c r="X3175" s="38"/>
      <c r="Y3175" s="38"/>
      <c r="Z3175" s="38"/>
      <c r="AA3175" s="38"/>
      <c r="AB3175" s="38"/>
      <c r="AC3175" s="38"/>
      <c r="AD3175" s="38"/>
      <c r="AE3175" s="38"/>
      <c r="AR3175" s="197" t="s">
        <v>642</v>
      </c>
      <c r="AT3175" s="197" t="s">
        <v>533</v>
      </c>
      <c r="AU3175" s="197" t="s">
        <v>85</v>
      </c>
      <c r="AY3175" s="21" t="s">
        <v>525</v>
      </c>
      <c r="BE3175" s="198">
        <f>IF(N3175="základní",J3175,0)</f>
        <v>0</v>
      </c>
      <c r="BF3175" s="198">
        <f>IF(N3175="snížená",J3175,0)</f>
        <v>0</v>
      </c>
      <c r="BG3175" s="198">
        <f>IF(N3175="zákl. přenesená",J3175,0)</f>
        <v>0</v>
      </c>
      <c r="BH3175" s="198">
        <f>IF(N3175="sníž. přenesená",J3175,0)</f>
        <v>0</v>
      </c>
      <c r="BI3175" s="198">
        <f>IF(N3175="nulová",J3175,0)</f>
        <v>0</v>
      </c>
      <c r="BJ3175" s="21" t="s">
        <v>85</v>
      </c>
      <c r="BK3175" s="198">
        <f>ROUND(I3175*H3175,2)</f>
        <v>0</v>
      </c>
      <c r="BL3175" s="21" t="s">
        <v>642</v>
      </c>
      <c r="BM3175" s="197" t="s">
        <v>3419</v>
      </c>
    </row>
    <row r="3176" spans="1:65" s="2" customFormat="1" ht="11.25">
      <c r="A3176" s="38"/>
      <c r="B3176" s="39"/>
      <c r="C3176" s="40"/>
      <c r="D3176" s="199" t="s">
        <v>542</v>
      </c>
      <c r="E3176" s="40"/>
      <c r="F3176" s="200" t="s">
        <v>3420</v>
      </c>
      <c r="G3176" s="40"/>
      <c r="H3176" s="40"/>
      <c r="I3176" s="201"/>
      <c r="J3176" s="40"/>
      <c r="K3176" s="40"/>
      <c r="L3176" s="43"/>
      <c r="M3176" s="202"/>
      <c r="N3176" s="203"/>
      <c r="O3176" s="68"/>
      <c r="P3176" s="68"/>
      <c r="Q3176" s="68"/>
      <c r="R3176" s="68"/>
      <c r="S3176" s="68"/>
      <c r="T3176" s="69"/>
      <c r="U3176" s="38"/>
      <c r="V3176" s="38"/>
      <c r="W3176" s="38"/>
      <c r="X3176" s="38"/>
      <c r="Y3176" s="38"/>
      <c r="Z3176" s="38"/>
      <c r="AA3176" s="38"/>
      <c r="AB3176" s="38"/>
      <c r="AC3176" s="38"/>
      <c r="AD3176" s="38"/>
      <c r="AE3176" s="38"/>
      <c r="AT3176" s="21" t="s">
        <v>542</v>
      </c>
      <c r="AU3176" s="21" t="s">
        <v>85</v>
      </c>
    </row>
    <row r="3177" spans="1:65" s="15" customFormat="1" ht="11.25">
      <c r="B3177" s="227"/>
      <c r="C3177" s="228"/>
      <c r="D3177" s="206" t="s">
        <v>546</v>
      </c>
      <c r="E3177" s="229" t="s">
        <v>19</v>
      </c>
      <c r="F3177" s="230" t="s">
        <v>3421</v>
      </c>
      <c r="G3177" s="228"/>
      <c r="H3177" s="229" t="s">
        <v>19</v>
      </c>
      <c r="I3177" s="231"/>
      <c r="J3177" s="228"/>
      <c r="K3177" s="228"/>
      <c r="L3177" s="232"/>
      <c r="M3177" s="233"/>
      <c r="N3177" s="234"/>
      <c r="O3177" s="234"/>
      <c r="P3177" s="234"/>
      <c r="Q3177" s="234"/>
      <c r="R3177" s="234"/>
      <c r="S3177" s="234"/>
      <c r="T3177" s="235"/>
      <c r="AT3177" s="236" t="s">
        <v>546</v>
      </c>
      <c r="AU3177" s="236" t="s">
        <v>85</v>
      </c>
      <c r="AV3177" s="15" t="s">
        <v>79</v>
      </c>
      <c r="AW3177" s="15" t="s">
        <v>33</v>
      </c>
      <c r="AX3177" s="15" t="s">
        <v>72</v>
      </c>
      <c r="AY3177" s="236" t="s">
        <v>525</v>
      </c>
    </row>
    <row r="3178" spans="1:65" s="13" customFormat="1" ht="11.25">
      <c r="B3178" s="204"/>
      <c r="C3178" s="205"/>
      <c r="D3178" s="206" t="s">
        <v>546</v>
      </c>
      <c r="E3178" s="207" t="s">
        <v>19</v>
      </c>
      <c r="F3178" s="208" t="s">
        <v>659</v>
      </c>
      <c r="G3178" s="205"/>
      <c r="H3178" s="209">
        <v>20</v>
      </c>
      <c r="I3178" s="210"/>
      <c r="J3178" s="205"/>
      <c r="K3178" s="205"/>
      <c r="L3178" s="211"/>
      <c r="M3178" s="212"/>
      <c r="N3178" s="213"/>
      <c r="O3178" s="213"/>
      <c r="P3178" s="213"/>
      <c r="Q3178" s="213"/>
      <c r="R3178" s="213"/>
      <c r="S3178" s="213"/>
      <c r="T3178" s="214"/>
      <c r="AT3178" s="215" t="s">
        <v>546</v>
      </c>
      <c r="AU3178" s="215" t="s">
        <v>85</v>
      </c>
      <c r="AV3178" s="13" t="s">
        <v>85</v>
      </c>
      <c r="AW3178" s="13" t="s">
        <v>33</v>
      </c>
      <c r="AX3178" s="13" t="s">
        <v>72</v>
      </c>
      <c r="AY3178" s="215" t="s">
        <v>525</v>
      </c>
    </row>
    <row r="3179" spans="1:65" s="16" customFormat="1" ht="11.25">
      <c r="B3179" s="237"/>
      <c r="C3179" s="238"/>
      <c r="D3179" s="206" t="s">
        <v>546</v>
      </c>
      <c r="E3179" s="239" t="s">
        <v>657</v>
      </c>
      <c r="F3179" s="240" t="s">
        <v>590</v>
      </c>
      <c r="G3179" s="238"/>
      <c r="H3179" s="241">
        <v>20</v>
      </c>
      <c r="I3179" s="242"/>
      <c r="J3179" s="238"/>
      <c r="K3179" s="238"/>
      <c r="L3179" s="243"/>
      <c r="M3179" s="244"/>
      <c r="N3179" s="245"/>
      <c r="O3179" s="245"/>
      <c r="P3179" s="245"/>
      <c r="Q3179" s="245"/>
      <c r="R3179" s="245"/>
      <c r="S3179" s="245"/>
      <c r="T3179" s="246"/>
      <c r="AT3179" s="247" t="s">
        <v>546</v>
      </c>
      <c r="AU3179" s="247" t="s">
        <v>85</v>
      </c>
      <c r="AV3179" s="16" t="s">
        <v>573</v>
      </c>
      <c r="AW3179" s="16" t="s">
        <v>33</v>
      </c>
      <c r="AX3179" s="16" t="s">
        <v>72</v>
      </c>
      <c r="AY3179" s="247" t="s">
        <v>525</v>
      </c>
    </row>
    <row r="3180" spans="1:65" s="14" customFormat="1" ht="11.25">
      <c r="B3180" s="216"/>
      <c r="C3180" s="217"/>
      <c r="D3180" s="206" t="s">
        <v>546</v>
      </c>
      <c r="E3180" s="218" t="s">
        <v>19</v>
      </c>
      <c r="F3180" s="219" t="s">
        <v>552</v>
      </c>
      <c r="G3180" s="217"/>
      <c r="H3180" s="220">
        <v>20</v>
      </c>
      <c r="I3180" s="221"/>
      <c r="J3180" s="217"/>
      <c r="K3180" s="217"/>
      <c r="L3180" s="222"/>
      <c r="M3180" s="223"/>
      <c r="N3180" s="224"/>
      <c r="O3180" s="224"/>
      <c r="P3180" s="224"/>
      <c r="Q3180" s="224"/>
      <c r="R3180" s="224"/>
      <c r="S3180" s="224"/>
      <c r="T3180" s="225"/>
      <c r="AT3180" s="226" t="s">
        <v>546</v>
      </c>
      <c r="AU3180" s="226" t="s">
        <v>85</v>
      </c>
      <c r="AV3180" s="14" t="s">
        <v>537</v>
      </c>
      <c r="AW3180" s="14" t="s">
        <v>33</v>
      </c>
      <c r="AX3180" s="14" t="s">
        <v>79</v>
      </c>
      <c r="AY3180" s="226" t="s">
        <v>525</v>
      </c>
    </row>
    <row r="3181" spans="1:65" s="2" customFormat="1" ht="37.9" customHeight="1">
      <c r="A3181" s="38"/>
      <c r="B3181" s="39"/>
      <c r="C3181" s="186" t="s">
        <v>3422</v>
      </c>
      <c r="D3181" s="186" t="s">
        <v>533</v>
      </c>
      <c r="E3181" s="187" t="s">
        <v>3423</v>
      </c>
      <c r="F3181" s="188" t="s">
        <v>3424</v>
      </c>
      <c r="G3181" s="189" t="s">
        <v>3392</v>
      </c>
      <c r="H3181" s="190">
        <v>16</v>
      </c>
      <c r="I3181" s="191"/>
      <c r="J3181" s="192">
        <f>ROUND(I3181*H3181,2)</f>
        <v>0</v>
      </c>
      <c r="K3181" s="188" t="s">
        <v>536</v>
      </c>
      <c r="L3181" s="43"/>
      <c r="M3181" s="193" t="s">
        <v>19</v>
      </c>
      <c r="N3181" s="194" t="s">
        <v>44</v>
      </c>
      <c r="O3181" s="68"/>
      <c r="P3181" s="195">
        <f>O3181*H3181</f>
        <v>0</v>
      </c>
      <c r="Q3181" s="195">
        <v>1.9709999999999998E-2</v>
      </c>
      <c r="R3181" s="195">
        <f>Q3181*H3181</f>
        <v>0.31535999999999997</v>
      </c>
      <c r="S3181" s="195">
        <v>0</v>
      </c>
      <c r="T3181" s="196">
        <f>S3181*H3181</f>
        <v>0</v>
      </c>
      <c r="U3181" s="38"/>
      <c r="V3181" s="38"/>
      <c r="W3181" s="38"/>
      <c r="X3181" s="38"/>
      <c r="Y3181" s="38"/>
      <c r="Z3181" s="38"/>
      <c r="AA3181" s="38"/>
      <c r="AB3181" s="38"/>
      <c r="AC3181" s="38"/>
      <c r="AD3181" s="38"/>
      <c r="AE3181" s="38"/>
      <c r="AR3181" s="197" t="s">
        <v>642</v>
      </c>
      <c r="AT3181" s="197" t="s">
        <v>533</v>
      </c>
      <c r="AU3181" s="197" t="s">
        <v>85</v>
      </c>
      <c r="AY3181" s="21" t="s">
        <v>525</v>
      </c>
      <c r="BE3181" s="198">
        <f>IF(N3181="základní",J3181,0)</f>
        <v>0</v>
      </c>
      <c r="BF3181" s="198">
        <f>IF(N3181="snížená",J3181,0)</f>
        <v>0</v>
      </c>
      <c r="BG3181" s="198">
        <f>IF(N3181="zákl. přenesená",J3181,0)</f>
        <v>0</v>
      </c>
      <c r="BH3181" s="198">
        <f>IF(N3181="sníž. přenesená",J3181,0)</f>
        <v>0</v>
      </c>
      <c r="BI3181" s="198">
        <f>IF(N3181="nulová",J3181,0)</f>
        <v>0</v>
      </c>
      <c r="BJ3181" s="21" t="s">
        <v>85</v>
      </c>
      <c r="BK3181" s="198">
        <f>ROUND(I3181*H3181,2)</f>
        <v>0</v>
      </c>
      <c r="BL3181" s="21" t="s">
        <v>642</v>
      </c>
      <c r="BM3181" s="197" t="s">
        <v>3425</v>
      </c>
    </row>
    <row r="3182" spans="1:65" s="2" customFormat="1" ht="11.25">
      <c r="A3182" s="38"/>
      <c r="B3182" s="39"/>
      <c r="C3182" s="40"/>
      <c r="D3182" s="199" t="s">
        <v>542</v>
      </c>
      <c r="E3182" s="40"/>
      <c r="F3182" s="200" t="s">
        <v>3426</v>
      </c>
      <c r="G3182" s="40"/>
      <c r="H3182" s="40"/>
      <c r="I3182" s="201"/>
      <c r="J3182" s="40"/>
      <c r="K3182" s="40"/>
      <c r="L3182" s="43"/>
      <c r="M3182" s="202"/>
      <c r="N3182" s="203"/>
      <c r="O3182" s="68"/>
      <c r="P3182" s="68"/>
      <c r="Q3182" s="68"/>
      <c r="R3182" s="68"/>
      <c r="S3182" s="68"/>
      <c r="T3182" s="69"/>
      <c r="U3182" s="38"/>
      <c r="V3182" s="38"/>
      <c r="W3182" s="38"/>
      <c r="X3182" s="38"/>
      <c r="Y3182" s="38"/>
      <c r="Z3182" s="38"/>
      <c r="AA3182" s="38"/>
      <c r="AB3182" s="38"/>
      <c r="AC3182" s="38"/>
      <c r="AD3182" s="38"/>
      <c r="AE3182" s="38"/>
      <c r="AT3182" s="21" t="s">
        <v>542</v>
      </c>
      <c r="AU3182" s="21" t="s">
        <v>85</v>
      </c>
    </row>
    <row r="3183" spans="1:65" s="15" customFormat="1" ht="11.25">
      <c r="B3183" s="227"/>
      <c r="C3183" s="228"/>
      <c r="D3183" s="206" t="s">
        <v>546</v>
      </c>
      <c r="E3183" s="229" t="s">
        <v>19</v>
      </c>
      <c r="F3183" s="230" t="s">
        <v>3427</v>
      </c>
      <c r="G3183" s="228"/>
      <c r="H3183" s="229" t="s">
        <v>19</v>
      </c>
      <c r="I3183" s="231"/>
      <c r="J3183" s="228"/>
      <c r="K3183" s="228"/>
      <c r="L3183" s="232"/>
      <c r="M3183" s="233"/>
      <c r="N3183" s="234"/>
      <c r="O3183" s="234"/>
      <c r="P3183" s="234"/>
      <c r="Q3183" s="234"/>
      <c r="R3183" s="234"/>
      <c r="S3183" s="234"/>
      <c r="T3183" s="235"/>
      <c r="AT3183" s="236" t="s">
        <v>546</v>
      </c>
      <c r="AU3183" s="236" t="s">
        <v>85</v>
      </c>
      <c r="AV3183" s="15" t="s">
        <v>79</v>
      </c>
      <c r="AW3183" s="15" t="s">
        <v>33</v>
      </c>
      <c r="AX3183" s="15" t="s">
        <v>72</v>
      </c>
      <c r="AY3183" s="236" t="s">
        <v>525</v>
      </c>
    </row>
    <row r="3184" spans="1:65" s="13" customFormat="1" ht="11.25">
      <c r="B3184" s="204"/>
      <c r="C3184" s="205"/>
      <c r="D3184" s="206" t="s">
        <v>546</v>
      </c>
      <c r="E3184" s="207" t="s">
        <v>19</v>
      </c>
      <c r="F3184" s="208" t="s">
        <v>642</v>
      </c>
      <c r="G3184" s="205"/>
      <c r="H3184" s="209">
        <v>16</v>
      </c>
      <c r="I3184" s="210"/>
      <c r="J3184" s="205"/>
      <c r="K3184" s="205"/>
      <c r="L3184" s="211"/>
      <c r="M3184" s="212"/>
      <c r="N3184" s="213"/>
      <c r="O3184" s="213"/>
      <c r="P3184" s="213"/>
      <c r="Q3184" s="213"/>
      <c r="R3184" s="213"/>
      <c r="S3184" s="213"/>
      <c r="T3184" s="214"/>
      <c r="AT3184" s="215" t="s">
        <v>546</v>
      </c>
      <c r="AU3184" s="215" t="s">
        <v>85</v>
      </c>
      <c r="AV3184" s="13" t="s">
        <v>85</v>
      </c>
      <c r="AW3184" s="13" t="s">
        <v>33</v>
      </c>
      <c r="AX3184" s="13" t="s">
        <v>72</v>
      </c>
      <c r="AY3184" s="215" t="s">
        <v>525</v>
      </c>
    </row>
    <row r="3185" spans="1:65" s="16" customFormat="1" ht="11.25">
      <c r="B3185" s="237"/>
      <c r="C3185" s="238"/>
      <c r="D3185" s="206" t="s">
        <v>546</v>
      </c>
      <c r="E3185" s="239" t="s">
        <v>649</v>
      </c>
      <c r="F3185" s="240" t="s">
        <v>590</v>
      </c>
      <c r="G3185" s="238"/>
      <c r="H3185" s="241">
        <v>16</v>
      </c>
      <c r="I3185" s="242"/>
      <c r="J3185" s="238"/>
      <c r="K3185" s="238"/>
      <c r="L3185" s="243"/>
      <c r="M3185" s="244"/>
      <c r="N3185" s="245"/>
      <c r="O3185" s="245"/>
      <c r="P3185" s="245"/>
      <c r="Q3185" s="245"/>
      <c r="R3185" s="245"/>
      <c r="S3185" s="245"/>
      <c r="T3185" s="246"/>
      <c r="AT3185" s="247" t="s">
        <v>546</v>
      </c>
      <c r="AU3185" s="247" t="s">
        <v>85</v>
      </c>
      <c r="AV3185" s="16" t="s">
        <v>573</v>
      </c>
      <c r="AW3185" s="16" t="s">
        <v>33</v>
      </c>
      <c r="AX3185" s="16" t="s">
        <v>72</v>
      </c>
      <c r="AY3185" s="247" t="s">
        <v>525</v>
      </c>
    </row>
    <row r="3186" spans="1:65" s="14" customFormat="1" ht="11.25">
      <c r="B3186" s="216"/>
      <c r="C3186" s="217"/>
      <c r="D3186" s="206" t="s">
        <v>546</v>
      </c>
      <c r="E3186" s="218" t="s">
        <v>19</v>
      </c>
      <c r="F3186" s="219" t="s">
        <v>552</v>
      </c>
      <c r="G3186" s="217"/>
      <c r="H3186" s="220">
        <v>16</v>
      </c>
      <c r="I3186" s="221"/>
      <c r="J3186" s="217"/>
      <c r="K3186" s="217"/>
      <c r="L3186" s="222"/>
      <c r="M3186" s="223"/>
      <c r="N3186" s="224"/>
      <c r="O3186" s="224"/>
      <c r="P3186" s="224"/>
      <c r="Q3186" s="224"/>
      <c r="R3186" s="224"/>
      <c r="S3186" s="224"/>
      <c r="T3186" s="225"/>
      <c r="AT3186" s="226" t="s">
        <v>546</v>
      </c>
      <c r="AU3186" s="226" t="s">
        <v>85</v>
      </c>
      <c r="AV3186" s="14" t="s">
        <v>537</v>
      </c>
      <c r="AW3186" s="14" t="s">
        <v>33</v>
      </c>
      <c r="AX3186" s="14" t="s">
        <v>79</v>
      </c>
      <c r="AY3186" s="226" t="s">
        <v>525</v>
      </c>
    </row>
    <row r="3187" spans="1:65" s="2" customFormat="1" ht="37.9" customHeight="1">
      <c r="A3187" s="38"/>
      <c r="B3187" s="39"/>
      <c r="C3187" s="186" t="s">
        <v>3428</v>
      </c>
      <c r="D3187" s="186" t="s">
        <v>533</v>
      </c>
      <c r="E3187" s="187" t="s">
        <v>3429</v>
      </c>
      <c r="F3187" s="188" t="s">
        <v>3430</v>
      </c>
      <c r="G3187" s="189" t="s">
        <v>3392</v>
      </c>
      <c r="H3187" s="190">
        <v>1</v>
      </c>
      <c r="I3187" s="191"/>
      <c r="J3187" s="192">
        <f>ROUND(I3187*H3187,2)</f>
        <v>0</v>
      </c>
      <c r="K3187" s="188" t="s">
        <v>1079</v>
      </c>
      <c r="L3187" s="43"/>
      <c r="M3187" s="193" t="s">
        <v>19</v>
      </c>
      <c r="N3187" s="194" t="s">
        <v>44</v>
      </c>
      <c r="O3187" s="68"/>
      <c r="P3187" s="195">
        <f>O3187*H3187</f>
        <v>0</v>
      </c>
      <c r="Q3187" s="195">
        <v>1.047E-2</v>
      </c>
      <c r="R3187" s="195">
        <f>Q3187*H3187</f>
        <v>1.047E-2</v>
      </c>
      <c r="S3187" s="195">
        <v>0</v>
      </c>
      <c r="T3187" s="196">
        <f>S3187*H3187</f>
        <v>0</v>
      </c>
      <c r="U3187" s="38"/>
      <c r="V3187" s="38"/>
      <c r="W3187" s="38"/>
      <c r="X3187" s="38"/>
      <c r="Y3187" s="38"/>
      <c r="Z3187" s="38"/>
      <c r="AA3187" s="38"/>
      <c r="AB3187" s="38"/>
      <c r="AC3187" s="38"/>
      <c r="AD3187" s="38"/>
      <c r="AE3187" s="38"/>
      <c r="AR3187" s="197" t="s">
        <v>642</v>
      </c>
      <c r="AT3187" s="197" t="s">
        <v>533</v>
      </c>
      <c r="AU3187" s="197" t="s">
        <v>85</v>
      </c>
      <c r="AY3187" s="21" t="s">
        <v>525</v>
      </c>
      <c r="BE3187" s="198">
        <f>IF(N3187="základní",J3187,0)</f>
        <v>0</v>
      </c>
      <c r="BF3187" s="198">
        <f>IF(N3187="snížená",J3187,0)</f>
        <v>0</v>
      </c>
      <c r="BG3187" s="198">
        <f>IF(N3187="zákl. přenesená",J3187,0)</f>
        <v>0</v>
      </c>
      <c r="BH3187" s="198">
        <f>IF(N3187="sníž. přenesená",J3187,0)</f>
        <v>0</v>
      </c>
      <c r="BI3187" s="198">
        <f>IF(N3187="nulová",J3187,0)</f>
        <v>0</v>
      </c>
      <c r="BJ3187" s="21" t="s">
        <v>85</v>
      </c>
      <c r="BK3187" s="198">
        <f>ROUND(I3187*H3187,2)</f>
        <v>0</v>
      </c>
      <c r="BL3187" s="21" t="s">
        <v>642</v>
      </c>
      <c r="BM3187" s="197" t="s">
        <v>3431</v>
      </c>
    </row>
    <row r="3188" spans="1:65" s="2" customFormat="1" ht="11.25">
      <c r="A3188" s="38"/>
      <c r="B3188" s="39"/>
      <c r="C3188" s="40"/>
      <c r="D3188" s="199" t="s">
        <v>542</v>
      </c>
      <c r="E3188" s="40"/>
      <c r="F3188" s="200" t="s">
        <v>3432</v>
      </c>
      <c r="G3188" s="40"/>
      <c r="H3188" s="40"/>
      <c r="I3188" s="201"/>
      <c r="J3188" s="40"/>
      <c r="K3188" s="40"/>
      <c r="L3188" s="43"/>
      <c r="M3188" s="202"/>
      <c r="N3188" s="203"/>
      <c r="O3188" s="68"/>
      <c r="P3188" s="68"/>
      <c r="Q3188" s="68"/>
      <c r="R3188" s="68"/>
      <c r="S3188" s="68"/>
      <c r="T3188" s="69"/>
      <c r="U3188" s="38"/>
      <c r="V3188" s="38"/>
      <c r="W3188" s="38"/>
      <c r="X3188" s="38"/>
      <c r="Y3188" s="38"/>
      <c r="Z3188" s="38"/>
      <c r="AA3188" s="38"/>
      <c r="AB3188" s="38"/>
      <c r="AC3188" s="38"/>
      <c r="AD3188" s="38"/>
      <c r="AE3188" s="38"/>
      <c r="AT3188" s="21" t="s">
        <v>542</v>
      </c>
      <c r="AU3188" s="21" t="s">
        <v>85</v>
      </c>
    </row>
    <row r="3189" spans="1:65" s="15" customFormat="1" ht="11.25">
      <c r="B3189" s="227"/>
      <c r="C3189" s="228"/>
      <c r="D3189" s="206" t="s">
        <v>546</v>
      </c>
      <c r="E3189" s="229" t="s">
        <v>19</v>
      </c>
      <c r="F3189" s="230" t="s">
        <v>3433</v>
      </c>
      <c r="G3189" s="228"/>
      <c r="H3189" s="229" t="s">
        <v>19</v>
      </c>
      <c r="I3189" s="231"/>
      <c r="J3189" s="228"/>
      <c r="K3189" s="228"/>
      <c r="L3189" s="232"/>
      <c r="M3189" s="233"/>
      <c r="N3189" s="234"/>
      <c r="O3189" s="234"/>
      <c r="P3189" s="234"/>
      <c r="Q3189" s="234"/>
      <c r="R3189" s="234"/>
      <c r="S3189" s="234"/>
      <c r="T3189" s="235"/>
      <c r="AT3189" s="236" t="s">
        <v>546</v>
      </c>
      <c r="AU3189" s="236" t="s">
        <v>85</v>
      </c>
      <c r="AV3189" s="15" t="s">
        <v>79</v>
      </c>
      <c r="AW3189" s="15" t="s">
        <v>33</v>
      </c>
      <c r="AX3189" s="15" t="s">
        <v>72</v>
      </c>
      <c r="AY3189" s="236" t="s">
        <v>525</v>
      </c>
    </row>
    <row r="3190" spans="1:65" s="13" customFormat="1" ht="11.25">
      <c r="B3190" s="204"/>
      <c r="C3190" s="205"/>
      <c r="D3190" s="206" t="s">
        <v>546</v>
      </c>
      <c r="E3190" s="207" t="s">
        <v>19</v>
      </c>
      <c r="F3190" s="208" t="s">
        <v>79</v>
      </c>
      <c r="G3190" s="205"/>
      <c r="H3190" s="209">
        <v>1</v>
      </c>
      <c r="I3190" s="210"/>
      <c r="J3190" s="205"/>
      <c r="K3190" s="205"/>
      <c r="L3190" s="211"/>
      <c r="M3190" s="212"/>
      <c r="N3190" s="213"/>
      <c r="O3190" s="213"/>
      <c r="P3190" s="213"/>
      <c r="Q3190" s="213"/>
      <c r="R3190" s="213"/>
      <c r="S3190" s="213"/>
      <c r="T3190" s="214"/>
      <c r="AT3190" s="215" t="s">
        <v>546</v>
      </c>
      <c r="AU3190" s="215" t="s">
        <v>85</v>
      </c>
      <c r="AV3190" s="13" t="s">
        <v>85</v>
      </c>
      <c r="AW3190" s="13" t="s">
        <v>33</v>
      </c>
      <c r="AX3190" s="13" t="s">
        <v>72</v>
      </c>
      <c r="AY3190" s="215" t="s">
        <v>525</v>
      </c>
    </row>
    <row r="3191" spans="1:65" s="14" customFormat="1" ht="11.25">
      <c r="B3191" s="216"/>
      <c r="C3191" s="217"/>
      <c r="D3191" s="206" t="s">
        <v>546</v>
      </c>
      <c r="E3191" s="218" t="s">
        <v>654</v>
      </c>
      <c r="F3191" s="219" t="s">
        <v>552</v>
      </c>
      <c r="G3191" s="217"/>
      <c r="H3191" s="220">
        <v>1</v>
      </c>
      <c r="I3191" s="221"/>
      <c r="J3191" s="217"/>
      <c r="K3191" s="217"/>
      <c r="L3191" s="222"/>
      <c r="M3191" s="223"/>
      <c r="N3191" s="224"/>
      <c r="O3191" s="224"/>
      <c r="P3191" s="224"/>
      <c r="Q3191" s="224"/>
      <c r="R3191" s="224"/>
      <c r="S3191" s="224"/>
      <c r="T3191" s="225"/>
      <c r="AT3191" s="226" t="s">
        <v>546</v>
      </c>
      <c r="AU3191" s="226" t="s">
        <v>85</v>
      </c>
      <c r="AV3191" s="14" t="s">
        <v>537</v>
      </c>
      <c r="AW3191" s="14" t="s">
        <v>33</v>
      </c>
      <c r="AX3191" s="14" t="s">
        <v>79</v>
      </c>
      <c r="AY3191" s="226" t="s">
        <v>525</v>
      </c>
    </row>
    <row r="3192" spans="1:65" s="2" customFormat="1" ht="24.2" customHeight="1">
      <c r="A3192" s="38"/>
      <c r="B3192" s="39"/>
      <c r="C3192" s="186" t="s">
        <v>3434</v>
      </c>
      <c r="D3192" s="186" t="s">
        <v>533</v>
      </c>
      <c r="E3192" s="187" t="s">
        <v>3435</v>
      </c>
      <c r="F3192" s="188" t="s">
        <v>3436</v>
      </c>
      <c r="G3192" s="189" t="s">
        <v>651</v>
      </c>
      <c r="H3192" s="190">
        <v>44</v>
      </c>
      <c r="I3192" s="191"/>
      <c r="J3192" s="192">
        <f>ROUND(I3192*H3192,2)</f>
        <v>0</v>
      </c>
      <c r="K3192" s="188" t="s">
        <v>536</v>
      </c>
      <c r="L3192" s="43"/>
      <c r="M3192" s="193" t="s">
        <v>19</v>
      </c>
      <c r="N3192" s="194" t="s">
        <v>44</v>
      </c>
      <c r="O3192" s="68"/>
      <c r="P3192" s="195">
        <f>O3192*H3192</f>
        <v>0</v>
      </c>
      <c r="Q3192" s="195">
        <v>0</v>
      </c>
      <c r="R3192" s="195">
        <f>Q3192*H3192</f>
        <v>0</v>
      </c>
      <c r="S3192" s="195">
        <v>0</v>
      </c>
      <c r="T3192" s="196">
        <f>S3192*H3192</f>
        <v>0</v>
      </c>
      <c r="U3192" s="38"/>
      <c r="V3192" s="38"/>
      <c r="W3192" s="38"/>
      <c r="X3192" s="38"/>
      <c r="Y3192" s="38"/>
      <c r="Z3192" s="38"/>
      <c r="AA3192" s="38"/>
      <c r="AB3192" s="38"/>
      <c r="AC3192" s="38"/>
      <c r="AD3192" s="38"/>
      <c r="AE3192" s="38"/>
      <c r="AR3192" s="197" t="s">
        <v>642</v>
      </c>
      <c r="AT3192" s="197" t="s">
        <v>533</v>
      </c>
      <c r="AU3192" s="197" t="s">
        <v>85</v>
      </c>
      <c r="AY3192" s="21" t="s">
        <v>525</v>
      </c>
      <c r="BE3192" s="198">
        <f>IF(N3192="základní",J3192,0)</f>
        <v>0</v>
      </c>
      <c r="BF3192" s="198">
        <f>IF(N3192="snížená",J3192,0)</f>
        <v>0</v>
      </c>
      <c r="BG3192" s="198">
        <f>IF(N3192="zákl. přenesená",J3192,0)</f>
        <v>0</v>
      </c>
      <c r="BH3192" s="198">
        <f>IF(N3192="sníž. přenesená",J3192,0)</f>
        <v>0</v>
      </c>
      <c r="BI3192" s="198">
        <f>IF(N3192="nulová",J3192,0)</f>
        <v>0</v>
      </c>
      <c r="BJ3192" s="21" t="s">
        <v>85</v>
      </c>
      <c r="BK3192" s="198">
        <f>ROUND(I3192*H3192,2)</f>
        <v>0</v>
      </c>
      <c r="BL3192" s="21" t="s">
        <v>642</v>
      </c>
      <c r="BM3192" s="197" t="s">
        <v>3437</v>
      </c>
    </row>
    <row r="3193" spans="1:65" s="2" customFormat="1" ht="11.25">
      <c r="A3193" s="38"/>
      <c r="B3193" s="39"/>
      <c r="C3193" s="40"/>
      <c r="D3193" s="199" t="s">
        <v>542</v>
      </c>
      <c r="E3193" s="40"/>
      <c r="F3193" s="200" t="s">
        <v>3438</v>
      </c>
      <c r="G3193" s="40"/>
      <c r="H3193" s="40"/>
      <c r="I3193" s="201"/>
      <c r="J3193" s="40"/>
      <c r="K3193" s="40"/>
      <c r="L3193" s="43"/>
      <c r="M3193" s="202"/>
      <c r="N3193" s="203"/>
      <c r="O3193" s="68"/>
      <c r="P3193" s="68"/>
      <c r="Q3193" s="68"/>
      <c r="R3193" s="68"/>
      <c r="S3193" s="68"/>
      <c r="T3193" s="69"/>
      <c r="U3193" s="38"/>
      <c r="V3193" s="38"/>
      <c r="W3193" s="38"/>
      <c r="X3193" s="38"/>
      <c r="Y3193" s="38"/>
      <c r="Z3193" s="38"/>
      <c r="AA3193" s="38"/>
      <c r="AB3193" s="38"/>
      <c r="AC3193" s="38"/>
      <c r="AD3193" s="38"/>
      <c r="AE3193" s="38"/>
      <c r="AT3193" s="21" t="s">
        <v>542</v>
      </c>
      <c r="AU3193" s="21" t="s">
        <v>85</v>
      </c>
    </row>
    <row r="3194" spans="1:65" s="15" customFormat="1" ht="11.25">
      <c r="B3194" s="227"/>
      <c r="C3194" s="228"/>
      <c r="D3194" s="206" t="s">
        <v>546</v>
      </c>
      <c r="E3194" s="229" t="s">
        <v>19</v>
      </c>
      <c r="F3194" s="230" t="s">
        <v>3439</v>
      </c>
      <c r="G3194" s="228"/>
      <c r="H3194" s="229" t="s">
        <v>19</v>
      </c>
      <c r="I3194" s="231"/>
      <c r="J3194" s="228"/>
      <c r="K3194" s="228"/>
      <c r="L3194" s="232"/>
      <c r="M3194" s="233"/>
      <c r="N3194" s="234"/>
      <c r="O3194" s="234"/>
      <c r="P3194" s="234"/>
      <c r="Q3194" s="234"/>
      <c r="R3194" s="234"/>
      <c r="S3194" s="234"/>
      <c r="T3194" s="235"/>
      <c r="AT3194" s="236" t="s">
        <v>546</v>
      </c>
      <c r="AU3194" s="236" t="s">
        <v>85</v>
      </c>
      <c r="AV3194" s="15" t="s">
        <v>79</v>
      </c>
      <c r="AW3194" s="15" t="s">
        <v>33</v>
      </c>
      <c r="AX3194" s="15" t="s">
        <v>72</v>
      </c>
      <c r="AY3194" s="236" t="s">
        <v>525</v>
      </c>
    </row>
    <row r="3195" spans="1:65" s="13" customFormat="1" ht="11.25">
      <c r="B3195" s="204"/>
      <c r="C3195" s="205"/>
      <c r="D3195" s="206" t="s">
        <v>546</v>
      </c>
      <c r="E3195" s="207" t="s">
        <v>19</v>
      </c>
      <c r="F3195" s="208" t="s">
        <v>779</v>
      </c>
      <c r="G3195" s="205"/>
      <c r="H3195" s="209">
        <v>22</v>
      </c>
      <c r="I3195" s="210"/>
      <c r="J3195" s="205"/>
      <c r="K3195" s="205"/>
      <c r="L3195" s="211"/>
      <c r="M3195" s="212"/>
      <c r="N3195" s="213"/>
      <c r="O3195" s="213"/>
      <c r="P3195" s="213"/>
      <c r="Q3195" s="213"/>
      <c r="R3195" s="213"/>
      <c r="S3195" s="213"/>
      <c r="T3195" s="214"/>
      <c r="AT3195" s="215" t="s">
        <v>546</v>
      </c>
      <c r="AU3195" s="215" t="s">
        <v>85</v>
      </c>
      <c r="AV3195" s="13" t="s">
        <v>85</v>
      </c>
      <c r="AW3195" s="13" t="s">
        <v>33</v>
      </c>
      <c r="AX3195" s="13" t="s">
        <v>72</v>
      </c>
      <c r="AY3195" s="215" t="s">
        <v>525</v>
      </c>
    </row>
    <row r="3196" spans="1:65" s="15" customFormat="1" ht="11.25">
      <c r="B3196" s="227"/>
      <c r="C3196" s="228"/>
      <c r="D3196" s="206" t="s">
        <v>546</v>
      </c>
      <c r="E3196" s="229" t="s">
        <v>19</v>
      </c>
      <c r="F3196" s="230" t="s">
        <v>3440</v>
      </c>
      <c r="G3196" s="228"/>
      <c r="H3196" s="229" t="s">
        <v>19</v>
      </c>
      <c r="I3196" s="231"/>
      <c r="J3196" s="228"/>
      <c r="K3196" s="228"/>
      <c r="L3196" s="232"/>
      <c r="M3196" s="233"/>
      <c r="N3196" s="234"/>
      <c r="O3196" s="234"/>
      <c r="P3196" s="234"/>
      <c r="Q3196" s="234"/>
      <c r="R3196" s="234"/>
      <c r="S3196" s="234"/>
      <c r="T3196" s="235"/>
      <c r="AT3196" s="236" t="s">
        <v>546</v>
      </c>
      <c r="AU3196" s="236" t="s">
        <v>85</v>
      </c>
      <c r="AV3196" s="15" t="s">
        <v>79</v>
      </c>
      <c r="AW3196" s="15" t="s">
        <v>33</v>
      </c>
      <c r="AX3196" s="15" t="s">
        <v>72</v>
      </c>
      <c r="AY3196" s="236" t="s">
        <v>525</v>
      </c>
    </row>
    <row r="3197" spans="1:65" s="13" customFormat="1" ht="11.25">
      <c r="B3197" s="204"/>
      <c r="C3197" s="205"/>
      <c r="D3197" s="206" t="s">
        <v>546</v>
      </c>
      <c r="E3197" s="207" t="s">
        <v>19</v>
      </c>
      <c r="F3197" s="208" t="s">
        <v>779</v>
      </c>
      <c r="G3197" s="205"/>
      <c r="H3197" s="209">
        <v>22</v>
      </c>
      <c r="I3197" s="210"/>
      <c r="J3197" s="205"/>
      <c r="K3197" s="205"/>
      <c r="L3197" s="211"/>
      <c r="M3197" s="212"/>
      <c r="N3197" s="213"/>
      <c r="O3197" s="213"/>
      <c r="P3197" s="213"/>
      <c r="Q3197" s="213"/>
      <c r="R3197" s="213"/>
      <c r="S3197" s="213"/>
      <c r="T3197" s="214"/>
      <c r="AT3197" s="215" t="s">
        <v>546</v>
      </c>
      <c r="AU3197" s="215" t="s">
        <v>85</v>
      </c>
      <c r="AV3197" s="13" t="s">
        <v>85</v>
      </c>
      <c r="AW3197" s="13" t="s">
        <v>33</v>
      </c>
      <c r="AX3197" s="13" t="s">
        <v>72</v>
      </c>
      <c r="AY3197" s="215" t="s">
        <v>525</v>
      </c>
    </row>
    <row r="3198" spans="1:65" s="14" customFormat="1" ht="11.25">
      <c r="B3198" s="216"/>
      <c r="C3198" s="217"/>
      <c r="D3198" s="206" t="s">
        <v>546</v>
      </c>
      <c r="E3198" s="218" t="s">
        <v>19</v>
      </c>
      <c r="F3198" s="219" t="s">
        <v>552</v>
      </c>
      <c r="G3198" s="217"/>
      <c r="H3198" s="220">
        <v>44</v>
      </c>
      <c r="I3198" s="221"/>
      <c r="J3198" s="217"/>
      <c r="K3198" s="217"/>
      <c r="L3198" s="222"/>
      <c r="M3198" s="223"/>
      <c r="N3198" s="224"/>
      <c r="O3198" s="224"/>
      <c r="P3198" s="224"/>
      <c r="Q3198" s="224"/>
      <c r="R3198" s="224"/>
      <c r="S3198" s="224"/>
      <c r="T3198" s="225"/>
      <c r="AT3198" s="226" t="s">
        <v>546</v>
      </c>
      <c r="AU3198" s="226" t="s">
        <v>85</v>
      </c>
      <c r="AV3198" s="14" t="s">
        <v>537</v>
      </c>
      <c r="AW3198" s="14" t="s">
        <v>33</v>
      </c>
      <c r="AX3198" s="14" t="s">
        <v>79</v>
      </c>
      <c r="AY3198" s="226" t="s">
        <v>525</v>
      </c>
    </row>
    <row r="3199" spans="1:65" s="2" customFormat="1" ht="21.75" customHeight="1">
      <c r="A3199" s="38"/>
      <c r="B3199" s="39"/>
      <c r="C3199" s="248" t="s">
        <v>3441</v>
      </c>
      <c r="D3199" s="248" t="s">
        <v>369</v>
      </c>
      <c r="E3199" s="249" t="s">
        <v>3442</v>
      </c>
      <c r="F3199" s="250" t="s">
        <v>3443</v>
      </c>
      <c r="G3199" s="251" t="s">
        <v>651</v>
      </c>
      <c r="H3199" s="252">
        <v>22</v>
      </c>
      <c r="I3199" s="253"/>
      <c r="J3199" s="254">
        <f>ROUND(I3199*H3199,2)</f>
        <v>0</v>
      </c>
      <c r="K3199" s="250" t="s">
        <v>19</v>
      </c>
      <c r="L3199" s="255"/>
      <c r="M3199" s="256" t="s">
        <v>19</v>
      </c>
      <c r="N3199" s="257" t="s">
        <v>44</v>
      </c>
      <c r="O3199" s="68"/>
      <c r="P3199" s="195">
        <f>O3199*H3199</f>
        <v>0</v>
      </c>
      <c r="Q3199" s="195">
        <v>5.0000000000000001E-4</v>
      </c>
      <c r="R3199" s="195">
        <f>Q3199*H3199</f>
        <v>1.0999999999999999E-2</v>
      </c>
      <c r="S3199" s="195">
        <v>0</v>
      </c>
      <c r="T3199" s="196">
        <f>S3199*H3199</f>
        <v>0</v>
      </c>
      <c r="U3199" s="38"/>
      <c r="V3199" s="38"/>
      <c r="W3199" s="38"/>
      <c r="X3199" s="38"/>
      <c r="Y3199" s="38"/>
      <c r="Z3199" s="38"/>
      <c r="AA3199" s="38"/>
      <c r="AB3199" s="38"/>
      <c r="AC3199" s="38"/>
      <c r="AD3199" s="38"/>
      <c r="AE3199" s="38"/>
      <c r="AR3199" s="197" t="s">
        <v>839</v>
      </c>
      <c r="AT3199" s="197" t="s">
        <v>369</v>
      </c>
      <c r="AU3199" s="197" t="s">
        <v>85</v>
      </c>
      <c r="AY3199" s="21" t="s">
        <v>525</v>
      </c>
      <c r="BE3199" s="198">
        <f>IF(N3199="základní",J3199,0)</f>
        <v>0</v>
      </c>
      <c r="BF3199" s="198">
        <f>IF(N3199="snížená",J3199,0)</f>
        <v>0</v>
      </c>
      <c r="BG3199" s="198">
        <f>IF(N3199="zákl. přenesená",J3199,0)</f>
        <v>0</v>
      </c>
      <c r="BH3199" s="198">
        <f>IF(N3199="sníž. přenesená",J3199,0)</f>
        <v>0</v>
      </c>
      <c r="BI3199" s="198">
        <f>IF(N3199="nulová",J3199,0)</f>
        <v>0</v>
      </c>
      <c r="BJ3199" s="21" t="s">
        <v>85</v>
      </c>
      <c r="BK3199" s="198">
        <f>ROUND(I3199*H3199,2)</f>
        <v>0</v>
      </c>
      <c r="BL3199" s="21" t="s">
        <v>642</v>
      </c>
      <c r="BM3199" s="197" t="s">
        <v>3444</v>
      </c>
    </row>
    <row r="3200" spans="1:65" s="2" customFormat="1" ht="58.5">
      <c r="A3200" s="38"/>
      <c r="B3200" s="39"/>
      <c r="C3200" s="40"/>
      <c r="D3200" s="206" t="s">
        <v>972</v>
      </c>
      <c r="E3200" s="40"/>
      <c r="F3200" s="258" t="s">
        <v>3445</v>
      </c>
      <c r="G3200" s="40"/>
      <c r="H3200" s="40"/>
      <c r="I3200" s="201"/>
      <c r="J3200" s="40"/>
      <c r="K3200" s="40"/>
      <c r="L3200" s="43"/>
      <c r="M3200" s="202"/>
      <c r="N3200" s="203"/>
      <c r="O3200" s="68"/>
      <c r="P3200" s="68"/>
      <c r="Q3200" s="68"/>
      <c r="R3200" s="68"/>
      <c r="S3200" s="68"/>
      <c r="T3200" s="69"/>
      <c r="U3200" s="38"/>
      <c r="V3200" s="38"/>
      <c r="W3200" s="38"/>
      <c r="X3200" s="38"/>
      <c r="Y3200" s="38"/>
      <c r="Z3200" s="38"/>
      <c r="AA3200" s="38"/>
      <c r="AB3200" s="38"/>
      <c r="AC3200" s="38"/>
      <c r="AD3200" s="38"/>
      <c r="AE3200" s="38"/>
      <c r="AT3200" s="21" t="s">
        <v>972</v>
      </c>
      <c r="AU3200" s="21" t="s">
        <v>85</v>
      </c>
    </row>
    <row r="3201" spans="1:65" s="2" customFormat="1" ht="16.5" customHeight="1">
      <c r="A3201" s="38"/>
      <c r="B3201" s="39"/>
      <c r="C3201" s="248" t="s">
        <v>3446</v>
      </c>
      <c r="D3201" s="248" t="s">
        <v>369</v>
      </c>
      <c r="E3201" s="249" t="s">
        <v>3447</v>
      </c>
      <c r="F3201" s="250" t="s">
        <v>3448</v>
      </c>
      <c r="G3201" s="251" t="s">
        <v>651</v>
      </c>
      <c r="H3201" s="252">
        <v>22</v>
      </c>
      <c r="I3201" s="253"/>
      <c r="J3201" s="254">
        <f>ROUND(I3201*H3201,2)</f>
        <v>0</v>
      </c>
      <c r="K3201" s="250" t="s">
        <v>19</v>
      </c>
      <c r="L3201" s="255"/>
      <c r="M3201" s="256" t="s">
        <v>19</v>
      </c>
      <c r="N3201" s="257" t="s">
        <v>44</v>
      </c>
      <c r="O3201" s="68"/>
      <c r="P3201" s="195">
        <f>O3201*H3201</f>
        <v>0</v>
      </c>
      <c r="Q3201" s="195">
        <v>5.0000000000000001E-4</v>
      </c>
      <c r="R3201" s="195">
        <f>Q3201*H3201</f>
        <v>1.0999999999999999E-2</v>
      </c>
      <c r="S3201" s="195">
        <v>0</v>
      </c>
      <c r="T3201" s="196">
        <f>S3201*H3201</f>
        <v>0</v>
      </c>
      <c r="U3201" s="38"/>
      <c r="V3201" s="38"/>
      <c r="W3201" s="38"/>
      <c r="X3201" s="38"/>
      <c r="Y3201" s="38"/>
      <c r="Z3201" s="38"/>
      <c r="AA3201" s="38"/>
      <c r="AB3201" s="38"/>
      <c r="AC3201" s="38"/>
      <c r="AD3201" s="38"/>
      <c r="AE3201" s="38"/>
      <c r="AR3201" s="197" t="s">
        <v>839</v>
      </c>
      <c r="AT3201" s="197" t="s">
        <v>369</v>
      </c>
      <c r="AU3201" s="197" t="s">
        <v>85</v>
      </c>
      <c r="AY3201" s="21" t="s">
        <v>525</v>
      </c>
      <c r="BE3201" s="198">
        <f>IF(N3201="základní",J3201,0)</f>
        <v>0</v>
      </c>
      <c r="BF3201" s="198">
        <f>IF(N3201="snížená",J3201,0)</f>
        <v>0</v>
      </c>
      <c r="BG3201" s="198">
        <f>IF(N3201="zákl. přenesená",J3201,0)</f>
        <v>0</v>
      </c>
      <c r="BH3201" s="198">
        <f>IF(N3201="sníž. přenesená",J3201,0)</f>
        <v>0</v>
      </c>
      <c r="BI3201" s="198">
        <f>IF(N3201="nulová",J3201,0)</f>
        <v>0</v>
      </c>
      <c r="BJ3201" s="21" t="s">
        <v>85</v>
      </c>
      <c r="BK3201" s="198">
        <f>ROUND(I3201*H3201,2)</f>
        <v>0</v>
      </c>
      <c r="BL3201" s="21" t="s">
        <v>642</v>
      </c>
      <c r="BM3201" s="197" t="s">
        <v>3449</v>
      </c>
    </row>
    <row r="3202" spans="1:65" s="2" customFormat="1" ht="78">
      <c r="A3202" s="38"/>
      <c r="B3202" s="39"/>
      <c r="C3202" s="40"/>
      <c r="D3202" s="206" t="s">
        <v>972</v>
      </c>
      <c r="E3202" s="40"/>
      <c r="F3202" s="258" t="s">
        <v>3450</v>
      </c>
      <c r="G3202" s="40"/>
      <c r="H3202" s="40"/>
      <c r="I3202" s="201"/>
      <c r="J3202" s="40"/>
      <c r="K3202" s="40"/>
      <c r="L3202" s="43"/>
      <c r="M3202" s="202"/>
      <c r="N3202" s="203"/>
      <c r="O3202" s="68"/>
      <c r="P3202" s="68"/>
      <c r="Q3202" s="68"/>
      <c r="R3202" s="68"/>
      <c r="S3202" s="68"/>
      <c r="T3202" s="69"/>
      <c r="U3202" s="38"/>
      <c r="V3202" s="38"/>
      <c r="W3202" s="38"/>
      <c r="X3202" s="38"/>
      <c r="Y3202" s="38"/>
      <c r="Z3202" s="38"/>
      <c r="AA3202" s="38"/>
      <c r="AB3202" s="38"/>
      <c r="AC3202" s="38"/>
      <c r="AD3202" s="38"/>
      <c r="AE3202" s="38"/>
      <c r="AT3202" s="21" t="s">
        <v>972</v>
      </c>
      <c r="AU3202" s="21" t="s">
        <v>85</v>
      </c>
    </row>
    <row r="3203" spans="1:65" s="2" customFormat="1" ht="24.2" customHeight="1">
      <c r="A3203" s="38"/>
      <c r="B3203" s="39"/>
      <c r="C3203" s="186" t="s">
        <v>3451</v>
      </c>
      <c r="D3203" s="186" t="s">
        <v>533</v>
      </c>
      <c r="E3203" s="187" t="s">
        <v>3452</v>
      </c>
      <c r="F3203" s="188" t="s">
        <v>3453</v>
      </c>
      <c r="G3203" s="189" t="s">
        <v>651</v>
      </c>
      <c r="H3203" s="190">
        <v>7</v>
      </c>
      <c r="I3203" s="191"/>
      <c r="J3203" s="192">
        <f>ROUND(I3203*H3203,2)</f>
        <v>0</v>
      </c>
      <c r="K3203" s="188" t="s">
        <v>1079</v>
      </c>
      <c r="L3203" s="43"/>
      <c r="M3203" s="193" t="s">
        <v>19</v>
      </c>
      <c r="N3203" s="194" t="s">
        <v>44</v>
      </c>
      <c r="O3203" s="68"/>
      <c r="P3203" s="195">
        <f>O3203*H3203</f>
        <v>0</v>
      </c>
      <c r="Q3203" s="195">
        <v>0</v>
      </c>
      <c r="R3203" s="195">
        <f>Q3203*H3203</f>
        <v>0</v>
      </c>
      <c r="S3203" s="195">
        <v>0</v>
      </c>
      <c r="T3203" s="196">
        <f>S3203*H3203</f>
        <v>0</v>
      </c>
      <c r="U3203" s="38"/>
      <c r="V3203" s="38"/>
      <c r="W3203" s="38"/>
      <c r="X3203" s="38"/>
      <c r="Y3203" s="38"/>
      <c r="Z3203" s="38"/>
      <c r="AA3203" s="38"/>
      <c r="AB3203" s="38"/>
      <c r="AC3203" s="38"/>
      <c r="AD3203" s="38"/>
      <c r="AE3203" s="38"/>
      <c r="AR3203" s="197" t="s">
        <v>642</v>
      </c>
      <c r="AT3203" s="197" t="s">
        <v>533</v>
      </c>
      <c r="AU3203" s="197" t="s">
        <v>85</v>
      </c>
      <c r="AY3203" s="21" t="s">
        <v>525</v>
      </c>
      <c r="BE3203" s="198">
        <f>IF(N3203="základní",J3203,0)</f>
        <v>0</v>
      </c>
      <c r="BF3203" s="198">
        <f>IF(N3203="snížená",J3203,0)</f>
        <v>0</v>
      </c>
      <c r="BG3203" s="198">
        <f>IF(N3203="zákl. přenesená",J3203,0)</f>
        <v>0</v>
      </c>
      <c r="BH3203" s="198">
        <f>IF(N3203="sníž. přenesená",J3203,0)</f>
        <v>0</v>
      </c>
      <c r="BI3203" s="198">
        <f>IF(N3203="nulová",J3203,0)</f>
        <v>0</v>
      </c>
      <c r="BJ3203" s="21" t="s">
        <v>85</v>
      </c>
      <c r="BK3203" s="198">
        <f>ROUND(I3203*H3203,2)</f>
        <v>0</v>
      </c>
      <c r="BL3203" s="21" t="s">
        <v>642</v>
      </c>
      <c r="BM3203" s="197" t="s">
        <v>3454</v>
      </c>
    </row>
    <row r="3204" spans="1:65" s="2" customFormat="1" ht="11.25">
      <c r="A3204" s="38"/>
      <c r="B3204" s="39"/>
      <c r="C3204" s="40"/>
      <c r="D3204" s="199" t="s">
        <v>542</v>
      </c>
      <c r="E3204" s="40"/>
      <c r="F3204" s="200" t="s">
        <v>3455</v>
      </c>
      <c r="G3204" s="40"/>
      <c r="H3204" s="40"/>
      <c r="I3204" s="201"/>
      <c r="J3204" s="40"/>
      <c r="K3204" s="40"/>
      <c r="L3204" s="43"/>
      <c r="M3204" s="202"/>
      <c r="N3204" s="203"/>
      <c r="O3204" s="68"/>
      <c r="P3204" s="68"/>
      <c r="Q3204" s="68"/>
      <c r="R3204" s="68"/>
      <c r="S3204" s="68"/>
      <c r="T3204" s="69"/>
      <c r="U3204" s="38"/>
      <c r="V3204" s="38"/>
      <c r="W3204" s="38"/>
      <c r="X3204" s="38"/>
      <c r="Y3204" s="38"/>
      <c r="Z3204" s="38"/>
      <c r="AA3204" s="38"/>
      <c r="AB3204" s="38"/>
      <c r="AC3204" s="38"/>
      <c r="AD3204" s="38"/>
      <c r="AE3204" s="38"/>
      <c r="AT3204" s="21" t="s">
        <v>542</v>
      </c>
      <c r="AU3204" s="21" t="s">
        <v>85</v>
      </c>
    </row>
    <row r="3205" spans="1:65" s="15" customFormat="1" ht="11.25">
      <c r="B3205" s="227"/>
      <c r="C3205" s="228"/>
      <c r="D3205" s="206" t="s">
        <v>546</v>
      </c>
      <c r="E3205" s="229" t="s">
        <v>19</v>
      </c>
      <c r="F3205" s="230" t="s">
        <v>3456</v>
      </c>
      <c r="G3205" s="228"/>
      <c r="H3205" s="229" t="s">
        <v>19</v>
      </c>
      <c r="I3205" s="231"/>
      <c r="J3205" s="228"/>
      <c r="K3205" s="228"/>
      <c r="L3205" s="232"/>
      <c r="M3205" s="233"/>
      <c r="N3205" s="234"/>
      <c r="O3205" s="234"/>
      <c r="P3205" s="234"/>
      <c r="Q3205" s="234"/>
      <c r="R3205" s="234"/>
      <c r="S3205" s="234"/>
      <c r="T3205" s="235"/>
      <c r="AT3205" s="236" t="s">
        <v>546</v>
      </c>
      <c r="AU3205" s="236" t="s">
        <v>85</v>
      </c>
      <c r="AV3205" s="15" t="s">
        <v>79</v>
      </c>
      <c r="AW3205" s="15" t="s">
        <v>33</v>
      </c>
      <c r="AX3205" s="15" t="s">
        <v>72</v>
      </c>
      <c r="AY3205" s="236" t="s">
        <v>525</v>
      </c>
    </row>
    <row r="3206" spans="1:65" s="13" customFormat="1" ht="11.25">
      <c r="B3206" s="204"/>
      <c r="C3206" s="205"/>
      <c r="D3206" s="206" t="s">
        <v>546</v>
      </c>
      <c r="E3206" s="207" t="s">
        <v>19</v>
      </c>
      <c r="F3206" s="208" t="s">
        <v>671</v>
      </c>
      <c r="G3206" s="205"/>
      <c r="H3206" s="209">
        <v>7</v>
      </c>
      <c r="I3206" s="210"/>
      <c r="J3206" s="205"/>
      <c r="K3206" s="205"/>
      <c r="L3206" s="211"/>
      <c r="M3206" s="212"/>
      <c r="N3206" s="213"/>
      <c r="O3206" s="213"/>
      <c r="P3206" s="213"/>
      <c r="Q3206" s="213"/>
      <c r="R3206" s="213"/>
      <c r="S3206" s="213"/>
      <c r="T3206" s="214"/>
      <c r="AT3206" s="215" t="s">
        <v>546</v>
      </c>
      <c r="AU3206" s="215" t="s">
        <v>85</v>
      </c>
      <c r="AV3206" s="13" t="s">
        <v>85</v>
      </c>
      <c r="AW3206" s="13" t="s">
        <v>33</v>
      </c>
      <c r="AX3206" s="13" t="s">
        <v>79</v>
      </c>
      <c r="AY3206" s="215" t="s">
        <v>525</v>
      </c>
    </row>
    <row r="3207" spans="1:65" s="2" customFormat="1" ht="21.75" customHeight="1">
      <c r="A3207" s="38"/>
      <c r="B3207" s="39"/>
      <c r="C3207" s="248" t="s">
        <v>3457</v>
      </c>
      <c r="D3207" s="248" t="s">
        <v>369</v>
      </c>
      <c r="E3207" s="249" t="s">
        <v>3458</v>
      </c>
      <c r="F3207" s="250" t="s">
        <v>3459</v>
      </c>
      <c r="G3207" s="251" t="s">
        <v>651</v>
      </c>
      <c r="H3207" s="252">
        <v>7</v>
      </c>
      <c r="I3207" s="253"/>
      <c r="J3207" s="254">
        <f>ROUND(I3207*H3207,2)</f>
        <v>0</v>
      </c>
      <c r="K3207" s="250" t="s">
        <v>19</v>
      </c>
      <c r="L3207" s="255"/>
      <c r="M3207" s="256" t="s">
        <v>19</v>
      </c>
      <c r="N3207" s="257" t="s">
        <v>44</v>
      </c>
      <c r="O3207" s="68"/>
      <c r="P3207" s="195">
        <f>O3207*H3207</f>
        <v>0</v>
      </c>
      <c r="Q3207" s="195">
        <v>5.0000000000000001E-4</v>
      </c>
      <c r="R3207" s="195">
        <f>Q3207*H3207</f>
        <v>3.5000000000000001E-3</v>
      </c>
      <c r="S3207" s="195">
        <v>0</v>
      </c>
      <c r="T3207" s="196">
        <f>S3207*H3207</f>
        <v>0</v>
      </c>
      <c r="U3207" s="38"/>
      <c r="V3207" s="38"/>
      <c r="W3207" s="38"/>
      <c r="X3207" s="38"/>
      <c r="Y3207" s="38"/>
      <c r="Z3207" s="38"/>
      <c r="AA3207" s="38"/>
      <c r="AB3207" s="38"/>
      <c r="AC3207" s="38"/>
      <c r="AD3207" s="38"/>
      <c r="AE3207" s="38"/>
      <c r="AR3207" s="197" t="s">
        <v>839</v>
      </c>
      <c r="AT3207" s="197" t="s">
        <v>369</v>
      </c>
      <c r="AU3207" s="197" t="s">
        <v>85</v>
      </c>
      <c r="AY3207" s="21" t="s">
        <v>525</v>
      </c>
      <c r="BE3207" s="198">
        <f>IF(N3207="základní",J3207,0)</f>
        <v>0</v>
      </c>
      <c r="BF3207" s="198">
        <f>IF(N3207="snížená",J3207,0)</f>
        <v>0</v>
      </c>
      <c r="BG3207" s="198">
        <f>IF(N3207="zákl. přenesená",J3207,0)</f>
        <v>0</v>
      </c>
      <c r="BH3207" s="198">
        <f>IF(N3207="sníž. přenesená",J3207,0)</f>
        <v>0</v>
      </c>
      <c r="BI3207" s="198">
        <f>IF(N3207="nulová",J3207,0)</f>
        <v>0</v>
      </c>
      <c r="BJ3207" s="21" t="s">
        <v>85</v>
      </c>
      <c r="BK3207" s="198">
        <f>ROUND(I3207*H3207,2)</f>
        <v>0</v>
      </c>
      <c r="BL3207" s="21" t="s">
        <v>642</v>
      </c>
      <c r="BM3207" s="197" t="s">
        <v>3460</v>
      </c>
    </row>
    <row r="3208" spans="1:65" s="2" customFormat="1" ht="24.2" customHeight="1">
      <c r="A3208" s="38"/>
      <c r="B3208" s="39"/>
      <c r="C3208" s="186" t="s">
        <v>3461</v>
      </c>
      <c r="D3208" s="186" t="s">
        <v>533</v>
      </c>
      <c r="E3208" s="187" t="s">
        <v>3462</v>
      </c>
      <c r="F3208" s="188" t="s">
        <v>3463</v>
      </c>
      <c r="G3208" s="189" t="s">
        <v>651</v>
      </c>
      <c r="H3208" s="190">
        <v>20</v>
      </c>
      <c r="I3208" s="191"/>
      <c r="J3208" s="192">
        <f>ROUND(I3208*H3208,2)</f>
        <v>0</v>
      </c>
      <c r="K3208" s="188" t="s">
        <v>536</v>
      </c>
      <c r="L3208" s="43"/>
      <c r="M3208" s="193" t="s">
        <v>19</v>
      </c>
      <c r="N3208" s="194" t="s">
        <v>44</v>
      </c>
      <c r="O3208" s="68"/>
      <c r="P3208" s="195">
        <f>O3208*H3208</f>
        <v>0</v>
      </c>
      <c r="Q3208" s="195">
        <v>0</v>
      </c>
      <c r="R3208" s="195">
        <f>Q3208*H3208</f>
        <v>0</v>
      </c>
      <c r="S3208" s="195">
        <v>0</v>
      </c>
      <c r="T3208" s="196">
        <f>S3208*H3208</f>
        <v>0</v>
      </c>
      <c r="U3208" s="38"/>
      <c r="V3208" s="38"/>
      <c r="W3208" s="38"/>
      <c r="X3208" s="38"/>
      <c r="Y3208" s="38"/>
      <c r="Z3208" s="38"/>
      <c r="AA3208" s="38"/>
      <c r="AB3208" s="38"/>
      <c r="AC3208" s="38"/>
      <c r="AD3208" s="38"/>
      <c r="AE3208" s="38"/>
      <c r="AR3208" s="197" t="s">
        <v>642</v>
      </c>
      <c r="AT3208" s="197" t="s">
        <v>533</v>
      </c>
      <c r="AU3208" s="197" t="s">
        <v>85</v>
      </c>
      <c r="AY3208" s="21" t="s">
        <v>525</v>
      </c>
      <c r="BE3208" s="198">
        <f>IF(N3208="základní",J3208,0)</f>
        <v>0</v>
      </c>
      <c r="BF3208" s="198">
        <f>IF(N3208="snížená",J3208,0)</f>
        <v>0</v>
      </c>
      <c r="BG3208" s="198">
        <f>IF(N3208="zákl. přenesená",J3208,0)</f>
        <v>0</v>
      </c>
      <c r="BH3208" s="198">
        <f>IF(N3208="sníž. přenesená",J3208,0)</f>
        <v>0</v>
      </c>
      <c r="BI3208" s="198">
        <f>IF(N3208="nulová",J3208,0)</f>
        <v>0</v>
      </c>
      <c r="BJ3208" s="21" t="s">
        <v>85</v>
      </c>
      <c r="BK3208" s="198">
        <f>ROUND(I3208*H3208,2)</f>
        <v>0</v>
      </c>
      <c r="BL3208" s="21" t="s">
        <v>642</v>
      </c>
      <c r="BM3208" s="197" t="s">
        <v>3464</v>
      </c>
    </row>
    <row r="3209" spans="1:65" s="2" customFormat="1" ht="11.25">
      <c r="A3209" s="38"/>
      <c r="B3209" s="39"/>
      <c r="C3209" s="40"/>
      <c r="D3209" s="199" t="s">
        <v>542</v>
      </c>
      <c r="E3209" s="40"/>
      <c r="F3209" s="200" t="s">
        <v>3465</v>
      </c>
      <c r="G3209" s="40"/>
      <c r="H3209" s="40"/>
      <c r="I3209" s="201"/>
      <c r="J3209" s="40"/>
      <c r="K3209" s="40"/>
      <c r="L3209" s="43"/>
      <c r="M3209" s="202"/>
      <c r="N3209" s="203"/>
      <c r="O3209" s="68"/>
      <c r="P3209" s="68"/>
      <c r="Q3209" s="68"/>
      <c r="R3209" s="68"/>
      <c r="S3209" s="68"/>
      <c r="T3209" s="69"/>
      <c r="U3209" s="38"/>
      <c r="V3209" s="38"/>
      <c r="W3209" s="38"/>
      <c r="X3209" s="38"/>
      <c r="Y3209" s="38"/>
      <c r="Z3209" s="38"/>
      <c r="AA3209" s="38"/>
      <c r="AB3209" s="38"/>
      <c r="AC3209" s="38"/>
      <c r="AD3209" s="38"/>
      <c r="AE3209" s="38"/>
      <c r="AT3209" s="21" t="s">
        <v>542</v>
      </c>
      <c r="AU3209" s="21" t="s">
        <v>85</v>
      </c>
    </row>
    <row r="3210" spans="1:65" s="15" customFormat="1" ht="11.25">
      <c r="B3210" s="227"/>
      <c r="C3210" s="228"/>
      <c r="D3210" s="206" t="s">
        <v>546</v>
      </c>
      <c r="E3210" s="229" t="s">
        <v>19</v>
      </c>
      <c r="F3210" s="230" t="s">
        <v>3466</v>
      </c>
      <c r="G3210" s="228"/>
      <c r="H3210" s="229" t="s">
        <v>19</v>
      </c>
      <c r="I3210" s="231"/>
      <c r="J3210" s="228"/>
      <c r="K3210" s="228"/>
      <c r="L3210" s="232"/>
      <c r="M3210" s="233"/>
      <c r="N3210" s="234"/>
      <c r="O3210" s="234"/>
      <c r="P3210" s="234"/>
      <c r="Q3210" s="234"/>
      <c r="R3210" s="234"/>
      <c r="S3210" s="234"/>
      <c r="T3210" s="235"/>
      <c r="AT3210" s="236" t="s">
        <v>546</v>
      </c>
      <c r="AU3210" s="236" t="s">
        <v>85</v>
      </c>
      <c r="AV3210" s="15" t="s">
        <v>79</v>
      </c>
      <c r="AW3210" s="15" t="s">
        <v>33</v>
      </c>
      <c r="AX3210" s="15" t="s">
        <v>72</v>
      </c>
      <c r="AY3210" s="236" t="s">
        <v>525</v>
      </c>
    </row>
    <row r="3211" spans="1:65" s="13" customFormat="1" ht="11.25">
      <c r="B3211" s="204"/>
      <c r="C3211" s="205"/>
      <c r="D3211" s="206" t="s">
        <v>546</v>
      </c>
      <c r="E3211" s="207" t="s">
        <v>19</v>
      </c>
      <c r="F3211" s="208" t="s">
        <v>659</v>
      </c>
      <c r="G3211" s="205"/>
      <c r="H3211" s="209">
        <v>20</v>
      </c>
      <c r="I3211" s="210"/>
      <c r="J3211" s="205"/>
      <c r="K3211" s="205"/>
      <c r="L3211" s="211"/>
      <c r="M3211" s="212"/>
      <c r="N3211" s="213"/>
      <c r="O3211" s="213"/>
      <c r="P3211" s="213"/>
      <c r="Q3211" s="213"/>
      <c r="R3211" s="213"/>
      <c r="S3211" s="213"/>
      <c r="T3211" s="214"/>
      <c r="AT3211" s="215" t="s">
        <v>546</v>
      </c>
      <c r="AU3211" s="215" t="s">
        <v>85</v>
      </c>
      <c r="AV3211" s="13" t="s">
        <v>85</v>
      </c>
      <c r="AW3211" s="13" t="s">
        <v>33</v>
      </c>
      <c r="AX3211" s="13" t="s">
        <v>79</v>
      </c>
      <c r="AY3211" s="215" t="s">
        <v>525</v>
      </c>
    </row>
    <row r="3212" spans="1:65" s="2" customFormat="1" ht="21.75" customHeight="1">
      <c r="A3212" s="38"/>
      <c r="B3212" s="39"/>
      <c r="C3212" s="248" t="s">
        <v>3467</v>
      </c>
      <c r="D3212" s="248" t="s">
        <v>369</v>
      </c>
      <c r="E3212" s="249" t="s">
        <v>3468</v>
      </c>
      <c r="F3212" s="250" t="s">
        <v>3469</v>
      </c>
      <c r="G3212" s="251" t="s">
        <v>651</v>
      </c>
      <c r="H3212" s="252">
        <v>20</v>
      </c>
      <c r="I3212" s="253"/>
      <c r="J3212" s="254">
        <f>ROUND(I3212*H3212,2)</f>
        <v>0</v>
      </c>
      <c r="K3212" s="250" t="s">
        <v>19</v>
      </c>
      <c r="L3212" s="255"/>
      <c r="M3212" s="256" t="s">
        <v>19</v>
      </c>
      <c r="N3212" s="257" t="s">
        <v>44</v>
      </c>
      <c r="O3212" s="68"/>
      <c r="P3212" s="195">
        <f>O3212*H3212</f>
        <v>0</v>
      </c>
      <c r="Q3212" s="195">
        <v>5.0000000000000001E-4</v>
      </c>
      <c r="R3212" s="195">
        <f>Q3212*H3212</f>
        <v>0.01</v>
      </c>
      <c r="S3212" s="195">
        <v>0</v>
      </c>
      <c r="T3212" s="196">
        <f>S3212*H3212</f>
        <v>0</v>
      </c>
      <c r="U3212" s="38"/>
      <c r="V3212" s="38"/>
      <c r="W3212" s="38"/>
      <c r="X3212" s="38"/>
      <c r="Y3212" s="38"/>
      <c r="Z3212" s="38"/>
      <c r="AA3212" s="38"/>
      <c r="AB3212" s="38"/>
      <c r="AC3212" s="38"/>
      <c r="AD3212" s="38"/>
      <c r="AE3212" s="38"/>
      <c r="AR3212" s="197" t="s">
        <v>839</v>
      </c>
      <c r="AT3212" s="197" t="s">
        <v>369</v>
      </c>
      <c r="AU3212" s="197" t="s">
        <v>85</v>
      </c>
      <c r="AY3212" s="21" t="s">
        <v>525</v>
      </c>
      <c r="BE3212" s="198">
        <f>IF(N3212="základní",J3212,0)</f>
        <v>0</v>
      </c>
      <c r="BF3212" s="198">
        <f>IF(N3212="snížená",J3212,0)</f>
        <v>0</v>
      </c>
      <c r="BG3212" s="198">
        <f>IF(N3212="zákl. přenesená",J3212,0)</f>
        <v>0</v>
      </c>
      <c r="BH3212" s="198">
        <f>IF(N3212="sníž. přenesená",J3212,0)</f>
        <v>0</v>
      </c>
      <c r="BI3212" s="198">
        <f>IF(N3212="nulová",J3212,0)</f>
        <v>0</v>
      </c>
      <c r="BJ3212" s="21" t="s">
        <v>85</v>
      </c>
      <c r="BK3212" s="198">
        <f>ROUND(I3212*H3212,2)</f>
        <v>0</v>
      </c>
      <c r="BL3212" s="21" t="s">
        <v>642</v>
      </c>
      <c r="BM3212" s="197" t="s">
        <v>3470</v>
      </c>
    </row>
    <row r="3213" spans="1:65" s="2" customFormat="1" ht="39">
      <c r="A3213" s="38"/>
      <c r="B3213" s="39"/>
      <c r="C3213" s="40"/>
      <c r="D3213" s="206" t="s">
        <v>972</v>
      </c>
      <c r="E3213" s="40"/>
      <c r="F3213" s="258" t="s">
        <v>3471</v>
      </c>
      <c r="G3213" s="40"/>
      <c r="H3213" s="40"/>
      <c r="I3213" s="201"/>
      <c r="J3213" s="40"/>
      <c r="K3213" s="40"/>
      <c r="L3213" s="43"/>
      <c r="M3213" s="202"/>
      <c r="N3213" s="203"/>
      <c r="O3213" s="68"/>
      <c r="P3213" s="68"/>
      <c r="Q3213" s="68"/>
      <c r="R3213" s="68"/>
      <c r="S3213" s="68"/>
      <c r="T3213" s="69"/>
      <c r="U3213" s="38"/>
      <c r="V3213" s="38"/>
      <c r="W3213" s="38"/>
      <c r="X3213" s="38"/>
      <c r="Y3213" s="38"/>
      <c r="Z3213" s="38"/>
      <c r="AA3213" s="38"/>
      <c r="AB3213" s="38"/>
      <c r="AC3213" s="38"/>
      <c r="AD3213" s="38"/>
      <c r="AE3213" s="38"/>
      <c r="AT3213" s="21" t="s">
        <v>972</v>
      </c>
      <c r="AU3213" s="21" t="s">
        <v>85</v>
      </c>
    </row>
    <row r="3214" spans="1:65" s="2" customFormat="1" ht="16.5" customHeight="1">
      <c r="A3214" s="38"/>
      <c r="B3214" s="39"/>
      <c r="C3214" s="186" t="s">
        <v>3472</v>
      </c>
      <c r="D3214" s="186" t="s">
        <v>533</v>
      </c>
      <c r="E3214" s="187" t="s">
        <v>3473</v>
      </c>
      <c r="F3214" s="188" t="s">
        <v>3474</v>
      </c>
      <c r="G3214" s="189" t="s">
        <v>651</v>
      </c>
      <c r="H3214" s="190">
        <v>20</v>
      </c>
      <c r="I3214" s="191"/>
      <c r="J3214" s="192">
        <f>ROUND(I3214*H3214,2)</f>
        <v>0</v>
      </c>
      <c r="K3214" s="188" t="s">
        <v>19</v>
      </c>
      <c r="L3214" s="43"/>
      <c r="M3214" s="193" t="s">
        <v>19</v>
      </c>
      <c r="N3214" s="194" t="s">
        <v>44</v>
      </c>
      <c r="O3214" s="68"/>
      <c r="P3214" s="195">
        <f>O3214*H3214</f>
        <v>0</v>
      </c>
      <c r="Q3214" s="195">
        <v>0</v>
      </c>
      <c r="R3214" s="195">
        <f>Q3214*H3214</f>
        <v>0</v>
      </c>
      <c r="S3214" s="195">
        <v>0</v>
      </c>
      <c r="T3214" s="196">
        <f>S3214*H3214</f>
        <v>0</v>
      </c>
      <c r="U3214" s="38"/>
      <c r="V3214" s="38"/>
      <c r="W3214" s="38"/>
      <c r="X3214" s="38"/>
      <c r="Y3214" s="38"/>
      <c r="Z3214" s="38"/>
      <c r="AA3214" s="38"/>
      <c r="AB3214" s="38"/>
      <c r="AC3214" s="38"/>
      <c r="AD3214" s="38"/>
      <c r="AE3214" s="38"/>
      <c r="AR3214" s="197" t="s">
        <v>642</v>
      </c>
      <c r="AT3214" s="197" t="s">
        <v>533</v>
      </c>
      <c r="AU3214" s="197" t="s">
        <v>85</v>
      </c>
      <c r="AY3214" s="21" t="s">
        <v>525</v>
      </c>
      <c r="BE3214" s="198">
        <f>IF(N3214="základní",J3214,0)</f>
        <v>0</v>
      </c>
      <c r="BF3214" s="198">
        <f>IF(N3214="snížená",J3214,0)</f>
        <v>0</v>
      </c>
      <c r="BG3214" s="198">
        <f>IF(N3214="zákl. přenesená",J3214,0)</f>
        <v>0</v>
      </c>
      <c r="BH3214" s="198">
        <f>IF(N3214="sníž. přenesená",J3214,0)</f>
        <v>0</v>
      </c>
      <c r="BI3214" s="198">
        <f>IF(N3214="nulová",J3214,0)</f>
        <v>0</v>
      </c>
      <c r="BJ3214" s="21" t="s">
        <v>85</v>
      </c>
      <c r="BK3214" s="198">
        <f>ROUND(I3214*H3214,2)</f>
        <v>0</v>
      </c>
      <c r="BL3214" s="21" t="s">
        <v>642</v>
      </c>
      <c r="BM3214" s="197" t="s">
        <v>3475</v>
      </c>
    </row>
    <row r="3215" spans="1:65" s="15" customFormat="1" ht="11.25">
      <c r="B3215" s="227"/>
      <c r="C3215" s="228"/>
      <c r="D3215" s="206" t="s">
        <v>546</v>
      </c>
      <c r="E3215" s="229" t="s">
        <v>19</v>
      </c>
      <c r="F3215" s="230" t="s">
        <v>3476</v>
      </c>
      <c r="G3215" s="228"/>
      <c r="H3215" s="229" t="s">
        <v>19</v>
      </c>
      <c r="I3215" s="231"/>
      <c r="J3215" s="228"/>
      <c r="K3215" s="228"/>
      <c r="L3215" s="232"/>
      <c r="M3215" s="233"/>
      <c r="N3215" s="234"/>
      <c r="O3215" s="234"/>
      <c r="P3215" s="234"/>
      <c r="Q3215" s="234"/>
      <c r="R3215" s="234"/>
      <c r="S3215" s="234"/>
      <c r="T3215" s="235"/>
      <c r="AT3215" s="236" t="s">
        <v>546</v>
      </c>
      <c r="AU3215" s="236" t="s">
        <v>85</v>
      </c>
      <c r="AV3215" s="15" t="s">
        <v>79</v>
      </c>
      <c r="AW3215" s="15" t="s">
        <v>33</v>
      </c>
      <c r="AX3215" s="15" t="s">
        <v>72</v>
      </c>
      <c r="AY3215" s="236" t="s">
        <v>525</v>
      </c>
    </row>
    <row r="3216" spans="1:65" s="13" customFormat="1" ht="11.25">
      <c r="B3216" s="204"/>
      <c r="C3216" s="205"/>
      <c r="D3216" s="206" t="s">
        <v>546</v>
      </c>
      <c r="E3216" s="207" t="s">
        <v>19</v>
      </c>
      <c r="F3216" s="208" t="s">
        <v>659</v>
      </c>
      <c r="G3216" s="205"/>
      <c r="H3216" s="209">
        <v>20</v>
      </c>
      <c r="I3216" s="210"/>
      <c r="J3216" s="205"/>
      <c r="K3216" s="205"/>
      <c r="L3216" s="211"/>
      <c r="M3216" s="212"/>
      <c r="N3216" s="213"/>
      <c r="O3216" s="213"/>
      <c r="P3216" s="213"/>
      <c r="Q3216" s="213"/>
      <c r="R3216" s="213"/>
      <c r="S3216" s="213"/>
      <c r="T3216" s="214"/>
      <c r="AT3216" s="215" t="s">
        <v>546</v>
      </c>
      <c r="AU3216" s="215" t="s">
        <v>85</v>
      </c>
      <c r="AV3216" s="13" t="s">
        <v>85</v>
      </c>
      <c r="AW3216" s="13" t="s">
        <v>33</v>
      </c>
      <c r="AX3216" s="13" t="s">
        <v>79</v>
      </c>
      <c r="AY3216" s="215" t="s">
        <v>525</v>
      </c>
    </row>
    <row r="3217" spans="1:65" s="2" customFormat="1" ht="24.2" customHeight="1">
      <c r="A3217" s="38"/>
      <c r="B3217" s="39"/>
      <c r="C3217" s="248" t="s">
        <v>3477</v>
      </c>
      <c r="D3217" s="248" t="s">
        <v>369</v>
      </c>
      <c r="E3217" s="249" t="s">
        <v>3478</v>
      </c>
      <c r="F3217" s="250" t="s">
        <v>3479</v>
      </c>
      <c r="G3217" s="251" t="s">
        <v>651</v>
      </c>
      <c r="H3217" s="252">
        <v>20</v>
      </c>
      <c r="I3217" s="253"/>
      <c r="J3217" s="254">
        <f>ROUND(I3217*H3217,2)</f>
        <v>0</v>
      </c>
      <c r="K3217" s="250" t="s">
        <v>19</v>
      </c>
      <c r="L3217" s="255"/>
      <c r="M3217" s="256" t="s">
        <v>19</v>
      </c>
      <c r="N3217" s="257" t="s">
        <v>44</v>
      </c>
      <c r="O3217" s="68"/>
      <c r="P3217" s="195">
        <f>O3217*H3217</f>
        <v>0</v>
      </c>
      <c r="Q3217" s="195">
        <v>1E-3</v>
      </c>
      <c r="R3217" s="195">
        <f>Q3217*H3217</f>
        <v>0.02</v>
      </c>
      <c r="S3217" s="195">
        <v>0</v>
      </c>
      <c r="T3217" s="196">
        <f>S3217*H3217</f>
        <v>0</v>
      </c>
      <c r="U3217" s="38"/>
      <c r="V3217" s="38"/>
      <c r="W3217" s="38"/>
      <c r="X3217" s="38"/>
      <c r="Y3217" s="38"/>
      <c r="Z3217" s="38"/>
      <c r="AA3217" s="38"/>
      <c r="AB3217" s="38"/>
      <c r="AC3217" s="38"/>
      <c r="AD3217" s="38"/>
      <c r="AE3217" s="38"/>
      <c r="AR3217" s="197" t="s">
        <v>839</v>
      </c>
      <c r="AT3217" s="197" t="s">
        <v>369</v>
      </c>
      <c r="AU3217" s="197" t="s">
        <v>85</v>
      </c>
      <c r="AY3217" s="21" t="s">
        <v>525</v>
      </c>
      <c r="BE3217" s="198">
        <f>IF(N3217="základní",J3217,0)</f>
        <v>0</v>
      </c>
      <c r="BF3217" s="198">
        <f>IF(N3217="snížená",J3217,0)</f>
        <v>0</v>
      </c>
      <c r="BG3217" s="198">
        <f>IF(N3217="zákl. přenesená",J3217,0)</f>
        <v>0</v>
      </c>
      <c r="BH3217" s="198">
        <f>IF(N3217="sníž. přenesená",J3217,0)</f>
        <v>0</v>
      </c>
      <c r="BI3217" s="198">
        <f>IF(N3217="nulová",J3217,0)</f>
        <v>0</v>
      </c>
      <c r="BJ3217" s="21" t="s">
        <v>85</v>
      </c>
      <c r="BK3217" s="198">
        <f>ROUND(I3217*H3217,2)</f>
        <v>0</v>
      </c>
      <c r="BL3217" s="21" t="s">
        <v>642</v>
      </c>
      <c r="BM3217" s="197" t="s">
        <v>3480</v>
      </c>
    </row>
    <row r="3218" spans="1:65" s="2" customFormat="1" ht="58.5">
      <c r="A3218" s="38"/>
      <c r="B3218" s="39"/>
      <c r="C3218" s="40"/>
      <c r="D3218" s="206" t="s">
        <v>972</v>
      </c>
      <c r="E3218" s="40"/>
      <c r="F3218" s="258" t="s">
        <v>3481</v>
      </c>
      <c r="G3218" s="40"/>
      <c r="H3218" s="40"/>
      <c r="I3218" s="201"/>
      <c r="J3218" s="40"/>
      <c r="K3218" s="40"/>
      <c r="L3218" s="43"/>
      <c r="M3218" s="202"/>
      <c r="N3218" s="203"/>
      <c r="O3218" s="68"/>
      <c r="P3218" s="68"/>
      <c r="Q3218" s="68"/>
      <c r="R3218" s="68"/>
      <c r="S3218" s="68"/>
      <c r="T3218" s="69"/>
      <c r="U3218" s="38"/>
      <c r="V3218" s="38"/>
      <c r="W3218" s="38"/>
      <c r="X3218" s="38"/>
      <c r="Y3218" s="38"/>
      <c r="Z3218" s="38"/>
      <c r="AA3218" s="38"/>
      <c r="AB3218" s="38"/>
      <c r="AC3218" s="38"/>
      <c r="AD3218" s="38"/>
      <c r="AE3218" s="38"/>
      <c r="AT3218" s="21" t="s">
        <v>972</v>
      </c>
      <c r="AU3218" s="21" t="s">
        <v>85</v>
      </c>
    </row>
    <row r="3219" spans="1:65" s="2" customFormat="1" ht="24.2" customHeight="1">
      <c r="A3219" s="38"/>
      <c r="B3219" s="39"/>
      <c r="C3219" s="186" t="s">
        <v>3482</v>
      </c>
      <c r="D3219" s="186" t="s">
        <v>533</v>
      </c>
      <c r="E3219" s="187" t="s">
        <v>3483</v>
      </c>
      <c r="F3219" s="188" t="s">
        <v>3484</v>
      </c>
      <c r="G3219" s="189" t="s">
        <v>651</v>
      </c>
      <c r="H3219" s="190">
        <v>15</v>
      </c>
      <c r="I3219" s="191"/>
      <c r="J3219" s="192">
        <f>ROUND(I3219*H3219,2)</f>
        <v>0</v>
      </c>
      <c r="K3219" s="188" t="s">
        <v>536</v>
      </c>
      <c r="L3219" s="43"/>
      <c r="M3219" s="193" t="s">
        <v>19</v>
      </c>
      <c r="N3219" s="194" t="s">
        <v>44</v>
      </c>
      <c r="O3219" s="68"/>
      <c r="P3219" s="195">
        <f>O3219*H3219</f>
        <v>0</v>
      </c>
      <c r="Q3219" s="195">
        <v>0</v>
      </c>
      <c r="R3219" s="195">
        <f>Q3219*H3219</f>
        <v>0</v>
      </c>
      <c r="S3219" s="195">
        <v>0</v>
      </c>
      <c r="T3219" s="196">
        <f>S3219*H3219</f>
        <v>0</v>
      </c>
      <c r="U3219" s="38"/>
      <c r="V3219" s="38"/>
      <c r="W3219" s="38"/>
      <c r="X3219" s="38"/>
      <c r="Y3219" s="38"/>
      <c r="Z3219" s="38"/>
      <c r="AA3219" s="38"/>
      <c r="AB3219" s="38"/>
      <c r="AC3219" s="38"/>
      <c r="AD3219" s="38"/>
      <c r="AE3219" s="38"/>
      <c r="AR3219" s="197" t="s">
        <v>642</v>
      </c>
      <c r="AT3219" s="197" t="s">
        <v>533</v>
      </c>
      <c r="AU3219" s="197" t="s">
        <v>85</v>
      </c>
      <c r="AY3219" s="21" t="s">
        <v>525</v>
      </c>
      <c r="BE3219" s="198">
        <f>IF(N3219="základní",J3219,0)</f>
        <v>0</v>
      </c>
      <c r="BF3219" s="198">
        <f>IF(N3219="snížená",J3219,0)</f>
        <v>0</v>
      </c>
      <c r="BG3219" s="198">
        <f>IF(N3219="zákl. přenesená",J3219,0)</f>
        <v>0</v>
      </c>
      <c r="BH3219" s="198">
        <f>IF(N3219="sníž. přenesená",J3219,0)</f>
        <v>0</v>
      </c>
      <c r="BI3219" s="198">
        <f>IF(N3219="nulová",J3219,0)</f>
        <v>0</v>
      </c>
      <c r="BJ3219" s="21" t="s">
        <v>85</v>
      </c>
      <c r="BK3219" s="198">
        <f>ROUND(I3219*H3219,2)</f>
        <v>0</v>
      </c>
      <c r="BL3219" s="21" t="s">
        <v>642</v>
      </c>
      <c r="BM3219" s="197" t="s">
        <v>3485</v>
      </c>
    </row>
    <row r="3220" spans="1:65" s="2" customFormat="1" ht="11.25">
      <c r="A3220" s="38"/>
      <c r="B3220" s="39"/>
      <c r="C3220" s="40"/>
      <c r="D3220" s="199" t="s">
        <v>542</v>
      </c>
      <c r="E3220" s="40"/>
      <c r="F3220" s="200" t="s">
        <v>3486</v>
      </c>
      <c r="G3220" s="40"/>
      <c r="H3220" s="40"/>
      <c r="I3220" s="201"/>
      <c r="J3220" s="40"/>
      <c r="K3220" s="40"/>
      <c r="L3220" s="43"/>
      <c r="M3220" s="202"/>
      <c r="N3220" s="203"/>
      <c r="O3220" s="68"/>
      <c r="P3220" s="68"/>
      <c r="Q3220" s="68"/>
      <c r="R3220" s="68"/>
      <c r="S3220" s="68"/>
      <c r="T3220" s="69"/>
      <c r="U3220" s="38"/>
      <c r="V3220" s="38"/>
      <c r="W3220" s="38"/>
      <c r="X3220" s="38"/>
      <c r="Y3220" s="38"/>
      <c r="Z3220" s="38"/>
      <c r="AA3220" s="38"/>
      <c r="AB3220" s="38"/>
      <c r="AC3220" s="38"/>
      <c r="AD3220" s="38"/>
      <c r="AE3220" s="38"/>
      <c r="AT3220" s="21" t="s">
        <v>542</v>
      </c>
      <c r="AU3220" s="21" t="s">
        <v>85</v>
      </c>
    </row>
    <row r="3221" spans="1:65" s="15" customFormat="1" ht="11.25">
      <c r="B3221" s="227"/>
      <c r="C3221" s="228"/>
      <c r="D3221" s="206" t="s">
        <v>546</v>
      </c>
      <c r="E3221" s="229" t="s">
        <v>19</v>
      </c>
      <c r="F3221" s="230" t="s">
        <v>3487</v>
      </c>
      <c r="G3221" s="228"/>
      <c r="H3221" s="229" t="s">
        <v>19</v>
      </c>
      <c r="I3221" s="231"/>
      <c r="J3221" s="228"/>
      <c r="K3221" s="228"/>
      <c r="L3221" s="232"/>
      <c r="M3221" s="233"/>
      <c r="N3221" s="234"/>
      <c r="O3221" s="234"/>
      <c r="P3221" s="234"/>
      <c r="Q3221" s="234"/>
      <c r="R3221" s="234"/>
      <c r="S3221" s="234"/>
      <c r="T3221" s="235"/>
      <c r="AT3221" s="236" t="s">
        <v>546</v>
      </c>
      <c r="AU3221" s="236" t="s">
        <v>85</v>
      </c>
      <c r="AV3221" s="15" t="s">
        <v>79</v>
      </c>
      <c r="AW3221" s="15" t="s">
        <v>33</v>
      </c>
      <c r="AX3221" s="15" t="s">
        <v>72</v>
      </c>
      <c r="AY3221" s="236" t="s">
        <v>525</v>
      </c>
    </row>
    <row r="3222" spans="1:65" s="13" customFormat="1" ht="11.25">
      <c r="B3222" s="204"/>
      <c r="C3222" s="205"/>
      <c r="D3222" s="206" t="s">
        <v>546</v>
      </c>
      <c r="E3222" s="207" t="s">
        <v>19</v>
      </c>
      <c r="F3222" s="208" t="s">
        <v>728</v>
      </c>
      <c r="G3222" s="205"/>
      <c r="H3222" s="209">
        <v>15</v>
      </c>
      <c r="I3222" s="210"/>
      <c r="J3222" s="205"/>
      <c r="K3222" s="205"/>
      <c r="L3222" s="211"/>
      <c r="M3222" s="212"/>
      <c r="N3222" s="213"/>
      <c r="O3222" s="213"/>
      <c r="P3222" s="213"/>
      <c r="Q3222" s="213"/>
      <c r="R3222" s="213"/>
      <c r="S3222" s="213"/>
      <c r="T3222" s="214"/>
      <c r="AT3222" s="215" t="s">
        <v>546</v>
      </c>
      <c r="AU3222" s="215" t="s">
        <v>85</v>
      </c>
      <c r="AV3222" s="13" t="s">
        <v>85</v>
      </c>
      <c r="AW3222" s="13" t="s">
        <v>33</v>
      </c>
      <c r="AX3222" s="13" t="s">
        <v>79</v>
      </c>
      <c r="AY3222" s="215" t="s">
        <v>525</v>
      </c>
    </row>
    <row r="3223" spans="1:65" s="2" customFormat="1" ht="24.2" customHeight="1">
      <c r="A3223" s="38"/>
      <c r="B3223" s="39"/>
      <c r="C3223" s="248" t="s">
        <v>3488</v>
      </c>
      <c r="D3223" s="248" t="s">
        <v>369</v>
      </c>
      <c r="E3223" s="249" t="s">
        <v>3489</v>
      </c>
      <c r="F3223" s="250" t="s">
        <v>3490</v>
      </c>
      <c r="G3223" s="251" t="s">
        <v>651</v>
      </c>
      <c r="H3223" s="252">
        <v>15</v>
      </c>
      <c r="I3223" s="253"/>
      <c r="J3223" s="254">
        <f>ROUND(I3223*H3223,2)</f>
        <v>0</v>
      </c>
      <c r="K3223" s="250" t="s">
        <v>19</v>
      </c>
      <c r="L3223" s="255"/>
      <c r="M3223" s="256" t="s">
        <v>19</v>
      </c>
      <c r="N3223" s="257" t="s">
        <v>44</v>
      </c>
      <c r="O3223" s="68"/>
      <c r="P3223" s="195">
        <f>O3223*H3223</f>
        <v>0</v>
      </c>
      <c r="Q3223" s="195">
        <v>3.0000000000000001E-3</v>
      </c>
      <c r="R3223" s="195">
        <f>Q3223*H3223</f>
        <v>4.4999999999999998E-2</v>
      </c>
      <c r="S3223" s="195">
        <v>0</v>
      </c>
      <c r="T3223" s="196">
        <f>S3223*H3223</f>
        <v>0</v>
      </c>
      <c r="U3223" s="38"/>
      <c r="V3223" s="38"/>
      <c r="W3223" s="38"/>
      <c r="X3223" s="38"/>
      <c r="Y3223" s="38"/>
      <c r="Z3223" s="38"/>
      <c r="AA3223" s="38"/>
      <c r="AB3223" s="38"/>
      <c r="AC3223" s="38"/>
      <c r="AD3223" s="38"/>
      <c r="AE3223" s="38"/>
      <c r="AR3223" s="197" t="s">
        <v>839</v>
      </c>
      <c r="AT3223" s="197" t="s">
        <v>369</v>
      </c>
      <c r="AU3223" s="197" t="s">
        <v>85</v>
      </c>
      <c r="AY3223" s="21" t="s">
        <v>525</v>
      </c>
      <c r="BE3223" s="198">
        <f>IF(N3223="základní",J3223,0)</f>
        <v>0</v>
      </c>
      <c r="BF3223" s="198">
        <f>IF(N3223="snížená",J3223,0)</f>
        <v>0</v>
      </c>
      <c r="BG3223" s="198">
        <f>IF(N3223="zákl. přenesená",J3223,0)</f>
        <v>0</v>
      </c>
      <c r="BH3223" s="198">
        <f>IF(N3223="sníž. přenesená",J3223,0)</f>
        <v>0</v>
      </c>
      <c r="BI3223" s="198">
        <f>IF(N3223="nulová",J3223,0)</f>
        <v>0</v>
      </c>
      <c r="BJ3223" s="21" t="s">
        <v>85</v>
      </c>
      <c r="BK3223" s="198">
        <f>ROUND(I3223*H3223,2)</f>
        <v>0</v>
      </c>
      <c r="BL3223" s="21" t="s">
        <v>642</v>
      </c>
      <c r="BM3223" s="197" t="s">
        <v>3491</v>
      </c>
    </row>
    <row r="3224" spans="1:65" s="2" customFormat="1" ht="39">
      <c r="A3224" s="38"/>
      <c r="B3224" s="39"/>
      <c r="C3224" s="40"/>
      <c r="D3224" s="206" t="s">
        <v>972</v>
      </c>
      <c r="E3224" s="40"/>
      <c r="F3224" s="258" t="s">
        <v>3492</v>
      </c>
      <c r="G3224" s="40"/>
      <c r="H3224" s="40"/>
      <c r="I3224" s="201"/>
      <c r="J3224" s="40"/>
      <c r="K3224" s="40"/>
      <c r="L3224" s="43"/>
      <c r="M3224" s="202"/>
      <c r="N3224" s="203"/>
      <c r="O3224" s="68"/>
      <c r="P3224" s="68"/>
      <c r="Q3224" s="68"/>
      <c r="R3224" s="68"/>
      <c r="S3224" s="68"/>
      <c r="T3224" s="69"/>
      <c r="U3224" s="38"/>
      <c r="V3224" s="38"/>
      <c r="W3224" s="38"/>
      <c r="X3224" s="38"/>
      <c r="Y3224" s="38"/>
      <c r="Z3224" s="38"/>
      <c r="AA3224" s="38"/>
      <c r="AB3224" s="38"/>
      <c r="AC3224" s="38"/>
      <c r="AD3224" s="38"/>
      <c r="AE3224" s="38"/>
      <c r="AT3224" s="21" t="s">
        <v>972</v>
      </c>
      <c r="AU3224" s="21" t="s">
        <v>85</v>
      </c>
    </row>
    <row r="3225" spans="1:65" s="2" customFormat="1" ht="24.2" customHeight="1">
      <c r="A3225" s="38"/>
      <c r="B3225" s="39"/>
      <c r="C3225" s="186" t="s">
        <v>3493</v>
      </c>
      <c r="D3225" s="186" t="s">
        <v>533</v>
      </c>
      <c r="E3225" s="187" t="s">
        <v>3494</v>
      </c>
      <c r="F3225" s="188" t="s">
        <v>3495</v>
      </c>
      <c r="G3225" s="189" t="s">
        <v>651</v>
      </c>
      <c r="H3225" s="190">
        <v>22</v>
      </c>
      <c r="I3225" s="191"/>
      <c r="J3225" s="192">
        <f>ROUND(I3225*H3225,2)</f>
        <v>0</v>
      </c>
      <c r="K3225" s="188" t="s">
        <v>536</v>
      </c>
      <c r="L3225" s="43"/>
      <c r="M3225" s="193" t="s">
        <v>19</v>
      </c>
      <c r="N3225" s="194" t="s">
        <v>44</v>
      </c>
      <c r="O3225" s="68"/>
      <c r="P3225" s="195">
        <f>O3225*H3225</f>
        <v>0</v>
      </c>
      <c r="Q3225" s="195">
        <v>0</v>
      </c>
      <c r="R3225" s="195">
        <f>Q3225*H3225</f>
        <v>0</v>
      </c>
      <c r="S3225" s="195">
        <v>0</v>
      </c>
      <c r="T3225" s="196">
        <f>S3225*H3225</f>
        <v>0</v>
      </c>
      <c r="U3225" s="38"/>
      <c r="V3225" s="38"/>
      <c r="W3225" s="38"/>
      <c r="X3225" s="38"/>
      <c r="Y3225" s="38"/>
      <c r="Z3225" s="38"/>
      <c r="AA3225" s="38"/>
      <c r="AB3225" s="38"/>
      <c r="AC3225" s="38"/>
      <c r="AD3225" s="38"/>
      <c r="AE3225" s="38"/>
      <c r="AR3225" s="197" t="s">
        <v>642</v>
      </c>
      <c r="AT3225" s="197" t="s">
        <v>533</v>
      </c>
      <c r="AU3225" s="197" t="s">
        <v>85</v>
      </c>
      <c r="AY3225" s="21" t="s">
        <v>525</v>
      </c>
      <c r="BE3225" s="198">
        <f>IF(N3225="základní",J3225,0)</f>
        <v>0</v>
      </c>
      <c r="BF3225" s="198">
        <f>IF(N3225="snížená",J3225,0)</f>
        <v>0</v>
      </c>
      <c r="BG3225" s="198">
        <f>IF(N3225="zákl. přenesená",J3225,0)</f>
        <v>0</v>
      </c>
      <c r="BH3225" s="198">
        <f>IF(N3225="sníž. přenesená",J3225,0)</f>
        <v>0</v>
      </c>
      <c r="BI3225" s="198">
        <f>IF(N3225="nulová",J3225,0)</f>
        <v>0</v>
      </c>
      <c r="BJ3225" s="21" t="s">
        <v>85</v>
      </c>
      <c r="BK3225" s="198">
        <f>ROUND(I3225*H3225,2)</f>
        <v>0</v>
      </c>
      <c r="BL3225" s="21" t="s">
        <v>642</v>
      </c>
      <c r="BM3225" s="197" t="s">
        <v>3496</v>
      </c>
    </row>
    <row r="3226" spans="1:65" s="2" customFormat="1" ht="11.25">
      <c r="A3226" s="38"/>
      <c r="B3226" s="39"/>
      <c r="C3226" s="40"/>
      <c r="D3226" s="199" t="s">
        <v>542</v>
      </c>
      <c r="E3226" s="40"/>
      <c r="F3226" s="200" t="s">
        <v>3497</v>
      </c>
      <c r="G3226" s="40"/>
      <c r="H3226" s="40"/>
      <c r="I3226" s="201"/>
      <c r="J3226" s="40"/>
      <c r="K3226" s="40"/>
      <c r="L3226" s="43"/>
      <c r="M3226" s="202"/>
      <c r="N3226" s="203"/>
      <c r="O3226" s="68"/>
      <c r="P3226" s="68"/>
      <c r="Q3226" s="68"/>
      <c r="R3226" s="68"/>
      <c r="S3226" s="68"/>
      <c r="T3226" s="69"/>
      <c r="U3226" s="38"/>
      <c r="V3226" s="38"/>
      <c r="W3226" s="38"/>
      <c r="X3226" s="38"/>
      <c r="Y3226" s="38"/>
      <c r="Z3226" s="38"/>
      <c r="AA3226" s="38"/>
      <c r="AB3226" s="38"/>
      <c r="AC3226" s="38"/>
      <c r="AD3226" s="38"/>
      <c r="AE3226" s="38"/>
      <c r="AT3226" s="21" t="s">
        <v>542</v>
      </c>
      <c r="AU3226" s="21" t="s">
        <v>85</v>
      </c>
    </row>
    <row r="3227" spans="1:65" s="15" customFormat="1" ht="11.25">
      <c r="B3227" s="227"/>
      <c r="C3227" s="228"/>
      <c r="D3227" s="206" t="s">
        <v>546</v>
      </c>
      <c r="E3227" s="229" t="s">
        <v>19</v>
      </c>
      <c r="F3227" s="230" t="s">
        <v>3498</v>
      </c>
      <c r="G3227" s="228"/>
      <c r="H3227" s="229" t="s">
        <v>19</v>
      </c>
      <c r="I3227" s="231"/>
      <c r="J3227" s="228"/>
      <c r="K3227" s="228"/>
      <c r="L3227" s="232"/>
      <c r="M3227" s="233"/>
      <c r="N3227" s="234"/>
      <c r="O3227" s="234"/>
      <c r="P3227" s="234"/>
      <c r="Q3227" s="234"/>
      <c r="R3227" s="234"/>
      <c r="S3227" s="234"/>
      <c r="T3227" s="235"/>
      <c r="AT3227" s="236" t="s">
        <v>546</v>
      </c>
      <c r="AU3227" s="236" t="s">
        <v>85</v>
      </c>
      <c r="AV3227" s="15" t="s">
        <v>79</v>
      </c>
      <c r="AW3227" s="15" t="s">
        <v>33</v>
      </c>
      <c r="AX3227" s="15" t="s">
        <v>72</v>
      </c>
      <c r="AY3227" s="236" t="s">
        <v>525</v>
      </c>
    </row>
    <row r="3228" spans="1:65" s="13" customFormat="1" ht="11.25">
      <c r="B3228" s="204"/>
      <c r="C3228" s="205"/>
      <c r="D3228" s="206" t="s">
        <v>546</v>
      </c>
      <c r="E3228" s="207" t="s">
        <v>19</v>
      </c>
      <c r="F3228" s="208" t="s">
        <v>779</v>
      </c>
      <c r="G3228" s="205"/>
      <c r="H3228" s="209">
        <v>22</v>
      </c>
      <c r="I3228" s="210"/>
      <c r="J3228" s="205"/>
      <c r="K3228" s="205"/>
      <c r="L3228" s="211"/>
      <c r="M3228" s="212"/>
      <c r="N3228" s="213"/>
      <c r="O3228" s="213"/>
      <c r="P3228" s="213"/>
      <c r="Q3228" s="213"/>
      <c r="R3228" s="213"/>
      <c r="S3228" s="213"/>
      <c r="T3228" s="214"/>
      <c r="AT3228" s="215" t="s">
        <v>546</v>
      </c>
      <c r="AU3228" s="215" t="s">
        <v>85</v>
      </c>
      <c r="AV3228" s="13" t="s">
        <v>85</v>
      </c>
      <c r="AW3228" s="13" t="s">
        <v>33</v>
      </c>
      <c r="AX3228" s="13" t="s">
        <v>79</v>
      </c>
      <c r="AY3228" s="215" t="s">
        <v>525</v>
      </c>
    </row>
    <row r="3229" spans="1:65" s="2" customFormat="1" ht="24.2" customHeight="1">
      <c r="A3229" s="38"/>
      <c r="B3229" s="39"/>
      <c r="C3229" s="248" t="s">
        <v>3499</v>
      </c>
      <c r="D3229" s="248" t="s">
        <v>369</v>
      </c>
      <c r="E3229" s="249" t="s">
        <v>3500</v>
      </c>
      <c r="F3229" s="250" t="s">
        <v>3501</v>
      </c>
      <c r="G3229" s="251" t="s">
        <v>651</v>
      </c>
      <c r="H3229" s="252">
        <v>22</v>
      </c>
      <c r="I3229" s="253"/>
      <c r="J3229" s="254">
        <f>ROUND(I3229*H3229,2)</f>
        <v>0</v>
      </c>
      <c r="K3229" s="250" t="s">
        <v>536</v>
      </c>
      <c r="L3229" s="255"/>
      <c r="M3229" s="256" t="s">
        <v>19</v>
      </c>
      <c r="N3229" s="257" t="s">
        <v>44</v>
      </c>
      <c r="O3229" s="68"/>
      <c r="P3229" s="195">
        <f>O3229*H3229</f>
        <v>0</v>
      </c>
      <c r="Q3229" s="195">
        <v>1.2999999999999999E-3</v>
      </c>
      <c r="R3229" s="195">
        <f>Q3229*H3229</f>
        <v>2.86E-2</v>
      </c>
      <c r="S3229" s="195">
        <v>0</v>
      </c>
      <c r="T3229" s="196">
        <f>S3229*H3229</f>
        <v>0</v>
      </c>
      <c r="U3229" s="38"/>
      <c r="V3229" s="38"/>
      <c r="W3229" s="38"/>
      <c r="X3229" s="38"/>
      <c r="Y3229" s="38"/>
      <c r="Z3229" s="38"/>
      <c r="AA3229" s="38"/>
      <c r="AB3229" s="38"/>
      <c r="AC3229" s="38"/>
      <c r="AD3229" s="38"/>
      <c r="AE3229" s="38"/>
      <c r="AR3229" s="197" t="s">
        <v>839</v>
      </c>
      <c r="AT3229" s="197" t="s">
        <v>369</v>
      </c>
      <c r="AU3229" s="197" t="s">
        <v>85</v>
      </c>
      <c r="AY3229" s="21" t="s">
        <v>525</v>
      </c>
      <c r="BE3229" s="198">
        <f>IF(N3229="základní",J3229,0)</f>
        <v>0</v>
      </c>
      <c r="BF3229" s="198">
        <f>IF(N3229="snížená",J3229,0)</f>
        <v>0</v>
      </c>
      <c r="BG3229" s="198">
        <f>IF(N3229="zákl. přenesená",J3229,0)</f>
        <v>0</v>
      </c>
      <c r="BH3229" s="198">
        <f>IF(N3229="sníž. přenesená",J3229,0)</f>
        <v>0</v>
      </c>
      <c r="BI3229" s="198">
        <f>IF(N3229="nulová",J3229,0)</f>
        <v>0</v>
      </c>
      <c r="BJ3229" s="21" t="s">
        <v>85</v>
      </c>
      <c r="BK3229" s="198">
        <f>ROUND(I3229*H3229,2)</f>
        <v>0</v>
      </c>
      <c r="BL3229" s="21" t="s">
        <v>642</v>
      </c>
      <c r="BM3229" s="197" t="s">
        <v>3502</v>
      </c>
    </row>
    <row r="3230" spans="1:65" s="2" customFormat="1" ht="21.75" customHeight="1">
      <c r="A3230" s="38"/>
      <c r="B3230" s="39"/>
      <c r="C3230" s="186" t="s">
        <v>3503</v>
      </c>
      <c r="D3230" s="186" t="s">
        <v>533</v>
      </c>
      <c r="E3230" s="187" t="s">
        <v>3504</v>
      </c>
      <c r="F3230" s="188" t="s">
        <v>3505</v>
      </c>
      <c r="G3230" s="189" t="s">
        <v>651</v>
      </c>
      <c r="H3230" s="190">
        <v>42</v>
      </c>
      <c r="I3230" s="191"/>
      <c r="J3230" s="192">
        <f>ROUND(I3230*H3230,2)</f>
        <v>0</v>
      </c>
      <c r="K3230" s="188" t="s">
        <v>536</v>
      </c>
      <c r="L3230" s="43"/>
      <c r="M3230" s="193" t="s">
        <v>19</v>
      </c>
      <c r="N3230" s="194" t="s">
        <v>44</v>
      </c>
      <c r="O3230" s="68"/>
      <c r="P3230" s="195">
        <f>O3230*H3230</f>
        <v>0</v>
      </c>
      <c r="Q3230" s="195">
        <v>0</v>
      </c>
      <c r="R3230" s="195">
        <f>Q3230*H3230</f>
        <v>0</v>
      </c>
      <c r="S3230" s="195">
        <v>0</v>
      </c>
      <c r="T3230" s="196">
        <f>S3230*H3230</f>
        <v>0</v>
      </c>
      <c r="U3230" s="38"/>
      <c r="V3230" s="38"/>
      <c r="W3230" s="38"/>
      <c r="X3230" s="38"/>
      <c r="Y3230" s="38"/>
      <c r="Z3230" s="38"/>
      <c r="AA3230" s="38"/>
      <c r="AB3230" s="38"/>
      <c r="AC3230" s="38"/>
      <c r="AD3230" s="38"/>
      <c r="AE3230" s="38"/>
      <c r="AR3230" s="197" t="s">
        <v>642</v>
      </c>
      <c r="AT3230" s="197" t="s">
        <v>533</v>
      </c>
      <c r="AU3230" s="197" t="s">
        <v>85</v>
      </c>
      <c r="AY3230" s="21" t="s">
        <v>525</v>
      </c>
      <c r="BE3230" s="198">
        <f>IF(N3230="základní",J3230,0)</f>
        <v>0</v>
      </c>
      <c r="BF3230" s="198">
        <f>IF(N3230="snížená",J3230,0)</f>
        <v>0</v>
      </c>
      <c r="BG3230" s="198">
        <f>IF(N3230="zákl. přenesená",J3230,0)</f>
        <v>0</v>
      </c>
      <c r="BH3230" s="198">
        <f>IF(N3230="sníž. přenesená",J3230,0)</f>
        <v>0</v>
      </c>
      <c r="BI3230" s="198">
        <f>IF(N3230="nulová",J3230,0)</f>
        <v>0</v>
      </c>
      <c r="BJ3230" s="21" t="s">
        <v>85</v>
      </c>
      <c r="BK3230" s="198">
        <f>ROUND(I3230*H3230,2)</f>
        <v>0</v>
      </c>
      <c r="BL3230" s="21" t="s">
        <v>642</v>
      </c>
      <c r="BM3230" s="197" t="s">
        <v>3506</v>
      </c>
    </row>
    <row r="3231" spans="1:65" s="2" customFormat="1" ht="11.25">
      <c r="A3231" s="38"/>
      <c r="B3231" s="39"/>
      <c r="C3231" s="40"/>
      <c r="D3231" s="199" t="s">
        <v>542</v>
      </c>
      <c r="E3231" s="40"/>
      <c r="F3231" s="200" t="s">
        <v>3507</v>
      </c>
      <c r="G3231" s="40"/>
      <c r="H3231" s="40"/>
      <c r="I3231" s="201"/>
      <c r="J3231" s="40"/>
      <c r="K3231" s="40"/>
      <c r="L3231" s="43"/>
      <c r="M3231" s="202"/>
      <c r="N3231" s="203"/>
      <c r="O3231" s="68"/>
      <c r="P3231" s="68"/>
      <c r="Q3231" s="68"/>
      <c r="R3231" s="68"/>
      <c r="S3231" s="68"/>
      <c r="T3231" s="69"/>
      <c r="U3231" s="38"/>
      <c r="V3231" s="38"/>
      <c r="W3231" s="38"/>
      <c r="X3231" s="38"/>
      <c r="Y3231" s="38"/>
      <c r="Z3231" s="38"/>
      <c r="AA3231" s="38"/>
      <c r="AB3231" s="38"/>
      <c r="AC3231" s="38"/>
      <c r="AD3231" s="38"/>
      <c r="AE3231" s="38"/>
      <c r="AT3231" s="21" t="s">
        <v>542</v>
      </c>
      <c r="AU3231" s="21" t="s">
        <v>85</v>
      </c>
    </row>
    <row r="3232" spans="1:65" s="15" customFormat="1" ht="11.25">
      <c r="B3232" s="227"/>
      <c r="C3232" s="228"/>
      <c r="D3232" s="206" t="s">
        <v>546</v>
      </c>
      <c r="E3232" s="229" t="s">
        <v>19</v>
      </c>
      <c r="F3232" s="230" t="s">
        <v>3508</v>
      </c>
      <c r="G3232" s="228"/>
      <c r="H3232" s="229" t="s">
        <v>19</v>
      </c>
      <c r="I3232" s="231"/>
      <c r="J3232" s="228"/>
      <c r="K3232" s="228"/>
      <c r="L3232" s="232"/>
      <c r="M3232" s="233"/>
      <c r="N3232" s="234"/>
      <c r="O3232" s="234"/>
      <c r="P3232" s="234"/>
      <c r="Q3232" s="234"/>
      <c r="R3232" s="234"/>
      <c r="S3232" s="234"/>
      <c r="T3232" s="235"/>
      <c r="AT3232" s="236" t="s">
        <v>546</v>
      </c>
      <c r="AU3232" s="236" t="s">
        <v>85</v>
      </c>
      <c r="AV3232" s="15" t="s">
        <v>79</v>
      </c>
      <c r="AW3232" s="15" t="s">
        <v>33</v>
      </c>
      <c r="AX3232" s="15" t="s">
        <v>72</v>
      </c>
      <c r="AY3232" s="236" t="s">
        <v>525</v>
      </c>
    </row>
    <row r="3233" spans="1:65" s="13" customFormat="1" ht="11.25">
      <c r="B3233" s="204"/>
      <c r="C3233" s="205"/>
      <c r="D3233" s="206" t="s">
        <v>546</v>
      </c>
      <c r="E3233" s="207" t="s">
        <v>19</v>
      </c>
      <c r="F3233" s="208" t="s">
        <v>537</v>
      </c>
      <c r="G3233" s="205"/>
      <c r="H3233" s="209">
        <v>4</v>
      </c>
      <c r="I3233" s="210"/>
      <c r="J3233" s="205"/>
      <c r="K3233" s="205"/>
      <c r="L3233" s="211"/>
      <c r="M3233" s="212"/>
      <c r="N3233" s="213"/>
      <c r="O3233" s="213"/>
      <c r="P3233" s="213"/>
      <c r="Q3233" s="213"/>
      <c r="R3233" s="213"/>
      <c r="S3233" s="213"/>
      <c r="T3233" s="214"/>
      <c r="AT3233" s="215" t="s">
        <v>546</v>
      </c>
      <c r="AU3233" s="215" t="s">
        <v>85</v>
      </c>
      <c r="AV3233" s="13" t="s">
        <v>85</v>
      </c>
      <c r="AW3233" s="13" t="s">
        <v>33</v>
      </c>
      <c r="AX3233" s="13" t="s">
        <v>72</v>
      </c>
      <c r="AY3233" s="215" t="s">
        <v>525</v>
      </c>
    </row>
    <row r="3234" spans="1:65" s="15" customFormat="1" ht="11.25">
      <c r="B3234" s="227"/>
      <c r="C3234" s="228"/>
      <c r="D3234" s="206" t="s">
        <v>546</v>
      </c>
      <c r="E3234" s="229" t="s">
        <v>19</v>
      </c>
      <c r="F3234" s="230" t="s">
        <v>3509</v>
      </c>
      <c r="G3234" s="228"/>
      <c r="H3234" s="229" t="s">
        <v>19</v>
      </c>
      <c r="I3234" s="231"/>
      <c r="J3234" s="228"/>
      <c r="K3234" s="228"/>
      <c r="L3234" s="232"/>
      <c r="M3234" s="233"/>
      <c r="N3234" s="234"/>
      <c r="O3234" s="234"/>
      <c r="P3234" s="234"/>
      <c r="Q3234" s="234"/>
      <c r="R3234" s="234"/>
      <c r="S3234" s="234"/>
      <c r="T3234" s="235"/>
      <c r="AT3234" s="236" t="s">
        <v>546</v>
      </c>
      <c r="AU3234" s="236" t="s">
        <v>85</v>
      </c>
      <c r="AV3234" s="15" t="s">
        <v>79</v>
      </c>
      <c r="AW3234" s="15" t="s">
        <v>33</v>
      </c>
      <c r="AX3234" s="15" t="s">
        <v>72</v>
      </c>
      <c r="AY3234" s="236" t="s">
        <v>525</v>
      </c>
    </row>
    <row r="3235" spans="1:65" s="13" customFormat="1" ht="11.25">
      <c r="B3235" s="204"/>
      <c r="C3235" s="205"/>
      <c r="D3235" s="206" t="s">
        <v>546</v>
      </c>
      <c r="E3235" s="207" t="s">
        <v>19</v>
      </c>
      <c r="F3235" s="208" t="s">
        <v>745</v>
      </c>
      <c r="G3235" s="205"/>
      <c r="H3235" s="209">
        <v>18</v>
      </c>
      <c r="I3235" s="210"/>
      <c r="J3235" s="205"/>
      <c r="K3235" s="205"/>
      <c r="L3235" s="211"/>
      <c r="M3235" s="212"/>
      <c r="N3235" s="213"/>
      <c r="O3235" s="213"/>
      <c r="P3235" s="213"/>
      <c r="Q3235" s="213"/>
      <c r="R3235" s="213"/>
      <c r="S3235" s="213"/>
      <c r="T3235" s="214"/>
      <c r="AT3235" s="215" t="s">
        <v>546</v>
      </c>
      <c r="AU3235" s="215" t="s">
        <v>85</v>
      </c>
      <c r="AV3235" s="13" t="s">
        <v>85</v>
      </c>
      <c r="AW3235" s="13" t="s">
        <v>33</v>
      </c>
      <c r="AX3235" s="13" t="s">
        <v>72</v>
      </c>
      <c r="AY3235" s="215" t="s">
        <v>525</v>
      </c>
    </row>
    <row r="3236" spans="1:65" s="15" customFormat="1" ht="11.25">
      <c r="B3236" s="227"/>
      <c r="C3236" s="228"/>
      <c r="D3236" s="206" t="s">
        <v>546</v>
      </c>
      <c r="E3236" s="229" t="s">
        <v>19</v>
      </c>
      <c r="F3236" s="230" t="s">
        <v>3510</v>
      </c>
      <c r="G3236" s="228"/>
      <c r="H3236" s="229" t="s">
        <v>19</v>
      </c>
      <c r="I3236" s="231"/>
      <c r="J3236" s="228"/>
      <c r="K3236" s="228"/>
      <c r="L3236" s="232"/>
      <c r="M3236" s="233"/>
      <c r="N3236" s="234"/>
      <c r="O3236" s="234"/>
      <c r="P3236" s="234"/>
      <c r="Q3236" s="234"/>
      <c r="R3236" s="234"/>
      <c r="S3236" s="234"/>
      <c r="T3236" s="235"/>
      <c r="AT3236" s="236" t="s">
        <v>546</v>
      </c>
      <c r="AU3236" s="236" t="s">
        <v>85</v>
      </c>
      <c r="AV3236" s="15" t="s">
        <v>79</v>
      </c>
      <c r="AW3236" s="15" t="s">
        <v>33</v>
      </c>
      <c r="AX3236" s="15" t="s">
        <v>72</v>
      </c>
      <c r="AY3236" s="236" t="s">
        <v>525</v>
      </c>
    </row>
    <row r="3237" spans="1:65" s="13" customFormat="1" ht="11.25">
      <c r="B3237" s="204"/>
      <c r="C3237" s="205"/>
      <c r="D3237" s="206" t="s">
        <v>546</v>
      </c>
      <c r="E3237" s="207" t="s">
        <v>19</v>
      </c>
      <c r="F3237" s="208" t="s">
        <v>642</v>
      </c>
      <c r="G3237" s="205"/>
      <c r="H3237" s="209">
        <v>16</v>
      </c>
      <c r="I3237" s="210"/>
      <c r="J3237" s="205"/>
      <c r="K3237" s="205"/>
      <c r="L3237" s="211"/>
      <c r="M3237" s="212"/>
      <c r="N3237" s="213"/>
      <c r="O3237" s="213"/>
      <c r="P3237" s="213"/>
      <c r="Q3237" s="213"/>
      <c r="R3237" s="213"/>
      <c r="S3237" s="213"/>
      <c r="T3237" s="214"/>
      <c r="AT3237" s="215" t="s">
        <v>546</v>
      </c>
      <c r="AU3237" s="215" t="s">
        <v>85</v>
      </c>
      <c r="AV3237" s="13" t="s">
        <v>85</v>
      </c>
      <c r="AW3237" s="13" t="s">
        <v>33</v>
      </c>
      <c r="AX3237" s="13" t="s">
        <v>72</v>
      </c>
      <c r="AY3237" s="215" t="s">
        <v>525</v>
      </c>
    </row>
    <row r="3238" spans="1:65" s="15" customFormat="1" ht="11.25">
      <c r="B3238" s="227"/>
      <c r="C3238" s="228"/>
      <c r="D3238" s="206" t="s">
        <v>546</v>
      </c>
      <c r="E3238" s="229" t="s">
        <v>19</v>
      </c>
      <c r="F3238" s="230" t="s">
        <v>3511</v>
      </c>
      <c r="G3238" s="228"/>
      <c r="H3238" s="229" t="s">
        <v>19</v>
      </c>
      <c r="I3238" s="231"/>
      <c r="J3238" s="228"/>
      <c r="K3238" s="228"/>
      <c r="L3238" s="232"/>
      <c r="M3238" s="233"/>
      <c r="N3238" s="234"/>
      <c r="O3238" s="234"/>
      <c r="P3238" s="234"/>
      <c r="Q3238" s="234"/>
      <c r="R3238" s="234"/>
      <c r="S3238" s="234"/>
      <c r="T3238" s="235"/>
      <c r="AT3238" s="236" t="s">
        <v>546</v>
      </c>
      <c r="AU3238" s="236" t="s">
        <v>85</v>
      </c>
      <c r="AV3238" s="15" t="s">
        <v>79</v>
      </c>
      <c r="AW3238" s="15" t="s">
        <v>33</v>
      </c>
      <c r="AX3238" s="15" t="s">
        <v>72</v>
      </c>
      <c r="AY3238" s="236" t="s">
        <v>525</v>
      </c>
    </row>
    <row r="3239" spans="1:65" s="13" customFormat="1" ht="11.25">
      <c r="B3239" s="204"/>
      <c r="C3239" s="205"/>
      <c r="D3239" s="206" t="s">
        <v>546</v>
      </c>
      <c r="E3239" s="207" t="s">
        <v>19</v>
      </c>
      <c r="F3239" s="208" t="s">
        <v>537</v>
      </c>
      <c r="G3239" s="205"/>
      <c r="H3239" s="209">
        <v>4</v>
      </c>
      <c r="I3239" s="210"/>
      <c r="J3239" s="205"/>
      <c r="K3239" s="205"/>
      <c r="L3239" s="211"/>
      <c r="M3239" s="212"/>
      <c r="N3239" s="213"/>
      <c r="O3239" s="213"/>
      <c r="P3239" s="213"/>
      <c r="Q3239" s="213"/>
      <c r="R3239" s="213"/>
      <c r="S3239" s="213"/>
      <c r="T3239" s="214"/>
      <c r="AT3239" s="215" t="s">
        <v>546</v>
      </c>
      <c r="AU3239" s="215" t="s">
        <v>85</v>
      </c>
      <c r="AV3239" s="13" t="s">
        <v>85</v>
      </c>
      <c r="AW3239" s="13" t="s">
        <v>33</v>
      </c>
      <c r="AX3239" s="13" t="s">
        <v>72</v>
      </c>
      <c r="AY3239" s="215" t="s">
        <v>525</v>
      </c>
    </row>
    <row r="3240" spans="1:65" s="14" customFormat="1" ht="11.25">
      <c r="B3240" s="216"/>
      <c r="C3240" s="217"/>
      <c r="D3240" s="206" t="s">
        <v>546</v>
      </c>
      <c r="E3240" s="218" t="s">
        <v>19</v>
      </c>
      <c r="F3240" s="219" t="s">
        <v>552</v>
      </c>
      <c r="G3240" s="217"/>
      <c r="H3240" s="220">
        <v>42</v>
      </c>
      <c r="I3240" s="221"/>
      <c r="J3240" s="217"/>
      <c r="K3240" s="217"/>
      <c r="L3240" s="222"/>
      <c r="M3240" s="223"/>
      <c r="N3240" s="224"/>
      <c r="O3240" s="224"/>
      <c r="P3240" s="224"/>
      <c r="Q3240" s="224"/>
      <c r="R3240" s="224"/>
      <c r="S3240" s="224"/>
      <c r="T3240" s="225"/>
      <c r="AT3240" s="226" t="s">
        <v>546</v>
      </c>
      <c r="AU3240" s="226" t="s">
        <v>85</v>
      </c>
      <c r="AV3240" s="14" t="s">
        <v>537</v>
      </c>
      <c r="AW3240" s="14" t="s">
        <v>33</v>
      </c>
      <c r="AX3240" s="14" t="s">
        <v>79</v>
      </c>
      <c r="AY3240" s="226" t="s">
        <v>525</v>
      </c>
    </row>
    <row r="3241" spans="1:65" s="2" customFormat="1" ht="21.75" customHeight="1">
      <c r="A3241" s="38"/>
      <c r="B3241" s="39"/>
      <c r="C3241" s="248" t="s">
        <v>3512</v>
      </c>
      <c r="D3241" s="248" t="s">
        <v>369</v>
      </c>
      <c r="E3241" s="249" t="s">
        <v>3513</v>
      </c>
      <c r="F3241" s="250" t="s">
        <v>3514</v>
      </c>
      <c r="G3241" s="251" t="s">
        <v>651</v>
      </c>
      <c r="H3241" s="252">
        <v>4</v>
      </c>
      <c r="I3241" s="253"/>
      <c r="J3241" s="254">
        <f>ROUND(I3241*H3241,2)</f>
        <v>0</v>
      </c>
      <c r="K3241" s="250" t="s">
        <v>19</v>
      </c>
      <c r="L3241" s="255"/>
      <c r="M3241" s="256" t="s">
        <v>19</v>
      </c>
      <c r="N3241" s="257" t="s">
        <v>44</v>
      </c>
      <c r="O3241" s="68"/>
      <c r="P3241" s="195">
        <f>O3241*H3241</f>
        <v>0</v>
      </c>
      <c r="Q3241" s="195">
        <v>1.5E-3</v>
      </c>
      <c r="R3241" s="195">
        <f>Q3241*H3241</f>
        <v>6.0000000000000001E-3</v>
      </c>
      <c r="S3241" s="195">
        <v>0</v>
      </c>
      <c r="T3241" s="196">
        <f>S3241*H3241</f>
        <v>0</v>
      </c>
      <c r="U3241" s="38"/>
      <c r="V3241" s="38"/>
      <c r="W3241" s="38"/>
      <c r="X3241" s="38"/>
      <c r="Y3241" s="38"/>
      <c r="Z3241" s="38"/>
      <c r="AA3241" s="38"/>
      <c r="AB3241" s="38"/>
      <c r="AC3241" s="38"/>
      <c r="AD3241" s="38"/>
      <c r="AE3241" s="38"/>
      <c r="AR3241" s="197" t="s">
        <v>839</v>
      </c>
      <c r="AT3241" s="197" t="s">
        <v>369</v>
      </c>
      <c r="AU3241" s="197" t="s">
        <v>85</v>
      </c>
      <c r="AY3241" s="21" t="s">
        <v>525</v>
      </c>
      <c r="BE3241" s="198">
        <f>IF(N3241="základní",J3241,0)</f>
        <v>0</v>
      </c>
      <c r="BF3241" s="198">
        <f>IF(N3241="snížená",J3241,0)</f>
        <v>0</v>
      </c>
      <c r="BG3241" s="198">
        <f>IF(N3241="zákl. přenesená",J3241,0)</f>
        <v>0</v>
      </c>
      <c r="BH3241" s="198">
        <f>IF(N3241="sníž. přenesená",J3241,0)</f>
        <v>0</v>
      </c>
      <c r="BI3241" s="198">
        <f>IF(N3241="nulová",J3241,0)</f>
        <v>0</v>
      </c>
      <c r="BJ3241" s="21" t="s">
        <v>85</v>
      </c>
      <c r="BK3241" s="198">
        <f>ROUND(I3241*H3241,2)</f>
        <v>0</v>
      </c>
      <c r="BL3241" s="21" t="s">
        <v>642</v>
      </c>
      <c r="BM3241" s="197" t="s">
        <v>3515</v>
      </c>
    </row>
    <row r="3242" spans="1:65" s="2" customFormat="1" ht="19.5">
      <c r="A3242" s="38"/>
      <c r="B3242" s="39"/>
      <c r="C3242" s="40"/>
      <c r="D3242" s="206" t="s">
        <v>972</v>
      </c>
      <c r="E3242" s="40"/>
      <c r="F3242" s="258" t="s">
        <v>3516</v>
      </c>
      <c r="G3242" s="40"/>
      <c r="H3242" s="40"/>
      <c r="I3242" s="201"/>
      <c r="J3242" s="40"/>
      <c r="K3242" s="40"/>
      <c r="L3242" s="43"/>
      <c r="M3242" s="202"/>
      <c r="N3242" s="203"/>
      <c r="O3242" s="68"/>
      <c r="P3242" s="68"/>
      <c r="Q3242" s="68"/>
      <c r="R3242" s="68"/>
      <c r="S3242" s="68"/>
      <c r="T3242" s="69"/>
      <c r="U3242" s="38"/>
      <c r="V3242" s="38"/>
      <c r="W3242" s="38"/>
      <c r="X3242" s="38"/>
      <c r="Y3242" s="38"/>
      <c r="Z3242" s="38"/>
      <c r="AA3242" s="38"/>
      <c r="AB3242" s="38"/>
      <c r="AC3242" s="38"/>
      <c r="AD3242" s="38"/>
      <c r="AE3242" s="38"/>
      <c r="AT3242" s="21" t="s">
        <v>972</v>
      </c>
      <c r="AU3242" s="21" t="s">
        <v>85</v>
      </c>
    </row>
    <row r="3243" spans="1:65" s="2" customFormat="1" ht="21.75" customHeight="1">
      <c r="A3243" s="38"/>
      <c r="B3243" s="39"/>
      <c r="C3243" s="248" t="s">
        <v>3517</v>
      </c>
      <c r="D3243" s="248" t="s">
        <v>369</v>
      </c>
      <c r="E3243" s="249" t="s">
        <v>3518</v>
      </c>
      <c r="F3243" s="250" t="s">
        <v>3519</v>
      </c>
      <c r="G3243" s="251" t="s">
        <v>651</v>
      </c>
      <c r="H3243" s="252">
        <v>16</v>
      </c>
      <c r="I3243" s="253"/>
      <c r="J3243" s="254">
        <f>ROUND(I3243*H3243,2)</f>
        <v>0</v>
      </c>
      <c r="K3243" s="250" t="s">
        <v>19</v>
      </c>
      <c r="L3243" s="255"/>
      <c r="M3243" s="256" t="s">
        <v>19</v>
      </c>
      <c r="N3243" s="257" t="s">
        <v>44</v>
      </c>
      <c r="O3243" s="68"/>
      <c r="P3243" s="195">
        <f>O3243*H3243</f>
        <v>0</v>
      </c>
      <c r="Q3243" s="195">
        <v>1.5E-3</v>
      </c>
      <c r="R3243" s="195">
        <f>Q3243*H3243</f>
        <v>2.4E-2</v>
      </c>
      <c r="S3243" s="195">
        <v>0</v>
      </c>
      <c r="T3243" s="196">
        <f>S3243*H3243</f>
        <v>0</v>
      </c>
      <c r="U3243" s="38"/>
      <c r="V3243" s="38"/>
      <c r="W3243" s="38"/>
      <c r="X3243" s="38"/>
      <c r="Y3243" s="38"/>
      <c r="Z3243" s="38"/>
      <c r="AA3243" s="38"/>
      <c r="AB3243" s="38"/>
      <c r="AC3243" s="38"/>
      <c r="AD3243" s="38"/>
      <c r="AE3243" s="38"/>
      <c r="AR3243" s="197" t="s">
        <v>839</v>
      </c>
      <c r="AT3243" s="197" t="s">
        <v>369</v>
      </c>
      <c r="AU3243" s="197" t="s">
        <v>85</v>
      </c>
      <c r="AY3243" s="21" t="s">
        <v>525</v>
      </c>
      <c r="BE3243" s="198">
        <f>IF(N3243="základní",J3243,0)</f>
        <v>0</v>
      </c>
      <c r="BF3243" s="198">
        <f>IF(N3243="snížená",J3243,0)</f>
        <v>0</v>
      </c>
      <c r="BG3243" s="198">
        <f>IF(N3243="zákl. přenesená",J3243,0)</f>
        <v>0</v>
      </c>
      <c r="BH3243" s="198">
        <f>IF(N3243="sníž. přenesená",J3243,0)</f>
        <v>0</v>
      </c>
      <c r="BI3243" s="198">
        <f>IF(N3243="nulová",J3243,0)</f>
        <v>0</v>
      </c>
      <c r="BJ3243" s="21" t="s">
        <v>85</v>
      </c>
      <c r="BK3243" s="198">
        <f>ROUND(I3243*H3243,2)</f>
        <v>0</v>
      </c>
      <c r="BL3243" s="21" t="s">
        <v>642</v>
      </c>
      <c r="BM3243" s="197" t="s">
        <v>3520</v>
      </c>
    </row>
    <row r="3244" spans="1:65" s="2" customFormat="1" ht="19.5">
      <c r="A3244" s="38"/>
      <c r="B3244" s="39"/>
      <c r="C3244" s="40"/>
      <c r="D3244" s="206" t="s">
        <v>972</v>
      </c>
      <c r="E3244" s="40"/>
      <c r="F3244" s="258" t="s">
        <v>3516</v>
      </c>
      <c r="G3244" s="40"/>
      <c r="H3244" s="40"/>
      <c r="I3244" s="201"/>
      <c r="J3244" s="40"/>
      <c r="K3244" s="40"/>
      <c r="L3244" s="43"/>
      <c r="M3244" s="202"/>
      <c r="N3244" s="203"/>
      <c r="O3244" s="68"/>
      <c r="P3244" s="68"/>
      <c r="Q3244" s="68"/>
      <c r="R3244" s="68"/>
      <c r="S3244" s="68"/>
      <c r="T3244" s="69"/>
      <c r="U3244" s="38"/>
      <c r="V3244" s="38"/>
      <c r="W3244" s="38"/>
      <c r="X3244" s="38"/>
      <c r="Y3244" s="38"/>
      <c r="Z3244" s="38"/>
      <c r="AA3244" s="38"/>
      <c r="AB3244" s="38"/>
      <c r="AC3244" s="38"/>
      <c r="AD3244" s="38"/>
      <c r="AE3244" s="38"/>
      <c r="AT3244" s="21" t="s">
        <v>972</v>
      </c>
      <c r="AU3244" s="21" t="s">
        <v>85</v>
      </c>
    </row>
    <row r="3245" spans="1:65" s="2" customFormat="1" ht="21.75" customHeight="1">
      <c r="A3245" s="38"/>
      <c r="B3245" s="39"/>
      <c r="C3245" s="248" t="s">
        <v>3521</v>
      </c>
      <c r="D3245" s="248" t="s">
        <v>369</v>
      </c>
      <c r="E3245" s="249" t="s">
        <v>3522</v>
      </c>
      <c r="F3245" s="250" t="s">
        <v>3523</v>
      </c>
      <c r="G3245" s="251" t="s">
        <v>651</v>
      </c>
      <c r="H3245" s="252">
        <v>4</v>
      </c>
      <c r="I3245" s="253"/>
      <c r="J3245" s="254">
        <f>ROUND(I3245*H3245,2)</f>
        <v>0</v>
      </c>
      <c r="K3245" s="250" t="s">
        <v>19</v>
      </c>
      <c r="L3245" s="255"/>
      <c r="M3245" s="256" t="s">
        <v>19</v>
      </c>
      <c r="N3245" s="257" t="s">
        <v>44</v>
      </c>
      <c r="O3245" s="68"/>
      <c r="P3245" s="195">
        <f>O3245*H3245</f>
        <v>0</v>
      </c>
      <c r="Q3245" s="195">
        <v>1.5E-3</v>
      </c>
      <c r="R3245" s="195">
        <f>Q3245*H3245</f>
        <v>6.0000000000000001E-3</v>
      </c>
      <c r="S3245" s="195">
        <v>0</v>
      </c>
      <c r="T3245" s="196">
        <f>S3245*H3245</f>
        <v>0</v>
      </c>
      <c r="U3245" s="38"/>
      <c r="V3245" s="38"/>
      <c r="W3245" s="38"/>
      <c r="X3245" s="38"/>
      <c r="Y3245" s="38"/>
      <c r="Z3245" s="38"/>
      <c r="AA3245" s="38"/>
      <c r="AB3245" s="38"/>
      <c r="AC3245" s="38"/>
      <c r="AD3245" s="38"/>
      <c r="AE3245" s="38"/>
      <c r="AR3245" s="197" t="s">
        <v>839</v>
      </c>
      <c r="AT3245" s="197" t="s">
        <v>369</v>
      </c>
      <c r="AU3245" s="197" t="s">
        <v>85</v>
      </c>
      <c r="AY3245" s="21" t="s">
        <v>525</v>
      </c>
      <c r="BE3245" s="198">
        <f>IF(N3245="základní",J3245,0)</f>
        <v>0</v>
      </c>
      <c r="BF3245" s="198">
        <f>IF(N3245="snížená",J3245,0)</f>
        <v>0</v>
      </c>
      <c r="BG3245" s="198">
        <f>IF(N3245="zákl. přenesená",J3245,0)</f>
        <v>0</v>
      </c>
      <c r="BH3245" s="198">
        <f>IF(N3245="sníž. přenesená",J3245,0)</f>
        <v>0</v>
      </c>
      <c r="BI3245" s="198">
        <f>IF(N3245="nulová",J3245,0)</f>
        <v>0</v>
      </c>
      <c r="BJ3245" s="21" t="s">
        <v>85</v>
      </c>
      <c r="BK3245" s="198">
        <f>ROUND(I3245*H3245,2)</f>
        <v>0</v>
      </c>
      <c r="BL3245" s="21" t="s">
        <v>642</v>
      </c>
      <c r="BM3245" s="197" t="s">
        <v>3524</v>
      </c>
    </row>
    <row r="3246" spans="1:65" s="2" customFormat="1" ht="19.5">
      <c r="A3246" s="38"/>
      <c r="B3246" s="39"/>
      <c r="C3246" s="40"/>
      <c r="D3246" s="206" t="s">
        <v>972</v>
      </c>
      <c r="E3246" s="40"/>
      <c r="F3246" s="258" t="s">
        <v>3516</v>
      </c>
      <c r="G3246" s="40"/>
      <c r="H3246" s="40"/>
      <c r="I3246" s="201"/>
      <c r="J3246" s="40"/>
      <c r="K3246" s="40"/>
      <c r="L3246" s="43"/>
      <c r="M3246" s="202"/>
      <c r="N3246" s="203"/>
      <c r="O3246" s="68"/>
      <c r="P3246" s="68"/>
      <c r="Q3246" s="68"/>
      <c r="R3246" s="68"/>
      <c r="S3246" s="68"/>
      <c r="T3246" s="69"/>
      <c r="U3246" s="38"/>
      <c r="V3246" s="38"/>
      <c r="W3246" s="38"/>
      <c r="X3246" s="38"/>
      <c r="Y3246" s="38"/>
      <c r="Z3246" s="38"/>
      <c r="AA3246" s="38"/>
      <c r="AB3246" s="38"/>
      <c r="AC3246" s="38"/>
      <c r="AD3246" s="38"/>
      <c r="AE3246" s="38"/>
      <c r="AT3246" s="21" t="s">
        <v>972</v>
      </c>
      <c r="AU3246" s="21" t="s">
        <v>85</v>
      </c>
    </row>
    <row r="3247" spans="1:65" s="2" customFormat="1" ht="16.5" customHeight="1">
      <c r="A3247" s="38"/>
      <c r="B3247" s="39"/>
      <c r="C3247" s="248" t="s">
        <v>3525</v>
      </c>
      <c r="D3247" s="248" t="s">
        <v>369</v>
      </c>
      <c r="E3247" s="249" t="s">
        <v>3526</v>
      </c>
      <c r="F3247" s="250" t="s">
        <v>3527</v>
      </c>
      <c r="G3247" s="251" t="s">
        <v>651</v>
      </c>
      <c r="H3247" s="252">
        <v>18</v>
      </c>
      <c r="I3247" s="253"/>
      <c r="J3247" s="254">
        <f>ROUND(I3247*H3247,2)</f>
        <v>0</v>
      </c>
      <c r="K3247" s="250" t="s">
        <v>19</v>
      </c>
      <c r="L3247" s="255"/>
      <c r="M3247" s="256" t="s">
        <v>19</v>
      </c>
      <c r="N3247" s="257" t="s">
        <v>44</v>
      </c>
      <c r="O3247" s="68"/>
      <c r="P3247" s="195">
        <f>O3247*H3247</f>
        <v>0</v>
      </c>
      <c r="Q3247" s="195">
        <v>1.2E-4</v>
      </c>
      <c r="R3247" s="195">
        <f>Q3247*H3247</f>
        <v>2.16E-3</v>
      </c>
      <c r="S3247" s="195">
        <v>0</v>
      </c>
      <c r="T3247" s="196">
        <f>S3247*H3247</f>
        <v>0</v>
      </c>
      <c r="U3247" s="38"/>
      <c r="V3247" s="38"/>
      <c r="W3247" s="38"/>
      <c r="X3247" s="38"/>
      <c r="Y3247" s="38"/>
      <c r="Z3247" s="38"/>
      <c r="AA3247" s="38"/>
      <c r="AB3247" s="38"/>
      <c r="AC3247" s="38"/>
      <c r="AD3247" s="38"/>
      <c r="AE3247" s="38"/>
      <c r="AR3247" s="197" t="s">
        <v>839</v>
      </c>
      <c r="AT3247" s="197" t="s">
        <v>369</v>
      </c>
      <c r="AU3247" s="197" t="s">
        <v>85</v>
      </c>
      <c r="AY3247" s="21" t="s">
        <v>525</v>
      </c>
      <c r="BE3247" s="198">
        <f>IF(N3247="základní",J3247,0)</f>
        <v>0</v>
      </c>
      <c r="BF3247" s="198">
        <f>IF(N3247="snížená",J3247,0)</f>
        <v>0</v>
      </c>
      <c r="BG3247" s="198">
        <f>IF(N3247="zákl. přenesená",J3247,0)</f>
        <v>0</v>
      </c>
      <c r="BH3247" s="198">
        <f>IF(N3247="sníž. přenesená",J3247,0)</f>
        <v>0</v>
      </c>
      <c r="BI3247" s="198">
        <f>IF(N3247="nulová",J3247,0)</f>
        <v>0</v>
      </c>
      <c r="BJ3247" s="21" t="s">
        <v>85</v>
      </c>
      <c r="BK3247" s="198">
        <f>ROUND(I3247*H3247,2)</f>
        <v>0</v>
      </c>
      <c r="BL3247" s="21" t="s">
        <v>642</v>
      </c>
      <c r="BM3247" s="197" t="s">
        <v>3528</v>
      </c>
    </row>
    <row r="3248" spans="1:65" s="2" customFormat="1" ht="24.2" customHeight="1">
      <c r="A3248" s="38"/>
      <c r="B3248" s="39"/>
      <c r="C3248" s="186" t="s">
        <v>3529</v>
      </c>
      <c r="D3248" s="186" t="s">
        <v>533</v>
      </c>
      <c r="E3248" s="187" t="s">
        <v>3530</v>
      </c>
      <c r="F3248" s="188" t="s">
        <v>3531</v>
      </c>
      <c r="G3248" s="189" t="s">
        <v>651</v>
      </c>
      <c r="H3248" s="190">
        <v>78</v>
      </c>
      <c r="I3248" s="191"/>
      <c r="J3248" s="192">
        <f>ROUND(I3248*H3248,2)</f>
        <v>0</v>
      </c>
      <c r="K3248" s="188" t="s">
        <v>536</v>
      </c>
      <c r="L3248" s="43"/>
      <c r="M3248" s="193" t="s">
        <v>19</v>
      </c>
      <c r="N3248" s="194" t="s">
        <v>44</v>
      </c>
      <c r="O3248" s="68"/>
      <c r="P3248" s="195">
        <f>O3248*H3248</f>
        <v>0</v>
      </c>
      <c r="Q3248" s="195">
        <v>0</v>
      </c>
      <c r="R3248" s="195">
        <f>Q3248*H3248</f>
        <v>0</v>
      </c>
      <c r="S3248" s="195">
        <v>0</v>
      </c>
      <c r="T3248" s="196">
        <f>S3248*H3248</f>
        <v>0</v>
      </c>
      <c r="U3248" s="38"/>
      <c r="V3248" s="38"/>
      <c r="W3248" s="38"/>
      <c r="X3248" s="38"/>
      <c r="Y3248" s="38"/>
      <c r="Z3248" s="38"/>
      <c r="AA3248" s="38"/>
      <c r="AB3248" s="38"/>
      <c r="AC3248" s="38"/>
      <c r="AD3248" s="38"/>
      <c r="AE3248" s="38"/>
      <c r="AR3248" s="197" t="s">
        <v>642</v>
      </c>
      <c r="AT3248" s="197" t="s">
        <v>533</v>
      </c>
      <c r="AU3248" s="197" t="s">
        <v>85</v>
      </c>
      <c r="AY3248" s="21" t="s">
        <v>525</v>
      </c>
      <c r="BE3248" s="198">
        <f>IF(N3248="základní",J3248,0)</f>
        <v>0</v>
      </c>
      <c r="BF3248" s="198">
        <f>IF(N3248="snížená",J3248,0)</f>
        <v>0</v>
      </c>
      <c r="BG3248" s="198">
        <f>IF(N3248="zákl. přenesená",J3248,0)</f>
        <v>0</v>
      </c>
      <c r="BH3248" s="198">
        <f>IF(N3248="sníž. přenesená",J3248,0)</f>
        <v>0</v>
      </c>
      <c r="BI3248" s="198">
        <f>IF(N3248="nulová",J3248,0)</f>
        <v>0</v>
      </c>
      <c r="BJ3248" s="21" t="s">
        <v>85</v>
      </c>
      <c r="BK3248" s="198">
        <f>ROUND(I3248*H3248,2)</f>
        <v>0</v>
      </c>
      <c r="BL3248" s="21" t="s">
        <v>642</v>
      </c>
      <c r="BM3248" s="197" t="s">
        <v>3532</v>
      </c>
    </row>
    <row r="3249" spans="1:65" s="2" customFormat="1" ht="11.25">
      <c r="A3249" s="38"/>
      <c r="B3249" s="39"/>
      <c r="C3249" s="40"/>
      <c r="D3249" s="199" t="s">
        <v>542</v>
      </c>
      <c r="E3249" s="40"/>
      <c r="F3249" s="200" t="s">
        <v>3533</v>
      </c>
      <c r="G3249" s="40"/>
      <c r="H3249" s="40"/>
      <c r="I3249" s="201"/>
      <c r="J3249" s="40"/>
      <c r="K3249" s="40"/>
      <c r="L3249" s="43"/>
      <c r="M3249" s="202"/>
      <c r="N3249" s="203"/>
      <c r="O3249" s="68"/>
      <c r="P3249" s="68"/>
      <c r="Q3249" s="68"/>
      <c r="R3249" s="68"/>
      <c r="S3249" s="68"/>
      <c r="T3249" s="69"/>
      <c r="U3249" s="38"/>
      <c r="V3249" s="38"/>
      <c r="W3249" s="38"/>
      <c r="X3249" s="38"/>
      <c r="Y3249" s="38"/>
      <c r="Z3249" s="38"/>
      <c r="AA3249" s="38"/>
      <c r="AB3249" s="38"/>
      <c r="AC3249" s="38"/>
      <c r="AD3249" s="38"/>
      <c r="AE3249" s="38"/>
      <c r="AT3249" s="21" t="s">
        <v>542</v>
      </c>
      <c r="AU3249" s="21" t="s">
        <v>85</v>
      </c>
    </row>
    <row r="3250" spans="1:65" s="13" customFormat="1" ht="11.25">
      <c r="B3250" s="204"/>
      <c r="C3250" s="205"/>
      <c r="D3250" s="206" t="s">
        <v>546</v>
      </c>
      <c r="E3250" s="207" t="s">
        <v>19</v>
      </c>
      <c r="F3250" s="208" t="s">
        <v>3534</v>
      </c>
      <c r="G3250" s="205"/>
      <c r="H3250" s="209">
        <v>48</v>
      </c>
      <c r="I3250" s="210"/>
      <c r="J3250" s="205"/>
      <c r="K3250" s="205"/>
      <c r="L3250" s="211"/>
      <c r="M3250" s="212"/>
      <c r="N3250" s="213"/>
      <c r="O3250" s="213"/>
      <c r="P3250" s="213"/>
      <c r="Q3250" s="213"/>
      <c r="R3250" s="213"/>
      <c r="S3250" s="213"/>
      <c r="T3250" s="214"/>
      <c r="AT3250" s="215" t="s">
        <v>546</v>
      </c>
      <c r="AU3250" s="215" t="s">
        <v>85</v>
      </c>
      <c r="AV3250" s="13" t="s">
        <v>85</v>
      </c>
      <c r="AW3250" s="13" t="s">
        <v>33</v>
      </c>
      <c r="AX3250" s="13" t="s">
        <v>72</v>
      </c>
      <c r="AY3250" s="215" t="s">
        <v>525</v>
      </c>
    </row>
    <row r="3251" spans="1:65" s="15" customFormat="1" ht="11.25">
      <c r="B3251" s="227"/>
      <c r="C3251" s="228"/>
      <c r="D3251" s="206" t="s">
        <v>546</v>
      </c>
      <c r="E3251" s="229" t="s">
        <v>19</v>
      </c>
      <c r="F3251" s="230" t="s">
        <v>3535</v>
      </c>
      <c r="G3251" s="228"/>
      <c r="H3251" s="229" t="s">
        <v>19</v>
      </c>
      <c r="I3251" s="231"/>
      <c r="J3251" s="228"/>
      <c r="K3251" s="228"/>
      <c r="L3251" s="232"/>
      <c r="M3251" s="233"/>
      <c r="N3251" s="234"/>
      <c r="O3251" s="234"/>
      <c r="P3251" s="234"/>
      <c r="Q3251" s="234"/>
      <c r="R3251" s="234"/>
      <c r="S3251" s="234"/>
      <c r="T3251" s="235"/>
      <c r="AT3251" s="236" t="s">
        <v>546</v>
      </c>
      <c r="AU3251" s="236" t="s">
        <v>85</v>
      </c>
      <c r="AV3251" s="15" t="s">
        <v>79</v>
      </c>
      <c r="AW3251" s="15" t="s">
        <v>33</v>
      </c>
      <c r="AX3251" s="15" t="s">
        <v>72</v>
      </c>
      <c r="AY3251" s="236" t="s">
        <v>525</v>
      </c>
    </row>
    <row r="3252" spans="1:65" s="13" customFormat="1" ht="11.25">
      <c r="B3252" s="204"/>
      <c r="C3252" s="205"/>
      <c r="D3252" s="206" t="s">
        <v>546</v>
      </c>
      <c r="E3252" s="207" t="s">
        <v>19</v>
      </c>
      <c r="F3252" s="208" t="s">
        <v>3536</v>
      </c>
      <c r="G3252" s="205"/>
      <c r="H3252" s="209">
        <v>30</v>
      </c>
      <c r="I3252" s="210"/>
      <c r="J3252" s="205"/>
      <c r="K3252" s="205"/>
      <c r="L3252" s="211"/>
      <c r="M3252" s="212"/>
      <c r="N3252" s="213"/>
      <c r="O3252" s="213"/>
      <c r="P3252" s="213"/>
      <c r="Q3252" s="213"/>
      <c r="R3252" s="213"/>
      <c r="S3252" s="213"/>
      <c r="T3252" s="214"/>
      <c r="AT3252" s="215" t="s">
        <v>546</v>
      </c>
      <c r="AU3252" s="215" t="s">
        <v>85</v>
      </c>
      <c r="AV3252" s="13" t="s">
        <v>85</v>
      </c>
      <c r="AW3252" s="13" t="s">
        <v>33</v>
      </c>
      <c r="AX3252" s="13" t="s">
        <v>72</v>
      </c>
      <c r="AY3252" s="215" t="s">
        <v>525</v>
      </c>
    </row>
    <row r="3253" spans="1:65" s="14" customFormat="1" ht="11.25">
      <c r="B3253" s="216"/>
      <c r="C3253" s="217"/>
      <c r="D3253" s="206" t="s">
        <v>546</v>
      </c>
      <c r="E3253" s="218" t="s">
        <v>19</v>
      </c>
      <c r="F3253" s="219" t="s">
        <v>552</v>
      </c>
      <c r="G3253" s="217"/>
      <c r="H3253" s="220">
        <v>78</v>
      </c>
      <c r="I3253" s="221"/>
      <c r="J3253" s="217"/>
      <c r="K3253" s="217"/>
      <c r="L3253" s="222"/>
      <c r="M3253" s="223"/>
      <c r="N3253" s="224"/>
      <c r="O3253" s="224"/>
      <c r="P3253" s="224"/>
      <c r="Q3253" s="224"/>
      <c r="R3253" s="224"/>
      <c r="S3253" s="224"/>
      <c r="T3253" s="225"/>
      <c r="AT3253" s="226" t="s">
        <v>546</v>
      </c>
      <c r="AU3253" s="226" t="s">
        <v>85</v>
      </c>
      <c r="AV3253" s="14" t="s">
        <v>537</v>
      </c>
      <c r="AW3253" s="14" t="s">
        <v>33</v>
      </c>
      <c r="AX3253" s="14" t="s">
        <v>79</v>
      </c>
      <c r="AY3253" s="226" t="s">
        <v>525</v>
      </c>
    </row>
    <row r="3254" spans="1:65" s="2" customFormat="1" ht="16.5" customHeight="1">
      <c r="A3254" s="38"/>
      <c r="B3254" s="39"/>
      <c r="C3254" s="248" t="s">
        <v>3537</v>
      </c>
      <c r="D3254" s="248" t="s">
        <v>369</v>
      </c>
      <c r="E3254" s="249" t="s">
        <v>3538</v>
      </c>
      <c r="F3254" s="250" t="s">
        <v>3539</v>
      </c>
      <c r="G3254" s="251" t="s">
        <v>651</v>
      </c>
      <c r="H3254" s="252">
        <v>78</v>
      </c>
      <c r="I3254" s="253"/>
      <c r="J3254" s="254">
        <f>ROUND(I3254*H3254,2)</f>
        <v>0</v>
      </c>
      <c r="K3254" s="250" t="s">
        <v>536</v>
      </c>
      <c r="L3254" s="255"/>
      <c r="M3254" s="256" t="s">
        <v>19</v>
      </c>
      <c r="N3254" s="257" t="s">
        <v>44</v>
      </c>
      <c r="O3254" s="68"/>
      <c r="P3254" s="195">
        <f>O3254*H3254</f>
        <v>0</v>
      </c>
      <c r="Q3254" s="195">
        <v>1.1000000000000001E-3</v>
      </c>
      <c r="R3254" s="195">
        <f>Q3254*H3254</f>
        <v>8.5800000000000001E-2</v>
      </c>
      <c r="S3254" s="195">
        <v>0</v>
      </c>
      <c r="T3254" s="196">
        <f>S3254*H3254</f>
        <v>0</v>
      </c>
      <c r="U3254" s="38"/>
      <c r="V3254" s="38"/>
      <c r="W3254" s="38"/>
      <c r="X3254" s="38"/>
      <c r="Y3254" s="38"/>
      <c r="Z3254" s="38"/>
      <c r="AA3254" s="38"/>
      <c r="AB3254" s="38"/>
      <c r="AC3254" s="38"/>
      <c r="AD3254" s="38"/>
      <c r="AE3254" s="38"/>
      <c r="AR3254" s="197" t="s">
        <v>839</v>
      </c>
      <c r="AT3254" s="197" t="s">
        <v>369</v>
      </c>
      <c r="AU3254" s="197" t="s">
        <v>85</v>
      </c>
      <c r="AY3254" s="21" t="s">
        <v>525</v>
      </c>
      <c r="BE3254" s="198">
        <f>IF(N3254="základní",J3254,0)</f>
        <v>0</v>
      </c>
      <c r="BF3254" s="198">
        <f>IF(N3254="snížená",J3254,0)</f>
        <v>0</v>
      </c>
      <c r="BG3254" s="198">
        <f>IF(N3254="zákl. přenesená",J3254,0)</f>
        <v>0</v>
      </c>
      <c r="BH3254" s="198">
        <f>IF(N3254="sníž. přenesená",J3254,0)</f>
        <v>0</v>
      </c>
      <c r="BI3254" s="198">
        <f>IF(N3254="nulová",J3254,0)</f>
        <v>0</v>
      </c>
      <c r="BJ3254" s="21" t="s">
        <v>85</v>
      </c>
      <c r="BK3254" s="198">
        <f>ROUND(I3254*H3254,2)</f>
        <v>0</v>
      </c>
      <c r="BL3254" s="21" t="s">
        <v>642</v>
      </c>
      <c r="BM3254" s="197" t="s">
        <v>3540</v>
      </c>
    </row>
    <row r="3255" spans="1:65" s="13" customFormat="1" ht="11.25">
      <c r="B3255" s="204"/>
      <c r="C3255" s="205"/>
      <c r="D3255" s="206" t="s">
        <v>546</v>
      </c>
      <c r="E3255" s="207" t="s">
        <v>19</v>
      </c>
      <c r="F3255" s="208" t="s">
        <v>3541</v>
      </c>
      <c r="G3255" s="205"/>
      <c r="H3255" s="209">
        <v>78</v>
      </c>
      <c r="I3255" s="210"/>
      <c r="J3255" s="205"/>
      <c r="K3255" s="205"/>
      <c r="L3255" s="211"/>
      <c r="M3255" s="212"/>
      <c r="N3255" s="213"/>
      <c r="O3255" s="213"/>
      <c r="P3255" s="213"/>
      <c r="Q3255" s="213"/>
      <c r="R3255" s="213"/>
      <c r="S3255" s="213"/>
      <c r="T3255" s="214"/>
      <c r="AT3255" s="215" t="s">
        <v>546</v>
      </c>
      <c r="AU3255" s="215" t="s">
        <v>85</v>
      </c>
      <c r="AV3255" s="13" t="s">
        <v>85</v>
      </c>
      <c r="AW3255" s="13" t="s">
        <v>33</v>
      </c>
      <c r="AX3255" s="13" t="s">
        <v>79</v>
      </c>
      <c r="AY3255" s="215" t="s">
        <v>525</v>
      </c>
    </row>
    <row r="3256" spans="1:65" s="2" customFormat="1" ht="24.2" customHeight="1">
      <c r="A3256" s="38"/>
      <c r="B3256" s="39"/>
      <c r="C3256" s="186" t="s">
        <v>3542</v>
      </c>
      <c r="D3256" s="186" t="s">
        <v>533</v>
      </c>
      <c r="E3256" s="187" t="s">
        <v>3543</v>
      </c>
      <c r="F3256" s="188" t="s">
        <v>3544</v>
      </c>
      <c r="G3256" s="189" t="s">
        <v>651</v>
      </c>
      <c r="H3256" s="190">
        <v>31</v>
      </c>
      <c r="I3256" s="191"/>
      <c r="J3256" s="192">
        <f>ROUND(I3256*H3256,2)</f>
        <v>0</v>
      </c>
      <c r="K3256" s="188" t="s">
        <v>536</v>
      </c>
      <c r="L3256" s="43"/>
      <c r="M3256" s="193" t="s">
        <v>19</v>
      </c>
      <c r="N3256" s="194" t="s">
        <v>44</v>
      </c>
      <c r="O3256" s="68"/>
      <c r="P3256" s="195">
        <f>O3256*H3256</f>
        <v>0</v>
      </c>
      <c r="Q3256" s="195">
        <v>0</v>
      </c>
      <c r="R3256" s="195">
        <f>Q3256*H3256</f>
        <v>0</v>
      </c>
      <c r="S3256" s="195">
        <v>0</v>
      </c>
      <c r="T3256" s="196">
        <f>S3256*H3256</f>
        <v>0</v>
      </c>
      <c r="U3256" s="38"/>
      <c r="V3256" s="38"/>
      <c r="W3256" s="38"/>
      <c r="X3256" s="38"/>
      <c r="Y3256" s="38"/>
      <c r="Z3256" s="38"/>
      <c r="AA3256" s="38"/>
      <c r="AB3256" s="38"/>
      <c r="AC3256" s="38"/>
      <c r="AD3256" s="38"/>
      <c r="AE3256" s="38"/>
      <c r="AR3256" s="197" t="s">
        <v>642</v>
      </c>
      <c r="AT3256" s="197" t="s">
        <v>533</v>
      </c>
      <c r="AU3256" s="197" t="s">
        <v>85</v>
      </c>
      <c r="AY3256" s="21" t="s">
        <v>525</v>
      </c>
      <c r="BE3256" s="198">
        <f>IF(N3256="základní",J3256,0)</f>
        <v>0</v>
      </c>
      <c r="BF3256" s="198">
        <f>IF(N3256="snížená",J3256,0)</f>
        <v>0</v>
      </c>
      <c r="BG3256" s="198">
        <f>IF(N3256="zákl. přenesená",J3256,0)</f>
        <v>0</v>
      </c>
      <c r="BH3256" s="198">
        <f>IF(N3256="sníž. přenesená",J3256,0)</f>
        <v>0</v>
      </c>
      <c r="BI3256" s="198">
        <f>IF(N3256="nulová",J3256,0)</f>
        <v>0</v>
      </c>
      <c r="BJ3256" s="21" t="s">
        <v>85</v>
      </c>
      <c r="BK3256" s="198">
        <f>ROUND(I3256*H3256,2)</f>
        <v>0</v>
      </c>
      <c r="BL3256" s="21" t="s">
        <v>642</v>
      </c>
      <c r="BM3256" s="197" t="s">
        <v>3545</v>
      </c>
    </row>
    <row r="3257" spans="1:65" s="2" customFormat="1" ht="11.25">
      <c r="A3257" s="38"/>
      <c r="B3257" s="39"/>
      <c r="C3257" s="40"/>
      <c r="D3257" s="199" t="s">
        <v>542</v>
      </c>
      <c r="E3257" s="40"/>
      <c r="F3257" s="200" t="s">
        <v>3546</v>
      </c>
      <c r="G3257" s="40"/>
      <c r="H3257" s="40"/>
      <c r="I3257" s="201"/>
      <c r="J3257" s="40"/>
      <c r="K3257" s="40"/>
      <c r="L3257" s="43"/>
      <c r="M3257" s="202"/>
      <c r="N3257" s="203"/>
      <c r="O3257" s="68"/>
      <c r="P3257" s="68"/>
      <c r="Q3257" s="68"/>
      <c r="R3257" s="68"/>
      <c r="S3257" s="68"/>
      <c r="T3257" s="69"/>
      <c r="U3257" s="38"/>
      <c r="V3257" s="38"/>
      <c r="W3257" s="38"/>
      <c r="X3257" s="38"/>
      <c r="Y3257" s="38"/>
      <c r="Z3257" s="38"/>
      <c r="AA3257" s="38"/>
      <c r="AB3257" s="38"/>
      <c r="AC3257" s="38"/>
      <c r="AD3257" s="38"/>
      <c r="AE3257" s="38"/>
      <c r="AT3257" s="21" t="s">
        <v>542</v>
      </c>
      <c r="AU3257" s="21" t="s">
        <v>85</v>
      </c>
    </row>
    <row r="3258" spans="1:65" s="13" customFormat="1" ht="11.25">
      <c r="B3258" s="204"/>
      <c r="C3258" s="205"/>
      <c r="D3258" s="206" t="s">
        <v>546</v>
      </c>
      <c r="E3258" s="207" t="s">
        <v>19</v>
      </c>
      <c r="F3258" s="208" t="s">
        <v>639</v>
      </c>
      <c r="G3258" s="205"/>
      <c r="H3258" s="209">
        <v>16</v>
      </c>
      <c r="I3258" s="210"/>
      <c r="J3258" s="205"/>
      <c r="K3258" s="205"/>
      <c r="L3258" s="211"/>
      <c r="M3258" s="212"/>
      <c r="N3258" s="213"/>
      <c r="O3258" s="213"/>
      <c r="P3258" s="213"/>
      <c r="Q3258" s="213"/>
      <c r="R3258" s="213"/>
      <c r="S3258" s="213"/>
      <c r="T3258" s="214"/>
      <c r="AT3258" s="215" t="s">
        <v>546</v>
      </c>
      <c r="AU3258" s="215" t="s">
        <v>85</v>
      </c>
      <c r="AV3258" s="13" t="s">
        <v>85</v>
      </c>
      <c r="AW3258" s="13" t="s">
        <v>33</v>
      </c>
      <c r="AX3258" s="13" t="s">
        <v>72</v>
      </c>
      <c r="AY3258" s="215" t="s">
        <v>525</v>
      </c>
    </row>
    <row r="3259" spans="1:65" s="15" customFormat="1" ht="11.25">
      <c r="B3259" s="227"/>
      <c r="C3259" s="228"/>
      <c r="D3259" s="206" t="s">
        <v>546</v>
      </c>
      <c r="E3259" s="229" t="s">
        <v>19</v>
      </c>
      <c r="F3259" s="230" t="s">
        <v>3547</v>
      </c>
      <c r="G3259" s="228"/>
      <c r="H3259" s="229" t="s">
        <v>19</v>
      </c>
      <c r="I3259" s="231"/>
      <c r="J3259" s="228"/>
      <c r="K3259" s="228"/>
      <c r="L3259" s="232"/>
      <c r="M3259" s="233"/>
      <c r="N3259" s="234"/>
      <c r="O3259" s="234"/>
      <c r="P3259" s="234"/>
      <c r="Q3259" s="234"/>
      <c r="R3259" s="234"/>
      <c r="S3259" s="234"/>
      <c r="T3259" s="235"/>
      <c r="AT3259" s="236" t="s">
        <v>546</v>
      </c>
      <c r="AU3259" s="236" t="s">
        <v>85</v>
      </c>
      <c r="AV3259" s="15" t="s">
        <v>79</v>
      </c>
      <c r="AW3259" s="15" t="s">
        <v>33</v>
      </c>
      <c r="AX3259" s="15" t="s">
        <v>72</v>
      </c>
      <c r="AY3259" s="236" t="s">
        <v>525</v>
      </c>
    </row>
    <row r="3260" spans="1:65" s="13" customFormat="1" ht="11.25">
      <c r="B3260" s="204"/>
      <c r="C3260" s="205"/>
      <c r="D3260" s="206" t="s">
        <v>546</v>
      </c>
      <c r="E3260" s="207" t="s">
        <v>19</v>
      </c>
      <c r="F3260" s="208" t="s">
        <v>728</v>
      </c>
      <c r="G3260" s="205"/>
      <c r="H3260" s="209">
        <v>15</v>
      </c>
      <c r="I3260" s="210"/>
      <c r="J3260" s="205"/>
      <c r="K3260" s="205"/>
      <c r="L3260" s="211"/>
      <c r="M3260" s="212"/>
      <c r="N3260" s="213"/>
      <c r="O3260" s="213"/>
      <c r="P3260" s="213"/>
      <c r="Q3260" s="213"/>
      <c r="R3260" s="213"/>
      <c r="S3260" s="213"/>
      <c r="T3260" s="214"/>
      <c r="AT3260" s="215" t="s">
        <v>546</v>
      </c>
      <c r="AU3260" s="215" t="s">
        <v>85</v>
      </c>
      <c r="AV3260" s="13" t="s">
        <v>85</v>
      </c>
      <c r="AW3260" s="13" t="s">
        <v>33</v>
      </c>
      <c r="AX3260" s="13" t="s">
        <v>72</v>
      </c>
      <c r="AY3260" s="215" t="s">
        <v>525</v>
      </c>
    </row>
    <row r="3261" spans="1:65" s="14" customFormat="1" ht="11.25">
      <c r="B3261" s="216"/>
      <c r="C3261" s="217"/>
      <c r="D3261" s="206" t="s">
        <v>546</v>
      </c>
      <c r="E3261" s="218" t="s">
        <v>19</v>
      </c>
      <c r="F3261" s="219" t="s">
        <v>552</v>
      </c>
      <c r="G3261" s="217"/>
      <c r="H3261" s="220">
        <v>31</v>
      </c>
      <c r="I3261" s="221"/>
      <c r="J3261" s="217"/>
      <c r="K3261" s="217"/>
      <c r="L3261" s="222"/>
      <c r="M3261" s="223"/>
      <c r="N3261" s="224"/>
      <c r="O3261" s="224"/>
      <c r="P3261" s="224"/>
      <c r="Q3261" s="224"/>
      <c r="R3261" s="224"/>
      <c r="S3261" s="224"/>
      <c r="T3261" s="225"/>
      <c r="AT3261" s="226" t="s">
        <v>546</v>
      </c>
      <c r="AU3261" s="226" t="s">
        <v>85</v>
      </c>
      <c r="AV3261" s="14" t="s">
        <v>537</v>
      </c>
      <c r="AW3261" s="14" t="s">
        <v>33</v>
      </c>
      <c r="AX3261" s="14" t="s">
        <v>79</v>
      </c>
      <c r="AY3261" s="226" t="s">
        <v>525</v>
      </c>
    </row>
    <row r="3262" spans="1:65" s="2" customFormat="1" ht="21.75" customHeight="1">
      <c r="A3262" s="38"/>
      <c r="B3262" s="39"/>
      <c r="C3262" s="248" t="s">
        <v>3548</v>
      </c>
      <c r="D3262" s="248" t="s">
        <v>369</v>
      </c>
      <c r="E3262" s="249" t="s">
        <v>3549</v>
      </c>
      <c r="F3262" s="250" t="s">
        <v>3550</v>
      </c>
      <c r="G3262" s="251" t="s">
        <v>651</v>
      </c>
      <c r="H3262" s="252">
        <v>31</v>
      </c>
      <c r="I3262" s="253"/>
      <c r="J3262" s="254">
        <f>ROUND(I3262*H3262,2)</f>
        <v>0</v>
      </c>
      <c r="K3262" s="250" t="s">
        <v>536</v>
      </c>
      <c r="L3262" s="255"/>
      <c r="M3262" s="256" t="s">
        <v>19</v>
      </c>
      <c r="N3262" s="257" t="s">
        <v>44</v>
      </c>
      <c r="O3262" s="68"/>
      <c r="P3262" s="195">
        <f>O3262*H3262</f>
        <v>0</v>
      </c>
      <c r="Q3262" s="195">
        <v>8.4999999999999995E-4</v>
      </c>
      <c r="R3262" s="195">
        <f>Q3262*H3262</f>
        <v>2.6349999999999998E-2</v>
      </c>
      <c r="S3262" s="195">
        <v>0</v>
      </c>
      <c r="T3262" s="196">
        <f>S3262*H3262</f>
        <v>0</v>
      </c>
      <c r="U3262" s="38"/>
      <c r="V3262" s="38"/>
      <c r="W3262" s="38"/>
      <c r="X3262" s="38"/>
      <c r="Y3262" s="38"/>
      <c r="Z3262" s="38"/>
      <c r="AA3262" s="38"/>
      <c r="AB3262" s="38"/>
      <c r="AC3262" s="38"/>
      <c r="AD3262" s="38"/>
      <c r="AE3262" s="38"/>
      <c r="AR3262" s="197" t="s">
        <v>839</v>
      </c>
      <c r="AT3262" s="197" t="s">
        <v>369</v>
      </c>
      <c r="AU3262" s="197" t="s">
        <v>85</v>
      </c>
      <c r="AY3262" s="21" t="s">
        <v>525</v>
      </c>
      <c r="BE3262" s="198">
        <f>IF(N3262="základní",J3262,0)</f>
        <v>0</v>
      </c>
      <c r="BF3262" s="198">
        <f>IF(N3262="snížená",J3262,0)</f>
        <v>0</v>
      </c>
      <c r="BG3262" s="198">
        <f>IF(N3262="zákl. přenesená",J3262,0)</f>
        <v>0</v>
      </c>
      <c r="BH3262" s="198">
        <f>IF(N3262="sníž. přenesená",J3262,0)</f>
        <v>0</v>
      </c>
      <c r="BI3262" s="198">
        <f>IF(N3262="nulová",J3262,0)</f>
        <v>0</v>
      </c>
      <c r="BJ3262" s="21" t="s">
        <v>85</v>
      </c>
      <c r="BK3262" s="198">
        <f>ROUND(I3262*H3262,2)</f>
        <v>0</v>
      </c>
      <c r="BL3262" s="21" t="s">
        <v>642</v>
      </c>
      <c r="BM3262" s="197" t="s">
        <v>3551</v>
      </c>
    </row>
    <row r="3263" spans="1:65" s="13" customFormat="1" ht="11.25">
      <c r="B3263" s="204"/>
      <c r="C3263" s="205"/>
      <c r="D3263" s="206" t="s">
        <v>546</v>
      </c>
      <c r="E3263" s="207" t="s">
        <v>19</v>
      </c>
      <c r="F3263" s="208" t="s">
        <v>3552</v>
      </c>
      <c r="G3263" s="205"/>
      <c r="H3263" s="209">
        <v>31</v>
      </c>
      <c r="I3263" s="210"/>
      <c r="J3263" s="205"/>
      <c r="K3263" s="205"/>
      <c r="L3263" s="211"/>
      <c r="M3263" s="212"/>
      <c r="N3263" s="213"/>
      <c r="O3263" s="213"/>
      <c r="P3263" s="213"/>
      <c r="Q3263" s="213"/>
      <c r="R3263" s="213"/>
      <c r="S3263" s="213"/>
      <c r="T3263" s="214"/>
      <c r="AT3263" s="215" t="s">
        <v>546</v>
      </c>
      <c r="AU3263" s="215" t="s">
        <v>85</v>
      </c>
      <c r="AV3263" s="13" t="s">
        <v>85</v>
      </c>
      <c r="AW3263" s="13" t="s">
        <v>33</v>
      </c>
      <c r="AX3263" s="13" t="s">
        <v>79</v>
      </c>
      <c r="AY3263" s="215" t="s">
        <v>525</v>
      </c>
    </row>
    <row r="3264" spans="1:65" s="2" customFormat="1" ht="16.5" customHeight="1">
      <c r="A3264" s="38"/>
      <c r="B3264" s="39"/>
      <c r="C3264" s="186" t="s">
        <v>3553</v>
      </c>
      <c r="D3264" s="186" t="s">
        <v>533</v>
      </c>
      <c r="E3264" s="187" t="s">
        <v>3554</v>
      </c>
      <c r="F3264" s="188" t="s">
        <v>3555</v>
      </c>
      <c r="G3264" s="189" t="s">
        <v>3392</v>
      </c>
      <c r="H3264" s="190">
        <v>9</v>
      </c>
      <c r="I3264" s="191"/>
      <c r="J3264" s="192">
        <f>ROUND(I3264*H3264,2)</f>
        <v>0</v>
      </c>
      <c r="K3264" s="188" t="s">
        <v>536</v>
      </c>
      <c r="L3264" s="43"/>
      <c r="M3264" s="193" t="s">
        <v>19</v>
      </c>
      <c r="N3264" s="194" t="s">
        <v>44</v>
      </c>
      <c r="O3264" s="68"/>
      <c r="P3264" s="195">
        <f>O3264*H3264</f>
        <v>0</v>
      </c>
      <c r="Q3264" s="195">
        <v>1.14E-3</v>
      </c>
      <c r="R3264" s="195">
        <f>Q3264*H3264</f>
        <v>1.026E-2</v>
      </c>
      <c r="S3264" s="195">
        <v>0</v>
      </c>
      <c r="T3264" s="196">
        <f>S3264*H3264</f>
        <v>0</v>
      </c>
      <c r="U3264" s="38"/>
      <c r="V3264" s="38"/>
      <c r="W3264" s="38"/>
      <c r="X3264" s="38"/>
      <c r="Y3264" s="38"/>
      <c r="Z3264" s="38"/>
      <c r="AA3264" s="38"/>
      <c r="AB3264" s="38"/>
      <c r="AC3264" s="38"/>
      <c r="AD3264" s="38"/>
      <c r="AE3264" s="38"/>
      <c r="AR3264" s="197" t="s">
        <v>642</v>
      </c>
      <c r="AT3264" s="197" t="s">
        <v>533</v>
      </c>
      <c r="AU3264" s="197" t="s">
        <v>85</v>
      </c>
      <c r="AY3264" s="21" t="s">
        <v>525</v>
      </c>
      <c r="BE3264" s="198">
        <f>IF(N3264="základní",J3264,0)</f>
        <v>0</v>
      </c>
      <c r="BF3264" s="198">
        <f>IF(N3264="snížená",J3264,0)</f>
        <v>0</v>
      </c>
      <c r="BG3264" s="198">
        <f>IF(N3264="zákl. přenesená",J3264,0)</f>
        <v>0</v>
      </c>
      <c r="BH3264" s="198">
        <f>IF(N3264="sníž. přenesená",J3264,0)</f>
        <v>0</v>
      </c>
      <c r="BI3264" s="198">
        <f>IF(N3264="nulová",J3264,0)</f>
        <v>0</v>
      </c>
      <c r="BJ3264" s="21" t="s">
        <v>85</v>
      </c>
      <c r="BK3264" s="198">
        <f>ROUND(I3264*H3264,2)</f>
        <v>0</v>
      </c>
      <c r="BL3264" s="21" t="s">
        <v>642</v>
      </c>
      <c r="BM3264" s="197" t="s">
        <v>3556</v>
      </c>
    </row>
    <row r="3265" spans="1:65" s="2" customFormat="1" ht="11.25">
      <c r="A3265" s="38"/>
      <c r="B3265" s="39"/>
      <c r="C3265" s="40"/>
      <c r="D3265" s="199" t="s">
        <v>542</v>
      </c>
      <c r="E3265" s="40"/>
      <c r="F3265" s="200" t="s">
        <v>3557</v>
      </c>
      <c r="G3265" s="40"/>
      <c r="H3265" s="40"/>
      <c r="I3265" s="201"/>
      <c r="J3265" s="40"/>
      <c r="K3265" s="40"/>
      <c r="L3265" s="43"/>
      <c r="M3265" s="202"/>
      <c r="N3265" s="203"/>
      <c r="O3265" s="68"/>
      <c r="P3265" s="68"/>
      <c r="Q3265" s="68"/>
      <c r="R3265" s="68"/>
      <c r="S3265" s="68"/>
      <c r="T3265" s="69"/>
      <c r="U3265" s="38"/>
      <c r="V3265" s="38"/>
      <c r="W3265" s="38"/>
      <c r="X3265" s="38"/>
      <c r="Y3265" s="38"/>
      <c r="Z3265" s="38"/>
      <c r="AA3265" s="38"/>
      <c r="AB3265" s="38"/>
      <c r="AC3265" s="38"/>
      <c r="AD3265" s="38"/>
      <c r="AE3265" s="38"/>
      <c r="AT3265" s="21" t="s">
        <v>542</v>
      </c>
      <c r="AU3265" s="21" t="s">
        <v>85</v>
      </c>
    </row>
    <row r="3266" spans="1:65" s="15" customFormat="1" ht="11.25">
      <c r="B3266" s="227"/>
      <c r="C3266" s="228"/>
      <c r="D3266" s="206" t="s">
        <v>546</v>
      </c>
      <c r="E3266" s="229" t="s">
        <v>19</v>
      </c>
      <c r="F3266" s="230" t="s">
        <v>3558</v>
      </c>
      <c r="G3266" s="228"/>
      <c r="H3266" s="229" t="s">
        <v>19</v>
      </c>
      <c r="I3266" s="231"/>
      <c r="J3266" s="228"/>
      <c r="K3266" s="228"/>
      <c r="L3266" s="232"/>
      <c r="M3266" s="233"/>
      <c r="N3266" s="234"/>
      <c r="O3266" s="234"/>
      <c r="P3266" s="234"/>
      <c r="Q3266" s="234"/>
      <c r="R3266" s="234"/>
      <c r="S3266" s="234"/>
      <c r="T3266" s="235"/>
      <c r="AT3266" s="236" t="s">
        <v>546</v>
      </c>
      <c r="AU3266" s="236" t="s">
        <v>85</v>
      </c>
      <c r="AV3266" s="15" t="s">
        <v>79</v>
      </c>
      <c r="AW3266" s="15" t="s">
        <v>33</v>
      </c>
      <c r="AX3266" s="15" t="s">
        <v>72</v>
      </c>
      <c r="AY3266" s="236" t="s">
        <v>525</v>
      </c>
    </row>
    <row r="3267" spans="1:65" s="13" customFormat="1" ht="11.25">
      <c r="B3267" s="204"/>
      <c r="C3267" s="205"/>
      <c r="D3267" s="206" t="s">
        <v>546</v>
      </c>
      <c r="E3267" s="207" t="s">
        <v>19</v>
      </c>
      <c r="F3267" s="208" t="s">
        <v>645</v>
      </c>
      <c r="G3267" s="205"/>
      <c r="H3267" s="209">
        <v>6</v>
      </c>
      <c r="I3267" s="210"/>
      <c r="J3267" s="205"/>
      <c r="K3267" s="205"/>
      <c r="L3267" s="211"/>
      <c r="M3267" s="212"/>
      <c r="N3267" s="213"/>
      <c r="O3267" s="213"/>
      <c r="P3267" s="213"/>
      <c r="Q3267" s="213"/>
      <c r="R3267" s="213"/>
      <c r="S3267" s="213"/>
      <c r="T3267" s="214"/>
      <c r="AT3267" s="215" t="s">
        <v>546</v>
      </c>
      <c r="AU3267" s="215" t="s">
        <v>85</v>
      </c>
      <c r="AV3267" s="13" t="s">
        <v>85</v>
      </c>
      <c r="AW3267" s="13" t="s">
        <v>33</v>
      </c>
      <c r="AX3267" s="13" t="s">
        <v>72</v>
      </c>
      <c r="AY3267" s="215" t="s">
        <v>525</v>
      </c>
    </row>
    <row r="3268" spans="1:65" s="15" customFormat="1" ht="11.25">
      <c r="B3268" s="227"/>
      <c r="C3268" s="228"/>
      <c r="D3268" s="206" t="s">
        <v>546</v>
      </c>
      <c r="E3268" s="229" t="s">
        <v>19</v>
      </c>
      <c r="F3268" s="230" t="s">
        <v>3559</v>
      </c>
      <c r="G3268" s="228"/>
      <c r="H3268" s="229" t="s">
        <v>19</v>
      </c>
      <c r="I3268" s="231"/>
      <c r="J3268" s="228"/>
      <c r="K3268" s="228"/>
      <c r="L3268" s="232"/>
      <c r="M3268" s="233"/>
      <c r="N3268" s="234"/>
      <c r="O3268" s="234"/>
      <c r="P3268" s="234"/>
      <c r="Q3268" s="234"/>
      <c r="R3268" s="234"/>
      <c r="S3268" s="234"/>
      <c r="T3268" s="235"/>
      <c r="AT3268" s="236" t="s">
        <v>546</v>
      </c>
      <c r="AU3268" s="236" t="s">
        <v>85</v>
      </c>
      <c r="AV3268" s="15" t="s">
        <v>79</v>
      </c>
      <c r="AW3268" s="15" t="s">
        <v>33</v>
      </c>
      <c r="AX3268" s="15" t="s">
        <v>72</v>
      </c>
      <c r="AY3268" s="236" t="s">
        <v>525</v>
      </c>
    </row>
    <row r="3269" spans="1:65" s="13" customFormat="1" ht="11.25">
      <c r="B3269" s="204"/>
      <c r="C3269" s="205"/>
      <c r="D3269" s="206" t="s">
        <v>546</v>
      </c>
      <c r="E3269" s="207" t="s">
        <v>19</v>
      </c>
      <c r="F3269" s="208" t="s">
        <v>573</v>
      </c>
      <c r="G3269" s="205"/>
      <c r="H3269" s="209">
        <v>3</v>
      </c>
      <c r="I3269" s="210"/>
      <c r="J3269" s="205"/>
      <c r="K3269" s="205"/>
      <c r="L3269" s="211"/>
      <c r="M3269" s="212"/>
      <c r="N3269" s="213"/>
      <c r="O3269" s="213"/>
      <c r="P3269" s="213"/>
      <c r="Q3269" s="213"/>
      <c r="R3269" s="213"/>
      <c r="S3269" s="213"/>
      <c r="T3269" s="214"/>
      <c r="AT3269" s="215" t="s">
        <v>546</v>
      </c>
      <c r="AU3269" s="215" t="s">
        <v>85</v>
      </c>
      <c r="AV3269" s="13" t="s">
        <v>85</v>
      </c>
      <c r="AW3269" s="13" t="s">
        <v>33</v>
      </c>
      <c r="AX3269" s="13" t="s">
        <v>72</v>
      </c>
      <c r="AY3269" s="215" t="s">
        <v>525</v>
      </c>
    </row>
    <row r="3270" spans="1:65" s="14" customFormat="1" ht="11.25">
      <c r="B3270" s="216"/>
      <c r="C3270" s="217"/>
      <c r="D3270" s="206" t="s">
        <v>546</v>
      </c>
      <c r="E3270" s="218" t="s">
        <v>19</v>
      </c>
      <c r="F3270" s="219" t="s">
        <v>552</v>
      </c>
      <c r="G3270" s="217"/>
      <c r="H3270" s="220">
        <v>9</v>
      </c>
      <c r="I3270" s="221"/>
      <c r="J3270" s="217"/>
      <c r="K3270" s="217"/>
      <c r="L3270" s="222"/>
      <c r="M3270" s="223"/>
      <c r="N3270" s="224"/>
      <c r="O3270" s="224"/>
      <c r="P3270" s="224"/>
      <c r="Q3270" s="224"/>
      <c r="R3270" s="224"/>
      <c r="S3270" s="224"/>
      <c r="T3270" s="225"/>
      <c r="AT3270" s="226" t="s">
        <v>546</v>
      </c>
      <c r="AU3270" s="226" t="s">
        <v>85</v>
      </c>
      <c r="AV3270" s="14" t="s">
        <v>537</v>
      </c>
      <c r="AW3270" s="14" t="s">
        <v>33</v>
      </c>
      <c r="AX3270" s="14" t="s">
        <v>79</v>
      </c>
      <c r="AY3270" s="226" t="s">
        <v>525</v>
      </c>
    </row>
    <row r="3271" spans="1:65" s="2" customFormat="1" ht="16.5" customHeight="1">
      <c r="A3271" s="38"/>
      <c r="B3271" s="39"/>
      <c r="C3271" s="248" t="s">
        <v>3560</v>
      </c>
      <c r="D3271" s="248" t="s">
        <v>369</v>
      </c>
      <c r="E3271" s="249" t="s">
        <v>3561</v>
      </c>
      <c r="F3271" s="250" t="s">
        <v>3562</v>
      </c>
      <c r="G3271" s="251" t="s">
        <v>651</v>
      </c>
      <c r="H3271" s="252">
        <v>6</v>
      </c>
      <c r="I3271" s="253"/>
      <c r="J3271" s="254">
        <f>ROUND(I3271*H3271,2)</f>
        <v>0</v>
      </c>
      <c r="K3271" s="250" t="s">
        <v>536</v>
      </c>
      <c r="L3271" s="255"/>
      <c r="M3271" s="256" t="s">
        <v>19</v>
      </c>
      <c r="N3271" s="257" t="s">
        <v>44</v>
      </c>
      <c r="O3271" s="68"/>
      <c r="P3271" s="195">
        <f>O3271*H3271</f>
        <v>0</v>
      </c>
      <c r="Q3271" s="195">
        <v>9.7999999999999997E-3</v>
      </c>
      <c r="R3271" s="195">
        <f>Q3271*H3271</f>
        <v>5.8799999999999998E-2</v>
      </c>
      <c r="S3271" s="195">
        <v>0</v>
      </c>
      <c r="T3271" s="196">
        <f>S3271*H3271</f>
        <v>0</v>
      </c>
      <c r="U3271" s="38"/>
      <c r="V3271" s="38"/>
      <c r="W3271" s="38"/>
      <c r="X3271" s="38"/>
      <c r="Y3271" s="38"/>
      <c r="Z3271" s="38"/>
      <c r="AA3271" s="38"/>
      <c r="AB3271" s="38"/>
      <c r="AC3271" s="38"/>
      <c r="AD3271" s="38"/>
      <c r="AE3271" s="38"/>
      <c r="AR3271" s="197" t="s">
        <v>839</v>
      </c>
      <c r="AT3271" s="197" t="s">
        <v>369</v>
      </c>
      <c r="AU3271" s="197" t="s">
        <v>85</v>
      </c>
      <c r="AY3271" s="21" t="s">
        <v>525</v>
      </c>
      <c r="BE3271" s="198">
        <f>IF(N3271="základní",J3271,0)</f>
        <v>0</v>
      </c>
      <c r="BF3271" s="198">
        <f>IF(N3271="snížená",J3271,0)</f>
        <v>0</v>
      </c>
      <c r="BG3271" s="198">
        <f>IF(N3271="zákl. přenesená",J3271,0)</f>
        <v>0</v>
      </c>
      <c r="BH3271" s="198">
        <f>IF(N3271="sníž. přenesená",J3271,0)</f>
        <v>0</v>
      </c>
      <c r="BI3271" s="198">
        <f>IF(N3271="nulová",J3271,0)</f>
        <v>0</v>
      </c>
      <c r="BJ3271" s="21" t="s">
        <v>85</v>
      </c>
      <c r="BK3271" s="198">
        <f>ROUND(I3271*H3271,2)</f>
        <v>0</v>
      </c>
      <c r="BL3271" s="21" t="s">
        <v>642</v>
      </c>
      <c r="BM3271" s="197" t="s">
        <v>3563</v>
      </c>
    </row>
    <row r="3272" spans="1:65" s="2" customFormat="1" ht="24.2" customHeight="1">
      <c r="A3272" s="38"/>
      <c r="B3272" s="39"/>
      <c r="C3272" s="248" t="s">
        <v>3564</v>
      </c>
      <c r="D3272" s="248" t="s">
        <v>369</v>
      </c>
      <c r="E3272" s="249" t="s">
        <v>3565</v>
      </c>
      <c r="F3272" s="250" t="s">
        <v>3566</v>
      </c>
      <c r="G3272" s="251" t="s">
        <v>651</v>
      </c>
      <c r="H3272" s="252">
        <v>3</v>
      </c>
      <c r="I3272" s="253"/>
      <c r="J3272" s="254">
        <f>ROUND(I3272*H3272,2)</f>
        <v>0</v>
      </c>
      <c r="K3272" s="250" t="s">
        <v>19</v>
      </c>
      <c r="L3272" s="255"/>
      <c r="M3272" s="256" t="s">
        <v>19</v>
      </c>
      <c r="N3272" s="257" t="s">
        <v>44</v>
      </c>
      <c r="O3272" s="68"/>
      <c r="P3272" s="195">
        <f>O3272*H3272</f>
        <v>0</v>
      </c>
      <c r="Q3272" s="195">
        <v>9.7999999999999997E-3</v>
      </c>
      <c r="R3272" s="195">
        <f>Q3272*H3272</f>
        <v>2.9399999999999999E-2</v>
      </c>
      <c r="S3272" s="195">
        <v>0</v>
      </c>
      <c r="T3272" s="196">
        <f>S3272*H3272</f>
        <v>0</v>
      </c>
      <c r="U3272" s="38"/>
      <c r="V3272" s="38"/>
      <c r="W3272" s="38"/>
      <c r="X3272" s="38"/>
      <c r="Y3272" s="38"/>
      <c r="Z3272" s="38"/>
      <c r="AA3272" s="38"/>
      <c r="AB3272" s="38"/>
      <c r="AC3272" s="38"/>
      <c r="AD3272" s="38"/>
      <c r="AE3272" s="38"/>
      <c r="AR3272" s="197" t="s">
        <v>839</v>
      </c>
      <c r="AT3272" s="197" t="s">
        <v>369</v>
      </c>
      <c r="AU3272" s="197" t="s">
        <v>85</v>
      </c>
      <c r="AY3272" s="21" t="s">
        <v>525</v>
      </c>
      <c r="BE3272" s="198">
        <f>IF(N3272="základní",J3272,0)</f>
        <v>0</v>
      </c>
      <c r="BF3272" s="198">
        <f>IF(N3272="snížená",J3272,0)</f>
        <v>0</v>
      </c>
      <c r="BG3272" s="198">
        <f>IF(N3272="zákl. přenesená",J3272,0)</f>
        <v>0</v>
      </c>
      <c r="BH3272" s="198">
        <f>IF(N3272="sníž. přenesená",J3272,0)</f>
        <v>0</v>
      </c>
      <c r="BI3272" s="198">
        <f>IF(N3272="nulová",J3272,0)</f>
        <v>0</v>
      </c>
      <c r="BJ3272" s="21" t="s">
        <v>85</v>
      </c>
      <c r="BK3272" s="198">
        <f>ROUND(I3272*H3272,2)</f>
        <v>0</v>
      </c>
      <c r="BL3272" s="21" t="s">
        <v>642</v>
      </c>
      <c r="BM3272" s="197" t="s">
        <v>3567</v>
      </c>
    </row>
    <row r="3273" spans="1:65" s="2" customFormat="1" ht="16.5" customHeight="1">
      <c r="A3273" s="38"/>
      <c r="B3273" s="39"/>
      <c r="C3273" s="186" t="s">
        <v>3568</v>
      </c>
      <c r="D3273" s="186" t="s">
        <v>533</v>
      </c>
      <c r="E3273" s="187" t="s">
        <v>3569</v>
      </c>
      <c r="F3273" s="188" t="s">
        <v>3570</v>
      </c>
      <c r="G3273" s="189" t="s">
        <v>3392</v>
      </c>
      <c r="H3273" s="190">
        <v>37</v>
      </c>
      <c r="I3273" s="191"/>
      <c r="J3273" s="192">
        <f>ROUND(I3273*H3273,2)</f>
        <v>0</v>
      </c>
      <c r="K3273" s="188" t="s">
        <v>1079</v>
      </c>
      <c r="L3273" s="43"/>
      <c r="M3273" s="193" t="s">
        <v>19</v>
      </c>
      <c r="N3273" s="194" t="s">
        <v>44</v>
      </c>
      <c r="O3273" s="68"/>
      <c r="P3273" s="195">
        <f>O3273*H3273</f>
        <v>0</v>
      </c>
      <c r="Q3273" s="195">
        <v>1.8400000000000001E-3</v>
      </c>
      <c r="R3273" s="195">
        <f>Q3273*H3273</f>
        <v>6.8080000000000002E-2</v>
      </c>
      <c r="S3273" s="195">
        <v>0</v>
      </c>
      <c r="T3273" s="196">
        <f>S3273*H3273</f>
        <v>0</v>
      </c>
      <c r="U3273" s="38"/>
      <c r="V3273" s="38"/>
      <c r="W3273" s="38"/>
      <c r="X3273" s="38"/>
      <c r="Y3273" s="38"/>
      <c r="Z3273" s="38"/>
      <c r="AA3273" s="38"/>
      <c r="AB3273" s="38"/>
      <c r="AC3273" s="38"/>
      <c r="AD3273" s="38"/>
      <c r="AE3273" s="38"/>
      <c r="AR3273" s="197" t="s">
        <v>642</v>
      </c>
      <c r="AT3273" s="197" t="s">
        <v>533</v>
      </c>
      <c r="AU3273" s="197" t="s">
        <v>85</v>
      </c>
      <c r="AY3273" s="21" t="s">
        <v>525</v>
      </c>
      <c r="BE3273" s="198">
        <f>IF(N3273="základní",J3273,0)</f>
        <v>0</v>
      </c>
      <c r="BF3273" s="198">
        <f>IF(N3273="snížená",J3273,0)</f>
        <v>0</v>
      </c>
      <c r="BG3273" s="198">
        <f>IF(N3273="zákl. přenesená",J3273,0)</f>
        <v>0</v>
      </c>
      <c r="BH3273" s="198">
        <f>IF(N3273="sníž. přenesená",J3273,0)</f>
        <v>0</v>
      </c>
      <c r="BI3273" s="198">
        <f>IF(N3273="nulová",J3273,0)</f>
        <v>0</v>
      </c>
      <c r="BJ3273" s="21" t="s">
        <v>85</v>
      </c>
      <c r="BK3273" s="198">
        <f>ROUND(I3273*H3273,2)</f>
        <v>0</v>
      </c>
      <c r="BL3273" s="21" t="s">
        <v>642</v>
      </c>
      <c r="BM3273" s="197" t="s">
        <v>3571</v>
      </c>
    </row>
    <row r="3274" spans="1:65" s="2" customFormat="1" ht="11.25">
      <c r="A3274" s="38"/>
      <c r="B3274" s="39"/>
      <c r="C3274" s="40"/>
      <c r="D3274" s="199" t="s">
        <v>542</v>
      </c>
      <c r="E3274" s="40"/>
      <c r="F3274" s="200" t="s">
        <v>3572</v>
      </c>
      <c r="G3274" s="40"/>
      <c r="H3274" s="40"/>
      <c r="I3274" s="201"/>
      <c r="J3274" s="40"/>
      <c r="K3274" s="40"/>
      <c r="L3274" s="43"/>
      <c r="M3274" s="202"/>
      <c r="N3274" s="203"/>
      <c r="O3274" s="68"/>
      <c r="P3274" s="68"/>
      <c r="Q3274" s="68"/>
      <c r="R3274" s="68"/>
      <c r="S3274" s="68"/>
      <c r="T3274" s="69"/>
      <c r="U3274" s="38"/>
      <c r="V3274" s="38"/>
      <c r="W3274" s="38"/>
      <c r="X3274" s="38"/>
      <c r="Y3274" s="38"/>
      <c r="Z3274" s="38"/>
      <c r="AA3274" s="38"/>
      <c r="AB3274" s="38"/>
      <c r="AC3274" s="38"/>
      <c r="AD3274" s="38"/>
      <c r="AE3274" s="38"/>
      <c r="AT3274" s="21" t="s">
        <v>542</v>
      </c>
      <c r="AU3274" s="21" t="s">
        <v>85</v>
      </c>
    </row>
    <row r="3275" spans="1:65" s="13" customFormat="1" ht="11.25">
      <c r="B3275" s="204"/>
      <c r="C3275" s="205"/>
      <c r="D3275" s="206" t="s">
        <v>546</v>
      </c>
      <c r="E3275" s="207" t="s">
        <v>19</v>
      </c>
      <c r="F3275" s="208" t="s">
        <v>3573</v>
      </c>
      <c r="G3275" s="205"/>
      <c r="H3275" s="209">
        <v>37</v>
      </c>
      <c r="I3275" s="210"/>
      <c r="J3275" s="205"/>
      <c r="K3275" s="205"/>
      <c r="L3275" s="211"/>
      <c r="M3275" s="212"/>
      <c r="N3275" s="213"/>
      <c r="O3275" s="213"/>
      <c r="P3275" s="213"/>
      <c r="Q3275" s="213"/>
      <c r="R3275" s="213"/>
      <c r="S3275" s="213"/>
      <c r="T3275" s="214"/>
      <c r="AT3275" s="215" t="s">
        <v>546</v>
      </c>
      <c r="AU3275" s="215" t="s">
        <v>85</v>
      </c>
      <c r="AV3275" s="13" t="s">
        <v>85</v>
      </c>
      <c r="AW3275" s="13" t="s">
        <v>33</v>
      </c>
      <c r="AX3275" s="13" t="s">
        <v>79</v>
      </c>
      <c r="AY3275" s="215" t="s">
        <v>525</v>
      </c>
    </row>
    <row r="3276" spans="1:65" s="2" customFormat="1" ht="24.2" customHeight="1">
      <c r="A3276" s="38"/>
      <c r="B3276" s="39"/>
      <c r="C3276" s="186" t="s">
        <v>3574</v>
      </c>
      <c r="D3276" s="186" t="s">
        <v>533</v>
      </c>
      <c r="E3276" s="187" t="s">
        <v>3575</v>
      </c>
      <c r="F3276" s="188" t="s">
        <v>3576</v>
      </c>
      <c r="G3276" s="189" t="s">
        <v>651</v>
      </c>
      <c r="H3276" s="190">
        <v>9</v>
      </c>
      <c r="I3276" s="191"/>
      <c r="J3276" s="192">
        <f>ROUND(I3276*H3276,2)</f>
        <v>0</v>
      </c>
      <c r="K3276" s="188" t="s">
        <v>536</v>
      </c>
      <c r="L3276" s="43"/>
      <c r="M3276" s="193" t="s">
        <v>19</v>
      </c>
      <c r="N3276" s="194" t="s">
        <v>44</v>
      </c>
      <c r="O3276" s="68"/>
      <c r="P3276" s="195">
        <f>O3276*H3276</f>
        <v>0</v>
      </c>
      <c r="Q3276" s="195">
        <v>1.6000000000000001E-4</v>
      </c>
      <c r="R3276" s="195">
        <f>Q3276*H3276</f>
        <v>1.4400000000000001E-3</v>
      </c>
      <c r="S3276" s="195">
        <v>0</v>
      </c>
      <c r="T3276" s="196">
        <f>S3276*H3276</f>
        <v>0</v>
      </c>
      <c r="U3276" s="38"/>
      <c r="V3276" s="38"/>
      <c r="W3276" s="38"/>
      <c r="X3276" s="38"/>
      <c r="Y3276" s="38"/>
      <c r="Z3276" s="38"/>
      <c r="AA3276" s="38"/>
      <c r="AB3276" s="38"/>
      <c r="AC3276" s="38"/>
      <c r="AD3276" s="38"/>
      <c r="AE3276" s="38"/>
      <c r="AR3276" s="197" t="s">
        <v>642</v>
      </c>
      <c r="AT3276" s="197" t="s">
        <v>533</v>
      </c>
      <c r="AU3276" s="197" t="s">
        <v>85</v>
      </c>
      <c r="AY3276" s="21" t="s">
        <v>525</v>
      </c>
      <c r="BE3276" s="198">
        <f>IF(N3276="základní",J3276,0)</f>
        <v>0</v>
      </c>
      <c r="BF3276" s="198">
        <f>IF(N3276="snížená",J3276,0)</f>
        <v>0</v>
      </c>
      <c r="BG3276" s="198">
        <f>IF(N3276="zákl. přenesená",J3276,0)</f>
        <v>0</v>
      </c>
      <c r="BH3276" s="198">
        <f>IF(N3276="sníž. přenesená",J3276,0)</f>
        <v>0</v>
      </c>
      <c r="BI3276" s="198">
        <f>IF(N3276="nulová",J3276,0)</f>
        <v>0</v>
      </c>
      <c r="BJ3276" s="21" t="s">
        <v>85</v>
      </c>
      <c r="BK3276" s="198">
        <f>ROUND(I3276*H3276,2)</f>
        <v>0</v>
      </c>
      <c r="BL3276" s="21" t="s">
        <v>642</v>
      </c>
      <c r="BM3276" s="197" t="s">
        <v>3577</v>
      </c>
    </row>
    <row r="3277" spans="1:65" s="2" customFormat="1" ht="11.25">
      <c r="A3277" s="38"/>
      <c r="B3277" s="39"/>
      <c r="C3277" s="40"/>
      <c r="D3277" s="199" t="s">
        <v>542</v>
      </c>
      <c r="E3277" s="40"/>
      <c r="F3277" s="200" t="s">
        <v>3578</v>
      </c>
      <c r="G3277" s="40"/>
      <c r="H3277" s="40"/>
      <c r="I3277" s="201"/>
      <c r="J3277" s="40"/>
      <c r="K3277" s="40"/>
      <c r="L3277" s="43"/>
      <c r="M3277" s="202"/>
      <c r="N3277" s="203"/>
      <c r="O3277" s="68"/>
      <c r="P3277" s="68"/>
      <c r="Q3277" s="68"/>
      <c r="R3277" s="68"/>
      <c r="S3277" s="68"/>
      <c r="T3277" s="69"/>
      <c r="U3277" s="38"/>
      <c r="V3277" s="38"/>
      <c r="W3277" s="38"/>
      <c r="X3277" s="38"/>
      <c r="Y3277" s="38"/>
      <c r="Z3277" s="38"/>
      <c r="AA3277" s="38"/>
      <c r="AB3277" s="38"/>
      <c r="AC3277" s="38"/>
      <c r="AD3277" s="38"/>
      <c r="AE3277" s="38"/>
      <c r="AT3277" s="21" t="s">
        <v>542</v>
      </c>
      <c r="AU3277" s="21" t="s">
        <v>85</v>
      </c>
    </row>
    <row r="3278" spans="1:65" s="15" customFormat="1" ht="11.25">
      <c r="B3278" s="227"/>
      <c r="C3278" s="228"/>
      <c r="D3278" s="206" t="s">
        <v>546</v>
      </c>
      <c r="E3278" s="229" t="s">
        <v>19</v>
      </c>
      <c r="F3278" s="230" t="s">
        <v>3579</v>
      </c>
      <c r="G3278" s="228"/>
      <c r="H3278" s="229" t="s">
        <v>19</v>
      </c>
      <c r="I3278" s="231"/>
      <c r="J3278" s="228"/>
      <c r="K3278" s="228"/>
      <c r="L3278" s="232"/>
      <c r="M3278" s="233"/>
      <c r="N3278" s="234"/>
      <c r="O3278" s="234"/>
      <c r="P3278" s="234"/>
      <c r="Q3278" s="234"/>
      <c r="R3278" s="234"/>
      <c r="S3278" s="234"/>
      <c r="T3278" s="235"/>
      <c r="AT3278" s="236" t="s">
        <v>546</v>
      </c>
      <c r="AU3278" s="236" t="s">
        <v>85</v>
      </c>
      <c r="AV3278" s="15" t="s">
        <v>79</v>
      </c>
      <c r="AW3278" s="15" t="s">
        <v>33</v>
      </c>
      <c r="AX3278" s="15" t="s">
        <v>72</v>
      </c>
      <c r="AY3278" s="236" t="s">
        <v>525</v>
      </c>
    </row>
    <row r="3279" spans="1:65" s="13" customFormat="1" ht="11.25">
      <c r="B3279" s="204"/>
      <c r="C3279" s="205"/>
      <c r="D3279" s="206" t="s">
        <v>546</v>
      </c>
      <c r="E3279" s="207" t="s">
        <v>19</v>
      </c>
      <c r="F3279" s="208" t="s">
        <v>681</v>
      </c>
      <c r="G3279" s="205"/>
      <c r="H3279" s="209">
        <v>9</v>
      </c>
      <c r="I3279" s="210"/>
      <c r="J3279" s="205"/>
      <c r="K3279" s="205"/>
      <c r="L3279" s="211"/>
      <c r="M3279" s="212"/>
      <c r="N3279" s="213"/>
      <c r="O3279" s="213"/>
      <c r="P3279" s="213"/>
      <c r="Q3279" s="213"/>
      <c r="R3279" s="213"/>
      <c r="S3279" s="213"/>
      <c r="T3279" s="214"/>
      <c r="AT3279" s="215" t="s">
        <v>546</v>
      </c>
      <c r="AU3279" s="215" t="s">
        <v>85</v>
      </c>
      <c r="AV3279" s="13" t="s">
        <v>85</v>
      </c>
      <c r="AW3279" s="13" t="s">
        <v>33</v>
      </c>
      <c r="AX3279" s="13" t="s">
        <v>79</v>
      </c>
      <c r="AY3279" s="215" t="s">
        <v>525</v>
      </c>
    </row>
    <row r="3280" spans="1:65" s="2" customFormat="1" ht="21.75" customHeight="1">
      <c r="A3280" s="38"/>
      <c r="B3280" s="39"/>
      <c r="C3280" s="248" t="s">
        <v>3580</v>
      </c>
      <c r="D3280" s="248" t="s">
        <v>369</v>
      </c>
      <c r="E3280" s="249" t="s">
        <v>3581</v>
      </c>
      <c r="F3280" s="250" t="s">
        <v>3582</v>
      </c>
      <c r="G3280" s="251" t="s">
        <v>651</v>
      </c>
      <c r="H3280" s="252">
        <v>9</v>
      </c>
      <c r="I3280" s="253"/>
      <c r="J3280" s="254">
        <f>ROUND(I3280*H3280,2)</f>
        <v>0</v>
      </c>
      <c r="K3280" s="250" t="s">
        <v>536</v>
      </c>
      <c r="L3280" s="255"/>
      <c r="M3280" s="256" t="s">
        <v>19</v>
      </c>
      <c r="N3280" s="257" t="s">
        <v>44</v>
      </c>
      <c r="O3280" s="68"/>
      <c r="P3280" s="195">
        <f>O3280*H3280</f>
        <v>0</v>
      </c>
      <c r="Q3280" s="195">
        <v>2E-3</v>
      </c>
      <c r="R3280" s="195">
        <f>Q3280*H3280</f>
        <v>1.8000000000000002E-2</v>
      </c>
      <c r="S3280" s="195">
        <v>0</v>
      </c>
      <c r="T3280" s="196">
        <f>S3280*H3280</f>
        <v>0</v>
      </c>
      <c r="U3280" s="38"/>
      <c r="V3280" s="38"/>
      <c r="W3280" s="38"/>
      <c r="X3280" s="38"/>
      <c r="Y3280" s="38"/>
      <c r="Z3280" s="38"/>
      <c r="AA3280" s="38"/>
      <c r="AB3280" s="38"/>
      <c r="AC3280" s="38"/>
      <c r="AD3280" s="38"/>
      <c r="AE3280" s="38"/>
      <c r="AR3280" s="197" t="s">
        <v>839</v>
      </c>
      <c r="AT3280" s="197" t="s">
        <v>369</v>
      </c>
      <c r="AU3280" s="197" t="s">
        <v>85</v>
      </c>
      <c r="AY3280" s="21" t="s">
        <v>525</v>
      </c>
      <c r="BE3280" s="198">
        <f>IF(N3280="základní",J3280,0)</f>
        <v>0</v>
      </c>
      <c r="BF3280" s="198">
        <f>IF(N3280="snížená",J3280,0)</f>
        <v>0</v>
      </c>
      <c r="BG3280" s="198">
        <f>IF(N3280="zákl. přenesená",J3280,0)</f>
        <v>0</v>
      </c>
      <c r="BH3280" s="198">
        <f>IF(N3280="sníž. přenesená",J3280,0)</f>
        <v>0</v>
      </c>
      <c r="BI3280" s="198">
        <f>IF(N3280="nulová",J3280,0)</f>
        <v>0</v>
      </c>
      <c r="BJ3280" s="21" t="s">
        <v>85</v>
      </c>
      <c r="BK3280" s="198">
        <f>ROUND(I3280*H3280,2)</f>
        <v>0</v>
      </c>
      <c r="BL3280" s="21" t="s">
        <v>642</v>
      </c>
      <c r="BM3280" s="197" t="s">
        <v>3583</v>
      </c>
    </row>
    <row r="3281" spans="1:65" s="2" customFormat="1" ht="39">
      <c r="A3281" s="38"/>
      <c r="B3281" s="39"/>
      <c r="C3281" s="40"/>
      <c r="D3281" s="206" t="s">
        <v>972</v>
      </c>
      <c r="E3281" s="40"/>
      <c r="F3281" s="258" t="s">
        <v>3584</v>
      </c>
      <c r="G3281" s="40"/>
      <c r="H3281" s="40"/>
      <c r="I3281" s="201"/>
      <c r="J3281" s="40"/>
      <c r="K3281" s="40"/>
      <c r="L3281" s="43"/>
      <c r="M3281" s="202"/>
      <c r="N3281" s="203"/>
      <c r="O3281" s="68"/>
      <c r="P3281" s="68"/>
      <c r="Q3281" s="68"/>
      <c r="R3281" s="68"/>
      <c r="S3281" s="68"/>
      <c r="T3281" s="69"/>
      <c r="U3281" s="38"/>
      <c r="V3281" s="38"/>
      <c r="W3281" s="38"/>
      <c r="X3281" s="38"/>
      <c r="Y3281" s="38"/>
      <c r="Z3281" s="38"/>
      <c r="AA3281" s="38"/>
      <c r="AB3281" s="38"/>
      <c r="AC3281" s="38"/>
      <c r="AD3281" s="38"/>
      <c r="AE3281" s="38"/>
      <c r="AT3281" s="21" t="s">
        <v>972</v>
      </c>
      <c r="AU3281" s="21" t="s">
        <v>85</v>
      </c>
    </row>
    <row r="3282" spans="1:65" s="2" customFormat="1" ht="16.5" customHeight="1">
      <c r="A3282" s="38"/>
      <c r="B3282" s="39"/>
      <c r="C3282" s="248" t="s">
        <v>3585</v>
      </c>
      <c r="D3282" s="248" t="s">
        <v>369</v>
      </c>
      <c r="E3282" s="249" t="s">
        <v>3586</v>
      </c>
      <c r="F3282" s="250" t="s">
        <v>3587</v>
      </c>
      <c r="G3282" s="251" t="s">
        <v>651</v>
      </c>
      <c r="H3282" s="252">
        <v>22</v>
      </c>
      <c r="I3282" s="253"/>
      <c r="J3282" s="254">
        <f>ROUND(I3282*H3282,2)</f>
        <v>0</v>
      </c>
      <c r="K3282" s="250" t="s">
        <v>19</v>
      </c>
      <c r="L3282" s="255"/>
      <c r="M3282" s="256" t="s">
        <v>19</v>
      </c>
      <c r="N3282" s="257" t="s">
        <v>44</v>
      </c>
      <c r="O3282" s="68"/>
      <c r="P3282" s="195">
        <f>O3282*H3282</f>
        <v>0</v>
      </c>
      <c r="Q3282" s="195">
        <v>5.0000000000000001E-4</v>
      </c>
      <c r="R3282" s="195">
        <f>Q3282*H3282</f>
        <v>1.0999999999999999E-2</v>
      </c>
      <c r="S3282" s="195">
        <v>0</v>
      </c>
      <c r="T3282" s="196">
        <f>S3282*H3282</f>
        <v>0</v>
      </c>
      <c r="U3282" s="38"/>
      <c r="V3282" s="38"/>
      <c r="W3282" s="38"/>
      <c r="X3282" s="38"/>
      <c r="Y3282" s="38"/>
      <c r="Z3282" s="38"/>
      <c r="AA3282" s="38"/>
      <c r="AB3282" s="38"/>
      <c r="AC3282" s="38"/>
      <c r="AD3282" s="38"/>
      <c r="AE3282" s="38"/>
      <c r="AR3282" s="197" t="s">
        <v>839</v>
      </c>
      <c r="AT3282" s="197" t="s">
        <v>369</v>
      </c>
      <c r="AU3282" s="197" t="s">
        <v>85</v>
      </c>
      <c r="AY3282" s="21" t="s">
        <v>525</v>
      </c>
      <c r="BE3282" s="198">
        <f>IF(N3282="základní",J3282,0)</f>
        <v>0</v>
      </c>
      <c r="BF3282" s="198">
        <f>IF(N3282="snížená",J3282,0)</f>
        <v>0</v>
      </c>
      <c r="BG3282" s="198">
        <f>IF(N3282="zákl. přenesená",J3282,0)</f>
        <v>0</v>
      </c>
      <c r="BH3282" s="198">
        <f>IF(N3282="sníž. přenesená",J3282,0)</f>
        <v>0</v>
      </c>
      <c r="BI3282" s="198">
        <f>IF(N3282="nulová",J3282,0)</f>
        <v>0</v>
      </c>
      <c r="BJ3282" s="21" t="s">
        <v>85</v>
      </c>
      <c r="BK3282" s="198">
        <f>ROUND(I3282*H3282,2)</f>
        <v>0</v>
      </c>
      <c r="BL3282" s="21" t="s">
        <v>642</v>
      </c>
      <c r="BM3282" s="197" t="s">
        <v>3588</v>
      </c>
    </row>
    <row r="3283" spans="1:65" s="2" customFormat="1" ht="58.5">
      <c r="A3283" s="38"/>
      <c r="B3283" s="39"/>
      <c r="C3283" s="40"/>
      <c r="D3283" s="206" t="s">
        <v>972</v>
      </c>
      <c r="E3283" s="40"/>
      <c r="F3283" s="258" t="s">
        <v>3589</v>
      </c>
      <c r="G3283" s="40"/>
      <c r="H3283" s="40"/>
      <c r="I3283" s="201"/>
      <c r="J3283" s="40"/>
      <c r="K3283" s="40"/>
      <c r="L3283" s="43"/>
      <c r="M3283" s="202"/>
      <c r="N3283" s="203"/>
      <c r="O3283" s="68"/>
      <c r="P3283" s="68"/>
      <c r="Q3283" s="68"/>
      <c r="R3283" s="68"/>
      <c r="S3283" s="68"/>
      <c r="T3283" s="69"/>
      <c r="U3283" s="38"/>
      <c r="V3283" s="38"/>
      <c r="W3283" s="38"/>
      <c r="X3283" s="38"/>
      <c r="Y3283" s="38"/>
      <c r="Z3283" s="38"/>
      <c r="AA3283" s="38"/>
      <c r="AB3283" s="38"/>
      <c r="AC3283" s="38"/>
      <c r="AD3283" s="38"/>
      <c r="AE3283" s="38"/>
      <c r="AT3283" s="21" t="s">
        <v>972</v>
      </c>
      <c r="AU3283" s="21" t="s">
        <v>85</v>
      </c>
    </row>
    <row r="3284" spans="1:65" s="15" customFormat="1" ht="11.25">
      <c r="B3284" s="227"/>
      <c r="C3284" s="228"/>
      <c r="D3284" s="206" t="s">
        <v>546</v>
      </c>
      <c r="E3284" s="229" t="s">
        <v>19</v>
      </c>
      <c r="F3284" s="230" t="s">
        <v>3590</v>
      </c>
      <c r="G3284" s="228"/>
      <c r="H3284" s="229" t="s">
        <v>19</v>
      </c>
      <c r="I3284" s="231"/>
      <c r="J3284" s="228"/>
      <c r="K3284" s="228"/>
      <c r="L3284" s="232"/>
      <c r="M3284" s="233"/>
      <c r="N3284" s="234"/>
      <c r="O3284" s="234"/>
      <c r="P3284" s="234"/>
      <c r="Q3284" s="234"/>
      <c r="R3284" s="234"/>
      <c r="S3284" s="234"/>
      <c r="T3284" s="235"/>
      <c r="AT3284" s="236" t="s">
        <v>546</v>
      </c>
      <c r="AU3284" s="236" t="s">
        <v>85</v>
      </c>
      <c r="AV3284" s="15" t="s">
        <v>79</v>
      </c>
      <c r="AW3284" s="15" t="s">
        <v>33</v>
      </c>
      <c r="AX3284" s="15" t="s">
        <v>72</v>
      </c>
      <c r="AY3284" s="236" t="s">
        <v>525</v>
      </c>
    </row>
    <row r="3285" spans="1:65" s="13" customFormat="1" ht="11.25">
      <c r="B3285" s="204"/>
      <c r="C3285" s="205"/>
      <c r="D3285" s="206" t="s">
        <v>546</v>
      </c>
      <c r="E3285" s="207" t="s">
        <v>19</v>
      </c>
      <c r="F3285" s="208" t="s">
        <v>779</v>
      </c>
      <c r="G3285" s="205"/>
      <c r="H3285" s="209">
        <v>22</v>
      </c>
      <c r="I3285" s="210"/>
      <c r="J3285" s="205"/>
      <c r="K3285" s="205"/>
      <c r="L3285" s="211"/>
      <c r="M3285" s="212"/>
      <c r="N3285" s="213"/>
      <c r="O3285" s="213"/>
      <c r="P3285" s="213"/>
      <c r="Q3285" s="213"/>
      <c r="R3285" s="213"/>
      <c r="S3285" s="213"/>
      <c r="T3285" s="214"/>
      <c r="AT3285" s="215" t="s">
        <v>546</v>
      </c>
      <c r="AU3285" s="215" t="s">
        <v>85</v>
      </c>
      <c r="AV3285" s="13" t="s">
        <v>85</v>
      </c>
      <c r="AW3285" s="13" t="s">
        <v>33</v>
      </c>
      <c r="AX3285" s="13" t="s">
        <v>79</v>
      </c>
      <c r="AY3285" s="215" t="s">
        <v>525</v>
      </c>
    </row>
    <row r="3286" spans="1:65" s="2" customFormat="1" ht="21.75" customHeight="1">
      <c r="A3286" s="38"/>
      <c r="B3286" s="39"/>
      <c r="C3286" s="248" t="s">
        <v>3591</v>
      </c>
      <c r="D3286" s="248" t="s">
        <v>369</v>
      </c>
      <c r="E3286" s="249" t="s">
        <v>3592</v>
      </c>
      <c r="F3286" s="250" t="s">
        <v>3593</v>
      </c>
      <c r="G3286" s="251" t="s">
        <v>651</v>
      </c>
      <c r="H3286" s="252">
        <v>7</v>
      </c>
      <c r="I3286" s="253"/>
      <c r="J3286" s="254">
        <f>ROUND(I3286*H3286,2)</f>
        <v>0</v>
      </c>
      <c r="K3286" s="250" t="s">
        <v>19</v>
      </c>
      <c r="L3286" s="255"/>
      <c r="M3286" s="256" t="s">
        <v>19</v>
      </c>
      <c r="N3286" s="257" t="s">
        <v>44</v>
      </c>
      <c r="O3286" s="68"/>
      <c r="P3286" s="195">
        <f>O3286*H3286</f>
        <v>0</v>
      </c>
      <c r="Q3286" s="195">
        <v>1E-3</v>
      </c>
      <c r="R3286" s="195">
        <f>Q3286*H3286</f>
        <v>7.0000000000000001E-3</v>
      </c>
      <c r="S3286" s="195">
        <v>0</v>
      </c>
      <c r="T3286" s="196">
        <f>S3286*H3286</f>
        <v>0</v>
      </c>
      <c r="U3286" s="38"/>
      <c r="V3286" s="38"/>
      <c r="W3286" s="38"/>
      <c r="X3286" s="38"/>
      <c r="Y3286" s="38"/>
      <c r="Z3286" s="38"/>
      <c r="AA3286" s="38"/>
      <c r="AB3286" s="38"/>
      <c r="AC3286" s="38"/>
      <c r="AD3286" s="38"/>
      <c r="AE3286" s="38"/>
      <c r="AR3286" s="197" t="s">
        <v>839</v>
      </c>
      <c r="AT3286" s="197" t="s">
        <v>369</v>
      </c>
      <c r="AU3286" s="197" t="s">
        <v>85</v>
      </c>
      <c r="AY3286" s="21" t="s">
        <v>525</v>
      </c>
      <c r="BE3286" s="198">
        <f>IF(N3286="základní",J3286,0)</f>
        <v>0</v>
      </c>
      <c r="BF3286" s="198">
        <f>IF(N3286="snížená",J3286,0)</f>
        <v>0</v>
      </c>
      <c r="BG3286" s="198">
        <f>IF(N3286="zákl. přenesená",J3286,0)</f>
        <v>0</v>
      </c>
      <c r="BH3286" s="198">
        <f>IF(N3286="sníž. přenesená",J3286,0)</f>
        <v>0</v>
      </c>
      <c r="BI3286" s="198">
        <f>IF(N3286="nulová",J3286,0)</f>
        <v>0</v>
      </c>
      <c r="BJ3286" s="21" t="s">
        <v>85</v>
      </c>
      <c r="BK3286" s="198">
        <f>ROUND(I3286*H3286,2)</f>
        <v>0</v>
      </c>
      <c r="BL3286" s="21" t="s">
        <v>642</v>
      </c>
      <c r="BM3286" s="197" t="s">
        <v>3594</v>
      </c>
    </row>
    <row r="3287" spans="1:65" s="2" customFormat="1" ht="29.25">
      <c r="A3287" s="38"/>
      <c r="B3287" s="39"/>
      <c r="C3287" s="40"/>
      <c r="D3287" s="206" t="s">
        <v>972</v>
      </c>
      <c r="E3287" s="40"/>
      <c r="F3287" s="258" t="s">
        <v>3595</v>
      </c>
      <c r="G3287" s="40"/>
      <c r="H3287" s="40"/>
      <c r="I3287" s="201"/>
      <c r="J3287" s="40"/>
      <c r="K3287" s="40"/>
      <c r="L3287" s="43"/>
      <c r="M3287" s="202"/>
      <c r="N3287" s="203"/>
      <c r="O3287" s="68"/>
      <c r="P3287" s="68"/>
      <c r="Q3287" s="68"/>
      <c r="R3287" s="68"/>
      <c r="S3287" s="68"/>
      <c r="T3287" s="69"/>
      <c r="U3287" s="38"/>
      <c r="V3287" s="38"/>
      <c r="W3287" s="38"/>
      <c r="X3287" s="38"/>
      <c r="Y3287" s="38"/>
      <c r="Z3287" s="38"/>
      <c r="AA3287" s="38"/>
      <c r="AB3287" s="38"/>
      <c r="AC3287" s="38"/>
      <c r="AD3287" s="38"/>
      <c r="AE3287" s="38"/>
      <c r="AT3287" s="21" t="s">
        <v>972</v>
      </c>
      <c r="AU3287" s="21" t="s">
        <v>85</v>
      </c>
    </row>
    <row r="3288" spans="1:65" s="15" customFormat="1" ht="11.25">
      <c r="B3288" s="227"/>
      <c r="C3288" s="228"/>
      <c r="D3288" s="206" t="s">
        <v>546</v>
      </c>
      <c r="E3288" s="229" t="s">
        <v>19</v>
      </c>
      <c r="F3288" s="230" t="s">
        <v>3596</v>
      </c>
      <c r="G3288" s="228"/>
      <c r="H3288" s="229" t="s">
        <v>19</v>
      </c>
      <c r="I3288" s="231"/>
      <c r="J3288" s="228"/>
      <c r="K3288" s="228"/>
      <c r="L3288" s="232"/>
      <c r="M3288" s="233"/>
      <c r="N3288" s="234"/>
      <c r="O3288" s="234"/>
      <c r="P3288" s="234"/>
      <c r="Q3288" s="234"/>
      <c r="R3288" s="234"/>
      <c r="S3288" s="234"/>
      <c r="T3288" s="235"/>
      <c r="AT3288" s="236" t="s">
        <v>546</v>
      </c>
      <c r="AU3288" s="236" t="s">
        <v>85</v>
      </c>
      <c r="AV3288" s="15" t="s">
        <v>79</v>
      </c>
      <c r="AW3288" s="15" t="s">
        <v>33</v>
      </c>
      <c r="AX3288" s="15" t="s">
        <v>72</v>
      </c>
      <c r="AY3288" s="236" t="s">
        <v>525</v>
      </c>
    </row>
    <row r="3289" spans="1:65" s="13" customFormat="1" ht="11.25">
      <c r="B3289" s="204"/>
      <c r="C3289" s="205"/>
      <c r="D3289" s="206" t="s">
        <v>546</v>
      </c>
      <c r="E3289" s="207" t="s">
        <v>19</v>
      </c>
      <c r="F3289" s="208" t="s">
        <v>671</v>
      </c>
      <c r="G3289" s="205"/>
      <c r="H3289" s="209">
        <v>7</v>
      </c>
      <c r="I3289" s="210"/>
      <c r="J3289" s="205"/>
      <c r="K3289" s="205"/>
      <c r="L3289" s="211"/>
      <c r="M3289" s="212"/>
      <c r="N3289" s="213"/>
      <c r="O3289" s="213"/>
      <c r="P3289" s="213"/>
      <c r="Q3289" s="213"/>
      <c r="R3289" s="213"/>
      <c r="S3289" s="213"/>
      <c r="T3289" s="214"/>
      <c r="AT3289" s="215" t="s">
        <v>546</v>
      </c>
      <c r="AU3289" s="215" t="s">
        <v>85</v>
      </c>
      <c r="AV3289" s="13" t="s">
        <v>85</v>
      </c>
      <c r="AW3289" s="13" t="s">
        <v>33</v>
      </c>
      <c r="AX3289" s="13" t="s">
        <v>79</v>
      </c>
      <c r="AY3289" s="215" t="s">
        <v>525</v>
      </c>
    </row>
    <row r="3290" spans="1:65" s="2" customFormat="1" ht="24.2" customHeight="1">
      <c r="A3290" s="38"/>
      <c r="B3290" s="39"/>
      <c r="C3290" s="186" t="s">
        <v>3597</v>
      </c>
      <c r="D3290" s="186" t="s">
        <v>533</v>
      </c>
      <c r="E3290" s="187" t="s">
        <v>3598</v>
      </c>
      <c r="F3290" s="188" t="s">
        <v>3599</v>
      </c>
      <c r="G3290" s="189" t="s">
        <v>651</v>
      </c>
      <c r="H3290" s="190">
        <v>19</v>
      </c>
      <c r="I3290" s="191"/>
      <c r="J3290" s="192">
        <f>ROUND(I3290*H3290,2)</f>
        <v>0</v>
      </c>
      <c r="K3290" s="188" t="s">
        <v>1079</v>
      </c>
      <c r="L3290" s="43"/>
      <c r="M3290" s="193" t="s">
        <v>19</v>
      </c>
      <c r="N3290" s="194" t="s">
        <v>44</v>
      </c>
      <c r="O3290" s="68"/>
      <c r="P3290" s="195">
        <f>O3290*H3290</f>
        <v>0</v>
      </c>
      <c r="Q3290" s="195">
        <v>1.2E-4</v>
      </c>
      <c r="R3290" s="195">
        <f>Q3290*H3290</f>
        <v>2.2799999999999999E-3</v>
      </c>
      <c r="S3290" s="195">
        <v>0</v>
      </c>
      <c r="T3290" s="196">
        <f>S3290*H3290</f>
        <v>0</v>
      </c>
      <c r="U3290" s="38"/>
      <c r="V3290" s="38"/>
      <c r="W3290" s="38"/>
      <c r="X3290" s="38"/>
      <c r="Y3290" s="38"/>
      <c r="Z3290" s="38"/>
      <c r="AA3290" s="38"/>
      <c r="AB3290" s="38"/>
      <c r="AC3290" s="38"/>
      <c r="AD3290" s="38"/>
      <c r="AE3290" s="38"/>
      <c r="AR3290" s="197" t="s">
        <v>642</v>
      </c>
      <c r="AT3290" s="197" t="s">
        <v>533</v>
      </c>
      <c r="AU3290" s="197" t="s">
        <v>85</v>
      </c>
      <c r="AY3290" s="21" t="s">
        <v>525</v>
      </c>
      <c r="BE3290" s="198">
        <f>IF(N3290="základní",J3290,0)</f>
        <v>0</v>
      </c>
      <c r="BF3290" s="198">
        <f>IF(N3290="snížená",J3290,0)</f>
        <v>0</v>
      </c>
      <c r="BG3290" s="198">
        <f>IF(N3290="zákl. přenesená",J3290,0)</f>
        <v>0</v>
      </c>
      <c r="BH3290" s="198">
        <f>IF(N3290="sníž. přenesená",J3290,0)</f>
        <v>0</v>
      </c>
      <c r="BI3290" s="198">
        <f>IF(N3290="nulová",J3290,0)</f>
        <v>0</v>
      </c>
      <c r="BJ3290" s="21" t="s">
        <v>85</v>
      </c>
      <c r="BK3290" s="198">
        <f>ROUND(I3290*H3290,2)</f>
        <v>0</v>
      </c>
      <c r="BL3290" s="21" t="s">
        <v>642</v>
      </c>
      <c r="BM3290" s="197" t="s">
        <v>3600</v>
      </c>
    </row>
    <row r="3291" spans="1:65" s="2" customFormat="1" ht="11.25">
      <c r="A3291" s="38"/>
      <c r="B3291" s="39"/>
      <c r="C3291" s="40"/>
      <c r="D3291" s="199" t="s">
        <v>542</v>
      </c>
      <c r="E3291" s="40"/>
      <c r="F3291" s="200" t="s">
        <v>3601</v>
      </c>
      <c r="G3291" s="40"/>
      <c r="H3291" s="40"/>
      <c r="I3291" s="201"/>
      <c r="J3291" s="40"/>
      <c r="K3291" s="40"/>
      <c r="L3291" s="43"/>
      <c r="M3291" s="202"/>
      <c r="N3291" s="203"/>
      <c r="O3291" s="68"/>
      <c r="P3291" s="68"/>
      <c r="Q3291" s="68"/>
      <c r="R3291" s="68"/>
      <c r="S3291" s="68"/>
      <c r="T3291" s="69"/>
      <c r="U3291" s="38"/>
      <c r="V3291" s="38"/>
      <c r="W3291" s="38"/>
      <c r="X3291" s="38"/>
      <c r="Y3291" s="38"/>
      <c r="Z3291" s="38"/>
      <c r="AA3291" s="38"/>
      <c r="AB3291" s="38"/>
      <c r="AC3291" s="38"/>
      <c r="AD3291" s="38"/>
      <c r="AE3291" s="38"/>
      <c r="AT3291" s="21" t="s">
        <v>542</v>
      </c>
      <c r="AU3291" s="21" t="s">
        <v>85</v>
      </c>
    </row>
    <row r="3292" spans="1:65" s="15" customFormat="1" ht="11.25">
      <c r="B3292" s="227"/>
      <c r="C3292" s="228"/>
      <c r="D3292" s="206" t="s">
        <v>546</v>
      </c>
      <c r="E3292" s="229" t="s">
        <v>19</v>
      </c>
      <c r="F3292" s="230" t="s">
        <v>3602</v>
      </c>
      <c r="G3292" s="228"/>
      <c r="H3292" s="229" t="s">
        <v>19</v>
      </c>
      <c r="I3292" s="231"/>
      <c r="J3292" s="228"/>
      <c r="K3292" s="228"/>
      <c r="L3292" s="232"/>
      <c r="M3292" s="233"/>
      <c r="N3292" s="234"/>
      <c r="O3292" s="234"/>
      <c r="P3292" s="234"/>
      <c r="Q3292" s="234"/>
      <c r="R3292" s="234"/>
      <c r="S3292" s="234"/>
      <c r="T3292" s="235"/>
      <c r="AT3292" s="236" t="s">
        <v>546</v>
      </c>
      <c r="AU3292" s="236" t="s">
        <v>85</v>
      </c>
      <c r="AV3292" s="15" t="s">
        <v>79</v>
      </c>
      <c r="AW3292" s="15" t="s">
        <v>33</v>
      </c>
      <c r="AX3292" s="15" t="s">
        <v>72</v>
      </c>
      <c r="AY3292" s="236" t="s">
        <v>525</v>
      </c>
    </row>
    <row r="3293" spans="1:65" s="13" customFormat="1" ht="11.25">
      <c r="B3293" s="204"/>
      <c r="C3293" s="205"/>
      <c r="D3293" s="206" t="s">
        <v>546</v>
      </c>
      <c r="E3293" s="207" t="s">
        <v>19</v>
      </c>
      <c r="F3293" s="208" t="s">
        <v>753</v>
      </c>
      <c r="G3293" s="205"/>
      <c r="H3293" s="209">
        <v>19</v>
      </c>
      <c r="I3293" s="210"/>
      <c r="J3293" s="205"/>
      <c r="K3293" s="205"/>
      <c r="L3293" s="211"/>
      <c r="M3293" s="212"/>
      <c r="N3293" s="213"/>
      <c r="O3293" s="213"/>
      <c r="P3293" s="213"/>
      <c r="Q3293" s="213"/>
      <c r="R3293" s="213"/>
      <c r="S3293" s="213"/>
      <c r="T3293" s="214"/>
      <c r="AT3293" s="215" t="s">
        <v>546</v>
      </c>
      <c r="AU3293" s="215" t="s">
        <v>85</v>
      </c>
      <c r="AV3293" s="13" t="s">
        <v>85</v>
      </c>
      <c r="AW3293" s="13" t="s">
        <v>33</v>
      </c>
      <c r="AX3293" s="13" t="s">
        <v>79</v>
      </c>
      <c r="AY3293" s="215" t="s">
        <v>525</v>
      </c>
    </row>
    <row r="3294" spans="1:65" s="2" customFormat="1" ht="37.9" customHeight="1">
      <c r="A3294" s="38"/>
      <c r="B3294" s="39"/>
      <c r="C3294" s="248" t="s">
        <v>3603</v>
      </c>
      <c r="D3294" s="248" t="s">
        <v>369</v>
      </c>
      <c r="E3294" s="249" t="s">
        <v>3604</v>
      </c>
      <c r="F3294" s="250" t="s">
        <v>3605</v>
      </c>
      <c r="G3294" s="251" t="s">
        <v>651</v>
      </c>
      <c r="H3294" s="252">
        <v>19</v>
      </c>
      <c r="I3294" s="253"/>
      <c r="J3294" s="254">
        <f>ROUND(I3294*H3294,2)</f>
        <v>0</v>
      </c>
      <c r="K3294" s="250" t="s">
        <v>19</v>
      </c>
      <c r="L3294" s="255"/>
      <c r="M3294" s="256" t="s">
        <v>19</v>
      </c>
      <c r="N3294" s="257" t="s">
        <v>44</v>
      </c>
      <c r="O3294" s="68"/>
      <c r="P3294" s="195">
        <f>O3294*H3294</f>
        <v>0</v>
      </c>
      <c r="Q3294" s="195">
        <v>1.6800000000000001E-3</v>
      </c>
      <c r="R3294" s="195">
        <f>Q3294*H3294</f>
        <v>3.1920000000000004E-2</v>
      </c>
      <c r="S3294" s="195">
        <v>0</v>
      </c>
      <c r="T3294" s="196">
        <f>S3294*H3294</f>
        <v>0</v>
      </c>
      <c r="U3294" s="38"/>
      <c r="V3294" s="38"/>
      <c r="W3294" s="38"/>
      <c r="X3294" s="38"/>
      <c r="Y3294" s="38"/>
      <c r="Z3294" s="38"/>
      <c r="AA3294" s="38"/>
      <c r="AB3294" s="38"/>
      <c r="AC3294" s="38"/>
      <c r="AD3294" s="38"/>
      <c r="AE3294" s="38"/>
      <c r="AR3294" s="197" t="s">
        <v>839</v>
      </c>
      <c r="AT3294" s="197" t="s">
        <v>369</v>
      </c>
      <c r="AU3294" s="197" t="s">
        <v>85</v>
      </c>
      <c r="AY3294" s="21" t="s">
        <v>525</v>
      </c>
      <c r="BE3294" s="198">
        <f>IF(N3294="základní",J3294,0)</f>
        <v>0</v>
      </c>
      <c r="BF3294" s="198">
        <f>IF(N3294="snížená",J3294,0)</f>
        <v>0</v>
      </c>
      <c r="BG3294" s="198">
        <f>IF(N3294="zákl. přenesená",J3294,0)</f>
        <v>0</v>
      </c>
      <c r="BH3294" s="198">
        <f>IF(N3294="sníž. přenesená",J3294,0)</f>
        <v>0</v>
      </c>
      <c r="BI3294" s="198">
        <f>IF(N3294="nulová",J3294,0)</f>
        <v>0</v>
      </c>
      <c r="BJ3294" s="21" t="s">
        <v>85</v>
      </c>
      <c r="BK3294" s="198">
        <f>ROUND(I3294*H3294,2)</f>
        <v>0</v>
      </c>
      <c r="BL3294" s="21" t="s">
        <v>642</v>
      </c>
      <c r="BM3294" s="197" t="s">
        <v>3606</v>
      </c>
    </row>
    <row r="3295" spans="1:65" s="2" customFormat="1" ht="33" customHeight="1">
      <c r="A3295" s="38"/>
      <c r="B3295" s="39"/>
      <c r="C3295" s="186" t="s">
        <v>3607</v>
      </c>
      <c r="D3295" s="186" t="s">
        <v>533</v>
      </c>
      <c r="E3295" s="187" t="s">
        <v>3608</v>
      </c>
      <c r="F3295" s="188" t="s">
        <v>3609</v>
      </c>
      <c r="G3295" s="189" t="s">
        <v>651</v>
      </c>
      <c r="H3295" s="190">
        <v>15</v>
      </c>
      <c r="I3295" s="191"/>
      <c r="J3295" s="192">
        <f>ROUND(I3295*H3295,2)</f>
        <v>0</v>
      </c>
      <c r="K3295" s="188" t="s">
        <v>19</v>
      </c>
      <c r="L3295" s="43"/>
      <c r="M3295" s="193" t="s">
        <v>19</v>
      </c>
      <c r="N3295" s="194" t="s">
        <v>44</v>
      </c>
      <c r="O3295" s="68"/>
      <c r="P3295" s="195">
        <f>O3295*H3295</f>
        <v>0</v>
      </c>
      <c r="Q3295" s="195">
        <v>0</v>
      </c>
      <c r="R3295" s="195">
        <f>Q3295*H3295</f>
        <v>0</v>
      </c>
      <c r="S3295" s="195">
        <v>0</v>
      </c>
      <c r="T3295" s="196">
        <f>S3295*H3295</f>
        <v>0</v>
      </c>
      <c r="U3295" s="38"/>
      <c r="V3295" s="38"/>
      <c r="W3295" s="38"/>
      <c r="X3295" s="38"/>
      <c r="Y3295" s="38"/>
      <c r="Z3295" s="38"/>
      <c r="AA3295" s="38"/>
      <c r="AB3295" s="38"/>
      <c r="AC3295" s="38"/>
      <c r="AD3295" s="38"/>
      <c r="AE3295" s="38"/>
      <c r="AR3295" s="197" t="s">
        <v>642</v>
      </c>
      <c r="AT3295" s="197" t="s">
        <v>533</v>
      </c>
      <c r="AU3295" s="197" t="s">
        <v>85</v>
      </c>
      <c r="AY3295" s="21" t="s">
        <v>525</v>
      </c>
      <c r="BE3295" s="198">
        <f>IF(N3295="základní",J3295,0)</f>
        <v>0</v>
      </c>
      <c r="BF3295" s="198">
        <f>IF(N3295="snížená",J3295,0)</f>
        <v>0</v>
      </c>
      <c r="BG3295" s="198">
        <f>IF(N3295="zákl. přenesená",J3295,0)</f>
        <v>0</v>
      </c>
      <c r="BH3295" s="198">
        <f>IF(N3295="sníž. přenesená",J3295,0)</f>
        <v>0</v>
      </c>
      <c r="BI3295" s="198">
        <f>IF(N3295="nulová",J3295,0)</f>
        <v>0</v>
      </c>
      <c r="BJ3295" s="21" t="s">
        <v>85</v>
      </c>
      <c r="BK3295" s="198">
        <f>ROUND(I3295*H3295,2)</f>
        <v>0</v>
      </c>
      <c r="BL3295" s="21" t="s">
        <v>642</v>
      </c>
      <c r="BM3295" s="197" t="s">
        <v>3610</v>
      </c>
    </row>
    <row r="3296" spans="1:65" s="2" customFormat="1" ht="29.25">
      <c r="A3296" s="38"/>
      <c r="B3296" s="39"/>
      <c r="C3296" s="40"/>
      <c r="D3296" s="206" t="s">
        <v>972</v>
      </c>
      <c r="E3296" s="40"/>
      <c r="F3296" s="258" t="s">
        <v>3611</v>
      </c>
      <c r="G3296" s="40"/>
      <c r="H3296" s="40"/>
      <c r="I3296" s="201"/>
      <c r="J3296" s="40"/>
      <c r="K3296" s="40"/>
      <c r="L3296" s="43"/>
      <c r="M3296" s="202"/>
      <c r="N3296" s="203"/>
      <c r="O3296" s="68"/>
      <c r="P3296" s="68"/>
      <c r="Q3296" s="68"/>
      <c r="R3296" s="68"/>
      <c r="S3296" s="68"/>
      <c r="T3296" s="69"/>
      <c r="U3296" s="38"/>
      <c r="V3296" s="38"/>
      <c r="W3296" s="38"/>
      <c r="X3296" s="38"/>
      <c r="Y3296" s="38"/>
      <c r="Z3296" s="38"/>
      <c r="AA3296" s="38"/>
      <c r="AB3296" s="38"/>
      <c r="AC3296" s="38"/>
      <c r="AD3296" s="38"/>
      <c r="AE3296" s="38"/>
      <c r="AT3296" s="21" t="s">
        <v>972</v>
      </c>
      <c r="AU3296" s="21" t="s">
        <v>85</v>
      </c>
    </row>
    <row r="3297" spans="1:65" s="2" customFormat="1" ht="16.5" customHeight="1">
      <c r="A3297" s="38"/>
      <c r="B3297" s="39"/>
      <c r="C3297" s="186" t="s">
        <v>3612</v>
      </c>
      <c r="D3297" s="186" t="s">
        <v>533</v>
      </c>
      <c r="E3297" s="187" t="s">
        <v>3613</v>
      </c>
      <c r="F3297" s="188" t="s">
        <v>3614</v>
      </c>
      <c r="G3297" s="189" t="s">
        <v>651</v>
      </c>
      <c r="H3297" s="190">
        <v>15</v>
      </c>
      <c r="I3297" s="191"/>
      <c r="J3297" s="192">
        <f>ROUND(I3297*H3297,2)</f>
        <v>0</v>
      </c>
      <c r="K3297" s="188" t="s">
        <v>19</v>
      </c>
      <c r="L3297" s="43"/>
      <c r="M3297" s="193" t="s">
        <v>19</v>
      </c>
      <c r="N3297" s="194" t="s">
        <v>44</v>
      </c>
      <c r="O3297" s="68"/>
      <c r="P3297" s="195">
        <f>O3297*H3297</f>
        <v>0</v>
      </c>
      <c r="Q3297" s="195">
        <v>0</v>
      </c>
      <c r="R3297" s="195">
        <f>Q3297*H3297</f>
        <v>0</v>
      </c>
      <c r="S3297" s="195">
        <v>0</v>
      </c>
      <c r="T3297" s="196">
        <f>S3297*H3297</f>
        <v>0</v>
      </c>
      <c r="U3297" s="38"/>
      <c r="V3297" s="38"/>
      <c r="W3297" s="38"/>
      <c r="X3297" s="38"/>
      <c r="Y3297" s="38"/>
      <c r="Z3297" s="38"/>
      <c r="AA3297" s="38"/>
      <c r="AB3297" s="38"/>
      <c r="AC3297" s="38"/>
      <c r="AD3297" s="38"/>
      <c r="AE3297" s="38"/>
      <c r="AR3297" s="197" t="s">
        <v>642</v>
      </c>
      <c r="AT3297" s="197" t="s">
        <v>533</v>
      </c>
      <c r="AU3297" s="197" t="s">
        <v>85</v>
      </c>
      <c r="AY3297" s="21" t="s">
        <v>525</v>
      </c>
      <c r="BE3297" s="198">
        <f>IF(N3297="základní",J3297,0)</f>
        <v>0</v>
      </c>
      <c r="BF3297" s="198">
        <f>IF(N3297="snížená",J3297,0)</f>
        <v>0</v>
      </c>
      <c r="BG3297" s="198">
        <f>IF(N3297="zákl. přenesená",J3297,0)</f>
        <v>0</v>
      </c>
      <c r="BH3297" s="198">
        <f>IF(N3297="sníž. přenesená",J3297,0)</f>
        <v>0</v>
      </c>
      <c r="BI3297" s="198">
        <f>IF(N3297="nulová",J3297,0)</f>
        <v>0</v>
      </c>
      <c r="BJ3297" s="21" t="s">
        <v>85</v>
      </c>
      <c r="BK3297" s="198">
        <f>ROUND(I3297*H3297,2)</f>
        <v>0</v>
      </c>
      <c r="BL3297" s="21" t="s">
        <v>642</v>
      </c>
      <c r="BM3297" s="197" t="s">
        <v>3615</v>
      </c>
    </row>
    <row r="3298" spans="1:65" s="2" customFormat="1" ht="19.5">
      <c r="A3298" s="38"/>
      <c r="B3298" s="39"/>
      <c r="C3298" s="40"/>
      <c r="D3298" s="206" t="s">
        <v>972</v>
      </c>
      <c r="E3298" s="40"/>
      <c r="F3298" s="258" t="s">
        <v>3616</v>
      </c>
      <c r="G3298" s="40"/>
      <c r="H3298" s="40"/>
      <c r="I3298" s="201"/>
      <c r="J3298" s="40"/>
      <c r="K3298" s="40"/>
      <c r="L3298" s="43"/>
      <c r="M3298" s="202"/>
      <c r="N3298" s="203"/>
      <c r="O3298" s="68"/>
      <c r="P3298" s="68"/>
      <c r="Q3298" s="68"/>
      <c r="R3298" s="68"/>
      <c r="S3298" s="68"/>
      <c r="T3298" s="69"/>
      <c r="U3298" s="38"/>
      <c r="V3298" s="38"/>
      <c r="W3298" s="38"/>
      <c r="X3298" s="38"/>
      <c r="Y3298" s="38"/>
      <c r="Z3298" s="38"/>
      <c r="AA3298" s="38"/>
      <c r="AB3298" s="38"/>
      <c r="AC3298" s="38"/>
      <c r="AD3298" s="38"/>
      <c r="AE3298" s="38"/>
      <c r="AT3298" s="21" t="s">
        <v>972</v>
      </c>
      <c r="AU3298" s="21" t="s">
        <v>85</v>
      </c>
    </row>
    <row r="3299" spans="1:65" s="2" customFormat="1" ht="24.2" customHeight="1">
      <c r="A3299" s="38"/>
      <c r="B3299" s="39"/>
      <c r="C3299" s="186" t="s">
        <v>3617</v>
      </c>
      <c r="D3299" s="186" t="s">
        <v>533</v>
      </c>
      <c r="E3299" s="187" t="s">
        <v>3618</v>
      </c>
      <c r="F3299" s="188" t="s">
        <v>3619</v>
      </c>
      <c r="G3299" s="189" t="s">
        <v>651</v>
      </c>
      <c r="H3299" s="190">
        <v>16</v>
      </c>
      <c r="I3299" s="191"/>
      <c r="J3299" s="192">
        <f>ROUND(I3299*H3299,2)</f>
        <v>0</v>
      </c>
      <c r="K3299" s="188" t="s">
        <v>19</v>
      </c>
      <c r="L3299" s="43"/>
      <c r="M3299" s="193" t="s">
        <v>19</v>
      </c>
      <c r="N3299" s="194" t="s">
        <v>44</v>
      </c>
      <c r="O3299" s="68"/>
      <c r="P3299" s="195">
        <f>O3299*H3299</f>
        <v>0</v>
      </c>
      <c r="Q3299" s="195">
        <v>0</v>
      </c>
      <c r="R3299" s="195">
        <f>Q3299*H3299</f>
        <v>0</v>
      </c>
      <c r="S3299" s="195">
        <v>0</v>
      </c>
      <c r="T3299" s="196">
        <f>S3299*H3299</f>
        <v>0</v>
      </c>
      <c r="U3299" s="38"/>
      <c r="V3299" s="38"/>
      <c r="W3299" s="38"/>
      <c r="X3299" s="38"/>
      <c r="Y3299" s="38"/>
      <c r="Z3299" s="38"/>
      <c r="AA3299" s="38"/>
      <c r="AB3299" s="38"/>
      <c r="AC3299" s="38"/>
      <c r="AD3299" s="38"/>
      <c r="AE3299" s="38"/>
      <c r="AR3299" s="197" t="s">
        <v>642</v>
      </c>
      <c r="AT3299" s="197" t="s">
        <v>533</v>
      </c>
      <c r="AU3299" s="197" t="s">
        <v>85</v>
      </c>
      <c r="AY3299" s="21" t="s">
        <v>525</v>
      </c>
      <c r="BE3299" s="198">
        <f>IF(N3299="základní",J3299,0)</f>
        <v>0</v>
      </c>
      <c r="BF3299" s="198">
        <f>IF(N3299="snížená",J3299,0)</f>
        <v>0</v>
      </c>
      <c r="BG3299" s="198">
        <f>IF(N3299="zákl. přenesená",J3299,0)</f>
        <v>0</v>
      </c>
      <c r="BH3299" s="198">
        <f>IF(N3299="sníž. přenesená",J3299,0)</f>
        <v>0</v>
      </c>
      <c r="BI3299" s="198">
        <f>IF(N3299="nulová",J3299,0)</f>
        <v>0</v>
      </c>
      <c r="BJ3299" s="21" t="s">
        <v>85</v>
      </c>
      <c r="BK3299" s="198">
        <f>ROUND(I3299*H3299,2)</f>
        <v>0</v>
      </c>
      <c r="BL3299" s="21" t="s">
        <v>642</v>
      </c>
      <c r="BM3299" s="197" t="s">
        <v>3620</v>
      </c>
    </row>
    <row r="3300" spans="1:65" s="2" customFormat="1" ht="19.5">
      <c r="A3300" s="38"/>
      <c r="B3300" s="39"/>
      <c r="C3300" s="40"/>
      <c r="D3300" s="206" t="s">
        <v>972</v>
      </c>
      <c r="E3300" s="40"/>
      <c r="F3300" s="258" t="s">
        <v>3616</v>
      </c>
      <c r="G3300" s="40"/>
      <c r="H3300" s="40"/>
      <c r="I3300" s="201"/>
      <c r="J3300" s="40"/>
      <c r="K3300" s="40"/>
      <c r="L3300" s="43"/>
      <c r="M3300" s="202"/>
      <c r="N3300" s="203"/>
      <c r="O3300" s="68"/>
      <c r="P3300" s="68"/>
      <c r="Q3300" s="68"/>
      <c r="R3300" s="68"/>
      <c r="S3300" s="68"/>
      <c r="T3300" s="69"/>
      <c r="U3300" s="38"/>
      <c r="V3300" s="38"/>
      <c r="W3300" s="38"/>
      <c r="X3300" s="38"/>
      <c r="Y3300" s="38"/>
      <c r="Z3300" s="38"/>
      <c r="AA3300" s="38"/>
      <c r="AB3300" s="38"/>
      <c r="AC3300" s="38"/>
      <c r="AD3300" s="38"/>
      <c r="AE3300" s="38"/>
      <c r="AT3300" s="21" t="s">
        <v>972</v>
      </c>
      <c r="AU3300" s="21" t="s">
        <v>85</v>
      </c>
    </row>
    <row r="3301" spans="1:65" s="2" customFormat="1" ht="55.5" customHeight="1">
      <c r="A3301" s="38"/>
      <c r="B3301" s="39"/>
      <c r="C3301" s="186" t="s">
        <v>3621</v>
      </c>
      <c r="D3301" s="186" t="s">
        <v>533</v>
      </c>
      <c r="E3301" s="187" t="s">
        <v>3622</v>
      </c>
      <c r="F3301" s="188" t="s">
        <v>3623</v>
      </c>
      <c r="G3301" s="189" t="s">
        <v>318</v>
      </c>
      <c r="H3301" s="190">
        <v>1.7689999999999999</v>
      </c>
      <c r="I3301" s="191"/>
      <c r="J3301" s="192">
        <f>ROUND(I3301*H3301,2)</f>
        <v>0</v>
      </c>
      <c r="K3301" s="188" t="s">
        <v>536</v>
      </c>
      <c r="L3301" s="43"/>
      <c r="M3301" s="193" t="s">
        <v>19</v>
      </c>
      <c r="N3301" s="194" t="s">
        <v>44</v>
      </c>
      <c r="O3301" s="68"/>
      <c r="P3301" s="195">
        <f>O3301*H3301</f>
        <v>0</v>
      </c>
      <c r="Q3301" s="195">
        <v>0</v>
      </c>
      <c r="R3301" s="195">
        <f>Q3301*H3301</f>
        <v>0</v>
      </c>
      <c r="S3301" s="195">
        <v>0</v>
      </c>
      <c r="T3301" s="196">
        <f>S3301*H3301</f>
        <v>0</v>
      </c>
      <c r="U3301" s="38"/>
      <c r="V3301" s="38"/>
      <c r="W3301" s="38"/>
      <c r="X3301" s="38"/>
      <c r="Y3301" s="38"/>
      <c r="Z3301" s="38"/>
      <c r="AA3301" s="38"/>
      <c r="AB3301" s="38"/>
      <c r="AC3301" s="38"/>
      <c r="AD3301" s="38"/>
      <c r="AE3301" s="38"/>
      <c r="AR3301" s="197" t="s">
        <v>642</v>
      </c>
      <c r="AT3301" s="197" t="s">
        <v>533</v>
      </c>
      <c r="AU3301" s="197" t="s">
        <v>85</v>
      </c>
      <c r="AY3301" s="21" t="s">
        <v>525</v>
      </c>
      <c r="BE3301" s="198">
        <f>IF(N3301="základní",J3301,0)</f>
        <v>0</v>
      </c>
      <c r="BF3301" s="198">
        <f>IF(N3301="snížená",J3301,0)</f>
        <v>0</v>
      </c>
      <c r="BG3301" s="198">
        <f>IF(N3301="zákl. přenesená",J3301,0)</f>
        <v>0</v>
      </c>
      <c r="BH3301" s="198">
        <f>IF(N3301="sníž. přenesená",J3301,0)</f>
        <v>0</v>
      </c>
      <c r="BI3301" s="198">
        <f>IF(N3301="nulová",J3301,0)</f>
        <v>0</v>
      </c>
      <c r="BJ3301" s="21" t="s">
        <v>85</v>
      </c>
      <c r="BK3301" s="198">
        <f>ROUND(I3301*H3301,2)</f>
        <v>0</v>
      </c>
      <c r="BL3301" s="21" t="s">
        <v>642</v>
      </c>
      <c r="BM3301" s="197" t="s">
        <v>3624</v>
      </c>
    </row>
    <row r="3302" spans="1:65" s="2" customFormat="1" ht="11.25">
      <c r="A3302" s="38"/>
      <c r="B3302" s="39"/>
      <c r="C3302" s="40"/>
      <c r="D3302" s="199" t="s">
        <v>542</v>
      </c>
      <c r="E3302" s="40"/>
      <c r="F3302" s="200" t="s">
        <v>3625</v>
      </c>
      <c r="G3302" s="40"/>
      <c r="H3302" s="40"/>
      <c r="I3302" s="201"/>
      <c r="J3302" s="40"/>
      <c r="K3302" s="40"/>
      <c r="L3302" s="43"/>
      <c r="M3302" s="202"/>
      <c r="N3302" s="203"/>
      <c r="O3302" s="68"/>
      <c r="P3302" s="68"/>
      <c r="Q3302" s="68"/>
      <c r="R3302" s="68"/>
      <c r="S3302" s="68"/>
      <c r="T3302" s="69"/>
      <c r="U3302" s="38"/>
      <c r="V3302" s="38"/>
      <c r="W3302" s="38"/>
      <c r="X3302" s="38"/>
      <c r="Y3302" s="38"/>
      <c r="Z3302" s="38"/>
      <c r="AA3302" s="38"/>
      <c r="AB3302" s="38"/>
      <c r="AC3302" s="38"/>
      <c r="AD3302" s="38"/>
      <c r="AE3302" s="38"/>
      <c r="AT3302" s="21" t="s">
        <v>542</v>
      </c>
      <c r="AU3302" s="21" t="s">
        <v>85</v>
      </c>
    </row>
    <row r="3303" spans="1:65" s="12" customFormat="1" ht="22.9" customHeight="1">
      <c r="B3303" s="170"/>
      <c r="C3303" s="171"/>
      <c r="D3303" s="172" t="s">
        <v>71</v>
      </c>
      <c r="E3303" s="184" t="s">
        <v>3626</v>
      </c>
      <c r="F3303" s="184" t="s">
        <v>3627</v>
      </c>
      <c r="G3303" s="171"/>
      <c r="H3303" s="171"/>
      <c r="I3303" s="174"/>
      <c r="J3303" s="185">
        <f>BK3303</f>
        <v>0</v>
      </c>
      <c r="K3303" s="171"/>
      <c r="L3303" s="176"/>
      <c r="M3303" s="177"/>
      <c r="N3303" s="178"/>
      <c r="O3303" s="178"/>
      <c r="P3303" s="179">
        <f>SUM(P3304:P3318)</f>
        <v>0</v>
      </c>
      <c r="Q3303" s="178"/>
      <c r="R3303" s="179">
        <f>SUM(R3304:R3318)</f>
        <v>0.4123</v>
      </c>
      <c r="S3303" s="178"/>
      <c r="T3303" s="180">
        <f>SUM(T3304:T3318)</f>
        <v>0</v>
      </c>
      <c r="AR3303" s="181" t="s">
        <v>85</v>
      </c>
      <c r="AT3303" s="182" t="s">
        <v>71</v>
      </c>
      <c r="AU3303" s="182" t="s">
        <v>79</v>
      </c>
      <c r="AY3303" s="181" t="s">
        <v>525</v>
      </c>
      <c r="BK3303" s="183">
        <f>SUM(BK3304:BK3318)</f>
        <v>0</v>
      </c>
    </row>
    <row r="3304" spans="1:65" s="2" customFormat="1" ht="37.9" customHeight="1">
      <c r="A3304" s="38"/>
      <c r="B3304" s="39"/>
      <c r="C3304" s="186" t="s">
        <v>3628</v>
      </c>
      <c r="D3304" s="186" t="s">
        <v>533</v>
      </c>
      <c r="E3304" s="187" t="s">
        <v>3629</v>
      </c>
      <c r="F3304" s="188" t="s">
        <v>3630</v>
      </c>
      <c r="G3304" s="189" t="s">
        <v>3392</v>
      </c>
      <c r="H3304" s="190">
        <v>6</v>
      </c>
      <c r="I3304" s="191"/>
      <c r="J3304" s="192">
        <f>ROUND(I3304*H3304,2)</f>
        <v>0</v>
      </c>
      <c r="K3304" s="188" t="s">
        <v>536</v>
      </c>
      <c r="L3304" s="43"/>
      <c r="M3304" s="193" t="s">
        <v>19</v>
      </c>
      <c r="N3304" s="194" t="s">
        <v>44</v>
      </c>
      <c r="O3304" s="68"/>
      <c r="P3304" s="195">
        <f>O3304*H3304</f>
        <v>0</v>
      </c>
      <c r="Q3304" s="195">
        <v>1.6650000000000002E-2</v>
      </c>
      <c r="R3304" s="195">
        <f>Q3304*H3304</f>
        <v>9.9900000000000017E-2</v>
      </c>
      <c r="S3304" s="195">
        <v>0</v>
      </c>
      <c r="T3304" s="196">
        <f>S3304*H3304</f>
        <v>0</v>
      </c>
      <c r="U3304" s="38"/>
      <c r="V3304" s="38"/>
      <c r="W3304" s="38"/>
      <c r="X3304" s="38"/>
      <c r="Y3304" s="38"/>
      <c r="Z3304" s="38"/>
      <c r="AA3304" s="38"/>
      <c r="AB3304" s="38"/>
      <c r="AC3304" s="38"/>
      <c r="AD3304" s="38"/>
      <c r="AE3304" s="38"/>
      <c r="AR3304" s="197" t="s">
        <v>642</v>
      </c>
      <c r="AT3304" s="197" t="s">
        <v>533</v>
      </c>
      <c r="AU3304" s="197" t="s">
        <v>85</v>
      </c>
      <c r="AY3304" s="21" t="s">
        <v>525</v>
      </c>
      <c r="BE3304" s="198">
        <f>IF(N3304="základní",J3304,0)</f>
        <v>0</v>
      </c>
      <c r="BF3304" s="198">
        <f>IF(N3304="snížená",J3304,0)</f>
        <v>0</v>
      </c>
      <c r="BG3304" s="198">
        <f>IF(N3304="zákl. přenesená",J3304,0)</f>
        <v>0</v>
      </c>
      <c r="BH3304" s="198">
        <f>IF(N3304="sníž. přenesená",J3304,0)</f>
        <v>0</v>
      </c>
      <c r="BI3304" s="198">
        <f>IF(N3304="nulová",J3304,0)</f>
        <v>0</v>
      </c>
      <c r="BJ3304" s="21" t="s">
        <v>85</v>
      </c>
      <c r="BK3304" s="198">
        <f>ROUND(I3304*H3304,2)</f>
        <v>0</v>
      </c>
      <c r="BL3304" s="21" t="s">
        <v>642</v>
      </c>
      <c r="BM3304" s="197" t="s">
        <v>3631</v>
      </c>
    </row>
    <row r="3305" spans="1:65" s="2" customFormat="1" ht="11.25">
      <c r="A3305" s="38"/>
      <c r="B3305" s="39"/>
      <c r="C3305" s="40"/>
      <c r="D3305" s="199" t="s">
        <v>542</v>
      </c>
      <c r="E3305" s="40"/>
      <c r="F3305" s="200" t="s">
        <v>3632</v>
      </c>
      <c r="G3305" s="40"/>
      <c r="H3305" s="40"/>
      <c r="I3305" s="201"/>
      <c r="J3305" s="40"/>
      <c r="K3305" s="40"/>
      <c r="L3305" s="43"/>
      <c r="M3305" s="202"/>
      <c r="N3305" s="203"/>
      <c r="O3305" s="68"/>
      <c r="P3305" s="68"/>
      <c r="Q3305" s="68"/>
      <c r="R3305" s="68"/>
      <c r="S3305" s="68"/>
      <c r="T3305" s="69"/>
      <c r="U3305" s="38"/>
      <c r="V3305" s="38"/>
      <c r="W3305" s="38"/>
      <c r="X3305" s="38"/>
      <c r="Y3305" s="38"/>
      <c r="Z3305" s="38"/>
      <c r="AA3305" s="38"/>
      <c r="AB3305" s="38"/>
      <c r="AC3305" s="38"/>
      <c r="AD3305" s="38"/>
      <c r="AE3305" s="38"/>
      <c r="AT3305" s="21" t="s">
        <v>542</v>
      </c>
      <c r="AU3305" s="21" t="s">
        <v>85</v>
      </c>
    </row>
    <row r="3306" spans="1:65" s="13" customFormat="1" ht="11.25">
      <c r="B3306" s="204"/>
      <c r="C3306" s="205"/>
      <c r="D3306" s="206" t="s">
        <v>546</v>
      </c>
      <c r="E3306" s="207" t="s">
        <v>19</v>
      </c>
      <c r="F3306" s="208" t="s">
        <v>643</v>
      </c>
      <c r="G3306" s="205"/>
      <c r="H3306" s="209">
        <v>6</v>
      </c>
      <c r="I3306" s="210"/>
      <c r="J3306" s="205"/>
      <c r="K3306" s="205"/>
      <c r="L3306" s="211"/>
      <c r="M3306" s="212"/>
      <c r="N3306" s="213"/>
      <c r="O3306" s="213"/>
      <c r="P3306" s="213"/>
      <c r="Q3306" s="213"/>
      <c r="R3306" s="213"/>
      <c r="S3306" s="213"/>
      <c r="T3306" s="214"/>
      <c r="AT3306" s="215" t="s">
        <v>546</v>
      </c>
      <c r="AU3306" s="215" t="s">
        <v>85</v>
      </c>
      <c r="AV3306" s="13" t="s">
        <v>85</v>
      </c>
      <c r="AW3306" s="13" t="s">
        <v>33</v>
      </c>
      <c r="AX3306" s="13" t="s">
        <v>79</v>
      </c>
      <c r="AY3306" s="215" t="s">
        <v>525</v>
      </c>
    </row>
    <row r="3307" spans="1:65" s="2" customFormat="1" ht="49.15" customHeight="1">
      <c r="A3307" s="38"/>
      <c r="B3307" s="39"/>
      <c r="C3307" s="186" t="s">
        <v>3633</v>
      </c>
      <c r="D3307" s="186" t="s">
        <v>533</v>
      </c>
      <c r="E3307" s="187" t="s">
        <v>3634</v>
      </c>
      <c r="F3307" s="188" t="s">
        <v>3635</v>
      </c>
      <c r="G3307" s="189" t="s">
        <v>3392</v>
      </c>
      <c r="H3307" s="190">
        <v>16</v>
      </c>
      <c r="I3307" s="191"/>
      <c r="J3307" s="192">
        <f>ROUND(I3307*H3307,2)</f>
        <v>0</v>
      </c>
      <c r="K3307" s="188" t="s">
        <v>536</v>
      </c>
      <c r="L3307" s="43"/>
      <c r="M3307" s="193" t="s">
        <v>19</v>
      </c>
      <c r="N3307" s="194" t="s">
        <v>44</v>
      </c>
      <c r="O3307" s="68"/>
      <c r="P3307" s="195">
        <f>O3307*H3307</f>
        <v>0</v>
      </c>
      <c r="Q3307" s="195">
        <v>1.7649999999999999E-2</v>
      </c>
      <c r="R3307" s="195">
        <f>Q3307*H3307</f>
        <v>0.28239999999999998</v>
      </c>
      <c r="S3307" s="195">
        <v>0</v>
      </c>
      <c r="T3307" s="196">
        <f>S3307*H3307</f>
        <v>0</v>
      </c>
      <c r="U3307" s="38"/>
      <c r="V3307" s="38"/>
      <c r="W3307" s="38"/>
      <c r="X3307" s="38"/>
      <c r="Y3307" s="38"/>
      <c r="Z3307" s="38"/>
      <c r="AA3307" s="38"/>
      <c r="AB3307" s="38"/>
      <c r="AC3307" s="38"/>
      <c r="AD3307" s="38"/>
      <c r="AE3307" s="38"/>
      <c r="AR3307" s="197" t="s">
        <v>642</v>
      </c>
      <c r="AT3307" s="197" t="s">
        <v>533</v>
      </c>
      <c r="AU3307" s="197" t="s">
        <v>85</v>
      </c>
      <c r="AY3307" s="21" t="s">
        <v>525</v>
      </c>
      <c r="BE3307" s="198">
        <f>IF(N3307="základní",J3307,0)</f>
        <v>0</v>
      </c>
      <c r="BF3307" s="198">
        <f>IF(N3307="snížená",J3307,0)</f>
        <v>0</v>
      </c>
      <c r="BG3307" s="198">
        <f>IF(N3307="zákl. přenesená",J3307,0)</f>
        <v>0</v>
      </c>
      <c r="BH3307" s="198">
        <f>IF(N3307="sníž. přenesená",J3307,0)</f>
        <v>0</v>
      </c>
      <c r="BI3307" s="198">
        <f>IF(N3307="nulová",J3307,0)</f>
        <v>0</v>
      </c>
      <c r="BJ3307" s="21" t="s">
        <v>85</v>
      </c>
      <c r="BK3307" s="198">
        <f>ROUND(I3307*H3307,2)</f>
        <v>0</v>
      </c>
      <c r="BL3307" s="21" t="s">
        <v>642</v>
      </c>
      <c r="BM3307" s="197" t="s">
        <v>3636</v>
      </c>
    </row>
    <row r="3308" spans="1:65" s="2" customFormat="1" ht="11.25">
      <c r="A3308" s="38"/>
      <c r="B3308" s="39"/>
      <c r="C3308" s="40"/>
      <c r="D3308" s="199" t="s">
        <v>542</v>
      </c>
      <c r="E3308" s="40"/>
      <c r="F3308" s="200" t="s">
        <v>3637</v>
      </c>
      <c r="G3308" s="40"/>
      <c r="H3308" s="40"/>
      <c r="I3308" s="201"/>
      <c r="J3308" s="40"/>
      <c r="K3308" s="40"/>
      <c r="L3308" s="43"/>
      <c r="M3308" s="202"/>
      <c r="N3308" s="203"/>
      <c r="O3308" s="68"/>
      <c r="P3308" s="68"/>
      <c r="Q3308" s="68"/>
      <c r="R3308" s="68"/>
      <c r="S3308" s="68"/>
      <c r="T3308" s="69"/>
      <c r="U3308" s="38"/>
      <c r="V3308" s="38"/>
      <c r="W3308" s="38"/>
      <c r="X3308" s="38"/>
      <c r="Y3308" s="38"/>
      <c r="Z3308" s="38"/>
      <c r="AA3308" s="38"/>
      <c r="AB3308" s="38"/>
      <c r="AC3308" s="38"/>
      <c r="AD3308" s="38"/>
      <c r="AE3308" s="38"/>
      <c r="AT3308" s="21" t="s">
        <v>542</v>
      </c>
      <c r="AU3308" s="21" t="s">
        <v>85</v>
      </c>
    </row>
    <row r="3309" spans="1:65" s="13" customFormat="1" ht="11.25">
      <c r="B3309" s="204"/>
      <c r="C3309" s="205"/>
      <c r="D3309" s="206" t="s">
        <v>546</v>
      </c>
      <c r="E3309" s="207" t="s">
        <v>19</v>
      </c>
      <c r="F3309" s="208" t="s">
        <v>639</v>
      </c>
      <c r="G3309" s="205"/>
      <c r="H3309" s="209">
        <v>16</v>
      </c>
      <c r="I3309" s="210"/>
      <c r="J3309" s="205"/>
      <c r="K3309" s="205"/>
      <c r="L3309" s="211"/>
      <c r="M3309" s="212"/>
      <c r="N3309" s="213"/>
      <c r="O3309" s="213"/>
      <c r="P3309" s="213"/>
      <c r="Q3309" s="213"/>
      <c r="R3309" s="213"/>
      <c r="S3309" s="213"/>
      <c r="T3309" s="214"/>
      <c r="AT3309" s="215" t="s">
        <v>546</v>
      </c>
      <c r="AU3309" s="215" t="s">
        <v>85</v>
      </c>
      <c r="AV3309" s="13" t="s">
        <v>85</v>
      </c>
      <c r="AW3309" s="13" t="s">
        <v>33</v>
      </c>
      <c r="AX3309" s="13" t="s">
        <v>79</v>
      </c>
      <c r="AY3309" s="215" t="s">
        <v>525</v>
      </c>
    </row>
    <row r="3310" spans="1:65" s="2" customFormat="1" ht="24.2" customHeight="1">
      <c r="A3310" s="38"/>
      <c r="B3310" s="39"/>
      <c r="C3310" s="186" t="s">
        <v>3638</v>
      </c>
      <c r="D3310" s="186" t="s">
        <v>533</v>
      </c>
      <c r="E3310" s="187" t="s">
        <v>3639</v>
      </c>
      <c r="F3310" s="188" t="s">
        <v>3640</v>
      </c>
      <c r="G3310" s="189" t="s">
        <v>3392</v>
      </c>
      <c r="H3310" s="190">
        <v>38</v>
      </c>
      <c r="I3310" s="191"/>
      <c r="J3310" s="192">
        <f>ROUND(I3310*H3310,2)</f>
        <v>0</v>
      </c>
      <c r="K3310" s="188" t="s">
        <v>536</v>
      </c>
      <c r="L3310" s="43"/>
      <c r="M3310" s="193" t="s">
        <v>19</v>
      </c>
      <c r="N3310" s="194" t="s">
        <v>44</v>
      </c>
      <c r="O3310" s="68"/>
      <c r="P3310" s="195">
        <f>O3310*H3310</f>
        <v>0</v>
      </c>
      <c r="Q3310" s="195">
        <v>0</v>
      </c>
      <c r="R3310" s="195">
        <f>Q3310*H3310</f>
        <v>0</v>
      </c>
      <c r="S3310" s="195">
        <v>0</v>
      </c>
      <c r="T3310" s="196">
        <f>S3310*H3310</f>
        <v>0</v>
      </c>
      <c r="U3310" s="38"/>
      <c r="V3310" s="38"/>
      <c r="W3310" s="38"/>
      <c r="X3310" s="38"/>
      <c r="Y3310" s="38"/>
      <c r="Z3310" s="38"/>
      <c r="AA3310" s="38"/>
      <c r="AB3310" s="38"/>
      <c r="AC3310" s="38"/>
      <c r="AD3310" s="38"/>
      <c r="AE3310" s="38"/>
      <c r="AR3310" s="197" t="s">
        <v>642</v>
      </c>
      <c r="AT3310" s="197" t="s">
        <v>533</v>
      </c>
      <c r="AU3310" s="197" t="s">
        <v>85</v>
      </c>
      <c r="AY3310" s="21" t="s">
        <v>525</v>
      </c>
      <c r="BE3310" s="198">
        <f>IF(N3310="základní",J3310,0)</f>
        <v>0</v>
      </c>
      <c r="BF3310" s="198">
        <f>IF(N3310="snížená",J3310,0)</f>
        <v>0</v>
      </c>
      <c r="BG3310" s="198">
        <f>IF(N3310="zákl. přenesená",J3310,0)</f>
        <v>0</v>
      </c>
      <c r="BH3310" s="198">
        <f>IF(N3310="sníž. přenesená",J3310,0)</f>
        <v>0</v>
      </c>
      <c r="BI3310" s="198">
        <f>IF(N3310="nulová",J3310,0)</f>
        <v>0</v>
      </c>
      <c r="BJ3310" s="21" t="s">
        <v>85</v>
      </c>
      <c r="BK3310" s="198">
        <f>ROUND(I3310*H3310,2)</f>
        <v>0</v>
      </c>
      <c r="BL3310" s="21" t="s">
        <v>642</v>
      </c>
      <c r="BM3310" s="197" t="s">
        <v>3641</v>
      </c>
    </row>
    <row r="3311" spans="1:65" s="2" customFormat="1" ht="11.25">
      <c r="A3311" s="38"/>
      <c r="B3311" s="39"/>
      <c r="C3311" s="40"/>
      <c r="D3311" s="199" t="s">
        <v>542</v>
      </c>
      <c r="E3311" s="40"/>
      <c r="F3311" s="200" t="s">
        <v>3642</v>
      </c>
      <c r="G3311" s="40"/>
      <c r="H3311" s="40"/>
      <c r="I3311" s="201"/>
      <c r="J3311" s="40"/>
      <c r="K3311" s="40"/>
      <c r="L3311" s="43"/>
      <c r="M3311" s="202"/>
      <c r="N3311" s="203"/>
      <c r="O3311" s="68"/>
      <c r="P3311" s="68"/>
      <c r="Q3311" s="68"/>
      <c r="R3311" s="68"/>
      <c r="S3311" s="68"/>
      <c r="T3311" s="69"/>
      <c r="U3311" s="38"/>
      <c r="V3311" s="38"/>
      <c r="W3311" s="38"/>
      <c r="X3311" s="38"/>
      <c r="Y3311" s="38"/>
      <c r="Z3311" s="38"/>
      <c r="AA3311" s="38"/>
      <c r="AB3311" s="38"/>
      <c r="AC3311" s="38"/>
      <c r="AD3311" s="38"/>
      <c r="AE3311" s="38"/>
      <c r="AT3311" s="21" t="s">
        <v>542</v>
      </c>
      <c r="AU3311" s="21" t="s">
        <v>85</v>
      </c>
    </row>
    <row r="3312" spans="1:65" s="13" customFormat="1" ht="11.25">
      <c r="B3312" s="204"/>
      <c r="C3312" s="205"/>
      <c r="D3312" s="206" t="s">
        <v>546</v>
      </c>
      <c r="E3312" s="207" t="s">
        <v>19</v>
      </c>
      <c r="F3312" s="208" t="s">
        <v>3643</v>
      </c>
      <c r="G3312" s="205"/>
      <c r="H3312" s="209">
        <v>38</v>
      </c>
      <c r="I3312" s="210"/>
      <c r="J3312" s="205"/>
      <c r="K3312" s="205"/>
      <c r="L3312" s="211"/>
      <c r="M3312" s="212"/>
      <c r="N3312" s="213"/>
      <c r="O3312" s="213"/>
      <c r="P3312" s="213"/>
      <c r="Q3312" s="213"/>
      <c r="R3312" s="213"/>
      <c r="S3312" s="213"/>
      <c r="T3312" s="214"/>
      <c r="AT3312" s="215" t="s">
        <v>546</v>
      </c>
      <c r="AU3312" s="215" t="s">
        <v>85</v>
      </c>
      <c r="AV3312" s="13" t="s">
        <v>85</v>
      </c>
      <c r="AW3312" s="13" t="s">
        <v>33</v>
      </c>
      <c r="AX3312" s="13" t="s">
        <v>79</v>
      </c>
      <c r="AY3312" s="215" t="s">
        <v>525</v>
      </c>
    </row>
    <row r="3313" spans="1:65" s="2" customFormat="1" ht="24.2" customHeight="1">
      <c r="A3313" s="38"/>
      <c r="B3313" s="39"/>
      <c r="C3313" s="248" t="s">
        <v>3644</v>
      </c>
      <c r="D3313" s="248" t="s">
        <v>369</v>
      </c>
      <c r="E3313" s="249" t="s">
        <v>3645</v>
      </c>
      <c r="F3313" s="250" t="s">
        <v>3646</v>
      </c>
      <c r="G3313" s="251" t="s">
        <v>651</v>
      </c>
      <c r="H3313" s="252">
        <v>22</v>
      </c>
      <c r="I3313" s="253"/>
      <c r="J3313" s="254">
        <f>ROUND(I3313*H3313,2)</f>
        <v>0</v>
      </c>
      <c r="K3313" s="250" t="s">
        <v>536</v>
      </c>
      <c r="L3313" s="255"/>
      <c r="M3313" s="256" t="s">
        <v>19</v>
      </c>
      <c r="N3313" s="257" t="s">
        <v>44</v>
      </c>
      <c r="O3313" s="68"/>
      <c r="P3313" s="195">
        <f>O3313*H3313</f>
        <v>0</v>
      </c>
      <c r="Q3313" s="195">
        <v>1E-3</v>
      </c>
      <c r="R3313" s="195">
        <f>Q3313*H3313</f>
        <v>2.1999999999999999E-2</v>
      </c>
      <c r="S3313" s="195">
        <v>0</v>
      </c>
      <c r="T3313" s="196">
        <f>S3313*H3313</f>
        <v>0</v>
      </c>
      <c r="U3313" s="38"/>
      <c r="V3313" s="38"/>
      <c r="W3313" s="38"/>
      <c r="X3313" s="38"/>
      <c r="Y3313" s="38"/>
      <c r="Z3313" s="38"/>
      <c r="AA3313" s="38"/>
      <c r="AB3313" s="38"/>
      <c r="AC3313" s="38"/>
      <c r="AD3313" s="38"/>
      <c r="AE3313" s="38"/>
      <c r="AR3313" s="197" t="s">
        <v>839</v>
      </c>
      <c r="AT3313" s="197" t="s">
        <v>369</v>
      </c>
      <c r="AU3313" s="197" t="s">
        <v>85</v>
      </c>
      <c r="AY3313" s="21" t="s">
        <v>525</v>
      </c>
      <c r="BE3313" s="198">
        <f>IF(N3313="základní",J3313,0)</f>
        <v>0</v>
      </c>
      <c r="BF3313" s="198">
        <f>IF(N3313="snížená",J3313,0)</f>
        <v>0</v>
      </c>
      <c r="BG3313" s="198">
        <f>IF(N3313="zákl. přenesená",J3313,0)</f>
        <v>0</v>
      </c>
      <c r="BH3313" s="198">
        <f>IF(N3313="sníž. přenesená",J3313,0)</f>
        <v>0</v>
      </c>
      <c r="BI3313" s="198">
        <f>IF(N3313="nulová",J3313,0)</f>
        <v>0</v>
      </c>
      <c r="BJ3313" s="21" t="s">
        <v>85</v>
      </c>
      <c r="BK3313" s="198">
        <f>ROUND(I3313*H3313,2)</f>
        <v>0</v>
      </c>
      <c r="BL3313" s="21" t="s">
        <v>642</v>
      </c>
      <c r="BM3313" s="197" t="s">
        <v>3647</v>
      </c>
    </row>
    <row r="3314" spans="1:65" s="13" customFormat="1" ht="11.25">
      <c r="B3314" s="204"/>
      <c r="C3314" s="205"/>
      <c r="D3314" s="206" t="s">
        <v>546</v>
      </c>
      <c r="E3314" s="207" t="s">
        <v>19</v>
      </c>
      <c r="F3314" s="208" t="s">
        <v>3407</v>
      </c>
      <c r="G3314" s="205"/>
      <c r="H3314" s="209">
        <v>22</v>
      </c>
      <c r="I3314" s="210"/>
      <c r="J3314" s="205"/>
      <c r="K3314" s="205"/>
      <c r="L3314" s="211"/>
      <c r="M3314" s="212"/>
      <c r="N3314" s="213"/>
      <c r="O3314" s="213"/>
      <c r="P3314" s="213"/>
      <c r="Q3314" s="213"/>
      <c r="R3314" s="213"/>
      <c r="S3314" s="213"/>
      <c r="T3314" s="214"/>
      <c r="AT3314" s="215" t="s">
        <v>546</v>
      </c>
      <c r="AU3314" s="215" t="s">
        <v>85</v>
      </c>
      <c r="AV3314" s="13" t="s">
        <v>85</v>
      </c>
      <c r="AW3314" s="13" t="s">
        <v>33</v>
      </c>
      <c r="AX3314" s="13" t="s">
        <v>79</v>
      </c>
      <c r="AY3314" s="215" t="s">
        <v>525</v>
      </c>
    </row>
    <row r="3315" spans="1:65" s="2" customFormat="1" ht="24.2" customHeight="1">
      <c r="A3315" s="38"/>
      <c r="B3315" s="39"/>
      <c r="C3315" s="248" t="s">
        <v>3648</v>
      </c>
      <c r="D3315" s="248" t="s">
        <v>369</v>
      </c>
      <c r="E3315" s="249" t="s">
        <v>3649</v>
      </c>
      <c r="F3315" s="250" t="s">
        <v>3650</v>
      </c>
      <c r="G3315" s="251" t="s">
        <v>651</v>
      </c>
      <c r="H3315" s="252">
        <v>16</v>
      </c>
      <c r="I3315" s="253"/>
      <c r="J3315" s="254">
        <f>ROUND(I3315*H3315,2)</f>
        <v>0</v>
      </c>
      <c r="K3315" s="250" t="s">
        <v>536</v>
      </c>
      <c r="L3315" s="255"/>
      <c r="M3315" s="256" t="s">
        <v>19</v>
      </c>
      <c r="N3315" s="257" t="s">
        <v>44</v>
      </c>
      <c r="O3315" s="68"/>
      <c r="P3315" s="195">
        <f>O3315*H3315</f>
        <v>0</v>
      </c>
      <c r="Q3315" s="195">
        <v>5.0000000000000001E-4</v>
      </c>
      <c r="R3315" s="195">
        <f>Q3315*H3315</f>
        <v>8.0000000000000002E-3</v>
      </c>
      <c r="S3315" s="195">
        <v>0</v>
      </c>
      <c r="T3315" s="196">
        <f>S3315*H3315</f>
        <v>0</v>
      </c>
      <c r="U3315" s="38"/>
      <c r="V3315" s="38"/>
      <c r="W3315" s="38"/>
      <c r="X3315" s="38"/>
      <c r="Y3315" s="38"/>
      <c r="Z3315" s="38"/>
      <c r="AA3315" s="38"/>
      <c r="AB3315" s="38"/>
      <c r="AC3315" s="38"/>
      <c r="AD3315" s="38"/>
      <c r="AE3315" s="38"/>
      <c r="AR3315" s="197" t="s">
        <v>839</v>
      </c>
      <c r="AT3315" s="197" t="s">
        <v>369</v>
      </c>
      <c r="AU3315" s="197" t="s">
        <v>85</v>
      </c>
      <c r="AY3315" s="21" t="s">
        <v>525</v>
      </c>
      <c r="BE3315" s="198">
        <f>IF(N3315="základní",J3315,0)</f>
        <v>0</v>
      </c>
      <c r="BF3315" s="198">
        <f>IF(N3315="snížená",J3315,0)</f>
        <v>0</v>
      </c>
      <c r="BG3315" s="198">
        <f>IF(N3315="zákl. přenesená",J3315,0)</f>
        <v>0</v>
      </c>
      <c r="BH3315" s="198">
        <f>IF(N3315="sníž. přenesená",J3315,0)</f>
        <v>0</v>
      </c>
      <c r="BI3315" s="198">
        <f>IF(N3315="nulová",J3315,0)</f>
        <v>0</v>
      </c>
      <c r="BJ3315" s="21" t="s">
        <v>85</v>
      </c>
      <c r="BK3315" s="198">
        <f>ROUND(I3315*H3315,2)</f>
        <v>0</v>
      </c>
      <c r="BL3315" s="21" t="s">
        <v>642</v>
      </c>
      <c r="BM3315" s="197" t="s">
        <v>3651</v>
      </c>
    </row>
    <row r="3316" spans="1:65" s="13" customFormat="1" ht="11.25">
      <c r="B3316" s="204"/>
      <c r="C3316" s="205"/>
      <c r="D3316" s="206" t="s">
        <v>546</v>
      </c>
      <c r="E3316" s="207" t="s">
        <v>19</v>
      </c>
      <c r="F3316" s="208" t="s">
        <v>639</v>
      </c>
      <c r="G3316" s="205"/>
      <c r="H3316" s="209">
        <v>16</v>
      </c>
      <c r="I3316" s="210"/>
      <c r="J3316" s="205"/>
      <c r="K3316" s="205"/>
      <c r="L3316" s="211"/>
      <c r="M3316" s="212"/>
      <c r="N3316" s="213"/>
      <c r="O3316" s="213"/>
      <c r="P3316" s="213"/>
      <c r="Q3316" s="213"/>
      <c r="R3316" s="213"/>
      <c r="S3316" s="213"/>
      <c r="T3316" s="214"/>
      <c r="AT3316" s="215" t="s">
        <v>546</v>
      </c>
      <c r="AU3316" s="215" t="s">
        <v>85</v>
      </c>
      <c r="AV3316" s="13" t="s">
        <v>85</v>
      </c>
      <c r="AW3316" s="13" t="s">
        <v>33</v>
      </c>
      <c r="AX3316" s="13" t="s">
        <v>79</v>
      </c>
      <c r="AY3316" s="215" t="s">
        <v>525</v>
      </c>
    </row>
    <row r="3317" spans="1:65" s="2" customFormat="1" ht="49.15" customHeight="1">
      <c r="A3317" s="38"/>
      <c r="B3317" s="39"/>
      <c r="C3317" s="186" t="s">
        <v>3652</v>
      </c>
      <c r="D3317" s="186" t="s">
        <v>533</v>
      </c>
      <c r="E3317" s="187" t="s">
        <v>3653</v>
      </c>
      <c r="F3317" s="188" t="s">
        <v>3654</v>
      </c>
      <c r="G3317" s="189" t="s">
        <v>318</v>
      </c>
      <c r="H3317" s="190">
        <v>0.41199999999999998</v>
      </c>
      <c r="I3317" s="191"/>
      <c r="J3317" s="192">
        <f>ROUND(I3317*H3317,2)</f>
        <v>0</v>
      </c>
      <c r="K3317" s="188" t="s">
        <v>536</v>
      </c>
      <c r="L3317" s="43"/>
      <c r="M3317" s="193" t="s">
        <v>19</v>
      </c>
      <c r="N3317" s="194" t="s">
        <v>44</v>
      </c>
      <c r="O3317" s="68"/>
      <c r="P3317" s="195">
        <f>O3317*H3317</f>
        <v>0</v>
      </c>
      <c r="Q3317" s="195">
        <v>0</v>
      </c>
      <c r="R3317" s="195">
        <f>Q3317*H3317</f>
        <v>0</v>
      </c>
      <c r="S3317" s="195">
        <v>0</v>
      </c>
      <c r="T3317" s="196">
        <f>S3317*H3317</f>
        <v>0</v>
      </c>
      <c r="U3317" s="38"/>
      <c r="V3317" s="38"/>
      <c r="W3317" s="38"/>
      <c r="X3317" s="38"/>
      <c r="Y3317" s="38"/>
      <c r="Z3317" s="38"/>
      <c r="AA3317" s="38"/>
      <c r="AB3317" s="38"/>
      <c r="AC3317" s="38"/>
      <c r="AD3317" s="38"/>
      <c r="AE3317" s="38"/>
      <c r="AR3317" s="197" t="s">
        <v>642</v>
      </c>
      <c r="AT3317" s="197" t="s">
        <v>533</v>
      </c>
      <c r="AU3317" s="197" t="s">
        <v>85</v>
      </c>
      <c r="AY3317" s="21" t="s">
        <v>525</v>
      </c>
      <c r="BE3317" s="198">
        <f>IF(N3317="základní",J3317,0)</f>
        <v>0</v>
      </c>
      <c r="BF3317" s="198">
        <f>IF(N3317="snížená",J3317,0)</f>
        <v>0</v>
      </c>
      <c r="BG3317" s="198">
        <f>IF(N3317="zákl. přenesená",J3317,0)</f>
        <v>0</v>
      </c>
      <c r="BH3317" s="198">
        <f>IF(N3317="sníž. přenesená",J3317,0)</f>
        <v>0</v>
      </c>
      <c r="BI3317" s="198">
        <f>IF(N3317="nulová",J3317,0)</f>
        <v>0</v>
      </c>
      <c r="BJ3317" s="21" t="s">
        <v>85</v>
      </c>
      <c r="BK3317" s="198">
        <f>ROUND(I3317*H3317,2)</f>
        <v>0</v>
      </c>
      <c r="BL3317" s="21" t="s">
        <v>642</v>
      </c>
      <c r="BM3317" s="197" t="s">
        <v>3655</v>
      </c>
    </row>
    <row r="3318" spans="1:65" s="2" customFormat="1" ht="11.25">
      <c r="A3318" s="38"/>
      <c r="B3318" s="39"/>
      <c r="C3318" s="40"/>
      <c r="D3318" s="199" t="s">
        <v>542</v>
      </c>
      <c r="E3318" s="40"/>
      <c r="F3318" s="200" t="s">
        <v>3656</v>
      </c>
      <c r="G3318" s="40"/>
      <c r="H3318" s="40"/>
      <c r="I3318" s="201"/>
      <c r="J3318" s="40"/>
      <c r="K3318" s="40"/>
      <c r="L3318" s="43"/>
      <c r="M3318" s="202"/>
      <c r="N3318" s="203"/>
      <c r="O3318" s="68"/>
      <c r="P3318" s="68"/>
      <c r="Q3318" s="68"/>
      <c r="R3318" s="68"/>
      <c r="S3318" s="68"/>
      <c r="T3318" s="69"/>
      <c r="U3318" s="38"/>
      <c r="V3318" s="38"/>
      <c r="W3318" s="38"/>
      <c r="X3318" s="38"/>
      <c r="Y3318" s="38"/>
      <c r="Z3318" s="38"/>
      <c r="AA3318" s="38"/>
      <c r="AB3318" s="38"/>
      <c r="AC3318" s="38"/>
      <c r="AD3318" s="38"/>
      <c r="AE3318" s="38"/>
      <c r="AT3318" s="21" t="s">
        <v>542</v>
      </c>
      <c r="AU3318" s="21" t="s">
        <v>85</v>
      </c>
    </row>
    <row r="3319" spans="1:65" s="12" customFormat="1" ht="22.9" customHeight="1">
      <c r="B3319" s="170"/>
      <c r="C3319" s="171"/>
      <c r="D3319" s="172" t="s">
        <v>71</v>
      </c>
      <c r="E3319" s="184" t="s">
        <v>3657</v>
      </c>
      <c r="F3319" s="184" t="s">
        <v>3658</v>
      </c>
      <c r="G3319" s="171"/>
      <c r="H3319" s="171"/>
      <c r="I3319" s="174"/>
      <c r="J3319" s="185">
        <f>BK3319</f>
        <v>0</v>
      </c>
      <c r="K3319" s="171"/>
      <c r="L3319" s="176"/>
      <c r="M3319" s="177"/>
      <c r="N3319" s="178"/>
      <c r="O3319" s="178"/>
      <c r="P3319" s="179">
        <f>SUM(P3320:P3326)</f>
        <v>0</v>
      </c>
      <c r="Q3319" s="178"/>
      <c r="R3319" s="179">
        <f>SUM(R3320:R3326)</f>
        <v>2.3674262799999997</v>
      </c>
      <c r="S3319" s="178"/>
      <c r="T3319" s="180">
        <f>SUM(T3320:T3326)</f>
        <v>0</v>
      </c>
      <c r="AR3319" s="181" t="s">
        <v>85</v>
      </c>
      <c r="AT3319" s="182" t="s">
        <v>71</v>
      </c>
      <c r="AU3319" s="182" t="s">
        <v>79</v>
      </c>
      <c r="AY3319" s="181" t="s">
        <v>525</v>
      </c>
      <c r="BK3319" s="183">
        <f>SUM(BK3320:BK3326)</f>
        <v>0</v>
      </c>
    </row>
    <row r="3320" spans="1:65" s="2" customFormat="1" ht="49.15" customHeight="1">
      <c r="A3320" s="38"/>
      <c r="B3320" s="39"/>
      <c r="C3320" s="186" t="s">
        <v>3659</v>
      </c>
      <c r="D3320" s="186" t="s">
        <v>533</v>
      </c>
      <c r="E3320" s="187" t="s">
        <v>3660</v>
      </c>
      <c r="F3320" s="188" t="s">
        <v>3661</v>
      </c>
      <c r="G3320" s="189" t="s">
        <v>132</v>
      </c>
      <c r="H3320" s="190">
        <v>149.93199999999999</v>
      </c>
      <c r="I3320" s="191"/>
      <c r="J3320" s="192">
        <f>ROUND(I3320*H3320,2)</f>
        <v>0</v>
      </c>
      <c r="K3320" s="188" t="s">
        <v>536</v>
      </c>
      <c r="L3320" s="43"/>
      <c r="M3320" s="193" t="s">
        <v>19</v>
      </c>
      <c r="N3320" s="194" t="s">
        <v>44</v>
      </c>
      <c r="O3320" s="68"/>
      <c r="P3320" s="195">
        <f>O3320*H3320</f>
        <v>0</v>
      </c>
      <c r="Q3320" s="195">
        <v>1.5789999999999998E-2</v>
      </c>
      <c r="R3320" s="195">
        <f>Q3320*H3320</f>
        <v>2.3674262799999997</v>
      </c>
      <c r="S3320" s="195">
        <v>0</v>
      </c>
      <c r="T3320" s="196">
        <f>S3320*H3320</f>
        <v>0</v>
      </c>
      <c r="U3320" s="38"/>
      <c r="V3320" s="38"/>
      <c r="W3320" s="38"/>
      <c r="X3320" s="38"/>
      <c r="Y3320" s="38"/>
      <c r="Z3320" s="38"/>
      <c r="AA3320" s="38"/>
      <c r="AB3320" s="38"/>
      <c r="AC3320" s="38"/>
      <c r="AD3320" s="38"/>
      <c r="AE3320" s="38"/>
      <c r="AR3320" s="197" t="s">
        <v>642</v>
      </c>
      <c r="AT3320" s="197" t="s">
        <v>533</v>
      </c>
      <c r="AU3320" s="197" t="s">
        <v>85</v>
      </c>
      <c r="AY3320" s="21" t="s">
        <v>525</v>
      </c>
      <c r="BE3320" s="198">
        <f>IF(N3320="základní",J3320,0)</f>
        <v>0</v>
      </c>
      <c r="BF3320" s="198">
        <f>IF(N3320="snížená",J3320,0)</f>
        <v>0</v>
      </c>
      <c r="BG3320" s="198">
        <f>IF(N3320="zákl. přenesená",J3320,0)</f>
        <v>0</v>
      </c>
      <c r="BH3320" s="198">
        <f>IF(N3320="sníž. přenesená",J3320,0)</f>
        <v>0</v>
      </c>
      <c r="BI3320" s="198">
        <f>IF(N3320="nulová",J3320,0)</f>
        <v>0</v>
      </c>
      <c r="BJ3320" s="21" t="s">
        <v>85</v>
      </c>
      <c r="BK3320" s="198">
        <f>ROUND(I3320*H3320,2)</f>
        <v>0</v>
      </c>
      <c r="BL3320" s="21" t="s">
        <v>642</v>
      </c>
      <c r="BM3320" s="197" t="s">
        <v>3662</v>
      </c>
    </row>
    <row r="3321" spans="1:65" s="2" customFormat="1" ht="11.25">
      <c r="A3321" s="38"/>
      <c r="B3321" s="39"/>
      <c r="C3321" s="40"/>
      <c r="D3321" s="199" t="s">
        <v>542</v>
      </c>
      <c r="E3321" s="40"/>
      <c r="F3321" s="200" t="s">
        <v>3663</v>
      </c>
      <c r="G3321" s="40"/>
      <c r="H3321" s="40"/>
      <c r="I3321" s="201"/>
      <c r="J3321" s="40"/>
      <c r="K3321" s="40"/>
      <c r="L3321" s="43"/>
      <c r="M3321" s="202"/>
      <c r="N3321" s="203"/>
      <c r="O3321" s="68"/>
      <c r="P3321" s="68"/>
      <c r="Q3321" s="68"/>
      <c r="R3321" s="68"/>
      <c r="S3321" s="68"/>
      <c r="T3321" s="69"/>
      <c r="U3321" s="38"/>
      <c r="V3321" s="38"/>
      <c r="W3321" s="38"/>
      <c r="X3321" s="38"/>
      <c r="Y3321" s="38"/>
      <c r="Z3321" s="38"/>
      <c r="AA3321" s="38"/>
      <c r="AB3321" s="38"/>
      <c r="AC3321" s="38"/>
      <c r="AD3321" s="38"/>
      <c r="AE3321" s="38"/>
      <c r="AT3321" s="21" t="s">
        <v>542</v>
      </c>
      <c r="AU3321" s="21" t="s">
        <v>85</v>
      </c>
    </row>
    <row r="3322" spans="1:65" s="13" customFormat="1" ht="11.25">
      <c r="B3322" s="204"/>
      <c r="C3322" s="205"/>
      <c r="D3322" s="206" t="s">
        <v>546</v>
      </c>
      <c r="E3322" s="207" t="s">
        <v>19</v>
      </c>
      <c r="F3322" s="208" t="s">
        <v>3664</v>
      </c>
      <c r="G3322" s="205"/>
      <c r="H3322" s="209">
        <v>91.844999999999999</v>
      </c>
      <c r="I3322" s="210"/>
      <c r="J3322" s="205"/>
      <c r="K3322" s="205"/>
      <c r="L3322" s="211"/>
      <c r="M3322" s="212"/>
      <c r="N3322" s="213"/>
      <c r="O3322" s="213"/>
      <c r="P3322" s="213"/>
      <c r="Q3322" s="213"/>
      <c r="R3322" s="213"/>
      <c r="S3322" s="213"/>
      <c r="T3322" s="214"/>
      <c r="AT3322" s="215" t="s">
        <v>546</v>
      </c>
      <c r="AU3322" s="215" t="s">
        <v>85</v>
      </c>
      <c r="AV3322" s="13" t="s">
        <v>85</v>
      </c>
      <c r="AW3322" s="13" t="s">
        <v>33</v>
      </c>
      <c r="AX3322" s="13" t="s">
        <v>72</v>
      </c>
      <c r="AY3322" s="215" t="s">
        <v>525</v>
      </c>
    </row>
    <row r="3323" spans="1:65" s="13" customFormat="1" ht="22.5">
      <c r="B3323" s="204"/>
      <c r="C3323" s="205"/>
      <c r="D3323" s="206" t="s">
        <v>546</v>
      </c>
      <c r="E3323" s="207" t="s">
        <v>19</v>
      </c>
      <c r="F3323" s="208" t="s">
        <v>3665</v>
      </c>
      <c r="G3323" s="205"/>
      <c r="H3323" s="209">
        <v>58.087000000000003</v>
      </c>
      <c r="I3323" s="210"/>
      <c r="J3323" s="205"/>
      <c r="K3323" s="205"/>
      <c r="L3323" s="211"/>
      <c r="M3323" s="212"/>
      <c r="N3323" s="213"/>
      <c r="O3323" s="213"/>
      <c r="P3323" s="213"/>
      <c r="Q3323" s="213"/>
      <c r="R3323" s="213"/>
      <c r="S3323" s="213"/>
      <c r="T3323" s="214"/>
      <c r="AT3323" s="215" t="s">
        <v>546</v>
      </c>
      <c r="AU3323" s="215" t="s">
        <v>85</v>
      </c>
      <c r="AV3323" s="13" t="s">
        <v>85</v>
      </c>
      <c r="AW3323" s="13" t="s">
        <v>33</v>
      </c>
      <c r="AX3323" s="13" t="s">
        <v>72</v>
      </c>
      <c r="AY3323" s="215" t="s">
        <v>525</v>
      </c>
    </row>
    <row r="3324" spans="1:65" s="14" customFormat="1" ht="11.25">
      <c r="B3324" s="216"/>
      <c r="C3324" s="217"/>
      <c r="D3324" s="206" t="s">
        <v>546</v>
      </c>
      <c r="E3324" s="218" t="s">
        <v>19</v>
      </c>
      <c r="F3324" s="219" t="s">
        <v>552</v>
      </c>
      <c r="G3324" s="217"/>
      <c r="H3324" s="220">
        <v>149.93199999999999</v>
      </c>
      <c r="I3324" s="221"/>
      <c r="J3324" s="217"/>
      <c r="K3324" s="217"/>
      <c r="L3324" s="222"/>
      <c r="M3324" s="223"/>
      <c r="N3324" s="224"/>
      <c r="O3324" s="224"/>
      <c r="P3324" s="224"/>
      <c r="Q3324" s="224"/>
      <c r="R3324" s="224"/>
      <c r="S3324" s="224"/>
      <c r="T3324" s="225"/>
      <c r="AT3324" s="226" t="s">
        <v>546</v>
      </c>
      <c r="AU3324" s="226" t="s">
        <v>85</v>
      </c>
      <c r="AV3324" s="14" t="s">
        <v>537</v>
      </c>
      <c r="AW3324" s="14" t="s">
        <v>33</v>
      </c>
      <c r="AX3324" s="14" t="s">
        <v>79</v>
      </c>
      <c r="AY3324" s="226" t="s">
        <v>525</v>
      </c>
    </row>
    <row r="3325" spans="1:65" s="2" customFormat="1" ht="55.5" customHeight="1">
      <c r="A3325" s="38"/>
      <c r="B3325" s="39"/>
      <c r="C3325" s="186" t="s">
        <v>3666</v>
      </c>
      <c r="D3325" s="186" t="s">
        <v>533</v>
      </c>
      <c r="E3325" s="187" t="s">
        <v>3667</v>
      </c>
      <c r="F3325" s="188" t="s">
        <v>3668</v>
      </c>
      <c r="G3325" s="189" t="s">
        <v>318</v>
      </c>
      <c r="H3325" s="190">
        <v>2.367</v>
      </c>
      <c r="I3325" s="191"/>
      <c r="J3325" s="192">
        <f>ROUND(I3325*H3325,2)</f>
        <v>0</v>
      </c>
      <c r="K3325" s="188" t="s">
        <v>536</v>
      </c>
      <c r="L3325" s="43"/>
      <c r="M3325" s="193" t="s">
        <v>19</v>
      </c>
      <c r="N3325" s="194" t="s">
        <v>44</v>
      </c>
      <c r="O3325" s="68"/>
      <c r="P3325" s="195">
        <f>O3325*H3325</f>
        <v>0</v>
      </c>
      <c r="Q3325" s="195">
        <v>0</v>
      </c>
      <c r="R3325" s="195">
        <f>Q3325*H3325</f>
        <v>0</v>
      </c>
      <c r="S3325" s="195">
        <v>0</v>
      </c>
      <c r="T3325" s="196">
        <f>S3325*H3325</f>
        <v>0</v>
      </c>
      <c r="U3325" s="38"/>
      <c r="V3325" s="38"/>
      <c r="W3325" s="38"/>
      <c r="X3325" s="38"/>
      <c r="Y3325" s="38"/>
      <c r="Z3325" s="38"/>
      <c r="AA3325" s="38"/>
      <c r="AB3325" s="38"/>
      <c r="AC3325" s="38"/>
      <c r="AD3325" s="38"/>
      <c r="AE3325" s="38"/>
      <c r="AR3325" s="197" t="s">
        <v>642</v>
      </c>
      <c r="AT3325" s="197" t="s">
        <v>533</v>
      </c>
      <c r="AU3325" s="197" t="s">
        <v>85</v>
      </c>
      <c r="AY3325" s="21" t="s">
        <v>525</v>
      </c>
      <c r="BE3325" s="198">
        <f>IF(N3325="základní",J3325,0)</f>
        <v>0</v>
      </c>
      <c r="BF3325" s="198">
        <f>IF(N3325="snížená",J3325,0)</f>
        <v>0</v>
      </c>
      <c r="BG3325" s="198">
        <f>IF(N3325="zákl. přenesená",J3325,0)</f>
        <v>0</v>
      </c>
      <c r="BH3325" s="198">
        <f>IF(N3325="sníž. přenesená",J3325,0)</f>
        <v>0</v>
      </c>
      <c r="BI3325" s="198">
        <f>IF(N3325="nulová",J3325,0)</f>
        <v>0</v>
      </c>
      <c r="BJ3325" s="21" t="s">
        <v>85</v>
      </c>
      <c r="BK3325" s="198">
        <f>ROUND(I3325*H3325,2)</f>
        <v>0</v>
      </c>
      <c r="BL3325" s="21" t="s">
        <v>642</v>
      </c>
      <c r="BM3325" s="197" t="s">
        <v>3669</v>
      </c>
    </row>
    <row r="3326" spans="1:65" s="2" customFormat="1" ht="11.25">
      <c r="A3326" s="38"/>
      <c r="B3326" s="39"/>
      <c r="C3326" s="40"/>
      <c r="D3326" s="199" t="s">
        <v>542</v>
      </c>
      <c r="E3326" s="40"/>
      <c r="F3326" s="200" t="s">
        <v>3670</v>
      </c>
      <c r="G3326" s="40"/>
      <c r="H3326" s="40"/>
      <c r="I3326" s="201"/>
      <c r="J3326" s="40"/>
      <c r="K3326" s="40"/>
      <c r="L3326" s="43"/>
      <c r="M3326" s="202"/>
      <c r="N3326" s="203"/>
      <c r="O3326" s="68"/>
      <c r="P3326" s="68"/>
      <c r="Q3326" s="68"/>
      <c r="R3326" s="68"/>
      <c r="S3326" s="68"/>
      <c r="T3326" s="69"/>
      <c r="U3326" s="38"/>
      <c r="V3326" s="38"/>
      <c r="W3326" s="38"/>
      <c r="X3326" s="38"/>
      <c r="Y3326" s="38"/>
      <c r="Z3326" s="38"/>
      <c r="AA3326" s="38"/>
      <c r="AB3326" s="38"/>
      <c r="AC3326" s="38"/>
      <c r="AD3326" s="38"/>
      <c r="AE3326" s="38"/>
      <c r="AT3326" s="21" t="s">
        <v>542</v>
      </c>
      <c r="AU3326" s="21" t="s">
        <v>85</v>
      </c>
    </row>
    <row r="3327" spans="1:65" s="12" customFormat="1" ht="22.9" customHeight="1">
      <c r="B3327" s="170"/>
      <c r="C3327" s="171"/>
      <c r="D3327" s="172" t="s">
        <v>71</v>
      </c>
      <c r="E3327" s="184" t="s">
        <v>3671</v>
      </c>
      <c r="F3327" s="184" t="s">
        <v>3672</v>
      </c>
      <c r="G3327" s="171"/>
      <c r="H3327" s="171"/>
      <c r="I3327" s="174"/>
      <c r="J3327" s="185">
        <f>BK3327</f>
        <v>0</v>
      </c>
      <c r="K3327" s="171"/>
      <c r="L3327" s="176"/>
      <c r="M3327" s="177"/>
      <c r="N3327" s="178"/>
      <c r="O3327" s="178"/>
      <c r="P3327" s="179">
        <f>SUM(P3328:P3680)</f>
        <v>0</v>
      </c>
      <c r="Q3327" s="178"/>
      <c r="R3327" s="179">
        <f>SUM(R3328:R3680)</f>
        <v>58.960449820000001</v>
      </c>
      <c r="S3327" s="178"/>
      <c r="T3327" s="180">
        <f>SUM(T3328:T3680)</f>
        <v>0</v>
      </c>
      <c r="AR3327" s="181" t="s">
        <v>85</v>
      </c>
      <c r="AT3327" s="182" t="s">
        <v>71</v>
      </c>
      <c r="AU3327" s="182" t="s">
        <v>79</v>
      </c>
      <c r="AY3327" s="181" t="s">
        <v>525</v>
      </c>
      <c r="BK3327" s="183">
        <f>SUM(BK3328:BK3680)</f>
        <v>0</v>
      </c>
    </row>
    <row r="3328" spans="1:65" s="2" customFormat="1" ht="55.5" customHeight="1">
      <c r="A3328" s="38"/>
      <c r="B3328" s="39"/>
      <c r="C3328" s="186" t="s">
        <v>3673</v>
      </c>
      <c r="D3328" s="186" t="s">
        <v>533</v>
      </c>
      <c r="E3328" s="187" t="s">
        <v>3674</v>
      </c>
      <c r="F3328" s="188" t="s">
        <v>3675</v>
      </c>
      <c r="G3328" s="189" t="s">
        <v>132</v>
      </c>
      <c r="H3328" s="190">
        <v>27.48</v>
      </c>
      <c r="I3328" s="191"/>
      <c r="J3328" s="192">
        <f>ROUND(I3328*H3328,2)</f>
        <v>0</v>
      </c>
      <c r="K3328" s="188" t="s">
        <v>536</v>
      </c>
      <c r="L3328" s="43"/>
      <c r="M3328" s="193" t="s">
        <v>19</v>
      </c>
      <c r="N3328" s="194" t="s">
        <v>44</v>
      </c>
      <c r="O3328" s="68"/>
      <c r="P3328" s="195">
        <f>O3328*H3328</f>
        <v>0</v>
      </c>
      <c r="Q3328" s="195">
        <v>4.4290000000000003E-2</v>
      </c>
      <c r="R3328" s="195">
        <f>Q3328*H3328</f>
        <v>1.2170892000000002</v>
      </c>
      <c r="S3328" s="195">
        <v>0</v>
      </c>
      <c r="T3328" s="196">
        <f>S3328*H3328</f>
        <v>0</v>
      </c>
      <c r="U3328" s="38"/>
      <c r="V3328" s="38"/>
      <c r="W3328" s="38"/>
      <c r="X3328" s="38"/>
      <c r="Y3328" s="38"/>
      <c r="Z3328" s="38"/>
      <c r="AA3328" s="38"/>
      <c r="AB3328" s="38"/>
      <c r="AC3328" s="38"/>
      <c r="AD3328" s="38"/>
      <c r="AE3328" s="38"/>
      <c r="AR3328" s="197" t="s">
        <v>642</v>
      </c>
      <c r="AT3328" s="197" t="s">
        <v>533</v>
      </c>
      <c r="AU3328" s="197" t="s">
        <v>85</v>
      </c>
      <c r="AY3328" s="21" t="s">
        <v>525</v>
      </c>
      <c r="BE3328" s="198">
        <f>IF(N3328="základní",J3328,0)</f>
        <v>0</v>
      </c>
      <c r="BF3328" s="198">
        <f>IF(N3328="snížená",J3328,0)</f>
        <v>0</v>
      </c>
      <c r="BG3328" s="198">
        <f>IF(N3328="zákl. přenesená",J3328,0)</f>
        <v>0</v>
      </c>
      <c r="BH3328" s="198">
        <f>IF(N3328="sníž. přenesená",J3328,0)</f>
        <v>0</v>
      </c>
      <c r="BI3328" s="198">
        <f>IF(N3328="nulová",J3328,0)</f>
        <v>0</v>
      </c>
      <c r="BJ3328" s="21" t="s">
        <v>85</v>
      </c>
      <c r="BK3328" s="198">
        <f>ROUND(I3328*H3328,2)</f>
        <v>0</v>
      </c>
      <c r="BL3328" s="21" t="s">
        <v>642</v>
      </c>
      <c r="BM3328" s="197" t="s">
        <v>3676</v>
      </c>
    </row>
    <row r="3329" spans="1:65" s="2" customFormat="1" ht="11.25">
      <c r="A3329" s="38"/>
      <c r="B3329" s="39"/>
      <c r="C3329" s="40"/>
      <c r="D3329" s="199" t="s">
        <v>542</v>
      </c>
      <c r="E3329" s="40"/>
      <c r="F3329" s="200" t="s">
        <v>3677</v>
      </c>
      <c r="G3329" s="40"/>
      <c r="H3329" s="40"/>
      <c r="I3329" s="201"/>
      <c r="J3329" s="40"/>
      <c r="K3329" s="40"/>
      <c r="L3329" s="43"/>
      <c r="M3329" s="202"/>
      <c r="N3329" s="203"/>
      <c r="O3329" s="68"/>
      <c r="P3329" s="68"/>
      <c r="Q3329" s="68"/>
      <c r="R3329" s="68"/>
      <c r="S3329" s="68"/>
      <c r="T3329" s="69"/>
      <c r="U3329" s="38"/>
      <c r="V3329" s="38"/>
      <c r="W3329" s="38"/>
      <c r="X3329" s="38"/>
      <c r="Y3329" s="38"/>
      <c r="Z3329" s="38"/>
      <c r="AA3329" s="38"/>
      <c r="AB3329" s="38"/>
      <c r="AC3329" s="38"/>
      <c r="AD3329" s="38"/>
      <c r="AE3329" s="38"/>
      <c r="AT3329" s="21" t="s">
        <v>542</v>
      </c>
      <c r="AU3329" s="21" t="s">
        <v>85</v>
      </c>
    </row>
    <row r="3330" spans="1:65" s="15" customFormat="1" ht="11.25">
      <c r="B3330" s="227"/>
      <c r="C3330" s="228"/>
      <c r="D3330" s="206" t="s">
        <v>546</v>
      </c>
      <c r="E3330" s="229" t="s">
        <v>19</v>
      </c>
      <c r="F3330" s="230" t="s">
        <v>1097</v>
      </c>
      <c r="G3330" s="228"/>
      <c r="H3330" s="229" t="s">
        <v>19</v>
      </c>
      <c r="I3330" s="231"/>
      <c r="J3330" s="228"/>
      <c r="K3330" s="228"/>
      <c r="L3330" s="232"/>
      <c r="M3330" s="233"/>
      <c r="N3330" s="234"/>
      <c r="O3330" s="234"/>
      <c r="P3330" s="234"/>
      <c r="Q3330" s="234"/>
      <c r="R3330" s="234"/>
      <c r="S3330" s="234"/>
      <c r="T3330" s="235"/>
      <c r="AT3330" s="236" t="s">
        <v>546</v>
      </c>
      <c r="AU3330" s="236" t="s">
        <v>85</v>
      </c>
      <c r="AV3330" s="15" t="s">
        <v>79</v>
      </c>
      <c r="AW3330" s="15" t="s">
        <v>33</v>
      </c>
      <c r="AX3330" s="15" t="s">
        <v>72</v>
      </c>
      <c r="AY3330" s="236" t="s">
        <v>525</v>
      </c>
    </row>
    <row r="3331" spans="1:65" s="13" customFormat="1" ht="11.25">
      <c r="B3331" s="204"/>
      <c r="C3331" s="205"/>
      <c r="D3331" s="206" t="s">
        <v>546</v>
      </c>
      <c r="E3331" s="207" t="s">
        <v>19</v>
      </c>
      <c r="F3331" s="208" t="s">
        <v>3678</v>
      </c>
      <c r="G3331" s="205"/>
      <c r="H3331" s="209">
        <v>9.2799999999999994</v>
      </c>
      <c r="I3331" s="210"/>
      <c r="J3331" s="205"/>
      <c r="K3331" s="205"/>
      <c r="L3331" s="211"/>
      <c r="M3331" s="212"/>
      <c r="N3331" s="213"/>
      <c r="O3331" s="213"/>
      <c r="P3331" s="213"/>
      <c r="Q3331" s="213"/>
      <c r="R3331" s="213"/>
      <c r="S3331" s="213"/>
      <c r="T3331" s="214"/>
      <c r="AT3331" s="215" t="s">
        <v>546</v>
      </c>
      <c r="AU3331" s="215" t="s">
        <v>85</v>
      </c>
      <c r="AV3331" s="13" t="s">
        <v>85</v>
      </c>
      <c r="AW3331" s="13" t="s">
        <v>33</v>
      </c>
      <c r="AX3331" s="13" t="s">
        <v>72</v>
      </c>
      <c r="AY3331" s="215" t="s">
        <v>525</v>
      </c>
    </row>
    <row r="3332" spans="1:65" s="15" customFormat="1" ht="11.25">
      <c r="B3332" s="227"/>
      <c r="C3332" s="228"/>
      <c r="D3332" s="206" t="s">
        <v>546</v>
      </c>
      <c r="E3332" s="229" t="s">
        <v>19</v>
      </c>
      <c r="F3332" s="230" t="s">
        <v>1135</v>
      </c>
      <c r="G3332" s="228"/>
      <c r="H3332" s="229" t="s">
        <v>19</v>
      </c>
      <c r="I3332" s="231"/>
      <c r="J3332" s="228"/>
      <c r="K3332" s="228"/>
      <c r="L3332" s="232"/>
      <c r="M3332" s="233"/>
      <c r="N3332" s="234"/>
      <c r="O3332" s="234"/>
      <c r="P3332" s="234"/>
      <c r="Q3332" s="234"/>
      <c r="R3332" s="234"/>
      <c r="S3332" s="234"/>
      <c r="T3332" s="235"/>
      <c r="AT3332" s="236" t="s">
        <v>546</v>
      </c>
      <c r="AU3332" s="236" t="s">
        <v>85</v>
      </c>
      <c r="AV3332" s="15" t="s">
        <v>79</v>
      </c>
      <c r="AW3332" s="15" t="s">
        <v>33</v>
      </c>
      <c r="AX3332" s="15" t="s">
        <v>72</v>
      </c>
      <c r="AY3332" s="236" t="s">
        <v>525</v>
      </c>
    </row>
    <row r="3333" spans="1:65" s="13" customFormat="1" ht="11.25">
      <c r="B3333" s="204"/>
      <c r="C3333" s="205"/>
      <c r="D3333" s="206" t="s">
        <v>546</v>
      </c>
      <c r="E3333" s="207" t="s">
        <v>19</v>
      </c>
      <c r="F3333" s="208" t="s">
        <v>3679</v>
      </c>
      <c r="G3333" s="205"/>
      <c r="H3333" s="209">
        <v>9.1</v>
      </c>
      <c r="I3333" s="210"/>
      <c r="J3333" s="205"/>
      <c r="K3333" s="205"/>
      <c r="L3333" s="211"/>
      <c r="M3333" s="212"/>
      <c r="N3333" s="213"/>
      <c r="O3333" s="213"/>
      <c r="P3333" s="213"/>
      <c r="Q3333" s="213"/>
      <c r="R3333" s="213"/>
      <c r="S3333" s="213"/>
      <c r="T3333" s="214"/>
      <c r="AT3333" s="215" t="s">
        <v>546</v>
      </c>
      <c r="AU3333" s="215" t="s">
        <v>85</v>
      </c>
      <c r="AV3333" s="13" t="s">
        <v>85</v>
      </c>
      <c r="AW3333" s="13" t="s">
        <v>33</v>
      </c>
      <c r="AX3333" s="13" t="s">
        <v>72</v>
      </c>
      <c r="AY3333" s="215" t="s">
        <v>525</v>
      </c>
    </row>
    <row r="3334" spans="1:65" s="15" customFormat="1" ht="11.25">
      <c r="B3334" s="227"/>
      <c r="C3334" s="228"/>
      <c r="D3334" s="206" t="s">
        <v>546</v>
      </c>
      <c r="E3334" s="229" t="s">
        <v>19</v>
      </c>
      <c r="F3334" s="230" t="s">
        <v>1163</v>
      </c>
      <c r="G3334" s="228"/>
      <c r="H3334" s="229" t="s">
        <v>19</v>
      </c>
      <c r="I3334" s="231"/>
      <c r="J3334" s="228"/>
      <c r="K3334" s="228"/>
      <c r="L3334" s="232"/>
      <c r="M3334" s="233"/>
      <c r="N3334" s="234"/>
      <c r="O3334" s="234"/>
      <c r="P3334" s="234"/>
      <c r="Q3334" s="234"/>
      <c r="R3334" s="234"/>
      <c r="S3334" s="234"/>
      <c r="T3334" s="235"/>
      <c r="AT3334" s="236" t="s">
        <v>546</v>
      </c>
      <c r="AU3334" s="236" t="s">
        <v>85</v>
      </c>
      <c r="AV3334" s="15" t="s">
        <v>79</v>
      </c>
      <c r="AW3334" s="15" t="s">
        <v>33</v>
      </c>
      <c r="AX3334" s="15" t="s">
        <v>72</v>
      </c>
      <c r="AY3334" s="236" t="s">
        <v>525</v>
      </c>
    </row>
    <row r="3335" spans="1:65" s="13" customFormat="1" ht="11.25">
      <c r="B3335" s="204"/>
      <c r="C3335" s="205"/>
      <c r="D3335" s="206" t="s">
        <v>546</v>
      </c>
      <c r="E3335" s="207" t="s">
        <v>19</v>
      </c>
      <c r="F3335" s="208" t="s">
        <v>3679</v>
      </c>
      <c r="G3335" s="205"/>
      <c r="H3335" s="209">
        <v>9.1</v>
      </c>
      <c r="I3335" s="210"/>
      <c r="J3335" s="205"/>
      <c r="K3335" s="205"/>
      <c r="L3335" s="211"/>
      <c r="M3335" s="212"/>
      <c r="N3335" s="213"/>
      <c r="O3335" s="213"/>
      <c r="P3335" s="213"/>
      <c r="Q3335" s="213"/>
      <c r="R3335" s="213"/>
      <c r="S3335" s="213"/>
      <c r="T3335" s="214"/>
      <c r="AT3335" s="215" t="s">
        <v>546</v>
      </c>
      <c r="AU3335" s="215" t="s">
        <v>85</v>
      </c>
      <c r="AV3335" s="13" t="s">
        <v>85</v>
      </c>
      <c r="AW3335" s="13" t="s">
        <v>33</v>
      </c>
      <c r="AX3335" s="13" t="s">
        <v>72</v>
      </c>
      <c r="AY3335" s="215" t="s">
        <v>525</v>
      </c>
    </row>
    <row r="3336" spans="1:65" s="14" customFormat="1" ht="11.25">
      <c r="B3336" s="216"/>
      <c r="C3336" s="217"/>
      <c r="D3336" s="206" t="s">
        <v>546</v>
      </c>
      <c r="E3336" s="218" t="s">
        <v>499</v>
      </c>
      <c r="F3336" s="219" t="s">
        <v>552</v>
      </c>
      <c r="G3336" s="217"/>
      <c r="H3336" s="220">
        <v>27.48</v>
      </c>
      <c r="I3336" s="221"/>
      <c r="J3336" s="217"/>
      <c r="K3336" s="217"/>
      <c r="L3336" s="222"/>
      <c r="M3336" s="223"/>
      <c r="N3336" s="224"/>
      <c r="O3336" s="224"/>
      <c r="P3336" s="224"/>
      <c r="Q3336" s="224"/>
      <c r="R3336" s="224"/>
      <c r="S3336" s="224"/>
      <c r="T3336" s="225"/>
      <c r="AT3336" s="226" t="s">
        <v>546</v>
      </c>
      <c r="AU3336" s="226" t="s">
        <v>85</v>
      </c>
      <c r="AV3336" s="14" t="s">
        <v>537</v>
      </c>
      <c r="AW3336" s="14" t="s">
        <v>33</v>
      </c>
      <c r="AX3336" s="14" t="s">
        <v>79</v>
      </c>
      <c r="AY3336" s="226" t="s">
        <v>525</v>
      </c>
    </row>
    <row r="3337" spans="1:65" s="2" customFormat="1" ht="62.65" customHeight="1">
      <c r="A3337" s="38"/>
      <c r="B3337" s="39"/>
      <c r="C3337" s="186" t="s">
        <v>3680</v>
      </c>
      <c r="D3337" s="186" t="s">
        <v>533</v>
      </c>
      <c r="E3337" s="187" t="s">
        <v>3681</v>
      </c>
      <c r="F3337" s="188" t="s">
        <v>3682</v>
      </c>
      <c r="G3337" s="189" t="s">
        <v>132</v>
      </c>
      <c r="H3337" s="190">
        <v>131.23099999999999</v>
      </c>
      <c r="I3337" s="191"/>
      <c r="J3337" s="192">
        <f>ROUND(I3337*H3337,2)</f>
        <v>0</v>
      </c>
      <c r="K3337" s="188" t="s">
        <v>536</v>
      </c>
      <c r="L3337" s="43"/>
      <c r="M3337" s="193" t="s">
        <v>19</v>
      </c>
      <c r="N3337" s="194" t="s">
        <v>44</v>
      </c>
      <c r="O3337" s="68"/>
      <c r="P3337" s="195">
        <f>O3337*H3337</f>
        <v>0</v>
      </c>
      <c r="Q3337" s="195">
        <v>4.5710000000000001E-2</v>
      </c>
      <c r="R3337" s="195">
        <f>Q3337*H3337</f>
        <v>5.9985690099999998</v>
      </c>
      <c r="S3337" s="195">
        <v>0</v>
      </c>
      <c r="T3337" s="196">
        <f>S3337*H3337</f>
        <v>0</v>
      </c>
      <c r="U3337" s="38"/>
      <c r="V3337" s="38"/>
      <c r="W3337" s="38"/>
      <c r="X3337" s="38"/>
      <c r="Y3337" s="38"/>
      <c r="Z3337" s="38"/>
      <c r="AA3337" s="38"/>
      <c r="AB3337" s="38"/>
      <c r="AC3337" s="38"/>
      <c r="AD3337" s="38"/>
      <c r="AE3337" s="38"/>
      <c r="AR3337" s="197" t="s">
        <v>642</v>
      </c>
      <c r="AT3337" s="197" t="s">
        <v>533</v>
      </c>
      <c r="AU3337" s="197" t="s">
        <v>85</v>
      </c>
      <c r="AY3337" s="21" t="s">
        <v>525</v>
      </c>
      <c r="BE3337" s="198">
        <f>IF(N3337="základní",J3337,0)</f>
        <v>0</v>
      </c>
      <c r="BF3337" s="198">
        <f>IF(N3337="snížená",J3337,0)</f>
        <v>0</v>
      </c>
      <c r="BG3337" s="198">
        <f>IF(N3337="zákl. přenesená",J3337,0)</f>
        <v>0</v>
      </c>
      <c r="BH3337" s="198">
        <f>IF(N3337="sníž. přenesená",J3337,0)</f>
        <v>0</v>
      </c>
      <c r="BI3337" s="198">
        <f>IF(N3337="nulová",J3337,0)</f>
        <v>0</v>
      </c>
      <c r="BJ3337" s="21" t="s">
        <v>85</v>
      </c>
      <c r="BK3337" s="198">
        <f>ROUND(I3337*H3337,2)</f>
        <v>0</v>
      </c>
      <c r="BL3337" s="21" t="s">
        <v>642</v>
      </c>
      <c r="BM3337" s="197" t="s">
        <v>3683</v>
      </c>
    </row>
    <row r="3338" spans="1:65" s="2" customFormat="1" ht="11.25">
      <c r="A3338" s="38"/>
      <c r="B3338" s="39"/>
      <c r="C3338" s="40"/>
      <c r="D3338" s="199" t="s">
        <v>542</v>
      </c>
      <c r="E3338" s="40"/>
      <c r="F3338" s="200" t="s">
        <v>3684</v>
      </c>
      <c r="G3338" s="40"/>
      <c r="H3338" s="40"/>
      <c r="I3338" s="201"/>
      <c r="J3338" s="40"/>
      <c r="K3338" s="40"/>
      <c r="L3338" s="43"/>
      <c r="M3338" s="202"/>
      <c r="N3338" s="203"/>
      <c r="O3338" s="68"/>
      <c r="P3338" s="68"/>
      <c r="Q3338" s="68"/>
      <c r="R3338" s="68"/>
      <c r="S3338" s="68"/>
      <c r="T3338" s="69"/>
      <c r="U3338" s="38"/>
      <c r="V3338" s="38"/>
      <c r="W3338" s="38"/>
      <c r="X3338" s="38"/>
      <c r="Y3338" s="38"/>
      <c r="Z3338" s="38"/>
      <c r="AA3338" s="38"/>
      <c r="AB3338" s="38"/>
      <c r="AC3338" s="38"/>
      <c r="AD3338" s="38"/>
      <c r="AE3338" s="38"/>
      <c r="AT3338" s="21" t="s">
        <v>542</v>
      </c>
      <c r="AU3338" s="21" t="s">
        <v>85</v>
      </c>
    </row>
    <row r="3339" spans="1:65" s="15" customFormat="1" ht="11.25">
      <c r="B3339" s="227"/>
      <c r="C3339" s="228"/>
      <c r="D3339" s="206" t="s">
        <v>546</v>
      </c>
      <c r="E3339" s="229" t="s">
        <v>19</v>
      </c>
      <c r="F3339" s="230" t="s">
        <v>1097</v>
      </c>
      <c r="G3339" s="228"/>
      <c r="H3339" s="229" t="s">
        <v>19</v>
      </c>
      <c r="I3339" s="231"/>
      <c r="J3339" s="228"/>
      <c r="K3339" s="228"/>
      <c r="L3339" s="232"/>
      <c r="M3339" s="233"/>
      <c r="N3339" s="234"/>
      <c r="O3339" s="234"/>
      <c r="P3339" s="234"/>
      <c r="Q3339" s="234"/>
      <c r="R3339" s="234"/>
      <c r="S3339" s="234"/>
      <c r="T3339" s="235"/>
      <c r="AT3339" s="236" t="s">
        <v>546</v>
      </c>
      <c r="AU3339" s="236" t="s">
        <v>85</v>
      </c>
      <c r="AV3339" s="15" t="s">
        <v>79</v>
      </c>
      <c r="AW3339" s="15" t="s">
        <v>33</v>
      </c>
      <c r="AX3339" s="15" t="s">
        <v>72</v>
      </c>
      <c r="AY3339" s="236" t="s">
        <v>525</v>
      </c>
    </row>
    <row r="3340" spans="1:65" s="13" customFormat="1" ht="11.25">
      <c r="B3340" s="204"/>
      <c r="C3340" s="205"/>
      <c r="D3340" s="206" t="s">
        <v>546</v>
      </c>
      <c r="E3340" s="207" t="s">
        <v>19</v>
      </c>
      <c r="F3340" s="208" t="s">
        <v>3685</v>
      </c>
      <c r="G3340" s="205"/>
      <c r="H3340" s="209">
        <v>24.364000000000001</v>
      </c>
      <c r="I3340" s="210"/>
      <c r="J3340" s="205"/>
      <c r="K3340" s="205"/>
      <c r="L3340" s="211"/>
      <c r="M3340" s="212"/>
      <c r="N3340" s="213"/>
      <c r="O3340" s="213"/>
      <c r="P3340" s="213"/>
      <c r="Q3340" s="213"/>
      <c r="R3340" s="213"/>
      <c r="S3340" s="213"/>
      <c r="T3340" s="214"/>
      <c r="AT3340" s="215" t="s">
        <v>546</v>
      </c>
      <c r="AU3340" s="215" t="s">
        <v>85</v>
      </c>
      <c r="AV3340" s="13" t="s">
        <v>85</v>
      </c>
      <c r="AW3340" s="13" t="s">
        <v>33</v>
      </c>
      <c r="AX3340" s="13" t="s">
        <v>72</v>
      </c>
      <c r="AY3340" s="215" t="s">
        <v>525</v>
      </c>
    </row>
    <row r="3341" spans="1:65" s="13" customFormat="1" ht="11.25">
      <c r="B3341" s="204"/>
      <c r="C3341" s="205"/>
      <c r="D3341" s="206" t="s">
        <v>546</v>
      </c>
      <c r="E3341" s="207" t="s">
        <v>19</v>
      </c>
      <c r="F3341" s="208" t="s">
        <v>3686</v>
      </c>
      <c r="G3341" s="205"/>
      <c r="H3341" s="209">
        <v>32.96</v>
      </c>
      <c r="I3341" s="210"/>
      <c r="J3341" s="205"/>
      <c r="K3341" s="205"/>
      <c r="L3341" s="211"/>
      <c r="M3341" s="212"/>
      <c r="N3341" s="213"/>
      <c r="O3341" s="213"/>
      <c r="P3341" s="213"/>
      <c r="Q3341" s="213"/>
      <c r="R3341" s="213"/>
      <c r="S3341" s="213"/>
      <c r="T3341" s="214"/>
      <c r="AT3341" s="215" t="s">
        <v>546</v>
      </c>
      <c r="AU3341" s="215" t="s">
        <v>85</v>
      </c>
      <c r="AV3341" s="13" t="s">
        <v>85</v>
      </c>
      <c r="AW3341" s="13" t="s">
        <v>33</v>
      </c>
      <c r="AX3341" s="13" t="s">
        <v>72</v>
      </c>
      <c r="AY3341" s="215" t="s">
        <v>525</v>
      </c>
    </row>
    <row r="3342" spans="1:65" s="15" customFormat="1" ht="11.25">
      <c r="B3342" s="227"/>
      <c r="C3342" s="228"/>
      <c r="D3342" s="206" t="s">
        <v>546</v>
      </c>
      <c r="E3342" s="229" t="s">
        <v>19</v>
      </c>
      <c r="F3342" s="230" t="s">
        <v>1135</v>
      </c>
      <c r="G3342" s="228"/>
      <c r="H3342" s="229" t="s">
        <v>19</v>
      </c>
      <c r="I3342" s="231"/>
      <c r="J3342" s="228"/>
      <c r="K3342" s="228"/>
      <c r="L3342" s="232"/>
      <c r="M3342" s="233"/>
      <c r="N3342" s="234"/>
      <c r="O3342" s="234"/>
      <c r="P3342" s="234"/>
      <c r="Q3342" s="234"/>
      <c r="R3342" s="234"/>
      <c r="S3342" s="234"/>
      <c r="T3342" s="235"/>
      <c r="AT3342" s="236" t="s">
        <v>546</v>
      </c>
      <c r="AU3342" s="236" t="s">
        <v>85</v>
      </c>
      <c r="AV3342" s="15" t="s">
        <v>79</v>
      </c>
      <c r="AW3342" s="15" t="s">
        <v>33</v>
      </c>
      <c r="AX3342" s="15" t="s">
        <v>72</v>
      </c>
      <c r="AY3342" s="236" t="s">
        <v>525</v>
      </c>
    </row>
    <row r="3343" spans="1:65" s="13" customFormat="1" ht="11.25">
      <c r="B3343" s="204"/>
      <c r="C3343" s="205"/>
      <c r="D3343" s="206" t="s">
        <v>546</v>
      </c>
      <c r="E3343" s="207" t="s">
        <v>19</v>
      </c>
      <c r="F3343" s="208" t="s">
        <v>3687</v>
      </c>
      <c r="G3343" s="205"/>
      <c r="H3343" s="209">
        <v>3.7839999999999998</v>
      </c>
      <c r="I3343" s="210"/>
      <c r="J3343" s="205"/>
      <c r="K3343" s="205"/>
      <c r="L3343" s="211"/>
      <c r="M3343" s="212"/>
      <c r="N3343" s="213"/>
      <c r="O3343" s="213"/>
      <c r="P3343" s="213"/>
      <c r="Q3343" s="213"/>
      <c r="R3343" s="213"/>
      <c r="S3343" s="213"/>
      <c r="T3343" s="214"/>
      <c r="AT3343" s="215" t="s">
        <v>546</v>
      </c>
      <c r="AU3343" s="215" t="s">
        <v>85</v>
      </c>
      <c r="AV3343" s="13" t="s">
        <v>85</v>
      </c>
      <c r="AW3343" s="13" t="s">
        <v>33</v>
      </c>
      <c r="AX3343" s="13" t="s">
        <v>72</v>
      </c>
      <c r="AY3343" s="215" t="s">
        <v>525</v>
      </c>
    </row>
    <row r="3344" spans="1:65" s="13" customFormat="1" ht="11.25">
      <c r="B3344" s="204"/>
      <c r="C3344" s="205"/>
      <c r="D3344" s="206" t="s">
        <v>546</v>
      </c>
      <c r="E3344" s="207" t="s">
        <v>19</v>
      </c>
      <c r="F3344" s="208" t="s">
        <v>3688</v>
      </c>
      <c r="G3344" s="205"/>
      <c r="H3344" s="209">
        <v>33.475000000000001</v>
      </c>
      <c r="I3344" s="210"/>
      <c r="J3344" s="205"/>
      <c r="K3344" s="205"/>
      <c r="L3344" s="211"/>
      <c r="M3344" s="212"/>
      <c r="N3344" s="213"/>
      <c r="O3344" s="213"/>
      <c r="P3344" s="213"/>
      <c r="Q3344" s="213"/>
      <c r="R3344" s="213"/>
      <c r="S3344" s="213"/>
      <c r="T3344" s="214"/>
      <c r="AT3344" s="215" t="s">
        <v>546</v>
      </c>
      <c r="AU3344" s="215" t="s">
        <v>85</v>
      </c>
      <c r="AV3344" s="13" t="s">
        <v>85</v>
      </c>
      <c r="AW3344" s="13" t="s">
        <v>33</v>
      </c>
      <c r="AX3344" s="13" t="s">
        <v>72</v>
      </c>
      <c r="AY3344" s="215" t="s">
        <v>525</v>
      </c>
    </row>
    <row r="3345" spans="1:65" s="15" customFormat="1" ht="11.25">
      <c r="B3345" s="227"/>
      <c r="C3345" s="228"/>
      <c r="D3345" s="206" t="s">
        <v>546</v>
      </c>
      <c r="E3345" s="229" t="s">
        <v>19</v>
      </c>
      <c r="F3345" s="230" t="s">
        <v>1163</v>
      </c>
      <c r="G3345" s="228"/>
      <c r="H3345" s="229" t="s">
        <v>19</v>
      </c>
      <c r="I3345" s="231"/>
      <c r="J3345" s="228"/>
      <c r="K3345" s="228"/>
      <c r="L3345" s="232"/>
      <c r="M3345" s="233"/>
      <c r="N3345" s="234"/>
      <c r="O3345" s="234"/>
      <c r="P3345" s="234"/>
      <c r="Q3345" s="234"/>
      <c r="R3345" s="234"/>
      <c r="S3345" s="234"/>
      <c r="T3345" s="235"/>
      <c r="AT3345" s="236" t="s">
        <v>546</v>
      </c>
      <c r="AU3345" s="236" t="s">
        <v>85</v>
      </c>
      <c r="AV3345" s="15" t="s">
        <v>79</v>
      </c>
      <c r="AW3345" s="15" t="s">
        <v>33</v>
      </c>
      <c r="AX3345" s="15" t="s">
        <v>72</v>
      </c>
      <c r="AY3345" s="236" t="s">
        <v>525</v>
      </c>
    </row>
    <row r="3346" spans="1:65" s="13" customFormat="1" ht="11.25">
      <c r="B3346" s="204"/>
      <c r="C3346" s="205"/>
      <c r="D3346" s="206" t="s">
        <v>546</v>
      </c>
      <c r="E3346" s="207" t="s">
        <v>19</v>
      </c>
      <c r="F3346" s="208" t="s">
        <v>3689</v>
      </c>
      <c r="G3346" s="205"/>
      <c r="H3346" s="209">
        <v>3.173</v>
      </c>
      <c r="I3346" s="210"/>
      <c r="J3346" s="205"/>
      <c r="K3346" s="205"/>
      <c r="L3346" s="211"/>
      <c r="M3346" s="212"/>
      <c r="N3346" s="213"/>
      <c r="O3346" s="213"/>
      <c r="P3346" s="213"/>
      <c r="Q3346" s="213"/>
      <c r="R3346" s="213"/>
      <c r="S3346" s="213"/>
      <c r="T3346" s="214"/>
      <c r="AT3346" s="215" t="s">
        <v>546</v>
      </c>
      <c r="AU3346" s="215" t="s">
        <v>85</v>
      </c>
      <c r="AV3346" s="13" t="s">
        <v>85</v>
      </c>
      <c r="AW3346" s="13" t="s">
        <v>33</v>
      </c>
      <c r="AX3346" s="13" t="s">
        <v>72</v>
      </c>
      <c r="AY3346" s="215" t="s">
        <v>525</v>
      </c>
    </row>
    <row r="3347" spans="1:65" s="13" customFormat="1" ht="11.25">
      <c r="B3347" s="204"/>
      <c r="C3347" s="205"/>
      <c r="D3347" s="206" t="s">
        <v>546</v>
      </c>
      <c r="E3347" s="207" t="s">
        <v>19</v>
      </c>
      <c r="F3347" s="208" t="s">
        <v>3688</v>
      </c>
      <c r="G3347" s="205"/>
      <c r="H3347" s="209">
        <v>33.475000000000001</v>
      </c>
      <c r="I3347" s="210"/>
      <c r="J3347" s="205"/>
      <c r="K3347" s="205"/>
      <c r="L3347" s="211"/>
      <c r="M3347" s="212"/>
      <c r="N3347" s="213"/>
      <c r="O3347" s="213"/>
      <c r="P3347" s="213"/>
      <c r="Q3347" s="213"/>
      <c r="R3347" s="213"/>
      <c r="S3347" s="213"/>
      <c r="T3347" s="214"/>
      <c r="AT3347" s="215" t="s">
        <v>546</v>
      </c>
      <c r="AU3347" s="215" t="s">
        <v>85</v>
      </c>
      <c r="AV3347" s="13" t="s">
        <v>85</v>
      </c>
      <c r="AW3347" s="13" t="s">
        <v>33</v>
      </c>
      <c r="AX3347" s="13" t="s">
        <v>72</v>
      </c>
      <c r="AY3347" s="215" t="s">
        <v>525</v>
      </c>
    </row>
    <row r="3348" spans="1:65" s="14" customFormat="1" ht="11.25">
      <c r="B3348" s="216"/>
      <c r="C3348" s="217"/>
      <c r="D3348" s="206" t="s">
        <v>546</v>
      </c>
      <c r="E3348" s="218" t="s">
        <v>502</v>
      </c>
      <c r="F3348" s="219" t="s">
        <v>552</v>
      </c>
      <c r="G3348" s="217"/>
      <c r="H3348" s="220">
        <v>131.23099999999999</v>
      </c>
      <c r="I3348" s="221"/>
      <c r="J3348" s="217"/>
      <c r="K3348" s="217"/>
      <c r="L3348" s="222"/>
      <c r="M3348" s="223"/>
      <c r="N3348" s="224"/>
      <c r="O3348" s="224"/>
      <c r="P3348" s="224"/>
      <c r="Q3348" s="224"/>
      <c r="R3348" s="224"/>
      <c r="S3348" s="224"/>
      <c r="T3348" s="225"/>
      <c r="AT3348" s="226" t="s">
        <v>546</v>
      </c>
      <c r="AU3348" s="226" t="s">
        <v>85</v>
      </c>
      <c r="AV3348" s="14" t="s">
        <v>537</v>
      </c>
      <c r="AW3348" s="14" t="s">
        <v>33</v>
      </c>
      <c r="AX3348" s="14" t="s">
        <v>79</v>
      </c>
      <c r="AY3348" s="226" t="s">
        <v>525</v>
      </c>
    </row>
    <row r="3349" spans="1:65" s="2" customFormat="1" ht="62.65" customHeight="1">
      <c r="A3349" s="38"/>
      <c r="B3349" s="39"/>
      <c r="C3349" s="186" t="s">
        <v>3690</v>
      </c>
      <c r="D3349" s="186" t="s">
        <v>533</v>
      </c>
      <c r="E3349" s="187" t="s">
        <v>3691</v>
      </c>
      <c r="F3349" s="188" t="s">
        <v>3692</v>
      </c>
      <c r="G3349" s="189" t="s">
        <v>132</v>
      </c>
      <c r="H3349" s="190">
        <v>28.626000000000001</v>
      </c>
      <c r="I3349" s="191"/>
      <c r="J3349" s="192">
        <f>ROUND(I3349*H3349,2)</f>
        <v>0</v>
      </c>
      <c r="K3349" s="188" t="s">
        <v>536</v>
      </c>
      <c r="L3349" s="43"/>
      <c r="M3349" s="193" t="s">
        <v>19</v>
      </c>
      <c r="N3349" s="194" t="s">
        <v>44</v>
      </c>
      <c r="O3349" s="68"/>
      <c r="P3349" s="195">
        <f>O3349*H3349</f>
        <v>0</v>
      </c>
      <c r="Q3349" s="195">
        <v>4.555E-2</v>
      </c>
      <c r="R3349" s="195">
        <f>Q3349*H3349</f>
        <v>1.3039143</v>
      </c>
      <c r="S3349" s="195">
        <v>0</v>
      </c>
      <c r="T3349" s="196">
        <f>S3349*H3349</f>
        <v>0</v>
      </c>
      <c r="U3349" s="38"/>
      <c r="V3349" s="38"/>
      <c r="W3349" s="38"/>
      <c r="X3349" s="38"/>
      <c r="Y3349" s="38"/>
      <c r="Z3349" s="38"/>
      <c r="AA3349" s="38"/>
      <c r="AB3349" s="38"/>
      <c r="AC3349" s="38"/>
      <c r="AD3349" s="38"/>
      <c r="AE3349" s="38"/>
      <c r="AR3349" s="197" t="s">
        <v>642</v>
      </c>
      <c r="AT3349" s="197" t="s">
        <v>533</v>
      </c>
      <c r="AU3349" s="197" t="s">
        <v>85</v>
      </c>
      <c r="AY3349" s="21" t="s">
        <v>525</v>
      </c>
      <c r="BE3349" s="198">
        <f>IF(N3349="základní",J3349,0)</f>
        <v>0</v>
      </c>
      <c r="BF3349" s="198">
        <f>IF(N3349="snížená",J3349,0)</f>
        <v>0</v>
      </c>
      <c r="BG3349" s="198">
        <f>IF(N3349="zákl. přenesená",J3349,0)</f>
        <v>0</v>
      </c>
      <c r="BH3349" s="198">
        <f>IF(N3349="sníž. přenesená",J3349,0)</f>
        <v>0</v>
      </c>
      <c r="BI3349" s="198">
        <f>IF(N3349="nulová",J3349,0)</f>
        <v>0</v>
      </c>
      <c r="BJ3349" s="21" t="s">
        <v>85</v>
      </c>
      <c r="BK3349" s="198">
        <f>ROUND(I3349*H3349,2)</f>
        <v>0</v>
      </c>
      <c r="BL3349" s="21" t="s">
        <v>642</v>
      </c>
      <c r="BM3349" s="197" t="s">
        <v>3693</v>
      </c>
    </row>
    <row r="3350" spans="1:65" s="2" customFormat="1" ht="11.25">
      <c r="A3350" s="38"/>
      <c r="B3350" s="39"/>
      <c r="C3350" s="40"/>
      <c r="D3350" s="199" t="s">
        <v>542</v>
      </c>
      <c r="E3350" s="40"/>
      <c r="F3350" s="200" t="s">
        <v>3694</v>
      </c>
      <c r="G3350" s="40"/>
      <c r="H3350" s="40"/>
      <c r="I3350" s="201"/>
      <c r="J3350" s="40"/>
      <c r="K3350" s="40"/>
      <c r="L3350" s="43"/>
      <c r="M3350" s="202"/>
      <c r="N3350" s="203"/>
      <c r="O3350" s="68"/>
      <c r="P3350" s="68"/>
      <c r="Q3350" s="68"/>
      <c r="R3350" s="68"/>
      <c r="S3350" s="68"/>
      <c r="T3350" s="69"/>
      <c r="U3350" s="38"/>
      <c r="V3350" s="38"/>
      <c r="W3350" s="38"/>
      <c r="X3350" s="38"/>
      <c r="Y3350" s="38"/>
      <c r="Z3350" s="38"/>
      <c r="AA3350" s="38"/>
      <c r="AB3350" s="38"/>
      <c r="AC3350" s="38"/>
      <c r="AD3350" s="38"/>
      <c r="AE3350" s="38"/>
      <c r="AT3350" s="21" t="s">
        <v>542</v>
      </c>
      <c r="AU3350" s="21" t="s">
        <v>85</v>
      </c>
    </row>
    <row r="3351" spans="1:65" s="15" customFormat="1" ht="11.25">
      <c r="B3351" s="227"/>
      <c r="C3351" s="228"/>
      <c r="D3351" s="206" t="s">
        <v>546</v>
      </c>
      <c r="E3351" s="229" t="s">
        <v>19</v>
      </c>
      <c r="F3351" s="230" t="s">
        <v>1187</v>
      </c>
      <c r="G3351" s="228"/>
      <c r="H3351" s="229" t="s">
        <v>19</v>
      </c>
      <c r="I3351" s="231"/>
      <c r="J3351" s="228"/>
      <c r="K3351" s="228"/>
      <c r="L3351" s="232"/>
      <c r="M3351" s="233"/>
      <c r="N3351" s="234"/>
      <c r="O3351" s="234"/>
      <c r="P3351" s="234"/>
      <c r="Q3351" s="234"/>
      <c r="R3351" s="234"/>
      <c r="S3351" s="234"/>
      <c r="T3351" s="235"/>
      <c r="AT3351" s="236" t="s">
        <v>546</v>
      </c>
      <c r="AU3351" s="236" t="s">
        <v>85</v>
      </c>
      <c r="AV3351" s="15" t="s">
        <v>79</v>
      </c>
      <c r="AW3351" s="15" t="s">
        <v>33</v>
      </c>
      <c r="AX3351" s="15" t="s">
        <v>72</v>
      </c>
      <c r="AY3351" s="236" t="s">
        <v>525</v>
      </c>
    </row>
    <row r="3352" spans="1:65" s="13" customFormat="1" ht="11.25">
      <c r="B3352" s="204"/>
      <c r="C3352" s="205"/>
      <c r="D3352" s="206" t="s">
        <v>546</v>
      </c>
      <c r="E3352" s="207" t="s">
        <v>19</v>
      </c>
      <c r="F3352" s="208" t="s">
        <v>3695</v>
      </c>
      <c r="G3352" s="205"/>
      <c r="H3352" s="209">
        <v>8.7639999999999993</v>
      </c>
      <c r="I3352" s="210"/>
      <c r="J3352" s="205"/>
      <c r="K3352" s="205"/>
      <c r="L3352" s="211"/>
      <c r="M3352" s="212"/>
      <c r="N3352" s="213"/>
      <c r="O3352" s="213"/>
      <c r="P3352" s="213"/>
      <c r="Q3352" s="213"/>
      <c r="R3352" s="213"/>
      <c r="S3352" s="213"/>
      <c r="T3352" s="214"/>
      <c r="AT3352" s="215" t="s">
        <v>546</v>
      </c>
      <c r="AU3352" s="215" t="s">
        <v>85</v>
      </c>
      <c r="AV3352" s="13" t="s">
        <v>85</v>
      </c>
      <c r="AW3352" s="13" t="s">
        <v>33</v>
      </c>
      <c r="AX3352" s="13" t="s">
        <v>72</v>
      </c>
      <c r="AY3352" s="215" t="s">
        <v>525</v>
      </c>
    </row>
    <row r="3353" spans="1:65" s="13" customFormat="1" ht="11.25">
      <c r="B3353" s="204"/>
      <c r="C3353" s="205"/>
      <c r="D3353" s="206" t="s">
        <v>546</v>
      </c>
      <c r="E3353" s="207" t="s">
        <v>19</v>
      </c>
      <c r="F3353" s="208" t="s">
        <v>3696</v>
      </c>
      <c r="G3353" s="205"/>
      <c r="H3353" s="209">
        <v>19.861999999999998</v>
      </c>
      <c r="I3353" s="210"/>
      <c r="J3353" s="205"/>
      <c r="K3353" s="205"/>
      <c r="L3353" s="211"/>
      <c r="M3353" s="212"/>
      <c r="N3353" s="213"/>
      <c r="O3353" s="213"/>
      <c r="P3353" s="213"/>
      <c r="Q3353" s="213"/>
      <c r="R3353" s="213"/>
      <c r="S3353" s="213"/>
      <c r="T3353" s="214"/>
      <c r="AT3353" s="215" t="s">
        <v>546</v>
      </c>
      <c r="AU3353" s="215" t="s">
        <v>85</v>
      </c>
      <c r="AV3353" s="13" t="s">
        <v>85</v>
      </c>
      <c r="AW3353" s="13" t="s">
        <v>33</v>
      </c>
      <c r="AX3353" s="13" t="s">
        <v>72</v>
      </c>
      <c r="AY3353" s="215" t="s">
        <v>525</v>
      </c>
    </row>
    <row r="3354" spans="1:65" s="14" customFormat="1" ht="11.25">
      <c r="B3354" s="216"/>
      <c r="C3354" s="217"/>
      <c r="D3354" s="206" t="s">
        <v>546</v>
      </c>
      <c r="E3354" s="218" t="s">
        <v>516</v>
      </c>
      <c r="F3354" s="219" t="s">
        <v>552</v>
      </c>
      <c r="G3354" s="217"/>
      <c r="H3354" s="220">
        <v>28.626000000000001</v>
      </c>
      <c r="I3354" s="221"/>
      <c r="J3354" s="217"/>
      <c r="K3354" s="217"/>
      <c r="L3354" s="222"/>
      <c r="M3354" s="223"/>
      <c r="N3354" s="224"/>
      <c r="O3354" s="224"/>
      <c r="P3354" s="224"/>
      <c r="Q3354" s="224"/>
      <c r="R3354" s="224"/>
      <c r="S3354" s="224"/>
      <c r="T3354" s="225"/>
      <c r="AT3354" s="226" t="s">
        <v>546</v>
      </c>
      <c r="AU3354" s="226" t="s">
        <v>85</v>
      </c>
      <c r="AV3354" s="14" t="s">
        <v>537</v>
      </c>
      <c r="AW3354" s="14" t="s">
        <v>33</v>
      </c>
      <c r="AX3354" s="14" t="s">
        <v>79</v>
      </c>
      <c r="AY3354" s="226" t="s">
        <v>525</v>
      </c>
    </row>
    <row r="3355" spans="1:65" s="2" customFormat="1" ht="62.65" customHeight="1">
      <c r="A3355" s="38"/>
      <c r="B3355" s="39"/>
      <c r="C3355" s="186" t="s">
        <v>3697</v>
      </c>
      <c r="D3355" s="186" t="s">
        <v>533</v>
      </c>
      <c r="E3355" s="187" t="s">
        <v>3698</v>
      </c>
      <c r="F3355" s="188" t="s">
        <v>3699</v>
      </c>
      <c r="G3355" s="189" t="s">
        <v>132</v>
      </c>
      <c r="H3355" s="190">
        <v>445.89699999999999</v>
      </c>
      <c r="I3355" s="191"/>
      <c r="J3355" s="192">
        <f>ROUND(I3355*H3355,2)</f>
        <v>0</v>
      </c>
      <c r="K3355" s="188" t="s">
        <v>536</v>
      </c>
      <c r="L3355" s="43"/>
      <c r="M3355" s="193" t="s">
        <v>19</v>
      </c>
      <c r="N3355" s="194" t="s">
        <v>44</v>
      </c>
      <c r="O3355" s="68"/>
      <c r="P3355" s="195">
        <f>O3355*H3355</f>
        <v>0</v>
      </c>
      <c r="Q3355" s="195">
        <v>4.6969999999999998E-2</v>
      </c>
      <c r="R3355" s="195">
        <f>Q3355*H3355</f>
        <v>20.943782089999999</v>
      </c>
      <c r="S3355" s="195">
        <v>0</v>
      </c>
      <c r="T3355" s="196">
        <f>S3355*H3355</f>
        <v>0</v>
      </c>
      <c r="U3355" s="38"/>
      <c r="V3355" s="38"/>
      <c r="W3355" s="38"/>
      <c r="X3355" s="38"/>
      <c r="Y3355" s="38"/>
      <c r="Z3355" s="38"/>
      <c r="AA3355" s="38"/>
      <c r="AB3355" s="38"/>
      <c r="AC3355" s="38"/>
      <c r="AD3355" s="38"/>
      <c r="AE3355" s="38"/>
      <c r="AR3355" s="197" t="s">
        <v>642</v>
      </c>
      <c r="AT3355" s="197" t="s">
        <v>533</v>
      </c>
      <c r="AU3355" s="197" t="s">
        <v>85</v>
      </c>
      <c r="AY3355" s="21" t="s">
        <v>525</v>
      </c>
      <c r="BE3355" s="198">
        <f>IF(N3355="základní",J3355,0)</f>
        <v>0</v>
      </c>
      <c r="BF3355" s="198">
        <f>IF(N3355="snížená",J3355,0)</f>
        <v>0</v>
      </c>
      <c r="BG3355" s="198">
        <f>IF(N3355="zákl. přenesená",J3355,0)</f>
        <v>0</v>
      </c>
      <c r="BH3355" s="198">
        <f>IF(N3355="sníž. přenesená",J3355,0)</f>
        <v>0</v>
      </c>
      <c r="BI3355" s="198">
        <f>IF(N3355="nulová",J3355,0)</f>
        <v>0</v>
      </c>
      <c r="BJ3355" s="21" t="s">
        <v>85</v>
      </c>
      <c r="BK3355" s="198">
        <f>ROUND(I3355*H3355,2)</f>
        <v>0</v>
      </c>
      <c r="BL3355" s="21" t="s">
        <v>642</v>
      </c>
      <c r="BM3355" s="197" t="s">
        <v>3700</v>
      </c>
    </row>
    <row r="3356" spans="1:65" s="2" customFormat="1" ht="11.25">
      <c r="A3356" s="38"/>
      <c r="B3356" s="39"/>
      <c r="C3356" s="40"/>
      <c r="D3356" s="199" t="s">
        <v>542</v>
      </c>
      <c r="E3356" s="40"/>
      <c r="F3356" s="200" t="s">
        <v>3701</v>
      </c>
      <c r="G3356" s="40"/>
      <c r="H3356" s="40"/>
      <c r="I3356" s="201"/>
      <c r="J3356" s="40"/>
      <c r="K3356" s="40"/>
      <c r="L3356" s="43"/>
      <c r="M3356" s="202"/>
      <c r="N3356" s="203"/>
      <c r="O3356" s="68"/>
      <c r="P3356" s="68"/>
      <c r="Q3356" s="68"/>
      <c r="R3356" s="68"/>
      <c r="S3356" s="68"/>
      <c r="T3356" s="69"/>
      <c r="U3356" s="38"/>
      <c r="V3356" s="38"/>
      <c r="W3356" s="38"/>
      <c r="X3356" s="38"/>
      <c r="Y3356" s="38"/>
      <c r="Z3356" s="38"/>
      <c r="AA3356" s="38"/>
      <c r="AB3356" s="38"/>
      <c r="AC3356" s="38"/>
      <c r="AD3356" s="38"/>
      <c r="AE3356" s="38"/>
      <c r="AT3356" s="21" t="s">
        <v>542</v>
      </c>
      <c r="AU3356" s="21" t="s">
        <v>85</v>
      </c>
    </row>
    <row r="3357" spans="1:65" s="15" customFormat="1" ht="11.25">
      <c r="B3357" s="227"/>
      <c r="C3357" s="228"/>
      <c r="D3357" s="206" t="s">
        <v>546</v>
      </c>
      <c r="E3357" s="229" t="s">
        <v>19</v>
      </c>
      <c r="F3357" s="230" t="s">
        <v>1187</v>
      </c>
      <c r="G3357" s="228"/>
      <c r="H3357" s="229" t="s">
        <v>19</v>
      </c>
      <c r="I3357" s="231"/>
      <c r="J3357" s="228"/>
      <c r="K3357" s="228"/>
      <c r="L3357" s="232"/>
      <c r="M3357" s="233"/>
      <c r="N3357" s="234"/>
      <c r="O3357" s="234"/>
      <c r="P3357" s="234"/>
      <c r="Q3357" s="234"/>
      <c r="R3357" s="234"/>
      <c r="S3357" s="234"/>
      <c r="T3357" s="235"/>
      <c r="AT3357" s="236" t="s">
        <v>546</v>
      </c>
      <c r="AU3357" s="236" t="s">
        <v>85</v>
      </c>
      <c r="AV3357" s="15" t="s">
        <v>79</v>
      </c>
      <c r="AW3357" s="15" t="s">
        <v>33</v>
      </c>
      <c r="AX3357" s="15" t="s">
        <v>72</v>
      </c>
      <c r="AY3357" s="236" t="s">
        <v>525</v>
      </c>
    </row>
    <row r="3358" spans="1:65" s="13" customFormat="1" ht="22.5">
      <c r="B3358" s="204"/>
      <c r="C3358" s="205"/>
      <c r="D3358" s="206" t="s">
        <v>546</v>
      </c>
      <c r="E3358" s="207" t="s">
        <v>19</v>
      </c>
      <c r="F3358" s="208" t="s">
        <v>3702</v>
      </c>
      <c r="G3358" s="205"/>
      <c r="H3358" s="209">
        <v>56.872999999999998</v>
      </c>
      <c r="I3358" s="210"/>
      <c r="J3358" s="205"/>
      <c r="K3358" s="205"/>
      <c r="L3358" s="211"/>
      <c r="M3358" s="212"/>
      <c r="N3358" s="213"/>
      <c r="O3358" s="213"/>
      <c r="P3358" s="213"/>
      <c r="Q3358" s="213"/>
      <c r="R3358" s="213"/>
      <c r="S3358" s="213"/>
      <c r="T3358" s="214"/>
      <c r="AT3358" s="215" t="s">
        <v>546</v>
      </c>
      <c r="AU3358" s="215" t="s">
        <v>85</v>
      </c>
      <c r="AV3358" s="13" t="s">
        <v>85</v>
      </c>
      <c r="AW3358" s="13" t="s">
        <v>33</v>
      </c>
      <c r="AX3358" s="13" t="s">
        <v>72</v>
      </c>
      <c r="AY3358" s="215" t="s">
        <v>525</v>
      </c>
    </row>
    <row r="3359" spans="1:65" s="13" customFormat="1" ht="11.25">
      <c r="B3359" s="204"/>
      <c r="C3359" s="205"/>
      <c r="D3359" s="206" t="s">
        <v>546</v>
      </c>
      <c r="E3359" s="207" t="s">
        <v>19</v>
      </c>
      <c r="F3359" s="208" t="s">
        <v>3703</v>
      </c>
      <c r="G3359" s="205"/>
      <c r="H3359" s="209">
        <v>16.809999999999999</v>
      </c>
      <c r="I3359" s="210"/>
      <c r="J3359" s="205"/>
      <c r="K3359" s="205"/>
      <c r="L3359" s="211"/>
      <c r="M3359" s="212"/>
      <c r="N3359" s="213"/>
      <c r="O3359" s="213"/>
      <c r="P3359" s="213"/>
      <c r="Q3359" s="213"/>
      <c r="R3359" s="213"/>
      <c r="S3359" s="213"/>
      <c r="T3359" s="214"/>
      <c r="AT3359" s="215" t="s">
        <v>546</v>
      </c>
      <c r="AU3359" s="215" t="s">
        <v>85</v>
      </c>
      <c r="AV3359" s="13" t="s">
        <v>85</v>
      </c>
      <c r="AW3359" s="13" t="s">
        <v>33</v>
      </c>
      <c r="AX3359" s="13" t="s">
        <v>72</v>
      </c>
      <c r="AY3359" s="215" t="s">
        <v>525</v>
      </c>
    </row>
    <row r="3360" spans="1:65" s="15" customFormat="1" ht="11.25">
      <c r="B3360" s="227"/>
      <c r="C3360" s="228"/>
      <c r="D3360" s="206" t="s">
        <v>546</v>
      </c>
      <c r="E3360" s="229" t="s">
        <v>19</v>
      </c>
      <c r="F3360" s="230" t="s">
        <v>1097</v>
      </c>
      <c r="G3360" s="228"/>
      <c r="H3360" s="229" t="s">
        <v>19</v>
      </c>
      <c r="I3360" s="231"/>
      <c r="J3360" s="228"/>
      <c r="K3360" s="228"/>
      <c r="L3360" s="232"/>
      <c r="M3360" s="233"/>
      <c r="N3360" s="234"/>
      <c r="O3360" s="234"/>
      <c r="P3360" s="234"/>
      <c r="Q3360" s="234"/>
      <c r="R3360" s="234"/>
      <c r="S3360" s="234"/>
      <c r="T3360" s="235"/>
      <c r="AT3360" s="236" t="s">
        <v>546</v>
      </c>
      <c r="AU3360" s="236" t="s">
        <v>85</v>
      </c>
      <c r="AV3360" s="15" t="s">
        <v>79</v>
      </c>
      <c r="AW3360" s="15" t="s">
        <v>33</v>
      </c>
      <c r="AX3360" s="15" t="s">
        <v>72</v>
      </c>
      <c r="AY3360" s="236" t="s">
        <v>525</v>
      </c>
    </row>
    <row r="3361" spans="1:65" s="13" customFormat="1" ht="11.25">
      <c r="B3361" s="204"/>
      <c r="C3361" s="205"/>
      <c r="D3361" s="206" t="s">
        <v>546</v>
      </c>
      <c r="E3361" s="207" t="s">
        <v>19</v>
      </c>
      <c r="F3361" s="208" t="s">
        <v>3704</v>
      </c>
      <c r="G3361" s="205"/>
      <c r="H3361" s="209">
        <v>40.162999999999997</v>
      </c>
      <c r="I3361" s="210"/>
      <c r="J3361" s="205"/>
      <c r="K3361" s="205"/>
      <c r="L3361" s="211"/>
      <c r="M3361" s="212"/>
      <c r="N3361" s="213"/>
      <c r="O3361" s="213"/>
      <c r="P3361" s="213"/>
      <c r="Q3361" s="213"/>
      <c r="R3361" s="213"/>
      <c r="S3361" s="213"/>
      <c r="T3361" s="214"/>
      <c r="AT3361" s="215" t="s">
        <v>546</v>
      </c>
      <c r="AU3361" s="215" t="s">
        <v>85</v>
      </c>
      <c r="AV3361" s="13" t="s">
        <v>85</v>
      </c>
      <c r="AW3361" s="13" t="s">
        <v>33</v>
      </c>
      <c r="AX3361" s="13" t="s">
        <v>72</v>
      </c>
      <c r="AY3361" s="215" t="s">
        <v>525</v>
      </c>
    </row>
    <row r="3362" spans="1:65" s="13" customFormat="1" ht="11.25">
      <c r="B3362" s="204"/>
      <c r="C3362" s="205"/>
      <c r="D3362" s="206" t="s">
        <v>546</v>
      </c>
      <c r="E3362" s="207" t="s">
        <v>19</v>
      </c>
      <c r="F3362" s="208" t="s">
        <v>3705</v>
      </c>
      <c r="G3362" s="205"/>
      <c r="H3362" s="209">
        <v>5.95</v>
      </c>
      <c r="I3362" s="210"/>
      <c r="J3362" s="205"/>
      <c r="K3362" s="205"/>
      <c r="L3362" s="211"/>
      <c r="M3362" s="212"/>
      <c r="N3362" s="213"/>
      <c r="O3362" s="213"/>
      <c r="P3362" s="213"/>
      <c r="Q3362" s="213"/>
      <c r="R3362" s="213"/>
      <c r="S3362" s="213"/>
      <c r="T3362" s="214"/>
      <c r="AT3362" s="215" t="s">
        <v>546</v>
      </c>
      <c r="AU3362" s="215" t="s">
        <v>85</v>
      </c>
      <c r="AV3362" s="13" t="s">
        <v>85</v>
      </c>
      <c r="AW3362" s="13" t="s">
        <v>33</v>
      </c>
      <c r="AX3362" s="13" t="s">
        <v>72</v>
      </c>
      <c r="AY3362" s="215" t="s">
        <v>525</v>
      </c>
    </row>
    <row r="3363" spans="1:65" s="13" customFormat="1" ht="11.25">
      <c r="B3363" s="204"/>
      <c r="C3363" s="205"/>
      <c r="D3363" s="206" t="s">
        <v>546</v>
      </c>
      <c r="E3363" s="207" t="s">
        <v>19</v>
      </c>
      <c r="F3363" s="208" t="s">
        <v>3706</v>
      </c>
      <c r="G3363" s="205"/>
      <c r="H3363" s="209">
        <v>93.21</v>
      </c>
      <c r="I3363" s="210"/>
      <c r="J3363" s="205"/>
      <c r="K3363" s="205"/>
      <c r="L3363" s="211"/>
      <c r="M3363" s="212"/>
      <c r="N3363" s="213"/>
      <c r="O3363" s="213"/>
      <c r="P3363" s="213"/>
      <c r="Q3363" s="213"/>
      <c r="R3363" s="213"/>
      <c r="S3363" s="213"/>
      <c r="T3363" s="214"/>
      <c r="AT3363" s="215" t="s">
        <v>546</v>
      </c>
      <c r="AU3363" s="215" t="s">
        <v>85</v>
      </c>
      <c r="AV3363" s="13" t="s">
        <v>85</v>
      </c>
      <c r="AW3363" s="13" t="s">
        <v>33</v>
      </c>
      <c r="AX3363" s="13" t="s">
        <v>72</v>
      </c>
      <c r="AY3363" s="215" t="s">
        <v>525</v>
      </c>
    </row>
    <row r="3364" spans="1:65" s="15" customFormat="1" ht="11.25">
      <c r="B3364" s="227"/>
      <c r="C3364" s="228"/>
      <c r="D3364" s="206" t="s">
        <v>546</v>
      </c>
      <c r="E3364" s="229" t="s">
        <v>19</v>
      </c>
      <c r="F3364" s="230" t="s">
        <v>1135</v>
      </c>
      <c r="G3364" s="228"/>
      <c r="H3364" s="229" t="s">
        <v>19</v>
      </c>
      <c r="I3364" s="231"/>
      <c r="J3364" s="228"/>
      <c r="K3364" s="228"/>
      <c r="L3364" s="232"/>
      <c r="M3364" s="233"/>
      <c r="N3364" s="234"/>
      <c r="O3364" s="234"/>
      <c r="P3364" s="234"/>
      <c r="Q3364" s="234"/>
      <c r="R3364" s="234"/>
      <c r="S3364" s="234"/>
      <c r="T3364" s="235"/>
      <c r="AT3364" s="236" t="s">
        <v>546</v>
      </c>
      <c r="AU3364" s="236" t="s">
        <v>85</v>
      </c>
      <c r="AV3364" s="15" t="s">
        <v>79</v>
      </c>
      <c r="AW3364" s="15" t="s">
        <v>33</v>
      </c>
      <c r="AX3364" s="15" t="s">
        <v>72</v>
      </c>
      <c r="AY3364" s="236" t="s">
        <v>525</v>
      </c>
    </row>
    <row r="3365" spans="1:65" s="13" customFormat="1" ht="11.25">
      <c r="B3365" s="204"/>
      <c r="C3365" s="205"/>
      <c r="D3365" s="206" t="s">
        <v>546</v>
      </c>
      <c r="E3365" s="207" t="s">
        <v>19</v>
      </c>
      <c r="F3365" s="208" t="s">
        <v>3707</v>
      </c>
      <c r="G3365" s="205"/>
      <c r="H3365" s="209">
        <v>35.015000000000001</v>
      </c>
      <c r="I3365" s="210"/>
      <c r="J3365" s="205"/>
      <c r="K3365" s="205"/>
      <c r="L3365" s="211"/>
      <c r="M3365" s="212"/>
      <c r="N3365" s="213"/>
      <c r="O3365" s="213"/>
      <c r="P3365" s="213"/>
      <c r="Q3365" s="213"/>
      <c r="R3365" s="213"/>
      <c r="S3365" s="213"/>
      <c r="T3365" s="214"/>
      <c r="AT3365" s="215" t="s">
        <v>546</v>
      </c>
      <c r="AU3365" s="215" t="s">
        <v>85</v>
      </c>
      <c r="AV3365" s="13" t="s">
        <v>85</v>
      </c>
      <c r="AW3365" s="13" t="s">
        <v>33</v>
      </c>
      <c r="AX3365" s="13" t="s">
        <v>72</v>
      </c>
      <c r="AY3365" s="215" t="s">
        <v>525</v>
      </c>
    </row>
    <row r="3366" spans="1:65" s="13" customFormat="1" ht="11.25">
      <c r="B3366" s="204"/>
      <c r="C3366" s="205"/>
      <c r="D3366" s="206" t="s">
        <v>546</v>
      </c>
      <c r="E3366" s="207" t="s">
        <v>19</v>
      </c>
      <c r="F3366" s="208" t="s">
        <v>3708</v>
      </c>
      <c r="G3366" s="205"/>
      <c r="H3366" s="209">
        <v>6.0730000000000004</v>
      </c>
      <c r="I3366" s="210"/>
      <c r="J3366" s="205"/>
      <c r="K3366" s="205"/>
      <c r="L3366" s="211"/>
      <c r="M3366" s="212"/>
      <c r="N3366" s="213"/>
      <c r="O3366" s="213"/>
      <c r="P3366" s="213"/>
      <c r="Q3366" s="213"/>
      <c r="R3366" s="213"/>
      <c r="S3366" s="213"/>
      <c r="T3366" s="214"/>
      <c r="AT3366" s="215" t="s">
        <v>546</v>
      </c>
      <c r="AU3366" s="215" t="s">
        <v>85</v>
      </c>
      <c r="AV3366" s="13" t="s">
        <v>85</v>
      </c>
      <c r="AW3366" s="13" t="s">
        <v>33</v>
      </c>
      <c r="AX3366" s="13" t="s">
        <v>72</v>
      </c>
      <c r="AY3366" s="215" t="s">
        <v>525</v>
      </c>
    </row>
    <row r="3367" spans="1:65" s="13" customFormat="1" ht="11.25">
      <c r="B3367" s="204"/>
      <c r="C3367" s="205"/>
      <c r="D3367" s="206" t="s">
        <v>546</v>
      </c>
      <c r="E3367" s="207" t="s">
        <v>19</v>
      </c>
      <c r="F3367" s="208" t="s">
        <v>3709</v>
      </c>
      <c r="G3367" s="205"/>
      <c r="H3367" s="209">
        <v>92.864999999999995</v>
      </c>
      <c r="I3367" s="210"/>
      <c r="J3367" s="205"/>
      <c r="K3367" s="205"/>
      <c r="L3367" s="211"/>
      <c r="M3367" s="212"/>
      <c r="N3367" s="213"/>
      <c r="O3367" s="213"/>
      <c r="P3367" s="213"/>
      <c r="Q3367" s="213"/>
      <c r="R3367" s="213"/>
      <c r="S3367" s="213"/>
      <c r="T3367" s="214"/>
      <c r="AT3367" s="215" t="s">
        <v>546</v>
      </c>
      <c r="AU3367" s="215" t="s">
        <v>85</v>
      </c>
      <c r="AV3367" s="13" t="s">
        <v>85</v>
      </c>
      <c r="AW3367" s="13" t="s">
        <v>33</v>
      </c>
      <c r="AX3367" s="13" t="s">
        <v>72</v>
      </c>
      <c r="AY3367" s="215" t="s">
        <v>525</v>
      </c>
    </row>
    <row r="3368" spans="1:65" s="15" customFormat="1" ht="11.25">
      <c r="B3368" s="227"/>
      <c r="C3368" s="228"/>
      <c r="D3368" s="206" t="s">
        <v>546</v>
      </c>
      <c r="E3368" s="229" t="s">
        <v>19</v>
      </c>
      <c r="F3368" s="230" t="s">
        <v>1163</v>
      </c>
      <c r="G3368" s="228"/>
      <c r="H3368" s="229" t="s">
        <v>19</v>
      </c>
      <c r="I3368" s="231"/>
      <c r="J3368" s="228"/>
      <c r="K3368" s="228"/>
      <c r="L3368" s="232"/>
      <c r="M3368" s="233"/>
      <c r="N3368" s="234"/>
      <c r="O3368" s="234"/>
      <c r="P3368" s="234"/>
      <c r="Q3368" s="234"/>
      <c r="R3368" s="234"/>
      <c r="S3368" s="234"/>
      <c r="T3368" s="235"/>
      <c r="AT3368" s="236" t="s">
        <v>546</v>
      </c>
      <c r="AU3368" s="236" t="s">
        <v>85</v>
      </c>
      <c r="AV3368" s="15" t="s">
        <v>79</v>
      </c>
      <c r="AW3368" s="15" t="s">
        <v>33</v>
      </c>
      <c r="AX3368" s="15" t="s">
        <v>72</v>
      </c>
      <c r="AY3368" s="236" t="s">
        <v>525</v>
      </c>
    </row>
    <row r="3369" spans="1:65" s="13" customFormat="1" ht="11.25">
      <c r="B3369" s="204"/>
      <c r="C3369" s="205"/>
      <c r="D3369" s="206" t="s">
        <v>546</v>
      </c>
      <c r="E3369" s="207" t="s">
        <v>19</v>
      </c>
      <c r="F3369" s="208" t="s">
        <v>3708</v>
      </c>
      <c r="G3369" s="205"/>
      <c r="H3369" s="209">
        <v>6.0730000000000004</v>
      </c>
      <c r="I3369" s="210"/>
      <c r="J3369" s="205"/>
      <c r="K3369" s="205"/>
      <c r="L3369" s="211"/>
      <c r="M3369" s="212"/>
      <c r="N3369" s="213"/>
      <c r="O3369" s="213"/>
      <c r="P3369" s="213"/>
      <c r="Q3369" s="213"/>
      <c r="R3369" s="213"/>
      <c r="S3369" s="213"/>
      <c r="T3369" s="214"/>
      <c r="AT3369" s="215" t="s">
        <v>546</v>
      </c>
      <c r="AU3369" s="215" t="s">
        <v>85</v>
      </c>
      <c r="AV3369" s="13" t="s">
        <v>85</v>
      </c>
      <c r="AW3369" s="13" t="s">
        <v>33</v>
      </c>
      <c r="AX3369" s="13" t="s">
        <v>72</v>
      </c>
      <c r="AY3369" s="215" t="s">
        <v>525</v>
      </c>
    </row>
    <row r="3370" spans="1:65" s="13" customFormat="1" ht="11.25">
      <c r="B3370" s="204"/>
      <c r="C3370" s="205"/>
      <c r="D3370" s="206" t="s">
        <v>546</v>
      </c>
      <c r="E3370" s="207" t="s">
        <v>19</v>
      </c>
      <c r="F3370" s="208" t="s">
        <v>3710</v>
      </c>
      <c r="G3370" s="205"/>
      <c r="H3370" s="209">
        <v>92.864999999999995</v>
      </c>
      <c r="I3370" s="210"/>
      <c r="J3370" s="205"/>
      <c r="K3370" s="205"/>
      <c r="L3370" s="211"/>
      <c r="M3370" s="212"/>
      <c r="N3370" s="213"/>
      <c r="O3370" s="213"/>
      <c r="P3370" s="213"/>
      <c r="Q3370" s="213"/>
      <c r="R3370" s="213"/>
      <c r="S3370" s="213"/>
      <c r="T3370" s="214"/>
      <c r="AT3370" s="215" t="s">
        <v>546</v>
      </c>
      <c r="AU3370" s="215" t="s">
        <v>85</v>
      </c>
      <c r="AV3370" s="13" t="s">
        <v>85</v>
      </c>
      <c r="AW3370" s="13" t="s">
        <v>33</v>
      </c>
      <c r="AX3370" s="13" t="s">
        <v>72</v>
      </c>
      <c r="AY3370" s="215" t="s">
        <v>525</v>
      </c>
    </row>
    <row r="3371" spans="1:65" s="14" customFormat="1" ht="11.25">
      <c r="B3371" s="216"/>
      <c r="C3371" s="217"/>
      <c r="D3371" s="206" t="s">
        <v>546</v>
      </c>
      <c r="E3371" s="218" t="s">
        <v>520</v>
      </c>
      <c r="F3371" s="219" t="s">
        <v>552</v>
      </c>
      <c r="G3371" s="217"/>
      <c r="H3371" s="220">
        <v>445.89699999999999</v>
      </c>
      <c r="I3371" s="221"/>
      <c r="J3371" s="217"/>
      <c r="K3371" s="217"/>
      <c r="L3371" s="222"/>
      <c r="M3371" s="223"/>
      <c r="N3371" s="224"/>
      <c r="O3371" s="224"/>
      <c r="P3371" s="224"/>
      <c r="Q3371" s="224"/>
      <c r="R3371" s="224"/>
      <c r="S3371" s="224"/>
      <c r="T3371" s="225"/>
      <c r="AT3371" s="226" t="s">
        <v>546</v>
      </c>
      <c r="AU3371" s="226" t="s">
        <v>85</v>
      </c>
      <c r="AV3371" s="14" t="s">
        <v>537</v>
      </c>
      <c r="AW3371" s="14" t="s">
        <v>33</v>
      </c>
      <c r="AX3371" s="14" t="s">
        <v>79</v>
      </c>
      <c r="AY3371" s="226" t="s">
        <v>525</v>
      </c>
    </row>
    <row r="3372" spans="1:65" s="2" customFormat="1" ht="44.25" customHeight="1">
      <c r="A3372" s="38"/>
      <c r="B3372" s="39"/>
      <c r="C3372" s="186" t="s">
        <v>3711</v>
      </c>
      <c r="D3372" s="186" t="s">
        <v>533</v>
      </c>
      <c r="E3372" s="187" t="s">
        <v>3712</v>
      </c>
      <c r="F3372" s="188" t="s">
        <v>3713</v>
      </c>
      <c r="G3372" s="189" t="s">
        <v>132</v>
      </c>
      <c r="H3372" s="190">
        <v>722.952</v>
      </c>
      <c r="I3372" s="191"/>
      <c r="J3372" s="192">
        <f>ROUND(I3372*H3372,2)</f>
        <v>0</v>
      </c>
      <c r="K3372" s="188" t="s">
        <v>536</v>
      </c>
      <c r="L3372" s="43"/>
      <c r="M3372" s="193" t="s">
        <v>19</v>
      </c>
      <c r="N3372" s="194" t="s">
        <v>44</v>
      </c>
      <c r="O3372" s="68"/>
      <c r="P3372" s="195">
        <f>O3372*H3372</f>
        <v>0</v>
      </c>
      <c r="Q3372" s="195">
        <v>2.0000000000000001E-4</v>
      </c>
      <c r="R3372" s="195">
        <f>Q3372*H3372</f>
        <v>0.14459040000000001</v>
      </c>
      <c r="S3372" s="195">
        <v>0</v>
      </c>
      <c r="T3372" s="196">
        <f>S3372*H3372</f>
        <v>0</v>
      </c>
      <c r="U3372" s="38"/>
      <c r="V3372" s="38"/>
      <c r="W3372" s="38"/>
      <c r="X3372" s="38"/>
      <c r="Y3372" s="38"/>
      <c r="Z3372" s="38"/>
      <c r="AA3372" s="38"/>
      <c r="AB3372" s="38"/>
      <c r="AC3372" s="38"/>
      <c r="AD3372" s="38"/>
      <c r="AE3372" s="38"/>
      <c r="AR3372" s="197" t="s">
        <v>642</v>
      </c>
      <c r="AT3372" s="197" t="s">
        <v>533</v>
      </c>
      <c r="AU3372" s="197" t="s">
        <v>85</v>
      </c>
      <c r="AY3372" s="21" t="s">
        <v>525</v>
      </c>
      <c r="BE3372" s="198">
        <f>IF(N3372="základní",J3372,0)</f>
        <v>0</v>
      </c>
      <c r="BF3372" s="198">
        <f>IF(N3372="snížená",J3372,0)</f>
        <v>0</v>
      </c>
      <c r="BG3372" s="198">
        <f>IF(N3372="zákl. přenesená",J3372,0)</f>
        <v>0</v>
      </c>
      <c r="BH3372" s="198">
        <f>IF(N3372="sníž. přenesená",J3372,0)</f>
        <v>0</v>
      </c>
      <c r="BI3372" s="198">
        <f>IF(N3372="nulová",J3372,0)</f>
        <v>0</v>
      </c>
      <c r="BJ3372" s="21" t="s">
        <v>85</v>
      </c>
      <c r="BK3372" s="198">
        <f>ROUND(I3372*H3372,2)</f>
        <v>0</v>
      </c>
      <c r="BL3372" s="21" t="s">
        <v>642</v>
      </c>
      <c r="BM3372" s="197" t="s">
        <v>3714</v>
      </c>
    </row>
    <row r="3373" spans="1:65" s="2" customFormat="1" ht="11.25">
      <c r="A3373" s="38"/>
      <c r="B3373" s="39"/>
      <c r="C3373" s="40"/>
      <c r="D3373" s="199" t="s">
        <v>542</v>
      </c>
      <c r="E3373" s="40"/>
      <c r="F3373" s="200" t="s">
        <v>3715</v>
      </c>
      <c r="G3373" s="40"/>
      <c r="H3373" s="40"/>
      <c r="I3373" s="201"/>
      <c r="J3373" s="40"/>
      <c r="K3373" s="40"/>
      <c r="L3373" s="43"/>
      <c r="M3373" s="202"/>
      <c r="N3373" s="203"/>
      <c r="O3373" s="68"/>
      <c r="P3373" s="68"/>
      <c r="Q3373" s="68"/>
      <c r="R3373" s="68"/>
      <c r="S3373" s="68"/>
      <c r="T3373" s="69"/>
      <c r="U3373" s="38"/>
      <c r="V3373" s="38"/>
      <c r="W3373" s="38"/>
      <c r="X3373" s="38"/>
      <c r="Y3373" s="38"/>
      <c r="Z3373" s="38"/>
      <c r="AA3373" s="38"/>
      <c r="AB3373" s="38"/>
      <c r="AC3373" s="38"/>
      <c r="AD3373" s="38"/>
      <c r="AE3373" s="38"/>
      <c r="AT3373" s="21" t="s">
        <v>542</v>
      </c>
      <c r="AU3373" s="21" t="s">
        <v>85</v>
      </c>
    </row>
    <row r="3374" spans="1:65" s="13" customFormat="1" ht="11.25">
      <c r="B3374" s="204"/>
      <c r="C3374" s="205"/>
      <c r="D3374" s="206" t="s">
        <v>546</v>
      </c>
      <c r="E3374" s="207" t="s">
        <v>19</v>
      </c>
      <c r="F3374" s="208" t="s">
        <v>3716</v>
      </c>
      <c r="G3374" s="205"/>
      <c r="H3374" s="209">
        <v>722.952</v>
      </c>
      <c r="I3374" s="210"/>
      <c r="J3374" s="205"/>
      <c r="K3374" s="205"/>
      <c r="L3374" s="211"/>
      <c r="M3374" s="212"/>
      <c r="N3374" s="213"/>
      <c r="O3374" s="213"/>
      <c r="P3374" s="213"/>
      <c r="Q3374" s="213"/>
      <c r="R3374" s="213"/>
      <c r="S3374" s="213"/>
      <c r="T3374" s="214"/>
      <c r="AT3374" s="215" t="s">
        <v>546</v>
      </c>
      <c r="AU3374" s="215" t="s">
        <v>85</v>
      </c>
      <c r="AV3374" s="13" t="s">
        <v>85</v>
      </c>
      <c r="AW3374" s="13" t="s">
        <v>33</v>
      </c>
      <c r="AX3374" s="13" t="s">
        <v>79</v>
      </c>
      <c r="AY3374" s="215" t="s">
        <v>525</v>
      </c>
    </row>
    <row r="3375" spans="1:65" s="2" customFormat="1" ht="78" customHeight="1">
      <c r="A3375" s="38"/>
      <c r="B3375" s="39"/>
      <c r="C3375" s="186" t="s">
        <v>3717</v>
      </c>
      <c r="D3375" s="186" t="s">
        <v>533</v>
      </c>
      <c r="E3375" s="187" t="s">
        <v>3718</v>
      </c>
      <c r="F3375" s="188" t="s">
        <v>3719</v>
      </c>
      <c r="G3375" s="189" t="s">
        <v>132</v>
      </c>
      <c r="H3375" s="190">
        <v>11.118</v>
      </c>
      <c r="I3375" s="191"/>
      <c r="J3375" s="192">
        <f>ROUND(I3375*H3375,2)</f>
        <v>0</v>
      </c>
      <c r="K3375" s="188" t="s">
        <v>536</v>
      </c>
      <c r="L3375" s="43"/>
      <c r="M3375" s="193" t="s">
        <v>19</v>
      </c>
      <c r="N3375" s="194" t="s">
        <v>44</v>
      </c>
      <c r="O3375" s="68"/>
      <c r="P3375" s="195">
        <f>O3375*H3375</f>
        <v>0</v>
      </c>
      <c r="Q3375" s="195">
        <v>5.0259999999999999E-2</v>
      </c>
      <c r="R3375" s="195">
        <f>Q3375*H3375</f>
        <v>0.55879067999999998</v>
      </c>
      <c r="S3375" s="195">
        <v>0</v>
      </c>
      <c r="T3375" s="196">
        <f>S3375*H3375</f>
        <v>0</v>
      </c>
      <c r="U3375" s="38"/>
      <c r="V3375" s="38"/>
      <c r="W3375" s="38"/>
      <c r="X3375" s="38"/>
      <c r="Y3375" s="38"/>
      <c r="Z3375" s="38"/>
      <c r="AA3375" s="38"/>
      <c r="AB3375" s="38"/>
      <c r="AC3375" s="38"/>
      <c r="AD3375" s="38"/>
      <c r="AE3375" s="38"/>
      <c r="AR3375" s="197" t="s">
        <v>642</v>
      </c>
      <c r="AT3375" s="197" t="s">
        <v>533</v>
      </c>
      <c r="AU3375" s="197" t="s">
        <v>85</v>
      </c>
      <c r="AY3375" s="21" t="s">
        <v>525</v>
      </c>
      <c r="BE3375" s="198">
        <f>IF(N3375="základní",J3375,0)</f>
        <v>0</v>
      </c>
      <c r="BF3375" s="198">
        <f>IF(N3375="snížená",J3375,0)</f>
        <v>0</v>
      </c>
      <c r="BG3375" s="198">
        <f>IF(N3375="zákl. přenesená",J3375,0)</f>
        <v>0</v>
      </c>
      <c r="BH3375" s="198">
        <f>IF(N3375="sníž. přenesená",J3375,0)</f>
        <v>0</v>
      </c>
      <c r="BI3375" s="198">
        <f>IF(N3375="nulová",J3375,0)</f>
        <v>0</v>
      </c>
      <c r="BJ3375" s="21" t="s">
        <v>85</v>
      </c>
      <c r="BK3375" s="198">
        <f>ROUND(I3375*H3375,2)</f>
        <v>0</v>
      </c>
      <c r="BL3375" s="21" t="s">
        <v>642</v>
      </c>
      <c r="BM3375" s="197" t="s">
        <v>3720</v>
      </c>
    </row>
    <row r="3376" spans="1:65" s="2" customFormat="1" ht="11.25">
      <c r="A3376" s="38"/>
      <c r="B3376" s="39"/>
      <c r="C3376" s="40"/>
      <c r="D3376" s="199" t="s">
        <v>542</v>
      </c>
      <c r="E3376" s="40"/>
      <c r="F3376" s="200" t="s">
        <v>3721</v>
      </c>
      <c r="G3376" s="40"/>
      <c r="H3376" s="40"/>
      <c r="I3376" s="201"/>
      <c r="J3376" s="40"/>
      <c r="K3376" s="40"/>
      <c r="L3376" s="43"/>
      <c r="M3376" s="202"/>
      <c r="N3376" s="203"/>
      <c r="O3376" s="68"/>
      <c r="P3376" s="68"/>
      <c r="Q3376" s="68"/>
      <c r="R3376" s="68"/>
      <c r="S3376" s="68"/>
      <c r="T3376" s="69"/>
      <c r="U3376" s="38"/>
      <c r="V3376" s="38"/>
      <c r="W3376" s="38"/>
      <c r="X3376" s="38"/>
      <c r="Y3376" s="38"/>
      <c r="Z3376" s="38"/>
      <c r="AA3376" s="38"/>
      <c r="AB3376" s="38"/>
      <c r="AC3376" s="38"/>
      <c r="AD3376" s="38"/>
      <c r="AE3376" s="38"/>
      <c r="AT3376" s="21" t="s">
        <v>542</v>
      </c>
      <c r="AU3376" s="21" t="s">
        <v>85</v>
      </c>
    </row>
    <row r="3377" spans="1:65" s="15" customFormat="1" ht="11.25">
      <c r="B3377" s="227"/>
      <c r="C3377" s="228"/>
      <c r="D3377" s="206" t="s">
        <v>546</v>
      </c>
      <c r="E3377" s="229" t="s">
        <v>19</v>
      </c>
      <c r="F3377" s="230" t="s">
        <v>3722</v>
      </c>
      <c r="G3377" s="228"/>
      <c r="H3377" s="229" t="s">
        <v>19</v>
      </c>
      <c r="I3377" s="231"/>
      <c r="J3377" s="228"/>
      <c r="K3377" s="228"/>
      <c r="L3377" s="232"/>
      <c r="M3377" s="233"/>
      <c r="N3377" s="234"/>
      <c r="O3377" s="234"/>
      <c r="P3377" s="234"/>
      <c r="Q3377" s="234"/>
      <c r="R3377" s="234"/>
      <c r="S3377" s="234"/>
      <c r="T3377" s="235"/>
      <c r="AT3377" s="236" t="s">
        <v>546</v>
      </c>
      <c r="AU3377" s="236" t="s">
        <v>85</v>
      </c>
      <c r="AV3377" s="15" t="s">
        <v>79</v>
      </c>
      <c r="AW3377" s="15" t="s">
        <v>33</v>
      </c>
      <c r="AX3377" s="15" t="s">
        <v>72</v>
      </c>
      <c r="AY3377" s="236" t="s">
        <v>525</v>
      </c>
    </row>
    <row r="3378" spans="1:65" s="15" customFormat="1" ht="11.25">
      <c r="B3378" s="227"/>
      <c r="C3378" s="228"/>
      <c r="D3378" s="206" t="s">
        <v>546</v>
      </c>
      <c r="E3378" s="229" t="s">
        <v>19</v>
      </c>
      <c r="F3378" s="230" t="s">
        <v>3723</v>
      </c>
      <c r="G3378" s="228"/>
      <c r="H3378" s="229" t="s">
        <v>19</v>
      </c>
      <c r="I3378" s="231"/>
      <c r="J3378" s="228"/>
      <c r="K3378" s="228"/>
      <c r="L3378" s="232"/>
      <c r="M3378" s="233"/>
      <c r="N3378" s="234"/>
      <c r="O3378" s="234"/>
      <c r="P3378" s="234"/>
      <c r="Q3378" s="234"/>
      <c r="R3378" s="234"/>
      <c r="S3378" s="234"/>
      <c r="T3378" s="235"/>
      <c r="AT3378" s="236" t="s">
        <v>546</v>
      </c>
      <c r="AU3378" s="236" t="s">
        <v>85</v>
      </c>
      <c r="AV3378" s="15" t="s">
        <v>79</v>
      </c>
      <c r="AW3378" s="15" t="s">
        <v>33</v>
      </c>
      <c r="AX3378" s="15" t="s">
        <v>72</v>
      </c>
      <c r="AY3378" s="236" t="s">
        <v>525</v>
      </c>
    </row>
    <row r="3379" spans="1:65" s="13" customFormat="1" ht="11.25">
      <c r="B3379" s="204"/>
      <c r="C3379" s="205"/>
      <c r="D3379" s="206" t="s">
        <v>546</v>
      </c>
      <c r="E3379" s="207" t="s">
        <v>19</v>
      </c>
      <c r="F3379" s="208" t="s">
        <v>3724</v>
      </c>
      <c r="G3379" s="205"/>
      <c r="H3379" s="209">
        <v>11.118</v>
      </c>
      <c r="I3379" s="210"/>
      <c r="J3379" s="205"/>
      <c r="K3379" s="205"/>
      <c r="L3379" s="211"/>
      <c r="M3379" s="212"/>
      <c r="N3379" s="213"/>
      <c r="O3379" s="213"/>
      <c r="P3379" s="213"/>
      <c r="Q3379" s="213"/>
      <c r="R3379" s="213"/>
      <c r="S3379" s="213"/>
      <c r="T3379" s="214"/>
      <c r="AT3379" s="215" t="s">
        <v>546</v>
      </c>
      <c r="AU3379" s="215" t="s">
        <v>85</v>
      </c>
      <c r="AV3379" s="13" t="s">
        <v>85</v>
      </c>
      <c r="AW3379" s="13" t="s">
        <v>33</v>
      </c>
      <c r="AX3379" s="13" t="s">
        <v>72</v>
      </c>
      <c r="AY3379" s="215" t="s">
        <v>525</v>
      </c>
    </row>
    <row r="3380" spans="1:65" s="16" customFormat="1" ht="11.25">
      <c r="B3380" s="237"/>
      <c r="C3380" s="238"/>
      <c r="D3380" s="206" t="s">
        <v>546</v>
      </c>
      <c r="E3380" s="239" t="s">
        <v>530</v>
      </c>
      <c r="F3380" s="240" t="s">
        <v>590</v>
      </c>
      <c r="G3380" s="238"/>
      <c r="H3380" s="241">
        <v>11.118</v>
      </c>
      <c r="I3380" s="242"/>
      <c r="J3380" s="238"/>
      <c r="K3380" s="238"/>
      <c r="L3380" s="243"/>
      <c r="M3380" s="244"/>
      <c r="N3380" s="245"/>
      <c r="O3380" s="245"/>
      <c r="P3380" s="245"/>
      <c r="Q3380" s="245"/>
      <c r="R3380" s="245"/>
      <c r="S3380" s="245"/>
      <c r="T3380" s="246"/>
      <c r="AT3380" s="247" t="s">
        <v>546</v>
      </c>
      <c r="AU3380" s="247" t="s">
        <v>85</v>
      </c>
      <c r="AV3380" s="16" t="s">
        <v>573</v>
      </c>
      <c r="AW3380" s="16" t="s">
        <v>33</v>
      </c>
      <c r="AX3380" s="16" t="s">
        <v>72</v>
      </c>
      <c r="AY3380" s="247" t="s">
        <v>525</v>
      </c>
    </row>
    <row r="3381" spans="1:65" s="14" customFormat="1" ht="11.25">
      <c r="B3381" s="216"/>
      <c r="C3381" s="217"/>
      <c r="D3381" s="206" t="s">
        <v>546</v>
      </c>
      <c r="E3381" s="218" t="s">
        <v>19</v>
      </c>
      <c r="F3381" s="219" t="s">
        <v>552</v>
      </c>
      <c r="G3381" s="217"/>
      <c r="H3381" s="220">
        <v>11.118</v>
      </c>
      <c r="I3381" s="221"/>
      <c r="J3381" s="217"/>
      <c r="K3381" s="217"/>
      <c r="L3381" s="222"/>
      <c r="M3381" s="223"/>
      <c r="N3381" s="224"/>
      <c r="O3381" s="224"/>
      <c r="P3381" s="224"/>
      <c r="Q3381" s="224"/>
      <c r="R3381" s="224"/>
      <c r="S3381" s="224"/>
      <c r="T3381" s="225"/>
      <c r="AT3381" s="226" t="s">
        <v>546</v>
      </c>
      <c r="AU3381" s="226" t="s">
        <v>85</v>
      </c>
      <c r="AV3381" s="14" t="s">
        <v>537</v>
      </c>
      <c r="AW3381" s="14" t="s">
        <v>33</v>
      </c>
      <c r="AX3381" s="14" t="s">
        <v>79</v>
      </c>
      <c r="AY3381" s="226" t="s">
        <v>525</v>
      </c>
    </row>
    <row r="3382" spans="1:65" s="2" customFormat="1" ht="78" customHeight="1">
      <c r="A3382" s="38"/>
      <c r="B3382" s="39"/>
      <c r="C3382" s="186" t="s">
        <v>3725</v>
      </c>
      <c r="D3382" s="186" t="s">
        <v>533</v>
      </c>
      <c r="E3382" s="187" t="s">
        <v>3726</v>
      </c>
      <c r="F3382" s="188" t="s">
        <v>3727</v>
      </c>
      <c r="G3382" s="189" t="s">
        <v>132</v>
      </c>
      <c r="H3382" s="190">
        <v>78.599999999999994</v>
      </c>
      <c r="I3382" s="191"/>
      <c r="J3382" s="192">
        <f>ROUND(I3382*H3382,2)</f>
        <v>0</v>
      </c>
      <c r="K3382" s="188" t="s">
        <v>536</v>
      </c>
      <c r="L3382" s="43"/>
      <c r="M3382" s="193" t="s">
        <v>19</v>
      </c>
      <c r="N3382" s="194" t="s">
        <v>44</v>
      </c>
      <c r="O3382" s="68"/>
      <c r="P3382" s="195">
        <f>O3382*H3382</f>
        <v>0</v>
      </c>
      <c r="Q3382" s="195">
        <v>5.1409999999999997E-2</v>
      </c>
      <c r="R3382" s="195">
        <f>Q3382*H3382</f>
        <v>4.0408259999999991</v>
      </c>
      <c r="S3382" s="195">
        <v>0</v>
      </c>
      <c r="T3382" s="196">
        <f>S3382*H3382</f>
        <v>0</v>
      </c>
      <c r="U3382" s="38"/>
      <c r="V3382" s="38"/>
      <c r="W3382" s="38"/>
      <c r="X3382" s="38"/>
      <c r="Y3382" s="38"/>
      <c r="Z3382" s="38"/>
      <c r="AA3382" s="38"/>
      <c r="AB3382" s="38"/>
      <c r="AC3382" s="38"/>
      <c r="AD3382" s="38"/>
      <c r="AE3382" s="38"/>
      <c r="AR3382" s="197" t="s">
        <v>642</v>
      </c>
      <c r="AT3382" s="197" t="s">
        <v>533</v>
      </c>
      <c r="AU3382" s="197" t="s">
        <v>85</v>
      </c>
      <c r="AY3382" s="21" t="s">
        <v>525</v>
      </c>
      <c r="BE3382" s="198">
        <f>IF(N3382="základní",J3382,0)</f>
        <v>0</v>
      </c>
      <c r="BF3382" s="198">
        <f>IF(N3382="snížená",J3382,0)</f>
        <v>0</v>
      </c>
      <c r="BG3382" s="198">
        <f>IF(N3382="zákl. přenesená",J3382,0)</f>
        <v>0</v>
      </c>
      <c r="BH3382" s="198">
        <f>IF(N3382="sníž. přenesená",J3382,0)</f>
        <v>0</v>
      </c>
      <c r="BI3382" s="198">
        <f>IF(N3382="nulová",J3382,0)</f>
        <v>0</v>
      </c>
      <c r="BJ3382" s="21" t="s">
        <v>85</v>
      </c>
      <c r="BK3382" s="198">
        <f>ROUND(I3382*H3382,2)</f>
        <v>0</v>
      </c>
      <c r="BL3382" s="21" t="s">
        <v>642</v>
      </c>
      <c r="BM3382" s="197" t="s">
        <v>3728</v>
      </c>
    </row>
    <row r="3383" spans="1:65" s="2" customFormat="1" ht="11.25">
      <c r="A3383" s="38"/>
      <c r="B3383" s="39"/>
      <c r="C3383" s="40"/>
      <c r="D3383" s="199" t="s">
        <v>542</v>
      </c>
      <c r="E3383" s="40"/>
      <c r="F3383" s="200" t="s">
        <v>3729</v>
      </c>
      <c r="G3383" s="40"/>
      <c r="H3383" s="40"/>
      <c r="I3383" s="201"/>
      <c r="J3383" s="40"/>
      <c r="K3383" s="40"/>
      <c r="L3383" s="43"/>
      <c r="M3383" s="202"/>
      <c r="N3383" s="203"/>
      <c r="O3383" s="68"/>
      <c r="P3383" s="68"/>
      <c r="Q3383" s="68"/>
      <c r="R3383" s="68"/>
      <c r="S3383" s="68"/>
      <c r="T3383" s="69"/>
      <c r="U3383" s="38"/>
      <c r="V3383" s="38"/>
      <c r="W3383" s="38"/>
      <c r="X3383" s="38"/>
      <c r="Y3383" s="38"/>
      <c r="Z3383" s="38"/>
      <c r="AA3383" s="38"/>
      <c r="AB3383" s="38"/>
      <c r="AC3383" s="38"/>
      <c r="AD3383" s="38"/>
      <c r="AE3383" s="38"/>
      <c r="AT3383" s="21" t="s">
        <v>542</v>
      </c>
      <c r="AU3383" s="21" t="s">
        <v>85</v>
      </c>
    </row>
    <row r="3384" spans="1:65" s="15" customFormat="1" ht="11.25">
      <c r="B3384" s="227"/>
      <c r="C3384" s="228"/>
      <c r="D3384" s="206" t="s">
        <v>546</v>
      </c>
      <c r="E3384" s="229" t="s">
        <v>19</v>
      </c>
      <c r="F3384" s="230" t="s">
        <v>1097</v>
      </c>
      <c r="G3384" s="228"/>
      <c r="H3384" s="229" t="s">
        <v>19</v>
      </c>
      <c r="I3384" s="231"/>
      <c r="J3384" s="228"/>
      <c r="K3384" s="228"/>
      <c r="L3384" s="232"/>
      <c r="M3384" s="233"/>
      <c r="N3384" s="234"/>
      <c r="O3384" s="234"/>
      <c r="P3384" s="234"/>
      <c r="Q3384" s="234"/>
      <c r="R3384" s="234"/>
      <c r="S3384" s="234"/>
      <c r="T3384" s="235"/>
      <c r="AT3384" s="236" t="s">
        <v>546</v>
      </c>
      <c r="AU3384" s="236" t="s">
        <v>85</v>
      </c>
      <c r="AV3384" s="15" t="s">
        <v>79</v>
      </c>
      <c r="AW3384" s="15" t="s">
        <v>33</v>
      </c>
      <c r="AX3384" s="15" t="s">
        <v>72</v>
      </c>
      <c r="AY3384" s="236" t="s">
        <v>525</v>
      </c>
    </row>
    <row r="3385" spans="1:65" s="13" customFormat="1" ht="11.25">
      <c r="B3385" s="204"/>
      <c r="C3385" s="205"/>
      <c r="D3385" s="206" t="s">
        <v>546</v>
      </c>
      <c r="E3385" s="207" t="s">
        <v>19</v>
      </c>
      <c r="F3385" s="208" t="s">
        <v>3730</v>
      </c>
      <c r="G3385" s="205"/>
      <c r="H3385" s="209">
        <v>24</v>
      </c>
      <c r="I3385" s="210"/>
      <c r="J3385" s="205"/>
      <c r="K3385" s="205"/>
      <c r="L3385" s="211"/>
      <c r="M3385" s="212"/>
      <c r="N3385" s="213"/>
      <c r="O3385" s="213"/>
      <c r="P3385" s="213"/>
      <c r="Q3385" s="213"/>
      <c r="R3385" s="213"/>
      <c r="S3385" s="213"/>
      <c r="T3385" s="214"/>
      <c r="AT3385" s="215" t="s">
        <v>546</v>
      </c>
      <c r="AU3385" s="215" t="s">
        <v>85</v>
      </c>
      <c r="AV3385" s="13" t="s">
        <v>85</v>
      </c>
      <c r="AW3385" s="13" t="s">
        <v>33</v>
      </c>
      <c r="AX3385" s="13" t="s">
        <v>72</v>
      </c>
      <c r="AY3385" s="215" t="s">
        <v>525</v>
      </c>
    </row>
    <row r="3386" spans="1:65" s="15" customFormat="1" ht="11.25">
      <c r="B3386" s="227"/>
      <c r="C3386" s="228"/>
      <c r="D3386" s="206" t="s">
        <v>546</v>
      </c>
      <c r="E3386" s="229" t="s">
        <v>19</v>
      </c>
      <c r="F3386" s="230" t="s">
        <v>1135</v>
      </c>
      <c r="G3386" s="228"/>
      <c r="H3386" s="229" t="s">
        <v>19</v>
      </c>
      <c r="I3386" s="231"/>
      <c r="J3386" s="228"/>
      <c r="K3386" s="228"/>
      <c r="L3386" s="232"/>
      <c r="M3386" s="233"/>
      <c r="N3386" s="234"/>
      <c r="O3386" s="234"/>
      <c r="P3386" s="234"/>
      <c r="Q3386" s="234"/>
      <c r="R3386" s="234"/>
      <c r="S3386" s="234"/>
      <c r="T3386" s="235"/>
      <c r="AT3386" s="236" t="s">
        <v>546</v>
      </c>
      <c r="AU3386" s="236" t="s">
        <v>85</v>
      </c>
      <c r="AV3386" s="15" t="s">
        <v>79</v>
      </c>
      <c r="AW3386" s="15" t="s">
        <v>33</v>
      </c>
      <c r="AX3386" s="15" t="s">
        <v>72</v>
      </c>
      <c r="AY3386" s="236" t="s">
        <v>525</v>
      </c>
    </row>
    <row r="3387" spans="1:65" s="13" customFormat="1" ht="11.25">
      <c r="B3387" s="204"/>
      <c r="C3387" s="205"/>
      <c r="D3387" s="206" t="s">
        <v>546</v>
      </c>
      <c r="E3387" s="207" t="s">
        <v>19</v>
      </c>
      <c r="F3387" s="208" t="s">
        <v>3731</v>
      </c>
      <c r="G3387" s="205"/>
      <c r="H3387" s="209">
        <v>5.85</v>
      </c>
      <c r="I3387" s="210"/>
      <c r="J3387" s="205"/>
      <c r="K3387" s="205"/>
      <c r="L3387" s="211"/>
      <c r="M3387" s="212"/>
      <c r="N3387" s="213"/>
      <c r="O3387" s="213"/>
      <c r="P3387" s="213"/>
      <c r="Q3387" s="213"/>
      <c r="R3387" s="213"/>
      <c r="S3387" s="213"/>
      <c r="T3387" s="214"/>
      <c r="AT3387" s="215" t="s">
        <v>546</v>
      </c>
      <c r="AU3387" s="215" t="s">
        <v>85</v>
      </c>
      <c r="AV3387" s="13" t="s">
        <v>85</v>
      </c>
      <c r="AW3387" s="13" t="s">
        <v>33</v>
      </c>
      <c r="AX3387" s="13" t="s">
        <v>72</v>
      </c>
      <c r="AY3387" s="215" t="s">
        <v>525</v>
      </c>
    </row>
    <row r="3388" spans="1:65" s="13" customFormat="1" ht="11.25">
      <c r="B3388" s="204"/>
      <c r="C3388" s="205"/>
      <c r="D3388" s="206" t="s">
        <v>546</v>
      </c>
      <c r="E3388" s="207" t="s">
        <v>19</v>
      </c>
      <c r="F3388" s="208" t="s">
        <v>3732</v>
      </c>
      <c r="G3388" s="205"/>
      <c r="H3388" s="209">
        <v>24.375</v>
      </c>
      <c r="I3388" s="210"/>
      <c r="J3388" s="205"/>
      <c r="K3388" s="205"/>
      <c r="L3388" s="211"/>
      <c r="M3388" s="212"/>
      <c r="N3388" s="213"/>
      <c r="O3388" s="213"/>
      <c r="P3388" s="213"/>
      <c r="Q3388" s="213"/>
      <c r="R3388" s="213"/>
      <c r="S3388" s="213"/>
      <c r="T3388" s="214"/>
      <c r="AT3388" s="215" t="s">
        <v>546</v>
      </c>
      <c r="AU3388" s="215" t="s">
        <v>85</v>
      </c>
      <c r="AV3388" s="13" t="s">
        <v>85</v>
      </c>
      <c r="AW3388" s="13" t="s">
        <v>33</v>
      </c>
      <c r="AX3388" s="13" t="s">
        <v>72</v>
      </c>
      <c r="AY3388" s="215" t="s">
        <v>525</v>
      </c>
    </row>
    <row r="3389" spans="1:65" s="15" customFormat="1" ht="11.25">
      <c r="B3389" s="227"/>
      <c r="C3389" s="228"/>
      <c r="D3389" s="206" t="s">
        <v>546</v>
      </c>
      <c r="E3389" s="229" t="s">
        <v>19</v>
      </c>
      <c r="F3389" s="230" t="s">
        <v>1163</v>
      </c>
      <c r="G3389" s="228"/>
      <c r="H3389" s="229" t="s">
        <v>19</v>
      </c>
      <c r="I3389" s="231"/>
      <c r="J3389" s="228"/>
      <c r="K3389" s="228"/>
      <c r="L3389" s="232"/>
      <c r="M3389" s="233"/>
      <c r="N3389" s="234"/>
      <c r="O3389" s="234"/>
      <c r="P3389" s="234"/>
      <c r="Q3389" s="234"/>
      <c r="R3389" s="234"/>
      <c r="S3389" s="234"/>
      <c r="T3389" s="235"/>
      <c r="AT3389" s="236" t="s">
        <v>546</v>
      </c>
      <c r="AU3389" s="236" t="s">
        <v>85</v>
      </c>
      <c r="AV3389" s="15" t="s">
        <v>79</v>
      </c>
      <c r="AW3389" s="15" t="s">
        <v>33</v>
      </c>
      <c r="AX3389" s="15" t="s">
        <v>72</v>
      </c>
      <c r="AY3389" s="236" t="s">
        <v>525</v>
      </c>
    </row>
    <row r="3390" spans="1:65" s="13" customFormat="1" ht="11.25">
      <c r="B3390" s="204"/>
      <c r="C3390" s="205"/>
      <c r="D3390" s="206" t="s">
        <v>546</v>
      </c>
      <c r="E3390" s="207" t="s">
        <v>19</v>
      </c>
      <c r="F3390" s="208" t="s">
        <v>3732</v>
      </c>
      <c r="G3390" s="205"/>
      <c r="H3390" s="209">
        <v>24.375</v>
      </c>
      <c r="I3390" s="210"/>
      <c r="J3390" s="205"/>
      <c r="K3390" s="205"/>
      <c r="L3390" s="211"/>
      <c r="M3390" s="212"/>
      <c r="N3390" s="213"/>
      <c r="O3390" s="213"/>
      <c r="P3390" s="213"/>
      <c r="Q3390" s="213"/>
      <c r="R3390" s="213"/>
      <c r="S3390" s="213"/>
      <c r="T3390" s="214"/>
      <c r="AT3390" s="215" t="s">
        <v>546</v>
      </c>
      <c r="AU3390" s="215" t="s">
        <v>85</v>
      </c>
      <c r="AV3390" s="13" t="s">
        <v>85</v>
      </c>
      <c r="AW3390" s="13" t="s">
        <v>33</v>
      </c>
      <c r="AX3390" s="13" t="s">
        <v>72</v>
      </c>
      <c r="AY3390" s="215" t="s">
        <v>525</v>
      </c>
    </row>
    <row r="3391" spans="1:65" s="14" customFormat="1" ht="11.25">
      <c r="B3391" s="216"/>
      <c r="C3391" s="217"/>
      <c r="D3391" s="206" t="s">
        <v>546</v>
      </c>
      <c r="E3391" s="218" t="s">
        <v>526</v>
      </c>
      <c r="F3391" s="219" t="s">
        <v>552</v>
      </c>
      <c r="G3391" s="217"/>
      <c r="H3391" s="220">
        <v>78.599999999999994</v>
      </c>
      <c r="I3391" s="221"/>
      <c r="J3391" s="217"/>
      <c r="K3391" s="217"/>
      <c r="L3391" s="222"/>
      <c r="M3391" s="223"/>
      <c r="N3391" s="224"/>
      <c r="O3391" s="224"/>
      <c r="P3391" s="224"/>
      <c r="Q3391" s="224"/>
      <c r="R3391" s="224"/>
      <c r="S3391" s="224"/>
      <c r="T3391" s="225"/>
      <c r="AT3391" s="226" t="s">
        <v>546</v>
      </c>
      <c r="AU3391" s="226" t="s">
        <v>85</v>
      </c>
      <c r="AV3391" s="14" t="s">
        <v>537</v>
      </c>
      <c r="AW3391" s="14" t="s">
        <v>33</v>
      </c>
      <c r="AX3391" s="14" t="s">
        <v>79</v>
      </c>
      <c r="AY3391" s="226" t="s">
        <v>525</v>
      </c>
    </row>
    <row r="3392" spans="1:65" s="2" customFormat="1" ht="66.75" customHeight="1">
      <c r="A3392" s="38"/>
      <c r="B3392" s="39"/>
      <c r="C3392" s="186" t="s">
        <v>3733</v>
      </c>
      <c r="D3392" s="186" t="s">
        <v>533</v>
      </c>
      <c r="E3392" s="187" t="s">
        <v>3734</v>
      </c>
      <c r="F3392" s="188" t="s">
        <v>3735</v>
      </c>
      <c r="G3392" s="189" t="s">
        <v>132</v>
      </c>
      <c r="H3392" s="190">
        <v>40.430999999999997</v>
      </c>
      <c r="I3392" s="191"/>
      <c r="J3392" s="192">
        <f>ROUND(I3392*H3392,2)</f>
        <v>0</v>
      </c>
      <c r="K3392" s="188" t="s">
        <v>19</v>
      </c>
      <c r="L3392" s="43"/>
      <c r="M3392" s="193" t="s">
        <v>19</v>
      </c>
      <c r="N3392" s="194" t="s">
        <v>44</v>
      </c>
      <c r="O3392" s="68"/>
      <c r="P3392" s="195">
        <f>O3392*H3392</f>
        <v>0</v>
      </c>
      <c r="Q3392" s="195">
        <v>2.1499999999999998E-2</v>
      </c>
      <c r="R3392" s="195">
        <f>Q3392*H3392</f>
        <v>0.86926649999999983</v>
      </c>
      <c r="S3392" s="195">
        <v>0</v>
      </c>
      <c r="T3392" s="196">
        <f>S3392*H3392</f>
        <v>0</v>
      </c>
      <c r="U3392" s="38"/>
      <c r="V3392" s="38"/>
      <c r="W3392" s="38"/>
      <c r="X3392" s="38"/>
      <c r="Y3392" s="38"/>
      <c r="Z3392" s="38"/>
      <c r="AA3392" s="38"/>
      <c r="AB3392" s="38"/>
      <c r="AC3392" s="38"/>
      <c r="AD3392" s="38"/>
      <c r="AE3392" s="38"/>
      <c r="AR3392" s="197" t="s">
        <v>642</v>
      </c>
      <c r="AT3392" s="197" t="s">
        <v>533</v>
      </c>
      <c r="AU3392" s="197" t="s">
        <v>85</v>
      </c>
      <c r="AY3392" s="21" t="s">
        <v>525</v>
      </c>
      <c r="BE3392" s="198">
        <f>IF(N3392="základní",J3392,0)</f>
        <v>0</v>
      </c>
      <c r="BF3392" s="198">
        <f>IF(N3392="snížená",J3392,0)</f>
        <v>0</v>
      </c>
      <c r="BG3392" s="198">
        <f>IF(N3392="zákl. přenesená",J3392,0)</f>
        <v>0</v>
      </c>
      <c r="BH3392" s="198">
        <f>IF(N3392="sníž. přenesená",J3392,0)</f>
        <v>0</v>
      </c>
      <c r="BI3392" s="198">
        <f>IF(N3392="nulová",J3392,0)</f>
        <v>0</v>
      </c>
      <c r="BJ3392" s="21" t="s">
        <v>85</v>
      </c>
      <c r="BK3392" s="198">
        <f>ROUND(I3392*H3392,2)</f>
        <v>0</v>
      </c>
      <c r="BL3392" s="21" t="s">
        <v>642</v>
      </c>
      <c r="BM3392" s="197" t="s">
        <v>3736</v>
      </c>
    </row>
    <row r="3393" spans="1:65" s="15" customFormat="1" ht="11.25">
      <c r="B3393" s="227"/>
      <c r="C3393" s="228"/>
      <c r="D3393" s="206" t="s">
        <v>546</v>
      </c>
      <c r="E3393" s="229" t="s">
        <v>19</v>
      </c>
      <c r="F3393" s="230" t="s">
        <v>1187</v>
      </c>
      <c r="G3393" s="228"/>
      <c r="H3393" s="229" t="s">
        <v>19</v>
      </c>
      <c r="I3393" s="231"/>
      <c r="J3393" s="228"/>
      <c r="K3393" s="228"/>
      <c r="L3393" s="232"/>
      <c r="M3393" s="233"/>
      <c r="N3393" s="234"/>
      <c r="O3393" s="234"/>
      <c r="P3393" s="234"/>
      <c r="Q3393" s="234"/>
      <c r="R3393" s="234"/>
      <c r="S3393" s="234"/>
      <c r="T3393" s="235"/>
      <c r="AT3393" s="236" t="s">
        <v>546</v>
      </c>
      <c r="AU3393" s="236" t="s">
        <v>85</v>
      </c>
      <c r="AV3393" s="15" t="s">
        <v>79</v>
      </c>
      <c r="AW3393" s="15" t="s">
        <v>33</v>
      </c>
      <c r="AX3393" s="15" t="s">
        <v>72</v>
      </c>
      <c r="AY3393" s="236" t="s">
        <v>525</v>
      </c>
    </row>
    <row r="3394" spans="1:65" s="13" customFormat="1" ht="11.25">
      <c r="B3394" s="204"/>
      <c r="C3394" s="205"/>
      <c r="D3394" s="206" t="s">
        <v>546</v>
      </c>
      <c r="E3394" s="207" t="s">
        <v>19</v>
      </c>
      <c r="F3394" s="208" t="s">
        <v>3737</v>
      </c>
      <c r="G3394" s="205"/>
      <c r="H3394" s="209">
        <v>10.221</v>
      </c>
      <c r="I3394" s="210"/>
      <c r="J3394" s="205"/>
      <c r="K3394" s="205"/>
      <c r="L3394" s="211"/>
      <c r="M3394" s="212"/>
      <c r="N3394" s="213"/>
      <c r="O3394" s="213"/>
      <c r="P3394" s="213"/>
      <c r="Q3394" s="213"/>
      <c r="R3394" s="213"/>
      <c r="S3394" s="213"/>
      <c r="T3394" s="214"/>
      <c r="AT3394" s="215" t="s">
        <v>546</v>
      </c>
      <c r="AU3394" s="215" t="s">
        <v>85</v>
      </c>
      <c r="AV3394" s="13" t="s">
        <v>85</v>
      </c>
      <c r="AW3394" s="13" t="s">
        <v>33</v>
      </c>
      <c r="AX3394" s="13" t="s">
        <v>72</v>
      </c>
      <c r="AY3394" s="215" t="s">
        <v>525</v>
      </c>
    </row>
    <row r="3395" spans="1:65" s="15" customFormat="1" ht="11.25">
      <c r="B3395" s="227"/>
      <c r="C3395" s="228"/>
      <c r="D3395" s="206" t="s">
        <v>546</v>
      </c>
      <c r="E3395" s="229" t="s">
        <v>19</v>
      </c>
      <c r="F3395" s="230" t="s">
        <v>1097</v>
      </c>
      <c r="G3395" s="228"/>
      <c r="H3395" s="229" t="s">
        <v>19</v>
      </c>
      <c r="I3395" s="231"/>
      <c r="J3395" s="228"/>
      <c r="K3395" s="228"/>
      <c r="L3395" s="232"/>
      <c r="M3395" s="233"/>
      <c r="N3395" s="234"/>
      <c r="O3395" s="234"/>
      <c r="P3395" s="234"/>
      <c r="Q3395" s="234"/>
      <c r="R3395" s="234"/>
      <c r="S3395" s="234"/>
      <c r="T3395" s="235"/>
      <c r="AT3395" s="236" t="s">
        <v>546</v>
      </c>
      <c r="AU3395" s="236" t="s">
        <v>85</v>
      </c>
      <c r="AV3395" s="15" t="s">
        <v>79</v>
      </c>
      <c r="AW3395" s="15" t="s">
        <v>33</v>
      </c>
      <c r="AX3395" s="15" t="s">
        <v>72</v>
      </c>
      <c r="AY3395" s="236" t="s">
        <v>525</v>
      </c>
    </row>
    <row r="3396" spans="1:65" s="13" customFormat="1" ht="11.25">
      <c r="B3396" s="204"/>
      <c r="C3396" s="205"/>
      <c r="D3396" s="206" t="s">
        <v>546</v>
      </c>
      <c r="E3396" s="207" t="s">
        <v>19</v>
      </c>
      <c r="F3396" s="208" t="s">
        <v>3738</v>
      </c>
      <c r="G3396" s="205"/>
      <c r="H3396" s="209">
        <v>3.05</v>
      </c>
      <c r="I3396" s="210"/>
      <c r="J3396" s="205"/>
      <c r="K3396" s="205"/>
      <c r="L3396" s="211"/>
      <c r="M3396" s="212"/>
      <c r="N3396" s="213"/>
      <c r="O3396" s="213"/>
      <c r="P3396" s="213"/>
      <c r="Q3396" s="213"/>
      <c r="R3396" s="213"/>
      <c r="S3396" s="213"/>
      <c r="T3396" s="214"/>
      <c r="AT3396" s="215" t="s">
        <v>546</v>
      </c>
      <c r="AU3396" s="215" t="s">
        <v>85</v>
      </c>
      <c r="AV3396" s="13" t="s">
        <v>85</v>
      </c>
      <c r="AW3396" s="13" t="s">
        <v>33</v>
      </c>
      <c r="AX3396" s="13" t="s">
        <v>72</v>
      </c>
      <c r="AY3396" s="215" t="s">
        <v>525</v>
      </c>
    </row>
    <row r="3397" spans="1:65" s="13" customFormat="1" ht="11.25">
      <c r="B3397" s="204"/>
      <c r="C3397" s="205"/>
      <c r="D3397" s="206" t="s">
        <v>546</v>
      </c>
      <c r="E3397" s="207" t="s">
        <v>19</v>
      </c>
      <c r="F3397" s="208" t="s">
        <v>3739</v>
      </c>
      <c r="G3397" s="205"/>
      <c r="H3397" s="209">
        <v>5.76</v>
      </c>
      <c r="I3397" s="210"/>
      <c r="J3397" s="205"/>
      <c r="K3397" s="205"/>
      <c r="L3397" s="211"/>
      <c r="M3397" s="212"/>
      <c r="N3397" s="213"/>
      <c r="O3397" s="213"/>
      <c r="P3397" s="213"/>
      <c r="Q3397" s="213"/>
      <c r="R3397" s="213"/>
      <c r="S3397" s="213"/>
      <c r="T3397" s="214"/>
      <c r="AT3397" s="215" t="s">
        <v>546</v>
      </c>
      <c r="AU3397" s="215" t="s">
        <v>85</v>
      </c>
      <c r="AV3397" s="13" t="s">
        <v>85</v>
      </c>
      <c r="AW3397" s="13" t="s">
        <v>33</v>
      </c>
      <c r="AX3397" s="13" t="s">
        <v>72</v>
      </c>
      <c r="AY3397" s="215" t="s">
        <v>525</v>
      </c>
    </row>
    <row r="3398" spans="1:65" s="13" customFormat="1" ht="11.25">
      <c r="B3398" s="204"/>
      <c r="C3398" s="205"/>
      <c r="D3398" s="206" t="s">
        <v>546</v>
      </c>
      <c r="E3398" s="207" t="s">
        <v>19</v>
      </c>
      <c r="F3398" s="208" t="s">
        <v>3740</v>
      </c>
      <c r="G3398" s="205"/>
      <c r="H3398" s="209">
        <v>3.2</v>
      </c>
      <c r="I3398" s="210"/>
      <c r="J3398" s="205"/>
      <c r="K3398" s="205"/>
      <c r="L3398" s="211"/>
      <c r="M3398" s="212"/>
      <c r="N3398" s="213"/>
      <c r="O3398" s="213"/>
      <c r="P3398" s="213"/>
      <c r="Q3398" s="213"/>
      <c r="R3398" s="213"/>
      <c r="S3398" s="213"/>
      <c r="T3398" s="214"/>
      <c r="AT3398" s="215" t="s">
        <v>546</v>
      </c>
      <c r="AU3398" s="215" t="s">
        <v>85</v>
      </c>
      <c r="AV3398" s="13" t="s">
        <v>85</v>
      </c>
      <c r="AW3398" s="13" t="s">
        <v>33</v>
      </c>
      <c r="AX3398" s="13" t="s">
        <v>72</v>
      </c>
      <c r="AY3398" s="215" t="s">
        <v>525</v>
      </c>
    </row>
    <row r="3399" spans="1:65" s="15" customFormat="1" ht="11.25">
      <c r="B3399" s="227"/>
      <c r="C3399" s="228"/>
      <c r="D3399" s="206" t="s">
        <v>546</v>
      </c>
      <c r="E3399" s="229" t="s">
        <v>19</v>
      </c>
      <c r="F3399" s="230" t="s">
        <v>1135</v>
      </c>
      <c r="G3399" s="228"/>
      <c r="H3399" s="229" t="s">
        <v>19</v>
      </c>
      <c r="I3399" s="231"/>
      <c r="J3399" s="228"/>
      <c r="K3399" s="228"/>
      <c r="L3399" s="232"/>
      <c r="M3399" s="233"/>
      <c r="N3399" s="234"/>
      <c r="O3399" s="234"/>
      <c r="P3399" s="234"/>
      <c r="Q3399" s="234"/>
      <c r="R3399" s="234"/>
      <c r="S3399" s="234"/>
      <c r="T3399" s="235"/>
      <c r="AT3399" s="236" t="s">
        <v>546</v>
      </c>
      <c r="AU3399" s="236" t="s">
        <v>85</v>
      </c>
      <c r="AV3399" s="15" t="s">
        <v>79</v>
      </c>
      <c r="AW3399" s="15" t="s">
        <v>33</v>
      </c>
      <c r="AX3399" s="15" t="s">
        <v>72</v>
      </c>
      <c r="AY3399" s="236" t="s">
        <v>525</v>
      </c>
    </row>
    <row r="3400" spans="1:65" s="13" customFormat="1" ht="11.25">
      <c r="B3400" s="204"/>
      <c r="C3400" s="205"/>
      <c r="D3400" s="206" t="s">
        <v>546</v>
      </c>
      <c r="E3400" s="207" t="s">
        <v>19</v>
      </c>
      <c r="F3400" s="208" t="s">
        <v>3741</v>
      </c>
      <c r="G3400" s="205"/>
      <c r="H3400" s="209">
        <v>3.25</v>
      </c>
      <c r="I3400" s="210"/>
      <c r="J3400" s="205"/>
      <c r="K3400" s="205"/>
      <c r="L3400" s="211"/>
      <c r="M3400" s="212"/>
      <c r="N3400" s="213"/>
      <c r="O3400" s="213"/>
      <c r="P3400" s="213"/>
      <c r="Q3400" s="213"/>
      <c r="R3400" s="213"/>
      <c r="S3400" s="213"/>
      <c r="T3400" s="214"/>
      <c r="AT3400" s="215" t="s">
        <v>546</v>
      </c>
      <c r="AU3400" s="215" t="s">
        <v>85</v>
      </c>
      <c r="AV3400" s="13" t="s">
        <v>85</v>
      </c>
      <c r="AW3400" s="13" t="s">
        <v>33</v>
      </c>
      <c r="AX3400" s="13" t="s">
        <v>72</v>
      </c>
      <c r="AY3400" s="215" t="s">
        <v>525</v>
      </c>
    </row>
    <row r="3401" spans="1:65" s="13" customFormat="1" ht="11.25">
      <c r="B3401" s="204"/>
      <c r="C3401" s="205"/>
      <c r="D3401" s="206" t="s">
        <v>546</v>
      </c>
      <c r="E3401" s="207" t="s">
        <v>19</v>
      </c>
      <c r="F3401" s="208" t="s">
        <v>3742</v>
      </c>
      <c r="G3401" s="205"/>
      <c r="H3401" s="209">
        <v>5.85</v>
      </c>
      <c r="I3401" s="210"/>
      <c r="J3401" s="205"/>
      <c r="K3401" s="205"/>
      <c r="L3401" s="211"/>
      <c r="M3401" s="212"/>
      <c r="N3401" s="213"/>
      <c r="O3401" s="213"/>
      <c r="P3401" s="213"/>
      <c r="Q3401" s="213"/>
      <c r="R3401" s="213"/>
      <c r="S3401" s="213"/>
      <c r="T3401" s="214"/>
      <c r="AT3401" s="215" t="s">
        <v>546</v>
      </c>
      <c r="AU3401" s="215" t="s">
        <v>85</v>
      </c>
      <c r="AV3401" s="13" t="s">
        <v>85</v>
      </c>
      <c r="AW3401" s="13" t="s">
        <v>33</v>
      </c>
      <c r="AX3401" s="13" t="s">
        <v>72</v>
      </c>
      <c r="AY3401" s="215" t="s">
        <v>525</v>
      </c>
    </row>
    <row r="3402" spans="1:65" s="15" customFormat="1" ht="11.25">
      <c r="B3402" s="227"/>
      <c r="C3402" s="228"/>
      <c r="D3402" s="206" t="s">
        <v>546</v>
      </c>
      <c r="E3402" s="229" t="s">
        <v>19</v>
      </c>
      <c r="F3402" s="230" t="s">
        <v>1163</v>
      </c>
      <c r="G3402" s="228"/>
      <c r="H3402" s="229" t="s">
        <v>19</v>
      </c>
      <c r="I3402" s="231"/>
      <c r="J3402" s="228"/>
      <c r="K3402" s="228"/>
      <c r="L3402" s="232"/>
      <c r="M3402" s="233"/>
      <c r="N3402" s="234"/>
      <c r="O3402" s="234"/>
      <c r="P3402" s="234"/>
      <c r="Q3402" s="234"/>
      <c r="R3402" s="234"/>
      <c r="S3402" s="234"/>
      <c r="T3402" s="235"/>
      <c r="AT3402" s="236" t="s">
        <v>546</v>
      </c>
      <c r="AU3402" s="236" t="s">
        <v>85</v>
      </c>
      <c r="AV3402" s="15" t="s">
        <v>79</v>
      </c>
      <c r="AW3402" s="15" t="s">
        <v>33</v>
      </c>
      <c r="AX3402" s="15" t="s">
        <v>72</v>
      </c>
      <c r="AY3402" s="236" t="s">
        <v>525</v>
      </c>
    </row>
    <row r="3403" spans="1:65" s="13" customFormat="1" ht="11.25">
      <c r="B3403" s="204"/>
      <c r="C3403" s="205"/>
      <c r="D3403" s="206" t="s">
        <v>546</v>
      </c>
      <c r="E3403" s="207" t="s">
        <v>19</v>
      </c>
      <c r="F3403" s="208" t="s">
        <v>3741</v>
      </c>
      <c r="G3403" s="205"/>
      <c r="H3403" s="209">
        <v>3.25</v>
      </c>
      <c r="I3403" s="210"/>
      <c r="J3403" s="205"/>
      <c r="K3403" s="205"/>
      <c r="L3403" s="211"/>
      <c r="M3403" s="212"/>
      <c r="N3403" s="213"/>
      <c r="O3403" s="213"/>
      <c r="P3403" s="213"/>
      <c r="Q3403" s="213"/>
      <c r="R3403" s="213"/>
      <c r="S3403" s="213"/>
      <c r="T3403" s="214"/>
      <c r="AT3403" s="215" t="s">
        <v>546</v>
      </c>
      <c r="AU3403" s="215" t="s">
        <v>85</v>
      </c>
      <c r="AV3403" s="13" t="s">
        <v>85</v>
      </c>
      <c r="AW3403" s="13" t="s">
        <v>33</v>
      </c>
      <c r="AX3403" s="13" t="s">
        <v>72</v>
      </c>
      <c r="AY3403" s="215" t="s">
        <v>525</v>
      </c>
    </row>
    <row r="3404" spans="1:65" s="13" customFormat="1" ht="11.25">
      <c r="B3404" s="204"/>
      <c r="C3404" s="205"/>
      <c r="D3404" s="206" t="s">
        <v>546</v>
      </c>
      <c r="E3404" s="207" t="s">
        <v>19</v>
      </c>
      <c r="F3404" s="208" t="s">
        <v>3742</v>
      </c>
      <c r="G3404" s="205"/>
      <c r="H3404" s="209">
        <v>5.85</v>
      </c>
      <c r="I3404" s="210"/>
      <c r="J3404" s="205"/>
      <c r="K3404" s="205"/>
      <c r="L3404" s="211"/>
      <c r="M3404" s="212"/>
      <c r="N3404" s="213"/>
      <c r="O3404" s="213"/>
      <c r="P3404" s="213"/>
      <c r="Q3404" s="213"/>
      <c r="R3404" s="213"/>
      <c r="S3404" s="213"/>
      <c r="T3404" s="214"/>
      <c r="AT3404" s="215" t="s">
        <v>546</v>
      </c>
      <c r="AU3404" s="215" t="s">
        <v>85</v>
      </c>
      <c r="AV3404" s="13" t="s">
        <v>85</v>
      </c>
      <c r="AW3404" s="13" t="s">
        <v>33</v>
      </c>
      <c r="AX3404" s="13" t="s">
        <v>72</v>
      </c>
      <c r="AY3404" s="215" t="s">
        <v>525</v>
      </c>
    </row>
    <row r="3405" spans="1:65" s="14" customFormat="1" ht="11.25">
      <c r="B3405" s="216"/>
      <c r="C3405" s="217"/>
      <c r="D3405" s="206" t="s">
        <v>546</v>
      </c>
      <c r="E3405" s="218" t="s">
        <v>538</v>
      </c>
      <c r="F3405" s="219" t="s">
        <v>552</v>
      </c>
      <c r="G3405" s="217"/>
      <c r="H3405" s="220">
        <v>40.430999999999997</v>
      </c>
      <c r="I3405" s="221"/>
      <c r="J3405" s="217"/>
      <c r="K3405" s="217"/>
      <c r="L3405" s="222"/>
      <c r="M3405" s="223"/>
      <c r="N3405" s="224"/>
      <c r="O3405" s="224"/>
      <c r="P3405" s="224"/>
      <c r="Q3405" s="224"/>
      <c r="R3405" s="224"/>
      <c r="S3405" s="224"/>
      <c r="T3405" s="225"/>
      <c r="AT3405" s="226" t="s">
        <v>546</v>
      </c>
      <c r="AU3405" s="226" t="s">
        <v>85</v>
      </c>
      <c r="AV3405" s="14" t="s">
        <v>537</v>
      </c>
      <c r="AW3405" s="14" t="s">
        <v>33</v>
      </c>
      <c r="AX3405" s="14" t="s">
        <v>79</v>
      </c>
      <c r="AY3405" s="226" t="s">
        <v>525</v>
      </c>
    </row>
    <row r="3406" spans="1:65" s="2" customFormat="1" ht="66.75" customHeight="1">
      <c r="A3406" s="38"/>
      <c r="B3406" s="39"/>
      <c r="C3406" s="186" t="s">
        <v>3743</v>
      </c>
      <c r="D3406" s="186" t="s">
        <v>533</v>
      </c>
      <c r="E3406" s="187" t="s">
        <v>3744</v>
      </c>
      <c r="F3406" s="188" t="s">
        <v>3745</v>
      </c>
      <c r="G3406" s="189" t="s">
        <v>132</v>
      </c>
      <c r="H3406" s="190">
        <v>58.046999999999997</v>
      </c>
      <c r="I3406" s="191"/>
      <c r="J3406" s="192">
        <f>ROUND(I3406*H3406,2)</f>
        <v>0</v>
      </c>
      <c r="K3406" s="188" t="s">
        <v>19</v>
      </c>
      <c r="L3406" s="43"/>
      <c r="M3406" s="193" t="s">
        <v>19</v>
      </c>
      <c r="N3406" s="194" t="s">
        <v>44</v>
      </c>
      <c r="O3406" s="68"/>
      <c r="P3406" s="195">
        <f>O3406*H3406</f>
        <v>0</v>
      </c>
      <c r="Q3406" s="195">
        <v>2.213E-2</v>
      </c>
      <c r="R3406" s="195">
        <f>Q3406*H3406</f>
        <v>1.2845801100000001</v>
      </c>
      <c r="S3406" s="195">
        <v>0</v>
      </c>
      <c r="T3406" s="196">
        <f>S3406*H3406</f>
        <v>0</v>
      </c>
      <c r="U3406" s="38"/>
      <c r="V3406" s="38"/>
      <c r="W3406" s="38"/>
      <c r="X3406" s="38"/>
      <c r="Y3406" s="38"/>
      <c r="Z3406" s="38"/>
      <c r="AA3406" s="38"/>
      <c r="AB3406" s="38"/>
      <c r="AC3406" s="38"/>
      <c r="AD3406" s="38"/>
      <c r="AE3406" s="38"/>
      <c r="AR3406" s="197" t="s">
        <v>642</v>
      </c>
      <c r="AT3406" s="197" t="s">
        <v>533</v>
      </c>
      <c r="AU3406" s="197" t="s">
        <v>85</v>
      </c>
      <c r="AY3406" s="21" t="s">
        <v>525</v>
      </c>
      <c r="BE3406" s="198">
        <f>IF(N3406="základní",J3406,0)</f>
        <v>0</v>
      </c>
      <c r="BF3406" s="198">
        <f>IF(N3406="snížená",J3406,0)</f>
        <v>0</v>
      </c>
      <c r="BG3406" s="198">
        <f>IF(N3406="zákl. přenesená",J3406,0)</f>
        <v>0</v>
      </c>
      <c r="BH3406" s="198">
        <f>IF(N3406="sníž. přenesená",J3406,0)</f>
        <v>0</v>
      </c>
      <c r="BI3406" s="198">
        <f>IF(N3406="nulová",J3406,0)</f>
        <v>0</v>
      </c>
      <c r="BJ3406" s="21" t="s">
        <v>85</v>
      </c>
      <c r="BK3406" s="198">
        <f>ROUND(I3406*H3406,2)</f>
        <v>0</v>
      </c>
      <c r="BL3406" s="21" t="s">
        <v>642</v>
      </c>
      <c r="BM3406" s="197" t="s">
        <v>3746</v>
      </c>
    </row>
    <row r="3407" spans="1:65" s="15" customFormat="1" ht="11.25">
      <c r="B3407" s="227"/>
      <c r="C3407" s="228"/>
      <c r="D3407" s="206" t="s">
        <v>546</v>
      </c>
      <c r="E3407" s="229" t="s">
        <v>19</v>
      </c>
      <c r="F3407" s="230" t="s">
        <v>1187</v>
      </c>
      <c r="G3407" s="228"/>
      <c r="H3407" s="229" t="s">
        <v>19</v>
      </c>
      <c r="I3407" s="231"/>
      <c r="J3407" s="228"/>
      <c r="K3407" s="228"/>
      <c r="L3407" s="232"/>
      <c r="M3407" s="233"/>
      <c r="N3407" s="234"/>
      <c r="O3407" s="234"/>
      <c r="P3407" s="234"/>
      <c r="Q3407" s="234"/>
      <c r="R3407" s="234"/>
      <c r="S3407" s="234"/>
      <c r="T3407" s="235"/>
      <c r="AT3407" s="236" t="s">
        <v>546</v>
      </c>
      <c r="AU3407" s="236" t="s">
        <v>85</v>
      </c>
      <c r="AV3407" s="15" t="s">
        <v>79</v>
      </c>
      <c r="AW3407" s="15" t="s">
        <v>33</v>
      </c>
      <c r="AX3407" s="15" t="s">
        <v>72</v>
      </c>
      <c r="AY3407" s="236" t="s">
        <v>525</v>
      </c>
    </row>
    <row r="3408" spans="1:65" s="13" customFormat="1" ht="11.25">
      <c r="B3408" s="204"/>
      <c r="C3408" s="205"/>
      <c r="D3408" s="206" t="s">
        <v>546</v>
      </c>
      <c r="E3408" s="207" t="s">
        <v>19</v>
      </c>
      <c r="F3408" s="208" t="s">
        <v>3747</v>
      </c>
      <c r="G3408" s="205"/>
      <c r="H3408" s="209">
        <v>30.274000000000001</v>
      </c>
      <c r="I3408" s="210"/>
      <c r="J3408" s="205"/>
      <c r="K3408" s="205"/>
      <c r="L3408" s="211"/>
      <c r="M3408" s="212"/>
      <c r="N3408" s="213"/>
      <c r="O3408" s="213"/>
      <c r="P3408" s="213"/>
      <c r="Q3408" s="213"/>
      <c r="R3408" s="213"/>
      <c r="S3408" s="213"/>
      <c r="T3408" s="214"/>
      <c r="AT3408" s="215" t="s">
        <v>546</v>
      </c>
      <c r="AU3408" s="215" t="s">
        <v>85</v>
      </c>
      <c r="AV3408" s="13" t="s">
        <v>85</v>
      </c>
      <c r="AW3408" s="13" t="s">
        <v>33</v>
      </c>
      <c r="AX3408" s="13" t="s">
        <v>72</v>
      </c>
      <c r="AY3408" s="215" t="s">
        <v>525</v>
      </c>
    </row>
    <row r="3409" spans="1:65" s="13" customFormat="1" ht="11.25">
      <c r="B3409" s="204"/>
      <c r="C3409" s="205"/>
      <c r="D3409" s="206" t="s">
        <v>546</v>
      </c>
      <c r="E3409" s="207" t="s">
        <v>19</v>
      </c>
      <c r="F3409" s="208" t="s">
        <v>3748</v>
      </c>
      <c r="G3409" s="205"/>
      <c r="H3409" s="209">
        <v>5.5540000000000003</v>
      </c>
      <c r="I3409" s="210"/>
      <c r="J3409" s="205"/>
      <c r="K3409" s="205"/>
      <c r="L3409" s="211"/>
      <c r="M3409" s="212"/>
      <c r="N3409" s="213"/>
      <c r="O3409" s="213"/>
      <c r="P3409" s="213"/>
      <c r="Q3409" s="213"/>
      <c r="R3409" s="213"/>
      <c r="S3409" s="213"/>
      <c r="T3409" s="214"/>
      <c r="AT3409" s="215" t="s">
        <v>546</v>
      </c>
      <c r="AU3409" s="215" t="s">
        <v>85</v>
      </c>
      <c r="AV3409" s="13" t="s">
        <v>85</v>
      </c>
      <c r="AW3409" s="13" t="s">
        <v>33</v>
      </c>
      <c r="AX3409" s="13" t="s">
        <v>72</v>
      </c>
      <c r="AY3409" s="215" t="s">
        <v>525</v>
      </c>
    </row>
    <row r="3410" spans="1:65" s="13" customFormat="1" ht="11.25">
      <c r="B3410" s="204"/>
      <c r="C3410" s="205"/>
      <c r="D3410" s="206" t="s">
        <v>546</v>
      </c>
      <c r="E3410" s="207" t="s">
        <v>19</v>
      </c>
      <c r="F3410" s="208" t="s">
        <v>3749</v>
      </c>
      <c r="G3410" s="205"/>
      <c r="H3410" s="209">
        <v>1.8</v>
      </c>
      <c r="I3410" s="210"/>
      <c r="J3410" s="205"/>
      <c r="K3410" s="205"/>
      <c r="L3410" s="211"/>
      <c r="M3410" s="212"/>
      <c r="N3410" s="213"/>
      <c r="O3410" s="213"/>
      <c r="P3410" s="213"/>
      <c r="Q3410" s="213"/>
      <c r="R3410" s="213"/>
      <c r="S3410" s="213"/>
      <c r="T3410" s="214"/>
      <c r="AT3410" s="215" t="s">
        <v>546</v>
      </c>
      <c r="AU3410" s="215" t="s">
        <v>85</v>
      </c>
      <c r="AV3410" s="13" t="s">
        <v>85</v>
      </c>
      <c r="AW3410" s="13" t="s">
        <v>33</v>
      </c>
      <c r="AX3410" s="13" t="s">
        <v>72</v>
      </c>
      <c r="AY3410" s="215" t="s">
        <v>525</v>
      </c>
    </row>
    <row r="3411" spans="1:65" s="15" customFormat="1" ht="11.25">
      <c r="B3411" s="227"/>
      <c r="C3411" s="228"/>
      <c r="D3411" s="206" t="s">
        <v>546</v>
      </c>
      <c r="E3411" s="229" t="s">
        <v>19</v>
      </c>
      <c r="F3411" s="230" t="s">
        <v>1097</v>
      </c>
      <c r="G3411" s="228"/>
      <c r="H3411" s="229" t="s">
        <v>19</v>
      </c>
      <c r="I3411" s="231"/>
      <c r="J3411" s="228"/>
      <c r="K3411" s="228"/>
      <c r="L3411" s="232"/>
      <c r="M3411" s="233"/>
      <c r="N3411" s="234"/>
      <c r="O3411" s="234"/>
      <c r="P3411" s="234"/>
      <c r="Q3411" s="234"/>
      <c r="R3411" s="234"/>
      <c r="S3411" s="234"/>
      <c r="T3411" s="235"/>
      <c r="AT3411" s="236" t="s">
        <v>546</v>
      </c>
      <c r="AU3411" s="236" t="s">
        <v>85</v>
      </c>
      <c r="AV3411" s="15" t="s">
        <v>79</v>
      </c>
      <c r="AW3411" s="15" t="s">
        <v>33</v>
      </c>
      <c r="AX3411" s="15" t="s">
        <v>72</v>
      </c>
      <c r="AY3411" s="236" t="s">
        <v>525</v>
      </c>
    </row>
    <row r="3412" spans="1:65" s="13" customFormat="1" ht="11.25">
      <c r="B3412" s="204"/>
      <c r="C3412" s="205"/>
      <c r="D3412" s="206" t="s">
        <v>546</v>
      </c>
      <c r="E3412" s="207" t="s">
        <v>19</v>
      </c>
      <c r="F3412" s="208" t="s">
        <v>3750</v>
      </c>
      <c r="G3412" s="205"/>
      <c r="H3412" s="209">
        <v>1.87</v>
      </c>
      <c r="I3412" s="210"/>
      <c r="J3412" s="205"/>
      <c r="K3412" s="205"/>
      <c r="L3412" s="211"/>
      <c r="M3412" s="212"/>
      <c r="N3412" s="213"/>
      <c r="O3412" s="213"/>
      <c r="P3412" s="213"/>
      <c r="Q3412" s="213"/>
      <c r="R3412" s="213"/>
      <c r="S3412" s="213"/>
      <c r="T3412" s="214"/>
      <c r="AT3412" s="215" t="s">
        <v>546</v>
      </c>
      <c r="AU3412" s="215" t="s">
        <v>85</v>
      </c>
      <c r="AV3412" s="13" t="s">
        <v>85</v>
      </c>
      <c r="AW3412" s="13" t="s">
        <v>33</v>
      </c>
      <c r="AX3412" s="13" t="s">
        <v>72</v>
      </c>
      <c r="AY3412" s="215" t="s">
        <v>525</v>
      </c>
    </row>
    <row r="3413" spans="1:65" s="13" customFormat="1" ht="11.25">
      <c r="B3413" s="204"/>
      <c r="C3413" s="205"/>
      <c r="D3413" s="206" t="s">
        <v>546</v>
      </c>
      <c r="E3413" s="207" t="s">
        <v>19</v>
      </c>
      <c r="F3413" s="208" t="s">
        <v>3751</v>
      </c>
      <c r="G3413" s="205"/>
      <c r="H3413" s="209">
        <v>5.0490000000000004</v>
      </c>
      <c r="I3413" s="210"/>
      <c r="J3413" s="205"/>
      <c r="K3413" s="205"/>
      <c r="L3413" s="211"/>
      <c r="M3413" s="212"/>
      <c r="N3413" s="213"/>
      <c r="O3413" s="213"/>
      <c r="P3413" s="213"/>
      <c r="Q3413" s="213"/>
      <c r="R3413" s="213"/>
      <c r="S3413" s="213"/>
      <c r="T3413" s="214"/>
      <c r="AT3413" s="215" t="s">
        <v>546</v>
      </c>
      <c r="AU3413" s="215" t="s">
        <v>85</v>
      </c>
      <c r="AV3413" s="13" t="s">
        <v>85</v>
      </c>
      <c r="AW3413" s="13" t="s">
        <v>33</v>
      </c>
      <c r="AX3413" s="13" t="s">
        <v>72</v>
      </c>
      <c r="AY3413" s="215" t="s">
        <v>525</v>
      </c>
    </row>
    <row r="3414" spans="1:65" s="15" customFormat="1" ht="11.25">
      <c r="B3414" s="227"/>
      <c r="C3414" s="228"/>
      <c r="D3414" s="206" t="s">
        <v>546</v>
      </c>
      <c r="E3414" s="229" t="s">
        <v>19</v>
      </c>
      <c r="F3414" s="230" t="s">
        <v>1135</v>
      </c>
      <c r="G3414" s="228"/>
      <c r="H3414" s="229" t="s">
        <v>19</v>
      </c>
      <c r="I3414" s="231"/>
      <c r="J3414" s="228"/>
      <c r="K3414" s="228"/>
      <c r="L3414" s="232"/>
      <c r="M3414" s="233"/>
      <c r="N3414" s="234"/>
      <c r="O3414" s="234"/>
      <c r="P3414" s="234"/>
      <c r="Q3414" s="234"/>
      <c r="R3414" s="234"/>
      <c r="S3414" s="234"/>
      <c r="T3414" s="235"/>
      <c r="AT3414" s="236" t="s">
        <v>546</v>
      </c>
      <c r="AU3414" s="236" t="s">
        <v>85</v>
      </c>
      <c r="AV3414" s="15" t="s">
        <v>79</v>
      </c>
      <c r="AW3414" s="15" t="s">
        <v>33</v>
      </c>
      <c r="AX3414" s="15" t="s">
        <v>72</v>
      </c>
      <c r="AY3414" s="236" t="s">
        <v>525</v>
      </c>
    </row>
    <row r="3415" spans="1:65" s="13" customFormat="1" ht="11.25">
      <c r="B3415" s="204"/>
      <c r="C3415" s="205"/>
      <c r="D3415" s="206" t="s">
        <v>546</v>
      </c>
      <c r="E3415" s="207" t="s">
        <v>19</v>
      </c>
      <c r="F3415" s="208" t="s">
        <v>3752</v>
      </c>
      <c r="G3415" s="205"/>
      <c r="H3415" s="209">
        <v>1.7390000000000001</v>
      </c>
      <c r="I3415" s="210"/>
      <c r="J3415" s="205"/>
      <c r="K3415" s="205"/>
      <c r="L3415" s="211"/>
      <c r="M3415" s="212"/>
      <c r="N3415" s="213"/>
      <c r="O3415" s="213"/>
      <c r="P3415" s="213"/>
      <c r="Q3415" s="213"/>
      <c r="R3415" s="213"/>
      <c r="S3415" s="213"/>
      <c r="T3415" s="214"/>
      <c r="AT3415" s="215" t="s">
        <v>546</v>
      </c>
      <c r="AU3415" s="215" t="s">
        <v>85</v>
      </c>
      <c r="AV3415" s="13" t="s">
        <v>85</v>
      </c>
      <c r="AW3415" s="13" t="s">
        <v>33</v>
      </c>
      <c r="AX3415" s="13" t="s">
        <v>72</v>
      </c>
      <c r="AY3415" s="215" t="s">
        <v>525</v>
      </c>
    </row>
    <row r="3416" spans="1:65" s="13" customFormat="1" ht="11.25">
      <c r="B3416" s="204"/>
      <c r="C3416" s="205"/>
      <c r="D3416" s="206" t="s">
        <v>546</v>
      </c>
      <c r="E3416" s="207" t="s">
        <v>19</v>
      </c>
      <c r="F3416" s="208" t="s">
        <v>3753</v>
      </c>
      <c r="G3416" s="205"/>
      <c r="H3416" s="209">
        <v>6.1180000000000003</v>
      </c>
      <c r="I3416" s="210"/>
      <c r="J3416" s="205"/>
      <c r="K3416" s="205"/>
      <c r="L3416" s="211"/>
      <c r="M3416" s="212"/>
      <c r="N3416" s="213"/>
      <c r="O3416" s="213"/>
      <c r="P3416" s="213"/>
      <c r="Q3416" s="213"/>
      <c r="R3416" s="213"/>
      <c r="S3416" s="213"/>
      <c r="T3416" s="214"/>
      <c r="AT3416" s="215" t="s">
        <v>546</v>
      </c>
      <c r="AU3416" s="215" t="s">
        <v>85</v>
      </c>
      <c r="AV3416" s="13" t="s">
        <v>85</v>
      </c>
      <c r="AW3416" s="13" t="s">
        <v>33</v>
      </c>
      <c r="AX3416" s="13" t="s">
        <v>72</v>
      </c>
      <c r="AY3416" s="215" t="s">
        <v>525</v>
      </c>
    </row>
    <row r="3417" spans="1:65" s="15" customFormat="1" ht="11.25">
      <c r="B3417" s="227"/>
      <c r="C3417" s="228"/>
      <c r="D3417" s="206" t="s">
        <v>546</v>
      </c>
      <c r="E3417" s="229" t="s">
        <v>19</v>
      </c>
      <c r="F3417" s="230" t="s">
        <v>1163</v>
      </c>
      <c r="G3417" s="228"/>
      <c r="H3417" s="229" t="s">
        <v>19</v>
      </c>
      <c r="I3417" s="231"/>
      <c r="J3417" s="228"/>
      <c r="K3417" s="228"/>
      <c r="L3417" s="232"/>
      <c r="M3417" s="233"/>
      <c r="N3417" s="234"/>
      <c r="O3417" s="234"/>
      <c r="P3417" s="234"/>
      <c r="Q3417" s="234"/>
      <c r="R3417" s="234"/>
      <c r="S3417" s="234"/>
      <c r="T3417" s="235"/>
      <c r="AT3417" s="236" t="s">
        <v>546</v>
      </c>
      <c r="AU3417" s="236" t="s">
        <v>85</v>
      </c>
      <c r="AV3417" s="15" t="s">
        <v>79</v>
      </c>
      <c r="AW3417" s="15" t="s">
        <v>33</v>
      </c>
      <c r="AX3417" s="15" t="s">
        <v>72</v>
      </c>
      <c r="AY3417" s="236" t="s">
        <v>525</v>
      </c>
    </row>
    <row r="3418" spans="1:65" s="13" customFormat="1" ht="11.25">
      <c r="B3418" s="204"/>
      <c r="C3418" s="205"/>
      <c r="D3418" s="206" t="s">
        <v>546</v>
      </c>
      <c r="E3418" s="207" t="s">
        <v>19</v>
      </c>
      <c r="F3418" s="208" t="s">
        <v>3754</v>
      </c>
      <c r="G3418" s="205"/>
      <c r="H3418" s="209">
        <v>5.6429999999999998</v>
      </c>
      <c r="I3418" s="210"/>
      <c r="J3418" s="205"/>
      <c r="K3418" s="205"/>
      <c r="L3418" s="211"/>
      <c r="M3418" s="212"/>
      <c r="N3418" s="213"/>
      <c r="O3418" s="213"/>
      <c r="P3418" s="213"/>
      <c r="Q3418" s="213"/>
      <c r="R3418" s="213"/>
      <c r="S3418" s="213"/>
      <c r="T3418" s="214"/>
      <c r="AT3418" s="215" t="s">
        <v>546</v>
      </c>
      <c r="AU3418" s="215" t="s">
        <v>85</v>
      </c>
      <c r="AV3418" s="13" t="s">
        <v>85</v>
      </c>
      <c r="AW3418" s="13" t="s">
        <v>33</v>
      </c>
      <c r="AX3418" s="13" t="s">
        <v>72</v>
      </c>
      <c r="AY3418" s="215" t="s">
        <v>525</v>
      </c>
    </row>
    <row r="3419" spans="1:65" s="14" customFormat="1" ht="11.25">
      <c r="B3419" s="216"/>
      <c r="C3419" s="217"/>
      <c r="D3419" s="206" t="s">
        <v>546</v>
      </c>
      <c r="E3419" s="218" t="s">
        <v>544</v>
      </c>
      <c r="F3419" s="219" t="s">
        <v>552</v>
      </c>
      <c r="G3419" s="217"/>
      <c r="H3419" s="220">
        <v>58.046999999999997</v>
      </c>
      <c r="I3419" s="221"/>
      <c r="J3419" s="217"/>
      <c r="K3419" s="217"/>
      <c r="L3419" s="222"/>
      <c r="M3419" s="223"/>
      <c r="N3419" s="224"/>
      <c r="O3419" s="224"/>
      <c r="P3419" s="224"/>
      <c r="Q3419" s="224"/>
      <c r="R3419" s="224"/>
      <c r="S3419" s="224"/>
      <c r="T3419" s="225"/>
      <c r="AT3419" s="226" t="s">
        <v>546</v>
      </c>
      <c r="AU3419" s="226" t="s">
        <v>85</v>
      </c>
      <c r="AV3419" s="14" t="s">
        <v>537</v>
      </c>
      <c r="AW3419" s="14" t="s">
        <v>33</v>
      </c>
      <c r="AX3419" s="14" t="s">
        <v>79</v>
      </c>
      <c r="AY3419" s="226" t="s">
        <v>525</v>
      </c>
    </row>
    <row r="3420" spans="1:65" s="2" customFormat="1" ht="62.65" customHeight="1">
      <c r="A3420" s="38"/>
      <c r="B3420" s="39"/>
      <c r="C3420" s="186" t="s">
        <v>3755</v>
      </c>
      <c r="D3420" s="186" t="s">
        <v>533</v>
      </c>
      <c r="E3420" s="187" t="s">
        <v>3756</v>
      </c>
      <c r="F3420" s="188" t="s">
        <v>3757</v>
      </c>
      <c r="G3420" s="189" t="s">
        <v>132</v>
      </c>
      <c r="H3420" s="190">
        <v>21.637</v>
      </c>
      <c r="I3420" s="191"/>
      <c r="J3420" s="192">
        <f>ROUND(I3420*H3420,2)</f>
        <v>0</v>
      </c>
      <c r="K3420" s="188" t="s">
        <v>536</v>
      </c>
      <c r="L3420" s="43"/>
      <c r="M3420" s="193" t="s">
        <v>19</v>
      </c>
      <c r="N3420" s="194" t="s">
        <v>44</v>
      </c>
      <c r="O3420" s="68"/>
      <c r="P3420" s="195">
        <f>O3420*H3420</f>
        <v>0</v>
      </c>
      <c r="Q3420" s="195">
        <v>2.964E-2</v>
      </c>
      <c r="R3420" s="195">
        <f>Q3420*H3420</f>
        <v>0.64132067999999998</v>
      </c>
      <c r="S3420" s="195">
        <v>0</v>
      </c>
      <c r="T3420" s="196">
        <f>S3420*H3420</f>
        <v>0</v>
      </c>
      <c r="U3420" s="38"/>
      <c r="V3420" s="38"/>
      <c r="W3420" s="38"/>
      <c r="X3420" s="38"/>
      <c r="Y3420" s="38"/>
      <c r="Z3420" s="38"/>
      <c r="AA3420" s="38"/>
      <c r="AB3420" s="38"/>
      <c r="AC3420" s="38"/>
      <c r="AD3420" s="38"/>
      <c r="AE3420" s="38"/>
      <c r="AR3420" s="197" t="s">
        <v>642</v>
      </c>
      <c r="AT3420" s="197" t="s">
        <v>533</v>
      </c>
      <c r="AU3420" s="197" t="s">
        <v>85</v>
      </c>
      <c r="AY3420" s="21" t="s">
        <v>525</v>
      </c>
      <c r="BE3420" s="198">
        <f>IF(N3420="základní",J3420,0)</f>
        <v>0</v>
      </c>
      <c r="BF3420" s="198">
        <f>IF(N3420="snížená",J3420,0)</f>
        <v>0</v>
      </c>
      <c r="BG3420" s="198">
        <f>IF(N3420="zákl. přenesená",J3420,0)</f>
        <v>0</v>
      </c>
      <c r="BH3420" s="198">
        <f>IF(N3420="sníž. přenesená",J3420,0)</f>
        <v>0</v>
      </c>
      <c r="BI3420" s="198">
        <f>IF(N3420="nulová",J3420,0)</f>
        <v>0</v>
      </c>
      <c r="BJ3420" s="21" t="s">
        <v>85</v>
      </c>
      <c r="BK3420" s="198">
        <f>ROUND(I3420*H3420,2)</f>
        <v>0</v>
      </c>
      <c r="BL3420" s="21" t="s">
        <v>642</v>
      </c>
      <c r="BM3420" s="197" t="s">
        <v>3758</v>
      </c>
    </row>
    <row r="3421" spans="1:65" s="2" customFormat="1" ht="11.25">
      <c r="A3421" s="38"/>
      <c r="B3421" s="39"/>
      <c r="C3421" s="40"/>
      <c r="D3421" s="199" t="s">
        <v>542</v>
      </c>
      <c r="E3421" s="40"/>
      <c r="F3421" s="200" t="s">
        <v>3759</v>
      </c>
      <c r="G3421" s="40"/>
      <c r="H3421" s="40"/>
      <c r="I3421" s="201"/>
      <c r="J3421" s="40"/>
      <c r="K3421" s="40"/>
      <c r="L3421" s="43"/>
      <c r="M3421" s="202"/>
      <c r="N3421" s="203"/>
      <c r="O3421" s="68"/>
      <c r="P3421" s="68"/>
      <c r="Q3421" s="68"/>
      <c r="R3421" s="68"/>
      <c r="S3421" s="68"/>
      <c r="T3421" s="69"/>
      <c r="U3421" s="38"/>
      <c r="V3421" s="38"/>
      <c r="W3421" s="38"/>
      <c r="X3421" s="38"/>
      <c r="Y3421" s="38"/>
      <c r="Z3421" s="38"/>
      <c r="AA3421" s="38"/>
      <c r="AB3421" s="38"/>
      <c r="AC3421" s="38"/>
      <c r="AD3421" s="38"/>
      <c r="AE3421" s="38"/>
      <c r="AT3421" s="21" t="s">
        <v>542</v>
      </c>
      <c r="AU3421" s="21" t="s">
        <v>85</v>
      </c>
    </row>
    <row r="3422" spans="1:65" s="15" customFormat="1" ht="11.25">
      <c r="B3422" s="227"/>
      <c r="C3422" s="228"/>
      <c r="D3422" s="206" t="s">
        <v>546</v>
      </c>
      <c r="E3422" s="229" t="s">
        <v>19</v>
      </c>
      <c r="F3422" s="230" t="s">
        <v>1187</v>
      </c>
      <c r="G3422" s="228"/>
      <c r="H3422" s="229" t="s">
        <v>19</v>
      </c>
      <c r="I3422" s="231"/>
      <c r="J3422" s="228"/>
      <c r="K3422" s="228"/>
      <c r="L3422" s="232"/>
      <c r="M3422" s="233"/>
      <c r="N3422" s="234"/>
      <c r="O3422" s="234"/>
      <c r="P3422" s="234"/>
      <c r="Q3422" s="234"/>
      <c r="R3422" s="234"/>
      <c r="S3422" s="234"/>
      <c r="T3422" s="235"/>
      <c r="AT3422" s="236" t="s">
        <v>546</v>
      </c>
      <c r="AU3422" s="236" t="s">
        <v>85</v>
      </c>
      <c r="AV3422" s="15" t="s">
        <v>79</v>
      </c>
      <c r="AW3422" s="15" t="s">
        <v>33</v>
      </c>
      <c r="AX3422" s="15" t="s">
        <v>72</v>
      </c>
      <c r="AY3422" s="236" t="s">
        <v>525</v>
      </c>
    </row>
    <row r="3423" spans="1:65" s="13" customFormat="1" ht="11.25">
      <c r="B3423" s="204"/>
      <c r="C3423" s="205"/>
      <c r="D3423" s="206" t="s">
        <v>546</v>
      </c>
      <c r="E3423" s="207" t="s">
        <v>19</v>
      </c>
      <c r="F3423" s="208" t="s">
        <v>3760</v>
      </c>
      <c r="G3423" s="205"/>
      <c r="H3423" s="209">
        <v>6.1050000000000004</v>
      </c>
      <c r="I3423" s="210"/>
      <c r="J3423" s="205"/>
      <c r="K3423" s="205"/>
      <c r="L3423" s="211"/>
      <c r="M3423" s="212"/>
      <c r="N3423" s="213"/>
      <c r="O3423" s="213"/>
      <c r="P3423" s="213"/>
      <c r="Q3423" s="213"/>
      <c r="R3423" s="213"/>
      <c r="S3423" s="213"/>
      <c r="T3423" s="214"/>
      <c r="AT3423" s="215" t="s">
        <v>546</v>
      </c>
      <c r="AU3423" s="215" t="s">
        <v>85</v>
      </c>
      <c r="AV3423" s="13" t="s">
        <v>85</v>
      </c>
      <c r="AW3423" s="13" t="s">
        <v>33</v>
      </c>
      <c r="AX3423" s="13" t="s">
        <v>72</v>
      </c>
      <c r="AY3423" s="215" t="s">
        <v>525</v>
      </c>
    </row>
    <row r="3424" spans="1:65" s="15" customFormat="1" ht="11.25">
      <c r="B3424" s="227"/>
      <c r="C3424" s="228"/>
      <c r="D3424" s="206" t="s">
        <v>546</v>
      </c>
      <c r="E3424" s="229" t="s">
        <v>19</v>
      </c>
      <c r="F3424" s="230" t="s">
        <v>1097</v>
      </c>
      <c r="G3424" s="228"/>
      <c r="H3424" s="229" t="s">
        <v>19</v>
      </c>
      <c r="I3424" s="231"/>
      <c r="J3424" s="228"/>
      <c r="K3424" s="228"/>
      <c r="L3424" s="232"/>
      <c r="M3424" s="233"/>
      <c r="N3424" s="234"/>
      <c r="O3424" s="234"/>
      <c r="P3424" s="234"/>
      <c r="Q3424" s="234"/>
      <c r="R3424" s="234"/>
      <c r="S3424" s="234"/>
      <c r="T3424" s="235"/>
      <c r="AT3424" s="236" t="s">
        <v>546</v>
      </c>
      <c r="AU3424" s="236" t="s">
        <v>85</v>
      </c>
      <c r="AV3424" s="15" t="s">
        <v>79</v>
      </c>
      <c r="AW3424" s="15" t="s">
        <v>33</v>
      </c>
      <c r="AX3424" s="15" t="s">
        <v>72</v>
      </c>
      <c r="AY3424" s="236" t="s">
        <v>525</v>
      </c>
    </row>
    <row r="3425" spans="1:65" s="13" customFormat="1" ht="11.25">
      <c r="B3425" s="204"/>
      <c r="C3425" s="205"/>
      <c r="D3425" s="206" t="s">
        <v>546</v>
      </c>
      <c r="E3425" s="207" t="s">
        <v>19</v>
      </c>
      <c r="F3425" s="208" t="s">
        <v>3761</v>
      </c>
      <c r="G3425" s="205"/>
      <c r="H3425" s="209">
        <v>1.4850000000000001</v>
      </c>
      <c r="I3425" s="210"/>
      <c r="J3425" s="205"/>
      <c r="K3425" s="205"/>
      <c r="L3425" s="211"/>
      <c r="M3425" s="212"/>
      <c r="N3425" s="213"/>
      <c r="O3425" s="213"/>
      <c r="P3425" s="213"/>
      <c r="Q3425" s="213"/>
      <c r="R3425" s="213"/>
      <c r="S3425" s="213"/>
      <c r="T3425" s="214"/>
      <c r="AT3425" s="215" t="s">
        <v>546</v>
      </c>
      <c r="AU3425" s="215" t="s">
        <v>85</v>
      </c>
      <c r="AV3425" s="13" t="s">
        <v>85</v>
      </c>
      <c r="AW3425" s="13" t="s">
        <v>33</v>
      </c>
      <c r="AX3425" s="13" t="s">
        <v>72</v>
      </c>
      <c r="AY3425" s="215" t="s">
        <v>525</v>
      </c>
    </row>
    <row r="3426" spans="1:65" s="13" customFormat="1" ht="11.25">
      <c r="B3426" s="204"/>
      <c r="C3426" s="205"/>
      <c r="D3426" s="206" t="s">
        <v>546</v>
      </c>
      <c r="E3426" s="207" t="s">
        <v>19</v>
      </c>
      <c r="F3426" s="208" t="s">
        <v>3762</v>
      </c>
      <c r="G3426" s="205"/>
      <c r="H3426" s="209">
        <v>4.4550000000000001</v>
      </c>
      <c r="I3426" s="210"/>
      <c r="J3426" s="205"/>
      <c r="K3426" s="205"/>
      <c r="L3426" s="211"/>
      <c r="M3426" s="212"/>
      <c r="N3426" s="213"/>
      <c r="O3426" s="213"/>
      <c r="P3426" s="213"/>
      <c r="Q3426" s="213"/>
      <c r="R3426" s="213"/>
      <c r="S3426" s="213"/>
      <c r="T3426" s="214"/>
      <c r="AT3426" s="215" t="s">
        <v>546</v>
      </c>
      <c r="AU3426" s="215" t="s">
        <v>85</v>
      </c>
      <c r="AV3426" s="13" t="s">
        <v>85</v>
      </c>
      <c r="AW3426" s="13" t="s">
        <v>33</v>
      </c>
      <c r="AX3426" s="13" t="s">
        <v>72</v>
      </c>
      <c r="AY3426" s="215" t="s">
        <v>525</v>
      </c>
    </row>
    <row r="3427" spans="1:65" s="15" customFormat="1" ht="11.25">
      <c r="B3427" s="227"/>
      <c r="C3427" s="228"/>
      <c r="D3427" s="206" t="s">
        <v>546</v>
      </c>
      <c r="E3427" s="229" t="s">
        <v>19</v>
      </c>
      <c r="F3427" s="230" t="s">
        <v>1135</v>
      </c>
      <c r="G3427" s="228"/>
      <c r="H3427" s="229" t="s">
        <v>19</v>
      </c>
      <c r="I3427" s="231"/>
      <c r="J3427" s="228"/>
      <c r="K3427" s="228"/>
      <c r="L3427" s="232"/>
      <c r="M3427" s="233"/>
      <c r="N3427" s="234"/>
      <c r="O3427" s="234"/>
      <c r="P3427" s="234"/>
      <c r="Q3427" s="234"/>
      <c r="R3427" s="234"/>
      <c r="S3427" s="234"/>
      <c r="T3427" s="235"/>
      <c r="AT3427" s="236" t="s">
        <v>546</v>
      </c>
      <c r="AU3427" s="236" t="s">
        <v>85</v>
      </c>
      <c r="AV3427" s="15" t="s">
        <v>79</v>
      </c>
      <c r="AW3427" s="15" t="s">
        <v>33</v>
      </c>
      <c r="AX3427" s="15" t="s">
        <v>72</v>
      </c>
      <c r="AY3427" s="236" t="s">
        <v>525</v>
      </c>
    </row>
    <row r="3428" spans="1:65" s="13" customFormat="1" ht="11.25">
      <c r="B3428" s="204"/>
      <c r="C3428" s="205"/>
      <c r="D3428" s="206" t="s">
        <v>546</v>
      </c>
      <c r="E3428" s="207" t="s">
        <v>19</v>
      </c>
      <c r="F3428" s="208" t="s">
        <v>3763</v>
      </c>
      <c r="G3428" s="205"/>
      <c r="H3428" s="209">
        <v>5.5819999999999999</v>
      </c>
      <c r="I3428" s="210"/>
      <c r="J3428" s="205"/>
      <c r="K3428" s="205"/>
      <c r="L3428" s="211"/>
      <c r="M3428" s="212"/>
      <c r="N3428" s="213"/>
      <c r="O3428" s="213"/>
      <c r="P3428" s="213"/>
      <c r="Q3428" s="213"/>
      <c r="R3428" s="213"/>
      <c r="S3428" s="213"/>
      <c r="T3428" s="214"/>
      <c r="AT3428" s="215" t="s">
        <v>546</v>
      </c>
      <c r="AU3428" s="215" t="s">
        <v>85</v>
      </c>
      <c r="AV3428" s="13" t="s">
        <v>85</v>
      </c>
      <c r="AW3428" s="13" t="s">
        <v>33</v>
      </c>
      <c r="AX3428" s="13" t="s">
        <v>72</v>
      </c>
      <c r="AY3428" s="215" t="s">
        <v>525</v>
      </c>
    </row>
    <row r="3429" spans="1:65" s="15" customFormat="1" ht="11.25">
      <c r="B3429" s="227"/>
      <c r="C3429" s="228"/>
      <c r="D3429" s="206" t="s">
        <v>546</v>
      </c>
      <c r="E3429" s="229" t="s">
        <v>19</v>
      </c>
      <c r="F3429" s="230" t="s">
        <v>1163</v>
      </c>
      <c r="G3429" s="228"/>
      <c r="H3429" s="229" t="s">
        <v>19</v>
      </c>
      <c r="I3429" s="231"/>
      <c r="J3429" s="228"/>
      <c r="K3429" s="228"/>
      <c r="L3429" s="232"/>
      <c r="M3429" s="233"/>
      <c r="N3429" s="234"/>
      <c r="O3429" s="234"/>
      <c r="P3429" s="234"/>
      <c r="Q3429" s="234"/>
      <c r="R3429" s="234"/>
      <c r="S3429" s="234"/>
      <c r="T3429" s="235"/>
      <c r="AT3429" s="236" t="s">
        <v>546</v>
      </c>
      <c r="AU3429" s="236" t="s">
        <v>85</v>
      </c>
      <c r="AV3429" s="15" t="s">
        <v>79</v>
      </c>
      <c r="AW3429" s="15" t="s">
        <v>33</v>
      </c>
      <c r="AX3429" s="15" t="s">
        <v>72</v>
      </c>
      <c r="AY3429" s="236" t="s">
        <v>525</v>
      </c>
    </row>
    <row r="3430" spans="1:65" s="13" customFormat="1" ht="11.25">
      <c r="B3430" s="204"/>
      <c r="C3430" s="205"/>
      <c r="D3430" s="206" t="s">
        <v>546</v>
      </c>
      <c r="E3430" s="207" t="s">
        <v>19</v>
      </c>
      <c r="F3430" s="208" t="s">
        <v>3764</v>
      </c>
      <c r="G3430" s="205"/>
      <c r="H3430" s="209">
        <v>4.01</v>
      </c>
      <c r="I3430" s="210"/>
      <c r="J3430" s="205"/>
      <c r="K3430" s="205"/>
      <c r="L3430" s="211"/>
      <c r="M3430" s="212"/>
      <c r="N3430" s="213"/>
      <c r="O3430" s="213"/>
      <c r="P3430" s="213"/>
      <c r="Q3430" s="213"/>
      <c r="R3430" s="213"/>
      <c r="S3430" s="213"/>
      <c r="T3430" s="214"/>
      <c r="AT3430" s="215" t="s">
        <v>546</v>
      </c>
      <c r="AU3430" s="215" t="s">
        <v>85</v>
      </c>
      <c r="AV3430" s="13" t="s">
        <v>85</v>
      </c>
      <c r="AW3430" s="13" t="s">
        <v>33</v>
      </c>
      <c r="AX3430" s="13" t="s">
        <v>72</v>
      </c>
      <c r="AY3430" s="215" t="s">
        <v>525</v>
      </c>
    </row>
    <row r="3431" spans="1:65" s="14" customFormat="1" ht="11.25">
      <c r="B3431" s="216"/>
      <c r="C3431" s="217"/>
      <c r="D3431" s="206" t="s">
        <v>546</v>
      </c>
      <c r="E3431" s="218" t="s">
        <v>548</v>
      </c>
      <c r="F3431" s="219" t="s">
        <v>552</v>
      </c>
      <c r="G3431" s="217"/>
      <c r="H3431" s="220">
        <v>21.637</v>
      </c>
      <c r="I3431" s="221"/>
      <c r="J3431" s="217"/>
      <c r="K3431" s="217"/>
      <c r="L3431" s="222"/>
      <c r="M3431" s="223"/>
      <c r="N3431" s="224"/>
      <c r="O3431" s="224"/>
      <c r="P3431" s="224"/>
      <c r="Q3431" s="224"/>
      <c r="R3431" s="224"/>
      <c r="S3431" s="224"/>
      <c r="T3431" s="225"/>
      <c r="AT3431" s="226" t="s">
        <v>546</v>
      </c>
      <c r="AU3431" s="226" t="s">
        <v>85</v>
      </c>
      <c r="AV3431" s="14" t="s">
        <v>537</v>
      </c>
      <c r="AW3431" s="14" t="s">
        <v>33</v>
      </c>
      <c r="AX3431" s="14" t="s">
        <v>79</v>
      </c>
      <c r="AY3431" s="226" t="s">
        <v>525</v>
      </c>
    </row>
    <row r="3432" spans="1:65" s="2" customFormat="1" ht="44.25" customHeight="1">
      <c r="A3432" s="38"/>
      <c r="B3432" s="39"/>
      <c r="C3432" s="186" t="s">
        <v>3765</v>
      </c>
      <c r="D3432" s="186" t="s">
        <v>533</v>
      </c>
      <c r="E3432" s="187" t="s">
        <v>3766</v>
      </c>
      <c r="F3432" s="188" t="s">
        <v>3767</v>
      </c>
      <c r="G3432" s="189" t="s">
        <v>132</v>
      </c>
      <c r="H3432" s="190">
        <v>143.93</v>
      </c>
      <c r="I3432" s="191"/>
      <c r="J3432" s="192">
        <f>ROUND(I3432*H3432,2)</f>
        <v>0</v>
      </c>
      <c r="K3432" s="188" t="s">
        <v>536</v>
      </c>
      <c r="L3432" s="43"/>
      <c r="M3432" s="193" t="s">
        <v>19</v>
      </c>
      <c r="N3432" s="194" t="s">
        <v>44</v>
      </c>
      <c r="O3432" s="68"/>
      <c r="P3432" s="195">
        <f>O3432*H3432</f>
        <v>0</v>
      </c>
      <c r="Q3432" s="195">
        <v>1E-4</v>
      </c>
      <c r="R3432" s="195">
        <f>Q3432*H3432</f>
        <v>1.4393000000000001E-2</v>
      </c>
      <c r="S3432" s="195">
        <v>0</v>
      </c>
      <c r="T3432" s="196">
        <f>S3432*H3432</f>
        <v>0</v>
      </c>
      <c r="U3432" s="38"/>
      <c r="V3432" s="38"/>
      <c r="W3432" s="38"/>
      <c r="X3432" s="38"/>
      <c r="Y3432" s="38"/>
      <c r="Z3432" s="38"/>
      <c r="AA3432" s="38"/>
      <c r="AB3432" s="38"/>
      <c r="AC3432" s="38"/>
      <c r="AD3432" s="38"/>
      <c r="AE3432" s="38"/>
      <c r="AR3432" s="197" t="s">
        <v>642</v>
      </c>
      <c r="AT3432" s="197" t="s">
        <v>533</v>
      </c>
      <c r="AU3432" s="197" t="s">
        <v>85</v>
      </c>
      <c r="AY3432" s="21" t="s">
        <v>525</v>
      </c>
      <c r="BE3432" s="198">
        <f>IF(N3432="základní",J3432,0)</f>
        <v>0</v>
      </c>
      <c r="BF3432" s="198">
        <f>IF(N3432="snížená",J3432,0)</f>
        <v>0</v>
      </c>
      <c r="BG3432" s="198">
        <f>IF(N3432="zákl. přenesená",J3432,0)</f>
        <v>0</v>
      </c>
      <c r="BH3432" s="198">
        <f>IF(N3432="sníž. přenesená",J3432,0)</f>
        <v>0</v>
      </c>
      <c r="BI3432" s="198">
        <f>IF(N3432="nulová",J3432,0)</f>
        <v>0</v>
      </c>
      <c r="BJ3432" s="21" t="s">
        <v>85</v>
      </c>
      <c r="BK3432" s="198">
        <f>ROUND(I3432*H3432,2)</f>
        <v>0</v>
      </c>
      <c r="BL3432" s="21" t="s">
        <v>642</v>
      </c>
      <c r="BM3432" s="197" t="s">
        <v>3768</v>
      </c>
    </row>
    <row r="3433" spans="1:65" s="2" customFormat="1" ht="11.25">
      <c r="A3433" s="38"/>
      <c r="B3433" s="39"/>
      <c r="C3433" s="40"/>
      <c r="D3433" s="199" t="s">
        <v>542</v>
      </c>
      <c r="E3433" s="40"/>
      <c r="F3433" s="200" t="s">
        <v>3769</v>
      </c>
      <c r="G3433" s="40"/>
      <c r="H3433" s="40"/>
      <c r="I3433" s="201"/>
      <c r="J3433" s="40"/>
      <c r="K3433" s="40"/>
      <c r="L3433" s="43"/>
      <c r="M3433" s="202"/>
      <c r="N3433" s="203"/>
      <c r="O3433" s="68"/>
      <c r="P3433" s="68"/>
      <c r="Q3433" s="68"/>
      <c r="R3433" s="68"/>
      <c r="S3433" s="68"/>
      <c r="T3433" s="69"/>
      <c r="U3433" s="38"/>
      <c r="V3433" s="38"/>
      <c r="W3433" s="38"/>
      <c r="X3433" s="38"/>
      <c r="Y3433" s="38"/>
      <c r="Z3433" s="38"/>
      <c r="AA3433" s="38"/>
      <c r="AB3433" s="38"/>
      <c r="AC3433" s="38"/>
      <c r="AD3433" s="38"/>
      <c r="AE3433" s="38"/>
      <c r="AT3433" s="21" t="s">
        <v>542</v>
      </c>
      <c r="AU3433" s="21" t="s">
        <v>85</v>
      </c>
    </row>
    <row r="3434" spans="1:65" s="13" customFormat="1" ht="11.25">
      <c r="B3434" s="204"/>
      <c r="C3434" s="205"/>
      <c r="D3434" s="206" t="s">
        <v>546</v>
      </c>
      <c r="E3434" s="207" t="s">
        <v>19</v>
      </c>
      <c r="F3434" s="208" t="s">
        <v>3770</v>
      </c>
      <c r="G3434" s="205"/>
      <c r="H3434" s="209">
        <v>143.93</v>
      </c>
      <c r="I3434" s="210"/>
      <c r="J3434" s="205"/>
      <c r="K3434" s="205"/>
      <c r="L3434" s="211"/>
      <c r="M3434" s="212"/>
      <c r="N3434" s="213"/>
      <c r="O3434" s="213"/>
      <c r="P3434" s="213"/>
      <c r="Q3434" s="213"/>
      <c r="R3434" s="213"/>
      <c r="S3434" s="213"/>
      <c r="T3434" s="214"/>
      <c r="AT3434" s="215" t="s">
        <v>546</v>
      </c>
      <c r="AU3434" s="215" t="s">
        <v>85</v>
      </c>
      <c r="AV3434" s="13" t="s">
        <v>85</v>
      </c>
      <c r="AW3434" s="13" t="s">
        <v>33</v>
      </c>
      <c r="AX3434" s="13" t="s">
        <v>79</v>
      </c>
      <c r="AY3434" s="215" t="s">
        <v>525</v>
      </c>
    </row>
    <row r="3435" spans="1:65" s="2" customFormat="1" ht="33" customHeight="1">
      <c r="A3435" s="38"/>
      <c r="B3435" s="39"/>
      <c r="C3435" s="186" t="s">
        <v>3771</v>
      </c>
      <c r="D3435" s="186" t="s">
        <v>533</v>
      </c>
      <c r="E3435" s="187" t="s">
        <v>3772</v>
      </c>
      <c r="F3435" s="188" t="s">
        <v>3773</v>
      </c>
      <c r="G3435" s="189" t="s">
        <v>132</v>
      </c>
      <c r="H3435" s="190">
        <v>40.430999999999997</v>
      </c>
      <c r="I3435" s="191"/>
      <c r="J3435" s="192">
        <f>ROUND(I3435*H3435,2)</f>
        <v>0</v>
      </c>
      <c r="K3435" s="188" t="s">
        <v>536</v>
      </c>
      <c r="L3435" s="43"/>
      <c r="M3435" s="193" t="s">
        <v>19</v>
      </c>
      <c r="N3435" s="194" t="s">
        <v>44</v>
      </c>
      <c r="O3435" s="68"/>
      <c r="P3435" s="195">
        <f>O3435*H3435</f>
        <v>0</v>
      </c>
      <c r="Q3435" s="195">
        <v>0</v>
      </c>
      <c r="R3435" s="195">
        <f>Q3435*H3435</f>
        <v>0</v>
      </c>
      <c r="S3435" s="195">
        <v>0</v>
      </c>
      <c r="T3435" s="196">
        <f>S3435*H3435</f>
        <v>0</v>
      </c>
      <c r="U3435" s="38"/>
      <c r="V3435" s="38"/>
      <c r="W3435" s="38"/>
      <c r="X3435" s="38"/>
      <c r="Y3435" s="38"/>
      <c r="Z3435" s="38"/>
      <c r="AA3435" s="38"/>
      <c r="AB3435" s="38"/>
      <c r="AC3435" s="38"/>
      <c r="AD3435" s="38"/>
      <c r="AE3435" s="38"/>
      <c r="AR3435" s="197" t="s">
        <v>642</v>
      </c>
      <c r="AT3435" s="197" t="s">
        <v>533</v>
      </c>
      <c r="AU3435" s="197" t="s">
        <v>85</v>
      </c>
      <c r="AY3435" s="21" t="s">
        <v>525</v>
      </c>
      <c r="BE3435" s="198">
        <f>IF(N3435="základní",J3435,0)</f>
        <v>0</v>
      </c>
      <c r="BF3435" s="198">
        <f>IF(N3435="snížená",J3435,0)</f>
        <v>0</v>
      </c>
      <c r="BG3435" s="198">
        <f>IF(N3435="zákl. přenesená",J3435,0)</f>
        <v>0</v>
      </c>
      <c r="BH3435" s="198">
        <f>IF(N3435="sníž. přenesená",J3435,0)</f>
        <v>0</v>
      </c>
      <c r="BI3435" s="198">
        <f>IF(N3435="nulová",J3435,0)</f>
        <v>0</v>
      </c>
      <c r="BJ3435" s="21" t="s">
        <v>85</v>
      </c>
      <c r="BK3435" s="198">
        <f>ROUND(I3435*H3435,2)</f>
        <v>0</v>
      </c>
      <c r="BL3435" s="21" t="s">
        <v>642</v>
      </c>
      <c r="BM3435" s="197" t="s">
        <v>3774</v>
      </c>
    </row>
    <row r="3436" spans="1:65" s="2" customFormat="1" ht="11.25">
      <c r="A3436" s="38"/>
      <c r="B3436" s="39"/>
      <c r="C3436" s="40"/>
      <c r="D3436" s="199" t="s">
        <v>542</v>
      </c>
      <c r="E3436" s="40"/>
      <c r="F3436" s="200" t="s">
        <v>3775</v>
      </c>
      <c r="G3436" s="40"/>
      <c r="H3436" s="40"/>
      <c r="I3436" s="201"/>
      <c r="J3436" s="40"/>
      <c r="K3436" s="40"/>
      <c r="L3436" s="43"/>
      <c r="M3436" s="202"/>
      <c r="N3436" s="203"/>
      <c r="O3436" s="68"/>
      <c r="P3436" s="68"/>
      <c r="Q3436" s="68"/>
      <c r="R3436" s="68"/>
      <c r="S3436" s="68"/>
      <c r="T3436" s="69"/>
      <c r="U3436" s="38"/>
      <c r="V3436" s="38"/>
      <c r="W3436" s="38"/>
      <c r="X3436" s="38"/>
      <c r="Y3436" s="38"/>
      <c r="Z3436" s="38"/>
      <c r="AA3436" s="38"/>
      <c r="AB3436" s="38"/>
      <c r="AC3436" s="38"/>
      <c r="AD3436" s="38"/>
      <c r="AE3436" s="38"/>
      <c r="AT3436" s="21" t="s">
        <v>542</v>
      </c>
      <c r="AU3436" s="21" t="s">
        <v>85</v>
      </c>
    </row>
    <row r="3437" spans="1:65" s="13" customFormat="1" ht="11.25">
      <c r="B3437" s="204"/>
      <c r="C3437" s="205"/>
      <c r="D3437" s="206" t="s">
        <v>546</v>
      </c>
      <c r="E3437" s="207" t="s">
        <v>19</v>
      </c>
      <c r="F3437" s="208" t="s">
        <v>538</v>
      </c>
      <c r="G3437" s="205"/>
      <c r="H3437" s="209">
        <v>40.430999999999997</v>
      </c>
      <c r="I3437" s="210"/>
      <c r="J3437" s="205"/>
      <c r="K3437" s="205"/>
      <c r="L3437" s="211"/>
      <c r="M3437" s="212"/>
      <c r="N3437" s="213"/>
      <c r="O3437" s="213"/>
      <c r="P3437" s="213"/>
      <c r="Q3437" s="213"/>
      <c r="R3437" s="213"/>
      <c r="S3437" s="213"/>
      <c r="T3437" s="214"/>
      <c r="AT3437" s="215" t="s">
        <v>546</v>
      </c>
      <c r="AU3437" s="215" t="s">
        <v>85</v>
      </c>
      <c r="AV3437" s="13" t="s">
        <v>85</v>
      </c>
      <c r="AW3437" s="13" t="s">
        <v>33</v>
      </c>
      <c r="AX3437" s="13" t="s">
        <v>79</v>
      </c>
      <c r="AY3437" s="215" t="s">
        <v>525</v>
      </c>
    </row>
    <row r="3438" spans="1:65" s="2" customFormat="1" ht="66.75" customHeight="1">
      <c r="A3438" s="38"/>
      <c r="B3438" s="39"/>
      <c r="C3438" s="186" t="s">
        <v>3776</v>
      </c>
      <c r="D3438" s="186" t="s">
        <v>533</v>
      </c>
      <c r="E3438" s="187" t="s">
        <v>3777</v>
      </c>
      <c r="F3438" s="188" t="s">
        <v>3778</v>
      </c>
      <c r="G3438" s="189" t="s">
        <v>132</v>
      </c>
      <c r="H3438" s="190">
        <v>23.815000000000001</v>
      </c>
      <c r="I3438" s="191"/>
      <c r="J3438" s="192">
        <f>ROUND(I3438*H3438,2)</f>
        <v>0</v>
      </c>
      <c r="K3438" s="188" t="s">
        <v>536</v>
      </c>
      <c r="L3438" s="43"/>
      <c r="M3438" s="193" t="s">
        <v>19</v>
      </c>
      <c r="N3438" s="194" t="s">
        <v>44</v>
      </c>
      <c r="O3438" s="68"/>
      <c r="P3438" s="195">
        <f>O3438*H3438</f>
        <v>0</v>
      </c>
      <c r="Q3438" s="195">
        <v>3.049E-2</v>
      </c>
      <c r="R3438" s="195">
        <f>Q3438*H3438</f>
        <v>0.72611935000000005</v>
      </c>
      <c r="S3438" s="195">
        <v>0</v>
      </c>
      <c r="T3438" s="196">
        <f>S3438*H3438</f>
        <v>0</v>
      </c>
      <c r="U3438" s="38"/>
      <c r="V3438" s="38"/>
      <c r="W3438" s="38"/>
      <c r="X3438" s="38"/>
      <c r="Y3438" s="38"/>
      <c r="Z3438" s="38"/>
      <c r="AA3438" s="38"/>
      <c r="AB3438" s="38"/>
      <c r="AC3438" s="38"/>
      <c r="AD3438" s="38"/>
      <c r="AE3438" s="38"/>
      <c r="AR3438" s="197" t="s">
        <v>642</v>
      </c>
      <c r="AT3438" s="197" t="s">
        <v>533</v>
      </c>
      <c r="AU3438" s="197" t="s">
        <v>85</v>
      </c>
      <c r="AY3438" s="21" t="s">
        <v>525</v>
      </c>
      <c r="BE3438" s="198">
        <f>IF(N3438="základní",J3438,0)</f>
        <v>0</v>
      </c>
      <c r="BF3438" s="198">
        <f>IF(N3438="snížená",J3438,0)</f>
        <v>0</v>
      </c>
      <c r="BG3438" s="198">
        <f>IF(N3438="zákl. přenesená",J3438,0)</f>
        <v>0</v>
      </c>
      <c r="BH3438" s="198">
        <f>IF(N3438="sníž. přenesená",J3438,0)</f>
        <v>0</v>
      </c>
      <c r="BI3438" s="198">
        <f>IF(N3438="nulová",J3438,0)</f>
        <v>0</v>
      </c>
      <c r="BJ3438" s="21" t="s">
        <v>85</v>
      </c>
      <c r="BK3438" s="198">
        <f>ROUND(I3438*H3438,2)</f>
        <v>0</v>
      </c>
      <c r="BL3438" s="21" t="s">
        <v>642</v>
      </c>
      <c r="BM3438" s="197" t="s">
        <v>3779</v>
      </c>
    </row>
    <row r="3439" spans="1:65" s="2" customFormat="1" ht="11.25">
      <c r="A3439" s="38"/>
      <c r="B3439" s="39"/>
      <c r="C3439" s="40"/>
      <c r="D3439" s="199" t="s">
        <v>542</v>
      </c>
      <c r="E3439" s="40"/>
      <c r="F3439" s="200" t="s">
        <v>3780</v>
      </c>
      <c r="G3439" s="40"/>
      <c r="H3439" s="40"/>
      <c r="I3439" s="201"/>
      <c r="J3439" s="40"/>
      <c r="K3439" s="40"/>
      <c r="L3439" s="43"/>
      <c r="M3439" s="202"/>
      <c r="N3439" s="203"/>
      <c r="O3439" s="68"/>
      <c r="P3439" s="68"/>
      <c r="Q3439" s="68"/>
      <c r="R3439" s="68"/>
      <c r="S3439" s="68"/>
      <c r="T3439" s="69"/>
      <c r="U3439" s="38"/>
      <c r="V3439" s="38"/>
      <c r="W3439" s="38"/>
      <c r="X3439" s="38"/>
      <c r="Y3439" s="38"/>
      <c r="Z3439" s="38"/>
      <c r="AA3439" s="38"/>
      <c r="AB3439" s="38"/>
      <c r="AC3439" s="38"/>
      <c r="AD3439" s="38"/>
      <c r="AE3439" s="38"/>
      <c r="AT3439" s="21" t="s">
        <v>542</v>
      </c>
      <c r="AU3439" s="21" t="s">
        <v>85</v>
      </c>
    </row>
    <row r="3440" spans="1:65" s="15" customFormat="1" ht="11.25">
      <c r="B3440" s="227"/>
      <c r="C3440" s="228"/>
      <c r="D3440" s="206" t="s">
        <v>546</v>
      </c>
      <c r="E3440" s="229" t="s">
        <v>19</v>
      </c>
      <c r="F3440" s="230" t="s">
        <v>1097</v>
      </c>
      <c r="G3440" s="228"/>
      <c r="H3440" s="229" t="s">
        <v>19</v>
      </c>
      <c r="I3440" s="231"/>
      <c r="J3440" s="228"/>
      <c r="K3440" s="228"/>
      <c r="L3440" s="232"/>
      <c r="M3440" s="233"/>
      <c r="N3440" s="234"/>
      <c r="O3440" s="234"/>
      <c r="P3440" s="234"/>
      <c r="Q3440" s="234"/>
      <c r="R3440" s="234"/>
      <c r="S3440" s="234"/>
      <c r="T3440" s="235"/>
      <c r="AT3440" s="236" t="s">
        <v>546</v>
      </c>
      <c r="AU3440" s="236" t="s">
        <v>85</v>
      </c>
      <c r="AV3440" s="15" t="s">
        <v>79</v>
      </c>
      <c r="AW3440" s="15" t="s">
        <v>33</v>
      </c>
      <c r="AX3440" s="15" t="s">
        <v>72</v>
      </c>
      <c r="AY3440" s="236" t="s">
        <v>525</v>
      </c>
    </row>
    <row r="3441" spans="1:65" s="13" customFormat="1" ht="11.25">
      <c r="B3441" s="204"/>
      <c r="C3441" s="205"/>
      <c r="D3441" s="206" t="s">
        <v>546</v>
      </c>
      <c r="E3441" s="207" t="s">
        <v>19</v>
      </c>
      <c r="F3441" s="208" t="s">
        <v>3781</v>
      </c>
      <c r="G3441" s="205"/>
      <c r="H3441" s="209">
        <v>8.5399999999999991</v>
      </c>
      <c r="I3441" s="210"/>
      <c r="J3441" s="205"/>
      <c r="K3441" s="205"/>
      <c r="L3441" s="211"/>
      <c r="M3441" s="212"/>
      <c r="N3441" s="213"/>
      <c r="O3441" s="213"/>
      <c r="P3441" s="213"/>
      <c r="Q3441" s="213"/>
      <c r="R3441" s="213"/>
      <c r="S3441" s="213"/>
      <c r="T3441" s="214"/>
      <c r="AT3441" s="215" t="s">
        <v>546</v>
      </c>
      <c r="AU3441" s="215" t="s">
        <v>85</v>
      </c>
      <c r="AV3441" s="13" t="s">
        <v>85</v>
      </c>
      <c r="AW3441" s="13" t="s">
        <v>33</v>
      </c>
      <c r="AX3441" s="13" t="s">
        <v>72</v>
      </c>
      <c r="AY3441" s="215" t="s">
        <v>525</v>
      </c>
    </row>
    <row r="3442" spans="1:65" s="15" customFormat="1" ht="11.25">
      <c r="B3442" s="227"/>
      <c r="C3442" s="228"/>
      <c r="D3442" s="206" t="s">
        <v>546</v>
      </c>
      <c r="E3442" s="229" t="s">
        <v>19</v>
      </c>
      <c r="F3442" s="230" t="s">
        <v>1135</v>
      </c>
      <c r="G3442" s="228"/>
      <c r="H3442" s="229" t="s">
        <v>19</v>
      </c>
      <c r="I3442" s="231"/>
      <c r="J3442" s="228"/>
      <c r="K3442" s="228"/>
      <c r="L3442" s="232"/>
      <c r="M3442" s="233"/>
      <c r="N3442" s="234"/>
      <c r="O3442" s="234"/>
      <c r="P3442" s="234"/>
      <c r="Q3442" s="234"/>
      <c r="R3442" s="234"/>
      <c r="S3442" s="234"/>
      <c r="T3442" s="235"/>
      <c r="AT3442" s="236" t="s">
        <v>546</v>
      </c>
      <c r="AU3442" s="236" t="s">
        <v>85</v>
      </c>
      <c r="AV3442" s="15" t="s">
        <v>79</v>
      </c>
      <c r="AW3442" s="15" t="s">
        <v>33</v>
      </c>
      <c r="AX3442" s="15" t="s">
        <v>72</v>
      </c>
      <c r="AY3442" s="236" t="s">
        <v>525</v>
      </c>
    </row>
    <row r="3443" spans="1:65" s="13" customFormat="1" ht="11.25">
      <c r="B3443" s="204"/>
      <c r="C3443" s="205"/>
      <c r="D3443" s="206" t="s">
        <v>546</v>
      </c>
      <c r="E3443" s="207" t="s">
        <v>19</v>
      </c>
      <c r="F3443" s="208" t="s">
        <v>3782</v>
      </c>
      <c r="G3443" s="205"/>
      <c r="H3443" s="209">
        <v>15.275</v>
      </c>
      <c r="I3443" s="210"/>
      <c r="J3443" s="205"/>
      <c r="K3443" s="205"/>
      <c r="L3443" s="211"/>
      <c r="M3443" s="212"/>
      <c r="N3443" s="213"/>
      <c r="O3443" s="213"/>
      <c r="P3443" s="213"/>
      <c r="Q3443" s="213"/>
      <c r="R3443" s="213"/>
      <c r="S3443" s="213"/>
      <c r="T3443" s="214"/>
      <c r="AT3443" s="215" t="s">
        <v>546</v>
      </c>
      <c r="AU3443" s="215" t="s">
        <v>85</v>
      </c>
      <c r="AV3443" s="13" t="s">
        <v>85</v>
      </c>
      <c r="AW3443" s="13" t="s">
        <v>33</v>
      </c>
      <c r="AX3443" s="13" t="s">
        <v>72</v>
      </c>
      <c r="AY3443" s="215" t="s">
        <v>525</v>
      </c>
    </row>
    <row r="3444" spans="1:65" s="14" customFormat="1" ht="11.25">
      <c r="B3444" s="216"/>
      <c r="C3444" s="217"/>
      <c r="D3444" s="206" t="s">
        <v>546</v>
      </c>
      <c r="E3444" s="218" t="s">
        <v>553</v>
      </c>
      <c r="F3444" s="219" t="s">
        <v>552</v>
      </c>
      <c r="G3444" s="217"/>
      <c r="H3444" s="220">
        <v>23.815000000000001</v>
      </c>
      <c r="I3444" s="221"/>
      <c r="J3444" s="217"/>
      <c r="K3444" s="217"/>
      <c r="L3444" s="222"/>
      <c r="M3444" s="223"/>
      <c r="N3444" s="224"/>
      <c r="O3444" s="224"/>
      <c r="P3444" s="224"/>
      <c r="Q3444" s="224"/>
      <c r="R3444" s="224"/>
      <c r="S3444" s="224"/>
      <c r="T3444" s="225"/>
      <c r="AT3444" s="226" t="s">
        <v>546</v>
      </c>
      <c r="AU3444" s="226" t="s">
        <v>85</v>
      </c>
      <c r="AV3444" s="14" t="s">
        <v>537</v>
      </c>
      <c r="AW3444" s="14" t="s">
        <v>33</v>
      </c>
      <c r="AX3444" s="14" t="s">
        <v>79</v>
      </c>
      <c r="AY3444" s="226" t="s">
        <v>525</v>
      </c>
    </row>
    <row r="3445" spans="1:65" s="2" customFormat="1" ht="49.15" customHeight="1">
      <c r="A3445" s="38"/>
      <c r="B3445" s="39"/>
      <c r="C3445" s="186" t="s">
        <v>3783</v>
      </c>
      <c r="D3445" s="186" t="s">
        <v>533</v>
      </c>
      <c r="E3445" s="187" t="s">
        <v>3784</v>
      </c>
      <c r="F3445" s="188" t="s">
        <v>3785</v>
      </c>
      <c r="G3445" s="189" t="s">
        <v>132</v>
      </c>
      <c r="H3445" s="190">
        <v>433.39</v>
      </c>
      <c r="I3445" s="191"/>
      <c r="J3445" s="192">
        <f>ROUND(I3445*H3445,2)</f>
        <v>0</v>
      </c>
      <c r="K3445" s="188" t="s">
        <v>536</v>
      </c>
      <c r="L3445" s="43"/>
      <c r="M3445" s="193" t="s">
        <v>19</v>
      </c>
      <c r="N3445" s="194" t="s">
        <v>44</v>
      </c>
      <c r="O3445" s="68"/>
      <c r="P3445" s="195">
        <f>O3445*H3445</f>
        <v>0</v>
      </c>
      <c r="Q3445" s="195">
        <v>2.188E-2</v>
      </c>
      <c r="R3445" s="195">
        <f>Q3445*H3445</f>
        <v>9.4825731999999991</v>
      </c>
      <c r="S3445" s="195">
        <v>0</v>
      </c>
      <c r="T3445" s="196">
        <f>S3445*H3445</f>
        <v>0</v>
      </c>
      <c r="U3445" s="38"/>
      <c r="V3445" s="38"/>
      <c r="W3445" s="38"/>
      <c r="X3445" s="38"/>
      <c r="Y3445" s="38"/>
      <c r="Z3445" s="38"/>
      <c r="AA3445" s="38"/>
      <c r="AB3445" s="38"/>
      <c r="AC3445" s="38"/>
      <c r="AD3445" s="38"/>
      <c r="AE3445" s="38"/>
      <c r="AR3445" s="197" t="s">
        <v>642</v>
      </c>
      <c r="AT3445" s="197" t="s">
        <v>533</v>
      </c>
      <c r="AU3445" s="197" t="s">
        <v>85</v>
      </c>
      <c r="AY3445" s="21" t="s">
        <v>525</v>
      </c>
      <c r="BE3445" s="198">
        <f>IF(N3445="základní",J3445,0)</f>
        <v>0</v>
      </c>
      <c r="BF3445" s="198">
        <f>IF(N3445="snížená",J3445,0)</f>
        <v>0</v>
      </c>
      <c r="BG3445" s="198">
        <f>IF(N3445="zákl. přenesená",J3445,0)</f>
        <v>0</v>
      </c>
      <c r="BH3445" s="198">
        <f>IF(N3445="sníž. přenesená",J3445,0)</f>
        <v>0</v>
      </c>
      <c r="BI3445" s="198">
        <f>IF(N3445="nulová",J3445,0)</f>
        <v>0</v>
      </c>
      <c r="BJ3445" s="21" t="s">
        <v>85</v>
      </c>
      <c r="BK3445" s="198">
        <f>ROUND(I3445*H3445,2)</f>
        <v>0</v>
      </c>
      <c r="BL3445" s="21" t="s">
        <v>642</v>
      </c>
      <c r="BM3445" s="197" t="s">
        <v>3786</v>
      </c>
    </row>
    <row r="3446" spans="1:65" s="2" customFormat="1" ht="11.25">
      <c r="A3446" s="38"/>
      <c r="B3446" s="39"/>
      <c r="C3446" s="40"/>
      <c r="D3446" s="199" t="s">
        <v>542</v>
      </c>
      <c r="E3446" s="40"/>
      <c r="F3446" s="200" t="s">
        <v>3787</v>
      </c>
      <c r="G3446" s="40"/>
      <c r="H3446" s="40"/>
      <c r="I3446" s="201"/>
      <c r="J3446" s="40"/>
      <c r="K3446" s="40"/>
      <c r="L3446" s="43"/>
      <c r="M3446" s="202"/>
      <c r="N3446" s="203"/>
      <c r="O3446" s="68"/>
      <c r="P3446" s="68"/>
      <c r="Q3446" s="68"/>
      <c r="R3446" s="68"/>
      <c r="S3446" s="68"/>
      <c r="T3446" s="69"/>
      <c r="U3446" s="38"/>
      <c r="V3446" s="38"/>
      <c r="W3446" s="38"/>
      <c r="X3446" s="38"/>
      <c r="Y3446" s="38"/>
      <c r="Z3446" s="38"/>
      <c r="AA3446" s="38"/>
      <c r="AB3446" s="38"/>
      <c r="AC3446" s="38"/>
      <c r="AD3446" s="38"/>
      <c r="AE3446" s="38"/>
      <c r="AT3446" s="21" t="s">
        <v>542</v>
      </c>
      <c r="AU3446" s="21" t="s">
        <v>85</v>
      </c>
    </row>
    <row r="3447" spans="1:65" s="15" customFormat="1" ht="11.25">
      <c r="B3447" s="227"/>
      <c r="C3447" s="228"/>
      <c r="D3447" s="206" t="s">
        <v>546</v>
      </c>
      <c r="E3447" s="229" t="s">
        <v>19</v>
      </c>
      <c r="F3447" s="230" t="s">
        <v>2031</v>
      </c>
      <c r="G3447" s="228"/>
      <c r="H3447" s="229" t="s">
        <v>19</v>
      </c>
      <c r="I3447" s="231"/>
      <c r="J3447" s="228"/>
      <c r="K3447" s="228"/>
      <c r="L3447" s="232"/>
      <c r="M3447" s="233"/>
      <c r="N3447" s="234"/>
      <c r="O3447" s="234"/>
      <c r="P3447" s="234"/>
      <c r="Q3447" s="234"/>
      <c r="R3447" s="234"/>
      <c r="S3447" s="234"/>
      <c r="T3447" s="235"/>
      <c r="AT3447" s="236" t="s">
        <v>546</v>
      </c>
      <c r="AU3447" s="236" t="s">
        <v>85</v>
      </c>
      <c r="AV3447" s="15" t="s">
        <v>79</v>
      </c>
      <c r="AW3447" s="15" t="s">
        <v>33</v>
      </c>
      <c r="AX3447" s="15" t="s">
        <v>72</v>
      </c>
      <c r="AY3447" s="236" t="s">
        <v>525</v>
      </c>
    </row>
    <row r="3448" spans="1:65" s="13" customFormat="1" ht="11.25">
      <c r="B3448" s="204"/>
      <c r="C3448" s="205"/>
      <c r="D3448" s="206" t="s">
        <v>546</v>
      </c>
      <c r="E3448" s="207" t="s">
        <v>19</v>
      </c>
      <c r="F3448" s="208" t="s">
        <v>1832</v>
      </c>
      <c r="G3448" s="205"/>
      <c r="H3448" s="209">
        <v>6.13</v>
      </c>
      <c r="I3448" s="210"/>
      <c r="J3448" s="205"/>
      <c r="K3448" s="205"/>
      <c r="L3448" s="211"/>
      <c r="M3448" s="212"/>
      <c r="N3448" s="213"/>
      <c r="O3448" s="213"/>
      <c r="P3448" s="213"/>
      <c r="Q3448" s="213"/>
      <c r="R3448" s="213"/>
      <c r="S3448" s="213"/>
      <c r="T3448" s="214"/>
      <c r="AT3448" s="215" t="s">
        <v>546</v>
      </c>
      <c r="AU3448" s="215" t="s">
        <v>85</v>
      </c>
      <c r="AV3448" s="13" t="s">
        <v>85</v>
      </c>
      <c r="AW3448" s="13" t="s">
        <v>33</v>
      </c>
      <c r="AX3448" s="13" t="s">
        <v>72</v>
      </c>
      <c r="AY3448" s="215" t="s">
        <v>525</v>
      </c>
    </row>
    <row r="3449" spans="1:65" s="15" customFormat="1" ht="11.25">
      <c r="B3449" s="227"/>
      <c r="C3449" s="228"/>
      <c r="D3449" s="206" t="s">
        <v>546</v>
      </c>
      <c r="E3449" s="229" t="s">
        <v>19</v>
      </c>
      <c r="F3449" s="230" t="s">
        <v>1878</v>
      </c>
      <c r="G3449" s="228"/>
      <c r="H3449" s="229" t="s">
        <v>19</v>
      </c>
      <c r="I3449" s="231"/>
      <c r="J3449" s="228"/>
      <c r="K3449" s="228"/>
      <c r="L3449" s="232"/>
      <c r="M3449" s="233"/>
      <c r="N3449" s="234"/>
      <c r="O3449" s="234"/>
      <c r="P3449" s="234"/>
      <c r="Q3449" s="234"/>
      <c r="R3449" s="234"/>
      <c r="S3449" s="234"/>
      <c r="T3449" s="235"/>
      <c r="AT3449" s="236" t="s">
        <v>546</v>
      </c>
      <c r="AU3449" s="236" t="s">
        <v>85</v>
      </c>
      <c r="AV3449" s="15" t="s">
        <v>79</v>
      </c>
      <c r="AW3449" s="15" t="s">
        <v>33</v>
      </c>
      <c r="AX3449" s="15" t="s">
        <v>72</v>
      </c>
      <c r="AY3449" s="236" t="s">
        <v>525</v>
      </c>
    </row>
    <row r="3450" spans="1:65" s="13" customFormat="1" ht="11.25">
      <c r="B3450" s="204"/>
      <c r="C3450" s="205"/>
      <c r="D3450" s="206" t="s">
        <v>546</v>
      </c>
      <c r="E3450" s="207" t="s">
        <v>19</v>
      </c>
      <c r="F3450" s="208" t="s">
        <v>3788</v>
      </c>
      <c r="G3450" s="205"/>
      <c r="H3450" s="209">
        <v>8.0500000000000007</v>
      </c>
      <c r="I3450" s="210"/>
      <c r="J3450" s="205"/>
      <c r="K3450" s="205"/>
      <c r="L3450" s="211"/>
      <c r="M3450" s="212"/>
      <c r="N3450" s="213"/>
      <c r="O3450" s="213"/>
      <c r="P3450" s="213"/>
      <c r="Q3450" s="213"/>
      <c r="R3450" s="213"/>
      <c r="S3450" s="213"/>
      <c r="T3450" s="214"/>
      <c r="AT3450" s="215" t="s">
        <v>546</v>
      </c>
      <c r="AU3450" s="215" t="s">
        <v>85</v>
      </c>
      <c r="AV3450" s="13" t="s">
        <v>85</v>
      </c>
      <c r="AW3450" s="13" t="s">
        <v>33</v>
      </c>
      <c r="AX3450" s="13" t="s">
        <v>72</v>
      </c>
      <c r="AY3450" s="215" t="s">
        <v>525</v>
      </c>
    </row>
    <row r="3451" spans="1:65" s="15" customFormat="1" ht="11.25">
      <c r="B3451" s="227"/>
      <c r="C3451" s="228"/>
      <c r="D3451" s="206" t="s">
        <v>546</v>
      </c>
      <c r="E3451" s="229" t="s">
        <v>19</v>
      </c>
      <c r="F3451" s="230" t="s">
        <v>2015</v>
      </c>
      <c r="G3451" s="228"/>
      <c r="H3451" s="229" t="s">
        <v>19</v>
      </c>
      <c r="I3451" s="231"/>
      <c r="J3451" s="228"/>
      <c r="K3451" s="228"/>
      <c r="L3451" s="232"/>
      <c r="M3451" s="233"/>
      <c r="N3451" s="234"/>
      <c r="O3451" s="234"/>
      <c r="P3451" s="234"/>
      <c r="Q3451" s="234"/>
      <c r="R3451" s="234"/>
      <c r="S3451" s="234"/>
      <c r="T3451" s="235"/>
      <c r="AT3451" s="236" t="s">
        <v>546</v>
      </c>
      <c r="AU3451" s="236" t="s">
        <v>85</v>
      </c>
      <c r="AV3451" s="15" t="s">
        <v>79</v>
      </c>
      <c r="AW3451" s="15" t="s">
        <v>33</v>
      </c>
      <c r="AX3451" s="15" t="s">
        <v>72</v>
      </c>
      <c r="AY3451" s="236" t="s">
        <v>525</v>
      </c>
    </row>
    <row r="3452" spans="1:65" s="13" customFormat="1" ht="11.25">
      <c r="B3452" s="204"/>
      <c r="C3452" s="205"/>
      <c r="D3452" s="206" t="s">
        <v>546</v>
      </c>
      <c r="E3452" s="207" t="s">
        <v>19</v>
      </c>
      <c r="F3452" s="208" t="s">
        <v>3789</v>
      </c>
      <c r="G3452" s="205"/>
      <c r="H3452" s="209">
        <v>12.81</v>
      </c>
      <c r="I3452" s="210"/>
      <c r="J3452" s="205"/>
      <c r="K3452" s="205"/>
      <c r="L3452" s="211"/>
      <c r="M3452" s="212"/>
      <c r="N3452" s="213"/>
      <c r="O3452" s="213"/>
      <c r="P3452" s="213"/>
      <c r="Q3452" s="213"/>
      <c r="R3452" s="213"/>
      <c r="S3452" s="213"/>
      <c r="T3452" s="214"/>
      <c r="AT3452" s="215" t="s">
        <v>546</v>
      </c>
      <c r="AU3452" s="215" t="s">
        <v>85</v>
      </c>
      <c r="AV3452" s="13" t="s">
        <v>85</v>
      </c>
      <c r="AW3452" s="13" t="s">
        <v>33</v>
      </c>
      <c r="AX3452" s="13" t="s">
        <v>72</v>
      </c>
      <c r="AY3452" s="215" t="s">
        <v>525</v>
      </c>
    </row>
    <row r="3453" spans="1:65" s="15" customFormat="1" ht="11.25">
      <c r="B3453" s="227"/>
      <c r="C3453" s="228"/>
      <c r="D3453" s="206" t="s">
        <v>546</v>
      </c>
      <c r="E3453" s="229" t="s">
        <v>19</v>
      </c>
      <c r="F3453" s="230" t="s">
        <v>2077</v>
      </c>
      <c r="G3453" s="228"/>
      <c r="H3453" s="229" t="s">
        <v>19</v>
      </c>
      <c r="I3453" s="231"/>
      <c r="J3453" s="228"/>
      <c r="K3453" s="228"/>
      <c r="L3453" s="232"/>
      <c r="M3453" s="233"/>
      <c r="N3453" s="234"/>
      <c r="O3453" s="234"/>
      <c r="P3453" s="234"/>
      <c r="Q3453" s="234"/>
      <c r="R3453" s="234"/>
      <c r="S3453" s="234"/>
      <c r="T3453" s="235"/>
      <c r="AT3453" s="236" t="s">
        <v>546</v>
      </c>
      <c r="AU3453" s="236" t="s">
        <v>85</v>
      </c>
      <c r="AV3453" s="15" t="s">
        <v>79</v>
      </c>
      <c r="AW3453" s="15" t="s">
        <v>33</v>
      </c>
      <c r="AX3453" s="15" t="s">
        <v>72</v>
      </c>
      <c r="AY3453" s="236" t="s">
        <v>525</v>
      </c>
    </row>
    <row r="3454" spans="1:65" s="13" customFormat="1" ht="11.25">
      <c r="B3454" s="204"/>
      <c r="C3454" s="205"/>
      <c r="D3454" s="206" t="s">
        <v>546</v>
      </c>
      <c r="E3454" s="207" t="s">
        <v>19</v>
      </c>
      <c r="F3454" s="208" t="s">
        <v>3790</v>
      </c>
      <c r="G3454" s="205"/>
      <c r="H3454" s="209">
        <v>13.12</v>
      </c>
      <c r="I3454" s="210"/>
      <c r="J3454" s="205"/>
      <c r="K3454" s="205"/>
      <c r="L3454" s="211"/>
      <c r="M3454" s="212"/>
      <c r="N3454" s="213"/>
      <c r="O3454" s="213"/>
      <c r="P3454" s="213"/>
      <c r="Q3454" s="213"/>
      <c r="R3454" s="213"/>
      <c r="S3454" s="213"/>
      <c r="T3454" s="214"/>
      <c r="AT3454" s="215" t="s">
        <v>546</v>
      </c>
      <c r="AU3454" s="215" t="s">
        <v>85</v>
      </c>
      <c r="AV3454" s="13" t="s">
        <v>85</v>
      </c>
      <c r="AW3454" s="13" t="s">
        <v>33</v>
      </c>
      <c r="AX3454" s="13" t="s">
        <v>72</v>
      </c>
      <c r="AY3454" s="215" t="s">
        <v>525</v>
      </c>
    </row>
    <row r="3455" spans="1:65" s="15" customFormat="1" ht="11.25">
      <c r="B3455" s="227"/>
      <c r="C3455" s="228"/>
      <c r="D3455" s="206" t="s">
        <v>546</v>
      </c>
      <c r="E3455" s="229" t="s">
        <v>19</v>
      </c>
      <c r="F3455" s="230" t="s">
        <v>2110</v>
      </c>
      <c r="G3455" s="228"/>
      <c r="H3455" s="229" t="s">
        <v>19</v>
      </c>
      <c r="I3455" s="231"/>
      <c r="J3455" s="228"/>
      <c r="K3455" s="228"/>
      <c r="L3455" s="232"/>
      <c r="M3455" s="233"/>
      <c r="N3455" s="234"/>
      <c r="O3455" s="234"/>
      <c r="P3455" s="234"/>
      <c r="Q3455" s="234"/>
      <c r="R3455" s="234"/>
      <c r="S3455" s="234"/>
      <c r="T3455" s="235"/>
      <c r="AT3455" s="236" t="s">
        <v>546</v>
      </c>
      <c r="AU3455" s="236" t="s">
        <v>85</v>
      </c>
      <c r="AV3455" s="15" t="s">
        <v>79</v>
      </c>
      <c r="AW3455" s="15" t="s">
        <v>33</v>
      </c>
      <c r="AX3455" s="15" t="s">
        <v>72</v>
      </c>
      <c r="AY3455" s="236" t="s">
        <v>525</v>
      </c>
    </row>
    <row r="3456" spans="1:65" s="13" customFormat="1" ht="11.25">
      <c r="B3456" s="204"/>
      <c r="C3456" s="205"/>
      <c r="D3456" s="206" t="s">
        <v>546</v>
      </c>
      <c r="E3456" s="207" t="s">
        <v>19</v>
      </c>
      <c r="F3456" s="208" t="s">
        <v>3790</v>
      </c>
      <c r="G3456" s="205"/>
      <c r="H3456" s="209">
        <v>13.12</v>
      </c>
      <c r="I3456" s="210"/>
      <c r="J3456" s="205"/>
      <c r="K3456" s="205"/>
      <c r="L3456" s="211"/>
      <c r="M3456" s="212"/>
      <c r="N3456" s="213"/>
      <c r="O3456" s="213"/>
      <c r="P3456" s="213"/>
      <c r="Q3456" s="213"/>
      <c r="R3456" s="213"/>
      <c r="S3456" s="213"/>
      <c r="T3456" s="214"/>
      <c r="AT3456" s="215" t="s">
        <v>546</v>
      </c>
      <c r="AU3456" s="215" t="s">
        <v>85</v>
      </c>
      <c r="AV3456" s="13" t="s">
        <v>85</v>
      </c>
      <c r="AW3456" s="13" t="s">
        <v>33</v>
      </c>
      <c r="AX3456" s="13" t="s">
        <v>72</v>
      </c>
      <c r="AY3456" s="215" t="s">
        <v>525</v>
      </c>
    </row>
    <row r="3457" spans="2:51" s="15" customFormat="1" ht="11.25">
      <c r="B3457" s="227"/>
      <c r="C3457" s="228"/>
      <c r="D3457" s="206" t="s">
        <v>546</v>
      </c>
      <c r="E3457" s="229" t="s">
        <v>19</v>
      </c>
      <c r="F3457" s="230" t="s">
        <v>2075</v>
      </c>
      <c r="G3457" s="228"/>
      <c r="H3457" s="229" t="s">
        <v>19</v>
      </c>
      <c r="I3457" s="231"/>
      <c r="J3457" s="228"/>
      <c r="K3457" s="228"/>
      <c r="L3457" s="232"/>
      <c r="M3457" s="233"/>
      <c r="N3457" s="234"/>
      <c r="O3457" s="234"/>
      <c r="P3457" s="234"/>
      <c r="Q3457" s="234"/>
      <c r="R3457" s="234"/>
      <c r="S3457" s="234"/>
      <c r="T3457" s="235"/>
      <c r="AT3457" s="236" t="s">
        <v>546</v>
      </c>
      <c r="AU3457" s="236" t="s">
        <v>85</v>
      </c>
      <c r="AV3457" s="15" t="s">
        <v>79</v>
      </c>
      <c r="AW3457" s="15" t="s">
        <v>33</v>
      </c>
      <c r="AX3457" s="15" t="s">
        <v>72</v>
      </c>
      <c r="AY3457" s="236" t="s">
        <v>525</v>
      </c>
    </row>
    <row r="3458" spans="2:51" s="13" customFormat="1" ht="11.25">
      <c r="B3458" s="204"/>
      <c r="C3458" s="205"/>
      <c r="D3458" s="206" t="s">
        <v>546</v>
      </c>
      <c r="E3458" s="207" t="s">
        <v>19</v>
      </c>
      <c r="F3458" s="208" t="s">
        <v>3791</v>
      </c>
      <c r="G3458" s="205"/>
      <c r="H3458" s="209">
        <v>14</v>
      </c>
      <c r="I3458" s="210"/>
      <c r="J3458" s="205"/>
      <c r="K3458" s="205"/>
      <c r="L3458" s="211"/>
      <c r="M3458" s="212"/>
      <c r="N3458" s="213"/>
      <c r="O3458" s="213"/>
      <c r="P3458" s="213"/>
      <c r="Q3458" s="213"/>
      <c r="R3458" s="213"/>
      <c r="S3458" s="213"/>
      <c r="T3458" s="214"/>
      <c r="AT3458" s="215" t="s">
        <v>546</v>
      </c>
      <c r="AU3458" s="215" t="s">
        <v>85</v>
      </c>
      <c r="AV3458" s="13" t="s">
        <v>85</v>
      </c>
      <c r="AW3458" s="13" t="s">
        <v>33</v>
      </c>
      <c r="AX3458" s="13" t="s">
        <v>72</v>
      </c>
      <c r="AY3458" s="215" t="s">
        <v>525</v>
      </c>
    </row>
    <row r="3459" spans="2:51" s="15" customFormat="1" ht="11.25">
      <c r="B3459" s="227"/>
      <c r="C3459" s="228"/>
      <c r="D3459" s="206" t="s">
        <v>546</v>
      </c>
      <c r="E3459" s="229" t="s">
        <v>19</v>
      </c>
      <c r="F3459" s="230" t="s">
        <v>1914</v>
      </c>
      <c r="G3459" s="228"/>
      <c r="H3459" s="229" t="s">
        <v>19</v>
      </c>
      <c r="I3459" s="231"/>
      <c r="J3459" s="228"/>
      <c r="K3459" s="228"/>
      <c r="L3459" s="232"/>
      <c r="M3459" s="233"/>
      <c r="N3459" s="234"/>
      <c r="O3459" s="234"/>
      <c r="P3459" s="234"/>
      <c r="Q3459" s="234"/>
      <c r="R3459" s="234"/>
      <c r="S3459" s="234"/>
      <c r="T3459" s="235"/>
      <c r="AT3459" s="236" t="s">
        <v>546</v>
      </c>
      <c r="AU3459" s="236" t="s">
        <v>85</v>
      </c>
      <c r="AV3459" s="15" t="s">
        <v>79</v>
      </c>
      <c r="AW3459" s="15" t="s">
        <v>33</v>
      </c>
      <c r="AX3459" s="15" t="s">
        <v>72</v>
      </c>
      <c r="AY3459" s="236" t="s">
        <v>525</v>
      </c>
    </row>
    <row r="3460" spans="2:51" s="13" customFormat="1" ht="11.25">
      <c r="B3460" s="204"/>
      <c r="C3460" s="205"/>
      <c r="D3460" s="206" t="s">
        <v>546</v>
      </c>
      <c r="E3460" s="207" t="s">
        <v>19</v>
      </c>
      <c r="F3460" s="208" t="s">
        <v>3792</v>
      </c>
      <c r="G3460" s="205"/>
      <c r="H3460" s="209">
        <v>14.01</v>
      </c>
      <c r="I3460" s="210"/>
      <c r="J3460" s="205"/>
      <c r="K3460" s="205"/>
      <c r="L3460" s="211"/>
      <c r="M3460" s="212"/>
      <c r="N3460" s="213"/>
      <c r="O3460" s="213"/>
      <c r="P3460" s="213"/>
      <c r="Q3460" s="213"/>
      <c r="R3460" s="213"/>
      <c r="S3460" s="213"/>
      <c r="T3460" s="214"/>
      <c r="AT3460" s="215" t="s">
        <v>546</v>
      </c>
      <c r="AU3460" s="215" t="s">
        <v>85</v>
      </c>
      <c r="AV3460" s="13" t="s">
        <v>85</v>
      </c>
      <c r="AW3460" s="13" t="s">
        <v>33</v>
      </c>
      <c r="AX3460" s="13" t="s">
        <v>72</v>
      </c>
      <c r="AY3460" s="215" t="s">
        <v>525</v>
      </c>
    </row>
    <row r="3461" spans="2:51" s="15" customFormat="1" ht="11.25">
      <c r="B3461" s="227"/>
      <c r="C3461" s="228"/>
      <c r="D3461" s="206" t="s">
        <v>546</v>
      </c>
      <c r="E3461" s="229" t="s">
        <v>19</v>
      </c>
      <c r="F3461" s="230" t="s">
        <v>1931</v>
      </c>
      <c r="G3461" s="228"/>
      <c r="H3461" s="229" t="s">
        <v>19</v>
      </c>
      <c r="I3461" s="231"/>
      <c r="J3461" s="228"/>
      <c r="K3461" s="228"/>
      <c r="L3461" s="232"/>
      <c r="M3461" s="233"/>
      <c r="N3461" s="234"/>
      <c r="O3461" s="234"/>
      <c r="P3461" s="234"/>
      <c r="Q3461" s="234"/>
      <c r="R3461" s="234"/>
      <c r="S3461" s="234"/>
      <c r="T3461" s="235"/>
      <c r="AT3461" s="236" t="s">
        <v>546</v>
      </c>
      <c r="AU3461" s="236" t="s">
        <v>85</v>
      </c>
      <c r="AV3461" s="15" t="s">
        <v>79</v>
      </c>
      <c r="AW3461" s="15" t="s">
        <v>33</v>
      </c>
      <c r="AX3461" s="15" t="s">
        <v>72</v>
      </c>
      <c r="AY3461" s="236" t="s">
        <v>525</v>
      </c>
    </row>
    <row r="3462" spans="2:51" s="13" customFormat="1" ht="11.25">
      <c r="B3462" s="204"/>
      <c r="C3462" s="205"/>
      <c r="D3462" s="206" t="s">
        <v>546</v>
      </c>
      <c r="E3462" s="207" t="s">
        <v>19</v>
      </c>
      <c r="F3462" s="208" t="s">
        <v>3793</v>
      </c>
      <c r="G3462" s="205"/>
      <c r="H3462" s="209">
        <v>14.02</v>
      </c>
      <c r="I3462" s="210"/>
      <c r="J3462" s="205"/>
      <c r="K3462" s="205"/>
      <c r="L3462" s="211"/>
      <c r="M3462" s="212"/>
      <c r="N3462" s="213"/>
      <c r="O3462" s="213"/>
      <c r="P3462" s="213"/>
      <c r="Q3462" s="213"/>
      <c r="R3462" s="213"/>
      <c r="S3462" s="213"/>
      <c r="T3462" s="214"/>
      <c r="AT3462" s="215" t="s">
        <v>546</v>
      </c>
      <c r="AU3462" s="215" t="s">
        <v>85</v>
      </c>
      <c r="AV3462" s="13" t="s">
        <v>85</v>
      </c>
      <c r="AW3462" s="13" t="s">
        <v>33</v>
      </c>
      <c r="AX3462" s="13" t="s">
        <v>72</v>
      </c>
      <c r="AY3462" s="215" t="s">
        <v>525</v>
      </c>
    </row>
    <row r="3463" spans="2:51" s="15" customFormat="1" ht="11.25">
      <c r="B3463" s="227"/>
      <c r="C3463" s="228"/>
      <c r="D3463" s="206" t="s">
        <v>546</v>
      </c>
      <c r="E3463" s="229" t="s">
        <v>19</v>
      </c>
      <c r="F3463" s="230" t="s">
        <v>2017</v>
      </c>
      <c r="G3463" s="228"/>
      <c r="H3463" s="229" t="s">
        <v>19</v>
      </c>
      <c r="I3463" s="231"/>
      <c r="J3463" s="228"/>
      <c r="K3463" s="228"/>
      <c r="L3463" s="232"/>
      <c r="M3463" s="233"/>
      <c r="N3463" s="234"/>
      <c r="O3463" s="234"/>
      <c r="P3463" s="234"/>
      <c r="Q3463" s="234"/>
      <c r="R3463" s="234"/>
      <c r="S3463" s="234"/>
      <c r="T3463" s="235"/>
      <c r="AT3463" s="236" t="s">
        <v>546</v>
      </c>
      <c r="AU3463" s="236" t="s">
        <v>85</v>
      </c>
      <c r="AV3463" s="15" t="s">
        <v>79</v>
      </c>
      <c r="AW3463" s="15" t="s">
        <v>33</v>
      </c>
      <c r="AX3463" s="15" t="s">
        <v>72</v>
      </c>
      <c r="AY3463" s="236" t="s">
        <v>525</v>
      </c>
    </row>
    <row r="3464" spans="2:51" s="13" customFormat="1" ht="11.25">
      <c r="B3464" s="204"/>
      <c r="C3464" s="205"/>
      <c r="D3464" s="206" t="s">
        <v>546</v>
      </c>
      <c r="E3464" s="207" t="s">
        <v>19</v>
      </c>
      <c r="F3464" s="208" t="s">
        <v>3794</v>
      </c>
      <c r="G3464" s="205"/>
      <c r="H3464" s="209">
        <v>14.16</v>
      </c>
      <c r="I3464" s="210"/>
      <c r="J3464" s="205"/>
      <c r="K3464" s="205"/>
      <c r="L3464" s="211"/>
      <c r="M3464" s="212"/>
      <c r="N3464" s="213"/>
      <c r="O3464" s="213"/>
      <c r="P3464" s="213"/>
      <c r="Q3464" s="213"/>
      <c r="R3464" s="213"/>
      <c r="S3464" s="213"/>
      <c r="T3464" s="214"/>
      <c r="AT3464" s="215" t="s">
        <v>546</v>
      </c>
      <c r="AU3464" s="215" t="s">
        <v>85</v>
      </c>
      <c r="AV3464" s="13" t="s">
        <v>85</v>
      </c>
      <c r="AW3464" s="13" t="s">
        <v>33</v>
      </c>
      <c r="AX3464" s="13" t="s">
        <v>72</v>
      </c>
      <c r="AY3464" s="215" t="s">
        <v>525</v>
      </c>
    </row>
    <row r="3465" spans="2:51" s="15" customFormat="1" ht="11.25">
      <c r="B3465" s="227"/>
      <c r="C3465" s="228"/>
      <c r="D3465" s="206" t="s">
        <v>546</v>
      </c>
      <c r="E3465" s="229" t="s">
        <v>19</v>
      </c>
      <c r="F3465" s="230" t="s">
        <v>2112</v>
      </c>
      <c r="G3465" s="228"/>
      <c r="H3465" s="229" t="s">
        <v>19</v>
      </c>
      <c r="I3465" s="231"/>
      <c r="J3465" s="228"/>
      <c r="K3465" s="228"/>
      <c r="L3465" s="232"/>
      <c r="M3465" s="233"/>
      <c r="N3465" s="234"/>
      <c r="O3465" s="234"/>
      <c r="P3465" s="234"/>
      <c r="Q3465" s="234"/>
      <c r="R3465" s="234"/>
      <c r="S3465" s="234"/>
      <c r="T3465" s="235"/>
      <c r="AT3465" s="236" t="s">
        <v>546</v>
      </c>
      <c r="AU3465" s="236" t="s">
        <v>85</v>
      </c>
      <c r="AV3465" s="15" t="s">
        <v>79</v>
      </c>
      <c r="AW3465" s="15" t="s">
        <v>33</v>
      </c>
      <c r="AX3465" s="15" t="s">
        <v>72</v>
      </c>
      <c r="AY3465" s="236" t="s">
        <v>525</v>
      </c>
    </row>
    <row r="3466" spans="2:51" s="13" customFormat="1" ht="11.25">
      <c r="B3466" s="204"/>
      <c r="C3466" s="205"/>
      <c r="D3466" s="206" t="s">
        <v>546</v>
      </c>
      <c r="E3466" s="207" t="s">
        <v>19</v>
      </c>
      <c r="F3466" s="208" t="s">
        <v>3794</v>
      </c>
      <c r="G3466" s="205"/>
      <c r="H3466" s="209">
        <v>14.16</v>
      </c>
      <c r="I3466" s="210"/>
      <c r="J3466" s="205"/>
      <c r="K3466" s="205"/>
      <c r="L3466" s="211"/>
      <c r="M3466" s="212"/>
      <c r="N3466" s="213"/>
      <c r="O3466" s="213"/>
      <c r="P3466" s="213"/>
      <c r="Q3466" s="213"/>
      <c r="R3466" s="213"/>
      <c r="S3466" s="213"/>
      <c r="T3466" s="214"/>
      <c r="AT3466" s="215" t="s">
        <v>546</v>
      </c>
      <c r="AU3466" s="215" t="s">
        <v>85</v>
      </c>
      <c r="AV3466" s="13" t="s">
        <v>85</v>
      </c>
      <c r="AW3466" s="13" t="s">
        <v>33</v>
      </c>
      <c r="AX3466" s="13" t="s">
        <v>72</v>
      </c>
      <c r="AY3466" s="215" t="s">
        <v>525</v>
      </c>
    </row>
    <row r="3467" spans="2:51" s="15" customFormat="1" ht="11.25">
      <c r="B3467" s="227"/>
      <c r="C3467" s="228"/>
      <c r="D3467" s="206" t="s">
        <v>546</v>
      </c>
      <c r="E3467" s="229" t="s">
        <v>19</v>
      </c>
      <c r="F3467" s="230" t="s">
        <v>2079</v>
      </c>
      <c r="G3467" s="228"/>
      <c r="H3467" s="229" t="s">
        <v>19</v>
      </c>
      <c r="I3467" s="231"/>
      <c r="J3467" s="228"/>
      <c r="K3467" s="228"/>
      <c r="L3467" s="232"/>
      <c r="M3467" s="233"/>
      <c r="N3467" s="234"/>
      <c r="O3467" s="234"/>
      <c r="P3467" s="234"/>
      <c r="Q3467" s="234"/>
      <c r="R3467" s="234"/>
      <c r="S3467" s="234"/>
      <c r="T3467" s="235"/>
      <c r="AT3467" s="236" t="s">
        <v>546</v>
      </c>
      <c r="AU3467" s="236" t="s">
        <v>85</v>
      </c>
      <c r="AV3467" s="15" t="s">
        <v>79</v>
      </c>
      <c r="AW3467" s="15" t="s">
        <v>33</v>
      </c>
      <c r="AX3467" s="15" t="s">
        <v>72</v>
      </c>
      <c r="AY3467" s="236" t="s">
        <v>525</v>
      </c>
    </row>
    <row r="3468" spans="2:51" s="13" customFormat="1" ht="11.25">
      <c r="B3468" s="204"/>
      <c r="C3468" s="205"/>
      <c r="D3468" s="206" t="s">
        <v>546</v>
      </c>
      <c r="E3468" s="207" t="s">
        <v>19</v>
      </c>
      <c r="F3468" s="208" t="s">
        <v>3795</v>
      </c>
      <c r="G3468" s="205"/>
      <c r="H3468" s="209">
        <v>14.18</v>
      </c>
      <c r="I3468" s="210"/>
      <c r="J3468" s="205"/>
      <c r="K3468" s="205"/>
      <c r="L3468" s="211"/>
      <c r="M3468" s="212"/>
      <c r="N3468" s="213"/>
      <c r="O3468" s="213"/>
      <c r="P3468" s="213"/>
      <c r="Q3468" s="213"/>
      <c r="R3468" s="213"/>
      <c r="S3468" s="213"/>
      <c r="T3468" s="214"/>
      <c r="AT3468" s="215" t="s">
        <v>546</v>
      </c>
      <c r="AU3468" s="215" t="s">
        <v>85</v>
      </c>
      <c r="AV3468" s="13" t="s">
        <v>85</v>
      </c>
      <c r="AW3468" s="13" t="s">
        <v>33</v>
      </c>
      <c r="AX3468" s="13" t="s">
        <v>72</v>
      </c>
      <c r="AY3468" s="215" t="s">
        <v>525</v>
      </c>
    </row>
    <row r="3469" spans="2:51" s="15" customFormat="1" ht="11.25">
      <c r="B3469" s="227"/>
      <c r="C3469" s="228"/>
      <c r="D3469" s="206" t="s">
        <v>546</v>
      </c>
      <c r="E3469" s="229" t="s">
        <v>19</v>
      </c>
      <c r="F3469" s="230" t="s">
        <v>2022</v>
      </c>
      <c r="G3469" s="228"/>
      <c r="H3469" s="229" t="s">
        <v>19</v>
      </c>
      <c r="I3469" s="231"/>
      <c r="J3469" s="228"/>
      <c r="K3469" s="228"/>
      <c r="L3469" s="232"/>
      <c r="M3469" s="233"/>
      <c r="N3469" s="234"/>
      <c r="O3469" s="234"/>
      <c r="P3469" s="234"/>
      <c r="Q3469" s="234"/>
      <c r="R3469" s="234"/>
      <c r="S3469" s="234"/>
      <c r="T3469" s="235"/>
      <c r="AT3469" s="236" t="s">
        <v>546</v>
      </c>
      <c r="AU3469" s="236" t="s">
        <v>85</v>
      </c>
      <c r="AV3469" s="15" t="s">
        <v>79</v>
      </c>
      <c r="AW3469" s="15" t="s">
        <v>33</v>
      </c>
      <c r="AX3469" s="15" t="s">
        <v>72</v>
      </c>
      <c r="AY3469" s="236" t="s">
        <v>525</v>
      </c>
    </row>
    <row r="3470" spans="2:51" s="13" customFormat="1" ht="11.25">
      <c r="B3470" s="204"/>
      <c r="C3470" s="205"/>
      <c r="D3470" s="206" t="s">
        <v>546</v>
      </c>
      <c r="E3470" s="207" t="s">
        <v>19</v>
      </c>
      <c r="F3470" s="208" t="s">
        <v>3796</v>
      </c>
      <c r="G3470" s="205"/>
      <c r="H3470" s="209">
        <v>21.1</v>
      </c>
      <c r="I3470" s="210"/>
      <c r="J3470" s="205"/>
      <c r="K3470" s="205"/>
      <c r="L3470" s="211"/>
      <c r="M3470" s="212"/>
      <c r="N3470" s="213"/>
      <c r="O3470" s="213"/>
      <c r="P3470" s="213"/>
      <c r="Q3470" s="213"/>
      <c r="R3470" s="213"/>
      <c r="S3470" s="213"/>
      <c r="T3470" s="214"/>
      <c r="AT3470" s="215" t="s">
        <v>546</v>
      </c>
      <c r="AU3470" s="215" t="s">
        <v>85</v>
      </c>
      <c r="AV3470" s="13" t="s">
        <v>85</v>
      </c>
      <c r="AW3470" s="13" t="s">
        <v>33</v>
      </c>
      <c r="AX3470" s="13" t="s">
        <v>72</v>
      </c>
      <c r="AY3470" s="215" t="s">
        <v>525</v>
      </c>
    </row>
    <row r="3471" spans="2:51" s="15" customFormat="1" ht="11.25">
      <c r="B3471" s="227"/>
      <c r="C3471" s="228"/>
      <c r="D3471" s="206" t="s">
        <v>546</v>
      </c>
      <c r="E3471" s="229" t="s">
        <v>19</v>
      </c>
      <c r="F3471" s="230" t="s">
        <v>2083</v>
      </c>
      <c r="G3471" s="228"/>
      <c r="H3471" s="229" t="s">
        <v>19</v>
      </c>
      <c r="I3471" s="231"/>
      <c r="J3471" s="228"/>
      <c r="K3471" s="228"/>
      <c r="L3471" s="232"/>
      <c r="M3471" s="233"/>
      <c r="N3471" s="234"/>
      <c r="O3471" s="234"/>
      <c r="P3471" s="234"/>
      <c r="Q3471" s="234"/>
      <c r="R3471" s="234"/>
      <c r="S3471" s="234"/>
      <c r="T3471" s="235"/>
      <c r="AT3471" s="236" t="s">
        <v>546</v>
      </c>
      <c r="AU3471" s="236" t="s">
        <v>85</v>
      </c>
      <c r="AV3471" s="15" t="s">
        <v>79</v>
      </c>
      <c r="AW3471" s="15" t="s">
        <v>33</v>
      </c>
      <c r="AX3471" s="15" t="s">
        <v>72</v>
      </c>
      <c r="AY3471" s="236" t="s">
        <v>525</v>
      </c>
    </row>
    <row r="3472" spans="2:51" s="13" customFormat="1" ht="11.25">
      <c r="B3472" s="204"/>
      <c r="C3472" s="205"/>
      <c r="D3472" s="206" t="s">
        <v>546</v>
      </c>
      <c r="E3472" s="207" t="s">
        <v>19</v>
      </c>
      <c r="F3472" s="208" t="s">
        <v>3796</v>
      </c>
      <c r="G3472" s="205"/>
      <c r="H3472" s="209">
        <v>21.1</v>
      </c>
      <c r="I3472" s="210"/>
      <c r="J3472" s="205"/>
      <c r="K3472" s="205"/>
      <c r="L3472" s="211"/>
      <c r="M3472" s="212"/>
      <c r="N3472" s="213"/>
      <c r="O3472" s="213"/>
      <c r="P3472" s="213"/>
      <c r="Q3472" s="213"/>
      <c r="R3472" s="213"/>
      <c r="S3472" s="213"/>
      <c r="T3472" s="214"/>
      <c r="AT3472" s="215" t="s">
        <v>546</v>
      </c>
      <c r="AU3472" s="215" t="s">
        <v>85</v>
      </c>
      <c r="AV3472" s="13" t="s">
        <v>85</v>
      </c>
      <c r="AW3472" s="13" t="s">
        <v>33</v>
      </c>
      <c r="AX3472" s="13" t="s">
        <v>72</v>
      </c>
      <c r="AY3472" s="215" t="s">
        <v>525</v>
      </c>
    </row>
    <row r="3473" spans="2:51" s="15" customFormat="1" ht="11.25">
      <c r="B3473" s="227"/>
      <c r="C3473" s="228"/>
      <c r="D3473" s="206" t="s">
        <v>546</v>
      </c>
      <c r="E3473" s="229" t="s">
        <v>19</v>
      </c>
      <c r="F3473" s="230" t="s">
        <v>2116</v>
      </c>
      <c r="G3473" s="228"/>
      <c r="H3473" s="229" t="s">
        <v>19</v>
      </c>
      <c r="I3473" s="231"/>
      <c r="J3473" s="228"/>
      <c r="K3473" s="228"/>
      <c r="L3473" s="232"/>
      <c r="M3473" s="233"/>
      <c r="N3473" s="234"/>
      <c r="O3473" s="234"/>
      <c r="P3473" s="234"/>
      <c r="Q3473" s="234"/>
      <c r="R3473" s="234"/>
      <c r="S3473" s="234"/>
      <c r="T3473" s="235"/>
      <c r="AT3473" s="236" t="s">
        <v>546</v>
      </c>
      <c r="AU3473" s="236" t="s">
        <v>85</v>
      </c>
      <c r="AV3473" s="15" t="s">
        <v>79</v>
      </c>
      <c r="AW3473" s="15" t="s">
        <v>33</v>
      </c>
      <c r="AX3473" s="15" t="s">
        <v>72</v>
      </c>
      <c r="AY3473" s="236" t="s">
        <v>525</v>
      </c>
    </row>
    <row r="3474" spans="2:51" s="13" customFormat="1" ht="11.25">
      <c r="B3474" s="204"/>
      <c r="C3474" s="205"/>
      <c r="D3474" s="206" t="s">
        <v>546</v>
      </c>
      <c r="E3474" s="207" t="s">
        <v>19</v>
      </c>
      <c r="F3474" s="208" t="s">
        <v>3796</v>
      </c>
      <c r="G3474" s="205"/>
      <c r="H3474" s="209">
        <v>21.1</v>
      </c>
      <c r="I3474" s="210"/>
      <c r="J3474" s="205"/>
      <c r="K3474" s="205"/>
      <c r="L3474" s="211"/>
      <c r="M3474" s="212"/>
      <c r="N3474" s="213"/>
      <c r="O3474" s="213"/>
      <c r="P3474" s="213"/>
      <c r="Q3474" s="213"/>
      <c r="R3474" s="213"/>
      <c r="S3474" s="213"/>
      <c r="T3474" s="214"/>
      <c r="AT3474" s="215" t="s">
        <v>546</v>
      </c>
      <c r="AU3474" s="215" t="s">
        <v>85</v>
      </c>
      <c r="AV3474" s="13" t="s">
        <v>85</v>
      </c>
      <c r="AW3474" s="13" t="s">
        <v>33</v>
      </c>
      <c r="AX3474" s="13" t="s">
        <v>72</v>
      </c>
      <c r="AY3474" s="215" t="s">
        <v>525</v>
      </c>
    </row>
    <row r="3475" spans="2:51" s="15" customFormat="1" ht="11.25">
      <c r="B3475" s="227"/>
      <c r="C3475" s="228"/>
      <c r="D3475" s="206" t="s">
        <v>546</v>
      </c>
      <c r="E3475" s="229" t="s">
        <v>19</v>
      </c>
      <c r="F3475" s="230" t="s">
        <v>2121</v>
      </c>
      <c r="G3475" s="228"/>
      <c r="H3475" s="229" t="s">
        <v>19</v>
      </c>
      <c r="I3475" s="231"/>
      <c r="J3475" s="228"/>
      <c r="K3475" s="228"/>
      <c r="L3475" s="232"/>
      <c r="M3475" s="233"/>
      <c r="N3475" s="234"/>
      <c r="O3475" s="234"/>
      <c r="P3475" s="234"/>
      <c r="Q3475" s="234"/>
      <c r="R3475" s="234"/>
      <c r="S3475" s="234"/>
      <c r="T3475" s="235"/>
      <c r="AT3475" s="236" t="s">
        <v>546</v>
      </c>
      <c r="AU3475" s="236" t="s">
        <v>85</v>
      </c>
      <c r="AV3475" s="15" t="s">
        <v>79</v>
      </c>
      <c r="AW3475" s="15" t="s">
        <v>33</v>
      </c>
      <c r="AX3475" s="15" t="s">
        <v>72</v>
      </c>
      <c r="AY3475" s="236" t="s">
        <v>525</v>
      </c>
    </row>
    <row r="3476" spans="2:51" s="13" customFormat="1" ht="11.25">
      <c r="B3476" s="204"/>
      <c r="C3476" s="205"/>
      <c r="D3476" s="206" t="s">
        <v>546</v>
      </c>
      <c r="E3476" s="207" t="s">
        <v>19</v>
      </c>
      <c r="F3476" s="208" t="s">
        <v>3796</v>
      </c>
      <c r="G3476" s="205"/>
      <c r="H3476" s="209">
        <v>21.1</v>
      </c>
      <c r="I3476" s="210"/>
      <c r="J3476" s="205"/>
      <c r="K3476" s="205"/>
      <c r="L3476" s="211"/>
      <c r="M3476" s="212"/>
      <c r="N3476" s="213"/>
      <c r="O3476" s="213"/>
      <c r="P3476" s="213"/>
      <c r="Q3476" s="213"/>
      <c r="R3476" s="213"/>
      <c r="S3476" s="213"/>
      <c r="T3476" s="214"/>
      <c r="AT3476" s="215" t="s">
        <v>546</v>
      </c>
      <c r="AU3476" s="215" t="s">
        <v>85</v>
      </c>
      <c r="AV3476" s="13" t="s">
        <v>85</v>
      </c>
      <c r="AW3476" s="13" t="s">
        <v>33</v>
      </c>
      <c r="AX3476" s="13" t="s">
        <v>72</v>
      </c>
      <c r="AY3476" s="215" t="s">
        <v>525</v>
      </c>
    </row>
    <row r="3477" spans="2:51" s="15" customFormat="1" ht="11.25">
      <c r="B3477" s="227"/>
      <c r="C3477" s="228"/>
      <c r="D3477" s="206" t="s">
        <v>546</v>
      </c>
      <c r="E3477" s="229" t="s">
        <v>19</v>
      </c>
      <c r="F3477" s="230" t="s">
        <v>2092</v>
      </c>
      <c r="G3477" s="228"/>
      <c r="H3477" s="229" t="s">
        <v>19</v>
      </c>
      <c r="I3477" s="231"/>
      <c r="J3477" s="228"/>
      <c r="K3477" s="228"/>
      <c r="L3477" s="232"/>
      <c r="M3477" s="233"/>
      <c r="N3477" s="234"/>
      <c r="O3477" s="234"/>
      <c r="P3477" s="234"/>
      <c r="Q3477" s="234"/>
      <c r="R3477" s="234"/>
      <c r="S3477" s="234"/>
      <c r="T3477" s="235"/>
      <c r="AT3477" s="236" t="s">
        <v>546</v>
      </c>
      <c r="AU3477" s="236" t="s">
        <v>85</v>
      </c>
      <c r="AV3477" s="15" t="s">
        <v>79</v>
      </c>
      <c r="AW3477" s="15" t="s">
        <v>33</v>
      </c>
      <c r="AX3477" s="15" t="s">
        <v>72</v>
      </c>
      <c r="AY3477" s="236" t="s">
        <v>525</v>
      </c>
    </row>
    <row r="3478" spans="2:51" s="13" customFormat="1" ht="11.25">
      <c r="B3478" s="204"/>
      <c r="C3478" s="205"/>
      <c r="D3478" s="206" t="s">
        <v>546</v>
      </c>
      <c r="E3478" s="207" t="s">
        <v>19</v>
      </c>
      <c r="F3478" s="208" t="s">
        <v>3797</v>
      </c>
      <c r="G3478" s="205"/>
      <c r="H3478" s="209">
        <v>21.11</v>
      </c>
      <c r="I3478" s="210"/>
      <c r="J3478" s="205"/>
      <c r="K3478" s="205"/>
      <c r="L3478" s="211"/>
      <c r="M3478" s="212"/>
      <c r="N3478" s="213"/>
      <c r="O3478" s="213"/>
      <c r="P3478" s="213"/>
      <c r="Q3478" s="213"/>
      <c r="R3478" s="213"/>
      <c r="S3478" s="213"/>
      <c r="T3478" s="214"/>
      <c r="AT3478" s="215" t="s">
        <v>546</v>
      </c>
      <c r="AU3478" s="215" t="s">
        <v>85</v>
      </c>
      <c r="AV3478" s="13" t="s">
        <v>85</v>
      </c>
      <c r="AW3478" s="13" t="s">
        <v>33</v>
      </c>
      <c r="AX3478" s="13" t="s">
        <v>72</v>
      </c>
      <c r="AY3478" s="215" t="s">
        <v>525</v>
      </c>
    </row>
    <row r="3479" spans="2:51" s="15" customFormat="1" ht="11.25">
      <c r="B3479" s="227"/>
      <c r="C3479" s="228"/>
      <c r="D3479" s="206" t="s">
        <v>546</v>
      </c>
      <c r="E3479" s="229" t="s">
        <v>19</v>
      </c>
      <c r="F3479" s="230" t="s">
        <v>2125</v>
      </c>
      <c r="G3479" s="228"/>
      <c r="H3479" s="229" t="s">
        <v>19</v>
      </c>
      <c r="I3479" s="231"/>
      <c r="J3479" s="228"/>
      <c r="K3479" s="228"/>
      <c r="L3479" s="232"/>
      <c r="M3479" s="233"/>
      <c r="N3479" s="234"/>
      <c r="O3479" s="234"/>
      <c r="P3479" s="234"/>
      <c r="Q3479" s="234"/>
      <c r="R3479" s="234"/>
      <c r="S3479" s="234"/>
      <c r="T3479" s="235"/>
      <c r="AT3479" s="236" t="s">
        <v>546</v>
      </c>
      <c r="AU3479" s="236" t="s">
        <v>85</v>
      </c>
      <c r="AV3479" s="15" t="s">
        <v>79</v>
      </c>
      <c r="AW3479" s="15" t="s">
        <v>33</v>
      </c>
      <c r="AX3479" s="15" t="s">
        <v>72</v>
      </c>
      <c r="AY3479" s="236" t="s">
        <v>525</v>
      </c>
    </row>
    <row r="3480" spans="2:51" s="13" customFormat="1" ht="11.25">
      <c r="B3480" s="204"/>
      <c r="C3480" s="205"/>
      <c r="D3480" s="206" t="s">
        <v>546</v>
      </c>
      <c r="E3480" s="207" t="s">
        <v>19</v>
      </c>
      <c r="F3480" s="208" t="s">
        <v>3797</v>
      </c>
      <c r="G3480" s="205"/>
      <c r="H3480" s="209">
        <v>21.11</v>
      </c>
      <c r="I3480" s="210"/>
      <c r="J3480" s="205"/>
      <c r="K3480" s="205"/>
      <c r="L3480" s="211"/>
      <c r="M3480" s="212"/>
      <c r="N3480" s="213"/>
      <c r="O3480" s="213"/>
      <c r="P3480" s="213"/>
      <c r="Q3480" s="213"/>
      <c r="R3480" s="213"/>
      <c r="S3480" s="213"/>
      <c r="T3480" s="214"/>
      <c r="AT3480" s="215" t="s">
        <v>546</v>
      </c>
      <c r="AU3480" s="215" t="s">
        <v>85</v>
      </c>
      <c r="AV3480" s="13" t="s">
        <v>85</v>
      </c>
      <c r="AW3480" s="13" t="s">
        <v>33</v>
      </c>
      <c r="AX3480" s="13" t="s">
        <v>72</v>
      </c>
      <c r="AY3480" s="215" t="s">
        <v>525</v>
      </c>
    </row>
    <row r="3481" spans="2:51" s="15" customFormat="1" ht="11.25">
      <c r="B3481" s="227"/>
      <c r="C3481" s="228"/>
      <c r="D3481" s="206" t="s">
        <v>546</v>
      </c>
      <c r="E3481" s="229" t="s">
        <v>19</v>
      </c>
      <c r="F3481" s="230" t="s">
        <v>2033</v>
      </c>
      <c r="G3481" s="228"/>
      <c r="H3481" s="229" t="s">
        <v>19</v>
      </c>
      <c r="I3481" s="231"/>
      <c r="J3481" s="228"/>
      <c r="K3481" s="228"/>
      <c r="L3481" s="232"/>
      <c r="M3481" s="233"/>
      <c r="N3481" s="234"/>
      <c r="O3481" s="234"/>
      <c r="P3481" s="234"/>
      <c r="Q3481" s="234"/>
      <c r="R3481" s="234"/>
      <c r="S3481" s="234"/>
      <c r="T3481" s="235"/>
      <c r="AT3481" s="236" t="s">
        <v>546</v>
      </c>
      <c r="AU3481" s="236" t="s">
        <v>85</v>
      </c>
      <c r="AV3481" s="15" t="s">
        <v>79</v>
      </c>
      <c r="AW3481" s="15" t="s">
        <v>33</v>
      </c>
      <c r="AX3481" s="15" t="s">
        <v>72</v>
      </c>
      <c r="AY3481" s="236" t="s">
        <v>525</v>
      </c>
    </row>
    <row r="3482" spans="2:51" s="13" customFormat="1" ht="11.25">
      <c r="B3482" s="204"/>
      <c r="C3482" s="205"/>
      <c r="D3482" s="206" t="s">
        <v>546</v>
      </c>
      <c r="E3482" s="207" t="s">
        <v>19</v>
      </c>
      <c r="F3482" s="208" t="s">
        <v>3797</v>
      </c>
      <c r="G3482" s="205"/>
      <c r="H3482" s="209">
        <v>21.11</v>
      </c>
      <c r="I3482" s="210"/>
      <c r="J3482" s="205"/>
      <c r="K3482" s="205"/>
      <c r="L3482" s="211"/>
      <c r="M3482" s="212"/>
      <c r="N3482" s="213"/>
      <c r="O3482" s="213"/>
      <c r="P3482" s="213"/>
      <c r="Q3482" s="213"/>
      <c r="R3482" s="213"/>
      <c r="S3482" s="213"/>
      <c r="T3482" s="214"/>
      <c r="AT3482" s="215" t="s">
        <v>546</v>
      </c>
      <c r="AU3482" s="215" t="s">
        <v>85</v>
      </c>
      <c r="AV3482" s="13" t="s">
        <v>85</v>
      </c>
      <c r="AW3482" s="13" t="s">
        <v>33</v>
      </c>
      <c r="AX3482" s="13" t="s">
        <v>72</v>
      </c>
      <c r="AY3482" s="215" t="s">
        <v>525</v>
      </c>
    </row>
    <row r="3483" spans="2:51" s="15" customFormat="1" ht="11.25">
      <c r="B3483" s="227"/>
      <c r="C3483" s="228"/>
      <c r="D3483" s="206" t="s">
        <v>546</v>
      </c>
      <c r="E3483" s="229" t="s">
        <v>19</v>
      </c>
      <c r="F3483" s="230" t="s">
        <v>2028</v>
      </c>
      <c r="G3483" s="228"/>
      <c r="H3483" s="229" t="s">
        <v>19</v>
      </c>
      <c r="I3483" s="231"/>
      <c r="J3483" s="228"/>
      <c r="K3483" s="228"/>
      <c r="L3483" s="232"/>
      <c r="M3483" s="233"/>
      <c r="N3483" s="234"/>
      <c r="O3483" s="234"/>
      <c r="P3483" s="234"/>
      <c r="Q3483" s="234"/>
      <c r="R3483" s="234"/>
      <c r="S3483" s="234"/>
      <c r="T3483" s="235"/>
      <c r="AT3483" s="236" t="s">
        <v>546</v>
      </c>
      <c r="AU3483" s="236" t="s">
        <v>85</v>
      </c>
      <c r="AV3483" s="15" t="s">
        <v>79</v>
      </c>
      <c r="AW3483" s="15" t="s">
        <v>33</v>
      </c>
      <c r="AX3483" s="15" t="s">
        <v>72</v>
      </c>
      <c r="AY3483" s="236" t="s">
        <v>525</v>
      </c>
    </row>
    <row r="3484" spans="2:51" s="13" customFormat="1" ht="11.25">
      <c r="B3484" s="204"/>
      <c r="C3484" s="205"/>
      <c r="D3484" s="206" t="s">
        <v>546</v>
      </c>
      <c r="E3484" s="207" t="s">
        <v>19</v>
      </c>
      <c r="F3484" s="208" t="s">
        <v>3798</v>
      </c>
      <c r="G3484" s="205"/>
      <c r="H3484" s="209">
        <v>21.12</v>
      </c>
      <c r="I3484" s="210"/>
      <c r="J3484" s="205"/>
      <c r="K3484" s="205"/>
      <c r="L3484" s="211"/>
      <c r="M3484" s="212"/>
      <c r="N3484" s="213"/>
      <c r="O3484" s="213"/>
      <c r="P3484" s="213"/>
      <c r="Q3484" s="213"/>
      <c r="R3484" s="213"/>
      <c r="S3484" s="213"/>
      <c r="T3484" s="214"/>
      <c r="AT3484" s="215" t="s">
        <v>546</v>
      </c>
      <c r="AU3484" s="215" t="s">
        <v>85</v>
      </c>
      <c r="AV3484" s="13" t="s">
        <v>85</v>
      </c>
      <c r="AW3484" s="13" t="s">
        <v>33</v>
      </c>
      <c r="AX3484" s="13" t="s">
        <v>72</v>
      </c>
      <c r="AY3484" s="215" t="s">
        <v>525</v>
      </c>
    </row>
    <row r="3485" spans="2:51" s="15" customFormat="1" ht="11.25">
      <c r="B3485" s="227"/>
      <c r="C3485" s="228"/>
      <c r="D3485" s="206" t="s">
        <v>546</v>
      </c>
      <c r="E3485" s="229" t="s">
        <v>19</v>
      </c>
      <c r="F3485" s="230" t="s">
        <v>2088</v>
      </c>
      <c r="G3485" s="228"/>
      <c r="H3485" s="229" t="s">
        <v>19</v>
      </c>
      <c r="I3485" s="231"/>
      <c r="J3485" s="228"/>
      <c r="K3485" s="228"/>
      <c r="L3485" s="232"/>
      <c r="M3485" s="233"/>
      <c r="N3485" s="234"/>
      <c r="O3485" s="234"/>
      <c r="P3485" s="234"/>
      <c r="Q3485" s="234"/>
      <c r="R3485" s="234"/>
      <c r="S3485" s="234"/>
      <c r="T3485" s="235"/>
      <c r="AT3485" s="236" t="s">
        <v>546</v>
      </c>
      <c r="AU3485" s="236" t="s">
        <v>85</v>
      </c>
      <c r="AV3485" s="15" t="s">
        <v>79</v>
      </c>
      <c r="AW3485" s="15" t="s">
        <v>33</v>
      </c>
      <c r="AX3485" s="15" t="s">
        <v>72</v>
      </c>
      <c r="AY3485" s="236" t="s">
        <v>525</v>
      </c>
    </row>
    <row r="3486" spans="2:51" s="13" customFormat="1" ht="11.25">
      <c r="B3486" s="204"/>
      <c r="C3486" s="205"/>
      <c r="D3486" s="206" t="s">
        <v>546</v>
      </c>
      <c r="E3486" s="207" t="s">
        <v>19</v>
      </c>
      <c r="F3486" s="208" t="s">
        <v>3798</v>
      </c>
      <c r="G3486" s="205"/>
      <c r="H3486" s="209">
        <v>21.12</v>
      </c>
      <c r="I3486" s="210"/>
      <c r="J3486" s="205"/>
      <c r="K3486" s="205"/>
      <c r="L3486" s="211"/>
      <c r="M3486" s="212"/>
      <c r="N3486" s="213"/>
      <c r="O3486" s="213"/>
      <c r="P3486" s="213"/>
      <c r="Q3486" s="213"/>
      <c r="R3486" s="213"/>
      <c r="S3486" s="213"/>
      <c r="T3486" s="214"/>
      <c r="AT3486" s="215" t="s">
        <v>546</v>
      </c>
      <c r="AU3486" s="215" t="s">
        <v>85</v>
      </c>
      <c r="AV3486" s="13" t="s">
        <v>85</v>
      </c>
      <c r="AW3486" s="13" t="s">
        <v>33</v>
      </c>
      <c r="AX3486" s="13" t="s">
        <v>72</v>
      </c>
      <c r="AY3486" s="215" t="s">
        <v>525</v>
      </c>
    </row>
    <row r="3487" spans="2:51" s="15" customFormat="1" ht="11.25">
      <c r="B3487" s="227"/>
      <c r="C3487" s="228"/>
      <c r="D3487" s="206" t="s">
        <v>546</v>
      </c>
      <c r="E3487" s="229" t="s">
        <v>19</v>
      </c>
      <c r="F3487" s="230" t="s">
        <v>1980</v>
      </c>
      <c r="G3487" s="228"/>
      <c r="H3487" s="229" t="s">
        <v>19</v>
      </c>
      <c r="I3487" s="231"/>
      <c r="J3487" s="228"/>
      <c r="K3487" s="228"/>
      <c r="L3487" s="232"/>
      <c r="M3487" s="233"/>
      <c r="N3487" s="234"/>
      <c r="O3487" s="234"/>
      <c r="P3487" s="234"/>
      <c r="Q3487" s="234"/>
      <c r="R3487" s="234"/>
      <c r="S3487" s="234"/>
      <c r="T3487" s="235"/>
      <c r="AT3487" s="236" t="s">
        <v>546</v>
      </c>
      <c r="AU3487" s="236" t="s">
        <v>85</v>
      </c>
      <c r="AV3487" s="15" t="s">
        <v>79</v>
      </c>
      <c r="AW3487" s="15" t="s">
        <v>33</v>
      </c>
      <c r="AX3487" s="15" t="s">
        <v>72</v>
      </c>
      <c r="AY3487" s="236" t="s">
        <v>525</v>
      </c>
    </row>
    <row r="3488" spans="2:51" s="13" customFormat="1" ht="11.25">
      <c r="B3488" s="204"/>
      <c r="C3488" s="205"/>
      <c r="D3488" s="206" t="s">
        <v>546</v>
      </c>
      <c r="E3488" s="207" t="s">
        <v>19</v>
      </c>
      <c r="F3488" s="208" t="s">
        <v>3799</v>
      </c>
      <c r="G3488" s="205"/>
      <c r="H3488" s="209">
        <v>21.76</v>
      </c>
      <c r="I3488" s="210"/>
      <c r="J3488" s="205"/>
      <c r="K3488" s="205"/>
      <c r="L3488" s="211"/>
      <c r="M3488" s="212"/>
      <c r="N3488" s="213"/>
      <c r="O3488" s="213"/>
      <c r="P3488" s="213"/>
      <c r="Q3488" s="213"/>
      <c r="R3488" s="213"/>
      <c r="S3488" s="213"/>
      <c r="T3488" s="214"/>
      <c r="AT3488" s="215" t="s">
        <v>546</v>
      </c>
      <c r="AU3488" s="215" t="s">
        <v>85</v>
      </c>
      <c r="AV3488" s="13" t="s">
        <v>85</v>
      </c>
      <c r="AW3488" s="13" t="s">
        <v>33</v>
      </c>
      <c r="AX3488" s="13" t="s">
        <v>72</v>
      </c>
      <c r="AY3488" s="215" t="s">
        <v>525</v>
      </c>
    </row>
    <row r="3489" spans="1:65" s="15" customFormat="1" ht="11.25">
      <c r="B3489" s="227"/>
      <c r="C3489" s="228"/>
      <c r="D3489" s="206" t="s">
        <v>546</v>
      </c>
      <c r="E3489" s="229" t="s">
        <v>19</v>
      </c>
      <c r="F3489" s="230" t="s">
        <v>1983</v>
      </c>
      <c r="G3489" s="228"/>
      <c r="H3489" s="229" t="s">
        <v>19</v>
      </c>
      <c r="I3489" s="231"/>
      <c r="J3489" s="228"/>
      <c r="K3489" s="228"/>
      <c r="L3489" s="232"/>
      <c r="M3489" s="233"/>
      <c r="N3489" s="234"/>
      <c r="O3489" s="234"/>
      <c r="P3489" s="234"/>
      <c r="Q3489" s="234"/>
      <c r="R3489" s="234"/>
      <c r="S3489" s="234"/>
      <c r="T3489" s="235"/>
      <c r="AT3489" s="236" t="s">
        <v>546</v>
      </c>
      <c r="AU3489" s="236" t="s">
        <v>85</v>
      </c>
      <c r="AV3489" s="15" t="s">
        <v>79</v>
      </c>
      <c r="AW3489" s="15" t="s">
        <v>33</v>
      </c>
      <c r="AX3489" s="15" t="s">
        <v>72</v>
      </c>
      <c r="AY3489" s="236" t="s">
        <v>525</v>
      </c>
    </row>
    <row r="3490" spans="1:65" s="13" customFormat="1" ht="11.25">
      <c r="B3490" s="204"/>
      <c r="C3490" s="205"/>
      <c r="D3490" s="206" t="s">
        <v>546</v>
      </c>
      <c r="E3490" s="207" t="s">
        <v>19</v>
      </c>
      <c r="F3490" s="208" t="s">
        <v>3800</v>
      </c>
      <c r="G3490" s="205"/>
      <c r="H3490" s="209">
        <v>26.55</v>
      </c>
      <c r="I3490" s="210"/>
      <c r="J3490" s="205"/>
      <c r="K3490" s="205"/>
      <c r="L3490" s="211"/>
      <c r="M3490" s="212"/>
      <c r="N3490" s="213"/>
      <c r="O3490" s="213"/>
      <c r="P3490" s="213"/>
      <c r="Q3490" s="213"/>
      <c r="R3490" s="213"/>
      <c r="S3490" s="213"/>
      <c r="T3490" s="214"/>
      <c r="AT3490" s="215" t="s">
        <v>546</v>
      </c>
      <c r="AU3490" s="215" t="s">
        <v>85</v>
      </c>
      <c r="AV3490" s="13" t="s">
        <v>85</v>
      </c>
      <c r="AW3490" s="13" t="s">
        <v>33</v>
      </c>
      <c r="AX3490" s="13" t="s">
        <v>72</v>
      </c>
      <c r="AY3490" s="215" t="s">
        <v>525</v>
      </c>
    </row>
    <row r="3491" spans="1:65" s="15" customFormat="1" ht="11.25">
      <c r="B3491" s="227"/>
      <c r="C3491" s="228"/>
      <c r="D3491" s="206" t="s">
        <v>546</v>
      </c>
      <c r="E3491" s="229" t="s">
        <v>19</v>
      </c>
      <c r="F3491" s="230" t="s">
        <v>2047</v>
      </c>
      <c r="G3491" s="228"/>
      <c r="H3491" s="229" t="s">
        <v>19</v>
      </c>
      <c r="I3491" s="231"/>
      <c r="J3491" s="228"/>
      <c r="K3491" s="228"/>
      <c r="L3491" s="232"/>
      <c r="M3491" s="233"/>
      <c r="N3491" s="234"/>
      <c r="O3491" s="234"/>
      <c r="P3491" s="234"/>
      <c r="Q3491" s="234"/>
      <c r="R3491" s="234"/>
      <c r="S3491" s="234"/>
      <c r="T3491" s="235"/>
      <c r="AT3491" s="236" t="s">
        <v>546</v>
      </c>
      <c r="AU3491" s="236" t="s">
        <v>85</v>
      </c>
      <c r="AV3491" s="15" t="s">
        <v>79</v>
      </c>
      <c r="AW3491" s="15" t="s">
        <v>33</v>
      </c>
      <c r="AX3491" s="15" t="s">
        <v>72</v>
      </c>
      <c r="AY3491" s="236" t="s">
        <v>525</v>
      </c>
    </row>
    <row r="3492" spans="1:65" s="13" customFormat="1" ht="11.25">
      <c r="B3492" s="204"/>
      <c r="C3492" s="205"/>
      <c r="D3492" s="206" t="s">
        <v>546</v>
      </c>
      <c r="E3492" s="207" t="s">
        <v>19</v>
      </c>
      <c r="F3492" s="208" t="s">
        <v>3801</v>
      </c>
      <c r="G3492" s="205"/>
      <c r="H3492" s="209">
        <v>27.35</v>
      </c>
      <c r="I3492" s="210"/>
      <c r="J3492" s="205"/>
      <c r="K3492" s="205"/>
      <c r="L3492" s="211"/>
      <c r="M3492" s="212"/>
      <c r="N3492" s="213"/>
      <c r="O3492" s="213"/>
      <c r="P3492" s="213"/>
      <c r="Q3492" s="213"/>
      <c r="R3492" s="213"/>
      <c r="S3492" s="213"/>
      <c r="T3492" s="214"/>
      <c r="AT3492" s="215" t="s">
        <v>546</v>
      </c>
      <c r="AU3492" s="215" t="s">
        <v>85</v>
      </c>
      <c r="AV3492" s="13" t="s">
        <v>85</v>
      </c>
      <c r="AW3492" s="13" t="s">
        <v>33</v>
      </c>
      <c r="AX3492" s="13" t="s">
        <v>72</v>
      </c>
      <c r="AY3492" s="215" t="s">
        <v>525</v>
      </c>
    </row>
    <row r="3493" spans="1:65" s="15" customFormat="1" ht="11.25">
      <c r="B3493" s="227"/>
      <c r="C3493" s="228"/>
      <c r="D3493" s="206" t="s">
        <v>546</v>
      </c>
      <c r="E3493" s="229" t="s">
        <v>19</v>
      </c>
      <c r="F3493" s="230" t="s">
        <v>1976</v>
      </c>
      <c r="G3493" s="228"/>
      <c r="H3493" s="229" t="s">
        <v>19</v>
      </c>
      <c r="I3493" s="231"/>
      <c r="J3493" s="228"/>
      <c r="K3493" s="228"/>
      <c r="L3493" s="232"/>
      <c r="M3493" s="233"/>
      <c r="N3493" s="234"/>
      <c r="O3493" s="234"/>
      <c r="P3493" s="234"/>
      <c r="Q3493" s="234"/>
      <c r="R3493" s="234"/>
      <c r="S3493" s="234"/>
      <c r="T3493" s="235"/>
      <c r="AT3493" s="236" t="s">
        <v>546</v>
      </c>
      <c r="AU3493" s="236" t="s">
        <v>85</v>
      </c>
      <c r="AV3493" s="15" t="s">
        <v>79</v>
      </c>
      <c r="AW3493" s="15" t="s">
        <v>33</v>
      </c>
      <c r="AX3493" s="15" t="s">
        <v>72</v>
      </c>
      <c r="AY3493" s="236" t="s">
        <v>525</v>
      </c>
    </row>
    <row r="3494" spans="1:65" s="13" customFormat="1" ht="11.25">
      <c r="B3494" s="204"/>
      <c r="C3494" s="205"/>
      <c r="D3494" s="206" t="s">
        <v>546</v>
      </c>
      <c r="E3494" s="207" t="s">
        <v>19</v>
      </c>
      <c r="F3494" s="208" t="s">
        <v>3802</v>
      </c>
      <c r="G3494" s="205"/>
      <c r="H3494" s="209">
        <v>30</v>
      </c>
      <c r="I3494" s="210"/>
      <c r="J3494" s="205"/>
      <c r="K3494" s="205"/>
      <c r="L3494" s="211"/>
      <c r="M3494" s="212"/>
      <c r="N3494" s="213"/>
      <c r="O3494" s="213"/>
      <c r="P3494" s="213"/>
      <c r="Q3494" s="213"/>
      <c r="R3494" s="213"/>
      <c r="S3494" s="213"/>
      <c r="T3494" s="214"/>
      <c r="AT3494" s="215" t="s">
        <v>546</v>
      </c>
      <c r="AU3494" s="215" t="s">
        <v>85</v>
      </c>
      <c r="AV3494" s="13" t="s">
        <v>85</v>
      </c>
      <c r="AW3494" s="13" t="s">
        <v>33</v>
      </c>
      <c r="AX3494" s="13" t="s">
        <v>72</v>
      </c>
      <c r="AY3494" s="215" t="s">
        <v>525</v>
      </c>
    </row>
    <row r="3495" spans="1:65" s="14" customFormat="1" ht="11.25">
      <c r="B3495" s="216"/>
      <c r="C3495" s="217"/>
      <c r="D3495" s="206" t="s">
        <v>546</v>
      </c>
      <c r="E3495" s="218" t="s">
        <v>557</v>
      </c>
      <c r="F3495" s="219" t="s">
        <v>552</v>
      </c>
      <c r="G3495" s="217"/>
      <c r="H3495" s="220">
        <v>433.39</v>
      </c>
      <c r="I3495" s="221"/>
      <c r="J3495" s="217"/>
      <c r="K3495" s="217"/>
      <c r="L3495" s="222"/>
      <c r="M3495" s="223"/>
      <c r="N3495" s="224"/>
      <c r="O3495" s="224"/>
      <c r="P3495" s="224"/>
      <c r="Q3495" s="224"/>
      <c r="R3495" s="224"/>
      <c r="S3495" s="224"/>
      <c r="T3495" s="225"/>
      <c r="AT3495" s="226" t="s">
        <v>546</v>
      </c>
      <c r="AU3495" s="226" t="s">
        <v>85</v>
      </c>
      <c r="AV3495" s="14" t="s">
        <v>537</v>
      </c>
      <c r="AW3495" s="14" t="s">
        <v>33</v>
      </c>
      <c r="AX3495" s="14" t="s">
        <v>79</v>
      </c>
      <c r="AY3495" s="226" t="s">
        <v>525</v>
      </c>
    </row>
    <row r="3496" spans="1:65" s="2" customFormat="1" ht="55.5" customHeight="1">
      <c r="A3496" s="38"/>
      <c r="B3496" s="39"/>
      <c r="C3496" s="186" t="s">
        <v>3803</v>
      </c>
      <c r="D3496" s="186" t="s">
        <v>533</v>
      </c>
      <c r="E3496" s="187" t="s">
        <v>3804</v>
      </c>
      <c r="F3496" s="188" t="s">
        <v>3805</v>
      </c>
      <c r="G3496" s="189" t="s">
        <v>132</v>
      </c>
      <c r="H3496" s="190">
        <v>230.81</v>
      </c>
      <c r="I3496" s="191"/>
      <c r="J3496" s="192">
        <f>ROUND(I3496*H3496,2)</f>
        <v>0</v>
      </c>
      <c r="K3496" s="188" t="s">
        <v>536</v>
      </c>
      <c r="L3496" s="43"/>
      <c r="M3496" s="193" t="s">
        <v>19</v>
      </c>
      <c r="N3496" s="194" t="s">
        <v>44</v>
      </c>
      <c r="O3496" s="68"/>
      <c r="P3496" s="195">
        <f>O3496*H3496</f>
        <v>0</v>
      </c>
      <c r="Q3496" s="195">
        <v>2.2610000000000002E-2</v>
      </c>
      <c r="R3496" s="195">
        <f>Q3496*H3496</f>
        <v>5.2186141000000008</v>
      </c>
      <c r="S3496" s="195">
        <v>0</v>
      </c>
      <c r="T3496" s="196">
        <f>S3496*H3496</f>
        <v>0</v>
      </c>
      <c r="U3496" s="38"/>
      <c r="V3496" s="38"/>
      <c r="W3496" s="38"/>
      <c r="X3496" s="38"/>
      <c r="Y3496" s="38"/>
      <c r="Z3496" s="38"/>
      <c r="AA3496" s="38"/>
      <c r="AB3496" s="38"/>
      <c r="AC3496" s="38"/>
      <c r="AD3496" s="38"/>
      <c r="AE3496" s="38"/>
      <c r="AR3496" s="197" t="s">
        <v>642</v>
      </c>
      <c r="AT3496" s="197" t="s">
        <v>533</v>
      </c>
      <c r="AU3496" s="197" t="s">
        <v>85</v>
      </c>
      <c r="AY3496" s="21" t="s">
        <v>525</v>
      </c>
      <c r="BE3496" s="198">
        <f>IF(N3496="základní",J3496,0)</f>
        <v>0</v>
      </c>
      <c r="BF3496" s="198">
        <f>IF(N3496="snížená",J3496,0)</f>
        <v>0</v>
      </c>
      <c r="BG3496" s="198">
        <f>IF(N3496="zákl. přenesená",J3496,0)</f>
        <v>0</v>
      </c>
      <c r="BH3496" s="198">
        <f>IF(N3496="sníž. přenesená",J3496,0)</f>
        <v>0</v>
      </c>
      <c r="BI3496" s="198">
        <f>IF(N3496="nulová",J3496,0)</f>
        <v>0</v>
      </c>
      <c r="BJ3496" s="21" t="s">
        <v>85</v>
      </c>
      <c r="BK3496" s="198">
        <f>ROUND(I3496*H3496,2)</f>
        <v>0</v>
      </c>
      <c r="BL3496" s="21" t="s">
        <v>642</v>
      </c>
      <c r="BM3496" s="197" t="s">
        <v>3806</v>
      </c>
    </row>
    <row r="3497" spans="1:65" s="2" customFormat="1" ht="11.25">
      <c r="A3497" s="38"/>
      <c r="B3497" s="39"/>
      <c r="C3497" s="40"/>
      <c r="D3497" s="199" t="s">
        <v>542</v>
      </c>
      <c r="E3497" s="40"/>
      <c r="F3497" s="200" t="s">
        <v>3807</v>
      </c>
      <c r="G3497" s="40"/>
      <c r="H3497" s="40"/>
      <c r="I3497" s="201"/>
      <c r="J3497" s="40"/>
      <c r="K3497" s="40"/>
      <c r="L3497" s="43"/>
      <c r="M3497" s="202"/>
      <c r="N3497" s="203"/>
      <c r="O3497" s="68"/>
      <c r="P3497" s="68"/>
      <c r="Q3497" s="68"/>
      <c r="R3497" s="68"/>
      <c r="S3497" s="68"/>
      <c r="T3497" s="69"/>
      <c r="U3497" s="38"/>
      <c r="V3497" s="38"/>
      <c r="W3497" s="38"/>
      <c r="X3497" s="38"/>
      <c r="Y3497" s="38"/>
      <c r="Z3497" s="38"/>
      <c r="AA3497" s="38"/>
      <c r="AB3497" s="38"/>
      <c r="AC3497" s="38"/>
      <c r="AD3497" s="38"/>
      <c r="AE3497" s="38"/>
      <c r="AT3497" s="21" t="s">
        <v>542</v>
      </c>
      <c r="AU3497" s="21" t="s">
        <v>85</v>
      </c>
    </row>
    <row r="3498" spans="1:65" s="15" customFormat="1" ht="11.25">
      <c r="B3498" s="227"/>
      <c r="C3498" s="228"/>
      <c r="D3498" s="206" t="s">
        <v>546</v>
      </c>
      <c r="E3498" s="229" t="s">
        <v>19</v>
      </c>
      <c r="F3498" s="230" t="s">
        <v>1894</v>
      </c>
      <c r="G3498" s="228"/>
      <c r="H3498" s="229" t="s">
        <v>19</v>
      </c>
      <c r="I3498" s="231"/>
      <c r="J3498" s="228"/>
      <c r="K3498" s="228"/>
      <c r="L3498" s="232"/>
      <c r="M3498" s="233"/>
      <c r="N3498" s="234"/>
      <c r="O3498" s="234"/>
      <c r="P3498" s="234"/>
      <c r="Q3498" s="234"/>
      <c r="R3498" s="234"/>
      <c r="S3498" s="234"/>
      <c r="T3498" s="235"/>
      <c r="AT3498" s="236" t="s">
        <v>546</v>
      </c>
      <c r="AU3498" s="236" t="s">
        <v>85</v>
      </c>
      <c r="AV3498" s="15" t="s">
        <v>79</v>
      </c>
      <c r="AW3498" s="15" t="s">
        <v>33</v>
      </c>
      <c r="AX3498" s="15" t="s">
        <v>72</v>
      </c>
      <c r="AY3498" s="236" t="s">
        <v>525</v>
      </c>
    </row>
    <row r="3499" spans="1:65" s="13" customFormat="1" ht="11.25">
      <c r="B3499" s="204"/>
      <c r="C3499" s="205"/>
      <c r="D3499" s="206" t="s">
        <v>546</v>
      </c>
      <c r="E3499" s="207" t="s">
        <v>19</v>
      </c>
      <c r="F3499" s="208" t="s">
        <v>3808</v>
      </c>
      <c r="G3499" s="205"/>
      <c r="H3499" s="209">
        <v>1.1399999999999999</v>
      </c>
      <c r="I3499" s="210"/>
      <c r="J3499" s="205"/>
      <c r="K3499" s="205"/>
      <c r="L3499" s="211"/>
      <c r="M3499" s="212"/>
      <c r="N3499" s="213"/>
      <c r="O3499" s="213"/>
      <c r="P3499" s="213"/>
      <c r="Q3499" s="213"/>
      <c r="R3499" s="213"/>
      <c r="S3499" s="213"/>
      <c r="T3499" s="214"/>
      <c r="AT3499" s="215" t="s">
        <v>546</v>
      </c>
      <c r="AU3499" s="215" t="s">
        <v>85</v>
      </c>
      <c r="AV3499" s="13" t="s">
        <v>85</v>
      </c>
      <c r="AW3499" s="13" t="s">
        <v>33</v>
      </c>
      <c r="AX3499" s="13" t="s">
        <v>72</v>
      </c>
      <c r="AY3499" s="215" t="s">
        <v>525</v>
      </c>
    </row>
    <row r="3500" spans="1:65" s="15" customFormat="1" ht="11.25">
      <c r="B3500" s="227"/>
      <c r="C3500" s="228"/>
      <c r="D3500" s="206" t="s">
        <v>546</v>
      </c>
      <c r="E3500" s="229" t="s">
        <v>19</v>
      </c>
      <c r="F3500" s="230" t="s">
        <v>1895</v>
      </c>
      <c r="G3500" s="228"/>
      <c r="H3500" s="229" t="s">
        <v>19</v>
      </c>
      <c r="I3500" s="231"/>
      <c r="J3500" s="228"/>
      <c r="K3500" s="228"/>
      <c r="L3500" s="232"/>
      <c r="M3500" s="233"/>
      <c r="N3500" s="234"/>
      <c r="O3500" s="234"/>
      <c r="P3500" s="234"/>
      <c r="Q3500" s="234"/>
      <c r="R3500" s="234"/>
      <c r="S3500" s="234"/>
      <c r="T3500" s="235"/>
      <c r="AT3500" s="236" t="s">
        <v>546</v>
      </c>
      <c r="AU3500" s="236" t="s">
        <v>85</v>
      </c>
      <c r="AV3500" s="15" t="s">
        <v>79</v>
      </c>
      <c r="AW3500" s="15" t="s">
        <v>33</v>
      </c>
      <c r="AX3500" s="15" t="s">
        <v>72</v>
      </c>
      <c r="AY3500" s="236" t="s">
        <v>525</v>
      </c>
    </row>
    <row r="3501" spans="1:65" s="13" customFormat="1" ht="11.25">
      <c r="B3501" s="204"/>
      <c r="C3501" s="205"/>
      <c r="D3501" s="206" t="s">
        <v>546</v>
      </c>
      <c r="E3501" s="207" t="s">
        <v>19</v>
      </c>
      <c r="F3501" s="208" t="s">
        <v>3808</v>
      </c>
      <c r="G3501" s="205"/>
      <c r="H3501" s="209">
        <v>1.1399999999999999</v>
      </c>
      <c r="I3501" s="210"/>
      <c r="J3501" s="205"/>
      <c r="K3501" s="205"/>
      <c r="L3501" s="211"/>
      <c r="M3501" s="212"/>
      <c r="N3501" s="213"/>
      <c r="O3501" s="213"/>
      <c r="P3501" s="213"/>
      <c r="Q3501" s="213"/>
      <c r="R3501" s="213"/>
      <c r="S3501" s="213"/>
      <c r="T3501" s="214"/>
      <c r="AT3501" s="215" t="s">
        <v>546</v>
      </c>
      <c r="AU3501" s="215" t="s">
        <v>85</v>
      </c>
      <c r="AV3501" s="13" t="s">
        <v>85</v>
      </c>
      <c r="AW3501" s="13" t="s">
        <v>33</v>
      </c>
      <c r="AX3501" s="13" t="s">
        <v>72</v>
      </c>
      <c r="AY3501" s="215" t="s">
        <v>525</v>
      </c>
    </row>
    <row r="3502" spans="1:65" s="15" customFormat="1" ht="11.25">
      <c r="B3502" s="227"/>
      <c r="C3502" s="228"/>
      <c r="D3502" s="206" t="s">
        <v>546</v>
      </c>
      <c r="E3502" s="229" t="s">
        <v>19</v>
      </c>
      <c r="F3502" s="230" t="s">
        <v>1896</v>
      </c>
      <c r="G3502" s="228"/>
      <c r="H3502" s="229" t="s">
        <v>19</v>
      </c>
      <c r="I3502" s="231"/>
      <c r="J3502" s="228"/>
      <c r="K3502" s="228"/>
      <c r="L3502" s="232"/>
      <c r="M3502" s="233"/>
      <c r="N3502" s="234"/>
      <c r="O3502" s="234"/>
      <c r="P3502" s="234"/>
      <c r="Q3502" s="234"/>
      <c r="R3502" s="234"/>
      <c r="S3502" s="234"/>
      <c r="T3502" s="235"/>
      <c r="AT3502" s="236" t="s">
        <v>546</v>
      </c>
      <c r="AU3502" s="236" t="s">
        <v>85</v>
      </c>
      <c r="AV3502" s="15" t="s">
        <v>79</v>
      </c>
      <c r="AW3502" s="15" t="s">
        <v>33</v>
      </c>
      <c r="AX3502" s="15" t="s">
        <v>72</v>
      </c>
      <c r="AY3502" s="236" t="s">
        <v>525</v>
      </c>
    </row>
    <row r="3503" spans="1:65" s="13" customFormat="1" ht="11.25">
      <c r="B3503" s="204"/>
      <c r="C3503" s="205"/>
      <c r="D3503" s="206" t="s">
        <v>546</v>
      </c>
      <c r="E3503" s="207" t="s">
        <v>19</v>
      </c>
      <c r="F3503" s="208" t="s">
        <v>3809</v>
      </c>
      <c r="G3503" s="205"/>
      <c r="H3503" s="209">
        <v>1.1499999999999999</v>
      </c>
      <c r="I3503" s="210"/>
      <c r="J3503" s="205"/>
      <c r="K3503" s="205"/>
      <c r="L3503" s="211"/>
      <c r="M3503" s="212"/>
      <c r="N3503" s="213"/>
      <c r="O3503" s="213"/>
      <c r="P3503" s="213"/>
      <c r="Q3503" s="213"/>
      <c r="R3503" s="213"/>
      <c r="S3503" s="213"/>
      <c r="T3503" s="214"/>
      <c r="AT3503" s="215" t="s">
        <v>546</v>
      </c>
      <c r="AU3503" s="215" t="s">
        <v>85</v>
      </c>
      <c r="AV3503" s="13" t="s">
        <v>85</v>
      </c>
      <c r="AW3503" s="13" t="s">
        <v>33</v>
      </c>
      <c r="AX3503" s="13" t="s">
        <v>72</v>
      </c>
      <c r="AY3503" s="215" t="s">
        <v>525</v>
      </c>
    </row>
    <row r="3504" spans="1:65" s="15" customFormat="1" ht="11.25">
      <c r="B3504" s="227"/>
      <c r="C3504" s="228"/>
      <c r="D3504" s="206" t="s">
        <v>546</v>
      </c>
      <c r="E3504" s="229" t="s">
        <v>19</v>
      </c>
      <c r="F3504" s="230" t="s">
        <v>1881</v>
      </c>
      <c r="G3504" s="228"/>
      <c r="H3504" s="229" t="s">
        <v>19</v>
      </c>
      <c r="I3504" s="231"/>
      <c r="J3504" s="228"/>
      <c r="K3504" s="228"/>
      <c r="L3504" s="232"/>
      <c r="M3504" s="233"/>
      <c r="N3504" s="234"/>
      <c r="O3504" s="234"/>
      <c r="P3504" s="234"/>
      <c r="Q3504" s="234"/>
      <c r="R3504" s="234"/>
      <c r="S3504" s="234"/>
      <c r="T3504" s="235"/>
      <c r="AT3504" s="236" t="s">
        <v>546</v>
      </c>
      <c r="AU3504" s="236" t="s">
        <v>85</v>
      </c>
      <c r="AV3504" s="15" t="s">
        <v>79</v>
      </c>
      <c r="AW3504" s="15" t="s">
        <v>33</v>
      </c>
      <c r="AX3504" s="15" t="s">
        <v>72</v>
      </c>
      <c r="AY3504" s="236" t="s">
        <v>525</v>
      </c>
    </row>
    <row r="3505" spans="2:51" s="13" customFormat="1" ht="11.25">
      <c r="B3505" s="204"/>
      <c r="C3505" s="205"/>
      <c r="D3505" s="206" t="s">
        <v>546</v>
      </c>
      <c r="E3505" s="207" t="s">
        <v>19</v>
      </c>
      <c r="F3505" s="208" t="s">
        <v>3810</v>
      </c>
      <c r="G3505" s="205"/>
      <c r="H3505" s="209">
        <v>1.9</v>
      </c>
      <c r="I3505" s="210"/>
      <c r="J3505" s="205"/>
      <c r="K3505" s="205"/>
      <c r="L3505" s="211"/>
      <c r="M3505" s="212"/>
      <c r="N3505" s="213"/>
      <c r="O3505" s="213"/>
      <c r="P3505" s="213"/>
      <c r="Q3505" s="213"/>
      <c r="R3505" s="213"/>
      <c r="S3505" s="213"/>
      <c r="T3505" s="214"/>
      <c r="AT3505" s="215" t="s">
        <v>546</v>
      </c>
      <c r="AU3505" s="215" t="s">
        <v>85</v>
      </c>
      <c r="AV3505" s="13" t="s">
        <v>85</v>
      </c>
      <c r="AW3505" s="13" t="s">
        <v>33</v>
      </c>
      <c r="AX3505" s="13" t="s">
        <v>72</v>
      </c>
      <c r="AY3505" s="215" t="s">
        <v>525</v>
      </c>
    </row>
    <row r="3506" spans="2:51" s="15" customFormat="1" ht="11.25">
      <c r="B3506" s="227"/>
      <c r="C3506" s="228"/>
      <c r="D3506" s="206" t="s">
        <v>546</v>
      </c>
      <c r="E3506" s="229" t="s">
        <v>19</v>
      </c>
      <c r="F3506" s="230" t="s">
        <v>1993</v>
      </c>
      <c r="G3506" s="228"/>
      <c r="H3506" s="229" t="s">
        <v>19</v>
      </c>
      <c r="I3506" s="231"/>
      <c r="J3506" s="228"/>
      <c r="K3506" s="228"/>
      <c r="L3506" s="232"/>
      <c r="M3506" s="233"/>
      <c r="N3506" s="234"/>
      <c r="O3506" s="234"/>
      <c r="P3506" s="234"/>
      <c r="Q3506" s="234"/>
      <c r="R3506" s="234"/>
      <c r="S3506" s="234"/>
      <c r="T3506" s="235"/>
      <c r="AT3506" s="236" t="s">
        <v>546</v>
      </c>
      <c r="AU3506" s="236" t="s">
        <v>85</v>
      </c>
      <c r="AV3506" s="15" t="s">
        <v>79</v>
      </c>
      <c r="AW3506" s="15" t="s">
        <v>33</v>
      </c>
      <c r="AX3506" s="15" t="s">
        <v>72</v>
      </c>
      <c r="AY3506" s="236" t="s">
        <v>525</v>
      </c>
    </row>
    <row r="3507" spans="2:51" s="13" customFormat="1" ht="11.25">
      <c r="B3507" s="204"/>
      <c r="C3507" s="205"/>
      <c r="D3507" s="206" t="s">
        <v>546</v>
      </c>
      <c r="E3507" s="207" t="s">
        <v>19</v>
      </c>
      <c r="F3507" s="208" t="s">
        <v>3811</v>
      </c>
      <c r="G3507" s="205"/>
      <c r="H3507" s="209">
        <v>1.98</v>
      </c>
      <c r="I3507" s="210"/>
      <c r="J3507" s="205"/>
      <c r="K3507" s="205"/>
      <c r="L3507" s="211"/>
      <c r="M3507" s="212"/>
      <c r="N3507" s="213"/>
      <c r="O3507" s="213"/>
      <c r="P3507" s="213"/>
      <c r="Q3507" s="213"/>
      <c r="R3507" s="213"/>
      <c r="S3507" s="213"/>
      <c r="T3507" s="214"/>
      <c r="AT3507" s="215" t="s">
        <v>546</v>
      </c>
      <c r="AU3507" s="215" t="s">
        <v>85</v>
      </c>
      <c r="AV3507" s="13" t="s">
        <v>85</v>
      </c>
      <c r="AW3507" s="13" t="s">
        <v>33</v>
      </c>
      <c r="AX3507" s="13" t="s">
        <v>72</v>
      </c>
      <c r="AY3507" s="215" t="s">
        <v>525</v>
      </c>
    </row>
    <row r="3508" spans="2:51" s="15" customFormat="1" ht="11.25">
      <c r="B3508" s="227"/>
      <c r="C3508" s="228"/>
      <c r="D3508" s="206" t="s">
        <v>546</v>
      </c>
      <c r="E3508" s="229" t="s">
        <v>19</v>
      </c>
      <c r="F3508" s="230" t="s">
        <v>2055</v>
      </c>
      <c r="G3508" s="228"/>
      <c r="H3508" s="229" t="s">
        <v>19</v>
      </c>
      <c r="I3508" s="231"/>
      <c r="J3508" s="228"/>
      <c r="K3508" s="228"/>
      <c r="L3508" s="232"/>
      <c r="M3508" s="233"/>
      <c r="N3508" s="234"/>
      <c r="O3508" s="234"/>
      <c r="P3508" s="234"/>
      <c r="Q3508" s="234"/>
      <c r="R3508" s="234"/>
      <c r="S3508" s="234"/>
      <c r="T3508" s="235"/>
      <c r="AT3508" s="236" t="s">
        <v>546</v>
      </c>
      <c r="AU3508" s="236" t="s">
        <v>85</v>
      </c>
      <c r="AV3508" s="15" t="s">
        <v>79</v>
      </c>
      <c r="AW3508" s="15" t="s">
        <v>33</v>
      </c>
      <c r="AX3508" s="15" t="s">
        <v>72</v>
      </c>
      <c r="AY3508" s="236" t="s">
        <v>525</v>
      </c>
    </row>
    <row r="3509" spans="2:51" s="13" customFormat="1" ht="11.25">
      <c r="B3509" s="204"/>
      <c r="C3509" s="205"/>
      <c r="D3509" s="206" t="s">
        <v>546</v>
      </c>
      <c r="E3509" s="207" t="s">
        <v>19</v>
      </c>
      <c r="F3509" s="208" t="s">
        <v>3812</v>
      </c>
      <c r="G3509" s="205"/>
      <c r="H3509" s="209">
        <v>2.0299999999999998</v>
      </c>
      <c r="I3509" s="210"/>
      <c r="J3509" s="205"/>
      <c r="K3509" s="205"/>
      <c r="L3509" s="211"/>
      <c r="M3509" s="212"/>
      <c r="N3509" s="213"/>
      <c r="O3509" s="213"/>
      <c r="P3509" s="213"/>
      <c r="Q3509" s="213"/>
      <c r="R3509" s="213"/>
      <c r="S3509" s="213"/>
      <c r="T3509" s="214"/>
      <c r="AT3509" s="215" t="s">
        <v>546</v>
      </c>
      <c r="AU3509" s="215" t="s">
        <v>85</v>
      </c>
      <c r="AV3509" s="13" t="s">
        <v>85</v>
      </c>
      <c r="AW3509" s="13" t="s">
        <v>33</v>
      </c>
      <c r="AX3509" s="13" t="s">
        <v>72</v>
      </c>
      <c r="AY3509" s="215" t="s">
        <v>525</v>
      </c>
    </row>
    <row r="3510" spans="2:51" s="15" customFormat="1" ht="11.25">
      <c r="B3510" s="227"/>
      <c r="C3510" s="228"/>
      <c r="D3510" s="206" t="s">
        <v>546</v>
      </c>
      <c r="E3510" s="229" t="s">
        <v>19</v>
      </c>
      <c r="F3510" s="230" t="s">
        <v>2057</v>
      </c>
      <c r="G3510" s="228"/>
      <c r="H3510" s="229" t="s">
        <v>19</v>
      </c>
      <c r="I3510" s="231"/>
      <c r="J3510" s="228"/>
      <c r="K3510" s="228"/>
      <c r="L3510" s="232"/>
      <c r="M3510" s="233"/>
      <c r="N3510" s="234"/>
      <c r="O3510" s="234"/>
      <c r="P3510" s="234"/>
      <c r="Q3510" s="234"/>
      <c r="R3510" s="234"/>
      <c r="S3510" s="234"/>
      <c r="T3510" s="235"/>
      <c r="AT3510" s="236" t="s">
        <v>546</v>
      </c>
      <c r="AU3510" s="236" t="s">
        <v>85</v>
      </c>
      <c r="AV3510" s="15" t="s">
        <v>79</v>
      </c>
      <c r="AW3510" s="15" t="s">
        <v>33</v>
      </c>
      <c r="AX3510" s="15" t="s">
        <v>72</v>
      </c>
      <c r="AY3510" s="236" t="s">
        <v>525</v>
      </c>
    </row>
    <row r="3511" spans="2:51" s="13" customFormat="1" ht="11.25">
      <c r="B3511" s="204"/>
      <c r="C3511" s="205"/>
      <c r="D3511" s="206" t="s">
        <v>546</v>
      </c>
      <c r="E3511" s="207" t="s">
        <v>19</v>
      </c>
      <c r="F3511" s="208" t="s">
        <v>3813</v>
      </c>
      <c r="G3511" s="205"/>
      <c r="H3511" s="209">
        <v>2.1</v>
      </c>
      <c r="I3511" s="210"/>
      <c r="J3511" s="205"/>
      <c r="K3511" s="205"/>
      <c r="L3511" s="211"/>
      <c r="M3511" s="212"/>
      <c r="N3511" s="213"/>
      <c r="O3511" s="213"/>
      <c r="P3511" s="213"/>
      <c r="Q3511" s="213"/>
      <c r="R3511" s="213"/>
      <c r="S3511" s="213"/>
      <c r="T3511" s="214"/>
      <c r="AT3511" s="215" t="s">
        <v>546</v>
      </c>
      <c r="AU3511" s="215" t="s">
        <v>85</v>
      </c>
      <c r="AV3511" s="13" t="s">
        <v>85</v>
      </c>
      <c r="AW3511" s="13" t="s">
        <v>33</v>
      </c>
      <c r="AX3511" s="13" t="s">
        <v>72</v>
      </c>
      <c r="AY3511" s="215" t="s">
        <v>525</v>
      </c>
    </row>
    <row r="3512" spans="2:51" s="15" customFormat="1" ht="11.25">
      <c r="B3512" s="227"/>
      <c r="C3512" s="228"/>
      <c r="D3512" s="206" t="s">
        <v>546</v>
      </c>
      <c r="E3512" s="229" t="s">
        <v>19</v>
      </c>
      <c r="F3512" s="230" t="s">
        <v>1885</v>
      </c>
      <c r="G3512" s="228"/>
      <c r="H3512" s="229" t="s">
        <v>19</v>
      </c>
      <c r="I3512" s="231"/>
      <c r="J3512" s="228"/>
      <c r="K3512" s="228"/>
      <c r="L3512" s="232"/>
      <c r="M3512" s="233"/>
      <c r="N3512" s="234"/>
      <c r="O3512" s="234"/>
      <c r="P3512" s="234"/>
      <c r="Q3512" s="234"/>
      <c r="R3512" s="234"/>
      <c r="S3512" s="234"/>
      <c r="T3512" s="235"/>
      <c r="AT3512" s="236" t="s">
        <v>546</v>
      </c>
      <c r="AU3512" s="236" t="s">
        <v>85</v>
      </c>
      <c r="AV3512" s="15" t="s">
        <v>79</v>
      </c>
      <c r="AW3512" s="15" t="s">
        <v>33</v>
      </c>
      <c r="AX3512" s="15" t="s">
        <v>72</v>
      </c>
      <c r="AY3512" s="236" t="s">
        <v>525</v>
      </c>
    </row>
    <row r="3513" spans="2:51" s="13" customFormat="1" ht="11.25">
      <c r="B3513" s="204"/>
      <c r="C3513" s="205"/>
      <c r="D3513" s="206" t="s">
        <v>546</v>
      </c>
      <c r="E3513" s="207" t="s">
        <v>19</v>
      </c>
      <c r="F3513" s="208" t="s">
        <v>3814</v>
      </c>
      <c r="G3513" s="205"/>
      <c r="H3513" s="209">
        <v>2.4</v>
      </c>
      <c r="I3513" s="210"/>
      <c r="J3513" s="205"/>
      <c r="K3513" s="205"/>
      <c r="L3513" s="211"/>
      <c r="M3513" s="212"/>
      <c r="N3513" s="213"/>
      <c r="O3513" s="213"/>
      <c r="P3513" s="213"/>
      <c r="Q3513" s="213"/>
      <c r="R3513" s="213"/>
      <c r="S3513" s="213"/>
      <c r="T3513" s="214"/>
      <c r="AT3513" s="215" t="s">
        <v>546</v>
      </c>
      <c r="AU3513" s="215" t="s">
        <v>85</v>
      </c>
      <c r="AV3513" s="13" t="s">
        <v>85</v>
      </c>
      <c r="AW3513" s="13" t="s">
        <v>33</v>
      </c>
      <c r="AX3513" s="13" t="s">
        <v>72</v>
      </c>
      <c r="AY3513" s="215" t="s">
        <v>525</v>
      </c>
    </row>
    <row r="3514" spans="2:51" s="15" customFormat="1" ht="11.25">
      <c r="B3514" s="227"/>
      <c r="C3514" s="228"/>
      <c r="D3514" s="206" t="s">
        <v>546</v>
      </c>
      <c r="E3514" s="229" t="s">
        <v>19</v>
      </c>
      <c r="F3514" s="230" t="s">
        <v>1887</v>
      </c>
      <c r="G3514" s="228"/>
      <c r="H3514" s="229" t="s">
        <v>19</v>
      </c>
      <c r="I3514" s="231"/>
      <c r="J3514" s="228"/>
      <c r="K3514" s="228"/>
      <c r="L3514" s="232"/>
      <c r="M3514" s="233"/>
      <c r="N3514" s="234"/>
      <c r="O3514" s="234"/>
      <c r="P3514" s="234"/>
      <c r="Q3514" s="234"/>
      <c r="R3514" s="234"/>
      <c r="S3514" s="234"/>
      <c r="T3514" s="235"/>
      <c r="AT3514" s="236" t="s">
        <v>546</v>
      </c>
      <c r="AU3514" s="236" t="s">
        <v>85</v>
      </c>
      <c r="AV3514" s="15" t="s">
        <v>79</v>
      </c>
      <c r="AW3514" s="15" t="s">
        <v>33</v>
      </c>
      <c r="AX3514" s="15" t="s">
        <v>72</v>
      </c>
      <c r="AY3514" s="236" t="s">
        <v>525</v>
      </c>
    </row>
    <row r="3515" spans="2:51" s="13" customFormat="1" ht="11.25">
      <c r="B3515" s="204"/>
      <c r="C3515" s="205"/>
      <c r="D3515" s="206" t="s">
        <v>546</v>
      </c>
      <c r="E3515" s="207" t="s">
        <v>19</v>
      </c>
      <c r="F3515" s="208" t="s">
        <v>3815</v>
      </c>
      <c r="G3515" s="205"/>
      <c r="H3515" s="209">
        <v>2.5299999999999998</v>
      </c>
      <c r="I3515" s="210"/>
      <c r="J3515" s="205"/>
      <c r="K3515" s="205"/>
      <c r="L3515" s="211"/>
      <c r="M3515" s="212"/>
      <c r="N3515" s="213"/>
      <c r="O3515" s="213"/>
      <c r="P3515" s="213"/>
      <c r="Q3515" s="213"/>
      <c r="R3515" s="213"/>
      <c r="S3515" s="213"/>
      <c r="T3515" s="214"/>
      <c r="AT3515" s="215" t="s">
        <v>546</v>
      </c>
      <c r="AU3515" s="215" t="s">
        <v>85</v>
      </c>
      <c r="AV3515" s="13" t="s">
        <v>85</v>
      </c>
      <c r="AW3515" s="13" t="s">
        <v>33</v>
      </c>
      <c r="AX3515" s="13" t="s">
        <v>72</v>
      </c>
      <c r="AY3515" s="215" t="s">
        <v>525</v>
      </c>
    </row>
    <row r="3516" spans="2:51" s="15" customFormat="1" ht="11.25">
      <c r="B3516" s="227"/>
      <c r="C3516" s="228"/>
      <c r="D3516" s="206" t="s">
        <v>546</v>
      </c>
      <c r="E3516" s="229" t="s">
        <v>19</v>
      </c>
      <c r="F3516" s="230" t="s">
        <v>1990</v>
      </c>
      <c r="G3516" s="228"/>
      <c r="H3516" s="229" t="s">
        <v>19</v>
      </c>
      <c r="I3516" s="231"/>
      <c r="J3516" s="228"/>
      <c r="K3516" s="228"/>
      <c r="L3516" s="232"/>
      <c r="M3516" s="233"/>
      <c r="N3516" s="234"/>
      <c r="O3516" s="234"/>
      <c r="P3516" s="234"/>
      <c r="Q3516" s="234"/>
      <c r="R3516" s="234"/>
      <c r="S3516" s="234"/>
      <c r="T3516" s="235"/>
      <c r="AT3516" s="236" t="s">
        <v>546</v>
      </c>
      <c r="AU3516" s="236" t="s">
        <v>85</v>
      </c>
      <c r="AV3516" s="15" t="s">
        <v>79</v>
      </c>
      <c r="AW3516" s="15" t="s">
        <v>33</v>
      </c>
      <c r="AX3516" s="15" t="s">
        <v>72</v>
      </c>
      <c r="AY3516" s="236" t="s">
        <v>525</v>
      </c>
    </row>
    <row r="3517" spans="2:51" s="13" customFormat="1" ht="11.25">
      <c r="B3517" s="204"/>
      <c r="C3517" s="205"/>
      <c r="D3517" s="206" t="s">
        <v>546</v>
      </c>
      <c r="E3517" s="207" t="s">
        <v>19</v>
      </c>
      <c r="F3517" s="208" t="s">
        <v>3816</v>
      </c>
      <c r="G3517" s="205"/>
      <c r="H3517" s="209">
        <v>3.8</v>
      </c>
      <c r="I3517" s="210"/>
      <c r="J3517" s="205"/>
      <c r="K3517" s="205"/>
      <c r="L3517" s="211"/>
      <c r="M3517" s="212"/>
      <c r="N3517" s="213"/>
      <c r="O3517" s="213"/>
      <c r="P3517" s="213"/>
      <c r="Q3517" s="213"/>
      <c r="R3517" s="213"/>
      <c r="S3517" s="213"/>
      <c r="T3517" s="214"/>
      <c r="AT3517" s="215" t="s">
        <v>546</v>
      </c>
      <c r="AU3517" s="215" t="s">
        <v>85</v>
      </c>
      <c r="AV3517" s="13" t="s">
        <v>85</v>
      </c>
      <c r="AW3517" s="13" t="s">
        <v>33</v>
      </c>
      <c r="AX3517" s="13" t="s">
        <v>72</v>
      </c>
      <c r="AY3517" s="215" t="s">
        <v>525</v>
      </c>
    </row>
    <row r="3518" spans="2:51" s="15" customFormat="1" ht="11.25">
      <c r="B3518" s="227"/>
      <c r="C3518" s="228"/>
      <c r="D3518" s="206" t="s">
        <v>546</v>
      </c>
      <c r="E3518" s="229" t="s">
        <v>19</v>
      </c>
      <c r="F3518" s="230" t="s">
        <v>2059</v>
      </c>
      <c r="G3518" s="228"/>
      <c r="H3518" s="229" t="s">
        <v>19</v>
      </c>
      <c r="I3518" s="231"/>
      <c r="J3518" s="228"/>
      <c r="K3518" s="228"/>
      <c r="L3518" s="232"/>
      <c r="M3518" s="233"/>
      <c r="N3518" s="234"/>
      <c r="O3518" s="234"/>
      <c r="P3518" s="234"/>
      <c r="Q3518" s="234"/>
      <c r="R3518" s="234"/>
      <c r="S3518" s="234"/>
      <c r="T3518" s="235"/>
      <c r="AT3518" s="236" t="s">
        <v>546</v>
      </c>
      <c r="AU3518" s="236" t="s">
        <v>85</v>
      </c>
      <c r="AV3518" s="15" t="s">
        <v>79</v>
      </c>
      <c r="AW3518" s="15" t="s">
        <v>33</v>
      </c>
      <c r="AX3518" s="15" t="s">
        <v>72</v>
      </c>
      <c r="AY3518" s="236" t="s">
        <v>525</v>
      </c>
    </row>
    <row r="3519" spans="2:51" s="13" customFormat="1" ht="11.25">
      <c r="B3519" s="204"/>
      <c r="C3519" s="205"/>
      <c r="D3519" s="206" t="s">
        <v>546</v>
      </c>
      <c r="E3519" s="207" t="s">
        <v>19</v>
      </c>
      <c r="F3519" s="208" t="s">
        <v>3817</v>
      </c>
      <c r="G3519" s="205"/>
      <c r="H3519" s="209">
        <v>3.87</v>
      </c>
      <c r="I3519" s="210"/>
      <c r="J3519" s="205"/>
      <c r="K3519" s="205"/>
      <c r="L3519" s="211"/>
      <c r="M3519" s="212"/>
      <c r="N3519" s="213"/>
      <c r="O3519" s="213"/>
      <c r="P3519" s="213"/>
      <c r="Q3519" s="213"/>
      <c r="R3519" s="213"/>
      <c r="S3519" s="213"/>
      <c r="T3519" s="214"/>
      <c r="AT3519" s="215" t="s">
        <v>546</v>
      </c>
      <c r="AU3519" s="215" t="s">
        <v>85</v>
      </c>
      <c r="AV3519" s="13" t="s">
        <v>85</v>
      </c>
      <c r="AW3519" s="13" t="s">
        <v>33</v>
      </c>
      <c r="AX3519" s="13" t="s">
        <v>72</v>
      </c>
      <c r="AY3519" s="215" t="s">
        <v>525</v>
      </c>
    </row>
    <row r="3520" spans="2:51" s="15" customFormat="1" ht="11.25">
      <c r="B3520" s="227"/>
      <c r="C3520" s="228"/>
      <c r="D3520" s="206" t="s">
        <v>546</v>
      </c>
      <c r="E3520" s="229" t="s">
        <v>19</v>
      </c>
      <c r="F3520" s="230" t="s">
        <v>1988</v>
      </c>
      <c r="G3520" s="228"/>
      <c r="H3520" s="229" t="s">
        <v>19</v>
      </c>
      <c r="I3520" s="231"/>
      <c r="J3520" s="228"/>
      <c r="K3520" s="228"/>
      <c r="L3520" s="232"/>
      <c r="M3520" s="233"/>
      <c r="N3520" s="234"/>
      <c r="O3520" s="234"/>
      <c r="P3520" s="234"/>
      <c r="Q3520" s="234"/>
      <c r="R3520" s="234"/>
      <c r="S3520" s="234"/>
      <c r="T3520" s="235"/>
      <c r="AT3520" s="236" t="s">
        <v>546</v>
      </c>
      <c r="AU3520" s="236" t="s">
        <v>85</v>
      </c>
      <c r="AV3520" s="15" t="s">
        <v>79</v>
      </c>
      <c r="AW3520" s="15" t="s">
        <v>33</v>
      </c>
      <c r="AX3520" s="15" t="s">
        <v>72</v>
      </c>
      <c r="AY3520" s="236" t="s">
        <v>525</v>
      </c>
    </row>
    <row r="3521" spans="2:51" s="13" customFormat="1" ht="11.25">
      <c r="B3521" s="204"/>
      <c r="C3521" s="205"/>
      <c r="D3521" s="206" t="s">
        <v>546</v>
      </c>
      <c r="E3521" s="207" t="s">
        <v>19</v>
      </c>
      <c r="F3521" s="208" t="s">
        <v>166</v>
      </c>
      <c r="G3521" s="205"/>
      <c r="H3521" s="209">
        <v>4.72</v>
      </c>
      <c r="I3521" s="210"/>
      <c r="J3521" s="205"/>
      <c r="K3521" s="205"/>
      <c r="L3521" s="211"/>
      <c r="M3521" s="212"/>
      <c r="N3521" s="213"/>
      <c r="O3521" s="213"/>
      <c r="P3521" s="213"/>
      <c r="Q3521" s="213"/>
      <c r="R3521" s="213"/>
      <c r="S3521" s="213"/>
      <c r="T3521" s="214"/>
      <c r="AT3521" s="215" t="s">
        <v>546</v>
      </c>
      <c r="AU3521" s="215" t="s">
        <v>85</v>
      </c>
      <c r="AV3521" s="13" t="s">
        <v>85</v>
      </c>
      <c r="AW3521" s="13" t="s">
        <v>33</v>
      </c>
      <c r="AX3521" s="13" t="s">
        <v>72</v>
      </c>
      <c r="AY3521" s="215" t="s">
        <v>525</v>
      </c>
    </row>
    <row r="3522" spans="2:51" s="15" customFormat="1" ht="11.25">
      <c r="B3522" s="227"/>
      <c r="C3522" s="228"/>
      <c r="D3522" s="206" t="s">
        <v>546</v>
      </c>
      <c r="E3522" s="229" t="s">
        <v>19</v>
      </c>
      <c r="F3522" s="230" t="s">
        <v>2021</v>
      </c>
      <c r="G3522" s="228"/>
      <c r="H3522" s="229" t="s">
        <v>19</v>
      </c>
      <c r="I3522" s="231"/>
      <c r="J3522" s="228"/>
      <c r="K3522" s="228"/>
      <c r="L3522" s="232"/>
      <c r="M3522" s="233"/>
      <c r="N3522" s="234"/>
      <c r="O3522" s="234"/>
      <c r="P3522" s="234"/>
      <c r="Q3522" s="234"/>
      <c r="R3522" s="234"/>
      <c r="S3522" s="234"/>
      <c r="T3522" s="235"/>
      <c r="AT3522" s="236" t="s">
        <v>546</v>
      </c>
      <c r="AU3522" s="236" t="s">
        <v>85</v>
      </c>
      <c r="AV3522" s="15" t="s">
        <v>79</v>
      </c>
      <c r="AW3522" s="15" t="s">
        <v>33</v>
      </c>
      <c r="AX3522" s="15" t="s">
        <v>72</v>
      </c>
      <c r="AY3522" s="236" t="s">
        <v>525</v>
      </c>
    </row>
    <row r="3523" spans="2:51" s="13" customFormat="1" ht="11.25">
      <c r="B3523" s="204"/>
      <c r="C3523" s="205"/>
      <c r="D3523" s="206" t="s">
        <v>546</v>
      </c>
      <c r="E3523" s="207" t="s">
        <v>19</v>
      </c>
      <c r="F3523" s="208" t="s">
        <v>3818</v>
      </c>
      <c r="G3523" s="205"/>
      <c r="H3523" s="209">
        <v>6.06</v>
      </c>
      <c r="I3523" s="210"/>
      <c r="J3523" s="205"/>
      <c r="K3523" s="205"/>
      <c r="L3523" s="211"/>
      <c r="M3523" s="212"/>
      <c r="N3523" s="213"/>
      <c r="O3523" s="213"/>
      <c r="P3523" s="213"/>
      <c r="Q3523" s="213"/>
      <c r="R3523" s="213"/>
      <c r="S3523" s="213"/>
      <c r="T3523" s="214"/>
      <c r="AT3523" s="215" t="s">
        <v>546</v>
      </c>
      <c r="AU3523" s="215" t="s">
        <v>85</v>
      </c>
      <c r="AV3523" s="13" t="s">
        <v>85</v>
      </c>
      <c r="AW3523" s="13" t="s">
        <v>33</v>
      </c>
      <c r="AX3523" s="13" t="s">
        <v>72</v>
      </c>
      <c r="AY3523" s="215" t="s">
        <v>525</v>
      </c>
    </row>
    <row r="3524" spans="2:51" s="15" customFormat="1" ht="11.25">
      <c r="B3524" s="227"/>
      <c r="C3524" s="228"/>
      <c r="D3524" s="206" t="s">
        <v>546</v>
      </c>
      <c r="E3524" s="229" t="s">
        <v>19</v>
      </c>
      <c r="F3524" s="230" t="s">
        <v>2080</v>
      </c>
      <c r="G3524" s="228"/>
      <c r="H3524" s="229" t="s">
        <v>19</v>
      </c>
      <c r="I3524" s="231"/>
      <c r="J3524" s="228"/>
      <c r="K3524" s="228"/>
      <c r="L3524" s="232"/>
      <c r="M3524" s="233"/>
      <c r="N3524" s="234"/>
      <c r="O3524" s="234"/>
      <c r="P3524" s="234"/>
      <c r="Q3524" s="234"/>
      <c r="R3524" s="234"/>
      <c r="S3524" s="234"/>
      <c r="T3524" s="235"/>
      <c r="AT3524" s="236" t="s">
        <v>546</v>
      </c>
      <c r="AU3524" s="236" t="s">
        <v>85</v>
      </c>
      <c r="AV3524" s="15" t="s">
        <v>79</v>
      </c>
      <c r="AW3524" s="15" t="s">
        <v>33</v>
      </c>
      <c r="AX3524" s="15" t="s">
        <v>72</v>
      </c>
      <c r="AY3524" s="236" t="s">
        <v>525</v>
      </c>
    </row>
    <row r="3525" spans="2:51" s="13" customFormat="1" ht="11.25">
      <c r="B3525" s="204"/>
      <c r="C3525" s="205"/>
      <c r="D3525" s="206" t="s">
        <v>546</v>
      </c>
      <c r="E3525" s="207" t="s">
        <v>19</v>
      </c>
      <c r="F3525" s="208" t="s">
        <v>3818</v>
      </c>
      <c r="G3525" s="205"/>
      <c r="H3525" s="209">
        <v>6.06</v>
      </c>
      <c r="I3525" s="210"/>
      <c r="J3525" s="205"/>
      <c r="K3525" s="205"/>
      <c r="L3525" s="211"/>
      <c r="M3525" s="212"/>
      <c r="N3525" s="213"/>
      <c r="O3525" s="213"/>
      <c r="P3525" s="213"/>
      <c r="Q3525" s="213"/>
      <c r="R3525" s="213"/>
      <c r="S3525" s="213"/>
      <c r="T3525" s="214"/>
      <c r="AT3525" s="215" t="s">
        <v>546</v>
      </c>
      <c r="AU3525" s="215" t="s">
        <v>85</v>
      </c>
      <c r="AV3525" s="13" t="s">
        <v>85</v>
      </c>
      <c r="AW3525" s="13" t="s">
        <v>33</v>
      </c>
      <c r="AX3525" s="13" t="s">
        <v>72</v>
      </c>
      <c r="AY3525" s="215" t="s">
        <v>525</v>
      </c>
    </row>
    <row r="3526" spans="2:51" s="15" customFormat="1" ht="11.25">
      <c r="B3526" s="227"/>
      <c r="C3526" s="228"/>
      <c r="D3526" s="206" t="s">
        <v>546</v>
      </c>
      <c r="E3526" s="229" t="s">
        <v>19</v>
      </c>
      <c r="F3526" s="230" t="s">
        <v>2019</v>
      </c>
      <c r="G3526" s="228"/>
      <c r="H3526" s="229" t="s">
        <v>19</v>
      </c>
      <c r="I3526" s="231"/>
      <c r="J3526" s="228"/>
      <c r="K3526" s="228"/>
      <c r="L3526" s="232"/>
      <c r="M3526" s="233"/>
      <c r="N3526" s="234"/>
      <c r="O3526" s="234"/>
      <c r="P3526" s="234"/>
      <c r="Q3526" s="234"/>
      <c r="R3526" s="234"/>
      <c r="S3526" s="234"/>
      <c r="T3526" s="235"/>
      <c r="AT3526" s="236" t="s">
        <v>546</v>
      </c>
      <c r="AU3526" s="236" t="s">
        <v>85</v>
      </c>
      <c r="AV3526" s="15" t="s">
        <v>79</v>
      </c>
      <c r="AW3526" s="15" t="s">
        <v>33</v>
      </c>
      <c r="AX3526" s="15" t="s">
        <v>72</v>
      </c>
      <c r="AY3526" s="236" t="s">
        <v>525</v>
      </c>
    </row>
    <row r="3527" spans="2:51" s="13" customFormat="1" ht="11.25">
      <c r="B3527" s="204"/>
      <c r="C3527" s="205"/>
      <c r="D3527" s="206" t="s">
        <v>546</v>
      </c>
      <c r="E3527" s="207" t="s">
        <v>19</v>
      </c>
      <c r="F3527" s="208" t="s">
        <v>1830</v>
      </c>
      <c r="G3527" s="205"/>
      <c r="H3527" s="209">
        <v>6.12</v>
      </c>
      <c r="I3527" s="210"/>
      <c r="J3527" s="205"/>
      <c r="K3527" s="205"/>
      <c r="L3527" s="211"/>
      <c r="M3527" s="212"/>
      <c r="N3527" s="213"/>
      <c r="O3527" s="213"/>
      <c r="P3527" s="213"/>
      <c r="Q3527" s="213"/>
      <c r="R3527" s="213"/>
      <c r="S3527" s="213"/>
      <c r="T3527" s="214"/>
      <c r="AT3527" s="215" t="s">
        <v>546</v>
      </c>
      <c r="AU3527" s="215" t="s">
        <v>85</v>
      </c>
      <c r="AV3527" s="13" t="s">
        <v>85</v>
      </c>
      <c r="AW3527" s="13" t="s">
        <v>33</v>
      </c>
      <c r="AX3527" s="13" t="s">
        <v>72</v>
      </c>
      <c r="AY3527" s="215" t="s">
        <v>525</v>
      </c>
    </row>
    <row r="3528" spans="2:51" s="15" customFormat="1" ht="11.25">
      <c r="B3528" s="227"/>
      <c r="C3528" s="228"/>
      <c r="D3528" s="206" t="s">
        <v>546</v>
      </c>
      <c r="E3528" s="229" t="s">
        <v>19</v>
      </c>
      <c r="F3528" s="230" t="s">
        <v>2115</v>
      </c>
      <c r="G3528" s="228"/>
      <c r="H3528" s="229" t="s">
        <v>19</v>
      </c>
      <c r="I3528" s="231"/>
      <c r="J3528" s="228"/>
      <c r="K3528" s="228"/>
      <c r="L3528" s="232"/>
      <c r="M3528" s="233"/>
      <c r="N3528" s="234"/>
      <c r="O3528" s="234"/>
      <c r="P3528" s="234"/>
      <c r="Q3528" s="234"/>
      <c r="R3528" s="234"/>
      <c r="S3528" s="234"/>
      <c r="T3528" s="235"/>
      <c r="AT3528" s="236" t="s">
        <v>546</v>
      </c>
      <c r="AU3528" s="236" t="s">
        <v>85</v>
      </c>
      <c r="AV3528" s="15" t="s">
        <v>79</v>
      </c>
      <c r="AW3528" s="15" t="s">
        <v>33</v>
      </c>
      <c r="AX3528" s="15" t="s">
        <v>72</v>
      </c>
      <c r="AY3528" s="236" t="s">
        <v>525</v>
      </c>
    </row>
    <row r="3529" spans="2:51" s="13" customFormat="1" ht="11.25">
      <c r="B3529" s="204"/>
      <c r="C3529" s="205"/>
      <c r="D3529" s="206" t="s">
        <v>546</v>
      </c>
      <c r="E3529" s="207" t="s">
        <v>19</v>
      </c>
      <c r="F3529" s="208" t="s">
        <v>1830</v>
      </c>
      <c r="G3529" s="205"/>
      <c r="H3529" s="209">
        <v>6.12</v>
      </c>
      <c r="I3529" s="210"/>
      <c r="J3529" s="205"/>
      <c r="K3529" s="205"/>
      <c r="L3529" s="211"/>
      <c r="M3529" s="212"/>
      <c r="N3529" s="213"/>
      <c r="O3529" s="213"/>
      <c r="P3529" s="213"/>
      <c r="Q3529" s="213"/>
      <c r="R3529" s="213"/>
      <c r="S3529" s="213"/>
      <c r="T3529" s="214"/>
      <c r="AT3529" s="215" t="s">
        <v>546</v>
      </c>
      <c r="AU3529" s="215" t="s">
        <v>85</v>
      </c>
      <c r="AV3529" s="13" t="s">
        <v>85</v>
      </c>
      <c r="AW3529" s="13" t="s">
        <v>33</v>
      </c>
      <c r="AX3529" s="13" t="s">
        <v>72</v>
      </c>
      <c r="AY3529" s="215" t="s">
        <v>525</v>
      </c>
    </row>
    <row r="3530" spans="2:51" s="15" customFormat="1" ht="11.25">
      <c r="B3530" s="227"/>
      <c r="C3530" s="228"/>
      <c r="D3530" s="206" t="s">
        <v>546</v>
      </c>
      <c r="E3530" s="229" t="s">
        <v>19</v>
      </c>
      <c r="F3530" s="230" t="s">
        <v>2119</v>
      </c>
      <c r="G3530" s="228"/>
      <c r="H3530" s="229" t="s">
        <v>19</v>
      </c>
      <c r="I3530" s="231"/>
      <c r="J3530" s="228"/>
      <c r="K3530" s="228"/>
      <c r="L3530" s="232"/>
      <c r="M3530" s="233"/>
      <c r="N3530" s="234"/>
      <c r="O3530" s="234"/>
      <c r="P3530" s="234"/>
      <c r="Q3530" s="234"/>
      <c r="R3530" s="234"/>
      <c r="S3530" s="234"/>
      <c r="T3530" s="235"/>
      <c r="AT3530" s="236" t="s">
        <v>546</v>
      </c>
      <c r="AU3530" s="236" t="s">
        <v>85</v>
      </c>
      <c r="AV3530" s="15" t="s">
        <v>79</v>
      </c>
      <c r="AW3530" s="15" t="s">
        <v>33</v>
      </c>
      <c r="AX3530" s="15" t="s">
        <v>72</v>
      </c>
      <c r="AY3530" s="236" t="s">
        <v>525</v>
      </c>
    </row>
    <row r="3531" spans="2:51" s="13" customFormat="1" ht="11.25">
      <c r="B3531" s="204"/>
      <c r="C3531" s="205"/>
      <c r="D3531" s="206" t="s">
        <v>546</v>
      </c>
      <c r="E3531" s="207" t="s">
        <v>19</v>
      </c>
      <c r="F3531" s="208" t="s">
        <v>1830</v>
      </c>
      <c r="G3531" s="205"/>
      <c r="H3531" s="209">
        <v>6.12</v>
      </c>
      <c r="I3531" s="210"/>
      <c r="J3531" s="205"/>
      <c r="K3531" s="205"/>
      <c r="L3531" s="211"/>
      <c r="M3531" s="212"/>
      <c r="N3531" s="213"/>
      <c r="O3531" s="213"/>
      <c r="P3531" s="213"/>
      <c r="Q3531" s="213"/>
      <c r="R3531" s="213"/>
      <c r="S3531" s="213"/>
      <c r="T3531" s="214"/>
      <c r="AT3531" s="215" t="s">
        <v>546</v>
      </c>
      <c r="AU3531" s="215" t="s">
        <v>85</v>
      </c>
      <c r="AV3531" s="13" t="s">
        <v>85</v>
      </c>
      <c r="AW3531" s="13" t="s">
        <v>33</v>
      </c>
      <c r="AX3531" s="13" t="s">
        <v>72</v>
      </c>
      <c r="AY3531" s="215" t="s">
        <v>525</v>
      </c>
    </row>
    <row r="3532" spans="2:51" s="15" customFormat="1" ht="11.25">
      <c r="B3532" s="227"/>
      <c r="C3532" s="228"/>
      <c r="D3532" s="206" t="s">
        <v>546</v>
      </c>
      <c r="E3532" s="229" t="s">
        <v>19</v>
      </c>
      <c r="F3532" s="230" t="s">
        <v>2025</v>
      </c>
      <c r="G3532" s="228"/>
      <c r="H3532" s="229" t="s">
        <v>19</v>
      </c>
      <c r="I3532" s="231"/>
      <c r="J3532" s="228"/>
      <c r="K3532" s="228"/>
      <c r="L3532" s="232"/>
      <c r="M3532" s="233"/>
      <c r="N3532" s="234"/>
      <c r="O3532" s="234"/>
      <c r="P3532" s="234"/>
      <c r="Q3532" s="234"/>
      <c r="R3532" s="234"/>
      <c r="S3532" s="234"/>
      <c r="T3532" s="235"/>
      <c r="AT3532" s="236" t="s">
        <v>546</v>
      </c>
      <c r="AU3532" s="236" t="s">
        <v>85</v>
      </c>
      <c r="AV3532" s="15" t="s">
        <v>79</v>
      </c>
      <c r="AW3532" s="15" t="s">
        <v>33</v>
      </c>
      <c r="AX3532" s="15" t="s">
        <v>72</v>
      </c>
      <c r="AY3532" s="236" t="s">
        <v>525</v>
      </c>
    </row>
    <row r="3533" spans="2:51" s="13" customFormat="1" ht="11.25">
      <c r="B3533" s="204"/>
      <c r="C3533" s="205"/>
      <c r="D3533" s="206" t="s">
        <v>546</v>
      </c>
      <c r="E3533" s="207" t="s">
        <v>19</v>
      </c>
      <c r="F3533" s="208" t="s">
        <v>1832</v>
      </c>
      <c r="G3533" s="205"/>
      <c r="H3533" s="209">
        <v>6.13</v>
      </c>
      <c r="I3533" s="210"/>
      <c r="J3533" s="205"/>
      <c r="K3533" s="205"/>
      <c r="L3533" s="211"/>
      <c r="M3533" s="212"/>
      <c r="N3533" s="213"/>
      <c r="O3533" s="213"/>
      <c r="P3533" s="213"/>
      <c r="Q3533" s="213"/>
      <c r="R3533" s="213"/>
      <c r="S3533" s="213"/>
      <c r="T3533" s="214"/>
      <c r="AT3533" s="215" t="s">
        <v>546</v>
      </c>
      <c r="AU3533" s="215" t="s">
        <v>85</v>
      </c>
      <c r="AV3533" s="13" t="s">
        <v>85</v>
      </c>
      <c r="AW3533" s="13" t="s">
        <v>33</v>
      </c>
      <c r="AX3533" s="13" t="s">
        <v>72</v>
      </c>
      <c r="AY3533" s="215" t="s">
        <v>525</v>
      </c>
    </row>
    <row r="3534" spans="2:51" s="15" customFormat="1" ht="11.25">
      <c r="B3534" s="227"/>
      <c r="C3534" s="228"/>
      <c r="D3534" s="206" t="s">
        <v>546</v>
      </c>
      <c r="E3534" s="229" t="s">
        <v>19</v>
      </c>
      <c r="F3534" s="230" t="s">
        <v>2026</v>
      </c>
      <c r="G3534" s="228"/>
      <c r="H3534" s="229" t="s">
        <v>19</v>
      </c>
      <c r="I3534" s="231"/>
      <c r="J3534" s="228"/>
      <c r="K3534" s="228"/>
      <c r="L3534" s="232"/>
      <c r="M3534" s="233"/>
      <c r="N3534" s="234"/>
      <c r="O3534" s="234"/>
      <c r="P3534" s="234"/>
      <c r="Q3534" s="234"/>
      <c r="R3534" s="234"/>
      <c r="S3534" s="234"/>
      <c r="T3534" s="235"/>
      <c r="AT3534" s="236" t="s">
        <v>546</v>
      </c>
      <c r="AU3534" s="236" t="s">
        <v>85</v>
      </c>
      <c r="AV3534" s="15" t="s">
        <v>79</v>
      </c>
      <c r="AW3534" s="15" t="s">
        <v>33</v>
      </c>
      <c r="AX3534" s="15" t="s">
        <v>72</v>
      </c>
      <c r="AY3534" s="236" t="s">
        <v>525</v>
      </c>
    </row>
    <row r="3535" spans="2:51" s="13" customFormat="1" ht="11.25">
      <c r="B3535" s="204"/>
      <c r="C3535" s="205"/>
      <c r="D3535" s="206" t="s">
        <v>546</v>
      </c>
      <c r="E3535" s="207" t="s">
        <v>19</v>
      </c>
      <c r="F3535" s="208" t="s">
        <v>1832</v>
      </c>
      <c r="G3535" s="205"/>
      <c r="H3535" s="209">
        <v>6.13</v>
      </c>
      <c r="I3535" s="210"/>
      <c r="J3535" s="205"/>
      <c r="K3535" s="205"/>
      <c r="L3535" s="211"/>
      <c r="M3535" s="212"/>
      <c r="N3535" s="213"/>
      <c r="O3535" s="213"/>
      <c r="P3535" s="213"/>
      <c r="Q3535" s="213"/>
      <c r="R3535" s="213"/>
      <c r="S3535" s="213"/>
      <c r="T3535" s="214"/>
      <c r="AT3535" s="215" t="s">
        <v>546</v>
      </c>
      <c r="AU3535" s="215" t="s">
        <v>85</v>
      </c>
      <c r="AV3535" s="13" t="s">
        <v>85</v>
      </c>
      <c r="AW3535" s="13" t="s">
        <v>33</v>
      </c>
      <c r="AX3535" s="13" t="s">
        <v>72</v>
      </c>
      <c r="AY3535" s="215" t="s">
        <v>525</v>
      </c>
    </row>
    <row r="3536" spans="2:51" s="15" customFormat="1" ht="11.25">
      <c r="B3536" s="227"/>
      <c r="C3536" s="228"/>
      <c r="D3536" s="206" t="s">
        <v>546</v>
      </c>
      <c r="E3536" s="229" t="s">
        <v>19</v>
      </c>
      <c r="F3536" s="230" t="s">
        <v>2030</v>
      </c>
      <c r="G3536" s="228"/>
      <c r="H3536" s="229" t="s">
        <v>19</v>
      </c>
      <c r="I3536" s="231"/>
      <c r="J3536" s="228"/>
      <c r="K3536" s="228"/>
      <c r="L3536" s="232"/>
      <c r="M3536" s="233"/>
      <c r="N3536" s="234"/>
      <c r="O3536" s="234"/>
      <c r="P3536" s="234"/>
      <c r="Q3536" s="234"/>
      <c r="R3536" s="234"/>
      <c r="S3536" s="234"/>
      <c r="T3536" s="235"/>
      <c r="AT3536" s="236" t="s">
        <v>546</v>
      </c>
      <c r="AU3536" s="236" t="s">
        <v>85</v>
      </c>
      <c r="AV3536" s="15" t="s">
        <v>79</v>
      </c>
      <c r="AW3536" s="15" t="s">
        <v>33</v>
      </c>
      <c r="AX3536" s="15" t="s">
        <v>72</v>
      </c>
      <c r="AY3536" s="236" t="s">
        <v>525</v>
      </c>
    </row>
    <row r="3537" spans="2:51" s="13" customFormat="1" ht="11.25">
      <c r="B3537" s="204"/>
      <c r="C3537" s="205"/>
      <c r="D3537" s="206" t="s">
        <v>546</v>
      </c>
      <c r="E3537" s="207" t="s">
        <v>19</v>
      </c>
      <c r="F3537" s="208" t="s">
        <v>1832</v>
      </c>
      <c r="G3537" s="205"/>
      <c r="H3537" s="209">
        <v>6.13</v>
      </c>
      <c r="I3537" s="210"/>
      <c r="J3537" s="205"/>
      <c r="K3537" s="205"/>
      <c r="L3537" s="211"/>
      <c r="M3537" s="212"/>
      <c r="N3537" s="213"/>
      <c r="O3537" s="213"/>
      <c r="P3537" s="213"/>
      <c r="Q3537" s="213"/>
      <c r="R3537" s="213"/>
      <c r="S3537" s="213"/>
      <c r="T3537" s="214"/>
      <c r="AT3537" s="215" t="s">
        <v>546</v>
      </c>
      <c r="AU3537" s="215" t="s">
        <v>85</v>
      </c>
      <c r="AV3537" s="13" t="s">
        <v>85</v>
      </c>
      <c r="AW3537" s="13" t="s">
        <v>33</v>
      </c>
      <c r="AX3537" s="13" t="s">
        <v>72</v>
      </c>
      <c r="AY3537" s="215" t="s">
        <v>525</v>
      </c>
    </row>
    <row r="3538" spans="2:51" s="15" customFormat="1" ht="11.25">
      <c r="B3538" s="227"/>
      <c r="C3538" s="228"/>
      <c r="D3538" s="206" t="s">
        <v>546</v>
      </c>
      <c r="E3538" s="229" t="s">
        <v>19</v>
      </c>
      <c r="F3538" s="230" t="s">
        <v>2082</v>
      </c>
      <c r="G3538" s="228"/>
      <c r="H3538" s="229" t="s">
        <v>19</v>
      </c>
      <c r="I3538" s="231"/>
      <c r="J3538" s="228"/>
      <c r="K3538" s="228"/>
      <c r="L3538" s="232"/>
      <c r="M3538" s="233"/>
      <c r="N3538" s="234"/>
      <c r="O3538" s="234"/>
      <c r="P3538" s="234"/>
      <c r="Q3538" s="234"/>
      <c r="R3538" s="234"/>
      <c r="S3538" s="234"/>
      <c r="T3538" s="235"/>
      <c r="AT3538" s="236" t="s">
        <v>546</v>
      </c>
      <c r="AU3538" s="236" t="s">
        <v>85</v>
      </c>
      <c r="AV3538" s="15" t="s">
        <v>79</v>
      </c>
      <c r="AW3538" s="15" t="s">
        <v>33</v>
      </c>
      <c r="AX3538" s="15" t="s">
        <v>72</v>
      </c>
      <c r="AY3538" s="236" t="s">
        <v>525</v>
      </c>
    </row>
    <row r="3539" spans="2:51" s="13" customFormat="1" ht="11.25">
      <c r="B3539" s="204"/>
      <c r="C3539" s="205"/>
      <c r="D3539" s="206" t="s">
        <v>546</v>
      </c>
      <c r="E3539" s="207" t="s">
        <v>19</v>
      </c>
      <c r="F3539" s="208" t="s">
        <v>1832</v>
      </c>
      <c r="G3539" s="205"/>
      <c r="H3539" s="209">
        <v>6.13</v>
      </c>
      <c r="I3539" s="210"/>
      <c r="J3539" s="205"/>
      <c r="K3539" s="205"/>
      <c r="L3539" s="211"/>
      <c r="M3539" s="212"/>
      <c r="N3539" s="213"/>
      <c r="O3539" s="213"/>
      <c r="P3539" s="213"/>
      <c r="Q3539" s="213"/>
      <c r="R3539" s="213"/>
      <c r="S3539" s="213"/>
      <c r="T3539" s="214"/>
      <c r="AT3539" s="215" t="s">
        <v>546</v>
      </c>
      <c r="AU3539" s="215" t="s">
        <v>85</v>
      </c>
      <c r="AV3539" s="13" t="s">
        <v>85</v>
      </c>
      <c r="AW3539" s="13" t="s">
        <v>33</v>
      </c>
      <c r="AX3539" s="13" t="s">
        <v>72</v>
      </c>
      <c r="AY3539" s="215" t="s">
        <v>525</v>
      </c>
    </row>
    <row r="3540" spans="2:51" s="15" customFormat="1" ht="11.25">
      <c r="B3540" s="227"/>
      <c r="C3540" s="228"/>
      <c r="D3540" s="206" t="s">
        <v>546</v>
      </c>
      <c r="E3540" s="229" t="s">
        <v>19</v>
      </c>
      <c r="F3540" s="230" t="s">
        <v>2085</v>
      </c>
      <c r="G3540" s="228"/>
      <c r="H3540" s="229" t="s">
        <v>19</v>
      </c>
      <c r="I3540" s="231"/>
      <c r="J3540" s="228"/>
      <c r="K3540" s="228"/>
      <c r="L3540" s="232"/>
      <c r="M3540" s="233"/>
      <c r="N3540" s="234"/>
      <c r="O3540" s="234"/>
      <c r="P3540" s="234"/>
      <c r="Q3540" s="234"/>
      <c r="R3540" s="234"/>
      <c r="S3540" s="234"/>
      <c r="T3540" s="235"/>
      <c r="AT3540" s="236" t="s">
        <v>546</v>
      </c>
      <c r="AU3540" s="236" t="s">
        <v>85</v>
      </c>
      <c r="AV3540" s="15" t="s">
        <v>79</v>
      </c>
      <c r="AW3540" s="15" t="s">
        <v>33</v>
      </c>
      <c r="AX3540" s="15" t="s">
        <v>72</v>
      </c>
      <c r="AY3540" s="236" t="s">
        <v>525</v>
      </c>
    </row>
    <row r="3541" spans="2:51" s="13" customFormat="1" ht="11.25">
      <c r="B3541" s="204"/>
      <c r="C3541" s="205"/>
      <c r="D3541" s="206" t="s">
        <v>546</v>
      </c>
      <c r="E3541" s="207" t="s">
        <v>19</v>
      </c>
      <c r="F3541" s="208" t="s">
        <v>1832</v>
      </c>
      <c r="G3541" s="205"/>
      <c r="H3541" s="209">
        <v>6.13</v>
      </c>
      <c r="I3541" s="210"/>
      <c r="J3541" s="205"/>
      <c r="K3541" s="205"/>
      <c r="L3541" s="211"/>
      <c r="M3541" s="212"/>
      <c r="N3541" s="213"/>
      <c r="O3541" s="213"/>
      <c r="P3541" s="213"/>
      <c r="Q3541" s="213"/>
      <c r="R3541" s="213"/>
      <c r="S3541" s="213"/>
      <c r="T3541" s="214"/>
      <c r="AT3541" s="215" t="s">
        <v>546</v>
      </c>
      <c r="AU3541" s="215" t="s">
        <v>85</v>
      </c>
      <c r="AV3541" s="13" t="s">
        <v>85</v>
      </c>
      <c r="AW3541" s="13" t="s">
        <v>33</v>
      </c>
      <c r="AX3541" s="13" t="s">
        <v>72</v>
      </c>
      <c r="AY3541" s="215" t="s">
        <v>525</v>
      </c>
    </row>
    <row r="3542" spans="2:51" s="15" customFormat="1" ht="11.25">
      <c r="B3542" s="227"/>
      <c r="C3542" s="228"/>
      <c r="D3542" s="206" t="s">
        <v>546</v>
      </c>
      <c r="E3542" s="229" t="s">
        <v>19</v>
      </c>
      <c r="F3542" s="230" t="s">
        <v>2087</v>
      </c>
      <c r="G3542" s="228"/>
      <c r="H3542" s="229" t="s">
        <v>19</v>
      </c>
      <c r="I3542" s="231"/>
      <c r="J3542" s="228"/>
      <c r="K3542" s="228"/>
      <c r="L3542" s="232"/>
      <c r="M3542" s="233"/>
      <c r="N3542" s="234"/>
      <c r="O3542" s="234"/>
      <c r="P3542" s="234"/>
      <c r="Q3542" s="234"/>
      <c r="R3542" s="234"/>
      <c r="S3542" s="234"/>
      <c r="T3542" s="235"/>
      <c r="AT3542" s="236" t="s">
        <v>546</v>
      </c>
      <c r="AU3542" s="236" t="s">
        <v>85</v>
      </c>
      <c r="AV3542" s="15" t="s">
        <v>79</v>
      </c>
      <c r="AW3542" s="15" t="s">
        <v>33</v>
      </c>
      <c r="AX3542" s="15" t="s">
        <v>72</v>
      </c>
      <c r="AY3542" s="236" t="s">
        <v>525</v>
      </c>
    </row>
    <row r="3543" spans="2:51" s="13" customFormat="1" ht="11.25">
      <c r="B3543" s="204"/>
      <c r="C3543" s="205"/>
      <c r="D3543" s="206" t="s">
        <v>546</v>
      </c>
      <c r="E3543" s="207" t="s">
        <v>19</v>
      </c>
      <c r="F3543" s="208" t="s">
        <v>1832</v>
      </c>
      <c r="G3543" s="205"/>
      <c r="H3543" s="209">
        <v>6.13</v>
      </c>
      <c r="I3543" s="210"/>
      <c r="J3543" s="205"/>
      <c r="K3543" s="205"/>
      <c r="L3543" s="211"/>
      <c r="M3543" s="212"/>
      <c r="N3543" s="213"/>
      <c r="O3543" s="213"/>
      <c r="P3543" s="213"/>
      <c r="Q3543" s="213"/>
      <c r="R3543" s="213"/>
      <c r="S3543" s="213"/>
      <c r="T3543" s="214"/>
      <c r="AT3543" s="215" t="s">
        <v>546</v>
      </c>
      <c r="AU3543" s="215" t="s">
        <v>85</v>
      </c>
      <c r="AV3543" s="13" t="s">
        <v>85</v>
      </c>
      <c r="AW3543" s="13" t="s">
        <v>33</v>
      </c>
      <c r="AX3543" s="13" t="s">
        <v>72</v>
      </c>
      <c r="AY3543" s="215" t="s">
        <v>525</v>
      </c>
    </row>
    <row r="3544" spans="2:51" s="15" customFormat="1" ht="11.25">
      <c r="B3544" s="227"/>
      <c r="C3544" s="228"/>
      <c r="D3544" s="206" t="s">
        <v>546</v>
      </c>
      <c r="E3544" s="229" t="s">
        <v>19</v>
      </c>
      <c r="F3544" s="230" t="s">
        <v>2091</v>
      </c>
      <c r="G3544" s="228"/>
      <c r="H3544" s="229" t="s">
        <v>19</v>
      </c>
      <c r="I3544" s="231"/>
      <c r="J3544" s="228"/>
      <c r="K3544" s="228"/>
      <c r="L3544" s="232"/>
      <c r="M3544" s="233"/>
      <c r="N3544" s="234"/>
      <c r="O3544" s="234"/>
      <c r="P3544" s="234"/>
      <c r="Q3544" s="234"/>
      <c r="R3544" s="234"/>
      <c r="S3544" s="234"/>
      <c r="T3544" s="235"/>
      <c r="AT3544" s="236" t="s">
        <v>546</v>
      </c>
      <c r="AU3544" s="236" t="s">
        <v>85</v>
      </c>
      <c r="AV3544" s="15" t="s">
        <v>79</v>
      </c>
      <c r="AW3544" s="15" t="s">
        <v>33</v>
      </c>
      <c r="AX3544" s="15" t="s">
        <v>72</v>
      </c>
      <c r="AY3544" s="236" t="s">
        <v>525</v>
      </c>
    </row>
    <row r="3545" spans="2:51" s="13" customFormat="1" ht="11.25">
      <c r="B3545" s="204"/>
      <c r="C3545" s="205"/>
      <c r="D3545" s="206" t="s">
        <v>546</v>
      </c>
      <c r="E3545" s="207" t="s">
        <v>19</v>
      </c>
      <c r="F3545" s="208" t="s">
        <v>1832</v>
      </c>
      <c r="G3545" s="205"/>
      <c r="H3545" s="209">
        <v>6.13</v>
      </c>
      <c r="I3545" s="210"/>
      <c r="J3545" s="205"/>
      <c r="K3545" s="205"/>
      <c r="L3545" s="211"/>
      <c r="M3545" s="212"/>
      <c r="N3545" s="213"/>
      <c r="O3545" s="213"/>
      <c r="P3545" s="213"/>
      <c r="Q3545" s="213"/>
      <c r="R3545" s="213"/>
      <c r="S3545" s="213"/>
      <c r="T3545" s="214"/>
      <c r="AT3545" s="215" t="s">
        <v>546</v>
      </c>
      <c r="AU3545" s="215" t="s">
        <v>85</v>
      </c>
      <c r="AV3545" s="13" t="s">
        <v>85</v>
      </c>
      <c r="AW3545" s="13" t="s">
        <v>33</v>
      </c>
      <c r="AX3545" s="13" t="s">
        <v>72</v>
      </c>
      <c r="AY3545" s="215" t="s">
        <v>525</v>
      </c>
    </row>
    <row r="3546" spans="2:51" s="15" customFormat="1" ht="11.25">
      <c r="B3546" s="227"/>
      <c r="C3546" s="228"/>
      <c r="D3546" s="206" t="s">
        <v>546</v>
      </c>
      <c r="E3546" s="229" t="s">
        <v>19</v>
      </c>
      <c r="F3546" s="230" t="s">
        <v>2113</v>
      </c>
      <c r="G3546" s="228"/>
      <c r="H3546" s="229" t="s">
        <v>19</v>
      </c>
      <c r="I3546" s="231"/>
      <c r="J3546" s="228"/>
      <c r="K3546" s="228"/>
      <c r="L3546" s="232"/>
      <c r="M3546" s="233"/>
      <c r="N3546" s="234"/>
      <c r="O3546" s="234"/>
      <c r="P3546" s="234"/>
      <c r="Q3546" s="234"/>
      <c r="R3546" s="234"/>
      <c r="S3546" s="234"/>
      <c r="T3546" s="235"/>
      <c r="AT3546" s="236" t="s">
        <v>546</v>
      </c>
      <c r="AU3546" s="236" t="s">
        <v>85</v>
      </c>
      <c r="AV3546" s="15" t="s">
        <v>79</v>
      </c>
      <c r="AW3546" s="15" t="s">
        <v>33</v>
      </c>
      <c r="AX3546" s="15" t="s">
        <v>72</v>
      </c>
      <c r="AY3546" s="236" t="s">
        <v>525</v>
      </c>
    </row>
    <row r="3547" spans="2:51" s="13" customFormat="1" ht="11.25">
      <c r="B3547" s="204"/>
      <c r="C3547" s="205"/>
      <c r="D3547" s="206" t="s">
        <v>546</v>
      </c>
      <c r="E3547" s="207" t="s">
        <v>19</v>
      </c>
      <c r="F3547" s="208" t="s">
        <v>1832</v>
      </c>
      <c r="G3547" s="205"/>
      <c r="H3547" s="209">
        <v>6.13</v>
      </c>
      <c r="I3547" s="210"/>
      <c r="J3547" s="205"/>
      <c r="K3547" s="205"/>
      <c r="L3547" s="211"/>
      <c r="M3547" s="212"/>
      <c r="N3547" s="213"/>
      <c r="O3547" s="213"/>
      <c r="P3547" s="213"/>
      <c r="Q3547" s="213"/>
      <c r="R3547" s="213"/>
      <c r="S3547" s="213"/>
      <c r="T3547" s="214"/>
      <c r="AT3547" s="215" t="s">
        <v>546</v>
      </c>
      <c r="AU3547" s="215" t="s">
        <v>85</v>
      </c>
      <c r="AV3547" s="13" t="s">
        <v>85</v>
      </c>
      <c r="AW3547" s="13" t="s">
        <v>33</v>
      </c>
      <c r="AX3547" s="13" t="s">
        <v>72</v>
      </c>
      <c r="AY3547" s="215" t="s">
        <v>525</v>
      </c>
    </row>
    <row r="3548" spans="2:51" s="15" customFormat="1" ht="11.25">
      <c r="B3548" s="227"/>
      <c r="C3548" s="228"/>
      <c r="D3548" s="206" t="s">
        <v>546</v>
      </c>
      <c r="E3548" s="229" t="s">
        <v>19</v>
      </c>
      <c r="F3548" s="230" t="s">
        <v>2120</v>
      </c>
      <c r="G3548" s="228"/>
      <c r="H3548" s="229" t="s">
        <v>19</v>
      </c>
      <c r="I3548" s="231"/>
      <c r="J3548" s="228"/>
      <c r="K3548" s="228"/>
      <c r="L3548" s="232"/>
      <c r="M3548" s="233"/>
      <c r="N3548" s="234"/>
      <c r="O3548" s="234"/>
      <c r="P3548" s="234"/>
      <c r="Q3548" s="234"/>
      <c r="R3548" s="234"/>
      <c r="S3548" s="234"/>
      <c r="T3548" s="235"/>
      <c r="AT3548" s="236" t="s">
        <v>546</v>
      </c>
      <c r="AU3548" s="236" t="s">
        <v>85</v>
      </c>
      <c r="AV3548" s="15" t="s">
        <v>79</v>
      </c>
      <c r="AW3548" s="15" t="s">
        <v>33</v>
      </c>
      <c r="AX3548" s="15" t="s">
        <v>72</v>
      </c>
      <c r="AY3548" s="236" t="s">
        <v>525</v>
      </c>
    </row>
    <row r="3549" spans="2:51" s="13" customFormat="1" ht="11.25">
      <c r="B3549" s="204"/>
      <c r="C3549" s="205"/>
      <c r="D3549" s="206" t="s">
        <v>546</v>
      </c>
      <c r="E3549" s="207" t="s">
        <v>19</v>
      </c>
      <c r="F3549" s="208" t="s">
        <v>1832</v>
      </c>
      <c r="G3549" s="205"/>
      <c r="H3549" s="209">
        <v>6.13</v>
      </c>
      <c r="I3549" s="210"/>
      <c r="J3549" s="205"/>
      <c r="K3549" s="205"/>
      <c r="L3549" s="211"/>
      <c r="M3549" s="212"/>
      <c r="N3549" s="213"/>
      <c r="O3549" s="213"/>
      <c r="P3549" s="213"/>
      <c r="Q3549" s="213"/>
      <c r="R3549" s="213"/>
      <c r="S3549" s="213"/>
      <c r="T3549" s="214"/>
      <c r="AT3549" s="215" t="s">
        <v>546</v>
      </c>
      <c r="AU3549" s="215" t="s">
        <v>85</v>
      </c>
      <c r="AV3549" s="13" t="s">
        <v>85</v>
      </c>
      <c r="AW3549" s="13" t="s">
        <v>33</v>
      </c>
      <c r="AX3549" s="13" t="s">
        <v>72</v>
      </c>
      <c r="AY3549" s="215" t="s">
        <v>525</v>
      </c>
    </row>
    <row r="3550" spans="2:51" s="15" customFormat="1" ht="11.25">
      <c r="B3550" s="227"/>
      <c r="C3550" s="228"/>
      <c r="D3550" s="206" t="s">
        <v>546</v>
      </c>
      <c r="E3550" s="229" t="s">
        <v>19</v>
      </c>
      <c r="F3550" s="230" t="s">
        <v>2124</v>
      </c>
      <c r="G3550" s="228"/>
      <c r="H3550" s="229" t="s">
        <v>19</v>
      </c>
      <c r="I3550" s="231"/>
      <c r="J3550" s="228"/>
      <c r="K3550" s="228"/>
      <c r="L3550" s="232"/>
      <c r="M3550" s="233"/>
      <c r="N3550" s="234"/>
      <c r="O3550" s="234"/>
      <c r="P3550" s="234"/>
      <c r="Q3550" s="234"/>
      <c r="R3550" s="234"/>
      <c r="S3550" s="234"/>
      <c r="T3550" s="235"/>
      <c r="AT3550" s="236" t="s">
        <v>546</v>
      </c>
      <c r="AU3550" s="236" t="s">
        <v>85</v>
      </c>
      <c r="AV3550" s="15" t="s">
        <v>79</v>
      </c>
      <c r="AW3550" s="15" t="s">
        <v>33</v>
      </c>
      <c r="AX3550" s="15" t="s">
        <v>72</v>
      </c>
      <c r="AY3550" s="236" t="s">
        <v>525</v>
      </c>
    </row>
    <row r="3551" spans="2:51" s="13" customFormat="1" ht="11.25">
      <c r="B3551" s="204"/>
      <c r="C3551" s="205"/>
      <c r="D3551" s="206" t="s">
        <v>546</v>
      </c>
      <c r="E3551" s="207" t="s">
        <v>19</v>
      </c>
      <c r="F3551" s="208" t="s">
        <v>1832</v>
      </c>
      <c r="G3551" s="205"/>
      <c r="H3551" s="209">
        <v>6.13</v>
      </c>
      <c r="I3551" s="210"/>
      <c r="J3551" s="205"/>
      <c r="K3551" s="205"/>
      <c r="L3551" s="211"/>
      <c r="M3551" s="212"/>
      <c r="N3551" s="213"/>
      <c r="O3551" s="213"/>
      <c r="P3551" s="213"/>
      <c r="Q3551" s="213"/>
      <c r="R3551" s="213"/>
      <c r="S3551" s="213"/>
      <c r="T3551" s="214"/>
      <c r="AT3551" s="215" t="s">
        <v>546</v>
      </c>
      <c r="AU3551" s="215" t="s">
        <v>85</v>
      </c>
      <c r="AV3551" s="13" t="s">
        <v>85</v>
      </c>
      <c r="AW3551" s="13" t="s">
        <v>33</v>
      </c>
      <c r="AX3551" s="13" t="s">
        <v>72</v>
      </c>
      <c r="AY3551" s="215" t="s">
        <v>525</v>
      </c>
    </row>
    <row r="3552" spans="2:51" s="15" customFormat="1" ht="11.25">
      <c r="B3552" s="227"/>
      <c r="C3552" s="228"/>
      <c r="D3552" s="206" t="s">
        <v>546</v>
      </c>
      <c r="E3552" s="229" t="s">
        <v>19</v>
      </c>
      <c r="F3552" s="230" t="s">
        <v>2009</v>
      </c>
      <c r="G3552" s="228"/>
      <c r="H3552" s="229" t="s">
        <v>19</v>
      </c>
      <c r="I3552" s="231"/>
      <c r="J3552" s="228"/>
      <c r="K3552" s="228"/>
      <c r="L3552" s="232"/>
      <c r="M3552" s="233"/>
      <c r="N3552" s="234"/>
      <c r="O3552" s="234"/>
      <c r="P3552" s="234"/>
      <c r="Q3552" s="234"/>
      <c r="R3552" s="234"/>
      <c r="S3552" s="234"/>
      <c r="T3552" s="235"/>
      <c r="AT3552" s="236" t="s">
        <v>546</v>
      </c>
      <c r="AU3552" s="236" t="s">
        <v>85</v>
      </c>
      <c r="AV3552" s="15" t="s">
        <v>79</v>
      </c>
      <c r="AW3552" s="15" t="s">
        <v>33</v>
      </c>
      <c r="AX3552" s="15" t="s">
        <v>72</v>
      </c>
      <c r="AY3552" s="236" t="s">
        <v>525</v>
      </c>
    </row>
    <row r="3553" spans="2:51" s="13" customFormat="1" ht="11.25">
      <c r="B3553" s="204"/>
      <c r="C3553" s="205"/>
      <c r="D3553" s="206" t="s">
        <v>546</v>
      </c>
      <c r="E3553" s="207" t="s">
        <v>19</v>
      </c>
      <c r="F3553" s="208" t="s">
        <v>3819</v>
      </c>
      <c r="G3553" s="205"/>
      <c r="H3553" s="209">
        <v>6.68</v>
      </c>
      <c r="I3553" s="210"/>
      <c r="J3553" s="205"/>
      <c r="K3553" s="205"/>
      <c r="L3553" s="211"/>
      <c r="M3553" s="212"/>
      <c r="N3553" s="213"/>
      <c r="O3553" s="213"/>
      <c r="P3553" s="213"/>
      <c r="Q3553" s="213"/>
      <c r="R3553" s="213"/>
      <c r="S3553" s="213"/>
      <c r="T3553" s="214"/>
      <c r="AT3553" s="215" t="s">
        <v>546</v>
      </c>
      <c r="AU3553" s="215" t="s">
        <v>85</v>
      </c>
      <c r="AV3553" s="13" t="s">
        <v>85</v>
      </c>
      <c r="AW3553" s="13" t="s">
        <v>33</v>
      </c>
      <c r="AX3553" s="13" t="s">
        <v>72</v>
      </c>
      <c r="AY3553" s="215" t="s">
        <v>525</v>
      </c>
    </row>
    <row r="3554" spans="2:51" s="15" customFormat="1" ht="11.25">
      <c r="B3554" s="227"/>
      <c r="C3554" s="228"/>
      <c r="D3554" s="206" t="s">
        <v>546</v>
      </c>
      <c r="E3554" s="229" t="s">
        <v>19</v>
      </c>
      <c r="F3554" s="230" t="s">
        <v>2073</v>
      </c>
      <c r="G3554" s="228"/>
      <c r="H3554" s="229" t="s">
        <v>19</v>
      </c>
      <c r="I3554" s="231"/>
      <c r="J3554" s="228"/>
      <c r="K3554" s="228"/>
      <c r="L3554" s="232"/>
      <c r="M3554" s="233"/>
      <c r="N3554" s="234"/>
      <c r="O3554" s="234"/>
      <c r="P3554" s="234"/>
      <c r="Q3554" s="234"/>
      <c r="R3554" s="234"/>
      <c r="S3554" s="234"/>
      <c r="T3554" s="235"/>
      <c r="AT3554" s="236" t="s">
        <v>546</v>
      </c>
      <c r="AU3554" s="236" t="s">
        <v>85</v>
      </c>
      <c r="AV3554" s="15" t="s">
        <v>79</v>
      </c>
      <c r="AW3554" s="15" t="s">
        <v>33</v>
      </c>
      <c r="AX3554" s="15" t="s">
        <v>72</v>
      </c>
      <c r="AY3554" s="236" t="s">
        <v>525</v>
      </c>
    </row>
    <row r="3555" spans="2:51" s="13" customFormat="1" ht="11.25">
      <c r="B3555" s="204"/>
      <c r="C3555" s="205"/>
      <c r="D3555" s="206" t="s">
        <v>546</v>
      </c>
      <c r="E3555" s="207" t="s">
        <v>19</v>
      </c>
      <c r="F3555" s="208" t="s">
        <v>3819</v>
      </c>
      <c r="G3555" s="205"/>
      <c r="H3555" s="209">
        <v>6.68</v>
      </c>
      <c r="I3555" s="210"/>
      <c r="J3555" s="205"/>
      <c r="K3555" s="205"/>
      <c r="L3555" s="211"/>
      <c r="M3555" s="212"/>
      <c r="N3555" s="213"/>
      <c r="O3555" s="213"/>
      <c r="P3555" s="213"/>
      <c r="Q3555" s="213"/>
      <c r="R3555" s="213"/>
      <c r="S3555" s="213"/>
      <c r="T3555" s="214"/>
      <c r="AT3555" s="215" t="s">
        <v>546</v>
      </c>
      <c r="AU3555" s="215" t="s">
        <v>85</v>
      </c>
      <c r="AV3555" s="13" t="s">
        <v>85</v>
      </c>
      <c r="AW3555" s="13" t="s">
        <v>33</v>
      </c>
      <c r="AX3555" s="13" t="s">
        <v>72</v>
      </c>
      <c r="AY3555" s="215" t="s">
        <v>525</v>
      </c>
    </row>
    <row r="3556" spans="2:51" s="15" customFormat="1" ht="11.25">
      <c r="B3556" s="227"/>
      <c r="C3556" s="228"/>
      <c r="D3556" s="206" t="s">
        <v>546</v>
      </c>
      <c r="E3556" s="229" t="s">
        <v>19</v>
      </c>
      <c r="F3556" s="230" t="s">
        <v>2107</v>
      </c>
      <c r="G3556" s="228"/>
      <c r="H3556" s="229" t="s">
        <v>19</v>
      </c>
      <c r="I3556" s="231"/>
      <c r="J3556" s="228"/>
      <c r="K3556" s="228"/>
      <c r="L3556" s="232"/>
      <c r="M3556" s="233"/>
      <c r="N3556" s="234"/>
      <c r="O3556" s="234"/>
      <c r="P3556" s="234"/>
      <c r="Q3556" s="234"/>
      <c r="R3556" s="234"/>
      <c r="S3556" s="234"/>
      <c r="T3556" s="235"/>
      <c r="AT3556" s="236" t="s">
        <v>546</v>
      </c>
      <c r="AU3556" s="236" t="s">
        <v>85</v>
      </c>
      <c r="AV3556" s="15" t="s">
        <v>79</v>
      </c>
      <c r="AW3556" s="15" t="s">
        <v>33</v>
      </c>
      <c r="AX3556" s="15" t="s">
        <v>72</v>
      </c>
      <c r="AY3556" s="236" t="s">
        <v>525</v>
      </c>
    </row>
    <row r="3557" spans="2:51" s="13" customFormat="1" ht="11.25">
      <c r="B3557" s="204"/>
      <c r="C3557" s="205"/>
      <c r="D3557" s="206" t="s">
        <v>546</v>
      </c>
      <c r="E3557" s="207" t="s">
        <v>19</v>
      </c>
      <c r="F3557" s="208" t="s">
        <v>3819</v>
      </c>
      <c r="G3557" s="205"/>
      <c r="H3557" s="209">
        <v>6.68</v>
      </c>
      <c r="I3557" s="210"/>
      <c r="J3557" s="205"/>
      <c r="K3557" s="205"/>
      <c r="L3557" s="211"/>
      <c r="M3557" s="212"/>
      <c r="N3557" s="213"/>
      <c r="O3557" s="213"/>
      <c r="P3557" s="213"/>
      <c r="Q3557" s="213"/>
      <c r="R3557" s="213"/>
      <c r="S3557" s="213"/>
      <c r="T3557" s="214"/>
      <c r="AT3557" s="215" t="s">
        <v>546</v>
      </c>
      <c r="AU3557" s="215" t="s">
        <v>85</v>
      </c>
      <c r="AV3557" s="13" t="s">
        <v>85</v>
      </c>
      <c r="AW3557" s="13" t="s">
        <v>33</v>
      </c>
      <c r="AX3557" s="13" t="s">
        <v>72</v>
      </c>
      <c r="AY3557" s="215" t="s">
        <v>525</v>
      </c>
    </row>
    <row r="3558" spans="2:51" s="15" customFormat="1" ht="11.25">
      <c r="B3558" s="227"/>
      <c r="C3558" s="228"/>
      <c r="D3558" s="206" t="s">
        <v>546</v>
      </c>
      <c r="E3558" s="229" t="s">
        <v>19</v>
      </c>
      <c r="F3558" s="230" t="s">
        <v>1898</v>
      </c>
      <c r="G3558" s="228"/>
      <c r="H3558" s="229" t="s">
        <v>19</v>
      </c>
      <c r="I3558" s="231"/>
      <c r="J3558" s="228"/>
      <c r="K3558" s="228"/>
      <c r="L3558" s="232"/>
      <c r="M3558" s="233"/>
      <c r="N3558" s="234"/>
      <c r="O3558" s="234"/>
      <c r="P3558" s="234"/>
      <c r="Q3558" s="234"/>
      <c r="R3558" s="234"/>
      <c r="S3558" s="234"/>
      <c r="T3558" s="235"/>
      <c r="AT3558" s="236" t="s">
        <v>546</v>
      </c>
      <c r="AU3558" s="236" t="s">
        <v>85</v>
      </c>
      <c r="AV3558" s="15" t="s">
        <v>79</v>
      </c>
      <c r="AW3558" s="15" t="s">
        <v>33</v>
      </c>
      <c r="AX3558" s="15" t="s">
        <v>72</v>
      </c>
      <c r="AY3558" s="236" t="s">
        <v>525</v>
      </c>
    </row>
    <row r="3559" spans="2:51" s="13" customFormat="1" ht="11.25">
      <c r="B3559" s="204"/>
      <c r="C3559" s="205"/>
      <c r="D3559" s="206" t="s">
        <v>546</v>
      </c>
      <c r="E3559" s="207" t="s">
        <v>19</v>
      </c>
      <c r="F3559" s="208" t="s">
        <v>3820</v>
      </c>
      <c r="G3559" s="205"/>
      <c r="H3559" s="209">
        <v>8.6199999999999992</v>
      </c>
      <c r="I3559" s="210"/>
      <c r="J3559" s="205"/>
      <c r="K3559" s="205"/>
      <c r="L3559" s="211"/>
      <c r="M3559" s="212"/>
      <c r="N3559" s="213"/>
      <c r="O3559" s="213"/>
      <c r="P3559" s="213"/>
      <c r="Q3559" s="213"/>
      <c r="R3559" s="213"/>
      <c r="S3559" s="213"/>
      <c r="T3559" s="214"/>
      <c r="AT3559" s="215" t="s">
        <v>546</v>
      </c>
      <c r="AU3559" s="215" t="s">
        <v>85</v>
      </c>
      <c r="AV3559" s="13" t="s">
        <v>85</v>
      </c>
      <c r="AW3559" s="13" t="s">
        <v>33</v>
      </c>
      <c r="AX3559" s="13" t="s">
        <v>72</v>
      </c>
      <c r="AY3559" s="215" t="s">
        <v>525</v>
      </c>
    </row>
    <row r="3560" spans="2:51" s="15" customFormat="1" ht="11.25">
      <c r="B3560" s="227"/>
      <c r="C3560" s="228"/>
      <c r="D3560" s="206" t="s">
        <v>546</v>
      </c>
      <c r="E3560" s="229" t="s">
        <v>19</v>
      </c>
      <c r="F3560" s="230" t="s">
        <v>1893</v>
      </c>
      <c r="G3560" s="228"/>
      <c r="H3560" s="229" t="s">
        <v>19</v>
      </c>
      <c r="I3560" s="231"/>
      <c r="J3560" s="228"/>
      <c r="K3560" s="228"/>
      <c r="L3560" s="232"/>
      <c r="M3560" s="233"/>
      <c r="N3560" s="234"/>
      <c r="O3560" s="234"/>
      <c r="P3560" s="234"/>
      <c r="Q3560" s="234"/>
      <c r="R3560" s="234"/>
      <c r="S3560" s="234"/>
      <c r="T3560" s="235"/>
      <c r="AT3560" s="236" t="s">
        <v>546</v>
      </c>
      <c r="AU3560" s="236" t="s">
        <v>85</v>
      </c>
      <c r="AV3560" s="15" t="s">
        <v>79</v>
      </c>
      <c r="AW3560" s="15" t="s">
        <v>33</v>
      </c>
      <c r="AX3560" s="15" t="s">
        <v>72</v>
      </c>
      <c r="AY3560" s="236" t="s">
        <v>525</v>
      </c>
    </row>
    <row r="3561" spans="2:51" s="13" customFormat="1" ht="11.25">
      <c r="B3561" s="204"/>
      <c r="C3561" s="205"/>
      <c r="D3561" s="206" t="s">
        <v>546</v>
      </c>
      <c r="E3561" s="207" t="s">
        <v>19</v>
      </c>
      <c r="F3561" s="208" t="s">
        <v>3821</v>
      </c>
      <c r="G3561" s="205"/>
      <c r="H3561" s="209">
        <v>10.029999999999999</v>
      </c>
      <c r="I3561" s="210"/>
      <c r="J3561" s="205"/>
      <c r="K3561" s="205"/>
      <c r="L3561" s="211"/>
      <c r="M3561" s="212"/>
      <c r="N3561" s="213"/>
      <c r="O3561" s="213"/>
      <c r="P3561" s="213"/>
      <c r="Q3561" s="213"/>
      <c r="R3561" s="213"/>
      <c r="S3561" s="213"/>
      <c r="T3561" s="214"/>
      <c r="AT3561" s="215" t="s">
        <v>546</v>
      </c>
      <c r="AU3561" s="215" t="s">
        <v>85</v>
      </c>
      <c r="AV3561" s="13" t="s">
        <v>85</v>
      </c>
      <c r="AW3561" s="13" t="s">
        <v>33</v>
      </c>
      <c r="AX3561" s="13" t="s">
        <v>72</v>
      </c>
      <c r="AY3561" s="215" t="s">
        <v>525</v>
      </c>
    </row>
    <row r="3562" spans="2:51" s="15" customFormat="1" ht="11.25">
      <c r="B3562" s="227"/>
      <c r="C3562" s="228"/>
      <c r="D3562" s="206" t="s">
        <v>546</v>
      </c>
      <c r="E3562" s="229" t="s">
        <v>19</v>
      </c>
      <c r="F3562" s="230" t="s">
        <v>1900</v>
      </c>
      <c r="G3562" s="228"/>
      <c r="H3562" s="229" t="s">
        <v>19</v>
      </c>
      <c r="I3562" s="231"/>
      <c r="J3562" s="228"/>
      <c r="K3562" s="228"/>
      <c r="L3562" s="232"/>
      <c r="M3562" s="233"/>
      <c r="N3562" s="234"/>
      <c r="O3562" s="234"/>
      <c r="P3562" s="234"/>
      <c r="Q3562" s="234"/>
      <c r="R3562" s="234"/>
      <c r="S3562" s="234"/>
      <c r="T3562" s="235"/>
      <c r="AT3562" s="236" t="s">
        <v>546</v>
      </c>
      <c r="AU3562" s="236" t="s">
        <v>85</v>
      </c>
      <c r="AV3562" s="15" t="s">
        <v>79</v>
      </c>
      <c r="AW3562" s="15" t="s">
        <v>33</v>
      </c>
      <c r="AX3562" s="15" t="s">
        <v>72</v>
      </c>
      <c r="AY3562" s="236" t="s">
        <v>525</v>
      </c>
    </row>
    <row r="3563" spans="2:51" s="13" customFormat="1" ht="11.25">
      <c r="B3563" s="204"/>
      <c r="C3563" s="205"/>
      <c r="D3563" s="206" t="s">
        <v>546</v>
      </c>
      <c r="E3563" s="207" t="s">
        <v>19</v>
      </c>
      <c r="F3563" s="208" t="s">
        <v>3822</v>
      </c>
      <c r="G3563" s="205"/>
      <c r="H3563" s="209">
        <v>11.12</v>
      </c>
      <c r="I3563" s="210"/>
      <c r="J3563" s="205"/>
      <c r="K3563" s="205"/>
      <c r="L3563" s="211"/>
      <c r="M3563" s="212"/>
      <c r="N3563" s="213"/>
      <c r="O3563" s="213"/>
      <c r="P3563" s="213"/>
      <c r="Q3563" s="213"/>
      <c r="R3563" s="213"/>
      <c r="S3563" s="213"/>
      <c r="T3563" s="214"/>
      <c r="AT3563" s="215" t="s">
        <v>546</v>
      </c>
      <c r="AU3563" s="215" t="s">
        <v>85</v>
      </c>
      <c r="AV3563" s="13" t="s">
        <v>85</v>
      </c>
      <c r="AW3563" s="13" t="s">
        <v>33</v>
      </c>
      <c r="AX3563" s="13" t="s">
        <v>72</v>
      </c>
      <c r="AY3563" s="215" t="s">
        <v>525</v>
      </c>
    </row>
    <row r="3564" spans="2:51" s="15" customFormat="1" ht="11.25">
      <c r="B3564" s="227"/>
      <c r="C3564" s="228"/>
      <c r="D3564" s="206" t="s">
        <v>546</v>
      </c>
      <c r="E3564" s="229" t="s">
        <v>19</v>
      </c>
      <c r="F3564" s="230" t="s">
        <v>1916</v>
      </c>
      <c r="G3564" s="228"/>
      <c r="H3564" s="229" t="s">
        <v>19</v>
      </c>
      <c r="I3564" s="231"/>
      <c r="J3564" s="228"/>
      <c r="K3564" s="228"/>
      <c r="L3564" s="232"/>
      <c r="M3564" s="233"/>
      <c r="N3564" s="234"/>
      <c r="O3564" s="234"/>
      <c r="P3564" s="234"/>
      <c r="Q3564" s="234"/>
      <c r="R3564" s="234"/>
      <c r="S3564" s="234"/>
      <c r="T3564" s="235"/>
      <c r="AT3564" s="236" t="s">
        <v>546</v>
      </c>
      <c r="AU3564" s="236" t="s">
        <v>85</v>
      </c>
      <c r="AV3564" s="15" t="s">
        <v>79</v>
      </c>
      <c r="AW3564" s="15" t="s">
        <v>33</v>
      </c>
      <c r="AX3564" s="15" t="s">
        <v>72</v>
      </c>
      <c r="AY3564" s="236" t="s">
        <v>525</v>
      </c>
    </row>
    <row r="3565" spans="2:51" s="13" customFormat="1" ht="11.25">
      <c r="B3565" s="204"/>
      <c r="C3565" s="205"/>
      <c r="D3565" s="206" t="s">
        <v>546</v>
      </c>
      <c r="E3565" s="207" t="s">
        <v>19</v>
      </c>
      <c r="F3565" s="208" t="s">
        <v>3823</v>
      </c>
      <c r="G3565" s="205"/>
      <c r="H3565" s="209">
        <v>17.579999999999998</v>
      </c>
      <c r="I3565" s="210"/>
      <c r="J3565" s="205"/>
      <c r="K3565" s="205"/>
      <c r="L3565" s="211"/>
      <c r="M3565" s="212"/>
      <c r="N3565" s="213"/>
      <c r="O3565" s="213"/>
      <c r="P3565" s="213"/>
      <c r="Q3565" s="213"/>
      <c r="R3565" s="213"/>
      <c r="S3565" s="213"/>
      <c r="T3565" s="214"/>
      <c r="AT3565" s="215" t="s">
        <v>546</v>
      </c>
      <c r="AU3565" s="215" t="s">
        <v>85</v>
      </c>
      <c r="AV3565" s="13" t="s">
        <v>85</v>
      </c>
      <c r="AW3565" s="13" t="s">
        <v>33</v>
      </c>
      <c r="AX3565" s="13" t="s">
        <v>72</v>
      </c>
      <c r="AY3565" s="215" t="s">
        <v>525</v>
      </c>
    </row>
    <row r="3566" spans="2:51" s="15" customFormat="1" ht="11.25">
      <c r="B3566" s="227"/>
      <c r="C3566" s="228"/>
      <c r="D3566" s="206" t="s">
        <v>546</v>
      </c>
      <c r="E3566" s="229" t="s">
        <v>19</v>
      </c>
      <c r="F3566" s="230" t="s">
        <v>1889</v>
      </c>
      <c r="G3566" s="228"/>
      <c r="H3566" s="229" t="s">
        <v>19</v>
      </c>
      <c r="I3566" s="231"/>
      <c r="J3566" s="228"/>
      <c r="K3566" s="228"/>
      <c r="L3566" s="232"/>
      <c r="M3566" s="233"/>
      <c r="N3566" s="234"/>
      <c r="O3566" s="234"/>
      <c r="P3566" s="234"/>
      <c r="Q3566" s="234"/>
      <c r="R3566" s="234"/>
      <c r="S3566" s="234"/>
      <c r="T3566" s="235"/>
      <c r="AT3566" s="236" t="s">
        <v>546</v>
      </c>
      <c r="AU3566" s="236" t="s">
        <v>85</v>
      </c>
      <c r="AV3566" s="15" t="s">
        <v>79</v>
      </c>
      <c r="AW3566" s="15" t="s">
        <v>33</v>
      </c>
      <c r="AX3566" s="15" t="s">
        <v>72</v>
      </c>
      <c r="AY3566" s="236" t="s">
        <v>525</v>
      </c>
    </row>
    <row r="3567" spans="2:51" s="13" customFormat="1" ht="11.25">
      <c r="B3567" s="204"/>
      <c r="C3567" s="205"/>
      <c r="D3567" s="206" t="s">
        <v>546</v>
      </c>
      <c r="E3567" s="207" t="s">
        <v>19</v>
      </c>
      <c r="F3567" s="208" t="s">
        <v>3824</v>
      </c>
      <c r="G3567" s="205"/>
      <c r="H3567" s="209">
        <v>42.88</v>
      </c>
      <c r="I3567" s="210"/>
      <c r="J3567" s="205"/>
      <c r="K3567" s="205"/>
      <c r="L3567" s="211"/>
      <c r="M3567" s="212"/>
      <c r="N3567" s="213"/>
      <c r="O3567" s="213"/>
      <c r="P3567" s="213"/>
      <c r="Q3567" s="213"/>
      <c r="R3567" s="213"/>
      <c r="S3567" s="213"/>
      <c r="T3567" s="214"/>
      <c r="AT3567" s="215" t="s">
        <v>546</v>
      </c>
      <c r="AU3567" s="215" t="s">
        <v>85</v>
      </c>
      <c r="AV3567" s="13" t="s">
        <v>85</v>
      </c>
      <c r="AW3567" s="13" t="s">
        <v>33</v>
      </c>
      <c r="AX3567" s="13" t="s">
        <v>72</v>
      </c>
      <c r="AY3567" s="215" t="s">
        <v>525</v>
      </c>
    </row>
    <row r="3568" spans="2:51" s="14" customFormat="1" ht="11.25">
      <c r="B3568" s="216"/>
      <c r="C3568" s="217"/>
      <c r="D3568" s="206" t="s">
        <v>546</v>
      </c>
      <c r="E3568" s="218" t="s">
        <v>562</v>
      </c>
      <c r="F3568" s="219" t="s">
        <v>552</v>
      </c>
      <c r="G3568" s="217"/>
      <c r="H3568" s="220">
        <v>230.81</v>
      </c>
      <c r="I3568" s="221"/>
      <c r="J3568" s="217"/>
      <c r="K3568" s="217"/>
      <c r="L3568" s="222"/>
      <c r="M3568" s="223"/>
      <c r="N3568" s="224"/>
      <c r="O3568" s="224"/>
      <c r="P3568" s="224"/>
      <c r="Q3568" s="224"/>
      <c r="R3568" s="224"/>
      <c r="S3568" s="224"/>
      <c r="T3568" s="225"/>
      <c r="AT3568" s="226" t="s">
        <v>546</v>
      </c>
      <c r="AU3568" s="226" t="s">
        <v>85</v>
      </c>
      <c r="AV3568" s="14" t="s">
        <v>537</v>
      </c>
      <c r="AW3568" s="14" t="s">
        <v>33</v>
      </c>
      <c r="AX3568" s="14" t="s">
        <v>79</v>
      </c>
      <c r="AY3568" s="226" t="s">
        <v>525</v>
      </c>
    </row>
    <row r="3569" spans="1:65" s="2" customFormat="1" ht="37.9" customHeight="1">
      <c r="A3569" s="38"/>
      <c r="B3569" s="39"/>
      <c r="C3569" s="186" t="s">
        <v>3825</v>
      </c>
      <c r="D3569" s="186" t="s">
        <v>533</v>
      </c>
      <c r="E3569" s="187" t="s">
        <v>3826</v>
      </c>
      <c r="F3569" s="188" t="s">
        <v>3827</v>
      </c>
      <c r="G3569" s="189" t="s">
        <v>132</v>
      </c>
      <c r="H3569" s="190">
        <v>664.2</v>
      </c>
      <c r="I3569" s="191"/>
      <c r="J3569" s="192">
        <f>ROUND(I3569*H3569,2)</f>
        <v>0</v>
      </c>
      <c r="K3569" s="188" t="s">
        <v>536</v>
      </c>
      <c r="L3569" s="43"/>
      <c r="M3569" s="193" t="s">
        <v>19</v>
      </c>
      <c r="N3569" s="194" t="s">
        <v>44</v>
      </c>
      <c r="O3569" s="68"/>
      <c r="P3569" s="195">
        <f>O3569*H3569</f>
        <v>0</v>
      </c>
      <c r="Q3569" s="195">
        <v>1E-4</v>
      </c>
      <c r="R3569" s="195">
        <f>Q3569*H3569</f>
        <v>6.6420000000000007E-2</v>
      </c>
      <c r="S3569" s="195">
        <v>0</v>
      </c>
      <c r="T3569" s="196">
        <f>S3569*H3569</f>
        <v>0</v>
      </c>
      <c r="U3569" s="38"/>
      <c r="V3569" s="38"/>
      <c r="W3569" s="38"/>
      <c r="X3569" s="38"/>
      <c r="Y3569" s="38"/>
      <c r="Z3569" s="38"/>
      <c r="AA3569" s="38"/>
      <c r="AB3569" s="38"/>
      <c r="AC3569" s="38"/>
      <c r="AD3569" s="38"/>
      <c r="AE3569" s="38"/>
      <c r="AR3569" s="197" t="s">
        <v>642</v>
      </c>
      <c r="AT3569" s="197" t="s">
        <v>533</v>
      </c>
      <c r="AU3569" s="197" t="s">
        <v>85</v>
      </c>
      <c r="AY3569" s="21" t="s">
        <v>525</v>
      </c>
      <c r="BE3569" s="198">
        <f>IF(N3569="základní",J3569,0)</f>
        <v>0</v>
      </c>
      <c r="BF3569" s="198">
        <f>IF(N3569="snížená",J3569,0)</f>
        <v>0</v>
      </c>
      <c r="BG3569" s="198">
        <f>IF(N3569="zákl. přenesená",J3569,0)</f>
        <v>0</v>
      </c>
      <c r="BH3569" s="198">
        <f>IF(N3569="sníž. přenesená",J3569,0)</f>
        <v>0</v>
      </c>
      <c r="BI3569" s="198">
        <f>IF(N3569="nulová",J3569,0)</f>
        <v>0</v>
      </c>
      <c r="BJ3569" s="21" t="s">
        <v>85</v>
      </c>
      <c r="BK3569" s="198">
        <f>ROUND(I3569*H3569,2)</f>
        <v>0</v>
      </c>
      <c r="BL3569" s="21" t="s">
        <v>642</v>
      </c>
      <c r="BM3569" s="197" t="s">
        <v>3828</v>
      </c>
    </row>
    <row r="3570" spans="1:65" s="2" customFormat="1" ht="11.25">
      <c r="A3570" s="38"/>
      <c r="B3570" s="39"/>
      <c r="C3570" s="40"/>
      <c r="D3570" s="199" t="s">
        <v>542</v>
      </c>
      <c r="E3570" s="40"/>
      <c r="F3570" s="200" t="s">
        <v>3829</v>
      </c>
      <c r="G3570" s="40"/>
      <c r="H3570" s="40"/>
      <c r="I3570" s="201"/>
      <c r="J3570" s="40"/>
      <c r="K3570" s="40"/>
      <c r="L3570" s="43"/>
      <c r="M3570" s="202"/>
      <c r="N3570" s="203"/>
      <c r="O3570" s="68"/>
      <c r="P3570" s="68"/>
      <c r="Q3570" s="68"/>
      <c r="R3570" s="68"/>
      <c r="S3570" s="68"/>
      <c r="T3570" s="69"/>
      <c r="U3570" s="38"/>
      <c r="V3570" s="38"/>
      <c r="W3570" s="38"/>
      <c r="X3570" s="38"/>
      <c r="Y3570" s="38"/>
      <c r="Z3570" s="38"/>
      <c r="AA3570" s="38"/>
      <c r="AB3570" s="38"/>
      <c r="AC3570" s="38"/>
      <c r="AD3570" s="38"/>
      <c r="AE3570" s="38"/>
      <c r="AT3570" s="21" t="s">
        <v>542</v>
      </c>
      <c r="AU3570" s="21" t="s">
        <v>85</v>
      </c>
    </row>
    <row r="3571" spans="1:65" s="13" customFormat="1" ht="11.25">
      <c r="B3571" s="204"/>
      <c r="C3571" s="205"/>
      <c r="D3571" s="206" t="s">
        <v>546</v>
      </c>
      <c r="E3571" s="207" t="s">
        <v>19</v>
      </c>
      <c r="F3571" s="208" t="s">
        <v>2668</v>
      </c>
      <c r="G3571" s="205"/>
      <c r="H3571" s="209">
        <v>664.2</v>
      </c>
      <c r="I3571" s="210"/>
      <c r="J3571" s="205"/>
      <c r="K3571" s="205"/>
      <c r="L3571" s="211"/>
      <c r="M3571" s="212"/>
      <c r="N3571" s="213"/>
      <c r="O3571" s="213"/>
      <c r="P3571" s="213"/>
      <c r="Q3571" s="213"/>
      <c r="R3571" s="213"/>
      <c r="S3571" s="213"/>
      <c r="T3571" s="214"/>
      <c r="AT3571" s="215" t="s">
        <v>546</v>
      </c>
      <c r="AU3571" s="215" t="s">
        <v>85</v>
      </c>
      <c r="AV3571" s="13" t="s">
        <v>85</v>
      </c>
      <c r="AW3571" s="13" t="s">
        <v>33</v>
      </c>
      <c r="AX3571" s="13" t="s">
        <v>79</v>
      </c>
      <c r="AY3571" s="215" t="s">
        <v>525</v>
      </c>
    </row>
    <row r="3572" spans="1:65" s="2" customFormat="1" ht="24.2" customHeight="1">
      <c r="A3572" s="38"/>
      <c r="B3572" s="39"/>
      <c r="C3572" s="186" t="s">
        <v>3830</v>
      </c>
      <c r="D3572" s="186" t="s">
        <v>533</v>
      </c>
      <c r="E3572" s="187" t="s">
        <v>3831</v>
      </c>
      <c r="F3572" s="188" t="s">
        <v>3832</v>
      </c>
      <c r="G3572" s="189" t="s">
        <v>132</v>
      </c>
      <c r="H3572" s="190">
        <v>16.37</v>
      </c>
      <c r="I3572" s="191"/>
      <c r="J3572" s="192">
        <f>ROUND(I3572*H3572,2)</f>
        <v>0</v>
      </c>
      <c r="K3572" s="188" t="s">
        <v>536</v>
      </c>
      <c r="L3572" s="43"/>
      <c r="M3572" s="193" t="s">
        <v>19</v>
      </c>
      <c r="N3572" s="194" t="s">
        <v>44</v>
      </c>
      <c r="O3572" s="68"/>
      <c r="P3572" s="195">
        <f>O3572*H3572</f>
        <v>0</v>
      </c>
      <c r="Q3572" s="195">
        <v>0</v>
      </c>
      <c r="R3572" s="195">
        <f>Q3572*H3572</f>
        <v>0</v>
      </c>
      <c r="S3572" s="195">
        <v>0</v>
      </c>
      <c r="T3572" s="196">
        <f>S3572*H3572</f>
        <v>0</v>
      </c>
      <c r="U3572" s="38"/>
      <c r="V3572" s="38"/>
      <c r="W3572" s="38"/>
      <c r="X3572" s="38"/>
      <c r="Y3572" s="38"/>
      <c r="Z3572" s="38"/>
      <c r="AA3572" s="38"/>
      <c r="AB3572" s="38"/>
      <c r="AC3572" s="38"/>
      <c r="AD3572" s="38"/>
      <c r="AE3572" s="38"/>
      <c r="AR3572" s="197" t="s">
        <v>642</v>
      </c>
      <c r="AT3572" s="197" t="s">
        <v>533</v>
      </c>
      <c r="AU3572" s="197" t="s">
        <v>85</v>
      </c>
      <c r="AY3572" s="21" t="s">
        <v>525</v>
      </c>
      <c r="BE3572" s="198">
        <f>IF(N3572="základní",J3572,0)</f>
        <v>0</v>
      </c>
      <c r="BF3572" s="198">
        <f>IF(N3572="snížená",J3572,0)</f>
        <v>0</v>
      </c>
      <c r="BG3572" s="198">
        <f>IF(N3572="zákl. přenesená",J3572,0)</f>
        <v>0</v>
      </c>
      <c r="BH3572" s="198">
        <f>IF(N3572="sníž. přenesená",J3572,0)</f>
        <v>0</v>
      </c>
      <c r="BI3572" s="198">
        <f>IF(N3572="nulová",J3572,0)</f>
        <v>0</v>
      </c>
      <c r="BJ3572" s="21" t="s">
        <v>85</v>
      </c>
      <c r="BK3572" s="198">
        <f>ROUND(I3572*H3572,2)</f>
        <v>0</v>
      </c>
      <c r="BL3572" s="21" t="s">
        <v>642</v>
      </c>
      <c r="BM3572" s="197" t="s">
        <v>3833</v>
      </c>
    </row>
    <row r="3573" spans="1:65" s="2" customFormat="1" ht="11.25">
      <c r="A3573" s="38"/>
      <c r="B3573" s="39"/>
      <c r="C3573" s="40"/>
      <c r="D3573" s="199" t="s">
        <v>542</v>
      </c>
      <c r="E3573" s="40"/>
      <c r="F3573" s="200" t="s">
        <v>3834</v>
      </c>
      <c r="G3573" s="40"/>
      <c r="H3573" s="40"/>
      <c r="I3573" s="201"/>
      <c r="J3573" s="40"/>
      <c r="K3573" s="40"/>
      <c r="L3573" s="43"/>
      <c r="M3573" s="202"/>
      <c r="N3573" s="203"/>
      <c r="O3573" s="68"/>
      <c r="P3573" s="68"/>
      <c r="Q3573" s="68"/>
      <c r="R3573" s="68"/>
      <c r="S3573" s="68"/>
      <c r="T3573" s="69"/>
      <c r="U3573" s="38"/>
      <c r="V3573" s="38"/>
      <c r="W3573" s="38"/>
      <c r="X3573" s="38"/>
      <c r="Y3573" s="38"/>
      <c r="Z3573" s="38"/>
      <c r="AA3573" s="38"/>
      <c r="AB3573" s="38"/>
      <c r="AC3573" s="38"/>
      <c r="AD3573" s="38"/>
      <c r="AE3573" s="38"/>
      <c r="AT3573" s="21" t="s">
        <v>542</v>
      </c>
      <c r="AU3573" s="21" t="s">
        <v>85</v>
      </c>
    </row>
    <row r="3574" spans="1:65" s="15" customFormat="1" ht="11.25">
      <c r="B3574" s="227"/>
      <c r="C3574" s="228"/>
      <c r="D3574" s="206" t="s">
        <v>546</v>
      </c>
      <c r="E3574" s="229" t="s">
        <v>19</v>
      </c>
      <c r="F3574" s="230" t="s">
        <v>1894</v>
      </c>
      <c r="G3574" s="228"/>
      <c r="H3574" s="229" t="s">
        <v>19</v>
      </c>
      <c r="I3574" s="231"/>
      <c r="J3574" s="228"/>
      <c r="K3574" s="228"/>
      <c r="L3574" s="232"/>
      <c r="M3574" s="233"/>
      <c r="N3574" s="234"/>
      <c r="O3574" s="234"/>
      <c r="P3574" s="234"/>
      <c r="Q3574" s="234"/>
      <c r="R3574" s="234"/>
      <c r="S3574" s="234"/>
      <c r="T3574" s="235"/>
      <c r="AT3574" s="236" t="s">
        <v>546</v>
      </c>
      <c r="AU3574" s="236" t="s">
        <v>85</v>
      </c>
      <c r="AV3574" s="15" t="s">
        <v>79</v>
      </c>
      <c r="AW3574" s="15" t="s">
        <v>33</v>
      </c>
      <c r="AX3574" s="15" t="s">
        <v>72</v>
      </c>
      <c r="AY3574" s="236" t="s">
        <v>525</v>
      </c>
    </row>
    <row r="3575" spans="1:65" s="13" customFormat="1" ht="11.25">
      <c r="B3575" s="204"/>
      <c r="C3575" s="205"/>
      <c r="D3575" s="206" t="s">
        <v>546</v>
      </c>
      <c r="E3575" s="207" t="s">
        <v>19</v>
      </c>
      <c r="F3575" s="208" t="s">
        <v>3808</v>
      </c>
      <c r="G3575" s="205"/>
      <c r="H3575" s="209">
        <v>1.1399999999999999</v>
      </c>
      <c r="I3575" s="210"/>
      <c r="J3575" s="205"/>
      <c r="K3575" s="205"/>
      <c r="L3575" s="211"/>
      <c r="M3575" s="212"/>
      <c r="N3575" s="213"/>
      <c r="O3575" s="213"/>
      <c r="P3575" s="213"/>
      <c r="Q3575" s="213"/>
      <c r="R3575" s="213"/>
      <c r="S3575" s="213"/>
      <c r="T3575" s="214"/>
      <c r="AT3575" s="215" t="s">
        <v>546</v>
      </c>
      <c r="AU3575" s="215" t="s">
        <v>85</v>
      </c>
      <c r="AV3575" s="13" t="s">
        <v>85</v>
      </c>
      <c r="AW3575" s="13" t="s">
        <v>33</v>
      </c>
      <c r="AX3575" s="13" t="s">
        <v>72</v>
      </c>
      <c r="AY3575" s="215" t="s">
        <v>525</v>
      </c>
    </row>
    <row r="3576" spans="1:65" s="15" customFormat="1" ht="11.25">
      <c r="B3576" s="227"/>
      <c r="C3576" s="228"/>
      <c r="D3576" s="206" t="s">
        <v>546</v>
      </c>
      <c r="E3576" s="229" t="s">
        <v>19</v>
      </c>
      <c r="F3576" s="230" t="s">
        <v>1895</v>
      </c>
      <c r="G3576" s="228"/>
      <c r="H3576" s="229" t="s">
        <v>19</v>
      </c>
      <c r="I3576" s="231"/>
      <c r="J3576" s="228"/>
      <c r="K3576" s="228"/>
      <c r="L3576" s="232"/>
      <c r="M3576" s="233"/>
      <c r="N3576" s="234"/>
      <c r="O3576" s="234"/>
      <c r="P3576" s="234"/>
      <c r="Q3576" s="234"/>
      <c r="R3576" s="234"/>
      <c r="S3576" s="234"/>
      <c r="T3576" s="235"/>
      <c r="AT3576" s="236" t="s">
        <v>546</v>
      </c>
      <c r="AU3576" s="236" t="s">
        <v>85</v>
      </c>
      <c r="AV3576" s="15" t="s">
        <v>79</v>
      </c>
      <c r="AW3576" s="15" t="s">
        <v>33</v>
      </c>
      <c r="AX3576" s="15" t="s">
        <v>72</v>
      </c>
      <c r="AY3576" s="236" t="s">
        <v>525</v>
      </c>
    </row>
    <row r="3577" spans="1:65" s="13" customFormat="1" ht="11.25">
      <c r="B3577" s="204"/>
      <c r="C3577" s="205"/>
      <c r="D3577" s="206" t="s">
        <v>546</v>
      </c>
      <c r="E3577" s="207" t="s">
        <v>19</v>
      </c>
      <c r="F3577" s="208" t="s">
        <v>3808</v>
      </c>
      <c r="G3577" s="205"/>
      <c r="H3577" s="209">
        <v>1.1399999999999999</v>
      </c>
      <c r="I3577" s="210"/>
      <c r="J3577" s="205"/>
      <c r="K3577" s="205"/>
      <c r="L3577" s="211"/>
      <c r="M3577" s="212"/>
      <c r="N3577" s="213"/>
      <c r="O3577" s="213"/>
      <c r="P3577" s="213"/>
      <c r="Q3577" s="213"/>
      <c r="R3577" s="213"/>
      <c r="S3577" s="213"/>
      <c r="T3577" s="214"/>
      <c r="AT3577" s="215" t="s">
        <v>546</v>
      </c>
      <c r="AU3577" s="215" t="s">
        <v>85</v>
      </c>
      <c r="AV3577" s="13" t="s">
        <v>85</v>
      </c>
      <c r="AW3577" s="13" t="s">
        <v>33</v>
      </c>
      <c r="AX3577" s="13" t="s">
        <v>72</v>
      </c>
      <c r="AY3577" s="215" t="s">
        <v>525</v>
      </c>
    </row>
    <row r="3578" spans="1:65" s="15" customFormat="1" ht="11.25">
      <c r="B3578" s="227"/>
      <c r="C3578" s="228"/>
      <c r="D3578" s="206" t="s">
        <v>546</v>
      </c>
      <c r="E3578" s="229" t="s">
        <v>19</v>
      </c>
      <c r="F3578" s="230" t="s">
        <v>1896</v>
      </c>
      <c r="G3578" s="228"/>
      <c r="H3578" s="229" t="s">
        <v>19</v>
      </c>
      <c r="I3578" s="231"/>
      <c r="J3578" s="228"/>
      <c r="K3578" s="228"/>
      <c r="L3578" s="232"/>
      <c r="M3578" s="233"/>
      <c r="N3578" s="234"/>
      <c r="O3578" s="234"/>
      <c r="P3578" s="234"/>
      <c r="Q3578" s="234"/>
      <c r="R3578" s="234"/>
      <c r="S3578" s="234"/>
      <c r="T3578" s="235"/>
      <c r="AT3578" s="236" t="s">
        <v>546</v>
      </c>
      <c r="AU3578" s="236" t="s">
        <v>85</v>
      </c>
      <c r="AV3578" s="15" t="s">
        <v>79</v>
      </c>
      <c r="AW3578" s="15" t="s">
        <v>33</v>
      </c>
      <c r="AX3578" s="15" t="s">
        <v>72</v>
      </c>
      <c r="AY3578" s="236" t="s">
        <v>525</v>
      </c>
    </row>
    <row r="3579" spans="1:65" s="13" customFormat="1" ht="11.25">
      <c r="B3579" s="204"/>
      <c r="C3579" s="205"/>
      <c r="D3579" s="206" t="s">
        <v>546</v>
      </c>
      <c r="E3579" s="207" t="s">
        <v>19</v>
      </c>
      <c r="F3579" s="208" t="s">
        <v>3809</v>
      </c>
      <c r="G3579" s="205"/>
      <c r="H3579" s="209">
        <v>1.1499999999999999</v>
      </c>
      <c r="I3579" s="210"/>
      <c r="J3579" s="205"/>
      <c r="K3579" s="205"/>
      <c r="L3579" s="211"/>
      <c r="M3579" s="212"/>
      <c r="N3579" s="213"/>
      <c r="O3579" s="213"/>
      <c r="P3579" s="213"/>
      <c r="Q3579" s="213"/>
      <c r="R3579" s="213"/>
      <c r="S3579" s="213"/>
      <c r="T3579" s="214"/>
      <c r="AT3579" s="215" t="s">
        <v>546</v>
      </c>
      <c r="AU3579" s="215" t="s">
        <v>85</v>
      </c>
      <c r="AV3579" s="13" t="s">
        <v>85</v>
      </c>
      <c r="AW3579" s="13" t="s">
        <v>33</v>
      </c>
      <c r="AX3579" s="13" t="s">
        <v>72</v>
      </c>
      <c r="AY3579" s="215" t="s">
        <v>525</v>
      </c>
    </row>
    <row r="3580" spans="1:65" s="15" customFormat="1" ht="11.25">
      <c r="B3580" s="227"/>
      <c r="C3580" s="228"/>
      <c r="D3580" s="206" t="s">
        <v>546</v>
      </c>
      <c r="E3580" s="229" t="s">
        <v>19</v>
      </c>
      <c r="F3580" s="230" t="s">
        <v>1881</v>
      </c>
      <c r="G3580" s="228"/>
      <c r="H3580" s="229" t="s">
        <v>19</v>
      </c>
      <c r="I3580" s="231"/>
      <c r="J3580" s="228"/>
      <c r="K3580" s="228"/>
      <c r="L3580" s="232"/>
      <c r="M3580" s="233"/>
      <c r="N3580" s="234"/>
      <c r="O3580" s="234"/>
      <c r="P3580" s="234"/>
      <c r="Q3580" s="234"/>
      <c r="R3580" s="234"/>
      <c r="S3580" s="234"/>
      <c r="T3580" s="235"/>
      <c r="AT3580" s="236" t="s">
        <v>546</v>
      </c>
      <c r="AU3580" s="236" t="s">
        <v>85</v>
      </c>
      <c r="AV3580" s="15" t="s">
        <v>79</v>
      </c>
      <c r="AW3580" s="15" t="s">
        <v>33</v>
      </c>
      <c r="AX3580" s="15" t="s">
        <v>72</v>
      </c>
      <c r="AY3580" s="236" t="s">
        <v>525</v>
      </c>
    </row>
    <row r="3581" spans="1:65" s="13" customFormat="1" ht="11.25">
      <c r="B3581" s="204"/>
      <c r="C3581" s="205"/>
      <c r="D3581" s="206" t="s">
        <v>546</v>
      </c>
      <c r="E3581" s="207" t="s">
        <v>19</v>
      </c>
      <c r="F3581" s="208" t="s">
        <v>3810</v>
      </c>
      <c r="G3581" s="205"/>
      <c r="H3581" s="209">
        <v>1.9</v>
      </c>
      <c r="I3581" s="210"/>
      <c r="J3581" s="205"/>
      <c r="K3581" s="205"/>
      <c r="L3581" s="211"/>
      <c r="M3581" s="212"/>
      <c r="N3581" s="213"/>
      <c r="O3581" s="213"/>
      <c r="P3581" s="213"/>
      <c r="Q3581" s="213"/>
      <c r="R3581" s="213"/>
      <c r="S3581" s="213"/>
      <c r="T3581" s="214"/>
      <c r="AT3581" s="215" t="s">
        <v>546</v>
      </c>
      <c r="AU3581" s="215" t="s">
        <v>85</v>
      </c>
      <c r="AV3581" s="13" t="s">
        <v>85</v>
      </c>
      <c r="AW3581" s="13" t="s">
        <v>33</v>
      </c>
      <c r="AX3581" s="13" t="s">
        <v>72</v>
      </c>
      <c r="AY3581" s="215" t="s">
        <v>525</v>
      </c>
    </row>
    <row r="3582" spans="1:65" s="15" customFormat="1" ht="11.25">
      <c r="B3582" s="227"/>
      <c r="C3582" s="228"/>
      <c r="D3582" s="206" t="s">
        <v>546</v>
      </c>
      <c r="E3582" s="229" t="s">
        <v>19</v>
      </c>
      <c r="F3582" s="230" t="s">
        <v>1993</v>
      </c>
      <c r="G3582" s="228"/>
      <c r="H3582" s="229" t="s">
        <v>19</v>
      </c>
      <c r="I3582" s="231"/>
      <c r="J3582" s="228"/>
      <c r="K3582" s="228"/>
      <c r="L3582" s="232"/>
      <c r="M3582" s="233"/>
      <c r="N3582" s="234"/>
      <c r="O3582" s="234"/>
      <c r="P3582" s="234"/>
      <c r="Q3582" s="234"/>
      <c r="R3582" s="234"/>
      <c r="S3582" s="234"/>
      <c r="T3582" s="235"/>
      <c r="AT3582" s="236" t="s">
        <v>546</v>
      </c>
      <c r="AU3582" s="236" t="s">
        <v>85</v>
      </c>
      <c r="AV3582" s="15" t="s">
        <v>79</v>
      </c>
      <c r="AW3582" s="15" t="s">
        <v>33</v>
      </c>
      <c r="AX3582" s="15" t="s">
        <v>72</v>
      </c>
      <c r="AY3582" s="236" t="s">
        <v>525</v>
      </c>
    </row>
    <row r="3583" spans="1:65" s="13" customFormat="1" ht="11.25">
      <c r="B3583" s="204"/>
      <c r="C3583" s="205"/>
      <c r="D3583" s="206" t="s">
        <v>546</v>
      </c>
      <c r="E3583" s="207" t="s">
        <v>19</v>
      </c>
      <c r="F3583" s="208" t="s">
        <v>3811</v>
      </c>
      <c r="G3583" s="205"/>
      <c r="H3583" s="209">
        <v>1.98</v>
      </c>
      <c r="I3583" s="210"/>
      <c r="J3583" s="205"/>
      <c r="K3583" s="205"/>
      <c r="L3583" s="211"/>
      <c r="M3583" s="212"/>
      <c r="N3583" s="213"/>
      <c r="O3583" s="213"/>
      <c r="P3583" s="213"/>
      <c r="Q3583" s="213"/>
      <c r="R3583" s="213"/>
      <c r="S3583" s="213"/>
      <c r="T3583" s="214"/>
      <c r="AT3583" s="215" t="s">
        <v>546</v>
      </c>
      <c r="AU3583" s="215" t="s">
        <v>85</v>
      </c>
      <c r="AV3583" s="13" t="s">
        <v>85</v>
      </c>
      <c r="AW3583" s="13" t="s">
        <v>33</v>
      </c>
      <c r="AX3583" s="13" t="s">
        <v>72</v>
      </c>
      <c r="AY3583" s="215" t="s">
        <v>525</v>
      </c>
    </row>
    <row r="3584" spans="1:65" s="15" customFormat="1" ht="11.25">
      <c r="B3584" s="227"/>
      <c r="C3584" s="228"/>
      <c r="D3584" s="206" t="s">
        <v>546</v>
      </c>
      <c r="E3584" s="229" t="s">
        <v>19</v>
      </c>
      <c r="F3584" s="230" t="s">
        <v>2055</v>
      </c>
      <c r="G3584" s="228"/>
      <c r="H3584" s="229" t="s">
        <v>19</v>
      </c>
      <c r="I3584" s="231"/>
      <c r="J3584" s="228"/>
      <c r="K3584" s="228"/>
      <c r="L3584" s="232"/>
      <c r="M3584" s="233"/>
      <c r="N3584" s="234"/>
      <c r="O3584" s="234"/>
      <c r="P3584" s="234"/>
      <c r="Q3584" s="234"/>
      <c r="R3584" s="234"/>
      <c r="S3584" s="234"/>
      <c r="T3584" s="235"/>
      <c r="AT3584" s="236" t="s">
        <v>546</v>
      </c>
      <c r="AU3584" s="236" t="s">
        <v>85</v>
      </c>
      <c r="AV3584" s="15" t="s">
        <v>79</v>
      </c>
      <c r="AW3584" s="15" t="s">
        <v>33</v>
      </c>
      <c r="AX3584" s="15" t="s">
        <v>72</v>
      </c>
      <c r="AY3584" s="236" t="s">
        <v>525</v>
      </c>
    </row>
    <row r="3585" spans="1:65" s="13" customFormat="1" ht="11.25">
      <c r="B3585" s="204"/>
      <c r="C3585" s="205"/>
      <c r="D3585" s="206" t="s">
        <v>546</v>
      </c>
      <c r="E3585" s="207" t="s">
        <v>19</v>
      </c>
      <c r="F3585" s="208" t="s">
        <v>3812</v>
      </c>
      <c r="G3585" s="205"/>
      <c r="H3585" s="209">
        <v>2.0299999999999998</v>
      </c>
      <c r="I3585" s="210"/>
      <c r="J3585" s="205"/>
      <c r="K3585" s="205"/>
      <c r="L3585" s="211"/>
      <c r="M3585" s="212"/>
      <c r="N3585" s="213"/>
      <c r="O3585" s="213"/>
      <c r="P3585" s="213"/>
      <c r="Q3585" s="213"/>
      <c r="R3585" s="213"/>
      <c r="S3585" s="213"/>
      <c r="T3585" s="214"/>
      <c r="AT3585" s="215" t="s">
        <v>546</v>
      </c>
      <c r="AU3585" s="215" t="s">
        <v>85</v>
      </c>
      <c r="AV3585" s="13" t="s">
        <v>85</v>
      </c>
      <c r="AW3585" s="13" t="s">
        <v>33</v>
      </c>
      <c r="AX3585" s="13" t="s">
        <v>72</v>
      </c>
      <c r="AY3585" s="215" t="s">
        <v>525</v>
      </c>
    </row>
    <row r="3586" spans="1:65" s="15" customFormat="1" ht="11.25">
      <c r="B3586" s="227"/>
      <c r="C3586" s="228"/>
      <c r="D3586" s="206" t="s">
        <v>546</v>
      </c>
      <c r="E3586" s="229" t="s">
        <v>19</v>
      </c>
      <c r="F3586" s="230" t="s">
        <v>2057</v>
      </c>
      <c r="G3586" s="228"/>
      <c r="H3586" s="229" t="s">
        <v>19</v>
      </c>
      <c r="I3586" s="231"/>
      <c r="J3586" s="228"/>
      <c r="K3586" s="228"/>
      <c r="L3586" s="232"/>
      <c r="M3586" s="233"/>
      <c r="N3586" s="234"/>
      <c r="O3586" s="234"/>
      <c r="P3586" s="234"/>
      <c r="Q3586" s="234"/>
      <c r="R3586" s="234"/>
      <c r="S3586" s="234"/>
      <c r="T3586" s="235"/>
      <c r="AT3586" s="236" t="s">
        <v>546</v>
      </c>
      <c r="AU3586" s="236" t="s">
        <v>85</v>
      </c>
      <c r="AV3586" s="15" t="s">
        <v>79</v>
      </c>
      <c r="AW3586" s="15" t="s">
        <v>33</v>
      </c>
      <c r="AX3586" s="15" t="s">
        <v>72</v>
      </c>
      <c r="AY3586" s="236" t="s">
        <v>525</v>
      </c>
    </row>
    <row r="3587" spans="1:65" s="13" customFormat="1" ht="11.25">
      <c r="B3587" s="204"/>
      <c r="C3587" s="205"/>
      <c r="D3587" s="206" t="s">
        <v>546</v>
      </c>
      <c r="E3587" s="207" t="s">
        <v>19</v>
      </c>
      <c r="F3587" s="208" t="s">
        <v>3813</v>
      </c>
      <c r="G3587" s="205"/>
      <c r="H3587" s="209">
        <v>2.1</v>
      </c>
      <c r="I3587" s="210"/>
      <c r="J3587" s="205"/>
      <c r="K3587" s="205"/>
      <c r="L3587" s="211"/>
      <c r="M3587" s="212"/>
      <c r="N3587" s="213"/>
      <c r="O3587" s="213"/>
      <c r="P3587" s="213"/>
      <c r="Q3587" s="213"/>
      <c r="R3587" s="213"/>
      <c r="S3587" s="213"/>
      <c r="T3587" s="214"/>
      <c r="AT3587" s="215" t="s">
        <v>546</v>
      </c>
      <c r="AU3587" s="215" t="s">
        <v>85</v>
      </c>
      <c r="AV3587" s="13" t="s">
        <v>85</v>
      </c>
      <c r="AW3587" s="13" t="s">
        <v>33</v>
      </c>
      <c r="AX3587" s="13" t="s">
        <v>72</v>
      </c>
      <c r="AY3587" s="215" t="s">
        <v>525</v>
      </c>
    </row>
    <row r="3588" spans="1:65" s="15" customFormat="1" ht="11.25">
      <c r="B3588" s="227"/>
      <c r="C3588" s="228"/>
      <c r="D3588" s="206" t="s">
        <v>546</v>
      </c>
      <c r="E3588" s="229" t="s">
        <v>19</v>
      </c>
      <c r="F3588" s="230" t="s">
        <v>1885</v>
      </c>
      <c r="G3588" s="228"/>
      <c r="H3588" s="229" t="s">
        <v>19</v>
      </c>
      <c r="I3588" s="231"/>
      <c r="J3588" s="228"/>
      <c r="K3588" s="228"/>
      <c r="L3588" s="232"/>
      <c r="M3588" s="233"/>
      <c r="N3588" s="234"/>
      <c r="O3588" s="234"/>
      <c r="P3588" s="234"/>
      <c r="Q3588" s="234"/>
      <c r="R3588" s="234"/>
      <c r="S3588" s="234"/>
      <c r="T3588" s="235"/>
      <c r="AT3588" s="236" t="s">
        <v>546</v>
      </c>
      <c r="AU3588" s="236" t="s">
        <v>85</v>
      </c>
      <c r="AV3588" s="15" t="s">
        <v>79</v>
      </c>
      <c r="AW3588" s="15" t="s">
        <v>33</v>
      </c>
      <c r="AX3588" s="15" t="s">
        <v>72</v>
      </c>
      <c r="AY3588" s="236" t="s">
        <v>525</v>
      </c>
    </row>
    <row r="3589" spans="1:65" s="13" customFormat="1" ht="11.25">
      <c r="B3589" s="204"/>
      <c r="C3589" s="205"/>
      <c r="D3589" s="206" t="s">
        <v>546</v>
      </c>
      <c r="E3589" s="207" t="s">
        <v>19</v>
      </c>
      <c r="F3589" s="208" t="s">
        <v>3814</v>
      </c>
      <c r="G3589" s="205"/>
      <c r="H3589" s="209">
        <v>2.4</v>
      </c>
      <c r="I3589" s="210"/>
      <c r="J3589" s="205"/>
      <c r="K3589" s="205"/>
      <c r="L3589" s="211"/>
      <c r="M3589" s="212"/>
      <c r="N3589" s="213"/>
      <c r="O3589" s="213"/>
      <c r="P3589" s="213"/>
      <c r="Q3589" s="213"/>
      <c r="R3589" s="213"/>
      <c r="S3589" s="213"/>
      <c r="T3589" s="214"/>
      <c r="AT3589" s="215" t="s">
        <v>546</v>
      </c>
      <c r="AU3589" s="215" t="s">
        <v>85</v>
      </c>
      <c r="AV3589" s="13" t="s">
        <v>85</v>
      </c>
      <c r="AW3589" s="13" t="s">
        <v>33</v>
      </c>
      <c r="AX3589" s="13" t="s">
        <v>72</v>
      </c>
      <c r="AY3589" s="215" t="s">
        <v>525</v>
      </c>
    </row>
    <row r="3590" spans="1:65" s="15" customFormat="1" ht="11.25">
      <c r="B3590" s="227"/>
      <c r="C3590" s="228"/>
      <c r="D3590" s="206" t="s">
        <v>546</v>
      </c>
      <c r="E3590" s="229" t="s">
        <v>19</v>
      </c>
      <c r="F3590" s="230" t="s">
        <v>1887</v>
      </c>
      <c r="G3590" s="228"/>
      <c r="H3590" s="229" t="s">
        <v>19</v>
      </c>
      <c r="I3590" s="231"/>
      <c r="J3590" s="228"/>
      <c r="K3590" s="228"/>
      <c r="L3590" s="232"/>
      <c r="M3590" s="233"/>
      <c r="N3590" s="234"/>
      <c r="O3590" s="234"/>
      <c r="P3590" s="234"/>
      <c r="Q3590" s="234"/>
      <c r="R3590" s="234"/>
      <c r="S3590" s="234"/>
      <c r="T3590" s="235"/>
      <c r="AT3590" s="236" t="s">
        <v>546</v>
      </c>
      <c r="AU3590" s="236" t="s">
        <v>85</v>
      </c>
      <c r="AV3590" s="15" t="s">
        <v>79</v>
      </c>
      <c r="AW3590" s="15" t="s">
        <v>33</v>
      </c>
      <c r="AX3590" s="15" t="s">
        <v>72</v>
      </c>
      <c r="AY3590" s="236" t="s">
        <v>525</v>
      </c>
    </row>
    <row r="3591" spans="1:65" s="13" customFormat="1" ht="11.25">
      <c r="B3591" s="204"/>
      <c r="C3591" s="205"/>
      <c r="D3591" s="206" t="s">
        <v>546</v>
      </c>
      <c r="E3591" s="207" t="s">
        <v>19</v>
      </c>
      <c r="F3591" s="208" t="s">
        <v>3815</v>
      </c>
      <c r="G3591" s="205"/>
      <c r="H3591" s="209">
        <v>2.5299999999999998</v>
      </c>
      <c r="I3591" s="210"/>
      <c r="J3591" s="205"/>
      <c r="K3591" s="205"/>
      <c r="L3591" s="211"/>
      <c r="M3591" s="212"/>
      <c r="N3591" s="213"/>
      <c r="O3591" s="213"/>
      <c r="P3591" s="213"/>
      <c r="Q3591" s="213"/>
      <c r="R3591" s="213"/>
      <c r="S3591" s="213"/>
      <c r="T3591" s="214"/>
      <c r="AT3591" s="215" t="s">
        <v>546</v>
      </c>
      <c r="AU3591" s="215" t="s">
        <v>85</v>
      </c>
      <c r="AV3591" s="13" t="s">
        <v>85</v>
      </c>
      <c r="AW3591" s="13" t="s">
        <v>33</v>
      </c>
      <c r="AX3591" s="13" t="s">
        <v>72</v>
      </c>
      <c r="AY3591" s="215" t="s">
        <v>525</v>
      </c>
    </row>
    <row r="3592" spans="1:65" s="14" customFormat="1" ht="11.25">
      <c r="B3592" s="216"/>
      <c r="C3592" s="217"/>
      <c r="D3592" s="206" t="s">
        <v>546</v>
      </c>
      <c r="E3592" s="218" t="s">
        <v>19</v>
      </c>
      <c r="F3592" s="219" t="s">
        <v>552</v>
      </c>
      <c r="G3592" s="217"/>
      <c r="H3592" s="220">
        <v>16.37</v>
      </c>
      <c r="I3592" s="221"/>
      <c r="J3592" s="217"/>
      <c r="K3592" s="217"/>
      <c r="L3592" s="222"/>
      <c r="M3592" s="223"/>
      <c r="N3592" s="224"/>
      <c r="O3592" s="224"/>
      <c r="P3592" s="224"/>
      <c r="Q3592" s="224"/>
      <c r="R3592" s="224"/>
      <c r="S3592" s="224"/>
      <c r="T3592" s="225"/>
      <c r="AT3592" s="226" t="s">
        <v>546</v>
      </c>
      <c r="AU3592" s="226" t="s">
        <v>85</v>
      </c>
      <c r="AV3592" s="14" t="s">
        <v>537</v>
      </c>
      <c r="AW3592" s="14" t="s">
        <v>33</v>
      </c>
      <c r="AX3592" s="14" t="s">
        <v>79</v>
      </c>
      <c r="AY3592" s="226" t="s">
        <v>525</v>
      </c>
    </row>
    <row r="3593" spans="1:65" s="2" customFormat="1" ht="44.25" customHeight="1">
      <c r="A3593" s="38"/>
      <c r="B3593" s="39"/>
      <c r="C3593" s="186" t="s">
        <v>3835</v>
      </c>
      <c r="D3593" s="186" t="s">
        <v>533</v>
      </c>
      <c r="E3593" s="187" t="s">
        <v>3836</v>
      </c>
      <c r="F3593" s="188" t="s">
        <v>3837</v>
      </c>
      <c r="G3593" s="189" t="s">
        <v>132</v>
      </c>
      <c r="H3593" s="190">
        <v>15.2</v>
      </c>
      <c r="I3593" s="191"/>
      <c r="J3593" s="192">
        <f>ROUND(I3593*H3593,2)</f>
        <v>0</v>
      </c>
      <c r="K3593" s="188" t="s">
        <v>536</v>
      </c>
      <c r="L3593" s="43"/>
      <c r="M3593" s="193" t="s">
        <v>19</v>
      </c>
      <c r="N3593" s="194" t="s">
        <v>44</v>
      </c>
      <c r="O3593" s="68"/>
      <c r="P3593" s="195">
        <f>O3593*H3593</f>
        <v>0</v>
      </c>
      <c r="Q3593" s="195">
        <v>2.6429999999999999E-2</v>
      </c>
      <c r="R3593" s="195">
        <f>Q3593*H3593</f>
        <v>0.40173599999999998</v>
      </c>
      <c r="S3593" s="195">
        <v>0</v>
      </c>
      <c r="T3593" s="196">
        <f>S3593*H3593</f>
        <v>0</v>
      </c>
      <c r="U3593" s="38"/>
      <c r="V3593" s="38"/>
      <c r="W3593" s="38"/>
      <c r="X3593" s="38"/>
      <c r="Y3593" s="38"/>
      <c r="Z3593" s="38"/>
      <c r="AA3593" s="38"/>
      <c r="AB3593" s="38"/>
      <c r="AC3593" s="38"/>
      <c r="AD3593" s="38"/>
      <c r="AE3593" s="38"/>
      <c r="AR3593" s="197" t="s">
        <v>642</v>
      </c>
      <c r="AT3593" s="197" t="s">
        <v>533</v>
      </c>
      <c r="AU3593" s="197" t="s">
        <v>85</v>
      </c>
      <c r="AY3593" s="21" t="s">
        <v>525</v>
      </c>
      <c r="BE3593" s="198">
        <f>IF(N3593="základní",J3593,0)</f>
        <v>0</v>
      </c>
      <c r="BF3593" s="198">
        <f>IF(N3593="snížená",J3593,0)</f>
        <v>0</v>
      </c>
      <c r="BG3593" s="198">
        <f>IF(N3593="zákl. přenesená",J3593,0)</f>
        <v>0</v>
      </c>
      <c r="BH3593" s="198">
        <f>IF(N3593="sníž. přenesená",J3593,0)</f>
        <v>0</v>
      </c>
      <c r="BI3593" s="198">
        <f>IF(N3593="nulová",J3593,0)</f>
        <v>0</v>
      </c>
      <c r="BJ3593" s="21" t="s">
        <v>85</v>
      </c>
      <c r="BK3593" s="198">
        <f>ROUND(I3593*H3593,2)</f>
        <v>0</v>
      </c>
      <c r="BL3593" s="21" t="s">
        <v>642</v>
      </c>
      <c r="BM3593" s="197" t="s">
        <v>3838</v>
      </c>
    </row>
    <row r="3594" spans="1:65" s="2" customFormat="1" ht="11.25">
      <c r="A3594" s="38"/>
      <c r="B3594" s="39"/>
      <c r="C3594" s="40"/>
      <c r="D3594" s="199" t="s">
        <v>542</v>
      </c>
      <c r="E3594" s="40"/>
      <c r="F3594" s="200" t="s">
        <v>3839</v>
      </c>
      <c r="G3594" s="40"/>
      <c r="H3594" s="40"/>
      <c r="I3594" s="201"/>
      <c r="J3594" s="40"/>
      <c r="K3594" s="40"/>
      <c r="L3594" s="43"/>
      <c r="M3594" s="202"/>
      <c r="N3594" s="203"/>
      <c r="O3594" s="68"/>
      <c r="P3594" s="68"/>
      <c r="Q3594" s="68"/>
      <c r="R3594" s="68"/>
      <c r="S3594" s="68"/>
      <c r="T3594" s="69"/>
      <c r="U3594" s="38"/>
      <c r="V3594" s="38"/>
      <c r="W3594" s="38"/>
      <c r="X3594" s="38"/>
      <c r="Y3594" s="38"/>
      <c r="Z3594" s="38"/>
      <c r="AA3594" s="38"/>
      <c r="AB3594" s="38"/>
      <c r="AC3594" s="38"/>
      <c r="AD3594" s="38"/>
      <c r="AE3594" s="38"/>
      <c r="AT3594" s="21" t="s">
        <v>542</v>
      </c>
      <c r="AU3594" s="21" t="s">
        <v>85</v>
      </c>
    </row>
    <row r="3595" spans="1:65" s="15" customFormat="1" ht="11.25">
      <c r="B3595" s="227"/>
      <c r="C3595" s="228"/>
      <c r="D3595" s="206" t="s">
        <v>546</v>
      </c>
      <c r="E3595" s="229" t="s">
        <v>19</v>
      </c>
      <c r="F3595" s="230" t="s">
        <v>3840</v>
      </c>
      <c r="G3595" s="228"/>
      <c r="H3595" s="229" t="s">
        <v>19</v>
      </c>
      <c r="I3595" s="231"/>
      <c r="J3595" s="228"/>
      <c r="K3595" s="228"/>
      <c r="L3595" s="232"/>
      <c r="M3595" s="233"/>
      <c r="N3595" s="234"/>
      <c r="O3595" s="234"/>
      <c r="P3595" s="234"/>
      <c r="Q3595" s="234"/>
      <c r="R3595" s="234"/>
      <c r="S3595" s="234"/>
      <c r="T3595" s="235"/>
      <c r="AT3595" s="236" t="s">
        <v>546</v>
      </c>
      <c r="AU3595" s="236" t="s">
        <v>85</v>
      </c>
      <c r="AV3595" s="15" t="s">
        <v>79</v>
      </c>
      <c r="AW3595" s="15" t="s">
        <v>33</v>
      </c>
      <c r="AX3595" s="15" t="s">
        <v>72</v>
      </c>
      <c r="AY3595" s="236" t="s">
        <v>525</v>
      </c>
    </row>
    <row r="3596" spans="1:65" s="15" customFormat="1" ht="11.25">
      <c r="B3596" s="227"/>
      <c r="C3596" s="228"/>
      <c r="D3596" s="206" t="s">
        <v>546</v>
      </c>
      <c r="E3596" s="229" t="s">
        <v>19</v>
      </c>
      <c r="F3596" s="230" t="s">
        <v>3841</v>
      </c>
      <c r="G3596" s="228"/>
      <c r="H3596" s="229" t="s">
        <v>19</v>
      </c>
      <c r="I3596" s="231"/>
      <c r="J3596" s="228"/>
      <c r="K3596" s="228"/>
      <c r="L3596" s="232"/>
      <c r="M3596" s="233"/>
      <c r="N3596" s="234"/>
      <c r="O3596" s="234"/>
      <c r="P3596" s="234"/>
      <c r="Q3596" s="234"/>
      <c r="R3596" s="234"/>
      <c r="S3596" s="234"/>
      <c r="T3596" s="235"/>
      <c r="AT3596" s="236" t="s">
        <v>546</v>
      </c>
      <c r="AU3596" s="236" t="s">
        <v>85</v>
      </c>
      <c r="AV3596" s="15" t="s">
        <v>79</v>
      </c>
      <c r="AW3596" s="15" t="s">
        <v>33</v>
      </c>
      <c r="AX3596" s="15" t="s">
        <v>72</v>
      </c>
      <c r="AY3596" s="236" t="s">
        <v>525</v>
      </c>
    </row>
    <row r="3597" spans="1:65" s="13" customFormat="1" ht="11.25">
      <c r="B3597" s="204"/>
      <c r="C3597" s="205"/>
      <c r="D3597" s="206" t="s">
        <v>546</v>
      </c>
      <c r="E3597" s="207" t="s">
        <v>19</v>
      </c>
      <c r="F3597" s="208" t="s">
        <v>3842</v>
      </c>
      <c r="G3597" s="205"/>
      <c r="H3597" s="209">
        <v>15.2</v>
      </c>
      <c r="I3597" s="210"/>
      <c r="J3597" s="205"/>
      <c r="K3597" s="205"/>
      <c r="L3597" s="211"/>
      <c r="M3597" s="212"/>
      <c r="N3597" s="213"/>
      <c r="O3597" s="213"/>
      <c r="P3597" s="213"/>
      <c r="Q3597" s="213"/>
      <c r="R3597" s="213"/>
      <c r="S3597" s="213"/>
      <c r="T3597" s="214"/>
      <c r="AT3597" s="215" t="s">
        <v>546</v>
      </c>
      <c r="AU3597" s="215" t="s">
        <v>85</v>
      </c>
      <c r="AV3597" s="13" t="s">
        <v>85</v>
      </c>
      <c r="AW3597" s="13" t="s">
        <v>33</v>
      </c>
      <c r="AX3597" s="13" t="s">
        <v>72</v>
      </c>
      <c r="AY3597" s="215" t="s">
        <v>525</v>
      </c>
    </row>
    <row r="3598" spans="1:65" s="14" customFormat="1" ht="11.25">
      <c r="B3598" s="216"/>
      <c r="C3598" s="217"/>
      <c r="D3598" s="206" t="s">
        <v>546</v>
      </c>
      <c r="E3598" s="218" t="s">
        <v>19</v>
      </c>
      <c r="F3598" s="219" t="s">
        <v>552</v>
      </c>
      <c r="G3598" s="217"/>
      <c r="H3598" s="220">
        <v>15.2</v>
      </c>
      <c r="I3598" s="221"/>
      <c r="J3598" s="217"/>
      <c r="K3598" s="217"/>
      <c r="L3598" s="222"/>
      <c r="M3598" s="223"/>
      <c r="N3598" s="224"/>
      <c r="O3598" s="224"/>
      <c r="P3598" s="224"/>
      <c r="Q3598" s="224"/>
      <c r="R3598" s="224"/>
      <c r="S3598" s="224"/>
      <c r="T3598" s="225"/>
      <c r="AT3598" s="226" t="s">
        <v>546</v>
      </c>
      <c r="AU3598" s="226" t="s">
        <v>85</v>
      </c>
      <c r="AV3598" s="14" t="s">
        <v>537</v>
      </c>
      <c r="AW3598" s="14" t="s">
        <v>33</v>
      </c>
      <c r="AX3598" s="14" t="s">
        <v>79</v>
      </c>
      <c r="AY3598" s="226" t="s">
        <v>525</v>
      </c>
    </row>
    <row r="3599" spans="1:65" s="2" customFormat="1" ht="37.9" customHeight="1">
      <c r="A3599" s="38"/>
      <c r="B3599" s="39"/>
      <c r="C3599" s="186" t="s">
        <v>3843</v>
      </c>
      <c r="D3599" s="186" t="s">
        <v>533</v>
      </c>
      <c r="E3599" s="187" t="s">
        <v>3844</v>
      </c>
      <c r="F3599" s="188" t="s">
        <v>3845</v>
      </c>
      <c r="G3599" s="189" t="s">
        <v>651</v>
      </c>
      <c r="H3599" s="190">
        <v>38</v>
      </c>
      <c r="I3599" s="191"/>
      <c r="J3599" s="192">
        <f>ROUND(I3599*H3599,2)</f>
        <v>0</v>
      </c>
      <c r="K3599" s="188" t="s">
        <v>536</v>
      </c>
      <c r="L3599" s="43"/>
      <c r="M3599" s="193" t="s">
        <v>19</v>
      </c>
      <c r="N3599" s="194" t="s">
        <v>44</v>
      </c>
      <c r="O3599" s="68"/>
      <c r="P3599" s="195">
        <f>O3599*H3599</f>
        <v>0</v>
      </c>
      <c r="Q3599" s="195">
        <v>1.583E-2</v>
      </c>
      <c r="R3599" s="195">
        <f>Q3599*H3599</f>
        <v>0.60153999999999996</v>
      </c>
      <c r="S3599" s="195">
        <v>0</v>
      </c>
      <c r="T3599" s="196">
        <f>S3599*H3599</f>
        <v>0</v>
      </c>
      <c r="U3599" s="38"/>
      <c r="V3599" s="38"/>
      <c r="W3599" s="38"/>
      <c r="X3599" s="38"/>
      <c r="Y3599" s="38"/>
      <c r="Z3599" s="38"/>
      <c r="AA3599" s="38"/>
      <c r="AB3599" s="38"/>
      <c r="AC3599" s="38"/>
      <c r="AD3599" s="38"/>
      <c r="AE3599" s="38"/>
      <c r="AR3599" s="197" t="s">
        <v>642</v>
      </c>
      <c r="AT3599" s="197" t="s">
        <v>533</v>
      </c>
      <c r="AU3599" s="197" t="s">
        <v>85</v>
      </c>
      <c r="AY3599" s="21" t="s">
        <v>525</v>
      </c>
      <c r="BE3599" s="198">
        <f>IF(N3599="základní",J3599,0)</f>
        <v>0</v>
      </c>
      <c r="BF3599" s="198">
        <f>IF(N3599="snížená",J3599,0)</f>
        <v>0</v>
      </c>
      <c r="BG3599" s="198">
        <f>IF(N3599="zákl. přenesená",J3599,0)</f>
        <v>0</v>
      </c>
      <c r="BH3599" s="198">
        <f>IF(N3599="sníž. přenesená",J3599,0)</f>
        <v>0</v>
      </c>
      <c r="BI3599" s="198">
        <f>IF(N3599="nulová",J3599,0)</f>
        <v>0</v>
      </c>
      <c r="BJ3599" s="21" t="s">
        <v>85</v>
      </c>
      <c r="BK3599" s="198">
        <f>ROUND(I3599*H3599,2)</f>
        <v>0</v>
      </c>
      <c r="BL3599" s="21" t="s">
        <v>642</v>
      </c>
      <c r="BM3599" s="197" t="s">
        <v>3846</v>
      </c>
    </row>
    <row r="3600" spans="1:65" s="2" customFormat="1" ht="11.25">
      <c r="A3600" s="38"/>
      <c r="B3600" s="39"/>
      <c r="C3600" s="40"/>
      <c r="D3600" s="199" t="s">
        <v>542</v>
      </c>
      <c r="E3600" s="40"/>
      <c r="F3600" s="200" t="s">
        <v>3847</v>
      </c>
      <c r="G3600" s="40"/>
      <c r="H3600" s="40"/>
      <c r="I3600" s="201"/>
      <c r="J3600" s="40"/>
      <c r="K3600" s="40"/>
      <c r="L3600" s="43"/>
      <c r="M3600" s="202"/>
      <c r="N3600" s="203"/>
      <c r="O3600" s="68"/>
      <c r="P3600" s="68"/>
      <c r="Q3600" s="68"/>
      <c r="R3600" s="68"/>
      <c r="S3600" s="68"/>
      <c r="T3600" s="69"/>
      <c r="U3600" s="38"/>
      <c r="V3600" s="38"/>
      <c r="W3600" s="38"/>
      <c r="X3600" s="38"/>
      <c r="Y3600" s="38"/>
      <c r="Z3600" s="38"/>
      <c r="AA3600" s="38"/>
      <c r="AB3600" s="38"/>
      <c r="AC3600" s="38"/>
      <c r="AD3600" s="38"/>
      <c r="AE3600" s="38"/>
      <c r="AT3600" s="21" t="s">
        <v>542</v>
      </c>
      <c r="AU3600" s="21" t="s">
        <v>85</v>
      </c>
    </row>
    <row r="3601" spans="1:65" s="15" customFormat="1" ht="11.25">
      <c r="B3601" s="227"/>
      <c r="C3601" s="228"/>
      <c r="D3601" s="206" t="s">
        <v>546</v>
      </c>
      <c r="E3601" s="229" t="s">
        <v>19</v>
      </c>
      <c r="F3601" s="230" t="s">
        <v>1097</v>
      </c>
      <c r="G3601" s="228"/>
      <c r="H3601" s="229" t="s">
        <v>19</v>
      </c>
      <c r="I3601" s="231"/>
      <c r="J3601" s="228"/>
      <c r="K3601" s="228"/>
      <c r="L3601" s="232"/>
      <c r="M3601" s="233"/>
      <c r="N3601" s="234"/>
      <c r="O3601" s="234"/>
      <c r="P3601" s="234"/>
      <c r="Q3601" s="234"/>
      <c r="R3601" s="234"/>
      <c r="S3601" s="234"/>
      <c r="T3601" s="235"/>
      <c r="AT3601" s="236" t="s">
        <v>546</v>
      </c>
      <c r="AU3601" s="236" t="s">
        <v>85</v>
      </c>
      <c r="AV3601" s="15" t="s">
        <v>79</v>
      </c>
      <c r="AW3601" s="15" t="s">
        <v>33</v>
      </c>
      <c r="AX3601" s="15" t="s">
        <v>72</v>
      </c>
      <c r="AY3601" s="236" t="s">
        <v>525</v>
      </c>
    </row>
    <row r="3602" spans="1:65" s="13" customFormat="1" ht="11.25">
      <c r="B3602" s="204"/>
      <c r="C3602" s="205"/>
      <c r="D3602" s="206" t="s">
        <v>546</v>
      </c>
      <c r="E3602" s="207" t="s">
        <v>19</v>
      </c>
      <c r="F3602" s="208" t="s">
        <v>645</v>
      </c>
      <c r="G3602" s="205"/>
      <c r="H3602" s="209">
        <v>6</v>
      </c>
      <c r="I3602" s="210"/>
      <c r="J3602" s="205"/>
      <c r="K3602" s="205"/>
      <c r="L3602" s="211"/>
      <c r="M3602" s="212"/>
      <c r="N3602" s="213"/>
      <c r="O3602" s="213"/>
      <c r="P3602" s="213"/>
      <c r="Q3602" s="213"/>
      <c r="R3602" s="213"/>
      <c r="S3602" s="213"/>
      <c r="T3602" s="214"/>
      <c r="AT3602" s="215" t="s">
        <v>546</v>
      </c>
      <c r="AU3602" s="215" t="s">
        <v>85</v>
      </c>
      <c r="AV3602" s="13" t="s">
        <v>85</v>
      </c>
      <c r="AW3602" s="13" t="s">
        <v>33</v>
      </c>
      <c r="AX3602" s="13" t="s">
        <v>72</v>
      </c>
      <c r="AY3602" s="215" t="s">
        <v>525</v>
      </c>
    </row>
    <row r="3603" spans="1:65" s="15" customFormat="1" ht="11.25">
      <c r="B3603" s="227"/>
      <c r="C3603" s="228"/>
      <c r="D3603" s="206" t="s">
        <v>546</v>
      </c>
      <c r="E3603" s="229" t="s">
        <v>19</v>
      </c>
      <c r="F3603" s="230" t="s">
        <v>3848</v>
      </c>
      <c r="G3603" s="228"/>
      <c r="H3603" s="229" t="s">
        <v>19</v>
      </c>
      <c r="I3603" s="231"/>
      <c r="J3603" s="228"/>
      <c r="K3603" s="228"/>
      <c r="L3603" s="232"/>
      <c r="M3603" s="233"/>
      <c r="N3603" s="234"/>
      <c r="O3603" s="234"/>
      <c r="P3603" s="234"/>
      <c r="Q3603" s="234"/>
      <c r="R3603" s="234"/>
      <c r="S3603" s="234"/>
      <c r="T3603" s="235"/>
      <c r="AT3603" s="236" t="s">
        <v>546</v>
      </c>
      <c r="AU3603" s="236" t="s">
        <v>85</v>
      </c>
      <c r="AV3603" s="15" t="s">
        <v>79</v>
      </c>
      <c r="AW3603" s="15" t="s">
        <v>33</v>
      </c>
      <c r="AX3603" s="15" t="s">
        <v>72</v>
      </c>
      <c r="AY3603" s="236" t="s">
        <v>525</v>
      </c>
    </row>
    <row r="3604" spans="1:65" s="13" customFormat="1" ht="11.25">
      <c r="B3604" s="204"/>
      <c r="C3604" s="205"/>
      <c r="D3604" s="206" t="s">
        <v>546</v>
      </c>
      <c r="E3604" s="207" t="s">
        <v>19</v>
      </c>
      <c r="F3604" s="208" t="s">
        <v>646</v>
      </c>
      <c r="G3604" s="205"/>
      <c r="H3604" s="209">
        <v>5</v>
      </c>
      <c r="I3604" s="210"/>
      <c r="J3604" s="205"/>
      <c r="K3604" s="205"/>
      <c r="L3604" s="211"/>
      <c r="M3604" s="212"/>
      <c r="N3604" s="213"/>
      <c r="O3604" s="213"/>
      <c r="P3604" s="213"/>
      <c r="Q3604" s="213"/>
      <c r="R3604" s="213"/>
      <c r="S3604" s="213"/>
      <c r="T3604" s="214"/>
      <c r="AT3604" s="215" t="s">
        <v>546</v>
      </c>
      <c r="AU3604" s="215" t="s">
        <v>85</v>
      </c>
      <c r="AV3604" s="13" t="s">
        <v>85</v>
      </c>
      <c r="AW3604" s="13" t="s">
        <v>33</v>
      </c>
      <c r="AX3604" s="13" t="s">
        <v>72</v>
      </c>
      <c r="AY3604" s="215" t="s">
        <v>525</v>
      </c>
    </row>
    <row r="3605" spans="1:65" s="15" customFormat="1" ht="11.25">
      <c r="B3605" s="227"/>
      <c r="C3605" s="228"/>
      <c r="D3605" s="206" t="s">
        <v>546</v>
      </c>
      <c r="E3605" s="229" t="s">
        <v>19</v>
      </c>
      <c r="F3605" s="230" t="s">
        <v>1135</v>
      </c>
      <c r="G3605" s="228"/>
      <c r="H3605" s="229" t="s">
        <v>19</v>
      </c>
      <c r="I3605" s="231"/>
      <c r="J3605" s="228"/>
      <c r="K3605" s="228"/>
      <c r="L3605" s="232"/>
      <c r="M3605" s="233"/>
      <c r="N3605" s="234"/>
      <c r="O3605" s="234"/>
      <c r="P3605" s="234"/>
      <c r="Q3605" s="234"/>
      <c r="R3605" s="234"/>
      <c r="S3605" s="234"/>
      <c r="T3605" s="235"/>
      <c r="AT3605" s="236" t="s">
        <v>546</v>
      </c>
      <c r="AU3605" s="236" t="s">
        <v>85</v>
      </c>
      <c r="AV3605" s="15" t="s">
        <v>79</v>
      </c>
      <c r="AW3605" s="15" t="s">
        <v>33</v>
      </c>
      <c r="AX3605" s="15" t="s">
        <v>72</v>
      </c>
      <c r="AY3605" s="236" t="s">
        <v>525</v>
      </c>
    </row>
    <row r="3606" spans="1:65" s="13" customFormat="1" ht="11.25">
      <c r="B3606" s="204"/>
      <c r="C3606" s="205"/>
      <c r="D3606" s="206" t="s">
        <v>546</v>
      </c>
      <c r="E3606" s="207" t="s">
        <v>19</v>
      </c>
      <c r="F3606" s="208" t="s">
        <v>671</v>
      </c>
      <c r="G3606" s="205"/>
      <c r="H3606" s="209">
        <v>7</v>
      </c>
      <c r="I3606" s="210"/>
      <c r="J3606" s="205"/>
      <c r="K3606" s="205"/>
      <c r="L3606" s="211"/>
      <c r="M3606" s="212"/>
      <c r="N3606" s="213"/>
      <c r="O3606" s="213"/>
      <c r="P3606" s="213"/>
      <c r="Q3606" s="213"/>
      <c r="R3606" s="213"/>
      <c r="S3606" s="213"/>
      <c r="T3606" s="214"/>
      <c r="AT3606" s="215" t="s">
        <v>546</v>
      </c>
      <c r="AU3606" s="215" t="s">
        <v>85</v>
      </c>
      <c r="AV3606" s="13" t="s">
        <v>85</v>
      </c>
      <c r="AW3606" s="13" t="s">
        <v>33</v>
      </c>
      <c r="AX3606" s="13" t="s">
        <v>72</v>
      </c>
      <c r="AY3606" s="215" t="s">
        <v>525</v>
      </c>
    </row>
    <row r="3607" spans="1:65" s="15" customFormat="1" ht="11.25">
      <c r="B3607" s="227"/>
      <c r="C3607" s="228"/>
      <c r="D3607" s="206" t="s">
        <v>546</v>
      </c>
      <c r="E3607" s="229" t="s">
        <v>19</v>
      </c>
      <c r="F3607" s="230" t="s">
        <v>3848</v>
      </c>
      <c r="G3607" s="228"/>
      <c r="H3607" s="229" t="s">
        <v>19</v>
      </c>
      <c r="I3607" s="231"/>
      <c r="J3607" s="228"/>
      <c r="K3607" s="228"/>
      <c r="L3607" s="232"/>
      <c r="M3607" s="233"/>
      <c r="N3607" s="234"/>
      <c r="O3607" s="234"/>
      <c r="P3607" s="234"/>
      <c r="Q3607" s="234"/>
      <c r="R3607" s="234"/>
      <c r="S3607" s="234"/>
      <c r="T3607" s="235"/>
      <c r="AT3607" s="236" t="s">
        <v>546</v>
      </c>
      <c r="AU3607" s="236" t="s">
        <v>85</v>
      </c>
      <c r="AV3607" s="15" t="s">
        <v>79</v>
      </c>
      <c r="AW3607" s="15" t="s">
        <v>33</v>
      </c>
      <c r="AX3607" s="15" t="s">
        <v>72</v>
      </c>
      <c r="AY3607" s="236" t="s">
        <v>525</v>
      </c>
    </row>
    <row r="3608" spans="1:65" s="13" customFormat="1" ht="11.25">
      <c r="B3608" s="204"/>
      <c r="C3608" s="205"/>
      <c r="D3608" s="206" t="s">
        <v>546</v>
      </c>
      <c r="E3608" s="207" t="s">
        <v>19</v>
      </c>
      <c r="F3608" s="208" t="s">
        <v>671</v>
      </c>
      <c r="G3608" s="205"/>
      <c r="H3608" s="209">
        <v>7</v>
      </c>
      <c r="I3608" s="210"/>
      <c r="J3608" s="205"/>
      <c r="K3608" s="205"/>
      <c r="L3608" s="211"/>
      <c r="M3608" s="212"/>
      <c r="N3608" s="213"/>
      <c r="O3608" s="213"/>
      <c r="P3608" s="213"/>
      <c r="Q3608" s="213"/>
      <c r="R3608" s="213"/>
      <c r="S3608" s="213"/>
      <c r="T3608" s="214"/>
      <c r="AT3608" s="215" t="s">
        <v>546</v>
      </c>
      <c r="AU3608" s="215" t="s">
        <v>85</v>
      </c>
      <c r="AV3608" s="13" t="s">
        <v>85</v>
      </c>
      <c r="AW3608" s="13" t="s">
        <v>33</v>
      </c>
      <c r="AX3608" s="13" t="s">
        <v>72</v>
      </c>
      <c r="AY3608" s="215" t="s">
        <v>525</v>
      </c>
    </row>
    <row r="3609" spans="1:65" s="15" customFormat="1" ht="11.25">
      <c r="B3609" s="227"/>
      <c r="C3609" s="228"/>
      <c r="D3609" s="206" t="s">
        <v>546</v>
      </c>
      <c r="E3609" s="229" t="s">
        <v>19</v>
      </c>
      <c r="F3609" s="230" t="s">
        <v>1163</v>
      </c>
      <c r="G3609" s="228"/>
      <c r="H3609" s="229" t="s">
        <v>19</v>
      </c>
      <c r="I3609" s="231"/>
      <c r="J3609" s="228"/>
      <c r="K3609" s="228"/>
      <c r="L3609" s="232"/>
      <c r="M3609" s="233"/>
      <c r="N3609" s="234"/>
      <c r="O3609" s="234"/>
      <c r="P3609" s="234"/>
      <c r="Q3609" s="234"/>
      <c r="R3609" s="234"/>
      <c r="S3609" s="234"/>
      <c r="T3609" s="235"/>
      <c r="AT3609" s="236" t="s">
        <v>546</v>
      </c>
      <c r="AU3609" s="236" t="s">
        <v>85</v>
      </c>
      <c r="AV3609" s="15" t="s">
        <v>79</v>
      </c>
      <c r="AW3609" s="15" t="s">
        <v>33</v>
      </c>
      <c r="AX3609" s="15" t="s">
        <v>72</v>
      </c>
      <c r="AY3609" s="236" t="s">
        <v>525</v>
      </c>
    </row>
    <row r="3610" spans="1:65" s="13" customFormat="1" ht="11.25">
      <c r="B3610" s="204"/>
      <c r="C3610" s="205"/>
      <c r="D3610" s="206" t="s">
        <v>546</v>
      </c>
      <c r="E3610" s="207" t="s">
        <v>19</v>
      </c>
      <c r="F3610" s="208" t="s">
        <v>671</v>
      </c>
      <c r="G3610" s="205"/>
      <c r="H3610" s="209">
        <v>7</v>
      </c>
      <c r="I3610" s="210"/>
      <c r="J3610" s="205"/>
      <c r="K3610" s="205"/>
      <c r="L3610" s="211"/>
      <c r="M3610" s="212"/>
      <c r="N3610" s="213"/>
      <c r="O3610" s="213"/>
      <c r="P3610" s="213"/>
      <c r="Q3610" s="213"/>
      <c r="R3610" s="213"/>
      <c r="S3610" s="213"/>
      <c r="T3610" s="214"/>
      <c r="AT3610" s="215" t="s">
        <v>546</v>
      </c>
      <c r="AU3610" s="215" t="s">
        <v>85</v>
      </c>
      <c r="AV3610" s="13" t="s">
        <v>85</v>
      </c>
      <c r="AW3610" s="13" t="s">
        <v>33</v>
      </c>
      <c r="AX3610" s="13" t="s">
        <v>72</v>
      </c>
      <c r="AY3610" s="215" t="s">
        <v>525</v>
      </c>
    </row>
    <row r="3611" spans="1:65" s="15" customFormat="1" ht="11.25">
      <c r="B3611" s="227"/>
      <c r="C3611" s="228"/>
      <c r="D3611" s="206" t="s">
        <v>546</v>
      </c>
      <c r="E3611" s="229" t="s">
        <v>19</v>
      </c>
      <c r="F3611" s="230" t="s">
        <v>3848</v>
      </c>
      <c r="G3611" s="228"/>
      <c r="H3611" s="229" t="s">
        <v>19</v>
      </c>
      <c r="I3611" s="231"/>
      <c r="J3611" s="228"/>
      <c r="K3611" s="228"/>
      <c r="L3611" s="232"/>
      <c r="M3611" s="233"/>
      <c r="N3611" s="234"/>
      <c r="O3611" s="234"/>
      <c r="P3611" s="234"/>
      <c r="Q3611" s="234"/>
      <c r="R3611" s="234"/>
      <c r="S3611" s="234"/>
      <c r="T3611" s="235"/>
      <c r="AT3611" s="236" t="s">
        <v>546</v>
      </c>
      <c r="AU3611" s="236" t="s">
        <v>85</v>
      </c>
      <c r="AV3611" s="15" t="s">
        <v>79</v>
      </c>
      <c r="AW3611" s="15" t="s">
        <v>33</v>
      </c>
      <c r="AX3611" s="15" t="s">
        <v>72</v>
      </c>
      <c r="AY3611" s="236" t="s">
        <v>525</v>
      </c>
    </row>
    <row r="3612" spans="1:65" s="13" customFormat="1" ht="11.25">
      <c r="B3612" s="204"/>
      <c r="C3612" s="205"/>
      <c r="D3612" s="206" t="s">
        <v>546</v>
      </c>
      <c r="E3612" s="207" t="s">
        <v>19</v>
      </c>
      <c r="F3612" s="208" t="s">
        <v>645</v>
      </c>
      <c r="G3612" s="205"/>
      <c r="H3612" s="209">
        <v>6</v>
      </c>
      <c r="I3612" s="210"/>
      <c r="J3612" s="205"/>
      <c r="K3612" s="205"/>
      <c r="L3612" s="211"/>
      <c r="M3612" s="212"/>
      <c r="N3612" s="213"/>
      <c r="O3612" s="213"/>
      <c r="P3612" s="213"/>
      <c r="Q3612" s="213"/>
      <c r="R3612" s="213"/>
      <c r="S3612" s="213"/>
      <c r="T3612" s="214"/>
      <c r="AT3612" s="215" t="s">
        <v>546</v>
      </c>
      <c r="AU3612" s="215" t="s">
        <v>85</v>
      </c>
      <c r="AV3612" s="13" t="s">
        <v>85</v>
      </c>
      <c r="AW3612" s="13" t="s">
        <v>33</v>
      </c>
      <c r="AX3612" s="13" t="s">
        <v>72</v>
      </c>
      <c r="AY3612" s="215" t="s">
        <v>525</v>
      </c>
    </row>
    <row r="3613" spans="1:65" s="14" customFormat="1" ht="11.25">
      <c r="B3613" s="216"/>
      <c r="C3613" s="217"/>
      <c r="D3613" s="206" t="s">
        <v>546</v>
      </c>
      <c r="E3613" s="218" t="s">
        <v>19</v>
      </c>
      <c r="F3613" s="219" t="s">
        <v>552</v>
      </c>
      <c r="G3613" s="217"/>
      <c r="H3613" s="220">
        <v>38</v>
      </c>
      <c r="I3613" s="221"/>
      <c r="J3613" s="217"/>
      <c r="K3613" s="217"/>
      <c r="L3613" s="222"/>
      <c r="M3613" s="223"/>
      <c r="N3613" s="224"/>
      <c r="O3613" s="224"/>
      <c r="P3613" s="224"/>
      <c r="Q3613" s="224"/>
      <c r="R3613" s="224"/>
      <c r="S3613" s="224"/>
      <c r="T3613" s="225"/>
      <c r="AT3613" s="226" t="s">
        <v>546</v>
      </c>
      <c r="AU3613" s="226" t="s">
        <v>85</v>
      </c>
      <c r="AV3613" s="14" t="s">
        <v>537</v>
      </c>
      <c r="AW3613" s="14" t="s">
        <v>33</v>
      </c>
      <c r="AX3613" s="14" t="s">
        <v>79</v>
      </c>
      <c r="AY3613" s="226" t="s">
        <v>525</v>
      </c>
    </row>
    <row r="3614" spans="1:65" s="2" customFormat="1" ht="37.9" customHeight="1">
      <c r="A3614" s="38"/>
      <c r="B3614" s="39"/>
      <c r="C3614" s="186" t="s">
        <v>3849</v>
      </c>
      <c r="D3614" s="186" t="s">
        <v>533</v>
      </c>
      <c r="E3614" s="187" t="s">
        <v>3850</v>
      </c>
      <c r="F3614" s="188" t="s">
        <v>3851</v>
      </c>
      <c r="G3614" s="189" t="s">
        <v>651</v>
      </c>
      <c r="H3614" s="190">
        <v>11</v>
      </c>
      <c r="I3614" s="191"/>
      <c r="J3614" s="192">
        <f>ROUND(I3614*H3614,2)</f>
        <v>0</v>
      </c>
      <c r="K3614" s="188" t="s">
        <v>536</v>
      </c>
      <c r="L3614" s="43"/>
      <c r="M3614" s="193" t="s">
        <v>19</v>
      </c>
      <c r="N3614" s="194" t="s">
        <v>44</v>
      </c>
      <c r="O3614" s="68"/>
      <c r="P3614" s="195">
        <f>O3614*H3614</f>
        <v>0</v>
      </c>
      <c r="Q3614" s="195">
        <v>1.8339999999999999E-2</v>
      </c>
      <c r="R3614" s="195">
        <f>Q3614*H3614</f>
        <v>0.20173999999999997</v>
      </c>
      <c r="S3614" s="195">
        <v>0</v>
      </c>
      <c r="T3614" s="196">
        <f>S3614*H3614</f>
        <v>0</v>
      </c>
      <c r="U3614" s="38"/>
      <c r="V3614" s="38"/>
      <c r="W3614" s="38"/>
      <c r="X3614" s="38"/>
      <c r="Y3614" s="38"/>
      <c r="Z3614" s="38"/>
      <c r="AA3614" s="38"/>
      <c r="AB3614" s="38"/>
      <c r="AC3614" s="38"/>
      <c r="AD3614" s="38"/>
      <c r="AE3614" s="38"/>
      <c r="AR3614" s="197" t="s">
        <v>642</v>
      </c>
      <c r="AT3614" s="197" t="s">
        <v>533</v>
      </c>
      <c r="AU3614" s="197" t="s">
        <v>85</v>
      </c>
      <c r="AY3614" s="21" t="s">
        <v>525</v>
      </c>
      <c r="BE3614" s="198">
        <f>IF(N3614="základní",J3614,0)</f>
        <v>0</v>
      </c>
      <c r="BF3614" s="198">
        <f>IF(N3614="snížená",J3614,0)</f>
        <v>0</v>
      </c>
      <c r="BG3614" s="198">
        <f>IF(N3614="zákl. přenesená",J3614,0)</f>
        <v>0</v>
      </c>
      <c r="BH3614" s="198">
        <f>IF(N3614="sníž. přenesená",J3614,0)</f>
        <v>0</v>
      </c>
      <c r="BI3614" s="198">
        <f>IF(N3614="nulová",J3614,0)</f>
        <v>0</v>
      </c>
      <c r="BJ3614" s="21" t="s">
        <v>85</v>
      </c>
      <c r="BK3614" s="198">
        <f>ROUND(I3614*H3614,2)</f>
        <v>0</v>
      </c>
      <c r="BL3614" s="21" t="s">
        <v>642</v>
      </c>
      <c r="BM3614" s="197" t="s">
        <v>3852</v>
      </c>
    </row>
    <row r="3615" spans="1:65" s="2" customFormat="1" ht="11.25">
      <c r="A3615" s="38"/>
      <c r="B3615" s="39"/>
      <c r="C3615" s="40"/>
      <c r="D3615" s="199" t="s">
        <v>542</v>
      </c>
      <c r="E3615" s="40"/>
      <c r="F3615" s="200" t="s">
        <v>3853</v>
      </c>
      <c r="G3615" s="40"/>
      <c r="H3615" s="40"/>
      <c r="I3615" s="201"/>
      <c r="J3615" s="40"/>
      <c r="K3615" s="40"/>
      <c r="L3615" s="43"/>
      <c r="M3615" s="202"/>
      <c r="N3615" s="203"/>
      <c r="O3615" s="68"/>
      <c r="P3615" s="68"/>
      <c r="Q3615" s="68"/>
      <c r="R3615" s="68"/>
      <c r="S3615" s="68"/>
      <c r="T3615" s="69"/>
      <c r="U3615" s="38"/>
      <c r="V3615" s="38"/>
      <c r="W3615" s="38"/>
      <c r="X3615" s="38"/>
      <c r="Y3615" s="38"/>
      <c r="Z3615" s="38"/>
      <c r="AA3615" s="38"/>
      <c r="AB3615" s="38"/>
      <c r="AC3615" s="38"/>
      <c r="AD3615" s="38"/>
      <c r="AE3615" s="38"/>
      <c r="AT3615" s="21" t="s">
        <v>542</v>
      </c>
      <c r="AU3615" s="21" t="s">
        <v>85</v>
      </c>
    </row>
    <row r="3616" spans="1:65" s="15" customFormat="1" ht="11.25">
      <c r="B3616" s="227"/>
      <c r="C3616" s="228"/>
      <c r="D3616" s="206" t="s">
        <v>546</v>
      </c>
      <c r="E3616" s="229" t="s">
        <v>19</v>
      </c>
      <c r="F3616" s="230" t="s">
        <v>1187</v>
      </c>
      <c r="G3616" s="228"/>
      <c r="H3616" s="229" t="s">
        <v>19</v>
      </c>
      <c r="I3616" s="231"/>
      <c r="J3616" s="228"/>
      <c r="K3616" s="228"/>
      <c r="L3616" s="232"/>
      <c r="M3616" s="233"/>
      <c r="N3616" s="234"/>
      <c r="O3616" s="234"/>
      <c r="P3616" s="234"/>
      <c r="Q3616" s="234"/>
      <c r="R3616" s="234"/>
      <c r="S3616" s="234"/>
      <c r="T3616" s="235"/>
      <c r="AT3616" s="236" t="s">
        <v>546</v>
      </c>
      <c r="AU3616" s="236" t="s">
        <v>85</v>
      </c>
      <c r="AV3616" s="15" t="s">
        <v>79</v>
      </c>
      <c r="AW3616" s="15" t="s">
        <v>33</v>
      </c>
      <c r="AX3616" s="15" t="s">
        <v>72</v>
      </c>
      <c r="AY3616" s="236" t="s">
        <v>525</v>
      </c>
    </row>
    <row r="3617" spans="1:65" s="13" customFormat="1" ht="11.25">
      <c r="B3617" s="204"/>
      <c r="C3617" s="205"/>
      <c r="D3617" s="206" t="s">
        <v>546</v>
      </c>
      <c r="E3617" s="207" t="s">
        <v>19</v>
      </c>
      <c r="F3617" s="208" t="s">
        <v>671</v>
      </c>
      <c r="G3617" s="205"/>
      <c r="H3617" s="209">
        <v>7</v>
      </c>
      <c r="I3617" s="210"/>
      <c r="J3617" s="205"/>
      <c r="K3617" s="205"/>
      <c r="L3617" s="211"/>
      <c r="M3617" s="212"/>
      <c r="N3617" s="213"/>
      <c r="O3617" s="213"/>
      <c r="P3617" s="213"/>
      <c r="Q3617" s="213"/>
      <c r="R3617" s="213"/>
      <c r="S3617" s="213"/>
      <c r="T3617" s="214"/>
      <c r="AT3617" s="215" t="s">
        <v>546</v>
      </c>
      <c r="AU3617" s="215" t="s">
        <v>85</v>
      </c>
      <c r="AV3617" s="13" t="s">
        <v>85</v>
      </c>
      <c r="AW3617" s="13" t="s">
        <v>33</v>
      </c>
      <c r="AX3617" s="13" t="s">
        <v>72</v>
      </c>
      <c r="AY3617" s="215" t="s">
        <v>525</v>
      </c>
    </row>
    <row r="3618" spans="1:65" s="15" customFormat="1" ht="11.25">
      <c r="B3618" s="227"/>
      <c r="C3618" s="228"/>
      <c r="D3618" s="206" t="s">
        <v>546</v>
      </c>
      <c r="E3618" s="229" t="s">
        <v>19</v>
      </c>
      <c r="F3618" s="230" t="s">
        <v>3854</v>
      </c>
      <c r="G3618" s="228"/>
      <c r="H3618" s="229" t="s">
        <v>19</v>
      </c>
      <c r="I3618" s="231"/>
      <c r="J3618" s="228"/>
      <c r="K3618" s="228"/>
      <c r="L3618" s="232"/>
      <c r="M3618" s="233"/>
      <c r="N3618" s="234"/>
      <c r="O3618" s="234"/>
      <c r="P3618" s="234"/>
      <c r="Q3618" s="234"/>
      <c r="R3618" s="234"/>
      <c r="S3618" s="234"/>
      <c r="T3618" s="235"/>
      <c r="AT3618" s="236" t="s">
        <v>546</v>
      </c>
      <c r="AU3618" s="236" t="s">
        <v>85</v>
      </c>
      <c r="AV3618" s="15" t="s">
        <v>79</v>
      </c>
      <c r="AW3618" s="15" t="s">
        <v>33</v>
      </c>
      <c r="AX3618" s="15" t="s">
        <v>72</v>
      </c>
      <c r="AY3618" s="236" t="s">
        <v>525</v>
      </c>
    </row>
    <row r="3619" spans="1:65" s="13" customFormat="1" ht="11.25">
      <c r="B3619" s="204"/>
      <c r="C3619" s="205"/>
      <c r="D3619" s="206" t="s">
        <v>546</v>
      </c>
      <c r="E3619" s="207" t="s">
        <v>19</v>
      </c>
      <c r="F3619" s="208" t="s">
        <v>537</v>
      </c>
      <c r="G3619" s="205"/>
      <c r="H3619" s="209">
        <v>4</v>
      </c>
      <c r="I3619" s="210"/>
      <c r="J3619" s="205"/>
      <c r="K3619" s="205"/>
      <c r="L3619" s="211"/>
      <c r="M3619" s="212"/>
      <c r="N3619" s="213"/>
      <c r="O3619" s="213"/>
      <c r="P3619" s="213"/>
      <c r="Q3619" s="213"/>
      <c r="R3619" s="213"/>
      <c r="S3619" s="213"/>
      <c r="T3619" s="214"/>
      <c r="AT3619" s="215" t="s">
        <v>546</v>
      </c>
      <c r="AU3619" s="215" t="s">
        <v>85</v>
      </c>
      <c r="AV3619" s="13" t="s">
        <v>85</v>
      </c>
      <c r="AW3619" s="13" t="s">
        <v>33</v>
      </c>
      <c r="AX3619" s="13" t="s">
        <v>72</v>
      </c>
      <c r="AY3619" s="215" t="s">
        <v>525</v>
      </c>
    </row>
    <row r="3620" spans="1:65" s="14" customFormat="1" ht="11.25">
      <c r="B3620" s="216"/>
      <c r="C3620" s="217"/>
      <c r="D3620" s="206" t="s">
        <v>546</v>
      </c>
      <c r="E3620" s="218" t="s">
        <v>19</v>
      </c>
      <c r="F3620" s="219" t="s">
        <v>552</v>
      </c>
      <c r="G3620" s="217"/>
      <c r="H3620" s="220">
        <v>11</v>
      </c>
      <c r="I3620" s="221"/>
      <c r="J3620" s="217"/>
      <c r="K3620" s="217"/>
      <c r="L3620" s="222"/>
      <c r="M3620" s="223"/>
      <c r="N3620" s="224"/>
      <c r="O3620" s="224"/>
      <c r="P3620" s="224"/>
      <c r="Q3620" s="224"/>
      <c r="R3620" s="224"/>
      <c r="S3620" s="224"/>
      <c r="T3620" s="225"/>
      <c r="AT3620" s="226" t="s">
        <v>546</v>
      </c>
      <c r="AU3620" s="226" t="s">
        <v>85</v>
      </c>
      <c r="AV3620" s="14" t="s">
        <v>537</v>
      </c>
      <c r="AW3620" s="14" t="s">
        <v>33</v>
      </c>
      <c r="AX3620" s="14" t="s">
        <v>79</v>
      </c>
      <c r="AY3620" s="226" t="s">
        <v>525</v>
      </c>
    </row>
    <row r="3621" spans="1:65" s="2" customFormat="1" ht="24.2" customHeight="1">
      <c r="A3621" s="38"/>
      <c r="B3621" s="39"/>
      <c r="C3621" s="186" t="s">
        <v>3855</v>
      </c>
      <c r="D3621" s="186" t="s">
        <v>533</v>
      </c>
      <c r="E3621" s="187" t="s">
        <v>3856</v>
      </c>
      <c r="F3621" s="188" t="s">
        <v>3857</v>
      </c>
      <c r="G3621" s="189" t="s">
        <v>132</v>
      </c>
      <c r="H3621" s="190">
        <v>31.416</v>
      </c>
      <c r="I3621" s="191"/>
      <c r="J3621" s="192">
        <f>ROUND(I3621*H3621,2)</f>
        <v>0</v>
      </c>
      <c r="K3621" s="188" t="s">
        <v>536</v>
      </c>
      <c r="L3621" s="43"/>
      <c r="M3621" s="193" t="s">
        <v>19</v>
      </c>
      <c r="N3621" s="194" t="s">
        <v>44</v>
      </c>
      <c r="O3621" s="68"/>
      <c r="P3621" s="195">
        <f>O3621*H3621</f>
        <v>0</v>
      </c>
      <c r="Q3621" s="195">
        <v>2.0119999999999999E-2</v>
      </c>
      <c r="R3621" s="195">
        <f>Q3621*H3621</f>
        <v>0.63208991999999997</v>
      </c>
      <c r="S3621" s="195">
        <v>0</v>
      </c>
      <c r="T3621" s="196">
        <f>S3621*H3621</f>
        <v>0</v>
      </c>
      <c r="U3621" s="38"/>
      <c r="V3621" s="38"/>
      <c r="W3621" s="38"/>
      <c r="X3621" s="38"/>
      <c r="Y3621" s="38"/>
      <c r="Z3621" s="38"/>
      <c r="AA3621" s="38"/>
      <c r="AB3621" s="38"/>
      <c r="AC3621" s="38"/>
      <c r="AD3621" s="38"/>
      <c r="AE3621" s="38"/>
      <c r="AR3621" s="197" t="s">
        <v>642</v>
      </c>
      <c r="AT3621" s="197" t="s">
        <v>533</v>
      </c>
      <c r="AU3621" s="197" t="s">
        <v>85</v>
      </c>
      <c r="AY3621" s="21" t="s">
        <v>525</v>
      </c>
      <c r="BE3621" s="198">
        <f>IF(N3621="základní",J3621,0)</f>
        <v>0</v>
      </c>
      <c r="BF3621" s="198">
        <f>IF(N3621="snížená",J3621,0)</f>
        <v>0</v>
      </c>
      <c r="BG3621" s="198">
        <f>IF(N3621="zákl. přenesená",J3621,0)</f>
        <v>0</v>
      </c>
      <c r="BH3621" s="198">
        <f>IF(N3621="sníž. přenesená",J3621,0)</f>
        <v>0</v>
      </c>
      <c r="BI3621" s="198">
        <f>IF(N3621="nulová",J3621,0)</f>
        <v>0</v>
      </c>
      <c r="BJ3621" s="21" t="s">
        <v>85</v>
      </c>
      <c r="BK3621" s="198">
        <f>ROUND(I3621*H3621,2)</f>
        <v>0</v>
      </c>
      <c r="BL3621" s="21" t="s">
        <v>642</v>
      </c>
      <c r="BM3621" s="197" t="s">
        <v>3858</v>
      </c>
    </row>
    <row r="3622" spans="1:65" s="2" customFormat="1" ht="11.25">
      <c r="A3622" s="38"/>
      <c r="B3622" s="39"/>
      <c r="C3622" s="40"/>
      <c r="D3622" s="199" t="s">
        <v>542</v>
      </c>
      <c r="E3622" s="40"/>
      <c r="F3622" s="200" t="s">
        <v>3859</v>
      </c>
      <c r="G3622" s="40"/>
      <c r="H3622" s="40"/>
      <c r="I3622" s="201"/>
      <c r="J3622" s="40"/>
      <c r="K3622" s="40"/>
      <c r="L3622" s="43"/>
      <c r="M3622" s="202"/>
      <c r="N3622" s="203"/>
      <c r="O3622" s="68"/>
      <c r="P3622" s="68"/>
      <c r="Q3622" s="68"/>
      <c r="R3622" s="68"/>
      <c r="S3622" s="68"/>
      <c r="T3622" s="69"/>
      <c r="U3622" s="38"/>
      <c r="V3622" s="38"/>
      <c r="W3622" s="38"/>
      <c r="X3622" s="38"/>
      <c r="Y3622" s="38"/>
      <c r="Z3622" s="38"/>
      <c r="AA3622" s="38"/>
      <c r="AB3622" s="38"/>
      <c r="AC3622" s="38"/>
      <c r="AD3622" s="38"/>
      <c r="AE3622" s="38"/>
      <c r="AT3622" s="21" t="s">
        <v>542</v>
      </c>
      <c r="AU3622" s="21" t="s">
        <v>85</v>
      </c>
    </row>
    <row r="3623" spans="1:65" s="2" customFormat="1" ht="19.5">
      <c r="A3623" s="38"/>
      <c r="B3623" s="39"/>
      <c r="C3623" s="40"/>
      <c r="D3623" s="206" t="s">
        <v>972</v>
      </c>
      <c r="E3623" s="40"/>
      <c r="F3623" s="258" t="s">
        <v>3860</v>
      </c>
      <c r="G3623" s="40"/>
      <c r="H3623" s="40"/>
      <c r="I3623" s="201"/>
      <c r="J3623" s="40"/>
      <c r="K3623" s="40"/>
      <c r="L3623" s="43"/>
      <c r="M3623" s="202"/>
      <c r="N3623" s="203"/>
      <c r="O3623" s="68"/>
      <c r="P3623" s="68"/>
      <c r="Q3623" s="68"/>
      <c r="R3623" s="68"/>
      <c r="S3623" s="68"/>
      <c r="T3623" s="69"/>
      <c r="U3623" s="38"/>
      <c r="V3623" s="38"/>
      <c r="W3623" s="38"/>
      <c r="X3623" s="38"/>
      <c r="Y3623" s="38"/>
      <c r="Z3623" s="38"/>
      <c r="AA3623" s="38"/>
      <c r="AB3623" s="38"/>
      <c r="AC3623" s="38"/>
      <c r="AD3623" s="38"/>
      <c r="AE3623" s="38"/>
      <c r="AT3623" s="21" t="s">
        <v>972</v>
      </c>
      <c r="AU3623" s="21" t="s">
        <v>85</v>
      </c>
    </row>
    <row r="3624" spans="1:65" s="15" customFormat="1" ht="11.25">
      <c r="B3624" s="227"/>
      <c r="C3624" s="228"/>
      <c r="D3624" s="206" t="s">
        <v>546</v>
      </c>
      <c r="E3624" s="229" t="s">
        <v>19</v>
      </c>
      <c r="F3624" s="230" t="s">
        <v>3861</v>
      </c>
      <c r="G3624" s="228"/>
      <c r="H3624" s="229" t="s">
        <v>19</v>
      </c>
      <c r="I3624" s="231"/>
      <c r="J3624" s="228"/>
      <c r="K3624" s="228"/>
      <c r="L3624" s="232"/>
      <c r="M3624" s="233"/>
      <c r="N3624" s="234"/>
      <c r="O3624" s="234"/>
      <c r="P3624" s="234"/>
      <c r="Q3624" s="234"/>
      <c r="R3624" s="234"/>
      <c r="S3624" s="234"/>
      <c r="T3624" s="235"/>
      <c r="AT3624" s="236" t="s">
        <v>546</v>
      </c>
      <c r="AU3624" s="236" t="s">
        <v>85</v>
      </c>
      <c r="AV3624" s="15" t="s">
        <v>79</v>
      </c>
      <c r="AW3624" s="15" t="s">
        <v>33</v>
      </c>
      <c r="AX3624" s="15" t="s">
        <v>72</v>
      </c>
      <c r="AY3624" s="236" t="s">
        <v>525</v>
      </c>
    </row>
    <row r="3625" spans="1:65" s="15" customFormat="1" ht="11.25">
      <c r="B3625" s="227"/>
      <c r="C3625" s="228"/>
      <c r="D3625" s="206" t="s">
        <v>546</v>
      </c>
      <c r="E3625" s="229" t="s">
        <v>19</v>
      </c>
      <c r="F3625" s="230" t="s">
        <v>3862</v>
      </c>
      <c r="G3625" s="228"/>
      <c r="H3625" s="229" t="s">
        <v>19</v>
      </c>
      <c r="I3625" s="231"/>
      <c r="J3625" s="228"/>
      <c r="K3625" s="228"/>
      <c r="L3625" s="232"/>
      <c r="M3625" s="233"/>
      <c r="N3625" s="234"/>
      <c r="O3625" s="234"/>
      <c r="P3625" s="234"/>
      <c r="Q3625" s="234"/>
      <c r="R3625" s="234"/>
      <c r="S3625" s="234"/>
      <c r="T3625" s="235"/>
      <c r="AT3625" s="236" t="s">
        <v>546</v>
      </c>
      <c r="AU3625" s="236" t="s">
        <v>85</v>
      </c>
      <c r="AV3625" s="15" t="s">
        <v>79</v>
      </c>
      <c r="AW3625" s="15" t="s">
        <v>33</v>
      </c>
      <c r="AX3625" s="15" t="s">
        <v>72</v>
      </c>
      <c r="AY3625" s="236" t="s">
        <v>525</v>
      </c>
    </row>
    <row r="3626" spans="1:65" s="13" customFormat="1" ht="11.25">
      <c r="B3626" s="204"/>
      <c r="C3626" s="205"/>
      <c r="D3626" s="206" t="s">
        <v>546</v>
      </c>
      <c r="E3626" s="207" t="s">
        <v>19</v>
      </c>
      <c r="F3626" s="208" t="s">
        <v>3863</v>
      </c>
      <c r="G3626" s="205"/>
      <c r="H3626" s="209">
        <v>12.25</v>
      </c>
      <c r="I3626" s="210"/>
      <c r="J3626" s="205"/>
      <c r="K3626" s="205"/>
      <c r="L3626" s="211"/>
      <c r="M3626" s="212"/>
      <c r="N3626" s="213"/>
      <c r="O3626" s="213"/>
      <c r="P3626" s="213"/>
      <c r="Q3626" s="213"/>
      <c r="R3626" s="213"/>
      <c r="S3626" s="213"/>
      <c r="T3626" s="214"/>
      <c r="AT3626" s="215" t="s">
        <v>546</v>
      </c>
      <c r="AU3626" s="215" t="s">
        <v>85</v>
      </c>
      <c r="AV3626" s="13" t="s">
        <v>85</v>
      </c>
      <c r="AW3626" s="13" t="s">
        <v>33</v>
      </c>
      <c r="AX3626" s="13" t="s">
        <v>72</v>
      </c>
      <c r="AY3626" s="215" t="s">
        <v>525</v>
      </c>
    </row>
    <row r="3627" spans="1:65" s="15" customFormat="1" ht="11.25">
      <c r="B3627" s="227"/>
      <c r="C3627" s="228"/>
      <c r="D3627" s="206" t="s">
        <v>546</v>
      </c>
      <c r="E3627" s="229" t="s">
        <v>19</v>
      </c>
      <c r="F3627" s="230" t="s">
        <v>3864</v>
      </c>
      <c r="G3627" s="228"/>
      <c r="H3627" s="229" t="s">
        <v>19</v>
      </c>
      <c r="I3627" s="231"/>
      <c r="J3627" s="228"/>
      <c r="K3627" s="228"/>
      <c r="L3627" s="232"/>
      <c r="M3627" s="233"/>
      <c r="N3627" s="234"/>
      <c r="O3627" s="234"/>
      <c r="P3627" s="234"/>
      <c r="Q3627" s="234"/>
      <c r="R3627" s="234"/>
      <c r="S3627" s="234"/>
      <c r="T3627" s="235"/>
      <c r="AT3627" s="236" t="s">
        <v>546</v>
      </c>
      <c r="AU3627" s="236" t="s">
        <v>85</v>
      </c>
      <c r="AV3627" s="15" t="s">
        <v>79</v>
      </c>
      <c r="AW3627" s="15" t="s">
        <v>33</v>
      </c>
      <c r="AX3627" s="15" t="s">
        <v>72</v>
      </c>
      <c r="AY3627" s="236" t="s">
        <v>525</v>
      </c>
    </row>
    <row r="3628" spans="1:65" s="15" customFormat="1" ht="11.25">
      <c r="B3628" s="227"/>
      <c r="C3628" s="228"/>
      <c r="D3628" s="206" t="s">
        <v>546</v>
      </c>
      <c r="E3628" s="229" t="s">
        <v>19</v>
      </c>
      <c r="F3628" s="230" t="s">
        <v>1898</v>
      </c>
      <c r="G3628" s="228"/>
      <c r="H3628" s="229" t="s">
        <v>19</v>
      </c>
      <c r="I3628" s="231"/>
      <c r="J3628" s="228"/>
      <c r="K3628" s="228"/>
      <c r="L3628" s="232"/>
      <c r="M3628" s="233"/>
      <c r="N3628" s="234"/>
      <c r="O3628" s="234"/>
      <c r="P3628" s="234"/>
      <c r="Q3628" s="234"/>
      <c r="R3628" s="234"/>
      <c r="S3628" s="234"/>
      <c r="T3628" s="235"/>
      <c r="AT3628" s="236" t="s">
        <v>546</v>
      </c>
      <c r="AU3628" s="236" t="s">
        <v>85</v>
      </c>
      <c r="AV3628" s="15" t="s">
        <v>79</v>
      </c>
      <c r="AW3628" s="15" t="s">
        <v>33</v>
      </c>
      <c r="AX3628" s="15" t="s">
        <v>72</v>
      </c>
      <c r="AY3628" s="236" t="s">
        <v>525</v>
      </c>
    </row>
    <row r="3629" spans="1:65" s="13" customFormat="1" ht="11.25">
      <c r="B3629" s="204"/>
      <c r="C3629" s="205"/>
      <c r="D3629" s="206" t="s">
        <v>546</v>
      </c>
      <c r="E3629" s="207" t="s">
        <v>19</v>
      </c>
      <c r="F3629" s="208" t="s">
        <v>3865</v>
      </c>
      <c r="G3629" s="205"/>
      <c r="H3629" s="209">
        <v>19.166</v>
      </c>
      <c r="I3629" s="210"/>
      <c r="J3629" s="205"/>
      <c r="K3629" s="205"/>
      <c r="L3629" s="211"/>
      <c r="M3629" s="212"/>
      <c r="N3629" s="213"/>
      <c r="O3629" s="213"/>
      <c r="P3629" s="213"/>
      <c r="Q3629" s="213"/>
      <c r="R3629" s="213"/>
      <c r="S3629" s="213"/>
      <c r="T3629" s="214"/>
      <c r="AT3629" s="215" t="s">
        <v>546</v>
      </c>
      <c r="AU3629" s="215" t="s">
        <v>85</v>
      </c>
      <c r="AV3629" s="13" t="s">
        <v>85</v>
      </c>
      <c r="AW3629" s="13" t="s">
        <v>33</v>
      </c>
      <c r="AX3629" s="13" t="s">
        <v>72</v>
      </c>
      <c r="AY3629" s="215" t="s">
        <v>525</v>
      </c>
    </row>
    <row r="3630" spans="1:65" s="14" customFormat="1" ht="11.25">
      <c r="B3630" s="216"/>
      <c r="C3630" s="217"/>
      <c r="D3630" s="206" t="s">
        <v>546</v>
      </c>
      <c r="E3630" s="218" t="s">
        <v>19</v>
      </c>
      <c r="F3630" s="219" t="s">
        <v>552</v>
      </c>
      <c r="G3630" s="217"/>
      <c r="H3630" s="220">
        <v>31.416</v>
      </c>
      <c r="I3630" s="221"/>
      <c r="J3630" s="217"/>
      <c r="K3630" s="217"/>
      <c r="L3630" s="222"/>
      <c r="M3630" s="223"/>
      <c r="N3630" s="224"/>
      <c r="O3630" s="224"/>
      <c r="P3630" s="224"/>
      <c r="Q3630" s="224"/>
      <c r="R3630" s="224"/>
      <c r="S3630" s="224"/>
      <c r="T3630" s="225"/>
      <c r="AT3630" s="226" t="s">
        <v>546</v>
      </c>
      <c r="AU3630" s="226" t="s">
        <v>85</v>
      </c>
      <c r="AV3630" s="14" t="s">
        <v>537</v>
      </c>
      <c r="AW3630" s="14" t="s">
        <v>33</v>
      </c>
      <c r="AX3630" s="14" t="s">
        <v>79</v>
      </c>
      <c r="AY3630" s="226" t="s">
        <v>525</v>
      </c>
    </row>
    <row r="3631" spans="1:65" s="2" customFormat="1" ht="49.15" customHeight="1">
      <c r="A3631" s="38"/>
      <c r="B3631" s="39"/>
      <c r="C3631" s="186" t="s">
        <v>3866</v>
      </c>
      <c r="D3631" s="186" t="s">
        <v>533</v>
      </c>
      <c r="E3631" s="187" t="s">
        <v>3867</v>
      </c>
      <c r="F3631" s="188" t="s">
        <v>3868</v>
      </c>
      <c r="G3631" s="189" t="s">
        <v>651</v>
      </c>
      <c r="H3631" s="190">
        <v>6</v>
      </c>
      <c r="I3631" s="191"/>
      <c r="J3631" s="192">
        <f>ROUND(I3631*H3631,2)</f>
        <v>0</v>
      </c>
      <c r="K3631" s="188" t="s">
        <v>536</v>
      </c>
      <c r="L3631" s="43"/>
      <c r="M3631" s="193" t="s">
        <v>19</v>
      </c>
      <c r="N3631" s="194" t="s">
        <v>44</v>
      </c>
      <c r="O3631" s="68"/>
      <c r="P3631" s="195">
        <f>O3631*H3631</f>
        <v>0</v>
      </c>
      <c r="Q3631" s="195">
        <v>3.058E-2</v>
      </c>
      <c r="R3631" s="195">
        <f>Q3631*H3631</f>
        <v>0.18348</v>
      </c>
      <c r="S3631" s="195">
        <v>0</v>
      </c>
      <c r="T3631" s="196">
        <f>S3631*H3631</f>
        <v>0</v>
      </c>
      <c r="U3631" s="38"/>
      <c r="V3631" s="38"/>
      <c r="W3631" s="38"/>
      <c r="X3631" s="38"/>
      <c r="Y3631" s="38"/>
      <c r="Z3631" s="38"/>
      <c r="AA3631" s="38"/>
      <c r="AB3631" s="38"/>
      <c r="AC3631" s="38"/>
      <c r="AD3631" s="38"/>
      <c r="AE3631" s="38"/>
      <c r="AR3631" s="197" t="s">
        <v>642</v>
      </c>
      <c r="AT3631" s="197" t="s">
        <v>533</v>
      </c>
      <c r="AU3631" s="197" t="s">
        <v>85</v>
      </c>
      <c r="AY3631" s="21" t="s">
        <v>525</v>
      </c>
      <c r="BE3631" s="198">
        <f>IF(N3631="základní",J3631,0)</f>
        <v>0</v>
      </c>
      <c r="BF3631" s="198">
        <f>IF(N3631="snížená",J3631,0)</f>
        <v>0</v>
      </c>
      <c r="BG3631" s="198">
        <f>IF(N3631="zákl. přenesená",J3631,0)</f>
        <v>0</v>
      </c>
      <c r="BH3631" s="198">
        <f>IF(N3631="sníž. přenesená",J3631,0)</f>
        <v>0</v>
      </c>
      <c r="BI3631" s="198">
        <f>IF(N3631="nulová",J3631,0)</f>
        <v>0</v>
      </c>
      <c r="BJ3631" s="21" t="s">
        <v>85</v>
      </c>
      <c r="BK3631" s="198">
        <f>ROUND(I3631*H3631,2)</f>
        <v>0</v>
      </c>
      <c r="BL3631" s="21" t="s">
        <v>642</v>
      </c>
      <c r="BM3631" s="197" t="s">
        <v>3869</v>
      </c>
    </row>
    <row r="3632" spans="1:65" s="2" customFormat="1" ht="11.25">
      <c r="A3632" s="38"/>
      <c r="B3632" s="39"/>
      <c r="C3632" s="40"/>
      <c r="D3632" s="199" t="s">
        <v>542</v>
      </c>
      <c r="E3632" s="40"/>
      <c r="F3632" s="200" t="s">
        <v>3870</v>
      </c>
      <c r="G3632" s="40"/>
      <c r="H3632" s="40"/>
      <c r="I3632" s="201"/>
      <c r="J3632" s="40"/>
      <c r="K3632" s="40"/>
      <c r="L3632" s="43"/>
      <c r="M3632" s="202"/>
      <c r="N3632" s="203"/>
      <c r="O3632" s="68"/>
      <c r="P3632" s="68"/>
      <c r="Q3632" s="68"/>
      <c r="R3632" s="68"/>
      <c r="S3632" s="68"/>
      <c r="T3632" s="69"/>
      <c r="U3632" s="38"/>
      <c r="V3632" s="38"/>
      <c r="W3632" s="38"/>
      <c r="X3632" s="38"/>
      <c r="Y3632" s="38"/>
      <c r="Z3632" s="38"/>
      <c r="AA3632" s="38"/>
      <c r="AB3632" s="38"/>
      <c r="AC3632" s="38"/>
      <c r="AD3632" s="38"/>
      <c r="AE3632" s="38"/>
      <c r="AT3632" s="21" t="s">
        <v>542</v>
      </c>
      <c r="AU3632" s="21" t="s">
        <v>85</v>
      </c>
    </row>
    <row r="3633" spans="1:65" s="15" customFormat="1" ht="11.25">
      <c r="B3633" s="227"/>
      <c r="C3633" s="228"/>
      <c r="D3633" s="206" t="s">
        <v>546</v>
      </c>
      <c r="E3633" s="229" t="s">
        <v>19</v>
      </c>
      <c r="F3633" s="230" t="s">
        <v>3861</v>
      </c>
      <c r="G3633" s="228"/>
      <c r="H3633" s="229" t="s">
        <v>19</v>
      </c>
      <c r="I3633" s="231"/>
      <c r="J3633" s="228"/>
      <c r="K3633" s="228"/>
      <c r="L3633" s="232"/>
      <c r="M3633" s="233"/>
      <c r="N3633" s="234"/>
      <c r="O3633" s="234"/>
      <c r="P3633" s="234"/>
      <c r="Q3633" s="234"/>
      <c r="R3633" s="234"/>
      <c r="S3633" s="234"/>
      <c r="T3633" s="235"/>
      <c r="AT3633" s="236" t="s">
        <v>546</v>
      </c>
      <c r="AU3633" s="236" t="s">
        <v>85</v>
      </c>
      <c r="AV3633" s="15" t="s">
        <v>79</v>
      </c>
      <c r="AW3633" s="15" t="s">
        <v>33</v>
      </c>
      <c r="AX3633" s="15" t="s">
        <v>72</v>
      </c>
      <c r="AY3633" s="236" t="s">
        <v>525</v>
      </c>
    </row>
    <row r="3634" spans="1:65" s="15" customFormat="1" ht="11.25">
      <c r="B3634" s="227"/>
      <c r="C3634" s="228"/>
      <c r="D3634" s="206" t="s">
        <v>546</v>
      </c>
      <c r="E3634" s="229" t="s">
        <v>19</v>
      </c>
      <c r="F3634" s="230" t="s">
        <v>3862</v>
      </c>
      <c r="G3634" s="228"/>
      <c r="H3634" s="229" t="s">
        <v>19</v>
      </c>
      <c r="I3634" s="231"/>
      <c r="J3634" s="228"/>
      <c r="K3634" s="228"/>
      <c r="L3634" s="232"/>
      <c r="M3634" s="233"/>
      <c r="N3634" s="234"/>
      <c r="O3634" s="234"/>
      <c r="P3634" s="234"/>
      <c r="Q3634" s="234"/>
      <c r="R3634" s="234"/>
      <c r="S3634" s="234"/>
      <c r="T3634" s="235"/>
      <c r="AT3634" s="236" t="s">
        <v>546</v>
      </c>
      <c r="AU3634" s="236" t="s">
        <v>85</v>
      </c>
      <c r="AV3634" s="15" t="s">
        <v>79</v>
      </c>
      <c r="AW3634" s="15" t="s">
        <v>33</v>
      </c>
      <c r="AX3634" s="15" t="s">
        <v>72</v>
      </c>
      <c r="AY3634" s="236" t="s">
        <v>525</v>
      </c>
    </row>
    <row r="3635" spans="1:65" s="13" customFormat="1" ht="11.25">
      <c r="B3635" s="204"/>
      <c r="C3635" s="205"/>
      <c r="D3635" s="206" t="s">
        <v>546</v>
      </c>
      <c r="E3635" s="207" t="s">
        <v>19</v>
      </c>
      <c r="F3635" s="208" t="s">
        <v>573</v>
      </c>
      <c r="G3635" s="205"/>
      <c r="H3635" s="209">
        <v>3</v>
      </c>
      <c r="I3635" s="210"/>
      <c r="J3635" s="205"/>
      <c r="K3635" s="205"/>
      <c r="L3635" s="211"/>
      <c r="M3635" s="212"/>
      <c r="N3635" s="213"/>
      <c r="O3635" s="213"/>
      <c r="P3635" s="213"/>
      <c r="Q3635" s="213"/>
      <c r="R3635" s="213"/>
      <c r="S3635" s="213"/>
      <c r="T3635" s="214"/>
      <c r="AT3635" s="215" t="s">
        <v>546</v>
      </c>
      <c r="AU3635" s="215" t="s">
        <v>85</v>
      </c>
      <c r="AV3635" s="13" t="s">
        <v>85</v>
      </c>
      <c r="AW3635" s="13" t="s">
        <v>33</v>
      </c>
      <c r="AX3635" s="13" t="s">
        <v>72</v>
      </c>
      <c r="AY3635" s="215" t="s">
        <v>525</v>
      </c>
    </row>
    <row r="3636" spans="1:65" s="15" customFormat="1" ht="11.25">
      <c r="B3636" s="227"/>
      <c r="C3636" s="228"/>
      <c r="D3636" s="206" t="s">
        <v>546</v>
      </c>
      <c r="E3636" s="229" t="s">
        <v>19</v>
      </c>
      <c r="F3636" s="230" t="s">
        <v>3864</v>
      </c>
      <c r="G3636" s="228"/>
      <c r="H3636" s="229" t="s">
        <v>19</v>
      </c>
      <c r="I3636" s="231"/>
      <c r="J3636" s="228"/>
      <c r="K3636" s="228"/>
      <c r="L3636" s="232"/>
      <c r="M3636" s="233"/>
      <c r="N3636" s="234"/>
      <c r="O3636" s="234"/>
      <c r="P3636" s="234"/>
      <c r="Q3636" s="234"/>
      <c r="R3636" s="234"/>
      <c r="S3636" s="234"/>
      <c r="T3636" s="235"/>
      <c r="AT3636" s="236" t="s">
        <v>546</v>
      </c>
      <c r="AU3636" s="236" t="s">
        <v>85</v>
      </c>
      <c r="AV3636" s="15" t="s">
        <v>79</v>
      </c>
      <c r="AW3636" s="15" t="s">
        <v>33</v>
      </c>
      <c r="AX3636" s="15" t="s">
        <v>72</v>
      </c>
      <c r="AY3636" s="236" t="s">
        <v>525</v>
      </c>
    </row>
    <row r="3637" spans="1:65" s="15" customFormat="1" ht="11.25">
      <c r="B3637" s="227"/>
      <c r="C3637" s="228"/>
      <c r="D3637" s="206" t="s">
        <v>546</v>
      </c>
      <c r="E3637" s="229" t="s">
        <v>19</v>
      </c>
      <c r="F3637" s="230" t="s">
        <v>1898</v>
      </c>
      <c r="G3637" s="228"/>
      <c r="H3637" s="229" t="s">
        <v>19</v>
      </c>
      <c r="I3637" s="231"/>
      <c r="J3637" s="228"/>
      <c r="K3637" s="228"/>
      <c r="L3637" s="232"/>
      <c r="M3637" s="233"/>
      <c r="N3637" s="234"/>
      <c r="O3637" s="234"/>
      <c r="P3637" s="234"/>
      <c r="Q3637" s="234"/>
      <c r="R3637" s="234"/>
      <c r="S3637" s="234"/>
      <c r="T3637" s="235"/>
      <c r="AT3637" s="236" t="s">
        <v>546</v>
      </c>
      <c r="AU3637" s="236" t="s">
        <v>85</v>
      </c>
      <c r="AV3637" s="15" t="s">
        <v>79</v>
      </c>
      <c r="AW3637" s="15" t="s">
        <v>33</v>
      </c>
      <c r="AX3637" s="15" t="s">
        <v>72</v>
      </c>
      <c r="AY3637" s="236" t="s">
        <v>525</v>
      </c>
    </row>
    <row r="3638" spans="1:65" s="13" customFormat="1" ht="11.25">
      <c r="B3638" s="204"/>
      <c r="C3638" s="205"/>
      <c r="D3638" s="206" t="s">
        <v>546</v>
      </c>
      <c r="E3638" s="207" t="s">
        <v>19</v>
      </c>
      <c r="F3638" s="208" t="s">
        <v>573</v>
      </c>
      <c r="G3638" s="205"/>
      <c r="H3638" s="209">
        <v>3</v>
      </c>
      <c r="I3638" s="210"/>
      <c r="J3638" s="205"/>
      <c r="K3638" s="205"/>
      <c r="L3638" s="211"/>
      <c r="M3638" s="212"/>
      <c r="N3638" s="213"/>
      <c r="O3638" s="213"/>
      <c r="P3638" s="213"/>
      <c r="Q3638" s="213"/>
      <c r="R3638" s="213"/>
      <c r="S3638" s="213"/>
      <c r="T3638" s="214"/>
      <c r="AT3638" s="215" t="s">
        <v>546</v>
      </c>
      <c r="AU3638" s="215" t="s">
        <v>85</v>
      </c>
      <c r="AV3638" s="13" t="s">
        <v>85</v>
      </c>
      <c r="AW3638" s="13" t="s">
        <v>33</v>
      </c>
      <c r="AX3638" s="13" t="s">
        <v>72</v>
      </c>
      <c r="AY3638" s="215" t="s">
        <v>525</v>
      </c>
    </row>
    <row r="3639" spans="1:65" s="14" customFormat="1" ht="11.25">
      <c r="B3639" s="216"/>
      <c r="C3639" s="217"/>
      <c r="D3639" s="206" t="s">
        <v>546</v>
      </c>
      <c r="E3639" s="218" t="s">
        <v>19</v>
      </c>
      <c r="F3639" s="219" t="s">
        <v>552</v>
      </c>
      <c r="G3639" s="217"/>
      <c r="H3639" s="220">
        <v>6</v>
      </c>
      <c r="I3639" s="221"/>
      <c r="J3639" s="217"/>
      <c r="K3639" s="217"/>
      <c r="L3639" s="222"/>
      <c r="M3639" s="223"/>
      <c r="N3639" s="224"/>
      <c r="O3639" s="224"/>
      <c r="P3639" s="224"/>
      <c r="Q3639" s="224"/>
      <c r="R3639" s="224"/>
      <c r="S3639" s="224"/>
      <c r="T3639" s="225"/>
      <c r="AT3639" s="226" t="s">
        <v>546</v>
      </c>
      <c r="AU3639" s="226" t="s">
        <v>85</v>
      </c>
      <c r="AV3639" s="14" t="s">
        <v>537</v>
      </c>
      <c r="AW3639" s="14" t="s">
        <v>33</v>
      </c>
      <c r="AX3639" s="14" t="s">
        <v>79</v>
      </c>
      <c r="AY3639" s="226" t="s">
        <v>525</v>
      </c>
    </row>
    <row r="3640" spans="1:65" s="2" customFormat="1" ht="37.9" customHeight="1">
      <c r="A3640" s="38"/>
      <c r="B3640" s="39"/>
      <c r="C3640" s="186" t="s">
        <v>3871</v>
      </c>
      <c r="D3640" s="186" t="s">
        <v>533</v>
      </c>
      <c r="E3640" s="187" t="s">
        <v>3872</v>
      </c>
      <c r="F3640" s="188" t="s">
        <v>3873</v>
      </c>
      <c r="G3640" s="189" t="s">
        <v>132</v>
      </c>
      <c r="H3640" s="190">
        <v>614.28800000000001</v>
      </c>
      <c r="I3640" s="191"/>
      <c r="J3640" s="192">
        <f>ROUND(I3640*H3640,2)</f>
        <v>0</v>
      </c>
      <c r="K3640" s="188" t="s">
        <v>536</v>
      </c>
      <c r="L3640" s="43"/>
      <c r="M3640" s="193" t="s">
        <v>19</v>
      </c>
      <c r="N3640" s="194" t="s">
        <v>44</v>
      </c>
      <c r="O3640" s="68"/>
      <c r="P3640" s="195">
        <f>O3640*H3640</f>
        <v>0</v>
      </c>
      <c r="Q3640" s="195">
        <v>4.0600000000000002E-3</v>
      </c>
      <c r="R3640" s="195">
        <f>Q3640*H3640</f>
        <v>2.4940092800000002</v>
      </c>
      <c r="S3640" s="195">
        <v>0</v>
      </c>
      <c r="T3640" s="196">
        <f>S3640*H3640</f>
        <v>0</v>
      </c>
      <c r="U3640" s="38"/>
      <c r="V3640" s="38"/>
      <c r="W3640" s="38"/>
      <c r="X3640" s="38"/>
      <c r="Y3640" s="38"/>
      <c r="Z3640" s="38"/>
      <c r="AA3640" s="38"/>
      <c r="AB3640" s="38"/>
      <c r="AC3640" s="38"/>
      <c r="AD3640" s="38"/>
      <c r="AE3640" s="38"/>
      <c r="AR3640" s="197" t="s">
        <v>642</v>
      </c>
      <c r="AT3640" s="197" t="s">
        <v>533</v>
      </c>
      <c r="AU3640" s="197" t="s">
        <v>85</v>
      </c>
      <c r="AY3640" s="21" t="s">
        <v>525</v>
      </c>
      <c r="BE3640" s="198">
        <f>IF(N3640="základní",J3640,0)</f>
        <v>0</v>
      </c>
      <c r="BF3640" s="198">
        <f>IF(N3640="snížená",J3640,0)</f>
        <v>0</v>
      </c>
      <c r="BG3640" s="198">
        <f>IF(N3640="zákl. přenesená",J3640,0)</f>
        <v>0</v>
      </c>
      <c r="BH3640" s="198">
        <f>IF(N3640="sníž. přenesená",J3640,0)</f>
        <v>0</v>
      </c>
      <c r="BI3640" s="198">
        <f>IF(N3640="nulová",J3640,0)</f>
        <v>0</v>
      </c>
      <c r="BJ3640" s="21" t="s">
        <v>85</v>
      </c>
      <c r="BK3640" s="198">
        <f>ROUND(I3640*H3640,2)</f>
        <v>0</v>
      </c>
      <c r="BL3640" s="21" t="s">
        <v>642</v>
      </c>
      <c r="BM3640" s="197" t="s">
        <v>3874</v>
      </c>
    </row>
    <row r="3641" spans="1:65" s="2" customFormat="1" ht="11.25">
      <c r="A3641" s="38"/>
      <c r="B3641" s="39"/>
      <c r="C3641" s="40"/>
      <c r="D3641" s="199" t="s">
        <v>542</v>
      </c>
      <c r="E3641" s="40"/>
      <c r="F3641" s="200" t="s">
        <v>3875</v>
      </c>
      <c r="G3641" s="40"/>
      <c r="H3641" s="40"/>
      <c r="I3641" s="201"/>
      <c r="J3641" s="40"/>
      <c r="K3641" s="40"/>
      <c r="L3641" s="43"/>
      <c r="M3641" s="202"/>
      <c r="N3641" s="203"/>
      <c r="O3641" s="68"/>
      <c r="P3641" s="68"/>
      <c r="Q3641" s="68"/>
      <c r="R3641" s="68"/>
      <c r="S3641" s="68"/>
      <c r="T3641" s="69"/>
      <c r="U3641" s="38"/>
      <c r="V3641" s="38"/>
      <c r="W3641" s="38"/>
      <c r="X3641" s="38"/>
      <c r="Y3641" s="38"/>
      <c r="Z3641" s="38"/>
      <c r="AA3641" s="38"/>
      <c r="AB3641" s="38"/>
      <c r="AC3641" s="38"/>
      <c r="AD3641" s="38"/>
      <c r="AE3641" s="38"/>
      <c r="AT3641" s="21" t="s">
        <v>542</v>
      </c>
      <c r="AU3641" s="21" t="s">
        <v>85</v>
      </c>
    </row>
    <row r="3642" spans="1:65" s="15" customFormat="1" ht="11.25">
      <c r="B3642" s="227"/>
      <c r="C3642" s="228"/>
      <c r="D3642" s="206" t="s">
        <v>546</v>
      </c>
      <c r="E3642" s="229" t="s">
        <v>19</v>
      </c>
      <c r="F3642" s="230" t="s">
        <v>3876</v>
      </c>
      <c r="G3642" s="228"/>
      <c r="H3642" s="229" t="s">
        <v>19</v>
      </c>
      <c r="I3642" s="231"/>
      <c r="J3642" s="228"/>
      <c r="K3642" s="228"/>
      <c r="L3642" s="232"/>
      <c r="M3642" s="233"/>
      <c r="N3642" s="234"/>
      <c r="O3642" s="234"/>
      <c r="P3642" s="234"/>
      <c r="Q3642" s="234"/>
      <c r="R3642" s="234"/>
      <c r="S3642" s="234"/>
      <c r="T3642" s="235"/>
      <c r="AT3642" s="236" t="s">
        <v>546</v>
      </c>
      <c r="AU3642" s="236" t="s">
        <v>85</v>
      </c>
      <c r="AV3642" s="15" t="s">
        <v>79</v>
      </c>
      <c r="AW3642" s="15" t="s">
        <v>33</v>
      </c>
      <c r="AX3642" s="15" t="s">
        <v>72</v>
      </c>
      <c r="AY3642" s="236" t="s">
        <v>525</v>
      </c>
    </row>
    <row r="3643" spans="1:65" s="15" customFormat="1" ht="11.25">
      <c r="B3643" s="227"/>
      <c r="C3643" s="228"/>
      <c r="D3643" s="206" t="s">
        <v>546</v>
      </c>
      <c r="E3643" s="229" t="s">
        <v>19</v>
      </c>
      <c r="F3643" s="230" t="s">
        <v>1933</v>
      </c>
      <c r="G3643" s="228"/>
      <c r="H3643" s="229" t="s">
        <v>19</v>
      </c>
      <c r="I3643" s="231"/>
      <c r="J3643" s="228"/>
      <c r="K3643" s="228"/>
      <c r="L3643" s="232"/>
      <c r="M3643" s="233"/>
      <c r="N3643" s="234"/>
      <c r="O3643" s="234"/>
      <c r="P3643" s="234"/>
      <c r="Q3643" s="234"/>
      <c r="R3643" s="234"/>
      <c r="S3643" s="234"/>
      <c r="T3643" s="235"/>
      <c r="AT3643" s="236" t="s">
        <v>546</v>
      </c>
      <c r="AU3643" s="236" t="s">
        <v>85</v>
      </c>
      <c r="AV3643" s="15" t="s">
        <v>79</v>
      </c>
      <c r="AW3643" s="15" t="s">
        <v>33</v>
      </c>
      <c r="AX3643" s="15" t="s">
        <v>72</v>
      </c>
      <c r="AY3643" s="236" t="s">
        <v>525</v>
      </c>
    </row>
    <row r="3644" spans="1:65" s="13" customFormat="1" ht="11.25">
      <c r="B3644" s="204"/>
      <c r="C3644" s="205"/>
      <c r="D3644" s="206" t="s">
        <v>546</v>
      </c>
      <c r="E3644" s="207" t="s">
        <v>19</v>
      </c>
      <c r="F3644" s="208" t="s">
        <v>3877</v>
      </c>
      <c r="G3644" s="205"/>
      <c r="H3644" s="209">
        <v>9.34</v>
      </c>
      <c r="I3644" s="210"/>
      <c r="J3644" s="205"/>
      <c r="K3644" s="205"/>
      <c r="L3644" s="211"/>
      <c r="M3644" s="212"/>
      <c r="N3644" s="213"/>
      <c r="O3644" s="213"/>
      <c r="P3644" s="213"/>
      <c r="Q3644" s="213"/>
      <c r="R3644" s="213"/>
      <c r="S3644" s="213"/>
      <c r="T3644" s="214"/>
      <c r="AT3644" s="215" t="s">
        <v>546</v>
      </c>
      <c r="AU3644" s="215" t="s">
        <v>85</v>
      </c>
      <c r="AV3644" s="13" t="s">
        <v>85</v>
      </c>
      <c r="AW3644" s="13" t="s">
        <v>33</v>
      </c>
      <c r="AX3644" s="13" t="s">
        <v>72</v>
      </c>
      <c r="AY3644" s="215" t="s">
        <v>525</v>
      </c>
    </row>
    <row r="3645" spans="1:65" s="15" customFormat="1" ht="11.25">
      <c r="B3645" s="227"/>
      <c r="C3645" s="228"/>
      <c r="D3645" s="206" t="s">
        <v>546</v>
      </c>
      <c r="E3645" s="229" t="s">
        <v>19</v>
      </c>
      <c r="F3645" s="230" t="s">
        <v>1871</v>
      </c>
      <c r="G3645" s="228"/>
      <c r="H3645" s="229" t="s">
        <v>19</v>
      </c>
      <c r="I3645" s="231"/>
      <c r="J3645" s="228"/>
      <c r="K3645" s="228"/>
      <c r="L3645" s="232"/>
      <c r="M3645" s="233"/>
      <c r="N3645" s="234"/>
      <c r="O3645" s="234"/>
      <c r="P3645" s="234"/>
      <c r="Q3645" s="234"/>
      <c r="R3645" s="234"/>
      <c r="S3645" s="234"/>
      <c r="T3645" s="235"/>
      <c r="AT3645" s="236" t="s">
        <v>546</v>
      </c>
      <c r="AU3645" s="236" t="s">
        <v>85</v>
      </c>
      <c r="AV3645" s="15" t="s">
        <v>79</v>
      </c>
      <c r="AW3645" s="15" t="s">
        <v>33</v>
      </c>
      <c r="AX3645" s="15" t="s">
        <v>72</v>
      </c>
      <c r="AY3645" s="236" t="s">
        <v>525</v>
      </c>
    </row>
    <row r="3646" spans="1:65" s="13" customFormat="1" ht="11.25">
      <c r="B3646" s="204"/>
      <c r="C3646" s="205"/>
      <c r="D3646" s="206" t="s">
        <v>546</v>
      </c>
      <c r="E3646" s="207" t="s">
        <v>19</v>
      </c>
      <c r="F3646" s="208" t="s">
        <v>3878</v>
      </c>
      <c r="G3646" s="205"/>
      <c r="H3646" s="209">
        <v>12.15</v>
      </c>
      <c r="I3646" s="210"/>
      <c r="J3646" s="205"/>
      <c r="K3646" s="205"/>
      <c r="L3646" s="211"/>
      <c r="M3646" s="212"/>
      <c r="N3646" s="213"/>
      <c r="O3646" s="213"/>
      <c r="P3646" s="213"/>
      <c r="Q3646" s="213"/>
      <c r="R3646" s="213"/>
      <c r="S3646" s="213"/>
      <c r="T3646" s="214"/>
      <c r="AT3646" s="215" t="s">
        <v>546</v>
      </c>
      <c r="AU3646" s="215" t="s">
        <v>85</v>
      </c>
      <c r="AV3646" s="13" t="s">
        <v>85</v>
      </c>
      <c r="AW3646" s="13" t="s">
        <v>33</v>
      </c>
      <c r="AX3646" s="13" t="s">
        <v>72</v>
      </c>
      <c r="AY3646" s="215" t="s">
        <v>525</v>
      </c>
    </row>
    <row r="3647" spans="1:65" s="15" customFormat="1" ht="11.25">
      <c r="B3647" s="227"/>
      <c r="C3647" s="228"/>
      <c r="D3647" s="206" t="s">
        <v>546</v>
      </c>
      <c r="E3647" s="229" t="s">
        <v>19</v>
      </c>
      <c r="F3647" s="230" t="s">
        <v>1963</v>
      </c>
      <c r="G3647" s="228"/>
      <c r="H3647" s="229" t="s">
        <v>19</v>
      </c>
      <c r="I3647" s="231"/>
      <c r="J3647" s="228"/>
      <c r="K3647" s="228"/>
      <c r="L3647" s="232"/>
      <c r="M3647" s="233"/>
      <c r="N3647" s="234"/>
      <c r="O3647" s="234"/>
      <c r="P3647" s="234"/>
      <c r="Q3647" s="234"/>
      <c r="R3647" s="234"/>
      <c r="S3647" s="234"/>
      <c r="T3647" s="235"/>
      <c r="AT3647" s="236" t="s">
        <v>546</v>
      </c>
      <c r="AU3647" s="236" t="s">
        <v>85</v>
      </c>
      <c r="AV3647" s="15" t="s">
        <v>79</v>
      </c>
      <c r="AW3647" s="15" t="s">
        <v>33</v>
      </c>
      <c r="AX3647" s="15" t="s">
        <v>72</v>
      </c>
      <c r="AY3647" s="236" t="s">
        <v>525</v>
      </c>
    </row>
    <row r="3648" spans="1:65" s="13" customFormat="1" ht="11.25">
      <c r="B3648" s="204"/>
      <c r="C3648" s="205"/>
      <c r="D3648" s="206" t="s">
        <v>546</v>
      </c>
      <c r="E3648" s="207" t="s">
        <v>19</v>
      </c>
      <c r="F3648" s="208" t="s">
        <v>3879</v>
      </c>
      <c r="G3648" s="205"/>
      <c r="H3648" s="209">
        <v>12.51</v>
      </c>
      <c r="I3648" s="210"/>
      <c r="J3648" s="205"/>
      <c r="K3648" s="205"/>
      <c r="L3648" s="211"/>
      <c r="M3648" s="212"/>
      <c r="N3648" s="213"/>
      <c r="O3648" s="213"/>
      <c r="P3648" s="213"/>
      <c r="Q3648" s="213"/>
      <c r="R3648" s="213"/>
      <c r="S3648" s="213"/>
      <c r="T3648" s="214"/>
      <c r="AT3648" s="215" t="s">
        <v>546</v>
      </c>
      <c r="AU3648" s="215" t="s">
        <v>85</v>
      </c>
      <c r="AV3648" s="13" t="s">
        <v>85</v>
      </c>
      <c r="AW3648" s="13" t="s">
        <v>33</v>
      </c>
      <c r="AX3648" s="13" t="s">
        <v>72</v>
      </c>
      <c r="AY3648" s="215" t="s">
        <v>525</v>
      </c>
    </row>
    <row r="3649" spans="2:51" s="15" customFormat="1" ht="11.25">
      <c r="B3649" s="227"/>
      <c r="C3649" s="228"/>
      <c r="D3649" s="206" t="s">
        <v>546</v>
      </c>
      <c r="E3649" s="229" t="s">
        <v>19</v>
      </c>
      <c r="F3649" s="230" t="s">
        <v>1971</v>
      </c>
      <c r="G3649" s="228"/>
      <c r="H3649" s="229" t="s">
        <v>19</v>
      </c>
      <c r="I3649" s="231"/>
      <c r="J3649" s="228"/>
      <c r="K3649" s="228"/>
      <c r="L3649" s="232"/>
      <c r="M3649" s="233"/>
      <c r="N3649" s="234"/>
      <c r="O3649" s="234"/>
      <c r="P3649" s="234"/>
      <c r="Q3649" s="234"/>
      <c r="R3649" s="234"/>
      <c r="S3649" s="234"/>
      <c r="T3649" s="235"/>
      <c r="AT3649" s="236" t="s">
        <v>546</v>
      </c>
      <c r="AU3649" s="236" t="s">
        <v>85</v>
      </c>
      <c r="AV3649" s="15" t="s">
        <v>79</v>
      </c>
      <c r="AW3649" s="15" t="s">
        <v>33</v>
      </c>
      <c r="AX3649" s="15" t="s">
        <v>72</v>
      </c>
      <c r="AY3649" s="236" t="s">
        <v>525</v>
      </c>
    </row>
    <row r="3650" spans="2:51" s="13" customFormat="1" ht="11.25">
      <c r="B3650" s="204"/>
      <c r="C3650" s="205"/>
      <c r="D3650" s="206" t="s">
        <v>546</v>
      </c>
      <c r="E3650" s="207" t="s">
        <v>19</v>
      </c>
      <c r="F3650" s="208" t="s">
        <v>3880</v>
      </c>
      <c r="G3650" s="205"/>
      <c r="H3650" s="209">
        <v>15.57</v>
      </c>
      <c r="I3650" s="210"/>
      <c r="J3650" s="205"/>
      <c r="K3650" s="205"/>
      <c r="L3650" s="211"/>
      <c r="M3650" s="212"/>
      <c r="N3650" s="213"/>
      <c r="O3650" s="213"/>
      <c r="P3650" s="213"/>
      <c r="Q3650" s="213"/>
      <c r="R3650" s="213"/>
      <c r="S3650" s="213"/>
      <c r="T3650" s="214"/>
      <c r="AT3650" s="215" t="s">
        <v>546</v>
      </c>
      <c r="AU3650" s="215" t="s">
        <v>85</v>
      </c>
      <c r="AV3650" s="13" t="s">
        <v>85</v>
      </c>
      <c r="AW3650" s="13" t="s">
        <v>33</v>
      </c>
      <c r="AX3650" s="13" t="s">
        <v>72</v>
      </c>
      <c r="AY3650" s="215" t="s">
        <v>525</v>
      </c>
    </row>
    <row r="3651" spans="2:51" s="15" customFormat="1" ht="11.25">
      <c r="B3651" s="227"/>
      <c r="C3651" s="228"/>
      <c r="D3651" s="206" t="s">
        <v>546</v>
      </c>
      <c r="E3651" s="229" t="s">
        <v>19</v>
      </c>
      <c r="F3651" s="230" t="s">
        <v>1905</v>
      </c>
      <c r="G3651" s="228"/>
      <c r="H3651" s="229" t="s">
        <v>19</v>
      </c>
      <c r="I3651" s="231"/>
      <c r="J3651" s="228"/>
      <c r="K3651" s="228"/>
      <c r="L3651" s="232"/>
      <c r="M3651" s="233"/>
      <c r="N3651" s="234"/>
      <c r="O3651" s="234"/>
      <c r="P3651" s="234"/>
      <c r="Q3651" s="234"/>
      <c r="R3651" s="234"/>
      <c r="S3651" s="234"/>
      <c r="T3651" s="235"/>
      <c r="AT3651" s="236" t="s">
        <v>546</v>
      </c>
      <c r="AU3651" s="236" t="s">
        <v>85</v>
      </c>
      <c r="AV3651" s="15" t="s">
        <v>79</v>
      </c>
      <c r="AW3651" s="15" t="s">
        <v>33</v>
      </c>
      <c r="AX3651" s="15" t="s">
        <v>72</v>
      </c>
      <c r="AY3651" s="236" t="s">
        <v>525</v>
      </c>
    </row>
    <row r="3652" spans="2:51" s="13" customFormat="1" ht="11.25">
      <c r="B3652" s="204"/>
      <c r="C3652" s="205"/>
      <c r="D3652" s="206" t="s">
        <v>546</v>
      </c>
      <c r="E3652" s="207" t="s">
        <v>19</v>
      </c>
      <c r="F3652" s="208" t="s">
        <v>3881</v>
      </c>
      <c r="G3652" s="205"/>
      <c r="H3652" s="209">
        <v>9.7759999999999998</v>
      </c>
      <c r="I3652" s="210"/>
      <c r="J3652" s="205"/>
      <c r="K3652" s="205"/>
      <c r="L3652" s="211"/>
      <c r="M3652" s="212"/>
      <c r="N3652" s="213"/>
      <c r="O3652" s="213"/>
      <c r="P3652" s="213"/>
      <c r="Q3652" s="213"/>
      <c r="R3652" s="213"/>
      <c r="S3652" s="213"/>
      <c r="T3652" s="214"/>
      <c r="AT3652" s="215" t="s">
        <v>546</v>
      </c>
      <c r="AU3652" s="215" t="s">
        <v>85</v>
      </c>
      <c r="AV3652" s="13" t="s">
        <v>85</v>
      </c>
      <c r="AW3652" s="13" t="s">
        <v>33</v>
      </c>
      <c r="AX3652" s="13" t="s">
        <v>72</v>
      </c>
      <c r="AY3652" s="215" t="s">
        <v>525</v>
      </c>
    </row>
    <row r="3653" spans="2:51" s="15" customFormat="1" ht="11.25">
      <c r="B3653" s="227"/>
      <c r="C3653" s="228"/>
      <c r="D3653" s="206" t="s">
        <v>546</v>
      </c>
      <c r="E3653" s="229" t="s">
        <v>19</v>
      </c>
      <c r="F3653" s="230" t="s">
        <v>2050</v>
      </c>
      <c r="G3653" s="228"/>
      <c r="H3653" s="229" t="s">
        <v>19</v>
      </c>
      <c r="I3653" s="231"/>
      <c r="J3653" s="228"/>
      <c r="K3653" s="228"/>
      <c r="L3653" s="232"/>
      <c r="M3653" s="233"/>
      <c r="N3653" s="234"/>
      <c r="O3653" s="234"/>
      <c r="P3653" s="234"/>
      <c r="Q3653" s="234"/>
      <c r="R3653" s="234"/>
      <c r="S3653" s="234"/>
      <c r="T3653" s="235"/>
      <c r="AT3653" s="236" t="s">
        <v>546</v>
      </c>
      <c r="AU3653" s="236" t="s">
        <v>85</v>
      </c>
      <c r="AV3653" s="15" t="s">
        <v>79</v>
      </c>
      <c r="AW3653" s="15" t="s">
        <v>33</v>
      </c>
      <c r="AX3653" s="15" t="s">
        <v>72</v>
      </c>
      <c r="AY3653" s="236" t="s">
        <v>525</v>
      </c>
    </row>
    <row r="3654" spans="2:51" s="13" customFormat="1" ht="11.25">
      <c r="B3654" s="204"/>
      <c r="C3654" s="205"/>
      <c r="D3654" s="206" t="s">
        <v>546</v>
      </c>
      <c r="E3654" s="207" t="s">
        <v>19</v>
      </c>
      <c r="F3654" s="208" t="s">
        <v>3882</v>
      </c>
      <c r="G3654" s="205"/>
      <c r="H3654" s="209">
        <v>23.08</v>
      </c>
      <c r="I3654" s="210"/>
      <c r="J3654" s="205"/>
      <c r="K3654" s="205"/>
      <c r="L3654" s="211"/>
      <c r="M3654" s="212"/>
      <c r="N3654" s="213"/>
      <c r="O3654" s="213"/>
      <c r="P3654" s="213"/>
      <c r="Q3654" s="213"/>
      <c r="R3654" s="213"/>
      <c r="S3654" s="213"/>
      <c r="T3654" s="214"/>
      <c r="AT3654" s="215" t="s">
        <v>546</v>
      </c>
      <c r="AU3654" s="215" t="s">
        <v>85</v>
      </c>
      <c r="AV3654" s="13" t="s">
        <v>85</v>
      </c>
      <c r="AW3654" s="13" t="s">
        <v>33</v>
      </c>
      <c r="AX3654" s="13" t="s">
        <v>72</v>
      </c>
      <c r="AY3654" s="215" t="s">
        <v>525</v>
      </c>
    </row>
    <row r="3655" spans="2:51" s="15" customFormat="1" ht="11.25">
      <c r="B3655" s="227"/>
      <c r="C3655" s="228"/>
      <c r="D3655" s="206" t="s">
        <v>546</v>
      </c>
      <c r="E3655" s="229" t="s">
        <v>19</v>
      </c>
      <c r="F3655" s="230" t="s">
        <v>1925</v>
      </c>
      <c r="G3655" s="228"/>
      <c r="H3655" s="229" t="s">
        <v>19</v>
      </c>
      <c r="I3655" s="231"/>
      <c r="J3655" s="228"/>
      <c r="K3655" s="228"/>
      <c r="L3655" s="232"/>
      <c r="M3655" s="233"/>
      <c r="N3655" s="234"/>
      <c r="O3655" s="234"/>
      <c r="P3655" s="234"/>
      <c r="Q3655" s="234"/>
      <c r="R3655" s="234"/>
      <c r="S3655" s="234"/>
      <c r="T3655" s="235"/>
      <c r="AT3655" s="236" t="s">
        <v>546</v>
      </c>
      <c r="AU3655" s="236" t="s">
        <v>85</v>
      </c>
      <c r="AV3655" s="15" t="s">
        <v>79</v>
      </c>
      <c r="AW3655" s="15" t="s">
        <v>33</v>
      </c>
      <c r="AX3655" s="15" t="s">
        <v>72</v>
      </c>
      <c r="AY3655" s="236" t="s">
        <v>525</v>
      </c>
    </row>
    <row r="3656" spans="2:51" s="13" customFormat="1" ht="11.25">
      <c r="B3656" s="204"/>
      <c r="C3656" s="205"/>
      <c r="D3656" s="206" t="s">
        <v>546</v>
      </c>
      <c r="E3656" s="207" t="s">
        <v>19</v>
      </c>
      <c r="F3656" s="208" t="s">
        <v>3883</v>
      </c>
      <c r="G3656" s="205"/>
      <c r="H3656" s="209">
        <v>31.53</v>
      </c>
      <c r="I3656" s="210"/>
      <c r="J3656" s="205"/>
      <c r="K3656" s="205"/>
      <c r="L3656" s="211"/>
      <c r="M3656" s="212"/>
      <c r="N3656" s="213"/>
      <c r="O3656" s="213"/>
      <c r="P3656" s="213"/>
      <c r="Q3656" s="213"/>
      <c r="R3656" s="213"/>
      <c r="S3656" s="213"/>
      <c r="T3656" s="214"/>
      <c r="AT3656" s="215" t="s">
        <v>546</v>
      </c>
      <c r="AU3656" s="215" t="s">
        <v>85</v>
      </c>
      <c r="AV3656" s="13" t="s">
        <v>85</v>
      </c>
      <c r="AW3656" s="13" t="s">
        <v>33</v>
      </c>
      <c r="AX3656" s="13" t="s">
        <v>72</v>
      </c>
      <c r="AY3656" s="215" t="s">
        <v>525</v>
      </c>
    </row>
    <row r="3657" spans="2:51" s="15" customFormat="1" ht="11.25">
      <c r="B3657" s="227"/>
      <c r="C3657" s="228"/>
      <c r="D3657" s="206" t="s">
        <v>546</v>
      </c>
      <c r="E3657" s="229" t="s">
        <v>19</v>
      </c>
      <c r="F3657" s="230" t="s">
        <v>2061</v>
      </c>
      <c r="G3657" s="228"/>
      <c r="H3657" s="229" t="s">
        <v>19</v>
      </c>
      <c r="I3657" s="231"/>
      <c r="J3657" s="228"/>
      <c r="K3657" s="228"/>
      <c r="L3657" s="232"/>
      <c r="M3657" s="233"/>
      <c r="N3657" s="234"/>
      <c r="O3657" s="234"/>
      <c r="P3657" s="234"/>
      <c r="Q3657" s="234"/>
      <c r="R3657" s="234"/>
      <c r="S3657" s="234"/>
      <c r="T3657" s="235"/>
      <c r="AT3657" s="236" t="s">
        <v>546</v>
      </c>
      <c r="AU3657" s="236" t="s">
        <v>85</v>
      </c>
      <c r="AV3657" s="15" t="s">
        <v>79</v>
      </c>
      <c r="AW3657" s="15" t="s">
        <v>33</v>
      </c>
      <c r="AX3657" s="15" t="s">
        <v>72</v>
      </c>
      <c r="AY3657" s="236" t="s">
        <v>525</v>
      </c>
    </row>
    <row r="3658" spans="2:51" s="13" customFormat="1" ht="11.25">
      <c r="B3658" s="204"/>
      <c r="C3658" s="205"/>
      <c r="D3658" s="206" t="s">
        <v>546</v>
      </c>
      <c r="E3658" s="207" t="s">
        <v>19</v>
      </c>
      <c r="F3658" s="208" t="s">
        <v>3884</v>
      </c>
      <c r="G3658" s="205"/>
      <c r="H3658" s="209">
        <v>18.756</v>
      </c>
      <c r="I3658" s="210"/>
      <c r="J3658" s="205"/>
      <c r="K3658" s="205"/>
      <c r="L3658" s="211"/>
      <c r="M3658" s="212"/>
      <c r="N3658" s="213"/>
      <c r="O3658" s="213"/>
      <c r="P3658" s="213"/>
      <c r="Q3658" s="213"/>
      <c r="R3658" s="213"/>
      <c r="S3658" s="213"/>
      <c r="T3658" s="214"/>
      <c r="AT3658" s="215" t="s">
        <v>546</v>
      </c>
      <c r="AU3658" s="215" t="s">
        <v>85</v>
      </c>
      <c r="AV3658" s="13" t="s">
        <v>85</v>
      </c>
      <c r="AW3658" s="13" t="s">
        <v>33</v>
      </c>
      <c r="AX3658" s="13" t="s">
        <v>72</v>
      </c>
      <c r="AY3658" s="215" t="s">
        <v>525</v>
      </c>
    </row>
    <row r="3659" spans="2:51" s="15" customFormat="1" ht="11.25">
      <c r="B3659" s="227"/>
      <c r="C3659" s="228"/>
      <c r="D3659" s="206" t="s">
        <v>546</v>
      </c>
      <c r="E3659" s="229" t="s">
        <v>19</v>
      </c>
      <c r="F3659" s="230" t="s">
        <v>1996</v>
      </c>
      <c r="G3659" s="228"/>
      <c r="H3659" s="229" t="s">
        <v>19</v>
      </c>
      <c r="I3659" s="231"/>
      <c r="J3659" s="228"/>
      <c r="K3659" s="228"/>
      <c r="L3659" s="232"/>
      <c r="M3659" s="233"/>
      <c r="N3659" s="234"/>
      <c r="O3659" s="234"/>
      <c r="P3659" s="234"/>
      <c r="Q3659" s="234"/>
      <c r="R3659" s="234"/>
      <c r="S3659" s="234"/>
      <c r="T3659" s="235"/>
      <c r="AT3659" s="236" t="s">
        <v>546</v>
      </c>
      <c r="AU3659" s="236" t="s">
        <v>85</v>
      </c>
      <c r="AV3659" s="15" t="s">
        <v>79</v>
      </c>
      <c r="AW3659" s="15" t="s">
        <v>33</v>
      </c>
      <c r="AX3659" s="15" t="s">
        <v>72</v>
      </c>
      <c r="AY3659" s="236" t="s">
        <v>525</v>
      </c>
    </row>
    <row r="3660" spans="2:51" s="13" customFormat="1" ht="11.25">
      <c r="B3660" s="204"/>
      <c r="C3660" s="205"/>
      <c r="D3660" s="206" t="s">
        <v>546</v>
      </c>
      <c r="E3660" s="207" t="s">
        <v>19</v>
      </c>
      <c r="F3660" s="208" t="s">
        <v>3885</v>
      </c>
      <c r="G3660" s="205"/>
      <c r="H3660" s="209">
        <v>22.765999999999998</v>
      </c>
      <c r="I3660" s="210"/>
      <c r="J3660" s="205"/>
      <c r="K3660" s="205"/>
      <c r="L3660" s="211"/>
      <c r="M3660" s="212"/>
      <c r="N3660" s="213"/>
      <c r="O3660" s="213"/>
      <c r="P3660" s="213"/>
      <c r="Q3660" s="213"/>
      <c r="R3660" s="213"/>
      <c r="S3660" s="213"/>
      <c r="T3660" s="214"/>
      <c r="AT3660" s="215" t="s">
        <v>546</v>
      </c>
      <c r="AU3660" s="215" t="s">
        <v>85</v>
      </c>
      <c r="AV3660" s="13" t="s">
        <v>85</v>
      </c>
      <c r="AW3660" s="13" t="s">
        <v>33</v>
      </c>
      <c r="AX3660" s="13" t="s">
        <v>72</v>
      </c>
      <c r="AY3660" s="215" t="s">
        <v>525</v>
      </c>
    </row>
    <row r="3661" spans="2:51" s="15" customFormat="1" ht="11.25">
      <c r="B3661" s="227"/>
      <c r="C3661" s="228"/>
      <c r="D3661" s="206" t="s">
        <v>546</v>
      </c>
      <c r="E3661" s="229" t="s">
        <v>19</v>
      </c>
      <c r="F3661" s="230" t="s">
        <v>1910</v>
      </c>
      <c r="G3661" s="228"/>
      <c r="H3661" s="229" t="s">
        <v>19</v>
      </c>
      <c r="I3661" s="231"/>
      <c r="J3661" s="228"/>
      <c r="K3661" s="228"/>
      <c r="L3661" s="232"/>
      <c r="M3661" s="233"/>
      <c r="N3661" s="234"/>
      <c r="O3661" s="234"/>
      <c r="P3661" s="234"/>
      <c r="Q3661" s="234"/>
      <c r="R3661" s="234"/>
      <c r="S3661" s="234"/>
      <c r="T3661" s="235"/>
      <c r="AT3661" s="236" t="s">
        <v>546</v>
      </c>
      <c r="AU3661" s="236" t="s">
        <v>85</v>
      </c>
      <c r="AV3661" s="15" t="s">
        <v>79</v>
      </c>
      <c r="AW3661" s="15" t="s">
        <v>33</v>
      </c>
      <c r="AX3661" s="15" t="s">
        <v>72</v>
      </c>
      <c r="AY3661" s="236" t="s">
        <v>525</v>
      </c>
    </row>
    <row r="3662" spans="2:51" s="13" customFormat="1" ht="11.25">
      <c r="B3662" s="204"/>
      <c r="C3662" s="205"/>
      <c r="D3662" s="206" t="s">
        <v>546</v>
      </c>
      <c r="E3662" s="207" t="s">
        <v>19</v>
      </c>
      <c r="F3662" s="208" t="s">
        <v>3886</v>
      </c>
      <c r="G3662" s="205"/>
      <c r="H3662" s="209">
        <v>38.799999999999997</v>
      </c>
      <c r="I3662" s="210"/>
      <c r="J3662" s="205"/>
      <c r="K3662" s="205"/>
      <c r="L3662" s="211"/>
      <c r="M3662" s="212"/>
      <c r="N3662" s="213"/>
      <c r="O3662" s="213"/>
      <c r="P3662" s="213"/>
      <c r="Q3662" s="213"/>
      <c r="R3662" s="213"/>
      <c r="S3662" s="213"/>
      <c r="T3662" s="214"/>
      <c r="AT3662" s="215" t="s">
        <v>546</v>
      </c>
      <c r="AU3662" s="215" t="s">
        <v>85</v>
      </c>
      <c r="AV3662" s="13" t="s">
        <v>85</v>
      </c>
      <c r="AW3662" s="13" t="s">
        <v>33</v>
      </c>
      <c r="AX3662" s="13" t="s">
        <v>72</v>
      </c>
      <c r="AY3662" s="215" t="s">
        <v>525</v>
      </c>
    </row>
    <row r="3663" spans="2:51" s="15" customFormat="1" ht="11.25">
      <c r="B3663" s="227"/>
      <c r="C3663" s="228"/>
      <c r="D3663" s="206" t="s">
        <v>546</v>
      </c>
      <c r="E3663" s="229" t="s">
        <v>19</v>
      </c>
      <c r="F3663" s="230" t="s">
        <v>2043</v>
      </c>
      <c r="G3663" s="228"/>
      <c r="H3663" s="229" t="s">
        <v>19</v>
      </c>
      <c r="I3663" s="231"/>
      <c r="J3663" s="228"/>
      <c r="K3663" s="228"/>
      <c r="L3663" s="232"/>
      <c r="M3663" s="233"/>
      <c r="N3663" s="234"/>
      <c r="O3663" s="234"/>
      <c r="P3663" s="234"/>
      <c r="Q3663" s="234"/>
      <c r="R3663" s="234"/>
      <c r="S3663" s="234"/>
      <c r="T3663" s="235"/>
      <c r="AT3663" s="236" t="s">
        <v>546</v>
      </c>
      <c r="AU3663" s="236" t="s">
        <v>85</v>
      </c>
      <c r="AV3663" s="15" t="s">
        <v>79</v>
      </c>
      <c r="AW3663" s="15" t="s">
        <v>33</v>
      </c>
      <c r="AX3663" s="15" t="s">
        <v>72</v>
      </c>
      <c r="AY3663" s="236" t="s">
        <v>525</v>
      </c>
    </row>
    <row r="3664" spans="2:51" s="13" customFormat="1" ht="11.25">
      <c r="B3664" s="204"/>
      <c r="C3664" s="205"/>
      <c r="D3664" s="206" t="s">
        <v>546</v>
      </c>
      <c r="E3664" s="207" t="s">
        <v>19</v>
      </c>
      <c r="F3664" s="208" t="s">
        <v>3887</v>
      </c>
      <c r="G3664" s="205"/>
      <c r="H3664" s="209">
        <v>55.41</v>
      </c>
      <c r="I3664" s="210"/>
      <c r="J3664" s="205"/>
      <c r="K3664" s="205"/>
      <c r="L3664" s="211"/>
      <c r="M3664" s="212"/>
      <c r="N3664" s="213"/>
      <c r="O3664" s="213"/>
      <c r="P3664" s="213"/>
      <c r="Q3664" s="213"/>
      <c r="R3664" s="213"/>
      <c r="S3664" s="213"/>
      <c r="T3664" s="214"/>
      <c r="AT3664" s="215" t="s">
        <v>546</v>
      </c>
      <c r="AU3664" s="215" t="s">
        <v>85</v>
      </c>
      <c r="AV3664" s="13" t="s">
        <v>85</v>
      </c>
      <c r="AW3664" s="13" t="s">
        <v>33</v>
      </c>
      <c r="AX3664" s="13" t="s">
        <v>72</v>
      </c>
      <c r="AY3664" s="215" t="s">
        <v>525</v>
      </c>
    </row>
    <row r="3665" spans="1:65" s="15" customFormat="1" ht="11.25">
      <c r="B3665" s="227"/>
      <c r="C3665" s="228"/>
      <c r="D3665" s="206" t="s">
        <v>546</v>
      </c>
      <c r="E3665" s="229" t="s">
        <v>19</v>
      </c>
      <c r="F3665" s="230" t="s">
        <v>1921</v>
      </c>
      <c r="G3665" s="228"/>
      <c r="H3665" s="229" t="s">
        <v>19</v>
      </c>
      <c r="I3665" s="231"/>
      <c r="J3665" s="228"/>
      <c r="K3665" s="228"/>
      <c r="L3665" s="232"/>
      <c r="M3665" s="233"/>
      <c r="N3665" s="234"/>
      <c r="O3665" s="234"/>
      <c r="P3665" s="234"/>
      <c r="Q3665" s="234"/>
      <c r="R3665" s="234"/>
      <c r="S3665" s="234"/>
      <c r="T3665" s="235"/>
      <c r="AT3665" s="236" t="s">
        <v>546</v>
      </c>
      <c r="AU3665" s="236" t="s">
        <v>85</v>
      </c>
      <c r="AV3665" s="15" t="s">
        <v>79</v>
      </c>
      <c r="AW3665" s="15" t="s">
        <v>33</v>
      </c>
      <c r="AX3665" s="15" t="s">
        <v>72</v>
      </c>
      <c r="AY3665" s="236" t="s">
        <v>525</v>
      </c>
    </row>
    <row r="3666" spans="1:65" s="13" customFormat="1" ht="11.25">
      <c r="B3666" s="204"/>
      <c r="C3666" s="205"/>
      <c r="D3666" s="206" t="s">
        <v>546</v>
      </c>
      <c r="E3666" s="207" t="s">
        <v>19</v>
      </c>
      <c r="F3666" s="208" t="s">
        <v>3888</v>
      </c>
      <c r="G3666" s="205"/>
      <c r="H3666" s="209">
        <v>58.51</v>
      </c>
      <c r="I3666" s="210"/>
      <c r="J3666" s="205"/>
      <c r="K3666" s="205"/>
      <c r="L3666" s="211"/>
      <c r="M3666" s="212"/>
      <c r="N3666" s="213"/>
      <c r="O3666" s="213"/>
      <c r="P3666" s="213"/>
      <c r="Q3666" s="213"/>
      <c r="R3666" s="213"/>
      <c r="S3666" s="213"/>
      <c r="T3666" s="214"/>
      <c r="AT3666" s="215" t="s">
        <v>546</v>
      </c>
      <c r="AU3666" s="215" t="s">
        <v>85</v>
      </c>
      <c r="AV3666" s="13" t="s">
        <v>85</v>
      </c>
      <c r="AW3666" s="13" t="s">
        <v>33</v>
      </c>
      <c r="AX3666" s="13" t="s">
        <v>72</v>
      </c>
      <c r="AY3666" s="215" t="s">
        <v>525</v>
      </c>
    </row>
    <row r="3667" spans="1:65" s="15" customFormat="1" ht="11.25">
      <c r="B3667" s="227"/>
      <c r="C3667" s="228"/>
      <c r="D3667" s="206" t="s">
        <v>546</v>
      </c>
      <c r="E3667" s="229" t="s">
        <v>19</v>
      </c>
      <c r="F3667" s="230" t="s">
        <v>2039</v>
      </c>
      <c r="G3667" s="228"/>
      <c r="H3667" s="229" t="s">
        <v>19</v>
      </c>
      <c r="I3667" s="231"/>
      <c r="J3667" s="228"/>
      <c r="K3667" s="228"/>
      <c r="L3667" s="232"/>
      <c r="M3667" s="233"/>
      <c r="N3667" s="234"/>
      <c r="O3667" s="234"/>
      <c r="P3667" s="234"/>
      <c r="Q3667" s="234"/>
      <c r="R3667" s="234"/>
      <c r="S3667" s="234"/>
      <c r="T3667" s="235"/>
      <c r="AT3667" s="236" t="s">
        <v>546</v>
      </c>
      <c r="AU3667" s="236" t="s">
        <v>85</v>
      </c>
      <c r="AV3667" s="15" t="s">
        <v>79</v>
      </c>
      <c r="AW3667" s="15" t="s">
        <v>33</v>
      </c>
      <c r="AX3667" s="15" t="s">
        <v>72</v>
      </c>
      <c r="AY3667" s="236" t="s">
        <v>525</v>
      </c>
    </row>
    <row r="3668" spans="1:65" s="13" customFormat="1" ht="11.25">
      <c r="B3668" s="204"/>
      <c r="C3668" s="205"/>
      <c r="D3668" s="206" t="s">
        <v>546</v>
      </c>
      <c r="E3668" s="207" t="s">
        <v>19</v>
      </c>
      <c r="F3668" s="208" t="s">
        <v>3889</v>
      </c>
      <c r="G3668" s="205"/>
      <c r="H3668" s="209">
        <v>64.94</v>
      </c>
      <c r="I3668" s="210"/>
      <c r="J3668" s="205"/>
      <c r="K3668" s="205"/>
      <c r="L3668" s="211"/>
      <c r="M3668" s="212"/>
      <c r="N3668" s="213"/>
      <c r="O3668" s="213"/>
      <c r="P3668" s="213"/>
      <c r="Q3668" s="213"/>
      <c r="R3668" s="213"/>
      <c r="S3668" s="213"/>
      <c r="T3668" s="214"/>
      <c r="AT3668" s="215" t="s">
        <v>546</v>
      </c>
      <c r="AU3668" s="215" t="s">
        <v>85</v>
      </c>
      <c r="AV3668" s="13" t="s">
        <v>85</v>
      </c>
      <c r="AW3668" s="13" t="s">
        <v>33</v>
      </c>
      <c r="AX3668" s="13" t="s">
        <v>72</v>
      </c>
      <c r="AY3668" s="215" t="s">
        <v>525</v>
      </c>
    </row>
    <row r="3669" spans="1:65" s="15" customFormat="1" ht="11.25">
      <c r="B3669" s="227"/>
      <c r="C3669" s="228"/>
      <c r="D3669" s="206" t="s">
        <v>546</v>
      </c>
      <c r="E3669" s="229" t="s">
        <v>19</v>
      </c>
      <c r="F3669" s="230" t="s">
        <v>1912</v>
      </c>
      <c r="G3669" s="228"/>
      <c r="H3669" s="229" t="s">
        <v>19</v>
      </c>
      <c r="I3669" s="231"/>
      <c r="J3669" s="228"/>
      <c r="K3669" s="228"/>
      <c r="L3669" s="232"/>
      <c r="M3669" s="233"/>
      <c r="N3669" s="234"/>
      <c r="O3669" s="234"/>
      <c r="P3669" s="234"/>
      <c r="Q3669" s="234"/>
      <c r="R3669" s="234"/>
      <c r="S3669" s="234"/>
      <c r="T3669" s="235"/>
      <c r="AT3669" s="236" t="s">
        <v>546</v>
      </c>
      <c r="AU3669" s="236" t="s">
        <v>85</v>
      </c>
      <c r="AV3669" s="15" t="s">
        <v>79</v>
      </c>
      <c r="AW3669" s="15" t="s">
        <v>33</v>
      </c>
      <c r="AX3669" s="15" t="s">
        <v>72</v>
      </c>
      <c r="AY3669" s="236" t="s">
        <v>525</v>
      </c>
    </row>
    <row r="3670" spans="1:65" s="13" customFormat="1" ht="11.25">
      <c r="B3670" s="204"/>
      <c r="C3670" s="205"/>
      <c r="D3670" s="206" t="s">
        <v>546</v>
      </c>
      <c r="E3670" s="207" t="s">
        <v>19</v>
      </c>
      <c r="F3670" s="208" t="s">
        <v>3890</v>
      </c>
      <c r="G3670" s="205"/>
      <c r="H3670" s="209">
        <v>76.91</v>
      </c>
      <c r="I3670" s="210"/>
      <c r="J3670" s="205"/>
      <c r="K3670" s="205"/>
      <c r="L3670" s="211"/>
      <c r="M3670" s="212"/>
      <c r="N3670" s="213"/>
      <c r="O3670" s="213"/>
      <c r="P3670" s="213"/>
      <c r="Q3670" s="213"/>
      <c r="R3670" s="213"/>
      <c r="S3670" s="213"/>
      <c r="T3670" s="214"/>
      <c r="AT3670" s="215" t="s">
        <v>546</v>
      </c>
      <c r="AU3670" s="215" t="s">
        <v>85</v>
      </c>
      <c r="AV3670" s="13" t="s">
        <v>85</v>
      </c>
      <c r="AW3670" s="13" t="s">
        <v>33</v>
      </c>
      <c r="AX3670" s="13" t="s">
        <v>72</v>
      </c>
      <c r="AY3670" s="215" t="s">
        <v>525</v>
      </c>
    </row>
    <row r="3671" spans="1:65" s="15" customFormat="1" ht="11.25">
      <c r="B3671" s="227"/>
      <c r="C3671" s="228"/>
      <c r="D3671" s="206" t="s">
        <v>546</v>
      </c>
      <c r="E3671" s="229" t="s">
        <v>19</v>
      </c>
      <c r="F3671" s="230" t="s">
        <v>1919</v>
      </c>
      <c r="G3671" s="228"/>
      <c r="H3671" s="229" t="s">
        <v>19</v>
      </c>
      <c r="I3671" s="231"/>
      <c r="J3671" s="228"/>
      <c r="K3671" s="228"/>
      <c r="L3671" s="232"/>
      <c r="M3671" s="233"/>
      <c r="N3671" s="234"/>
      <c r="O3671" s="234"/>
      <c r="P3671" s="234"/>
      <c r="Q3671" s="234"/>
      <c r="R3671" s="234"/>
      <c r="S3671" s="234"/>
      <c r="T3671" s="235"/>
      <c r="AT3671" s="236" t="s">
        <v>546</v>
      </c>
      <c r="AU3671" s="236" t="s">
        <v>85</v>
      </c>
      <c r="AV3671" s="15" t="s">
        <v>79</v>
      </c>
      <c r="AW3671" s="15" t="s">
        <v>33</v>
      </c>
      <c r="AX3671" s="15" t="s">
        <v>72</v>
      </c>
      <c r="AY3671" s="236" t="s">
        <v>525</v>
      </c>
    </row>
    <row r="3672" spans="1:65" s="13" customFormat="1" ht="11.25">
      <c r="B3672" s="204"/>
      <c r="C3672" s="205"/>
      <c r="D3672" s="206" t="s">
        <v>546</v>
      </c>
      <c r="E3672" s="207" t="s">
        <v>19</v>
      </c>
      <c r="F3672" s="208" t="s">
        <v>3891</v>
      </c>
      <c r="G3672" s="205"/>
      <c r="H3672" s="209">
        <v>78.569999999999993</v>
      </c>
      <c r="I3672" s="210"/>
      <c r="J3672" s="205"/>
      <c r="K3672" s="205"/>
      <c r="L3672" s="211"/>
      <c r="M3672" s="212"/>
      <c r="N3672" s="213"/>
      <c r="O3672" s="213"/>
      <c r="P3672" s="213"/>
      <c r="Q3672" s="213"/>
      <c r="R3672" s="213"/>
      <c r="S3672" s="213"/>
      <c r="T3672" s="214"/>
      <c r="AT3672" s="215" t="s">
        <v>546</v>
      </c>
      <c r="AU3672" s="215" t="s">
        <v>85</v>
      </c>
      <c r="AV3672" s="13" t="s">
        <v>85</v>
      </c>
      <c r="AW3672" s="13" t="s">
        <v>33</v>
      </c>
      <c r="AX3672" s="13" t="s">
        <v>72</v>
      </c>
      <c r="AY3672" s="215" t="s">
        <v>525</v>
      </c>
    </row>
    <row r="3673" spans="1:65" s="15" customFormat="1" ht="11.25">
      <c r="B3673" s="227"/>
      <c r="C3673" s="228"/>
      <c r="D3673" s="206" t="s">
        <v>546</v>
      </c>
      <c r="E3673" s="229" t="s">
        <v>19</v>
      </c>
      <c r="F3673" s="230" t="s">
        <v>1928</v>
      </c>
      <c r="G3673" s="228"/>
      <c r="H3673" s="229" t="s">
        <v>19</v>
      </c>
      <c r="I3673" s="231"/>
      <c r="J3673" s="228"/>
      <c r="K3673" s="228"/>
      <c r="L3673" s="232"/>
      <c r="M3673" s="233"/>
      <c r="N3673" s="234"/>
      <c r="O3673" s="234"/>
      <c r="P3673" s="234"/>
      <c r="Q3673" s="234"/>
      <c r="R3673" s="234"/>
      <c r="S3673" s="234"/>
      <c r="T3673" s="235"/>
      <c r="AT3673" s="236" t="s">
        <v>546</v>
      </c>
      <c r="AU3673" s="236" t="s">
        <v>85</v>
      </c>
      <c r="AV3673" s="15" t="s">
        <v>79</v>
      </c>
      <c r="AW3673" s="15" t="s">
        <v>33</v>
      </c>
      <c r="AX3673" s="15" t="s">
        <v>72</v>
      </c>
      <c r="AY3673" s="236" t="s">
        <v>525</v>
      </c>
    </row>
    <row r="3674" spans="1:65" s="13" customFormat="1" ht="11.25">
      <c r="B3674" s="204"/>
      <c r="C3674" s="205"/>
      <c r="D3674" s="206" t="s">
        <v>546</v>
      </c>
      <c r="E3674" s="207" t="s">
        <v>19</v>
      </c>
      <c r="F3674" s="208" t="s">
        <v>3892</v>
      </c>
      <c r="G3674" s="205"/>
      <c r="H3674" s="209">
        <v>85.67</v>
      </c>
      <c r="I3674" s="210"/>
      <c r="J3674" s="205"/>
      <c r="K3674" s="205"/>
      <c r="L3674" s="211"/>
      <c r="M3674" s="212"/>
      <c r="N3674" s="213"/>
      <c r="O3674" s="213"/>
      <c r="P3674" s="213"/>
      <c r="Q3674" s="213"/>
      <c r="R3674" s="213"/>
      <c r="S3674" s="213"/>
      <c r="T3674" s="214"/>
      <c r="AT3674" s="215" t="s">
        <v>546</v>
      </c>
      <c r="AU3674" s="215" t="s">
        <v>85</v>
      </c>
      <c r="AV3674" s="13" t="s">
        <v>85</v>
      </c>
      <c r="AW3674" s="13" t="s">
        <v>33</v>
      </c>
      <c r="AX3674" s="13" t="s">
        <v>72</v>
      </c>
      <c r="AY3674" s="215" t="s">
        <v>525</v>
      </c>
    </row>
    <row r="3675" spans="1:65" s="14" customFormat="1" ht="11.25">
      <c r="B3675" s="216"/>
      <c r="C3675" s="217"/>
      <c r="D3675" s="206" t="s">
        <v>546</v>
      </c>
      <c r="E3675" s="218" t="s">
        <v>242</v>
      </c>
      <c r="F3675" s="219" t="s">
        <v>552</v>
      </c>
      <c r="G3675" s="217"/>
      <c r="H3675" s="220">
        <v>614.28800000000001</v>
      </c>
      <c r="I3675" s="221"/>
      <c r="J3675" s="217"/>
      <c r="K3675" s="217"/>
      <c r="L3675" s="222"/>
      <c r="M3675" s="223"/>
      <c r="N3675" s="224"/>
      <c r="O3675" s="224"/>
      <c r="P3675" s="224"/>
      <c r="Q3675" s="224"/>
      <c r="R3675" s="224"/>
      <c r="S3675" s="224"/>
      <c r="T3675" s="225"/>
      <c r="AT3675" s="226" t="s">
        <v>546</v>
      </c>
      <c r="AU3675" s="226" t="s">
        <v>85</v>
      </c>
      <c r="AV3675" s="14" t="s">
        <v>537</v>
      </c>
      <c r="AW3675" s="14" t="s">
        <v>33</v>
      </c>
      <c r="AX3675" s="14" t="s">
        <v>79</v>
      </c>
      <c r="AY3675" s="226" t="s">
        <v>525</v>
      </c>
    </row>
    <row r="3676" spans="1:65" s="2" customFormat="1" ht="33" customHeight="1">
      <c r="A3676" s="38"/>
      <c r="B3676" s="39"/>
      <c r="C3676" s="248" t="s">
        <v>3893</v>
      </c>
      <c r="D3676" s="248" t="s">
        <v>369</v>
      </c>
      <c r="E3676" s="249" t="s">
        <v>3894</v>
      </c>
      <c r="F3676" s="250" t="s">
        <v>3895</v>
      </c>
      <c r="G3676" s="251" t="s">
        <v>132</v>
      </c>
      <c r="H3676" s="252">
        <v>645.00199999999995</v>
      </c>
      <c r="I3676" s="253"/>
      <c r="J3676" s="254">
        <f>ROUND(I3676*H3676,2)</f>
        <v>0</v>
      </c>
      <c r="K3676" s="250" t="s">
        <v>536</v>
      </c>
      <c r="L3676" s="255"/>
      <c r="M3676" s="256" t="s">
        <v>19</v>
      </c>
      <c r="N3676" s="257" t="s">
        <v>44</v>
      </c>
      <c r="O3676" s="68"/>
      <c r="P3676" s="195">
        <f>O3676*H3676</f>
        <v>0</v>
      </c>
      <c r="Q3676" s="195">
        <v>3.0000000000000001E-3</v>
      </c>
      <c r="R3676" s="195">
        <f>Q3676*H3676</f>
        <v>1.935006</v>
      </c>
      <c r="S3676" s="195">
        <v>0</v>
      </c>
      <c r="T3676" s="196">
        <f>S3676*H3676</f>
        <v>0</v>
      </c>
      <c r="U3676" s="38"/>
      <c r="V3676" s="38"/>
      <c r="W3676" s="38"/>
      <c r="X3676" s="38"/>
      <c r="Y3676" s="38"/>
      <c r="Z3676" s="38"/>
      <c r="AA3676" s="38"/>
      <c r="AB3676" s="38"/>
      <c r="AC3676" s="38"/>
      <c r="AD3676" s="38"/>
      <c r="AE3676" s="38"/>
      <c r="AR3676" s="197" t="s">
        <v>839</v>
      </c>
      <c r="AT3676" s="197" t="s">
        <v>369</v>
      </c>
      <c r="AU3676" s="197" t="s">
        <v>85</v>
      </c>
      <c r="AY3676" s="21" t="s">
        <v>525</v>
      </c>
      <c r="BE3676" s="198">
        <f>IF(N3676="základní",J3676,0)</f>
        <v>0</v>
      </c>
      <c r="BF3676" s="198">
        <f>IF(N3676="snížená",J3676,0)</f>
        <v>0</v>
      </c>
      <c r="BG3676" s="198">
        <f>IF(N3676="zákl. přenesená",J3676,0)</f>
        <v>0</v>
      </c>
      <c r="BH3676" s="198">
        <f>IF(N3676="sníž. přenesená",J3676,0)</f>
        <v>0</v>
      </c>
      <c r="BI3676" s="198">
        <f>IF(N3676="nulová",J3676,0)</f>
        <v>0</v>
      </c>
      <c r="BJ3676" s="21" t="s">
        <v>85</v>
      </c>
      <c r="BK3676" s="198">
        <f>ROUND(I3676*H3676,2)</f>
        <v>0</v>
      </c>
      <c r="BL3676" s="21" t="s">
        <v>642</v>
      </c>
      <c r="BM3676" s="197" t="s">
        <v>3896</v>
      </c>
    </row>
    <row r="3677" spans="1:65" s="13" customFormat="1" ht="11.25">
      <c r="B3677" s="204"/>
      <c r="C3677" s="205"/>
      <c r="D3677" s="206" t="s">
        <v>546</v>
      </c>
      <c r="E3677" s="207" t="s">
        <v>19</v>
      </c>
      <c r="F3677" s="208" t="s">
        <v>242</v>
      </c>
      <c r="G3677" s="205"/>
      <c r="H3677" s="209">
        <v>614.28800000000001</v>
      </c>
      <c r="I3677" s="210"/>
      <c r="J3677" s="205"/>
      <c r="K3677" s="205"/>
      <c r="L3677" s="211"/>
      <c r="M3677" s="212"/>
      <c r="N3677" s="213"/>
      <c r="O3677" s="213"/>
      <c r="P3677" s="213"/>
      <c r="Q3677" s="213"/>
      <c r="R3677" s="213"/>
      <c r="S3677" s="213"/>
      <c r="T3677" s="214"/>
      <c r="AT3677" s="215" t="s">
        <v>546</v>
      </c>
      <c r="AU3677" s="215" t="s">
        <v>85</v>
      </c>
      <c r="AV3677" s="13" t="s">
        <v>85</v>
      </c>
      <c r="AW3677" s="13" t="s">
        <v>33</v>
      </c>
      <c r="AX3677" s="13" t="s">
        <v>79</v>
      </c>
      <c r="AY3677" s="215" t="s">
        <v>525</v>
      </c>
    </row>
    <row r="3678" spans="1:65" s="13" customFormat="1" ht="11.25">
      <c r="B3678" s="204"/>
      <c r="C3678" s="205"/>
      <c r="D3678" s="206" t="s">
        <v>546</v>
      </c>
      <c r="E3678" s="205"/>
      <c r="F3678" s="208" t="s">
        <v>3897</v>
      </c>
      <c r="G3678" s="205"/>
      <c r="H3678" s="209">
        <v>645.00199999999995</v>
      </c>
      <c r="I3678" s="210"/>
      <c r="J3678" s="205"/>
      <c r="K3678" s="205"/>
      <c r="L3678" s="211"/>
      <c r="M3678" s="212"/>
      <c r="N3678" s="213"/>
      <c r="O3678" s="213"/>
      <c r="P3678" s="213"/>
      <c r="Q3678" s="213"/>
      <c r="R3678" s="213"/>
      <c r="S3678" s="213"/>
      <c r="T3678" s="214"/>
      <c r="AT3678" s="215" t="s">
        <v>546</v>
      </c>
      <c r="AU3678" s="215" t="s">
        <v>85</v>
      </c>
      <c r="AV3678" s="13" t="s">
        <v>85</v>
      </c>
      <c r="AW3678" s="13" t="s">
        <v>4</v>
      </c>
      <c r="AX3678" s="13" t="s">
        <v>79</v>
      </c>
      <c r="AY3678" s="215" t="s">
        <v>525</v>
      </c>
    </row>
    <row r="3679" spans="1:65" s="2" customFormat="1" ht="78" customHeight="1">
      <c r="A3679" s="38"/>
      <c r="B3679" s="39"/>
      <c r="C3679" s="186" t="s">
        <v>3898</v>
      </c>
      <c r="D3679" s="186" t="s">
        <v>533</v>
      </c>
      <c r="E3679" s="187" t="s">
        <v>3899</v>
      </c>
      <c r="F3679" s="188" t="s">
        <v>3900</v>
      </c>
      <c r="G3679" s="189" t="s">
        <v>318</v>
      </c>
      <c r="H3679" s="190">
        <v>58.96</v>
      </c>
      <c r="I3679" s="191"/>
      <c r="J3679" s="192">
        <f>ROUND(I3679*H3679,2)</f>
        <v>0</v>
      </c>
      <c r="K3679" s="188" t="s">
        <v>536</v>
      </c>
      <c r="L3679" s="43"/>
      <c r="M3679" s="193" t="s">
        <v>19</v>
      </c>
      <c r="N3679" s="194" t="s">
        <v>44</v>
      </c>
      <c r="O3679" s="68"/>
      <c r="P3679" s="195">
        <f>O3679*H3679</f>
        <v>0</v>
      </c>
      <c r="Q3679" s="195">
        <v>0</v>
      </c>
      <c r="R3679" s="195">
        <f>Q3679*H3679</f>
        <v>0</v>
      </c>
      <c r="S3679" s="195">
        <v>0</v>
      </c>
      <c r="T3679" s="196">
        <f>S3679*H3679</f>
        <v>0</v>
      </c>
      <c r="U3679" s="38"/>
      <c r="V3679" s="38"/>
      <c r="W3679" s="38"/>
      <c r="X3679" s="38"/>
      <c r="Y3679" s="38"/>
      <c r="Z3679" s="38"/>
      <c r="AA3679" s="38"/>
      <c r="AB3679" s="38"/>
      <c r="AC3679" s="38"/>
      <c r="AD3679" s="38"/>
      <c r="AE3679" s="38"/>
      <c r="AR3679" s="197" t="s">
        <v>642</v>
      </c>
      <c r="AT3679" s="197" t="s">
        <v>533</v>
      </c>
      <c r="AU3679" s="197" t="s">
        <v>85</v>
      </c>
      <c r="AY3679" s="21" t="s">
        <v>525</v>
      </c>
      <c r="BE3679" s="198">
        <f>IF(N3679="základní",J3679,0)</f>
        <v>0</v>
      </c>
      <c r="BF3679" s="198">
        <f>IF(N3679="snížená",J3679,0)</f>
        <v>0</v>
      </c>
      <c r="BG3679" s="198">
        <f>IF(N3679="zákl. přenesená",J3679,0)</f>
        <v>0</v>
      </c>
      <c r="BH3679" s="198">
        <f>IF(N3679="sníž. přenesená",J3679,0)</f>
        <v>0</v>
      </c>
      <c r="BI3679" s="198">
        <f>IF(N3679="nulová",J3679,0)</f>
        <v>0</v>
      </c>
      <c r="BJ3679" s="21" t="s">
        <v>85</v>
      </c>
      <c r="BK3679" s="198">
        <f>ROUND(I3679*H3679,2)</f>
        <v>0</v>
      </c>
      <c r="BL3679" s="21" t="s">
        <v>642</v>
      </c>
      <c r="BM3679" s="197" t="s">
        <v>3901</v>
      </c>
    </row>
    <row r="3680" spans="1:65" s="2" customFormat="1" ht="11.25">
      <c r="A3680" s="38"/>
      <c r="B3680" s="39"/>
      <c r="C3680" s="40"/>
      <c r="D3680" s="199" t="s">
        <v>542</v>
      </c>
      <c r="E3680" s="40"/>
      <c r="F3680" s="200" t="s">
        <v>3902</v>
      </c>
      <c r="G3680" s="40"/>
      <c r="H3680" s="40"/>
      <c r="I3680" s="201"/>
      <c r="J3680" s="40"/>
      <c r="K3680" s="40"/>
      <c r="L3680" s="43"/>
      <c r="M3680" s="202"/>
      <c r="N3680" s="203"/>
      <c r="O3680" s="68"/>
      <c r="P3680" s="68"/>
      <c r="Q3680" s="68"/>
      <c r="R3680" s="68"/>
      <c r="S3680" s="68"/>
      <c r="T3680" s="69"/>
      <c r="U3680" s="38"/>
      <c r="V3680" s="38"/>
      <c r="W3680" s="38"/>
      <c r="X3680" s="38"/>
      <c r="Y3680" s="38"/>
      <c r="Z3680" s="38"/>
      <c r="AA3680" s="38"/>
      <c r="AB3680" s="38"/>
      <c r="AC3680" s="38"/>
      <c r="AD3680" s="38"/>
      <c r="AE3680" s="38"/>
      <c r="AT3680" s="21" t="s">
        <v>542</v>
      </c>
      <c r="AU3680" s="21" t="s">
        <v>85</v>
      </c>
    </row>
    <row r="3681" spans="1:65" s="12" customFormat="1" ht="22.9" customHeight="1">
      <c r="B3681" s="170"/>
      <c r="C3681" s="171"/>
      <c r="D3681" s="172" t="s">
        <v>71</v>
      </c>
      <c r="E3681" s="184" t="s">
        <v>3903</v>
      </c>
      <c r="F3681" s="184" t="s">
        <v>3904</v>
      </c>
      <c r="G3681" s="171"/>
      <c r="H3681" s="171"/>
      <c r="I3681" s="174"/>
      <c r="J3681" s="185">
        <f>BK3681</f>
        <v>0</v>
      </c>
      <c r="K3681" s="171"/>
      <c r="L3681" s="176"/>
      <c r="M3681" s="177"/>
      <c r="N3681" s="178"/>
      <c r="O3681" s="178"/>
      <c r="P3681" s="179">
        <f>SUM(P3682:P3722)</f>
        <v>0</v>
      </c>
      <c r="Q3681" s="178"/>
      <c r="R3681" s="179">
        <f>SUM(R3682:R3722)</f>
        <v>0.77364607000000019</v>
      </c>
      <c r="S3681" s="178"/>
      <c r="T3681" s="180">
        <f>SUM(T3682:T3722)</f>
        <v>3.5070000000000001E-3</v>
      </c>
      <c r="AR3681" s="181" t="s">
        <v>85</v>
      </c>
      <c r="AT3681" s="182" t="s">
        <v>71</v>
      </c>
      <c r="AU3681" s="182" t="s">
        <v>79</v>
      </c>
      <c r="AY3681" s="181" t="s">
        <v>525</v>
      </c>
      <c r="BK3681" s="183">
        <f>SUM(BK3682:BK3722)</f>
        <v>0</v>
      </c>
    </row>
    <row r="3682" spans="1:65" s="2" customFormat="1" ht="24.2" customHeight="1">
      <c r="A3682" s="38"/>
      <c r="B3682" s="39"/>
      <c r="C3682" s="186" t="s">
        <v>3905</v>
      </c>
      <c r="D3682" s="186" t="s">
        <v>533</v>
      </c>
      <c r="E3682" s="187" t="s">
        <v>3906</v>
      </c>
      <c r="F3682" s="188" t="s">
        <v>3907</v>
      </c>
      <c r="G3682" s="189" t="s">
        <v>128</v>
      </c>
      <c r="H3682" s="190">
        <v>2.1</v>
      </c>
      <c r="I3682" s="191"/>
      <c r="J3682" s="192">
        <f>ROUND(I3682*H3682,2)</f>
        <v>0</v>
      </c>
      <c r="K3682" s="188" t="s">
        <v>1079</v>
      </c>
      <c r="L3682" s="43"/>
      <c r="M3682" s="193" t="s">
        <v>19</v>
      </c>
      <c r="N3682" s="194" t="s">
        <v>44</v>
      </c>
      <c r="O3682" s="68"/>
      <c r="P3682" s="195">
        <f>O3682*H3682</f>
        <v>0</v>
      </c>
      <c r="Q3682" s="195">
        <v>0</v>
      </c>
      <c r="R3682" s="195">
        <f>Q3682*H3682</f>
        <v>0</v>
      </c>
      <c r="S3682" s="195">
        <v>1.67E-3</v>
      </c>
      <c r="T3682" s="196">
        <f>S3682*H3682</f>
        <v>3.5070000000000001E-3</v>
      </c>
      <c r="U3682" s="38"/>
      <c r="V3682" s="38"/>
      <c r="W3682" s="38"/>
      <c r="X3682" s="38"/>
      <c r="Y3682" s="38"/>
      <c r="Z3682" s="38"/>
      <c r="AA3682" s="38"/>
      <c r="AB3682" s="38"/>
      <c r="AC3682" s="38"/>
      <c r="AD3682" s="38"/>
      <c r="AE3682" s="38"/>
      <c r="AR3682" s="197" t="s">
        <v>642</v>
      </c>
      <c r="AT3682" s="197" t="s">
        <v>533</v>
      </c>
      <c r="AU3682" s="197" t="s">
        <v>85</v>
      </c>
      <c r="AY3682" s="21" t="s">
        <v>525</v>
      </c>
      <c r="BE3682" s="198">
        <f>IF(N3682="základní",J3682,0)</f>
        <v>0</v>
      </c>
      <c r="BF3682" s="198">
        <f>IF(N3682="snížená",J3682,0)</f>
        <v>0</v>
      </c>
      <c r="BG3682" s="198">
        <f>IF(N3682="zákl. přenesená",J3682,0)</f>
        <v>0</v>
      </c>
      <c r="BH3682" s="198">
        <f>IF(N3682="sníž. přenesená",J3682,0)</f>
        <v>0</v>
      </c>
      <c r="BI3682" s="198">
        <f>IF(N3682="nulová",J3682,0)</f>
        <v>0</v>
      </c>
      <c r="BJ3682" s="21" t="s">
        <v>85</v>
      </c>
      <c r="BK3682" s="198">
        <f>ROUND(I3682*H3682,2)</f>
        <v>0</v>
      </c>
      <c r="BL3682" s="21" t="s">
        <v>642</v>
      </c>
      <c r="BM3682" s="197" t="s">
        <v>3908</v>
      </c>
    </row>
    <row r="3683" spans="1:65" s="2" customFormat="1" ht="11.25">
      <c r="A3683" s="38"/>
      <c r="B3683" s="39"/>
      <c r="C3683" s="40"/>
      <c r="D3683" s="199" t="s">
        <v>542</v>
      </c>
      <c r="E3683" s="40"/>
      <c r="F3683" s="200" t="s">
        <v>3909</v>
      </c>
      <c r="G3683" s="40"/>
      <c r="H3683" s="40"/>
      <c r="I3683" s="201"/>
      <c r="J3683" s="40"/>
      <c r="K3683" s="40"/>
      <c r="L3683" s="43"/>
      <c r="M3683" s="202"/>
      <c r="N3683" s="203"/>
      <c r="O3683" s="68"/>
      <c r="P3683" s="68"/>
      <c r="Q3683" s="68"/>
      <c r="R3683" s="68"/>
      <c r="S3683" s="68"/>
      <c r="T3683" s="69"/>
      <c r="U3683" s="38"/>
      <c r="V3683" s="38"/>
      <c r="W3683" s="38"/>
      <c r="X3683" s="38"/>
      <c r="Y3683" s="38"/>
      <c r="Z3683" s="38"/>
      <c r="AA3683" s="38"/>
      <c r="AB3683" s="38"/>
      <c r="AC3683" s="38"/>
      <c r="AD3683" s="38"/>
      <c r="AE3683" s="38"/>
      <c r="AT3683" s="21" t="s">
        <v>542</v>
      </c>
      <c r="AU3683" s="21" t="s">
        <v>85</v>
      </c>
    </row>
    <row r="3684" spans="1:65" s="13" customFormat="1" ht="11.25">
      <c r="B3684" s="204"/>
      <c r="C3684" s="205"/>
      <c r="D3684" s="206" t="s">
        <v>546</v>
      </c>
      <c r="E3684" s="207" t="s">
        <v>19</v>
      </c>
      <c r="F3684" s="208" t="s">
        <v>3910</v>
      </c>
      <c r="G3684" s="205"/>
      <c r="H3684" s="209">
        <v>2.1</v>
      </c>
      <c r="I3684" s="210"/>
      <c r="J3684" s="205"/>
      <c r="K3684" s="205"/>
      <c r="L3684" s="211"/>
      <c r="M3684" s="212"/>
      <c r="N3684" s="213"/>
      <c r="O3684" s="213"/>
      <c r="P3684" s="213"/>
      <c r="Q3684" s="213"/>
      <c r="R3684" s="213"/>
      <c r="S3684" s="213"/>
      <c r="T3684" s="214"/>
      <c r="AT3684" s="215" t="s">
        <v>546</v>
      </c>
      <c r="AU3684" s="215" t="s">
        <v>85</v>
      </c>
      <c r="AV3684" s="13" t="s">
        <v>85</v>
      </c>
      <c r="AW3684" s="13" t="s">
        <v>33</v>
      </c>
      <c r="AX3684" s="13" t="s">
        <v>79</v>
      </c>
      <c r="AY3684" s="215" t="s">
        <v>525</v>
      </c>
    </row>
    <row r="3685" spans="1:65" s="2" customFormat="1" ht="24.2" customHeight="1">
      <c r="A3685" s="38"/>
      <c r="B3685" s="39"/>
      <c r="C3685" s="186" t="s">
        <v>3911</v>
      </c>
      <c r="D3685" s="186" t="s">
        <v>533</v>
      </c>
      <c r="E3685" s="187" t="s">
        <v>3912</v>
      </c>
      <c r="F3685" s="188" t="s">
        <v>3913</v>
      </c>
      <c r="G3685" s="189" t="s">
        <v>132</v>
      </c>
      <c r="H3685" s="190">
        <v>13.669</v>
      </c>
      <c r="I3685" s="191"/>
      <c r="J3685" s="192">
        <f>ROUND(I3685*H3685,2)</f>
        <v>0</v>
      </c>
      <c r="K3685" s="188" t="s">
        <v>19</v>
      </c>
      <c r="L3685" s="43"/>
      <c r="M3685" s="193" t="s">
        <v>19</v>
      </c>
      <c r="N3685" s="194" t="s">
        <v>44</v>
      </c>
      <c r="O3685" s="68"/>
      <c r="P3685" s="195">
        <f>O3685*H3685</f>
        <v>0</v>
      </c>
      <c r="Q3685" s="195">
        <v>2.1700000000000001E-3</v>
      </c>
      <c r="R3685" s="195">
        <f>Q3685*H3685</f>
        <v>2.9661730000000001E-2</v>
      </c>
      <c r="S3685" s="195">
        <v>0</v>
      </c>
      <c r="T3685" s="196">
        <f>S3685*H3685</f>
        <v>0</v>
      </c>
      <c r="U3685" s="38"/>
      <c r="V3685" s="38"/>
      <c r="W3685" s="38"/>
      <c r="X3685" s="38"/>
      <c r="Y3685" s="38"/>
      <c r="Z3685" s="38"/>
      <c r="AA3685" s="38"/>
      <c r="AB3685" s="38"/>
      <c r="AC3685" s="38"/>
      <c r="AD3685" s="38"/>
      <c r="AE3685" s="38"/>
      <c r="AR3685" s="197" t="s">
        <v>642</v>
      </c>
      <c r="AT3685" s="197" t="s">
        <v>533</v>
      </c>
      <c r="AU3685" s="197" t="s">
        <v>85</v>
      </c>
      <c r="AY3685" s="21" t="s">
        <v>525</v>
      </c>
      <c r="BE3685" s="198">
        <f>IF(N3685="základní",J3685,0)</f>
        <v>0</v>
      </c>
      <c r="BF3685" s="198">
        <f>IF(N3685="snížená",J3685,0)</f>
        <v>0</v>
      </c>
      <c r="BG3685" s="198">
        <f>IF(N3685="zákl. přenesená",J3685,0)</f>
        <v>0</v>
      </c>
      <c r="BH3685" s="198">
        <f>IF(N3685="sníž. přenesená",J3685,0)</f>
        <v>0</v>
      </c>
      <c r="BI3685" s="198">
        <f>IF(N3685="nulová",J3685,0)</f>
        <v>0</v>
      </c>
      <c r="BJ3685" s="21" t="s">
        <v>85</v>
      </c>
      <c r="BK3685" s="198">
        <f>ROUND(I3685*H3685,2)</f>
        <v>0</v>
      </c>
      <c r="BL3685" s="21" t="s">
        <v>642</v>
      </c>
      <c r="BM3685" s="197" t="s">
        <v>3914</v>
      </c>
    </row>
    <row r="3686" spans="1:65" s="2" customFormat="1" ht="58.5">
      <c r="A3686" s="38"/>
      <c r="B3686" s="39"/>
      <c r="C3686" s="40"/>
      <c r="D3686" s="206" t="s">
        <v>972</v>
      </c>
      <c r="E3686" s="40"/>
      <c r="F3686" s="258" t="s">
        <v>3915</v>
      </c>
      <c r="G3686" s="40"/>
      <c r="H3686" s="40"/>
      <c r="I3686" s="201"/>
      <c r="J3686" s="40"/>
      <c r="K3686" s="40"/>
      <c r="L3686" s="43"/>
      <c r="M3686" s="202"/>
      <c r="N3686" s="203"/>
      <c r="O3686" s="68"/>
      <c r="P3686" s="68"/>
      <c r="Q3686" s="68"/>
      <c r="R3686" s="68"/>
      <c r="S3686" s="68"/>
      <c r="T3686" s="69"/>
      <c r="U3686" s="38"/>
      <c r="V3686" s="38"/>
      <c r="W3686" s="38"/>
      <c r="X3686" s="38"/>
      <c r="Y3686" s="38"/>
      <c r="Z3686" s="38"/>
      <c r="AA3686" s="38"/>
      <c r="AB3686" s="38"/>
      <c r="AC3686" s="38"/>
      <c r="AD3686" s="38"/>
      <c r="AE3686" s="38"/>
      <c r="AT3686" s="21" t="s">
        <v>972</v>
      </c>
      <c r="AU3686" s="21" t="s">
        <v>85</v>
      </c>
    </row>
    <row r="3687" spans="1:65" s="2" customFormat="1" ht="24.2" customHeight="1">
      <c r="A3687" s="38"/>
      <c r="B3687" s="39"/>
      <c r="C3687" s="186" t="s">
        <v>3916</v>
      </c>
      <c r="D3687" s="186" t="s">
        <v>533</v>
      </c>
      <c r="E3687" s="187" t="s">
        <v>3917</v>
      </c>
      <c r="F3687" s="188" t="s">
        <v>3918</v>
      </c>
      <c r="G3687" s="189" t="s">
        <v>128</v>
      </c>
      <c r="H3687" s="190">
        <v>55.1</v>
      </c>
      <c r="I3687" s="191"/>
      <c r="J3687" s="192">
        <f>ROUND(I3687*H3687,2)</f>
        <v>0</v>
      </c>
      <c r="K3687" s="188" t="s">
        <v>19</v>
      </c>
      <c r="L3687" s="43"/>
      <c r="M3687" s="193" t="s">
        <v>19</v>
      </c>
      <c r="N3687" s="194" t="s">
        <v>44</v>
      </c>
      <c r="O3687" s="68"/>
      <c r="P3687" s="195">
        <f>O3687*H3687</f>
        <v>0</v>
      </c>
      <c r="Q3687" s="195">
        <v>5.1000000000000004E-4</v>
      </c>
      <c r="R3687" s="195">
        <f>Q3687*H3687</f>
        <v>2.8101000000000004E-2</v>
      </c>
      <c r="S3687" s="195">
        <v>0</v>
      </c>
      <c r="T3687" s="196">
        <f>S3687*H3687</f>
        <v>0</v>
      </c>
      <c r="U3687" s="38"/>
      <c r="V3687" s="38"/>
      <c r="W3687" s="38"/>
      <c r="X3687" s="38"/>
      <c r="Y3687" s="38"/>
      <c r="Z3687" s="38"/>
      <c r="AA3687" s="38"/>
      <c r="AB3687" s="38"/>
      <c r="AC3687" s="38"/>
      <c r="AD3687" s="38"/>
      <c r="AE3687" s="38"/>
      <c r="AR3687" s="197" t="s">
        <v>642</v>
      </c>
      <c r="AT3687" s="197" t="s">
        <v>533</v>
      </c>
      <c r="AU3687" s="197" t="s">
        <v>85</v>
      </c>
      <c r="AY3687" s="21" t="s">
        <v>525</v>
      </c>
      <c r="BE3687" s="198">
        <f>IF(N3687="základní",J3687,0)</f>
        <v>0</v>
      </c>
      <c r="BF3687" s="198">
        <f>IF(N3687="snížená",J3687,0)</f>
        <v>0</v>
      </c>
      <c r="BG3687" s="198">
        <f>IF(N3687="zákl. přenesená",J3687,0)</f>
        <v>0</v>
      </c>
      <c r="BH3687" s="198">
        <f>IF(N3687="sníž. přenesená",J3687,0)</f>
        <v>0</v>
      </c>
      <c r="BI3687" s="198">
        <f>IF(N3687="nulová",J3687,0)</f>
        <v>0</v>
      </c>
      <c r="BJ3687" s="21" t="s">
        <v>85</v>
      </c>
      <c r="BK3687" s="198">
        <f>ROUND(I3687*H3687,2)</f>
        <v>0</v>
      </c>
      <c r="BL3687" s="21" t="s">
        <v>642</v>
      </c>
      <c r="BM3687" s="197" t="s">
        <v>3919</v>
      </c>
    </row>
    <row r="3688" spans="1:65" s="2" customFormat="1" ht="78">
      <c r="A3688" s="38"/>
      <c r="B3688" s="39"/>
      <c r="C3688" s="40"/>
      <c r="D3688" s="206" t="s">
        <v>972</v>
      </c>
      <c r="E3688" s="40"/>
      <c r="F3688" s="258" t="s">
        <v>3920</v>
      </c>
      <c r="G3688" s="40"/>
      <c r="H3688" s="40"/>
      <c r="I3688" s="201"/>
      <c r="J3688" s="40"/>
      <c r="K3688" s="40"/>
      <c r="L3688" s="43"/>
      <c r="M3688" s="202"/>
      <c r="N3688" s="203"/>
      <c r="O3688" s="68"/>
      <c r="P3688" s="68"/>
      <c r="Q3688" s="68"/>
      <c r="R3688" s="68"/>
      <c r="S3688" s="68"/>
      <c r="T3688" s="69"/>
      <c r="U3688" s="38"/>
      <c r="V3688" s="38"/>
      <c r="W3688" s="38"/>
      <c r="X3688" s="38"/>
      <c r="Y3688" s="38"/>
      <c r="Z3688" s="38"/>
      <c r="AA3688" s="38"/>
      <c r="AB3688" s="38"/>
      <c r="AC3688" s="38"/>
      <c r="AD3688" s="38"/>
      <c r="AE3688" s="38"/>
      <c r="AT3688" s="21" t="s">
        <v>972</v>
      </c>
      <c r="AU3688" s="21" t="s">
        <v>85</v>
      </c>
    </row>
    <row r="3689" spans="1:65" s="2" customFormat="1" ht="33" customHeight="1">
      <c r="A3689" s="38"/>
      <c r="B3689" s="39"/>
      <c r="C3689" s="186" t="s">
        <v>3921</v>
      </c>
      <c r="D3689" s="186" t="s">
        <v>533</v>
      </c>
      <c r="E3689" s="187" t="s">
        <v>3922</v>
      </c>
      <c r="F3689" s="188" t="s">
        <v>3923</v>
      </c>
      <c r="G3689" s="189" t="s">
        <v>132</v>
      </c>
      <c r="H3689" s="190">
        <v>17.22</v>
      </c>
      <c r="I3689" s="191"/>
      <c r="J3689" s="192">
        <f>ROUND(I3689*H3689,2)</f>
        <v>0</v>
      </c>
      <c r="K3689" s="188" t="s">
        <v>19</v>
      </c>
      <c r="L3689" s="43"/>
      <c r="M3689" s="193" t="s">
        <v>19</v>
      </c>
      <c r="N3689" s="194" t="s">
        <v>44</v>
      </c>
      <c r="O3689" s="68"/>
      <c r="P3689" s="195">
        <f>O3689*H3689</f>
        <v>0</v>
      </c>
      <c r="Q3689" s="195">
        <v>2.1700000000000001E-3</v>
      </c>
      <c r="R3689" s="195">
        <f>Q3689*H3689</f>
        <v>3.7367399999999995E-2</v>
      </c>
      <c r="S3689" s="195">
        <v>0</v>
      </c>
      <c r="T3689" s="196">
        <f>S3689*H3689</f>
        <v>0</v>
      </c>
      <c r="U3689" s="38"/>
      <c r="V3689" s="38"/>
      <c r="W3689" s="38"/>
      <c r="X3689" s="38"/>
      <c r="Y3689" s="38"/>
      <c r="Z3689" s="38"/>
      <c r="AA3689" s="38"/>
      <c r="AB3689" s="38"/>
      <c r="AC3689" s="38"/>
      <c r="AD3689" s="38"/>
      <c r="AE3689" s="38"/>
      <c r="AR3689" s="197" t="s">
        <v>642</v>
      </c>
      <c r="AT3689" s="197" t="s">
        <v>533</v>
      </c>
      <c r="AU3689" s="197" t="s">
        <v>85</v>
      </c>
      <c r="AY3689" s="21" t="s">
        <v>525</v>
      </c>
      <c r="BE3689" s="198">
        <f>IF(N3689="základní",J3689,0)</f>
        <v>0</v>
      </c>
      <c r="BF3689" s="198">
        <f>IF(N3689="snížená",J3689,0)</f>
        <v>0</v>
      </c>
      <c r="BG3689" s="198">
        <f>IF(N3689="zákl. přenesená",J3689,0)</f>
        <v>0</v>
      </c>
      <c r="BH3689" s="198">
        <f>IF(N3689="sníž. přenesená",J3689,0)</f>
        <v>0</v>
      </c>
      <c r="BI3689" s="198">
        <f>IF(N3689="nulová",J3689,0)</f>
        <v>0</v>
      </c>
      <c r="BJ3689" s="21" t="s">
        <v>85</v>
      </c>
      <c r="BK3689" s="198">
        <f>ROUND(I3689*H3689,2)</f>
        <v>0</v>
      </c>
      <c r="BL3689" s="21" t="s">
        <v>642</v>
      </c>
      <c r="BM3689" s="197" t="s">
        <v>3924</v>
      </c>
    </row>
    <row r="3690" spans="1:65" s="2" customFormat="1" ht="78">
      <c r="A3690" s="38"/>
      <c r="B3690" s="39"/>
      <c r="C3690" s="40"/>
      <c r="D3690" s="206" t="s">
        <v>972</v>
      </c>
      <c r="E3690" s="40"/>
      <c r="F3690" s="258" t="s">
        <v>3925</v>
      </c>
      <c r="G3690" s="40"/>
      <c r="H3690" s="40"/>
      <c r="I3690" s="201"/>
      <c r="J3690" s="40"/>
      <c r="K3690" s="40"/>
      <c r="L3690" s="43"/>
      <c r="M3690" s="202"/>
      <c r="N3690" s="203"/>
      <c r="O3690" s="68"/>
      <c r="P3690" s="68"/>
      <c r="Q3690" s="68"/>
      <c r="R3690" s="68"/>
      <c r="S3690" s="68"/>
      <c r="T3690" s="69"/>
      <c r="U3690" s="38"/>
      <c r="V3690" s="38"/>
      <c r="W3690" s="38"/>
      <c r="X3690" s="38"/>
      <c r="Y3690" s="38"/>
      <c r="Z3690" s="38"/>
      <c r="AA3690" s="38"/>
      <c r="AB3690" s="38"/>
      <c r="AC3690" s="38"/>
      <c r="AD3690" s="38"/>
      <c r="AE3690" s="38"/>
      <c r="AT3690" s="21" t="s">
        <v>972</v>
      </c>
      <c r="AU3690" s="21" t="s">
        <v>85</v>
      </c>
    </row>
    <row r="3691" spans="1:65" s="2" customFormat="1" ht="24.2" customHeight="1">
      <c r="A3691" s="38"/>
      <c r="B3691" s="39"/>
      <c r="C3691" s="186" t="s">
        <v>3926</v>
      </c>
      <c r="D3691" s="186" t="s">
        <v>533</v>
      </c>
      <c r="E3691" s="187" t="s">
        <v>3927</v>
      </c>
      <c r="F3691" s="188" t="s">
        <v>3928</v>
      </c>
      <c r="G3691" s="189" t="s">
        <v>132</v>
      </c>
      <c r="H3691" s="190">
        <v>5.9960000000000004</v>
      </c>
      <c r="I3691" s="191"/>
      <c r="J3691" s="192">
        <f>ROUND(I3691*H3691,2)</f>
        <v>0</v>
      </c>
      <c r="K3691" s="188" t="s">
        <v>19</v>
      </c>
      <c r="L3691" s="43"/>
      <c r="M3691" s="193" t="s">
        <v>19</v>
      </c>
      <c r="N3691" s="194" t="s">
        <v>44</v>
      </c>
      <c r="O3691" s="68"/>
      <c r="P3691" s="195">
        <f>O3691*H3691</f>
        <v>0</v>
      </c>
      <c r="Q3691" s="195">
        <v>2.1700000000000001E-3</v>
      </c>
      <c r="R3691" s="195">
        <f>Q3691*H3691</f>
        <v>1.3011320000000002E-2</v>
      </c>
      <c r="S3691" s="195">
        <v>0</v>
      </c>
      <c r="T3691" s="196">
        <f>S3691*H3691</f>
        <v>0</v>
      </c>
      <c r="U3691" s="38"/>
      <c r="V3691" s="38"/>
      <c r="W3691" s="38"/>
      <c r="X3691" s="38"/>
      <c r="Y3691" s="38"/>
      <c r="Z3691" s="38"/>
      <c r="AA3691" s="38"/>
      <c r="AB3691" s="38"/>
      <c r="AC3691" s="38"/>
      <c r="AD3691" s="38"/>
      <c r="AE3691" s="38"/>
      <c r="AR3691" s="197" t="s">
        <v>642</v>
      </c>
      <c r="AT3691" s="197" t="s">
        <v>533</v>
      </c>
      <c r="AU3691" s="197" t="s">
        <v>85</v>
      </c>
      <c r="AY3691" s="21" t="s">
        <v>525</v>
      </c>
      <c r="BE3691" s="198">
        <f>IF(N3691="základní",J3691,0)</f>
        <v>0</v>
      </c>
      <c r="BF3691" s="198">
        <f>IF(N3691="snížená",J3691,0)</f>
        <v>0</v>
      </c>
      <c r="BG3691" s="198">
        <f>IF(N3691="zákl. přenesená",J3691,0)</f>
        <v>0</v>
      </c>
      <c r="BH3691" s="198">
        <f>IF(N3691="sníž. přenesená",J3691,0)</f>
        <v>0</v>
      </c>
      <c r="BI3691" s="198">
        <f>IF(N3691="nulová",J3691,0)</f>
        <v>0</v>
      </c>
      <c r="BJ3691" s="21" t="s">
        <v>85</v>
      </c>
      <c r="BK3691" s="198">
        <f>ROUND(I3691*H3691,2)</f>
        <v>0</v>
      </c>
      <c r="BL3691" s="21" t="s">
        <v>642</v>
      </c>
      <c r="BM3691" s="197" t="s">
        <v>3929</v>
      </c>
    </row>
    <row r="3692" spans="1:65" s="2" customFormat="1" ht="58.5">
      <c r="A3692" s="38"/>
      <c r="B3692" s="39"/>
      <c r="C3692" s="40"/>
      <c r="D3692" s="206" t="s">
        <v>972</v>
      </c>
      <c r="E3692" s="40"/>
      <c r="F3692" s="258" t="s">
        <v>3915</v>
      </c>
      <c r="G3692" s="40"/>
      <c r="H3692" s="40"/>
      <c r="I3692" s="201"/>
      <c r="J3692" s="40"/>
      <c r="K3692" s="40"/>
      <c r="L3692" s="43"/>
      <c r="M3692" s="202"/>
      <c r="N3692" s="203"/>
      <c r="O3692" s="68"/>
      <c r="P3692" s="68"/>
      <c r="Q3692" s="68"/>
      <c r="R3692" s="68"/>
      <c r="S3692" s="68"/>
      <c r="T3692" s="69"/>
      <c r="U3692" s="38"/>
      <c r="V3692" s="38"/>
      <c r="W3692" s="38"/>
      <c r="X3692" s="38"/>
      <c r="Y3692" s="38"/>
      <c r="Z3692" s="38"/>
      <c r="AA3692" s="38"/>
      <c r="AB3692" s="38"/>
      <c r="AC3692" s="38"/>
      <c r="AD3692" s="38"/>
      <c r="AE3692" s="38"/>
      <c r="AT3692" s="21" t="s">
        <v>972</v>
      </c>
      <c r="AU3692" s="21" t="s">
        <v>85</v>
      </c>
    </row>
    <row r="3693" spans="1:65" s="2" customFormat="1" ht="33" customHeight="1">
      <c r="A3693" s="38"/>
      <c r="B3693" s="39"/>
      <c r="C3693" s="186" t="s">
        <v>3930</v>
      </c>
      <c r="D3693" s="186" t="s">
        <v>533</v>
      </c>
      <c r="E3693" s="187" t="s">
        <v>3931</v>
      </c>
      <c r="F3693" s="188" t="s">
        <v>3932</v>
      </c>
      <c r="G3693" s="189" t="s">
        <v>132</v>
      </c>
      <c r="H3693" s="190">
        <v>28.196000000000002</v>
      </c>
      <c r="I3693" s="191"/>
      <c r="J3693" s="192">
        <f>ROUND(I3693*H3693,2)</f>
        <v>0</v>
      </c>
      <c r="K3693" s="188" t="s">
        <v>19</v>
      </c>
      <c r="L3693" s="43"/>
      <c r="M3693" s="193" t="s">
        <v>19</v>
      </c>
      <c r="N3693" s="194" t="s">
        <v>44</v>
      </c>
      <c r="O3693" s="68"/>
      <c r="P3693" s="195">
        <f>O3693*H3693</f>
        <v>0</v>
      </c>
      <c r="Q3693" s="195">
        <v>2.1700000000000001E-3</v>
      </c>
      <c r="R3693" s="195">
        <f>Q3693*H3693</f>
        <v>6.1185320000000001E-2</v>
      </c>
      <c r="S3693" s="195">
        <v>0</v>
      </c>
      <c r="T3693" s="196">
        <f>S3693*H3693</f>
        <v>0</v>
      </c>
      <c r="U3693" s="38"/>
      <c r="V3693" s="38"/>
      <c r="W3693" s="38"/>
      <c r="X3693" s="38"/>
      <c r="Y3693" s="38"/>
      <c r="Z3693" s="38"/>
      <c r="AA3693" s="38"/>
      <c r="AB3693" s="38"/>
      <c r="AC3693" s="38"/>
      <c r="AD3693" s="38"/>
      <c r="AE3693" s="38"/>
      <c r="AR3693" s="197" t="s">
        <v>642</v>
      </c>
      <c r="AT3693" s="197" t="s">
        <v>533</v>
      </c>
      <c r="AU3693" s="197" t="s">
        <v>85</v>
      </c>
      <c r="AY3693" s="21" t="s">
        <v>525</v>
      </c>
      <c r="BE3693" s="198">
        <f>IF(N3693="základní",J3693,0)</f>
        <v>0</v>
      </c>
      <c r="BF3693" s="198">
        <f>IF(N3693="snížená",J3693,0)</f>
        <v>0</v>
      </c>
      <c r="BG3693" s="198">
        <f>IF(N3693="zákl. přenesená",J3693,0)</f>
        <v>0</v>
      </c>
      <c r="BH3693" s="198">
        <f>IF(N3693="sníž. přenesená",J3693,0)</f>
        <v>0</v>
      </c>
      <c r="BI3693" s="198">
        <f>IF(N3693="nulová",J3693,0)</f>
        <v>0</v>
      </c>
      <c r="BJ3693" s="21" t="s">
        <v>85</v>
      </c>
      <c r="BK3693" s="198">
        <f>ROUND(I3693*H3693,2)</f>
        <v>0</v>
      </c>
      <c r="BL3693" s="21" t="s">
        <v>642</v>
      </c>
      <c r="BM3693" s="197" t="s">
        <v>3933</v>
      </c>
    </row>
    <row r="3694" spans="1:65" s="2" customFormat="1" ht="78">
      <c r="A3694" s="38"/>
      <c r="B3694" s="39"/>
      <c r="C3694" s="40"/>
      <c r="D3694" s="206" t="s">
        <v>972</v>
      </c>
      <c r="E3694" s="40"/>
      <c r="F3694" s="258" t="s">
        <v>3934</v>
      </c>
      <c r="G3694" s="40"/>
      <c r="H3694" s="40"/>
      <c r="I3694" s="201"/>
      <c r="J3694" s="40"/>
      <c r="K3694" s="40"/>
      <c r="L3694" s="43"/>
      <c r="M3694" s="202"/>
      <c r="N3694" s="203"/>
      <c r="O3694" s="68"/>
      <c r="P3694" s="68"/>
      <c r="Q3694" s="68"/>
      <c r="R3694" s="68"/>
      <c r="S3694" s="68"/>
      <c r="T3694" s="69"/>
      <c r="U3694" s="38"/>
      <c r="V3694" s="38"/>
      <c r="W3694" s="38"/>
      <c r="X3694" s="38"/>
      <c r="Y3694" s="38"/>
      <c r="Z3694" s="38"/>
      <c r="AA3694" s="38"/>
      <c r="AB3694" s="38"/>
      <c r="AC3694" s="38"/>
      <c r="AD3694" s="38"/>
      <c r="AE3694" s="38"/>
      <c r="AT3694" s="21" t="s">
        <v>972</v>
      </c>
      <c r="AU3694" s="21" t="s">
        <v>85</v>
      </c>
    </row>
    <row r="3695" spans="1:65" s="2" customFormat="1" ht="24.2" customHeight="1">
      <c r="A3695" s="38"/>
      <c r="B3695" s="39"/>
      <c r="C3695" s="186" t="s">
        <v>3935</v>
      </c>
      <c r="D3695" s="186" t="s">
        <v>533</v>
      </c>
      <c r="E3695" s="187" t="s">
        <v>3936</v>
      </c>
      <c r="F3695" s="188" t="s">
        <v>3937</v>
      </c>
      <c r="G3695" s="189" t="s">
        <v>132</v>
      </c>
      <c r="H3695" s="190">
        <v>1.841</v>
      </c>
      <c r="I3695" s="191"/>
      <c r="J3695" s="192">
        <f>ROUND(I3695*H3695,2)</f>
        <v>0</v>
      </c>
      <c r="K3695" s="188" t="s">
        <v>19</v>
      </c>
      <c r="L3695" s="43"/>
      <c r="M3695" s="193" t="s">
        <v>19</v>
      </c>
      <c r="N3695" s="194" t="s">
        <v>44</v>
      </c>
      <c r="O3695" s="68"/>
      <c r="P3695" s="195">
        <f>O3695*H3695</f>
        <v>0</v>
      </c>
      <c r="Q3695" s="195">
        <v>2.1700000000000001E-3</v>
      </c>
      <c r="R3695" s="195">
        <f>Q3695*H3695</f>
        <v>3.9949700000000005E-3</v>
      </c>
      <c r="S3695" s="195">
        <v>0</v>
      </c>
      <c r="T3695" s="196">
        <f>S3695*H3695</f>
        <v>0</v>
      </c>
      <c r="U3695" s="38"/>
      <c r="V3695" s="38"/>
      <c r="W3695" s="38"/>
      <c r="X3695" s="38"/>
      <c r="Y3695" s="38"/>
      <c r="Z3695" s="38"/>
      <c r="AA3695" s="38"/>
      <c r="AB3695" s="38"/>
      <c r="AC3695" s="38"/>
      <c r="AD3695" s="38"/>
      <c r="AE3695" s="38"/>
      <c r="AR3695" s="197" t="s">
        <v>642</v>
      </c>
      <c r="AT3695" s="197" t="s">
        <v>533</v>
      </c>
      <c r="AU3695" s="197" t="s">
        <v>85</v>
      </c>
      <c r="AY3695" s="21" t="s">
        <v>525</v>
      </c>
      <c r="BE3695" s="198">
        <f>IF(N3695="základní",J3695,0)</f>
        <v>0</v>
      </c>
      <c r="BF3695" s="198">
        <f>IF(N3695="snížená",J3695,0)</f>
        <v>0</v>
      </c>
      <c r="BG3695" s="198">
        <f>IF(N3695="zákl. přenesená",J3695,0)</f>
        <v>0</v>
      </c>
      <c r="BH3695" s="198">
        <f>IF(N3695="sníž. přenesená",J3695,0)</f>
        <v>0</v>
      </c>
      <c r="BI3695" s="198">
        <f>IF(N3695="nulová",J3695,0)</f>
        <v>0</v>
      </c>
      <c r="BJ3695" s="21" t="s">
        <v>85</v>
      </c>
      <c r="BK3695" s="198">
        <f>ROUND(I3695*H3695,2)</f>
        <v>0</v>
      </c>
      <c r="BL3695" s="21" t="s">
        <v>642</v>
      </c>
      <c r="BM3695" s="197" t="s">
        <v>3938</v>
      </c>
    </row>
    <row r="3696" spans="1:65" s="2" customFormat="1" ht="58.5">
      <c r="A3696" s="38"/>
      <c r="B3696" s="39"/>
      <c r="C3696" s="40"/>
      <c r="D3696" s="206" t="s">
        <v>972</v>
      </c>
      <c r="E3696" s="40"/>
      <c r="F3696" s="258" t="s">
        <v>3939</v>
      </c>
      <c r="G3696" s="40"/>
      <c r="H3696" s="40"/>
      <c r="I3696" s="201"/>
      <c r="J3696" s="40"/>
      <c r="K3696" s="40"/>
      <c r="L3696" s="43"/>
      <c r="M3696" s="202"/>
      <c r="N3696" s="203"/>
      <c r="O3696" s="68"/>
      <c r="P3696" s="68"/>
      <c r="Q3696" s="68"/>
      <c r="R3696" s="68"/>
      <c r="S3696" s="68"/>
      <c r="T3696" s="69"/>
      <c r="U3696" s="38"/>
      <c r="V3696" s="38"/>
      <c r="W3696" s="38"/>
      <c r="X3696" s="38"/>
      <c r="Y3696" s="38"/>
      <c r="Z3696" s="38"/>
      <c r="AA3696" s="38"/>
      <c r="AB3696" s="38"/>
      <c r="AC3696" s="38"/>
      <c r="AD3696" s="38"/>
      <c r="AE3696" s="38"/>
      <c r="AT3696" s="21" t="s">
        <v>972</v>
      </c>
      <c r="AU3696" s="21" t="s">
        <v>85</v>
      </c>
    </row>
    <row r="3697" spans="1:65" s="2" customFormat="1" ht="24.2" customHeight="1">
      <c r="A3697" s="38"/>
      <c r="B3697" s="39"/>
      <c r="C3697" s="186" t="s">
        <v>3940</v>
      </c>
      <c r="D3697" s="186" t="s">
        <v>533</v>
      </c>
      <c r="E3697" s="187" t="s">
        <v>3941</v>
      </c>
      <c r="F3697" s="188" t="s">
        <v>3942</v>
      </c>
      <c r="G3697" s="189" t="s">
        <v>132</v>
      </c>
      <c r="H3697" s="190">
        <v>17.433</v>
      </c>
      <c r="I3697" s="191"/>
      <c r="J3697" s="192">
        <f>ROUND(I3697*H3697,2)</f>
        <v>0</v>
      </c>
      <c r="K3697" s="188" t="s">
        <v>19</v>
      </c>
      <c r="L3697" s="43"/>
      <c r="M3697" s="193" t="s">
        <v>19</v>
      </c>
      <c r="N3697" s="194" t="s">
        <v>44</v>
      </c>
      <c r="O3697" s="68"/>
      <c r="P3697" s="195">
        <f>O3697*H3697</f>
        <v>0</v>
      </c>
      <c r="Q3697" s="195">
        <v>2.1700000000000001E-3</v>
      </c>
      <c r="R3697" s="195">
        <f>Q3697*H3697</f>
        <v>3.782961E-2</v>
      </c>
      <c r="S3697" s="195">
        <v>0</v>
      </c>
      <c r="T3697" s="196">
        <f>S3697*H3697</f>
        <v>0</v>
      </c>
      <c r="U3697" s="38"/>
      <c r="V3697" s="38"/>
      <c r="W3697" s="38"/>
      <c r="X3697" s="38"/>
      <c r="Y3697" s="38"/>
      <c r="Z3697" s="38"/>
      <c r="AA3697" s="38"/>
      <c r="AB3697" s="38"/>
      <c r="AC3697" s="38"/>
      <c r="AD3697" s="38"/>
      <c r="AE3697" s="38"/>
      <c r="AR3697" s="197" t="s">
        <v>642</v>
      </c>
      <c r="AT3697" s="197" t="s">
        <v>533</v>
      </c>
      <c r="AU3697" s="197" t="s">
        <v>85</v>
      </c>
      <c r="AY3697" s="21" t="s">
        <v>525</v>
      </c>
      <c r="BE3697" s="198">
        <f>IF(N3697="základní",J3697,0)</f>
        <v>0</v>
      </c>
      <c r="BF3697" s="198">
        <f>IF(N3697="snížená",J3697,0)</f>
        <v>0</v>
      </c>
      <c r="BG3697" s="198">
        <f>IF(N3697="zákl. přenesená",J3697,0)</f>
        <v>0</v>
      </c>
      <c r="BH3697" s="198">
        <f>IF(N3697="sníž. přenesená",J3697,0)</f>
        <v>0</v>
      </c>
      <c r="BI3697" s="198">
        <f>IF(N3697="nulová",J3697,0)</f>
        <v>0</v>
      </c>
      <c r="BJ3697" s="21" t="s">
        <v>85</v>
      </c>
      <c r="BK3697" s="198">
        <f>ROUND(I3697*H3697,2)</f>
        <v>0</v>
      </c>
      <c r="BL3697" s="21" t="s">
        <v>642</v>
      </c>
      <c r="BM3697" s="197" t="s">
        <v>3943</v>
      </c>
    </row>
    <row r="3698" spans="1:65" s="2" customFormat="1" ht="58.5">
      <c r="A3698" s="38"/>
      <c r="B3698" s="39"/>
      <c r="C3698" s="40"/>
      <c r="D3698" s="206" t="s">
        <v>972</v>
      </c>
      <c r="E3698" s="40"/>
      <c r="F3698" s="258" t="s">
        <v>3939</v>
      </c>
      <c r="G3698" s="40"/>
      <c r="H3698" s="40"/>
      <c r="I3698" s="201"/>
      <c r="J3698" s="40"/>
      <c r="K3698" s="40"/>
      <c r="L3698" s="43"/>
      <c r="M3698" s="202"/>
      <c r="N3698" s="203"/>
      <c r="O3698" s="68"/>
      <c r="P3698" s="68"/>
      <c r="Q3698" s="68"/>
      <c r="R3698" s="68"/>
      <c r="S3698" s="68"/>
      <c r="T3698" s="69"/>
      <c r="U3698" s="38"/>
      <c r="V3698" s="38"/>
      <c r="W3698" s="38"/>
      <c r="X3698" s="38"/>
      <c r="Y3698" s="38"/>
      <c r="Z3698" s="38"/>
      <c r="AA3698" s="38"/>
      <c r="AB3698" s="38"/>
      <c r="AC3698" s="38"/>
      <c r="AD3698" s="38"/>
      <c r="AE3698" s="38"/>
      <c r="AT3698" s="21" t="s">
        <v>972</v>
      </c>
      <c r="AU3698" s="21" t="s">
        <v>85</v>
      </c>
    </row>
    <row r="3699" spans="1:65" s="2" customFormat="1" ht="24.2" customHeight="1">
      <c r="A3699" s="38"/>
      <c r="B3699" s="39"/>
      <c r="C3699" s="186" t="s">
        <v>3944</v>
      </c>
      <c r="D3699" s="186" t="s">
        <v>533</v>
      </c>
      <c r="E3699" s="187" t="s">
        <v>3945</v>
      </c>
      <c r="F3699" s="188" t="s">
        <v>3946</v>
      </c>
      <c r="G3699" s="189" t="s">
        <v>128</v>
      </c>
      <c r="H3699" s="190">
        <v>2.2799999999999998</v>
      </c>
      <c r="I3699" s="191"/>
      <c r="J3699" s="192">
        <f>ROUND(I3699*H3699,2)</f>
        <v>0</v>
      </c>
      <c r="K3699" s="188" t="s">
        <v>19</v>
      </c>
      <c r="L3699" s="43"/>
      <c r="M3699" s="193" t="s">
        <v>19</v>
      </c>
      <c r="N3699" s="194" t="s">
        <v>44</v>
      </c>
      <c r="O3699" s="68"/>
      <c r="P3699" s="195">
        <f>O3699*H3699</f>
        <v>0</v>
      </c>
      <c r="Q3699" s="195">
        <v>2.6900000000000001E-3</v>
      </c>
      <c r="R3699" s="195">
        <f>Q3699*H3699</f>
        <v>6.1332000000000001E-3</v>
      </c>
      <c r="S3699" s="195">
        <v>0</v>
      </c>
      <c r="T3699" s="196">
        <f>S3699*H3699</f>
        <v>0</v>
      </c>
      <c r="U3699" s="38"/>
      <c r="V3699" s="38"/>
      <c r="W3699" s="38"/>
      <c r="X3699" s="38"/>
      <c r="Y3699" s="38"/>
      <c r="Z3699" s="38"/>
      <c r="AA3699" s="38"/>
      <c r="AB3699" s="38"/>
      <c r="AC3699" s="38"/>
      <c r="AD3699" s="38"/>
      <c r="AE3699" s="38"/>
      <c r="AR3699" s="197" t="s">
        <v>642</v>
      </c>
      <c r="AT3699" s="197" t="s">
        <v>533</v>
      </c>
      <c r="AU3699" s="197" t="s">
        <v>85</v>
      </c>
      <c r="AY3699" s="21" t="s">
        <v>525</v>
      </c>
      <c r="BE3699" s="198">
        <f>IF(N3699="základní",J3699,0)</f>
        <v>0</v>
      </c>
      <c r="BF3699" s="198">
        <f>IF(N3699="snížená",J3699,0)</f>
        <v>0</v>
      </c>
      <c r="BG3699" s="198">
        <f>IF(N3699="zákl. přenesená",J3699,0)</f>
        <v>0</v>
      </c>
      <c r="BH3699" s="198">
        <f>IF(N3699="sníž. přenesená",J3699,0)</f>
        <v>0</v>
      </c>
      <c r="BI3699" s="198">
        <f>IF(N3699="nulová",J3699,0)</f>
        <v>0</v>
      </c>
      <c r="BJ3699" s="21" t="s">
        <v>85</v>
      </c>
      <c r="BK3699" s="198">
        <f>ROUND(I3699*H3699,2)</f>
        <v>0</v>
      </c>
      <c r="BL3699" s="21" t="s">
        <v>642</v>
      </c>
      <c r="BM3699" s="197" t="s">
        <v>3947</v>
      </c>
    </row>
    <row r="3700" spans="1:65" s="2" customFormat="1" ht="48.75">
      <c r="A3700" s="38"/>
      <c r="B3700" s="39"/>
      <c r="C3700" s="40"/>
      <c r="D3700" s="206" t="s">
        <v>972</v>
      </c>
      <c r="E3700" s="40"/>
      <c r="F3700" s="258" t="s">
        <v>3948</v>
      </c>
      <c r="G3700" s="40"/>
      <c r="H3700" s="40"/>
      <c r="I3700" s="201"/>
      <c r="J3700" s="40"/>
      <c r="K3700" s="40"/>
      <c r="L3700" s="43"/>
      <c r="M3700" s="202"/>
      <c r="N3700" s="203"/>
      <c r="O3700" s="68"/>
      <c r="P3700" s="68"/>
      <c r="Q3700" s="68"/>
      <c r="R3700" s="68"/>
      <c r="S3700" s="68"/>
      <c r="T3700" s="69"/>
      <c r="U3700" s="38"/>
      <c r="V3700" s="38"/>
      <c r="W3700" s="38"/>
      <c r="X3700" s="38"/>
      <c r="Y3700" s="38"/>
      <c r="Z3700" s="38"/>
      <c r="AA3700" s="38"/>
      <c r="AB3700" s="38"/>
      <c r="AC3700" s="38"/>
      <c r="AD3700" s="38"/>
      <c r="AE3700" s="38"/>
      <c r="AT3700" s="21" t="s">
        <v>972</v>
      </c>
      <c r="AU3700" s="21" t="s">
        <v>85</v>
      </c>
    </row>
    <row r="3701" spans="1:65" s="2" customFormat="1" ht="24.2" customHeight="1">
      <c r="A3701" s="38"/>
      <c r="B3701" s="39"/>
      <c r="C3701" s="186" t="s">
        <v>3949</v>
      </c>
      <c r="D3701" s="186" t="s">
        <v>533</v>
      </c>
      <c r="E3701" s="187" t="s">
        <v>3950</v>
      </c>
      <c r="F3701" s="188" t="s">
        <v>3951</v>
      </c>
      <c r="G3701" s="189" t="s">
        <v>128</v>
      </c>
      <c r="H3701" s="190">
        <v>14.446</v>
      </c>
      <c r="I3701" s="191"/>
      <c r="J3701" s="192">
        <f>ROUND(I3701*H3701,2)</f>
        <v>0</v>
      </c>
      <c r="K3701" s="188" t="s">
        <v>19</v>
      </c>
      <c r="L3701" s="43"/>
      <c r="M3701" s="193" t="s">
        <v>19</v>
      </c>
      <c r="N3701" s="194" t="s">
        <v>44</v>
      </c>
      <c r="O3701" s="68"/>
      <c r="P3701" s="195">
        <f>O3701*H3701</f>
        <v>0</v>
      </c>
      <c r="Q3701" s="195">
        <v>5.8599999999999998E-3</v>
      </c>
      <c r="R3701" s="195">
        <f>Q3701*H3701</f>
        <v>8.4653559999999989E-2</v>
      </c>
      <c r="S3701" s="195">
        <v>0</v>
      </c>
      <c r="T3701" s="196">
        <f>S3701*H3701</f>
        <v>0</v>
      </c>
      <c r="U3701" s="38"/>
      <c r="V3701" s="38"/>
      <c r="W3701" s="38"/>
      <c r="X3701" s="38"/>
      <c r="Y3701" s="38"/>
      <c r="Z3701" s="38"/>
      <c r="AA3701" s="38"/>
      <c r="AB3701" s="38"/>
      <c r="AC3701" s="38"/>
      <c r="AD3701" s="38"/>
      <c r="AE3701" s="38"/>
      <c r="AR3701" s="197" t="s">
        <v>642</v>
      </c>
      <c r="AT3701" s="197" t="s">
        <v>533</v>
      </c>
      <c r="AU3701" s="197" t="s">
        <v>85</v>
      </c>
      <c r="AY3701" s="21" t="s">
        <v>525</v>
      </c>
      <c r="BE3701" s="198">
        <f>IF(N3701="základní",J3701,0)</f>
        <v>0</v>
      </c>
      <c r="BF3701" s="198">
        <f>IF(N3701="snížená",J3701,0)</f>
        <v>0</v>
      </c>
      <c r="BG3701" s="198">
        <f>IF(N3701="zákl. přenesená",J3701,0)</f>
        <v>0</v>
      </c>
      <c r="BH3701" s="198">
        <f>IF(N3701="sníž. přenesená",J3701,0)</f>
        <v>0</v>
      </c>
      <c r="BI3701" s="198">
        <f>IF(N3701="nulová",J3701,0)</f>
        <v>0</v>
      </c>
      <c r="BJ3701" s="21" t="s">
        <v>85</v>
      </c>
      <c r="BK3701" s="198">
        <f>ROUND(I3701*H3701,2)</f>
        <v>0</v>
      </c>
      <c r="BL3701" s="21" t="s">
        <v>642</v>
      </c>
      <c r="BM3701" s="197" t="s">
        <v>3952</v>
      </c>
    </row>
    <row r="3702" spans="1:65" s="2" customFormat="1" ht="48.75">
      <c r="A3702" s="38"/>
      <c r="B3702" s="39"/>
      <c r="C3702" s="40"/>
      <c r="D3702" s="206" t="s">
        <v>972</v>
      </c>
      <c r="E3702" s="40"/>
      <c r="F3702" s="258" t="s">
        <v>3948</v>
      </c>
      <c r="G3702" s="40"/>
      <c r="H3702" s="40"/>
      <c r="I3702" s="201"/>
      <c r="J3702" s="40"/>
      <c r="K3702" s="40"/>
      <c r="L3702" s="43"/>
      <c r="M3702" s="202"/>
      <c r="N3702" s="203"/>
      <c r="O3702" s="68"/>
      <c r="P3702" s="68"/>
      <c r="Q3702" s="68"/>
      <c r="R3702" s="68"/>
      <c r="S3702" s="68"/>
      <c r="T3702" s="69"/>
      <c r="U3702" s="38"/>
      <c r="V3702" s="38"/>
      <c r="W3702" s="38"/>
      <c r="X3702" s="38"/>
      <c r="Y3702" s="38"/>
      <c r="Z3702" s="38"/>
      <c r="AA3702" s="38"/>
      <c r="AB3702" s="38"/>
      <c r="AC3702" s="38"/>
      <c r="AD3702" s="38"/>
      <c r="AE3702" s="38"/>
      <c r="AT3702" s="21" t="s">
        <v>972</v>
      </c>
      <c r="AU3702" s="21" t="s">
        <v>85</v>
      </c>
    </row>
    <row r="3703" spans="1:65" s="2" customFormat="1" ht="24.2" customHeight="1">
      <c r="A3703" s="38"/>
      <c r="B3703" s="39"/>
      <c r="C3703" s="186" t="s">
        <v>3953</v>
      </c>
      <c r="D3703" s="186" t="s">
        <v>533</v>
      </c>
      <c r="E3703" s="187" t="s">
        <v>3954</v>
      </c>
      <c r="F3703" s="188" t="s">
        <v>3955</v>
      </c>
      <c r="G3703" s="189" t="s">
        <v>128</v>
      </c>
      <c r="H3703" s="190">
        <v>4.6900000000000004</v>
      </c>
      <c r="I3703" s="191"/>
      <c r="J3703" s="192">
        <f>ROUND(I3703*H3703,2)</f>
        <v>0</v>
      </c>
      <c r="K3703" s="188" t="s">
        <v>19</v>
      </c>
      <c r="L3703" s="43"/>
      <c r="M3703" s="193" t="s">
        <v>19</v>
      </c>
      <c r="N3703" s="194" t="s">
        <v>44</v>
      </c>
      <c r="O3703" s="68"/>
      <c r="P3703" s="195">
        <f>O3703*H3703</f>
        <v>0</v>
      </c>
      <c r="Q3703" s="195">
        <v>3.2599999999999999E-3</v>
      </c>
      <c r="R3703" s="195">
        <f>Q3703*H3703</f>
        <v>1.52894E-2</v>
      </c>
      <c r="S3703" s="195">
        <v>0</v>
      </c>
      <c r="T3703" s="196">
        <f>S3703*H3703</f>
        <v>0</v>
      </c>
      <c r="U3703" s="38"/>
      <c r="V3703" s="38"/>
      <c r="W3703" s="38"/>
      <c r="X3703" s="38"/>
      <c r="Y3703" s="38"/>
      <c r="Z3703" s="38"/>
      <c r="AA3703" s="38"/>
      <c r="AB3703" s="38"/>
      <c r="AC3703" s="38"/>
      <c r="AD3703" s="38"/>
      <c r="AE3703" s="38"/>
      <c r="AR3703" s="197" t="s">
        <v>642</v>
      </c>
      <c r="AT3703" s="197" t="s">
        <v>533</v>
      </c>
      <c r="AU3703" s="197" t="s">
        <v>85</v>
      </c>
      <c r="AY3703" s="21" t="s">
        <v>525</v>
      </c>
      <c r="BE3703" s="198">
        <f>IF(N3703="základní",J3703,0)</f>
        <v>0</v>
      </c>
      <c r="BF3703" s="198">
        <f>IF(N3703="snížená",J3703,0)</f>
        <v>0</v>
      </c>
      <c r="BG3703" s="198">
        <f>IF(N3703="zákl. přenesená",J3703,0)</f>
        <v>0</v>
      </c>
      <c r="BH3703" s="198">
        <f>IF(N3703="sníž. přenesená",J3703,0)</f>
        <v>0</v>
      </c>
      <c r="BI3703" s="198">
        <f>IF(N3703="nulová",J3703,0)</f>
        <v>0</v>
      </c>
      <c r="BJ3703" s="21" t="s">
        <v>85</v>
      </c>
      <c r="BK3703" s="198">
        <f>ROUND(I3703*H3703,2)</f>
        <v>0</v>
      </c>
      <c r="BL3703" s="21" t="s">
        <v>642</v>
      </c>
      <c r="BM3703" s="197" t="s">
        <v>3956</v>
      </c>
    </row>
    <row r="3704" spans="1:65" s="2" customFormat="1" ht="48.75">
      <c r="A3704" s="38"/>
      <c r="B3704" s="39"/>
      <c r="C3704" s="40"/>
      <c r="D3704" s="206" t="s">
        <v>972</v>
      </c>
      <c r="E3704" s="40"/>
      <c r="F3704" s="258" t="s">
        <v>3948</v>
      </c>
      <c r="G3704" s="40"/>
      <c r="H3704" s="40"/>
      <c r="I3704" s="201"/>
      <c r="J3704" s="40"/>
      <c r="K3704" s="40"/>
      <c r="L3704" s="43"/>
      <c r="M3704" s="202"/>
      <c r="N3704" s="203"/>
      <c r="O3704" s="68"/>
      <c r="P3704" s="68"/>
      <c r="Q3704" s="68"/>
      <c r="R3704" s="68"/>
      <c r="S3704" s="68"/>
      <c r="T3704" s="69"/>
      <c r="U3704" s="38"/>
      <c r="V3704" s="38"/>
      <c r="W3704" s="38"/>
      <c r="X3704" s="38"/>
      <c r="Y3704" s="38"/>
      <c r="Z3704" s="38"/>
      <c r="AA3704" s="38"/>
      <c r="AB3704" s="38"/>
      <c r="AC3704" s="38"/>
      <c r="AD3704" s="38"/>
      <c r="AE3704" s="38"/>
      <c r="AT3704" s="21" t="s">
        <v>972</v>
      </c>
      <c r="AU3704" s="21" t="s">
        <v>85</v>
      </c>
    </row>
    <row r="3705" spans="1:65" s="2" customFormat="1" ht="24.2" customHeight="1">
      <c r="A3705" s="38"/>
      <c r="B3705" s="39"/>
      <c r="C3705" s="186" t="s">
        <v>3957</v>
      </c>
      <c r="D3705" s="186" t="s">
        <v>533</v>
      </c>
      <c r="E3705" s="187" t="s">
        <v>3958</v>
      </c>
      <c r="F3705" s="188" t="s">
        <v>3959</v>
      </c>
      <c r="G3705" s="189" t="s">
        <v>128</v>
      </c>
      <c r="H3705" s="190">
        <v>10.35</v>
      </c>
      <c r="I3705" s="191"/>
      <c r="J3705" s="192">
        <f>ROUND(I3705*H3705,2)</f>
        <v>0</v>
      </c>
      <c r="K3705" s="188" t="s">
        <v>19</v>
      </c>
      <c r="L3705" s="43"/>
      <c r="M3705" s="193" t="s">
        <v>19</v>
      </c>
      <c r="N3705" s="194" t="s">
        <v>44</v>
      </c>
      <c r="O3705" s="68"/>
      <c r="P3705" s="195">
        <f>O3705*H3705</f>
        <v>0</v>
      </c>
      <c r="Q3705" s="195">
        <v>3.47E-3</v>
      </c>
      <c r="R3705" s="195">
        <f>Q3705*H3705</f>
        <v>3.5914500000000002E-2</v>
      </c>
      <c r="S3705" s="195">
        <v>0</v>
      </c>
      <c r="T3705" s="196">
        <f>S3705*H3705</f>
        <v>0</v>
      </c>
      <c r="U3705" s="38"/>
      <c r="V3705" s="38"/>
      <c r="W3705" s="38"/>
      <c r="X3705" s="38"/>
      <c r="Y3705" s="38"/>
      <c r="Z3705" s="38"/>
      <c r="AA3705" s="38"/>
      <c r="AB3705" s="38"/>
      <c r="AC3705" s="38"/>
      <c r="AD3705" s="38"/>
      <c r="AE3705" s="38"/>
      <c r="AR3705" s="197" t="s">
        <v>642</v>
      </c>
      <c r="AT3705" s="197" t="s">
        <v>533</v>
      </c>
      <c r="AU3705" s="197" t="s">
        <v>85</v>
      </c>
      <c r="AY3705" s="21" t="s">
        <v>525</v>
      </c>
      <c r="BE3705" s="198">
        <f>IF(N3705="základní",J3705,0)</f>
        <v>0</v>
      </c>
      <c r="BF3705" s="198">
        <f>IF(N3705="snížená",J3705,0)</f>
        <v>0</v>
      </c>
      <c r="BG3705" s="198">
        <f>IF(N3705="zákl. přenesená",J3705,0)</f>
        <v>0</v>
      </c>
      <c r="BH3705" s="198">
        <f>IF(N3705="sníž. přenesená",J3705,0)</f>
        <v>0</v>
      </c>
      <c r="BI3705" s="198">
        <f>IF(N3705="nulová",J3705,0)</f>
        <v>0</v>
      </c>
      <c r="BJ3705" s="21" t="s">
        <v>85</v>
      </c>
      <c r="BK3705" s="198">
        <f>ROUND(I3705*H3705,2)</f>
        <v>0</v>
      </c>
      <c r="BL3705" s="21" t="s">
        <v>642</v>
      </c>
      <c r="BM3705" s="197" t="s">
        <v>3960</v>
      </c>
    </row>
    <row r="3706" spans="1:65" s="2" customFormat="1" ht="48.75">
      <c r="A3706" s="38"/>
      <c r="B3706" s="39"/>
      <c r="C3706" s="40"/>
      <c r="D3706" s="206" t="s">
        <v>972</v>
      </c>
      <c r="E3706" s="40"/>
      <c r="F3706" s="258" t="s">
        <v>3948</v>
      </c>
      <c r="G3706" s="40"/>
      <c r="H3706" s="40"/>
      <c r="I3706" s="201"/>
      <c r="J3706" s="40"/>
      <c r="K3706" s="40"/>
      <c r="L3706" s="43"/>
      <c r="M3706" s="202"/>
      <c r="N3706" s="203"/>
      <c r="O3706" s="68"/>
      <c r="P3706" s="68"/>
      <c r="Q3706" s="68"/>
      <c r="R3706" s="68"/>
      <c r="S3706" s="68"/>
      <c r="T3706" s="69"/>
      <c r="U3706" s="38"/>
      <c r="V3706" s="38"/>
      <c r="W3706" s="38"/>
      <c r="X3706" s="38"/>
      <c r="Y3706" s="38"/>
      <c r="Z3706" s="38"/>
      <c r="AA3706" s="38"/>
      <c r="AB3706" s="38"/>
      <c r="AC3706" s="38"/>
      <c r="AD3706" s="38"/>
      <c r="AE3706" s="38"/>
      <c r="AT3706" s="21" t="s">
        <v>972</v>
      </c>
      <c r="AU3706" s="21" t="s">
        <v>85</v>
      </c>
    </row>
    <row r="3707" spans="1:65" s="2" customFormat="1" ht="24.2" customHeight="1">
      <c r="A3707" s="38"/>
      <c r="B3707" s="39"/>
      <c r="C3707" s="186" t="s">
        <v>3961</v>
      </c>
      <c r="D3707" s="186" t="s">
        <v>533</v>
      </c>
      <c r="E3707" s="187" t="s">
        <v>3962</v>
      </c>
      <c r="F3707" s="188" t="s">
        <v>3963</v>
      </c>
      <c r="G3707" s="189" t="s">
        <v>128</v>
      </c>
      <c r="H3707" s="190">
        <v>166.99</v>
      </c>
      <c r="I3707" s="191"/>
      <c r="J3707" s="192">
        <f>ROUND(I3707*H3707,2)</f>
        <v>0</v>
      </c>
      <c r="K3707" s="188" t="s">
        <v>19</v>
      </c>
      <c r="L3707" s="43"/>
      <c r="M3707" s="193" t="s">
        <v>19</v>
      </c>
      <c r="N3707" s="194" t="s">
        <v>44</v>
      </c>
      <c r="O3707" s="68"/>
      <c r="P3707" s="195">
        <f>O3707*H3707</f>
        <v>0</v>
      </c>
      <c r="Q3707" s="195">
        <v>1.3500000000000001E-3</v>
      </c>
      <c r="R3707" s="195">
        <f>Q3707*H3707</f>
        <v>0.22543650000000001</v>
      </c>
      <c r="S3707" s="195">
        <v>0</v>
      </c>
      <c r="T3707" s="196">
        <f>S3707*H3707</f>
        <v>0</v>
      </c>
      <c r="U3707" s="38"/>
      <c r="V3707" s="38"/>
      <c r="W3707" s="38"/>
      <c r="X3707" s="38"/>
      <c r="Y3707" s="38"/>
      <c r="Z3707" s="38"/>
      <c r="AA3707" s="38"/>
      <c r="AB3707" s="38"/>
      <c r="AC3707" s="38"/>
      <c r="AD3707" s="38"/>
      <c r="AE3707" s="38"/>
      <c r="AR3707" s="197" t="s">
        <v>642</v>
      </c>
      <c r="AT3707" s="197" t="s">
        <v>533</v>
      </c>
      <c r="AU3707" s="197" t="s">
        <v>85</v>
      </c>
      <c r="AY3707" s="21" t="s">
        <v>525</v>
      </c>
      <c r="BE3707" s="198">
        <f>IF(N3707="základní",J3707,0)</f>
        <v>0</v>
      </c>
      <c r="BF3707" s="198">
        <f>IF(N3707="snížená",J3707,0)</f>
        <v>0</v>
      </c>
      <c r="BG3707" s="198">
        <f>IF(N3707="zákl. přenesená",J3707,0)</f>
        <v>0</v>
      </c>
      <c r="BH3707" s="198">
        <f>IF(N3707="sníž. přenesená",J3707,0)</f>
        <v>0</v>
      </c>
      <c r="BI3707" s="198">
        <f>IF(N3707="nulová",J3707,0)</f>
        <v>0</v>
      </c>
      <c r="BJ3707" s="21" t="s">
        <v>85</v>
      </c>
      <c r="BK3707" s="198">
        <f>ROUND(I3707*H3707,2)</f>
        <v>0</v>
      </c>
      <c r="BL3707" s="21" t="s">
        <v>642</v>
      </c>
      <c r="BM3707" s="197" t="s">
        <v>3964</v>
      </c>
    </row>
    <row r="3708" spans="1:65" s="2" customFormat="1" ht="68.25">
      <c r="A3708" s="38"/>
      <c r="B3708" s="39"/>
      <c r="C3708" s="40"/>
      <c r="D3708" s="206" t="s">
        <v>972</v>
      </c>
      <c r="E3708" s="40"/>
      <c r="F3708" s="258" t="s">
        <v>3965</v>
      </c>
      <c r="G3708" s="40"/>
      <c r="H3708" s="40"/>
      <c r="I3708" s="201"/>
      <c r="J3708" s="40"/>
      <c r="K3708" s="40"/>
      <c r="L3708" s="43"/>
      <c r="M3708" s="202"/>
      <c r="N3708" s="203"/>
      <c r="O3708" s="68"/>
      <c r="P3708" s="68"/>
      <c r="Q3708" s="68"/>
      <c r="R3708" s="68"/>
      <c r="S3708" s="68"/>
      <c r="T3708" s="69"/>
      <c r="U3708" s="38"/>
      <c r="V3708" s="38"/>
      <c r="W3708" s="38"/>
      <c r="X3708" s="38"/>
      <c r="Y3708" s="38"/>
      <c r="Z3708" s="38"/>
      <c r="AA3708" s="38"/>
      <c r="AB3708" s="38"/>
      <c r="AC3708" s="38"/>
      <c r="AD3708" s="38"/>
      <c r="AE3708" s="38"/>
      <c r="AT3708" s="21" t="s">
        <v>972</v>
      </c>
      <c r="AU3708" s="21" t="s">
        <v>85</v>
      </c>
    </row>
    <row r="3709" spans="1:65" s="2" customFormat="1" ht="24.2" customHeight="1">
      <c r="A3709" s="38"/>
      <c r="B3709" s="39"/>
      <c r="C3709" s="186" t="s">
        <v>3966</v>
      </c>
      <c r="D3709" s="186" t="s">
        <v>533</v>
      </c>
      <c r="E3709" s="187" t="s">
        <v>3967</v>
      </c>
      <c r="F3709" s="188" t="s">
        <v>3968</v>
      </c>
      <c r="G3709" s="189" t="s">
        <v>128</v>
      </c>
      <c r="H3709" s="190">
        <v>23.72</v>
      </c>
      <c r="I3709" s="191"/>
      <c r="J3709" s="192">
        <f>ROUND(I3709*H3709,2)</f>
        <v>0</v>
      </c>
      <c r="K3709" s="188" t="s">
        <v>19</v>
      </c>
      <c r="L3709" s="43"/>
      <c r="M3709" s="193" t="s">
        <v>19</v>
      </c>
      <c r="N3709" s="194" t="s">
        <v>44</v>
      </c>
      <c r="O3709" s="68"/>
      <c r="P3709" s="195">
        <f>O3709*H3709</f>
        <v>0</v>
      </c>
      <c r="Q3709" s="195">
        <v>6.2E-4</v>
      </c>
      <c r="R3709" s="195">
        <f>Q3709*H3709</f>
        <v>1.47064E-2</v>
      </c>
      <c r="S3709" s="195">
        <v>0</v>
      </c>
      <c r="T3709" s="196">
        <f>S3709*H3709</f>
        <v>0</v>
      </c>
      <c r="U3709" s="38"/>
      <c r="V3709" s="38"/>
      <c r="W3709" s="38"/>
      <c r="X3709" s="38"/>
      <c r="Y3709" s="38"/>
      <c r="Z3709" s="38"/>
      <c r="AA3709" s="38"/>
      <c r="AB3709" s="38"/>
      <c r="AC3709" s="38"/>
      <c r="AD3709" s="38"/>
      <c r="AE3709" s="38"/>
      <c r="AR3709" s="197" t="s">
        <v>642</v>
      </c>
      <c r="AT3709" s="197" t="s">
        <v>533</v>
      </c>
      <c r="AU3709" s="197" t="s">
        <v>85</v>
      </c>
      <c r="AY3709" s="21" t="s">
        <v>525</v>
      </c>
      <c r="BE3709" s="198">
        <f>IF(N3709="základní",J3709,0)</f>
        <v>0</v>
      </c>
      <c r="BF3709" s="198">
        <f>IF(N3709="snížená",J3709,0)</f>
        <v>0</v>
      </c>
      <c r="BG3709" s="198">
        <f>IF(N3709="zákl. přenesená",J3709,0)</f>
        <v>0</v>
      </c>
      <c r="BH3709" s="198">
        <f>IF(N3709="sníž. přenesená",J3709,0)</f>
        <v>0</v>
      </c>
      <c r="BI3709" s="198">
        <f>IF(N3709="nulová",J3709,0)</f>
        <v>0</v>
      </c>
      <c r="BJ3709" s="21" t="s">
        <v>85</v>
      </c>
      <c r="BK3709" s="198">
        <f>ROUND(I3709*H3709,2)</f>
        <v>0</v>
      </c>
      <c r="BL3709" s="21" t="s">
        <v>642</v>
      </c>
      <c r="BM3709" s="197" t="s">
        <v>3969</v>
      </c>
    </row>
    <row r="3710" spans="1:65" s="2" customFormat="1" ht="87.75">
      <c r="A3710" s="38"/>
      <c r="B3710" s="39"/>
      <c r="C3710" s="40"/>
      <c r="D3710" s="206" t="s">
        <v>972</v>
      </c>
      <c r="E3710" s="40"/>
      <c r="F3710" s="258" t="s">
        <v>3970</v>
      </c>
      <c r="G3710" s="40"/>
      <c r="H3710" s="40"/>
      <c r="I3710" s="201"/>
      <c r="J3710" s="40"/>
      <c r="K3710" s="40"/>
      <c r="L3710" s="43"/>
      <c r="M3710" s="202"/>
      <c r="N3710" s="203"/>
      <c r="O3710" s="68"/>
      <c r="P3710" s="68"/>
      <c r="Q3710" s="68"/>
      <c r="R3710" s="68"/>
      <c r="S3710" s="68"/>
      <c r="T3710" s="69"/>
      <c r="U3710" s="38"/>
      <c r="V3710" s="38"/>
      <c r="W3710" s="38"/>
      <c r="X3710" s="38"/>
      <c r="Y3710" s="38"/>
      <c r="Z3710" s="38"/>
      <c r="AA3710" s="38"/>
      <c r="AB3710" s="38"/>
      <c r="AC3710" s="38"/>
      <c r="AD3710" s="38"/>
      <c r="AE3710" s="38"/>
      <c r="AT3710" s="21" t="s">
        <v>972</v>
      </c>
      <c r="AU3710" s="21" t="s">
        <v>85</v>
      </c>
    </row>
    <row r="3711" spans="1:65" s="2" customFormat="1" ht="24.2" customHeight="1">
      <c r="A3711" s="38"/>
      <c r="B3711" s="39"/>
      <c r="C3711" s="186" t="s">
        <v>3971</v>
      </c>
      <c r="D3711" s="186" t="s">
        <v>533</v>
      </c>
      <c r="E3711" s="187" t="s">
        <v>3972</v>
      </c>
      <c r="F3711" s="188" t="s">
        <v>3973</v>
      </c>
      <c r="G3711" s="189" t="s">
        <v>128</v>
      </c>
      <c r="H3711" s="190">
        <v>16.332000000000001</v>
      </c>
      <c r="I3711" s="191"/>
      <c r="J3711" s="192">
        <f>ROUND(I3711*H3711,2)</f>
        <v>0</v>
      </c>
      <c r="K3711" s="188" t="s">
        <v>19</v>
      </c>
      <c r="L3711" s="43"/>
      <c r="M3711" s="193" t="s">
        <v>19</v>
      </c>
      <c r="N3711" s="194" t="s">
        <v>44</v>
      </c>
      <c r="O3711" s="68"/>
      <c r="P3711" s="195">
        <f>O3711*H3711</f>
        <v>0</v>
      </c>
      <c r="Q3711" s="195">
        <v>8.0999999999999996E-4</v>
      </c>
      <c r="R3711" s="195">
        <f>Q3711*H3711</f>
        <v>1.322892E-2</v>
      </c>
      <c r="S3711" s="195">
        <v>0</v>
      </c>
      <c r="T3711" s="196">
        <f>S3711*H3711</f>
        <v>0</v>
      </c>
      <c r="U3711" s="38"/>
      <c r="V3711" s="38"/>
      <c r="W3711" s="38"/>
      <c r="X3711" s="38"/>
      <c r="Y3711" s="38"/>
      <c r="Z3711" s="38"/>
      <c r="AA3711" s="38"/>
      <c r="AB3711" s="38"/>
      <c r="AC3711" s="38"/>
      <c r="AD3711" s="38"/>
      <c r="AE3711" s="38"/>
      <c r="AR3711" s="197" t="s">
        <v>642</v>
      </c>
      <c r="AT3711" s="197" t="s">
        <v>533</v>
      </c>
      <c r="AU3711" s="197" t="s">
        <v>85</v>
      </c>
      <c r="AY3711" s="21" t="s">
        <v>525</v>
      </c>
      <c r="BE3711" s="198">
        <f>IF(N3711="základní",J3711,0)</f>
        <v>0</v>
      </c>
      <c r="BF3711" s="198">
        <f>IF(N3711="snížená",J3711,0)</f>
        <v>0</v>
      </c>
      <c r="BG3711" s="198">
        <f>IF(N3711="zákl. přenesená",J3711,0)</f>
        <v>0</v>
      </c>
      <c r="BH3711" s="198">
        <f>IF(N3711="sníž. přenesená",J3711,0)</f>
        <v>0</v>
      </c>
      <c r="BI3711" s="198">
        <f>IF(N3711="nulová",J3711,0)</f>
        <v>0</v>
      </c>
      <c r="BJ3711" s="21" t="s">
        <v>85</v>
      </c>
      <c r="BK3711" s="198">
        <f>ROUND(I3711*H3711,2)</f>
        <v>0</v>
      </c>
      <c r="BL3711" s="21" t="s">
        <v>642</v>
      </c>
      <c r="BM3711" s="197" t="s">
        <v>3974</v>
      </c>
    </row>
    <row r="3712" spans="1:65" s="2" customFormat="1" ht="87.75">
      <c r="A3712" s="38"/>
      <c r="B3712" s="39"/>
      <c r="C3712" s="40"/>
      <c r="D3712" s="206" t="s">
        <v>972</v>
      </c>
      <c r="E3712" s="40"/>
      <c r="F3712" s="258" t="s">
        <v>3970</v>
      </c>
      <c r="G3712" s="40"/>
      <c r="H3712" s="40"/>
      <c r="I3712" s="201"/>
      <c r="J3712" s="40"/>
      <c r="K3712" s="40"/>
      <c r="L3712" s="43"/>
      <c r="M3712" s="202"/>
      <c r="N3712" s="203"/>
      <c r="O3712" s="68"/>
      <c r="P3712" s="68"/>
      <c r="Q3712" s="68"/>
      <c r="R3712" s="68"/>
      <c r="S3712" s="68"/>
      <c r="T3712" s="69"/>
      <c r="U3712" s="38"/>
      <c r="V3712" s="38"/>
      <c r="W3712" s="38"/>
      <c r="X3712" s="38"/>
      <c r="Y3712" s="38"/>
      <c r="Z3712" s="38"/>
      <c r="AA3712" s="38"/>
      <c r="AB3712" s="38"/>
      <c r="AC3712" s="38"/>
      <c r="AD3712" s="38"/>
      <c r="AE3712" s="38"/>
      <c r="AT3712" s="21" t="s">
        <v>972</v>
      </c>
      <c r="AU3712" s="21" t="s">
        <v>85</v>
      </c>
    </row>
    <row r="3713" spans="1:65" s="2" customFormat="1" ht="24.2" customHeight="1">
      <c r="A3713" s="38"/>
      <c r="B3713" s="39"/>
      <c r="C3713" s="186" t="s">
        <v>3975</v>
      </c>
      <c r="D3713" s="186" t="s">
        <v>533</v>
      </c>
      <c r="E3713" s="187" t="s">
        <v>3976</v>
      </c>
      <c r="F3713" s="188" t="s">
        <v>3977</v>
      </c>
      <c r="G3713" s="189" t="s">
        <v>128</v>
      </c>
      <c r="H3713" s="190">
        <v>24.012</v>
      </c>
      <c r="I3713" s="191"/>
      <c r="J3713" s="192">
        <f>ROUND(I3713*H3713,2)</f>
        <v>0</v>
      </c>
      <c r="K3713" s="188" t="s">
        <v>19</v>
      </c>
      <c r="L3713" s="43"/>
      <c r="M3713" s="193" t="s">
        <v>19</v>
      </c>
      <c r="N3713" s="194" t="s">
        <v>44</v>
      </c>
      <c r="O3713" s="68"/>
      <c r="P3713" s="195">
        <f>O3713*H3713</f>
        <v>0</v>
      </c>
      <c r="Q3713" s="195">
        <v>9.7999999999999997E-4</v>
      </c>
      <c r="R3713" s="195">
        <f>Q3713*H3713</f>
        <v>2.3531759999999999E-2</v>
      </c>
      <c r="S3713" s="195">
        <v>0</v>
      </c>
      <c r="T3713" s="196">
        <f>S3713*H3713</f>
        <v>0</v>
      </c>
      <c r="U3713" s="38"/>
      <c r="V3713" s="38"/>
      <c r="W3713" s="38"/>
      <c r="X3713" s="38"/>
      <c r="Y3713" s="38"/>
      <c r="Z3713" s="38"/>
      <c r="AA3713" s="38"/>
      <c r="AB3713" s="38"/>
      <c r="AC3713" s="38"/>
      <c r="AD3713" s="38"/>
      <c r="AE3713" s="38"/>
      <c r="AR3713" s="197" t="s">
        <v>642</v>
      </c>
      <c r="AT3713" s="197" t="s">
        <v>533</v>
      </c>
      <c r="AU3713" s="197" t="s">
        <v>85</v>
      </c>
      <c r="AY3713" s="21" t="s">
        <v>525</v>
      </c>
      <c r="BE3713" s="198">
        <f>IF(N3713="základní",J3713,0)</f>
        <v>0</v>
      </c>
      <c r="BF3713" s="198">
        <f>IF(N3713="snížená",J3713,0)</f>
        <v>0</v>
      </c>
      <c r="BG3713" s="198">
        <f>IF(N3713="zákl. přenesená",J3713,0)</f>
        <v>0</v>
      </c>
      <c r="BH3713" s="198">
        <f>IF(N3713="sníž. přenesená",J3713,0)</f>
        <v>0</v>
      </c>
      <c r="BI3713" s="198">
        <f>IF(N3713="nulová",J3713,0)</f>
        <v>0</v>
      </c>
      <c r="BJ3713" s="21" t="s">
        <v>85</v>
      </c>
      <c r="BK3713" s="198">
        <f>ROUND(I3713*H3713,2)</f>
        <v>0</v>
      </c>
      <c r="BL3713" s="21" t="s">
        <v>642</v>
      </c>
      <c r="BM3713" s="197" t="s">
        <v>3978</v>
      </c>
    </row>
    <row r="3714" spans="1:65" s="2" customFormat="1" ht="87.75">
      <c r="A3714" s="38"/>
      <c r="B3714" s="39"/>
      <c r="C3714" s="40"/>
      <c r="D3714" s="206" t="s">
        <v>972</v>
      </c>
      <c r="E3714" s="40"/>
      <c r="F3714" s="258" t="s">
        <v>3970</v>
      </c>
      <c r="G3714" s="40"/>
      <c r="H3714" s="40"/>
      <c r="I3714" s="201"/>
      <c r="J3714" s="40"/>
      <c r="K3714" s="40"/>
      <c r="L3714" s="43"/>
      <c r="M3714" s="202"/>
      <c r="N3714" s="203"/>
      <c r="O3714" s="68"/>
      <c r="P3714" s="68"/>
      <c r="Q3714" s="68"/>
      <c r="R3714" s="68"/>
      <c r="S3714" s="68"/>
      <c r="T3714" s="69"/>
      <c r="U3714" s="38"/>
      <c r="V3714" s="38"/>
      <c r="W3714" s="38"/>
      <c r="X3714" s="38"/>
      <c r="Y3714" s="38"/>
      <c r="Z3714" s="38"/>
      <c r="AA3714" s="38"/>
      <c r="AB3714" s="38"/>
      <c r="AC3714" s="38"/>
      <c r="AD3714" s="38"/>
      <c r="AE3714" s="38"/>
      <c r="AT3714" s="21" t="s">
        <v>972</v>
      </c>
      <c r="AU3714" s="21" t="s">
        <v>85</v>
      </c>
    </row>
    <row r="3715" spans="1:65" s="2" customFormat="1" ht="24.2" customHeight="1">
      <c r="A3715" s="38"/>
      <c r="B3715" s="39"/>
      <c r="C3715" s="186" t="s">
        <v>3979</v>
      </c>
      <c r="D3715" s="186" t="s">
        <v>533</v>
      </c>
      <c r="E3715" s="187" t="s">
        <v>3980</v>
      </c>
      <c r="F3715" s="188" t="s">
        <v>3981</v>
      </c>
      <c r="G3715" s="189" t="s">
        <v>128</v>
      </c>
      <c r="H3715" s="190">
        <v>65.376000000000005</v>
      </c>
      <c r="I3715" s="191"/>
      <c r="J3715" s="192">
        <f>ROUND(I3715*H3715,2)</f>
        <v>0</v>
      </c>
      <c r="K3715" s="188" t="s">
        <v>19</v>
      </c>
      <c r="L3715" s="43"/>
      <c r="M3715" s="193" t="s">
        <v>19</v>
      </c>
      <c r="N3715" s="194" t="s">
        <v>44</v>
      </c>
      <c r="O3715" s="68"/>
      <c r="P3715" s="195">
        <f>O3715*H3715</f>
        <v>0</v>
      </c>
      <c r="Q3715" s="195">
        <v>1.16E-3</v>
      </c>
      <c r="R3715" s="195">
        <f>Q3715*H3715</f>
        <v>7.583616E-2</v>
      </c>
      <c r="S3715" s="195">
        <v>0</v>
      </c>
      <c r="T3715" s="196">
        <f>S3715*H3715</f>
        <v>0</v>
      </c>
      <c r="U3715" s="38"/>
      <c r="V3715" s="38"/>
      <c r="W3715" s="38"/>
      <c r="X3715" s="38"/>
      <c r="Y3715" s="38"/>
      <c r="Z3715" s="38"/>
      <c r="AA3715" s="38"/>
      <c r="AB3715" s="38"/>
      <c r="AC3715" s="38"/>
      <c r="AD3715" s="38"/>
      <c r="AE3715" s="38"/>
      <c r="AR3715" s="197" t="s">
        <v>642</v>
      </c>
      <c r="AT3715" s="197" t="s">
        <v>533</v>
      </c>
      <c r="AU3715" s="197" t="s">
        <v>85</v>
      </c>
      <c r="AY3715" s="21" t="s">
        <v>525</v>
      </c>
      <c r="BE3715" s="198">
        <f>IF(N3715="základní",J3715,0)</f>
        <v>0</v>
      </c>
      <c r="BF3715" s="198">
        <f>IF(N3715="snížená",J3715,0)</f>
        <v>0</v>
      </c>
      <c r="BG3715" s="198">
        <f>IF(N3715="zákl. přenesená",J3715,0)</f>
        <v>0</v>
      </c>
      <c r="BH3715" s="198">
        <f>IF(N3715="sníž. přenesená",J3715,0)</f>
        <v>0</v>
      </c>
      <c r="BI3715" s="198">
        <f>IF(N3715="nulová",J3715,0)</f>
        <v>0</v>
      </c>
      <c r="BJ3715" s="21" t="s">
        <v>85</v>
      </c>
      <c r="BK3715" s="198">
        <f>ROUND(I3715*H3715,2)</f>
        <v>0</v>
      </c>
      <c r="BL3715" s="21" t="s">
        <v>642</v>
      </c>
      <c r="BM3715" s="197" t="s">
        <v>3982</v>
      </c>
    </row>
    <row r="3716" spans="1:65" s="2" customFormat="1" ht="87.75">
      <c r="A3716" s="38"/>
      <c r="B3716" s="39"/>
      <c r="C3716" s="40"/>
      <c r="D3716" s="206" t="s">
        <v>972</v>
      </c>
      <c r="E3716" s="40"/>
      <c r="F3716" s="258" t="s">
        <v>3970</v>
      </c>
      <c r="G3716" s="40"/>
      <c r="H3716" s="40"/>
      <c r="I3716" s="201"/>
      <c r="J3716" s="40"/>
      <c r="K3716" s="40"/>
      <c r="L3716" s="43"/>
      <c r="M3716" s="202"/>
      <c r="N3716" s="203"/>
      <c r="O3716" s="68"/>
      <c r="P3716" s="68"/>
      <c r="Q3716" s="68"/>
      <c r="R3716" s="68"/>
      <c r="S3716" s="68"/>
      <c r="T3716" s="69"/>
      <c r="U3716" s="38"/>
      <c r="V3716" s="38"/>
      <c r="W3716" s="38"/>
      <c r="X3716" s="38"/>
      <c r="Y3716" s="38"/>
      <c r="Z3716" s="38"/>
      <c r="AA3716" s="38"/>
      <c r="AB3716" s="38"/>
      <c r="AC3716" s="38"/>
      <c r="AD3716" s="38"/>
      <c r="AE3716" s="38"/>
      <c r="AT3716" s="21" t="s">
        <v>972</v>
      </c>
      <c r="AU3716" s="21" t="s">
        <v>85</v>
      </c>
    </row>
    <row r="3717" spans="1:65" s="2" customFormat="1" ht="24.2" customHeight="1">
      <c r="A3717" s="38"/>
      <c r="B3717" s="39"/>
      <c r="C3717" s="186" t="s">
        <v>3983</v>
      </c>
      <c r="D3717" s="186" t="s">
        <v>533</v>
      </c>
      <c r="E3717" s="187" t="s">
        <v>3984</v>
      </c>
      <c r="F3717" s="188" t="s">
        <v>3985</v>
      </c>
      <c r="G3717" s="189" t="s">
        <v>128</v>
      </c>
      <c r="H3717" s="190">
        <v>4.5019999999999998</v>
      </c>
      <c r="I3717" s="191"/>
      <c r="J3717" s="192">
        <f>ROUND(I3717*H3717,2)</f>
        <v>0</v>
      </c>
      <c r="K3717" s="188" t="s">
        <v>19</v>
      </c>
      <c r="L3717" s="43"/>
      <c r="M3717" s="193" t="s">
        <v>19</v>
      </c>
      <c r="N3717" s="194" t="s">
        <v>44</v>
      </c>
      <c r="O3717" s="68"/>
      <c r="P3717" s="195">
        <f>O3717*H3717</f>
        <v>0</v>
      </c>
      <c r="Q3717" s="195">
        <v>1.31E-3</v>
      </c>
      <c r="R3717" s="195">
        <f>Q3717*H3717</f>
        <v>5.8976199999999993E-3</v>
      </c>
      <c r="S3717" s="195">
        <v>0</v>
      </c>
      <c r="T3717" s="196">
        <f>S3717*H3717</f>
        <v>0</v>
      </c>
      <c r="U3717" s="38"/>
      <c r="V3717" s="38"/>
      <c r="W3717" s="38"/>
      <c r="X3717" s="38"/>
      <c r="Y3717" s="38"/>
      <c r="Z3717" s="38"/>
      <c r="AA3717" s="38"/>
      <c r="AB3717" s="38"/>
      <c r="AC3717" s="38"/>
      <c r="AD3717" s="38"/>
      <c r="AE3717" s="38"/>
      <c r="AR3717" s="197" t="s">
        <v>642</v>
      </c>
      <c r="AT3717" s="197" t="s">
        <v>533</v>
      </c>
      <c r="AU3717" s="197" t="s">
        <v>85</v>
      </c>
      <c r="AY3717" s="21" t="s">
        <v>525</v>
      </c>
      <c r="BE3717" s="198">
        <f>IF(N3717="základní",J3717,0)</f>
        <v>0</v>
      </c>
      <c r="BF3717" s="198">
        <f>IF(N3717="snížená",J3717,0)</f>
        <v>0</v>
      </c>
      <c r="BG3717" s="198">
        <f>IF(N3717="zákl. přenesená",J3717,0)</f>
        <v>0</v>
      </c>
      <c r="BH3717" s="198">
        <f>IF(N3717="sníž. přenesená",J3717,0)</f>
        <v>0</v>
      </c>
      <c r="BI3717" s="198">
        <f>IF(N3717="nulová",J3717,0)</f>
        <v>0</v>
      </c>
      <c r="BJ3717" s="21" t="s">
        <v>85</v>
      </c>
      <c r="BK3717" s="198">
        <f>ROUND(I3717*H3717,2)</f>
        <v>0</v>
      </c>
      <c r="BL3717" s="21" t="s">
        <v>642</v>
      </c>
      <c r="BM3717" s="197" t="s">
        <v>3986</v>
      </c>
    </row>
    <row r="3718" spans="1:65" s="2" customFormat="1" ht="87.75">
      <c r="A3718" s="38"/>
      <c r="B3718" s="39"/>
      <c r="C3718" s="40"/>
      <c r="D3718" s="206" t="s">
        <v>972</v>
      </c>
      <c r="E3718" s="40"/>
      <c r="F3718" s="258" t="s">
        <v>3970</v>
      </c>
      <c r="G3718" s="40"/>
      <c r="H3718" s="40"/>
      <c r="I3718" s="201"/>
      <c r="J3718" s="40"/>
      <c r="K3718" s="40"/>
      <c r="L3718" s="43"/>
      <c r="M3718" s="202"/>
      <c r="N3718" s="203"/>
      <c r="O3718" s="68"/>
      <c r="P3718" s="68"/>
      <c r="Q3718" s="68"/>
      <c r="R3718" s="68"/>
      <c r="S3718" s="68"/>
      <c r="T3718" s="69"/>
      <c r="U3718" s="38"/>
      <c r="V3718" s="38"/>
      <c r="W3718" s="38"/>
      <c r="X3718" s="38"/>
      <c r="Y3718" s="38"/>
      <c r="Z3718" s="38"/>
      <c r="AA3718" s="38"/>
      <c r="AB3718" s="38"/>
      <c r="AC3718" s="38"/>
      <c r="AD3718" s="38"/>
      <c r="AE3718" s="38"/>
      <c r="AT3718" s="21" t="s">
        <v>972</v>
      </c>
      <c r="AU3718" s="21" t="s">
        <v>85</v>
      </c>
    </row>
    <row r="3719" spans="1:65" s="2" customFormat="1" ht="24.2" customHeight="1">
      <c r="A3719" s="38"/>
      <c r="B3719" s="39"/>
      <c r="C3719" s="186" t="s">
        <v>3987</v>
      </c>
      <c r="D3719" s="186" t="s">
        <v>533</v>
      </c>
      <c r="E3719" s="187" t="s">
        <v>3988</v>
      </c>
      <c r="F3719" s="188" t="s">
        <v>3989</v>
      </c>
      <c r="G3719" s="189" t="s">
        <v>128</v>
      </c>
      <c r="H3719" s="190">
        <v>28.51</v>
      </c>
      <c r="I3719" s="191"/>
      <c r="J3719" s="192">
        <f>ROUND(I3719*H3719,2)</f>
        <v>0</v>
      </c>
      <c r="K3719" s="188" t="s">
        <v>19</v>
      </c>
      <c r="L3719" s="43"/>
      <c r="M3719" s="193" t="s">
        <v>19</v>
      </c>
      <c r="N3719" s="194" t="s">
        <v>44</v>
      </c>
      <c r="O3719" s="68"/>
      <c r="P3719" s="195">
        <f>O3719*H3719</f>
        <v>0</v>
      </c>
      <c r="Q3719" s="195">
        <v>2.1700000000000001E-3</v>
      </c>
      <c r="R3719" s="195">
        <f>Q3719*H3719</f>
        <v>6.1866700000000004E-2</v>
      </c>
      <c r="S3719" s="195">
        <v>0</v>
      </c>
      <c r="T3719" s="196">
        <f>S3719*H3719</f>
        <v>0</v>
      </c>
      <c r="U3719" s="38"/>
      <c r="V3719" s="38"/>
      <c r="W3719" s="38"/>
      <c r="X3719" s="38"/>
      <c r="Y3719" s="38"/>
      <c r="Z3719" s="38"/>
      <c r="AA3719" s="38"/>
      <c r="AB3719" s="38"/>
      <c r="AC3719" s="38"/>
      <c r="AD3719" s="38"/>
      <c r="AE3719" s="38"/>
      <c r="AR3719" s="197" t="s">
        <v>642</v>
      </c>
      <c r="AT3719" s="197" t="s">
        <v>533</v>
      </c>
      <c r="AU3719" s="197" t="s">
        <v>85</v>
      </c>
      <c r="AY3719" s="21" t="s">
        <v>525</v>
      </c>
      <c r="BE3719" s="198">
        <f>IF(N3719="základní",J3719,0)</f>
        <v>0</v>
      </c>
      <c r="BF3719" s="198">
        <f>IF(N3719="snížená",J3719,0)</f>
        <v>0</v>
      </c>
      <c r="BG3719" s="198">
        <f>IF(N3719="zákl. přenesená",J3719,0)</f>
        <v>0</v>
      </c>
      <c r="BH3719" s="198">
        <f>IF(N3719="sníž. přenesená",J3719,0)</f>
        <v>0</v>
      </c>
      <c r="BI3719" s="198">
        <f>IF(N3719="nulová",J3719,0)</f>
        <v>0</v>
      </c>
      <c r="BJ3719" s="21" t="s">
        <v>85</v>
      </c>
      <c r="BK3719" s="198">
        <f>ROUND(I3719*H3719,2)</f>
        <v>0</v>
      </c>
      <c r="BL3719" s="21" t="s">
        <v>642</v>
      </c>
      <c r="BM3719" s="197" t="s">
        <v>3990</v>
      </c>
    </row>
    <row r="3720" spans="1:65" s="2" customFormat="1" ht="48.75">
      <c r="A3720" s="38"/>
      <c r="B3720" s="39"/>
      <c r="C3720" s="40"/>
      <c r="D3720" s="206" t="s">
        <v>972</v>
      </c>
      <c r="E3720" s="40"/>
      <c r="F3720" s="258" t="s">
        <v>3948</v>
      </c>
      <c r="G3720" s="40"/>
      <c r="H3720" s="40"/>
      <c r="I3720" s="201"/>
      <c r="J3720" s="40"/>
      <c r="K3720" s="40"/>
      <c r="L3720" s="43"/>
      <c r="M3720" s="202"/>
      <c r="N3720" s="203"/>
      <c r="O3720" s="68"/>
      <c r="P3720" s="68"/>
      <c r="Q3720" s="68"/>
      <c r="R3720" s="68"/>
      <c r="S3720" s="68"/>
      <c r="T3720" s="69"/>
      <c r="U3720" s="38"/>
      <c r="V3720" s="38"/>
      <c r="W3720" s="38"/>
      <c r="X3720" s="38"/>
      <c r="Y3720" s="38"/>
      <c r="Z3720" s="38"/>
      <c r="AA3720" s="38"/>
      <c r="AB3720" s="38"/>
      <c r="AC3720" s="38"/>
      <c r="AD3720" s="38"/>
      <c r="AE3720" s="38"/>
      <c r="AT3720" s="21" t="s">
        <v>972</v>
      </c>
      <c r="AU3720" s="21" t="s">
        <v>85</v>
      </c>
    </row>
    <row r="3721" spans="1:65" s="2" customFormat="1" ht="55.5" customHeight="1">
      <c r="A3721" s="38"/>
      <c r="B3721" s="39"/>
      <c r="C3721" s="186" t="s">
        <v>3991</v>
      </c>
      <c r="D3721" s="186" t="s">
        <v>533</v>
      </c>
      <c r="E3721" s="187" t="s">
        <v>3992</v>
      </c>
      <c r="F3721" s="188" t="s">
        <v>3993</v>
      </c>
      <c r="G3721" s="189" t="s">
        <v>318</v>
      </c>
      <c r="H3721" s="190">
        <v>0.77400000000000002</v>
      </c>
      <c r="I3721" s="191"/>
      <c r="J3721" s="192">
        <f>ROUND(I3721*H3721,2)</f>
        <v>0</v>
      </c>
      <c r="K3721" s="188" t="s">
        <v>536</v>
      </c>
      <c r="L3721" s="43"/>
      <c r="M3721" s="193" t="s">
        <v>19</v>
      </c>
      <c r="N3721" s="194" t="s">
        <v>44</v>
      </c>
      <c r="O3721" s="68"/>
      <c r="P3721" s="195">
        <f>O3721*H3721</f>
        <v>0</v>
      </c>
      <c r="Q3721" s="195">
        <v>0</v>
      </c>
      <c r="R3721" s="195">
        <f>Q3721*H3721</f>
        <v>0</v>
      </c>
      <c r="S3721" s="195">
        <v>0</v>
      </c>
      <c r="T3721" s="196">
        <f>S3721*H3721</f>
        <v>0</v>
      </c>
      <c r="U3721" s="38"/>
      <c r="V3721" s="38"/>
      <c r="W3721" s="38"/>
      <c r="X3721" s="38"/>
      <c r="Y3721" s="38"/>
      <c r="Z3721" s="38"/>
      <c r="AA3721" s="38"/>
      <c r="AB3721" s="38"/>
      <c r="AC3721" s="38"/>
      <c r="AD3721" s="38"/>
      <c r="AE3721" s="38"/>
      <c r="AR3721" s="197" t="s">
        <v>642</v>
      </c>
      <c r="AT3721" s="197" t="s">
        <v>533</v>
      </c>
      <c r="AU3721" s="197" t="s">
        <v>85</v>
      </c>
      <c r="AY3721" s="21" t="s">
        <v>525</v>
      </c>
      <c r="BE3721" s="198">
        <f>IF(N3721="základní",J3721,0)</f>
        <v>0</v>
      </c>
      <c r="BF3721" s="198">
        <f>IF(N3721="snížená",J3721,0)</f>
        <v>0</v>
      </c>
      <c r="BG3721" s="198">
        <f>IF(N3721="zákl. přenesená",J3721,0)</f>
        <v>0</v>
      </c>
      <c r="BH3721" s="198">
        <f>IF(N3721="sníž. přenesená",J3721,0)</f>
        <v>0</v>
      </c>
      <c r="BI3721" s="198">
        <f>IF(N3721="nulová",J3721,0)</f>
        <v>0</v>
      </c>
      <c r="BJ3721" s="21" t="s">
        <v>85</v>
      </c>
      <c r="BK3721" s="198">
        <f>ROUND(I3721*H3721,2)</f>
        <v>0</v>
      </c>
      <c r="BL3721" s="21" t="s">
        <v>642</v>
      </c>
      <c r="BM3721" s="197" t="s">
        <v>3994</v>
      </c>
    </row>
    <row r="3722" spans="1:65" s="2" customFormat="1" ht="11.25">
      <c r="A3722" s="38"/>
      <c r="B3722" s="39"/>
      <c r="C3722" s="40"/>
      <c r="D3722" s="199" t="s">
        <v>542</v>
      </c>
      <c r="E3722" s="40"/>
      <c r="F3722" s="200" t="s">
        <v>3995</v>
      </c>
      <c r="G3722" s="40"/>
      <c r="H3722" s="40"/>
      <c r="I3722" s="201"/>
      <c r="J3722" s="40"/>
      <c r="K3722" s="40"/>
      <c r="L3722" s="43"/>
      <c r="M3722" s="202"/>
      <c r="N3722" s="203"/>
      <c r="O3722" s="68"/>
      <c r="P3722" s="68"/>
      <c r="Q3722" s="68"/>
      <c r="R3722" s="68"/>
      <c r="S3722" s="68"/>
      <c r="T3722" s="69"/>
      <c r="U3722" s="38"/>
      <c r="V3722" s="38"/>
      <c r="W3722" s="38"/>
      <c r="X3722" s="38"/>
      <c r="Y3722" s="38"/>
      <c r="Z3722" s="38"/>
      <c r="AA3722" s="38"/>
      <c r="AB3722" s="38"/>
      <c r="AC3722" s="38"/>
      <c r="AD3722" s="38"/>
      <c r="AE3722" s="38"/>
      <c r="AT3722" s="21" t="s">
        <v>542</v>
      </c>
      <c r="AU3722" s="21" t="s">
        <v>85</v>
      </c>
    </row>
    <row r="3723" spans="1:65" s="12" customFormat="1" ht="22.9" customHeight="1">
      <c r="B3723" s="170"/>
      <c r="C3723" s="171"/>
      <c r="D3723" s="172" t="s">
        <v>71</v>
      </c>
      <c r="E3723" s="184" t="s">
        <v>3996</v>
      </c>
      <c r="F3723" s="184" t="s">
        <v>3997</v>
      </c>
      <c r="G3723" s="171"/>
      <c r="H3723" s="171"/>
      <c r="I3723" s="174"/>
      <c r="J3723" s="185">
        <f>BK3723</f>
        <v>0</v>
      </c>
      <c r="K3723" s="171"/>
      <c r="L3723" s="176"/>
      <c r="M3723" s="177"/>
      <c r="N3723" s="178"/>
      <c r="O3723" s="178"/>
      <c r="P3723" s="179">
        <f>P3724+SUM(P3725:P3770)</f>
        <v>0</v>
      </c>
      <c r="Q3723" s="178"/>
      <c r="R3723" s="179">
        <f>R3724+SUM(R3725:R3770)</f>
        <v>9.4403999999999986</v>
      </c>
      <c r="S3723" s="178"/>
      <c r="T3723" s="180">
        <f>T3724+SUM(T3725:T3770)</f>
        <v>0</v>
      </c>
      <c r="AR3723" s="181" t="s">
        <v>85</v>
      </c>
      <c r="AT3723" s="182" t="s">
        <v>71</v>
      </c>
      <c r="AU3723" s="182" t="s">
        <v>79</v>
      </c>
      <c r="AY3723" s="181" t="s">
        <v>525</v>
      </c>
      <c r="BK3723" s="183">
        <f>BK3724+SUM(BK3725:BK3770)</f>
        <v>0</v>
      </c>
    </row>
    <row r="3724" spans="1:65" s="2" customFormat="1" ht="24.2" customHeight="1">
      <c r="A3724" s="38"/>
      <c r="B3724" s="39"/>
      <c r="C3724" s="186" t="s">
        <v>3998</v>
      </c>
      <c r="D3724" s="186" t="s">
        <v>533</v>
      </c>
      <c r="E3724" s="187" t="s">
        <v>3999</v>
      </c>
      <c r="F3724" s="188" t="s">
        <v>4000</v>
      </c>
      <c r="G3724" s="189" t="s">
        <v>651</v>
      </c>
      <c r="H3724" s="190">
        <v>4</v>
      </c>
      <c r="I3724" s="191"/>
      <c r="J3724" s="192">
        <f>ROUND(I3724*H3724,2)</f>
        <v>0</v>
      </c>
      <c r="K3724" s="188" t="s">
        <v>19</v>
      </c>
      <c r="L3724" s="43"/>
      <c r="M3724" s="193" t="s">
        <v>19</v>
      </c>
      <c r="N3724" s="194" t="s">
        <v>44</v>
      </c>
      <c r="O3724" s="68"/>
      <c r="P3724" s="195">
        <f>O3724*H3724</f>
        <v>0</v>
      </c>
      <c r="Q3724" s="195">
        <v>3.3000000000000002E-2</v>
      </c>
      <c r="R3724" s="195">
        <f>Q3724*H3724</f>
        <v>0.13200000000000001</v>
      </c>
      <c r="S3724" s="195">
        <v>0</v>
      </c>
      <c r="T3724" s="196">
        <f>S3724*H3724</f>
        <v>0</v>
      </c>
      <c r="U3724" s="38"/>
      <c r="V3724" s="38"/>
      <c r="W3724" s="38"/>
      <c r="X3724" s="38"/>
      <c r="Y3724" s="38"/>
      <c r="Z3724" s="38"/>
      <c r="AA3724" s="38"/>
      <c r="AB3724" s="38"/>
      <c r="AC3724" s="38"/>
      <c r="AD3724" s="38"/>
      <c r="AE3724" s="38"/>
      <c r="AR3724" s="197" t="s">
        <v>642</v>
      </c>
      <c r="AT3724" s="197" t="s">
        <v>533</v>
      </c>
      <c r="AU3724" s="197" t="s">
        <v>85</v>
      </c>
      <c r="AY3724" s="21" t="s">
        <v>525</v>
      </c>
      <c r="BE3724" s="198">
        <f>IF(N3724="základní",J3724,0)</f>
        <v>0</v>
      </c>
      <c r="BF3724" s="198">
        <f>IF(N3724="snížená",J3724,0)</f>
        <v>0</v>
      </c>
      <c r="BG3724" s="198">
        <f>IF(N3724="zákl. přenesená",J3724,0)</f>
        <v>0</v>
      </c>
      <c r="BH3724" s="198">
        <f>IF(N3724="sníž. přenesená",J3724,0)</f>
        <v>0</v>
      </c>
      <c r="BI3724" s="198">
        <f>IF(N3724="nulová",J3724,0)</f>
        <v>0</v>
      </c>
      <c r="BJ3724" s="21" t="s">
        <v>85</v>
      </c>
      <c r="BK3724" s="198">
        <f>ROUND(I3724*H3724,2)</f>
        <v>0</v>
      </c>
      <c r="BL3724" s="21" t="s">
        <v>642</v>
      </c>
      <c r="BM3724" s="197" t="s">
        <v>4001</v>
      </c>
    </row>
    <row r="3725" spans="1:65" s="2" customFormat="1" ht="58.5">
      <c r="A3725" s="38"/>
      <c r="B3725" s="39"/>
      <c r="C3725" s="40"/>
      <c r="D3725" s="206" t="s">
        <v>972</v>
      </c>
      <c r="E3725" s="40"/>
      <c r="F3725" s="258" t="s">
        <v>4002</v>
      </c>
      <c r="G3725" s="40"/>
      <c r="H3725" s="40"/>
      <c r="I3725" s="201"/>
      <c r="J3725" s="40"/>
      <c r="K3725" s="40"/>
      <c r="L3725" s="43"/>
      <c r="M3725" s="202"/>
      <c r="N3725" s="203"/>
      <c r="O3725" s="68"/>
      <c r="P3725" s="68"/>
      <c r="Q3725" s="68"/>
      <c r="R3725" s="68"/>
      <c r="S3725" s="68"/>
      <c r="T3725" s="69"/>
      <c r="U3725" s="38"/>
      <c r="V3725" s="38"/>
      <c r="W3725" s="38"/>
      <c r="X3725" s="38"/>
      <c r="Y3725" s="38"/>
      <c r="Z3725" s="38"/>
      <c r="AA3725" s="38"/>
      <c r="AB3725" s="38"/>
      <c r="AC3725" s="38"/>
      <c r="AD3725" s="38"/>
      <c r="AE3725" s="38"/>
      <c r="AT3725" s="21" t="s">
        <v>972</v>
      </c>
      <c r="AU3725" s="21" t="s">
        <v>85</v>
      </c>
    </row>
    <row r="3726" spans="1:65" s="2" customFormat="1" ht="24.2" customHeight="1">
      <c r="A3726" s="38"/>
      <c r="B3726" s="39"/>
      <c r="C3726" s="186" t="s">
        <v>4003</v>
      </c>
      <c r="D3726" s="186" t="s">
        <v>533</v>
      </c>
      <c r="E3726" s="187" t="s">
        <v>4004</v>
      </c>
      <c r="F3726" s="188" t="s">
        <v>4005</v>
      </c>
      <c r="G3726" s="189" t="s">
        <v>651</v>
      </c>
      <c r="H3726" s="190">
        <v>2</v>
      </c>
      <c r="I3726" s="191"/>
      <c r="J3726" s="192">
        <f>ROUND(I3726*H3726,2)</f>
        <v>0</v>
      </c>
      <c r="K3726" s="188" t="s">
        <v>19</v>
      </c>
      <c r="L3726" s="43"/>
      <c r="M3726" s="193" t="s">
        <v>19</v>
      </c>
      <c r="N3726" s="194" t="s">
        <v>44</v>
      </c>
      <c r="O3726" s="68"/>
      <c r="P3726" s="195">
        <f>O3726*H3726</f>
        <v>0</v>
      </c>
      <c r="Q3726" s="195">
        <v>3.3000000000000002E-2</v>
      </c>
      <c r="R3726" s="195">
        <f>Q3726*H3726</f>
        <v>6.6000000000000003E-2</v>
      </c>
      <c r="S3726" s="195">
        <v>0</v>
      </c>
      <c r="T3726" s="196">
        <f>S3726*H3726</f>
        <v>0</v>
      </c>
      <c r="U3726" s="38"/>
      <c r="V3726" s="38"/>
      <c r="W3726" s="38"/>
      <c r="X3726" s="38"/>
      <c r="Y3726" s="38"/>
      <c r="Z3726" s="38"/>
      <c r="AA3726" s="38"/>
      <c r="AB3726" s="38"/>
      <c r="AC3726" s="38"/>
      <c r="AD3726" s="38"/>
      <c r="AE3726" s="38"/>
      <c r="AR3726" s="197" t="s">
        <v>642</v>
      </c>
      <c r="AT3726" s="197" t="s">
        <v>533</v>
      </c>
      <c r="AU3726" s="197" t="s">
        <v>85</v>
      </c>
      <c r="AY3726" s="21" t="s">
        <v>525</v>
      </c>
      <c r="BE3726" s="198">
        <f>IF(N3726="základní",J3726,0)</f>
        <v>0</v>
      </c>
      <c r="BF3726" s="198">
        <f>IF(N3726="snížená",J3726,0)</f>
        <v>0</v>
      </c>
      <c r="BG3726" s="198">
        <f>IF(N3726="zákl. přenesená",J3726,0)</f>
        <v>0</v>
      </c>
      <c r="BH3726" s="198">
        <f>IF(N3726="sníž. přenesená",J3726,0)</f>
        <v>0</v>
      </c>
      <c r="BI3726" s="198">
        <f>IF(N3726="nulová",J3726,0)</f>
        <v>0</v>
      </c>
      <c r="BJ3726" s="21" t="s">
        <v>85</v>
      </c>
      <c r="BK3726" s="198">
        <f>ROUND(I3726*H3726,2)</f>
        <v>0</v>
      </c>
      <c r="BL3726" s="21" t="s">
        <v>642</v>
      </c>
      <c r="BM3726" s="197" t="s">
        <v>4006</v>
      </c>
    </row>
    <row r="3727" spans="1:65" s="2" customFormat="1" ht="78">
      <c r="A3727" s="38"/>
      <c r="B3727" s="39"/>
      <c r="C3727" s="40"/>
      <c r="D3727" s="206" t="s">
        <v>972</v>
      </c>
      <c r="E3727" s="40"/>
      <c r="F3727" s="258" t="s">
        <v>4007</v>
      </c>
      <c r="G3727" s="40"/>
      <c r="H3727" s="40"/>
      <c r="I3727" s="201"/>
      <c r="J3727" s="40"/>
      <c r="K3727" s="40"/>
      <c r="L3727" s="43"/>
      <c r="M3727" s="202"/>
      <c r="N3727" s="203"/>
      <c r="O3727" s="68"/>
      <c r="P3727" s="68"/>
      <c r="Q3727" s="68"/>
      <c r="R3727" s="68"/>
      <c r="S3727" s="68"/>
      <c r="T3727" s="69"/>
      <c r="U3727" s="38"/>
      <c r="V3727" s="38"/>
      <c r="W3727" s="38"/>
      <c r="X3727" s="38"/>
      <c r="Y3727" s="38"/>
      <c r="Z3727" s="38"/>
      <c r="AA3727" s="38"/>
      <c r="AB3727" s="38"/>
      <c r="AC3727" s="38"/>
      <c r="AD3727" s="38"/>
      <c r="AE3727" s="38"/>
      <c r="AT3727" s="21" t="s">
        <v>972</v>
      </c>
      <c r="AU3727" s="21" t="s">
        <v>85</v>
      </c>
    </row>
    <row r="3728" spans="1:65" s="2" customFormat="1" ht="24.2" customHeight="1">
      <c r="A3728" s="38"/>
      <c r="B3728" s="39"/>
      <c r="C3728" s="186" t="s">
        <v>4008</v>
      </c>
      <c r="D3728" s="186" t="s">
        <v>533</v>
      </c>
      <c r="E3728" s="187" t="s">
        <v>4009</v>
      </c>
      <c r="F3728" s="188" t="s">
        <v>4010</v>
      </c>
      <c r="G3728" s="189" t="s">
        <v>651</v>
      </c>
      <c r="H3728" s="190">
        <v>1</v>
      </c>
      <c r="I3728" s="191"/>
      <c r="J3728" s="192">
        <f>ROUND(I3728*H3728,2)</f>
        <v>0</v>
      </c>
      <c r="K3728" s="188" t="s">
        <v>19</v>
      </c>
      <c r="L3728" s="43"/>
      <c r="M3728" s="193" t="s">
        <v>19</v>
      </c>
      <c r="N3728" s="194" t="s">
        <v>44</v>
      </c>
      <c r="O3728" s="68"/>
      <c r="P3728" s="195">
        <f>O3728*H3728</f>
        <v>0</v>
      </c>
      <c r="Q3728" s="195">
        <v>3.3000000000000002E-2</v>
      </c>
      <c r="R3728" s="195">
        <f>Q3728*H3728</f>
        <v>3.3000000000000002E-2</v>
      </c>
      <c r="S3728" s="195">
        <v>0</v>
      </c>
      <c r="T3728" s="196">
        <f>S3728*H3728</f>
        <v>0</v>
      </c>
      <c r="U3728" s="38"/>
      <c r="V3728" s="38"/>
      <c r="W3728" s="38"/>
      <c r="X3728" s="38"/>
      <c r="Y3728" s="38"/>
      <c r="Z3728" s="38"/>
      <c r="AA3728" s="38"/>
      <c r="AB3728" s="38"/>
      <c r="AC3728" s="38"/>
      <c r="AD3728" s="38"/>
      <c r="AE3728" s="38"/>
      <c r="AR3728" s="197" t="s">
        <v>642</v>
      </c>
      <c r="AT3728" s="197" t="s">
        <v>533</v>
      </c>
      <c r="AU3728" s="197" t="s">
        <v>85</v>
      </c>
      <c r="AY3728" s="21" t="s">
        <v>525</v>
      </c>
      <c r="BE3728" s="198">
        <f>IF(N3728="základní",J3728,0)</f>
        <v>0</v>
      </c>
      <c r="BF3728" s="198">
        <f>IF(N3728="snížená",J3728,0)</f>
        <v>0</v>
      </c>
      <c r="BG3728" s="198">
        <f>IF(N3728="zákl. přenesená",J3728,0)</f>
        <v>0</v>
      </c>
      <c r="BH3728" s="198">
        <f>IF(N3728="sníž. přenesená",J3728,0)</f>
        <v>0</v>
      </c>
      <c r="BI3728" s="198">
        <f>IF(N3728="nulová",J3728,0)</f>
        <v>0</v>
      </c>
      <c r="BJ3728" s="21" t="s">
        <v>85</v>
      </c>
      <c r="BK3728" s="198">
        <f>ROUND(I3728*H3728,2)</f>
        <v>0</v>
      </c>
      <c r="BL3728" s="21" t="s">
        <v>642</v>
      </c>
      <c r="BM3728" s="197" t="s">
        <v>4011</v>
      </c>
    </row>
    <row r="3729" spans="1:65" s="2" customFormat="1" ht="87.75">
      <c r="A3729" s="38"/>
      <c r="B3729" s="39"/>
      <c r="C3729" s="40"/>
      <c r="D3729" s="206" t="s">
        <v>972</v>
      </c>
      <c r="E3729" s="40"/>
      <c r="F3729" s="258" t="s">
        <v>4012</v>
      </c>
      <c r="G3729" s="40"/>
      <c r="H3729" s="40"/>
      <c r="I3729" s="201"/>
      <c r="J3729" s="40"/>
      <c r="K3729" s="40"/>
      <c r="L3729" s="43"/>
      <c r="M3729" s="202"/>
      <c r="N3729" s="203"/>
      <c r="O3729" s="68"/>
      <c r="P3729" s="68"/>
      <c r="Q3729" s="68"/>
      <c r="R3729" s="68"/>
      <c r="S3729" s="68"/>
      <c r="T3729" s="69"/>
      <c r="U3729" s="38"/>
      <c r="V3729" s="38"/>
      <c r="W3729" s="38"/>
      <c r="X3729" s="38"/>
      <c r="Y3729" s="38"/>
      <c r="Z3729" s="38"/>
      <c r="AA3729" s="38"/>
      <c r="AB3729" s="38"/>
      <c r="AC3729" s="38"/>
      <c r="AD3729" s="38"/>
      <c r="AE3729" s="38"/>
      <c r="AT3729" s="21" t="s">
        <v>972</v>
      </c>
      <c r="AU3729" s="21" t="s">
        <v>85</v>
      </c>
    </row>
    <row r="3730" spans="1:65" s="2" customFormat="1" ht="24.2" customHeight="1">
      <c r="A3730" s="38"/>
      <c r="B3730" s="39"/>
      <c r="C3730" s="186" t="s">
        <v>4013</v>
      </c>
      <c r="D3730" s="186" t="s">
        <v>533</v>
      </c>
      <c r="E3730" s="187" t="s">
        <v>4014</v>
      </c>
      <c r="F3730" s="188" t="s">
        <v>4015</v>
      </c>
      <c r="G3730" s="189" t="s">
        <v>651</v>
      </c>
      <c r="H3730" s="190">
        <v>4</v>
      </c>
      <c r="I3730" s="191"/>
      <c r="J3730" s="192">
        <f>ROUND(I3730*H3730,2)</f>
        <v>0</v>
      </c>
      <c r="K3730" s="188" t="s">
        <v>19</v>
      </c>
      <c r="L3730" s="43"/>
      <c r="M3730" s="193" t="s">
        <v>19</v>
      </c>
      <c r="N3730" s="194" t="s">
        <v>44</v>
      </c>
      <c r="O3730" s="68"/>
      <c r="P3730" s="195">
        <f>O3730*H3730</f>
        <v>0</v>
      </c>
      <c r="Q3730" s="195">
        <v>3.3000000000000002E-2</v>
      </c>
      <c r="R3730" s="195">
        <f>Q3730*H3730</f>
        <v>0.13200000000000001</v>
      </c>
      <c r="S3730" s="195">
        <v>0</v>
      </c>
      <c r="T3730" s="196">
        <f>S3730*H3730</f>
        <v>0</v>
      </c>
      <c r="U3730" s="38"/>
      <c r="V3730" s="38"/>
      <c r="W3730" s="38"/>
      <c r="X3730" s="38"/>
      <c r="Y3730" s="38"/>
      <c r="Z3730" s="38"/>
      <c r="AA3730" s="38"/>
      <c r="AB3730" s="38"/>
      <c r="AC3730" s="38"/>
      <c r="AD3730" s="38"/>
      <c r="AE3730" s="38"/>
      <c r="AR3730" s="197" t="s">
        <v>642</v>
      </c>
      <c r="AT3730" s="197" t="s">
        <v>533</v>
      </c>
      <c r="AU3730" s="197" t="s">
        <v>85</v>
      </c>
      <c r="AY3730" s="21" t="s">
        <v>525</v>
      </c>
      <c r="BE3730" s="198">
        <f>IF(N3730="základní",J3730,0)</f>
        <v>0</v>
      </c>
      <c r="BF3730" s="198">
        <f>IF(N3730="snížená",J3730,0)</f>
        <v>0</v>
      </c>
      <c r="BG3730" s="198">
        <f>IF(N3730="zákl. přenesená",J3730,0)</f>
        <v>0</v>
      </c>
      <c r="BH3730" s="198">
        <f>IF(N3730="sníž. přenesená",J3730,0)</f>
        <v>0</v>
      </c>
      <c r="BI3730" s="198">
        <f>IF(N3730="nulová",J3730,0)</f>
        <v>0</v>
      </c>
      <c r="BJ3730" s="21" t="s">
        <v>85</v>
      </c>
      <c r="BK3730" s="198">
        <f>ROUND(I3730*H3730,2)</f>
        <v>0</v>
      </c>
      <c r="BL3730" s="21" t="s">
        <v>642</v>
      </c>
      <c r="BM3730" s="197" t="s">
        <v>4016</v>
      </c>
    </row>
    <row r="3731" spans="1:65" s="2" customFormat="1" ht="58.5">
      <c r="A3731" s="38"/>
      <c r="B3731" s="39"/>
      <c r="C3731" s="40"/>
      <c r="D3731" s="206" t="s">
        <v>972</v>
      </c>
      <c r="E3731" s="40"/>
      <c r="F3731" s="258" t="s">
        <v>4017</v>
      </c>
      <c r="G3731" s="40"/>
      <c r="H3731" s="40"/>
      <c r="I3731" s="201"/>
      <c r="J3731" s="40"/>
      <c r="K3731" s="40"/>
      <c r="L3731" s="43"/>
      <c r="M3731" s="202"/>
      <c r="N3731" s="203"/>
      <c r="O3731" s="68"/>
      <c r="P3731" s="68"/>
      <c r="Q3731" s="68"/>
      <c r="R3731" s="68"/>
      <c r="S3731" s="68"/>
      <c r="T3731" s="69"/>
      <c r="U3731" s="38"/>
      <c r="V3731" s="38"/>
      <c r="W3731" s="38"/>
      <c r="X3731" s="38"/>
      <c r="Y3731" s="38"/>
      <c r="Z3731" s="38"/>
      <c r="AA3731" s="38"/>
      <c r="AB3731" s="38"/>
      <c r="AC3731" s="38"/>
      <c r="AD3731" s="38"/>
      <c r="AE3731" s="38"/>
      <c r="AT3731" s="21" t="s">
        <v>972</v>
      </c>
      <c r="AU3731" s="21" t="s">
        <v>85</v>
      </c>
    </row>
    <row r="3732" spans="1:65" s="2" customFormat="1" ht="24.2" customHeight="1">
      <c r="A3732" s="38"/>
      <c r="B3732" s="39"/>
      <c r="C3732" s="186" t="s">
        <v>4018</v>
      </c>
      <c r="D3732" s="186" t="s">
        <v>533</v>
      </c>
      <c r="E3732" s="187" t="s">
        <v>4019</v>
      </c>
      <c r="F3732" s="188" t="s">
        <v>4020</v>
      </c>
      <c r="G3732" s="189" t="s">
        <v>651</v>
      </c>
      <c r="H3732" s="190">
        <v>2</v>
      </c>
      <c r="I3732" s="191"/>
      <c r="J3732" s="192">
        <f>ROUND(I3732*H3732,2)</f>
        <v>0</v>
      </c>
      <c r="K3732" s="188" t="s">
        <v>19</v>
      </c>
      <c r="L3732" s="43"/>
      <c r="M3732" s="193" t="s">
        <v>19</v>
      </c>
      <c r="N3732" s="194" t="s">
        <v>44</v>
      </c>
      <c r="O3732" s="68"/>
      <c r="P3732" s="195">
        <f>O3732*H3732</f>
        <v>0</v>
      </c>
      <c r="Q3732" s="195">
        <v>3.3000000000000002E-2</v>
      </c>
      <c r="R3732" s="195">
        <f>Q3732*H3732</f>
        <v>6.6000000000000003E-2</v>
      </c>
      <c r="S3732" s="195">
        <v>0</v>
      </c>
      <c r="T3732" s="196">
        <f>S3732*H3732</f>
        <v>0</v>
      </c>
      <c r="U3732" s="38"/>
      <c r="V3732" s="38"/>
      <c r="W3732" s="38"/>
      <c r="X3732" s="38"/>
      <c r="Y3732" s="38"/>
      <c r="Z3732" s="38"/>
      <c r="AA3732" s="38"/>
      <c r="AB3732" s="38"/>
      <c r="AC3732" s="38"/>
      <c r="AD3732" s="38"/>
      <c r="AE3732" s="38"/>
      <c r="AR3732" s="197" t="s">
        <v>642</v>
      </c>
      <c r="AT3732" s="197" t="s">
        <v>533</v>
      </c>
      <c r="AU3732" s="197" t="s">
        <v>85</v>
      </c>
      <c r="AY3732" s="21" t="s">
        <v>525</v>
      </c>
      <c r="BE3732" s="198">
        <f>IF(N3732="základní",J3732,0)</f>
        <v>0</v>
      </c>
      <c r="BF3732" s="198">
        <f>IF(N3732="snížená",J3732,0)</f>
        <v>0</v>
      </c>
      <c r="BG3732" s="198">
        <f>IF(N3732="zákl. přenesená",J3732,0)</f>
        <v>0</v>
      </c>
      <c r="BH3732" s="198">
        <f>IF(N3732="sníž. přenesená",J3732,0)</f>
        <v>0</v>
      </c>
      <c r="BI3732" s="198">
        <f>IF(N3732="nulová",J3732,0)</f>
        <v>0</v>
      </c>
      <c r="BJ3732" s="21" t="s">
        <v>85</v>
      </c>
      <c r="BK3732" s="198">
        <f>ROUND(I3732*H3732,2)</f>
        <v>0</v>
      </c>
      <c r="BL3732" s="21" t="s">
        <v>642</v>
      </c>
      <c r="BM3732" s="197" t="s">
        <v>4021</v>
      </c>
    </row>
    <row r="3733" spans="1:65" s="2" customFormat="1" ht="78">
      <c r="A3733" s="38"/>
      <c r="B3733" s="39"/>
      <c r="C3733" s="40"/>
      <c r="D3733" s="206" t="s">
        <v>972</v>
      </c>
      <c r="E3733" s="40"/>
      <c r="F3733" s="258" t="s">
        <v>4022</v>
      </c>
      <c r="G3733" s="40"/>
      <c r="H3733" s="40"/>
      <c r="I3733" s="201"/>
      <c r="J3733" s="40"/>
      <c r="K3733" s="40"/>
      <c r="L3733" s="43"/>
      <c r="M3733" s="202"/>
      <c r="N3733" s="203"/>
      <c r="O3733" s="68"/>
      <c r="P3733" s="68"/>
      <c r="Q3733" s="68"/>
      <c r="R3733" s="68"/>
      <c r="S3733" s="68"/>
      <c r="T3733" s="69"/>
      <c r="U3733" s="38"/>
      <c r="V3733" s="38"/>
      <c r="W3733" s="38"/>
      <c r="X3733" s="38"/>
      <c r="Y3733" s="38"/>
      <c r="Z3733" s="38"/>
      <c r="AA3733" s="38"/>
      <c r="AB3733" s="38"/>
      <c r="AC3733" s="38"/>
      <c r="AD3733" s="38"/>
      <c r="AE3733" s="38"/>
      <c r="AT3733" s="21" t="s">
        <v>972</v>
      </c>
      <c r="AU3733" s="21" t="s">
        <v>85</v>
      </c>
    </row>
    <row r="3734" spans="1:65" s="2" customFormat="1" ht="24.2" customHeight="1">
      <c r="A3734" s="38"/>
      <c r="B3734" s="39"/>
      <c r="C3734" s="186" t="s">
        <v>4023</v>
      </c>
      <c r="D3734" s="186" t="s">
        <v>533</v>
      </c>
      <c r="E3734" s="187" t="s">
        <v>4024</v>
      </c>
      <c r="F3734" s="188" t="s">
        <v>4025</v>
      </c>
      <c r="G3734" s="189" t="s">
        <v>651</v>
      </c>
      <c r="H3734" s="190">
        <v>5</v>
      </c>
      <c r="I3734" s="191"/>
      <c r="J3734" s="192">
        <f>ROUND(I3734*H3734,2)</f>
        <v>0</v>
      </c>
      <c r="K3734" s="188" t="s">
        <v>19</v>
      </c>
      <c r="L3734" s="43"/>
      <c r="M3734" s="193" t="s">
        <v>19</v>
      </c>
      <c r="N3734" s="194" t="s">
        <v>44</v>
      </c>
      <c r="O3734" s="68"/>
      <c r="P3734" s="195">
        <f>O3734*H3734</f>
        <v>0</v>
      </c>
      <c r="Q3734" s="195">
        <v>3.3000000000000002E-2</v>
      </c>
      <c r="R3734" s="195">
        <f>Q3734*H3734</f>
        <v>0.16500000000000001</v>
      </c>
      <c r="S3734" s="195">
        <v>0</v>
      </c>
      <c r="T3734" s="196">
        <f>S3734*H3734</f>
        <v>0</v>
      </c>
      <c r="U3734" s="38"/>
      <c r="V3734" s="38"/>
      <c r="W3734" s="38"/>
      <c r="X3734" s="38"/>
      <c r="Y3734" s="38"/>
      <c r="Z3734" s="38"/>
      <c r="AA3734" s="38"/>
      <c r="AB3734" s="38"/>
      <c r="AC3734" s="38"/>
      <c r="AD3734" s="38"/>
      <c r="AE3734" s="38"/>
      <c r="AR3734" s="197" t="s">
        <v>642</v>
      </c>
      <c r="AT3734" s="197" t="s">
        <v>533</v>
      </c>
      <c r="AU3734" s="197" t="s">
        <v>85</v>
      </c>
      <c r="AY3734" s="21" t="s">
        <v>525</v>
      </c>
      <c r="BE3734" s="198">
        <f>IF(N3734="základní",J3734,0)</f>
        <v>0</v>
      </c>
      <c r="BF3734" s="198">
        <f>IF(N3734="snížená",J3734,0)</f>
        <v>0</v>
      </c>
      <c r="BG3734" s="198">
        <f>IF(N3734="zákl. přenesená",J3734,0)</f>
        <v>0</v>
      </c>
      <c r="BH3734" s="198">
        <f>IF(N3734="sníž. přenesená",J3734,0)</f>
        <v>0</v>
      </c>
      <c r="BI3734" s="198">
        <f>IF(N3734="nulová",J3734,0)</f>
        <v>0</v>
      </c>
      <c r="BJ3734" s="21" t="s">
        <v>85</v>
      </c>
      <c r="BK3734" s="198">
        <f>ROUND(I3734*H3734,2)</f>
        <v>0</v>
      </c>
      <c r="BL3734" s="21" t="s">
        <v>642</v>
      </c>
      <c r="BM3734" s="197" t="s">
        <v>4026</v>
      </c>
    </row>
    <row r="3735" spans="1:65" s="2" customFormat="1" ht="58.5">
      <c r="A3735" s="38"/>
      <c r="B3735" s="39"/>
      <c r="C3735" s="40"/>
      <c r="D3735" s="206" t="s">
        <v>972</v>
      </c>
      <c r="E3735" s="40"/>
      <c r="F3735" s="258" t="s">
        <v>4027</v>
      </c>
      <c r="G3735" s="40"/>
      <c r="H3735" s="40"/>
      <c r="I3735" s="201"/>
      <c r="J3735" s="40"/>
      <c r="K3735" s="40"/>
      <c r="L3735" s="43"/>
      <c r="M3735" s="202"/>
      <c r="N3735" s="203"/>
      <c r="O3735" s="68"/>
      <c r="P3735" s="68"/>
      <c r="Q3735" s="68"/>
      <c r="R3735" s="68"/>
      <c r="S3735" s="68"/>
      <c r="T3735" s="69"/>
      <c r="U3735" s="38"/>
      <c r="V3735" s="38"/>
      <c r="W3735" s="38"/>
      <c r="X3735" s="38"/>
      <c r="Y3735" s="38"/>
      <c r="Z3735" s="38"/>
      <c r="AA3735" s="38"/>
      <c r="AB3735" s="38"/>
      <c r="AC3735" s="38"/>
      <c r="AD3735" s="38"/>
      <c r="AE3735" s="38"/>
      <c r="AT3735" s="21" t="s">
        <v>972</v>
      </c>
      <c r="AU3735" s="21" t="s">
        <v>85</v>
      </c>
    </row>
    <row r="3736" spans="1:65" s="2" customFormat="1" ht="24.2" customHeight="1">
      <c r="A3736" s="38"/>
      <c r="B3736" s="39"/>
      <c r="C3736" s="186" t="s">
        <v>4028</v>
      </c>
      <c r="D3736" s="186" t="s">
        <v>533</v>
      </c>
      <c r="E3736" s="187" t="s">
        <v>4029</v>
      </c>
      <c r="F3736" s="188" t="s">
        <v>4030</v>
      </c>
      <c r="G3736" s="189" t="s">
        <v>651</v>
      </c>
      <c r="H3736" s="190">
        <v>15</v>
      </c>
      <c r="I3736" s="191"/>
      <c r="J3736" s="192">
        <f>ROUND(I3736*H3736,2)</f>
        <v>0</v>
      </c>
      <c r="K3736" s="188" t="s">
        <v>19</v>
      </c>
      <c r="L3736" s="43"/>
      <c r="M3736" s="193" t="s">
        <v>19</v>
      </c>
      <c r="N3736" s="194" t="s">
        <v>44</v>
      </c>
      <c r="O3736" s="68"/>
      <c r="P3736" s="195">
        <f>O3736*H3736</f>
        <v>0</v>
      </c>
      <c r="Q3736" s="195">
        <v>3.3000000000000002E-2</v>
      </c>
      <c r="R3736" s="195">
        <f>Q3736*H3736</f>
        <v>0.495</v>
      </c>
      <c r="S3736" s="195">
        <v>0</v>
      </c>
      <c r="T3736" s="196">
        <f>S3736*H3736</f>
        <v>0</v>
      </c>
      <c r="U3736" s="38"/>
      <c r="V3736" s="38"/>
      <c r="W3736" s="38"/>
      <c r="X3736" s="38"/>
      <c r="Y3736" s="38"/>
      <c r="Z3736" s="38"/>
      <c r="AA3736" s="38"/>
      <c r="AB3736" s="38"/>
      <c r="AC3736" s="38"/>
      <c r="AD3736" s="38"/>
      <c r="AE3736" s="38"/>
      <c r="AR3736" s="197" t="s">
        <v>642</v>
      </c>
      <c r="AT3736" s="197" t="s">
        <v>533</v>
      </c>
      <c r="AU3736" s="197" t="s">
        <v>85</v>
      </c>
      <c r="AY3736" s="21" t="s">
        <v>525</v>
      </c>
      <c r="BE3736" s="198">
        <f>IF(N3736="základní",J3736,0)</f>
        <v>0</v>
      </c>
      <c r="BF3736" s="198">
        <f>IF(N3736="snížená",J3736,0)</f>
        <v>0</v>
      </c>
      <c r="BG3736" s="198">
        <f>IF(N3736="zákl. přenesená",J3736,0)</f>
        <v>0</v>
      </c>
      <c r="BH3736" s="198">
        <f>IF(N3736="sníž. přenesená",J3736,0)</f>
        <v>0</v>
      </c>
      <c r="BI3736" s="198">
        <f>IF(N3736="nulová",J3736,0)</f>
        <v>0</v>
      </c>
      <c r="BJ3736" s="21" t="s">
        <v>85</v>
      </c>
      <c r="BK3736" s="198">
        <f>ROUND(I3736*H3736,2)</f>
        <v>0</v>
      </c>
      <c r="BL3736" s="21" t="s">
        <v>642</v>
      </c>
      <c r="BM3736" s="197" t="s">
        <v>4031</v>
      </c>
    </row>
    <row r="3737" spans="1:65" s="2" customFormat="1" ht="87.75">
      <c r="A3737" s="38"/>
      <c r="B3737" s="39"/>
      <c r="C3737" s="40"/>
      <c r="D3737" s="206" t="s">
        <v>972</v>
      </c>
      <c r="E3737" s="40"/>
      <c r="F3737" s="258" t="s">
        <v>4032</v>
      </c>
      <c r="G3737" s="40"/>
      <c r="H3737" s="40"/>
      <c r="I3737" s="201"/>
      <c r="J3737" s="40"/>
      <c r="K3737" s="40"/>
      <c r="L3737" s="43"/>
      <c r="M3737" s="202"/>
      <c r="N3737" s="203"/>
      <c r="O3737" s="68"/>
      <c r="P3737" s="68"/>
      <c r="Q3737" s="68"/>
      <c r="R3737" s="68"/>
      <c r="S3737" s="68"/>
      <c r="T3737" s="69"/>
      <c r="U3737" s="38"/>
      <c r="V3737" s="38"/>
      <c r="W3737" s="38"/>
      <c r="X3737" s="38"/>
      <c r="Y3737" s="38"/>
      <c r="Z3737" s="38"/>
      <c r="AA3737" s="38"/>
      <c r="AB3737" s="38"/>
      <c r="AC3737" s="38"/>
      <c r="AD3737" s="38"/>
      <c r="AE3737" s="38"/>
      <c r="AT3737" s="21" t="s">
        <v>972</v>
      </c>
      <c r="AU3737" s="21" t="s">
        <v>85</v>
      </c>
    </row>
    <row r="3738" spans="1:65" s="2" customFormat="1" ht="24.2" customHeight="1">
      <c r="A3738" s="38"/>
      <c r="B3738" s="39"/>
      <c r="C3738" s="186" t="s">
        <v>4033</v>
      </c>
      <c r="D3738" s="186" t="s">
        <v>533</v>
      </c>
      <c r="E3738" s="187" t="s">
        <v>4034</v>
      </c>
      <c r="F3738" s="188" t="s">
        <v>4035</v>
      </c>
      <c r="G3738" s="189" t="s">
        <v>651</v>
      </c>
      <c r="H3738" s="190">
        <v>1</v>
      </c>
      <c r="I3738" s="191"/>
      <c r="J3738" s="192">
        <f>ROUND(I3738*H3738,2)</f>
        <v>0</v>
      </c>
      <c r="K3738" s="188" t="s">
        <v>19</v>
      </c>
      <c r="L3738" s="43"/>
      <c r="M3738" s="193" t="s">
        <v>19</v>
      </c>
      <c r="N3738" s="194" t="s">
        <v>44</v>
      </c>
      <c r="O3738" s="68"/>
      <c r="P3738" s="195">
        <f>O3738*H3738</f>
        <v>0</v>
      </c>
      <c r="Q3738" s="195">
        <v>3.3000000000000002E-2</v>
      </c>
      <c r="R3738" s="195">
        <f>Q3738*H3738</f>
        <v>3.3000000000000002E-2</v>
      </c>
      <c r="S3738" s="195">
        <v>0</v>
      </c>
      <c r="T3738" s="196">
        <f>S3738*H3738</f>
        <v>0</v>
      </c>
      <c r="U3738" s="38"/>
      <c r="V3738" s="38"/>
      <c r="W3738" s="38"/>
      <c r="X3738" s="38"/>
      <c r="Y3738" s="38"/>
      <c r="Z3738" s="38"/>
      <c r="AA3738" s="38"/>
      <c r="AB3738" s="38"/>
      <c r="AC3738" s="38"/>
      <c r="AD3738" s="38"/>
      <c r="AE3738" s="38"/>
      <c r="AR3738" s="197" t="s">
        <v>642</v>
      </c>
      <c r="AT3738" s="197" t="s">
        <v>533</v>
      </c>
      <c r="AU3738" s="197" t="s">
        <v>85</v>
      </c>
      <c r="AY3738" s="21" t="s">
        <v>525</v>
      </c>
      <c r="BE3738" s="198">
        <f>IF(N3738="základní",J3738,0)</f>
        <v>0</v>
      </c>
      <c r="BF3738" s="198">
        <f>IF(N3738="snížená",J3738,0)</f>
        <v>0</v>
      </c>
      <c r="BG3738" s="198">
        <f>IF(N3738="zákl. přenesená",J3738,0)</f>
        <v>0</v>
      </c>
      <c r="BH3738" s="198">
        <f>IF(N3738="sníž. přenesená",J3738,0)</f>
        <v>0</v>
      </c>
      <c r="BI3738" s="198">
        <f>IF(N3738="nulová",J3738,0)</f>
        <v>0</v>
      </c>
      <c r="BJ3738" s="21" t="s">
        <v>85</v>
      </c>
      <c r="BK3738" s="198">
        <f>ROUND(I3738*H3738,2)</f>
        <v>0</v>
      </c>
      <c r="BL3738" s="21" t="s">
        <v>642</v>
      </c>
      <c r="BM3738" s="197" t="s">
        <v>4036</v>
      </c>
    </row>
    <row r="3739" spans="1:65" s="2" customFormat="1" ht="78">
      <c r="A3739" s="38"/>
      <c r="B3739" s="39"/>
      <c r="C3739" s="40"/>
      <c r="D3739" s="206" t="s">
        <v>972</v>
      </c>
      <c r="E3739" s="40"/>
      <c r="F3739" s="258" t="s">
        <v>4037</v>
      </c>
      <c r="G3739" s="40"/>
      <c r="H3739" s="40"/>
      <c r="I3739" s="201"/>
      <c r="J3739" s="40"/>
      <c r="K3739" s="40"/>
      <c r="L3739" s="43"/>
      <c r="M3739" s="202"/>
      <c r="N3739" s="203"/>
      <c r="O3739" s="68"/>
      <c r="P3739" s="68"/>
      <c r="Q3739" s="68"/>
      <c r="R3739" s="68"/>
      <c r="S3739" s="68"/>
      <c r="T3739" s="69"/>
      <c r="U3739" s="38"/>
      <c r="V3739" s="38"/>
      <c r="W3739" s="38"/>
      <c r="X3739" s="38"/>
      <c r="Y3739" s="38"/>
      <c r="Z3739" s="38"/>
      <c r="AA3739" s="38"/>
      <c r="AB3739" s="38"/>
      <c r="AC3739" s="38"/>
      <c r="AD3739" s="38"/>
      <c r="AE3739" s="38"/>
      <c r="AT3739" s="21" t="s">
        <v>972</v>
      </c>
      <c r="AU3739" s="21" t="s">
        <v>85</v>
      </c>
    </row>
    <row r="3740" spans="1:65" s="2" customFormat="1" ht="24.2" customHeight="1">
      <c r="A3740" s="38"/>
      <c r="B3740" s="39"/>
      <c r="C3740" s="186" t="s">
        <v>4038</v>
      </c>
      <c r="D3740" s="186" t="s">
        <v>533</v>
      </c>
      <c r="E3740" s="187" t="s">
        <v>4039</v>
      </c>
      <c r="F3740" s="188" t="s">
        <v>4040</v>
      </c>
      <c r="G3740" s="189" t="s">
        <v>651</v>
      </c>
      <c r="H3740" s="190">
        <v>6</v>
      </c>
      <c r="I3740" s="191"/>
      <c r="J3740" s="192">
        <f>ROUND(I3740*H3740,2)</f>
        <v>0</v>
      </c>
      <c r="K3740" s="188" t="s">
        <v>19</v>
      </c>
      <c r="L3740" s="43"/>
      <c r="M3740" s="193" t="s">
        <v>19</v>
      </c>
      <c r="N3740" s="194" t="s">
        <v>44</v>
      </c>
      <c r="O3740" s="68"/>
      <c r="P3740" s="195">
        <f>O3740*H3740</f>
        <v>0</v>
      </c>
      <c r="Q3740" s="195">
        <v>3.3000000000000002E-2</v>
      </c>
      <c r="R3740" s="195">
        <f>Q3740*H3740</f>
        <v>0.19800000000000001</v>
      </c>
      <c r="S3740" s="195">
        <v>0</v>
      </c>
      <c r="T3740" s="196">
        <f>S3740*H3740</f>
        <v>0</v>
      </c>
      <c r="U3740" s="38"/>
      <c r="V3740" s="38"/>
      <c r="W3740" s="38"/>
      <c r="X3740" s="38"/>
      <c r="Y3740" s="38"/>
      <c r="Z3740" s="38"/>
      <c r="AA3740" s="38"/>
      <c r="AB3740" s="38"/>
      <c r="AC3740" s="38"/>
      <c r="AD3740" s="38"/>
      <c r="AE3740" s="38"/>
      <c r="AR3740" s="197" t="s">
        <v>642</v>
      </c>
      <c r="AT3740" s="197" t="s">
        <v>533</v>
      </c>
      <c r="AU3740" s="197" t="s">
        <v>85</v>
      </c>
      <c r="AY3740" s="21" t="s">
        <v>525</v>
      </c>
      <c r="BE3740" s="198">
        <f>IF(N3740="základní",J3740,0)</f>
        <v>0</v>
      </c>
      <c r="BF3740" s="198">
        <f>IF(N3740="snížená",J3740,0)</f>
        <v>0</v>
      </c>
      <c r="BG3740" s="198">
        <f>IF(N3740="zákl. přenesená",J3740,0)</f>
        <v>0</v>
      </c>
      <c r="BH3740" s="198">
        <f>IF(N3740="sníž. přenesená",J3740,0)</f>
        <v>0</v>
      </c>
      <c r="BI3740" s="198">
        <f>IF(N3740="nulová",J3740,0)</f>
        <v>0</v>
      </c>
      <c r="BJ3740" s="21" t="s">
        <v>85</v>
      </c>
      <c r="BK3740" s="198">
        <f>ROUND(I3740*H3740,2)</f>
        <v>0</v>
      </c>
      <c r="BL3740" s="21" t="s">
        <v>642</v>
      </c>
      <c r="BM3740" s="197" t="s">
        <v>4041</v>
      </c>
    </row>
    <row r="3741" spans="1:65" s="2" customFormat="1" ht="78">
      <c r="A3741" s="38"/>
      <c r="B3741" s="39"/>
      <c r="C3741" s="40"/>
      <c r="D3741" s="206" t="s">
        <v>972</v>
      </c>
      <c r="E3741" s="40"/>
      <c r="F3741" s="258" t="s">
        <v>4042</v>
      </c>
      <c r="G3741" s="40"/>
      <c r="H3741" s="40"/>
      <c r="I3741" s="201"/>
      <c r="J3741" s="40"/>
      <c r="K3741" s="40"/>
      <c r="L3741" s="43"/>
      <c r="M3741" s="202"/>
      <c r="N3741" s="203"/>
      <c r="O3741" s="68"/>
      <c r="P3741" s="68"/>
      <c r="Q3741" s="68"/>
      <c r="R3741" s="68"/>
      <c r="S3741" s="68"/>
      <c r="T3741" s="69"/>
      <c r="U3741" s="38"/>
      <c r="V3741" s="38"/>
      <c r="W3741" s="38"/>
      <c r="X3741" s="38"/>
      <c r="Y3741" s="38"/>
      <c r="Z3741" s="38"/>
      <c r="AA3741" s="38"/>
      <c r="AB3741" s="38"/>
      <c r="AC3741" s="38"/>
      <c r="AD3741" s="38"/>
      <c r="AE3741" s="38"/>
      <c r="AT3741" s="21" t="s">
        <v>972</v>
      </c>
      <c r="AU3741" s="21" t="s">
        <v>85</v>
      </c>
    </row>
    <row r="3742" spans="1:65" s="2" customFormat="1" ht="24.2" customHeight="1">
      <c r="A3742" s="38"/>
      <c r="B3742" s="39"/>
      <c r="C3742" s="186" t="s">
        <v>4043</v>
      </c>
      <c r="D3742" s="186" t="s">
        <v>533</v>
      </c>
      <c r="E3742" s="187" t="s">
        <v>4044</v>
      </c>
      <c r="F3742" s="188" t="s">
        <v>4045</v>
      </c>
      <c r="G3742" s="189" t="s">
        <v>651</v>
      </c>
      <c r="H3742" s="190">
        <v>16</v>
      </c>
      <c r="I3742" s="191"/>
      <c r="J3742" s="192">
        <f>ROUND(I3742*H3742,2)</f>
        <v>0</v>
      </c>
      <c r="K3742" s="188" t="s">
        <v>19</v>
      </c>
      <c r="L3742" s="43"/>
      <c r="M3742" s="193" t="s">
        <v>19</v>
      </c>
      <c r="N3742" s="194" t="s">
        <v>44</v>
      </c>
      <c r="O3742" s="68"/>
      <c r="P3742" s="195">
        <f>O3742*H3742</f>
        <v>0</v>
      </c>
      <c r="Q3742" s="195">
        <v>3.3000000000000002E-2</v>
      </c>
      <c r="R3742" s="195">
        <f>Q3742*H3742</f>
        <v>0.52800000000000002</v>
      </c>
      <c r="S3742" s="195">
        <v>0</v>
      </c>
      <c r="T3742" s="196">
        <f>S3742*H3742</f>
        <v>0</v>
      </c>
      <c r="U3742" s="38"/>
      <c r="V3742" s="38"/>
      <c r="W3742" s="38"/>
      <c r="X3742" s="38"/>
      <c r="Y3742" s="38"/>
      <c r="Z3742" s="38"/>
      <c r="AA3742" s="38"/>
      <c r="AB3742" s="38"/>
      <c r="AC3742" s="38"/>
      <c r="AD3742" s="38"/>
      <c r="AE3742" s="38"/>
      <c r="AR3742" s="197" t="s">
        <v>642</v>
      </c>
      <c r="AT3742" s="197" t="s">
        <v>533</v>
      </c>
      <c r="AU3742" s="197" t="s">
        <v>85</v>
      </c>
      <c r="AY3742" s="21" t="s">
        <v>525</v>
      </c>
      <c r="BE3742" s="198">
        <f>IF(N3742="základní",J3742,0)</f>
        <v>0</v>
      </c>
      <c r="BF3742" s="198">
        <f>IF(N3742="snížená",J3742,0)</f>
        <v>0</v>
      </c>
      <c r="BG3742" s="198">
        <f>IF(N3742="zákl. přenesená",J3742,0)</f>
        <v>0</v>
      </c>
      <c r="BH3742" s="198">
        <f>IF(N3742="sníž. přenesená",J3742,0)</f>
        <v>0</v>
      </c>
      <c r="BI3742" s="198">
        <f>IF(N3742="nulová",J3742,0)</f>
        <v>0</v>
      </c>
      <c r="BJ3742" s="21" t="s">
        <v>85</v>
      </c>
      <c r="BK3742" s="198">
        <f>ROUND(I3742*H3742,2)</f>
        <v>0</v>
      </c>
      <c r="BL3742" s="21" t="s">
        <v>642</v>
      </c>
      <c r="BM3742" s="197" t="s">
        <v>4046</v>
      </c>
    </row>
    <row r="3743" spans="1:65" s="2" customFormat="1" ht="58.5">
      <c r="A3743" s="38"/>
      <c r="B3743" s="39"/>
      <c r="C3743" s="40"/>
      <c r="D3743" s="206" t="s">
        <v>972</v>
      </c>
      <c r="E3743" s="40"/>
      <c r="F3743" s="258" t="s">
        <v>4047</v>
      </c>
      <c r="G3743" s="40"/>
      <c r="H3743" s="40"/>
      <c r="I3743" s="201"/>
      <c r="J3743" s="40"/>
      <c r="K3743" s="40"/>
      <c r="L3743" s="43"/>
      <c r="M3743" s="202"/>
      <c r="N3743" s="203"/>
      <c r="O3743" s="68"/>
      <c r="P3743" s="68"/>
      <c r="Q3743" s="68"/>
      <c r="R3743" s="68"/>
      <c r="S3743" s="68"/>
      <c r="T3743" s="69"/>
      <c r="U3743" s="38"/>
      <c r="V3743" s="38"/>
      <c r="W3743" s="38"/>
      <c r="X3743" s="38"/>
      <c r="Y3743" s="38"/>
      <c r="Z3743" s="38"/>
      <c r="AA3743" s="38"/>
      <c r="AB3743" s="38"/>
      <c r="AC3743" s="38"/>
      <c r="AD3743" s="38"/>
      <c r="AE3743" s="38"/>
      <c r="AT3743" s="21" t="s">
        <v>972</v>
      </c>
      <c r="AU3743" s="21" t="s">
        <v>85</v>
      </c>
    </row>
    <row r="3744" spans="1:65" s="2" customFormat="1" ht="24.2" customHeight="1">
      <c r="A3744" s="38"/>
      <c r="B3744" s="39"/>
      <c r="C3744" s="186" t="s">
        <v>4048</v>
      </c>
      <c r="D3744" s="186" t="s">
        <v>533</v>
      </c>
      <c r="E3744" s="187" t="s">
        <v>4049</v>
      </c>
      <c r="F3744" s="188" t="s">
        <v>4050</v>
      </c>
      <c r="G3744" s="189" t="s">
        <v>651</v>
      </c>
      <c r="H3744" s="190">
        <v>1</v>
      </c>
      <c r="I3744" s="191"/>
      <c r="J3744" s="192">
        <f>ROUND(I3744*H3744,2)</f>
        <v>0</v>
      </c>
      <c r="K3744" s="188" t="s">
        <v>19</v>
      </c>
      <c r="L3744" s="43"/>
      <c r="M3744" s="193" t="s">
        <v>19</v>
      </c>
      <c r="N3744" s="194" t="s">
        <v>44</v>
      </c>
      <c r="O3744" s="68"/>
      <c r="P3744" s="195">
        <f>O3744*H3744</f>
        <v>0</v>
      </c>
      <c r="Q3744" s="195">
        <v>3.3000000000000002E-2</v>
      </c>
      <c r="R3744" s="195">
        <f>Q3744*H3744</f>
        <v>3.3000000000000002E-2</v>
      </c>
      <c r="S3744" s="195">
        <v>0</v>
      </c>
      <c r="T3744" s="196">
        <f>S3744*H3744</f>
        <v>0</v>
      </c>
      <c r="U3744" s="38"/>
      <c r="V3744" s="38"/>
      <c r="W3744" s="38"/>
      <c r="X3744" s="38"/>
      <c r="Y3744" s="38"/>
      <c r="Z3744" s="38"/>
      <c r="AA3744" s="38"/>
      <c r="AB3744" s="38"/>
      <c r="AC3744" s="38"/>
      <c r="AD3744" s="38"/>
      <c r="AE3744" s="38"/>
      <c r="AR3744" s="197" t="s">
        <v>642</v>
      </c>
      <c r="AT3744" s="197" t="s">
        <v>533</v>
      </c>
      <c r="AU3744" s="197" t="s">
        <v>85</v>
      </c>
      <c r="AY3744" s="21" t="s">
        <v>525</v>
      </c>
      <c r="BE3744" s="198">
        <f>IF(N3744="základní",J3744,0)</f>
        <v>0</v>
      </c>
      <c r="BF3744" s="198">
        <f>IF(N3744="snížená",J3744,0)</f>
        <v>0</v>
      </c>
      <c r="BG3744" s="198">
        <f>IF(N3744="zákl. přenesená",J3744,0)</f>
        <v>0</v>
      </c>
      <c r="BH3744" s="198">
        <f>IF(N3744="sníž. přenesená",J3744,0)</f>
        <v>0</v>
      </c>
      <c r="BI3744" s="198">
        <f>IF(N3744="nulová",J3744,0)</f>
        <v>0</v>
      </c>
      <c r="BJ3744" s="21" t="s">
        <v>85</v>
      </c>
      <c r="BK3744" s="198">
        <f>ROUND(I3744*H3744,2)</f>
        <v>0</v>
      </c>
      <c r="BL3744" s="21" t="s">
        <v>642</v>
      </c>
      <c r="BM3744" s="197" t="s">
        <v>4051</v>
      </c>
    </row>
    <row r="3745" spans="1:65" s="2" customFormat="1" ht="58.5">
      <c r="A3745" s="38"/>
      <c r="B3745" s="39"/>
      <c r="C3745" s="40"/>
      <c r="D3745" s="206" t="s">
        <v>972</v>
      </c>
      <c r="E3745" s="40"/>
      <c r="F3745" s="258" t="s">
        <v>4017</v>
      </c>
      <c r="G3745" s="40"/>
      <c r="H3745" s="40"/>
      <c r="I3745" s="201"/>
      <c r="J3745" s="40"/>
      <c r="K3745" s="40"/>
      <c r="L3745" s="43"/>
      <c r="M3745" s="202"/>
      <c r="N3745" s="203"/>
      <c r="O3745" s="68"/>
      <c r="P3745" s="68"/>
      <c r="Q3745" s="68"/>
      <c r="R3745" s="68"/>
      <c r="S3745" s="68"/>
      <c r="T3745" s="69"/>
      <c r="U3745" s="38"/>
      <c r="V3745" s="38"/>
      <c r="W3745" s="38"/>
      <c r="X3745" s="38"/>
      <c r="Y3745" s="38"/>
      <c r="Z3745" s="38"/>
      <c r="AA3745" s="38"/>
      <c r="AB3745" s="38"/>
      <c r="AC3745" s="38"/>
      <c r="AD3745" s="38"/>
      <c r="AE3745" s="38"/>
      <c r="AT3745" s="21" t="s">
        <v>972</v>
      </c>
      <c r="AU3745" s="21" t="s">
        <v>85</v>
      </c>
    </row>
    <row r="3746" spans="1:65" s="2" customFormat="1" ht="37.9" customHeight="1">
      <c r="A3746" s="38"/>
      <c r="B3746" s="39"/>
      <c r="C3746" s="186" t="s">
        <v>4052</v>
      </c>
      <c r="D3746" s="186" t="s">
        <v>533</v>
      </c>
      <c r="E3746" s="187" t="s">
        <v>4053</v>
      </c>
      <c r="F3746" s="188" t="s">
        <v>4054</v>
      </c>
      <c r="G3746" s="189" t="s">
        <v>128</v>
      </c>
      <c r="H3746" s="190">
        <v>63.8</v>
      </c>
      <c r="I3746" s="191"/>
      <c r="J3746" s="192">
        <f>ROUND(I3746*H3746,2)</f>
        <v>0</v>
      </c>
      <c r="K3746" s="188" t="s">
        <v>19</v>
      </c>
      <c r="L3746" s="43"/>
      <c r="M3746" s="193" t="s">
        <v>19</v>
      </c>
      <c r="N3746" s="194" t="s">
        <v>44</v>
      </c>
      <c r="O3746" s="68"/>
      <c r="P3746" s="195">
        <f>O3746*H3746</f>
        <v>0</v>
      </c>
      <c r="Q3746" s="195">
        <v>3.0000000000000001E-3</v>
      </c>
      <c r="R3746" s="195">
        <f>Q3746*H3746</f>
        <v>0.19139999999999999</v>
      </c>
      <c r="S3746" s="195">
        <v>0</v>
      </c>
      <c r="T3746" s="196">
        <f>S3746*H3746</f>
        <v>0</v>
      </c>
      <c r="U3746" s="38"/>
      <c r="V3746" s="38"/>
      <c r="W3746" s="38"/>
      <c r="X3746" s="38"/>
      <c r="Y3746" s="38"/>
      <c r="Z3746" s="38"/>
      <c r="AA3746" s="38"/>
      <c r="AB3746" s="38"/>
      <c r="AC3746" s="38"/>
      <c r="AD3746" s="38"/>
      <c r="AE3746" s="38"/>
      <c r="AR3746" s="197" t="s">
        <v>642</v>
      </c>
      <c r="AT3746" s="197" t="s">
        <v>533</v>
      </c>
      <c r="AU3746" s="197" t="s">
        <v>85</v>
      </c>
      <c r="AY3746" s="21" t="s">
        <v>525</v>
      </c>
      <c r="BE3746" s="198">
        <f>IF(N3746="základní",J3746,0)</f>
        <v>0</v>
      </c>
      <c r="BF3746" s="198">
        <f>IF(N3746="snížená",J3746,0)</f>
        <v>0</v>
      </c>
      <c r="BG3746" s="198">
        <f>IF(N3746="zákl. přenesená",J3746,0)</f>
        <v>0</v>
      </c>
      <c r="BH3746" s="198">
        <f>IF(N3746="sníž. přenesená",J3746,0)</f>
        <v>0</v>
      </c>
      <c r="BI3746" s="198">
        <f>IF(N3746="nulová",J3746,0)</f>
        <v>0</v>
      </c>
      <c r="BJ3746" s="21" t="s">
        <v>85</v>
      </c>
      <c r="BK3746" s="198">
        <f>ROUND(I3746*H3746,2)</f>
        <v>0</v>
      </c>
      <c r="BL3746" s="21" t="s">
        <v>642</v>
      </c>
      <c r="BM3746" s="197" t="s">
        <v>4055</v>
      </c>
    </row>
    <row r="3747" spans="1:65" s="2" customFormat="1" ht="48.75">
      <c r="A3747" s="38"/>
      <c r="B3747" s="39"/>
      <c r="C3747" s="40"/>
      <c r="D3747" s="206" t="s">
        <v>972</v>
      </c>
      <c r="E3747" s="40"/>
      <c r="F3747" s="258" t="s">
        <v>4056</v>
      </c>
      <c r="G3747" s="40"/>
      <c r="H3747" s="40"/>
      <c r="I3747" s="201"/>
      <c r="J3747" s="40"/>
      <c r="K3747" s="40"/>
      <c r="L3747" s="43"/>
      <c r="M3747" s="202"/>
      <c r="N3747" s="203"/>
      <c r="O3747" s="68"/>
      <c r="P3747" s="68"/>
      <c r="Q3747" s="68"/>
      <c r="R3747" s="68"/>
      <c r="S3747" s="68"/>
      <c r="T3747" s="69"/>
      <c r="U3747" s="38"/>
      <c r="V3747" s="38"/>
      <c r="W3747" s="38"/>
      <c r="X3747" s="38"/>
      <c r="Y3747" s="38"/>
      <c r="Z3747" s="38"/>
      <c r="AA3747" s="38"/>
      <c r="AB3747" s="38"/>
      <c r="AC3747" s="38"/>
      <c r="AD3747" s="38"/>
      <c r="AE3747" s="38"/>
      <c r="AT3747" s="21" t="s">
        <v>972</v>
      </c>
      <c r="AU3747" s="21" t="s">
        <v>85</v>
      </c>
    </row>
    <row r="3748" spans="1:65" s="2" customFormat="1" ht="21.75" customHeight="1">
      <c r="A3748" s="38"/>
      <c r="B3748" s="39"/>
      <c r="C3748" s="186" t="s">
        <v>4057</v>
      </c>
      <c r="D3748" s="186" t="s">
        <v>533</v>
      </c>
      <c r="E3748" s="187" t="s">
        <v>4058</v>
      </c>
      <c r="F3748" s="188" t="s">
        <v>4059</v>
      </c>
      <c r="G3748" s="189" t="s">
        <v>128</v>
      </c>
      <c r="H3748" s="190">
        <v>4</v>
      </c>
      <c r="I3748" s="191"/>
      <c r="J3748" s="192">
        <f>ROUND(I3748*H3748,2)</f>
        <v>0</v>
      </c>
      <c r="K3748" s="188" t="s">
        <v>19</v>
      </c>
      <c r="L3748" s="43"/>
      <c r="M3748" s="193" t="s">
        <v>19</v>
      </c>
      <c r="N3748" s="194" t="s">
        <v>44</v>
      </c>
      <c r="O3748" s="68"/>
      <c r="P3748" s="195">
        <f>O3748*H3748</f>
        <v>0</v>
      </c>
      <c r="Q3748" s="195">
        <v>4.4999999999999997E-3</v>
      </c>
      <c r="R3748" s="195">
        <f>Q3748*H3748</f>
        <v>1.7999999999999999E-2</v>
      </c>
      <c r="S3748" s="195">
        <v>0</v>
      </c>
      <c r="T3748" s="196">
        <f>S3748*H3748</f>
        <v>0</v>
      </c>
      <c r="U3748" s="38"/>
      <c r="V3748" s="38"/>
      <c r="W3748" s="38"/>
      <c r="X3748" s="38"/>
      <c r="Y3748" s="38"/>
      <c r="Z3748" s="38"/>
      <c r="AA3748" s="38"/>
      <c r="AB3748" s="38"/>
      <c r="AC3748" s="38"/>
      <c r="AD3748" s="38"/>
      <c r="AE3748" s="38"/>
      <c r="AR3748" s="197" t="s">
        <v>642</v>
      </c>
      <c r="AT3748" s="197" t="s">
        <v>533</v>
      </c>
      <c r="AU3748" s="197" t="s">
        <v>85</v>
      </c>
      <c r="AY3748" s="21" t="s">
        <v>525</v>
      </c>
      <c r="BE3748" s="198">
        <f>IF(N3748="základní",J3748,0)</f>
        <v>0</v>
      </c>
      <c r="BF3748" s="198">
        <f>IF(N3748="snížená",J3748,0)</f>
        <v>0</v>
      </c>
      <c r="BG3748" s="198">
        <f>IF(N3748="zákl. přenesená",J3748,0)</f>
        <v>0</v>
      </c>
      <c r="BH3748" s="198">
        <f>IF(N3748="sníž. přenesená",J3748,0)</f>
        <v>0</v>
      </c>
      <c r="BI3748" s="198">
        <f>IF(N3748="nulová",J3748,0)</f>
        <v>0</v>
      </c>
      <c r="BJ3748" s="21" t="s">
        <v>85</v>
      </c>
      <c r="BK3748" s="198">
        <f>ROUND(I3748*H3748,2)</f>
        <v>0</v>
      </c>
      <c r="BL3748" s="21" t="s">
        <v>642</v>
      </c>
      <c r="BM3748" s="197" t="s">
        <v>4060</v>
      </c>
    </row>
    <row r="3749" spans="1:65" s="2" customFormat="1" ht="48.75">
      <c r="A3749" s="38"/>
      <c r="B3749" s="39"/>
      <c r="C3749" s="40"/>
      <c r="D3749" s="206" t="s">
        <v>972</v>
      </c>
      <c r="E3749" s="40"/>
      <c r="F3749" s="258" t="s">
        <v>4061</v>
      </c>
      <c r="G3749" s="40"/>
      <c r="H3749" s="40"/>
      <c r="I3749" s="201"/>
      <c r="J3749" s="40"/>
      <c r="K3749" s="40"/>
      <c r="L3749" s="43"/>
      <c r="M3749" s="202"/>
      <c r="N3749" s="203"/>
      <c r="O3749" s="68"/>
      <c r="P3749" s="68"/>
      <c r="Q3749" s="68"/>
      <c r="R3749" s="68"/>
      <c r="S3749" s="68"/>
      <c r="T3749" s="69"/>
      <c r="U3749" s="38"/>
      <c r="V3749" s="38"/>
      <c r="W3749" s="38"/>
      <c r="X3749" s="38"/>
      <c r="Y3749" s="38"/>
      <c r="Z3749" s="38"/>
      <c r="AA3749" s="38"/>
      <c r="AB3749" s="38"/>
      <c r="AC3749" s="38"/>
      <c r="AD3749" s="38"/>
      <c r="AE3749" s="38"/>
      <c r="AT3749" s="21" t="s">
        <v>972</v>
      </c>
      <c r="AU3749" s="21" t="s">
        <v>85</v>
      </c>
    </row>
    <row r="3750" spans="1:65" s="2" customFormat="1" ht="16.5" customHeight="1">
      <c r="A3750" s="38"/>
      <c r="B3750" s="39"/>
      <c r="C3750" s="186" t="s">
        <v>4062</v>
      </c>
      <c r="D3750" s="186" t="s">
        <v>533</v>
      </c>
      <c r="E3750" s="187" t="s">
        <v>4063</v>
      </c>
      <c r="F3750" s="188" t="s">
        <v>4064</v>
      </c>
      <c r="G3750" s="189" t="s">
        <v>641</v>
      </c>
      <c r="H3750" s="190">
        <v>3</v>
      </c>
      <c r="I3750" s="191"/>
      <c r="J3750" s="192">
        <f>ROUND(I3750*H3750,2)</f>
        <v>0</v>
      </c>
      <c r="K3750" s="188" t="s">
        <v>19</v>
      </c>
      <c r="L3750" s="43"/>
      <c r="M3750" s="193" t="s">
        <v>19</v>
      </c>
      <c r="N3750" s="194" t="s">
        <v>44</v>
      </c>
      <c r="O3750" s="68"/>
      <c r="P3750" s="195">
        <f>O3750*H3750</f>
        <v>0</v>
      </c>
      <c r="Q3750" s="195">
        <v>0.3</v>
      </c>
      <c r="R3750" s="195">
        <f>Q3750*H3750</f>
        <v>0.89999999999999991</v>
      </c>
      <c r="S3750" s="195">
        <v>0</v>
      </c>
      <c r="T3750" s="196">
        <f>S3750*H3750</f>
        <v>0</v>
      </c>
      <c r="U3750" s="38"/>
      <c r="V3750" s="38"/>
      <c r="W3750" s="38"/>
      <c r="X3750" s="38"/>
      <c r="Y3750" s="38"/>
      <c r="Z3750" s="38"/>
      <c r="AA3750" s="38"/>
      <c r="AB3750" s="38"/>
      <c r="AC3750" s="38"/>
      <c r="AD3750" s="38"/>
      <c r="AE3750" s="38"/>
      <c r="AR3750" s="197" t="s">
        <v>642</v>
      </c>
      <c r="AT3750" s="197" t="s">
        <v>533</v>
      </c>
      <c r="AU3750" s="197" t="s">
        <v>85</v>
      </c>
      <c r="AY3750" s="21" t="s">
        <v>525</v>
      </c>
      <c r="BE3750" s="198">
        <f>IF(N3750="základní",J3750,0)</f>
        <v>0</v>
      </c>
      <c r="BF3750" s="198">
        <f>IF(N3750="snížená",J3750,0)</f>
        <v>0</v>
      </c>
      <c r="BG3750" s="198">
        <f>IF(N3750="zákl. přenesená",J3750,0)</f>
        <v>0</v>
      </c>
      <c r="BH3750" s="198">
        <f>IF(N3750="sníž. přenesená",J3750,0)</f>
        <v>0</v>
      </c>
      <c r="BI3750" s="198">
        <f>IF(N3750="nulová",J3750,0)</f>
        <v>0</v>
      </c>
      <c r="BJ3750" s="21" t="s">
        <v>85</v>
      </c>
      <c r="BK3750" s="198">
        <f>ROUND(I3750*H3750,2)</f>
        <v>0</v>
      </c>
      <c r="BL3750" s="21" t="s">
        <v>642</v>
      </c>
      <c r="BM3750" s="197" t="s">
        <v>4065</v>
      </c>
    </row>
    <row r="3751" spans="1:65" s="2" customFormat="1" ht="48.75">
      <c r="A3751" s="38"/>
      <c r="B3751" s="39"/>
      <c r="C3751" s="40"/>
      <c r="D3751" s="206" t="s">
        <v>972</v>
      </c>
      <c r="E3751" s="40"/>
      <c r="F3751" s="258" t="s">
        <v>4066</v>
      </c>
      <c r="G3751" s="40"/>
      <c r="H3751" s="40"/>
      <c r="I3751" s="201"/>
      <c r="J3751" s="40"/>
      <c r="K3751" s="40"/>
      <c r="L3751" s="43"/>
      <c r="M3751" s="202"/>
      <c r="N3751" s="203"/>
      <c r="O3751" s="68"/>
      <c r="P3751" s="68"/>
      <c r="Q3751" s="68"/>
      <c r="R3751" s="68"/>
      <c r="S3751" s="68"/>
      <c r="T3751" s="69"/>
      <c r="U3751" s="38"/>
      <c r="V3751" s="38"/>
      <c r="W3751" s="38"/>
      <c r="X3751" s="38"/>
      <c r="Y3751" s="38"/>
      <c r="Z3751" s="38"/>
      <c r="AA3751" s="38"/>
      <c r="AB3751" s="38"/>
      <c r="AC3751" s="38"/>
      <c r="AD3751" s="38"/>
      <c r="AE3751" s="38"/>
      <c r="AT3751" s="21" t="s">
        <v>972</v>
      </c>
      <c r="AU3751" s="21" t="s">
        <v>85</v>
      </c>
    </row>
    <row r="3752" spans="1:65" s="2" customFormat="1" ht="16.5" customHeight="1">
      <c r="A3752" s="38"/>
      <c r="B3752" s="39"/>
      <c r="C3752" s="186" t="s">
        <v>4067</v>
      </c>
      <c r="D3752" s="186" t="s">
        <v>533</v>
      </c>
      <c r="E3752" s="187" t="s">
        <v>4068</v>
      </c>
      <c r="F3752" s="188" t="s">
        <v>4069</v>
      </c>
      <c r="G3752" s="189" t="s">
        <v>641</v>
      </c>
      <c r="H3752" s="190">
        <v>1</v>
      </c>
      <c r="I3752" s="191"/>
      <c r="J3752" s="192">
        <f>ROUND(I3752*H3752,2)</f>
        <v>0</v>
      </c>
      <c r="K3752" s="188" t="s">
        <v>19</v>
      </c>
      <c r="L3752" s="43"/>
      <c r="M3752" s="193" t="s">
        <v>19</v>
      </c>
      <c r="N3752" s="194" t="s">
        <v>44</v>
      </c>
      <c r="O3752" s="68"/>
      <c r="P3752" s="195">
        <f>O3752*H3752</f>
        <v>0</v>
      </c>
      <c r="Q3752" s="195">
        <v>0.3</v>
      </c>
      <c r="R3752" s="195">
        <f>Q3752*H3752</f>
        <v>0.3</v>
      </c>
      <c r="S3752" s="195">
        <v>0</v>
      </c>
      <c r="T3752" s="196">
        <f>S3752*H3752</f>
        <v>0</v>
      </c>
      <c r="U3752" s="38"/>
      <c r="V3752" s="38"/>
      <c r="W3752" s="38"/>
      <c r="X3752" s="38"/>
      <c r="Y3752" s="38"/>
      <c r="Z3752" s="38"/>
      <c r="AA3752" s="38"/>
      <c r="AB3752" s="38"/>
      <c r="AC3752" s="38"/>
      <c r="AD3752" s="38"/>
      <c r="AE3752" s="38"/>
      <c r="AR3752" s="197" t="s">
        <v>642</v>
      </c>
      <c r="AT3752" s="197" t="s">
        <v>533</v>
      </c>
      <c r="AU3752" s="197" t="s">
        <v>85</v>
      </c>
      <c r="AY3752" s="21" t="s">
        <v>525</v>
      </c>
      <c r="BE3752" s="198">
        <f>IF(N3752="základní",J3752,0)</f>
        <v>0</v>
      </c>
      <c r="BF3752" s="198">
        <f>IF(N3752="snížená",J3752,0)</f>
        <v>0</v>
      </c>
      <c r="BG3752" s="198">
        <f>IF(N3752="zákl. přenesená",J3752,0)</f>
        <v>0</v>
      </c>
      <c r="BH3752" s="198">
        <f>IF(N3752="sníž. přenesená",J3752,0)</f>
        <v>0</v>
      </c>
      <c r="BI3752" s="198">
        <f>IF(N3752="nulová",J3752,0)</f>
        <v>0</v>
      </c>
      <c r="BJ3752" s="21" t="s">
        <v>85</v>
      </c>
      <c r="BK3752" s="198">
        <f>ROUND(I3752*H3752,2)</f>
        <v>0</v>
      </c>
      <c r="BL3752" s="21" t="s">
        <v>642</v>
      </c>
      <c r="BM3752" s="197" t="s">
        <v>4070</v>
      </c>
    </row>
    <row r="3753" spans="1:65" s="2" customFormat="1" ht="48.75">
      <c r="A3753" s="38"/>
      <c r="B3753" s="39"/>
      <c r="C3753" s="40"/>
      <c r="D3753" s="206" t="s">
        <v>972</v>
      </c>
      <c r="E3753" s="40"/>
      <c r="F3753" s="258" t="s">
        <v>4071</v>
      </c>
      <c r="G3753" s="40"/>
      <c r="H3753" s="40"/>
      <c r="I3753" s="201"/>
      <c r="J3753" s="40"/>
      <c r="K3753" s="40"/>
      <c r="L3753" s="43"/>
      <c r="M3753" s="202"/>
      <c r="N3753" s="203"/>
      <c r="O3753" s="68"/>
      <c r="P3753" s="68"/>
      <c r="Q3753" s="68"/>
      <c r="R3753" s="68"/>
      <c r="S3753" s="68"/>
      <c r="T3753" s="69"/>
      <c r="U3753" s="38"/>
      <c r="V3753" s="38"/>
      <c r="W3753" s="38"/>
      <c r="X3753" s="38"/>
      <c r="Y3753" s="38"/>
      <c r="Z3753" s="38"/>
      <c r="AA3753" s="38"/>
      <c r="AB3753" s="38"/>
      <c r="AC3753" s="38"/>
      <c r="AD3753" s="38"/>
      <c r="AE3753" s="38"/>
      <c r="AT3753" s="21" t="s">
        <v>972</v>
      </c>
      <c r="AU3753" s="21" t="s">
        <v>85</v>
      </c>
    </row>
    <row r="3754" spans="1:65" s="2" customFormat="1" ht="16.5" customHeight="1">
      <c r="A3754" s="38"/>
      <c r="B3754" s="39"/>
      <c r="C3754" s="186" t="s">
        <v>4072</v>
      </c>
      <c r="D3754" s="186" t="s">
        <v>533</v>
      </c>
      <c r="E3754" s="187" t="s">
        <v>4073</v>
      </c>
      <c r="F3754" s="188" t="s">
        <v>4074</v>
      </c>
      <c r="G3754" s="189" t="s">
        <v>641</v>
      </c>
      <c r="H3754" s="190">
        <v>1</v>
      </c>
      <c r="I3754" s="191"/>
      <c r="J3754" s="192">
        <f>ROUND(I3754*H3754,2)</f>
        <v>0</v>
      </c>
      <c r="K3754" s="188" t="s">
        <v>19</v>
      </c>
      <c r="L3754" s="43"/>
      <c r="M3754" s="193" t="s">
        <v>19</v>
      </c>
      <c r="N3754" s="194" t="s">
        <v>44</v>
      </c>
      <c r="O3754" s="68"/>
      <c r="P3754" s="195">
        <f>O3754*H3754</f>
        <v>0</v>
      </c>
      <c r="Q3754" s="195">
        <v>0.3</v>
      </c>
      <c r="R3754" s="195">
        <f>Q3754*H3754</f>
        <v>0.3</v>
      </c>
      <c r="S3754" s="195">
        <v>0</v>
      </c>
      <c r="T3754" s="196">
        <f>S3754*H3754</f>
        <v>0</v>
      </c>
      <c r="U3754" s="38"/>
      <c r="V3754" s="38"/>
      <c r="W3754" s="38"/>
      <c r="X3754" s="38"/>
      <c r="Y3754" s="38"/>
      <c r="Z3754" s="38"/>
      <c r="AA3754" s="38"/>
      <c r="AB3754" s="38"/>
      <c r="AC3754" s="38"/>
      <c r="AD3754" s="38"/>
      <c r="AE3754" s="38"/>
      <c r="AR3754" s="197" t="s">
        <v>642</v>
      </c>
      <c r="AT3754" s="197" t="s">
        <v>533</v>
      </c>
      <c r="AU3754" s="197" t="s">
        <v>85</v>
      </c>
      <c r="AY3754" s="21" t="s">
        <v>525</v>
      </c>
      <c r="BE3754" s="198">
        <f>IF(N3754="základní",J3754,0)</f>
        <v>0</v>
      </c>
      <c r="BF3754" s="198">
        <f>IF(N3754="snížená",J3754,0)</f>
        <v>0</v>
      </c>
      <c r="BG3754" s="198">
        <f>IF(N3754="zákl. přenesená",J3754,0)</f>
        <v>0</v>
      </c>
      <c r="BH3754" s="198">
        <f>IF(N3754="sníž. přenesená",J3754,0)</f>
        <v>0</v>
      </c>
      <c r="BI3754" s="198">
        <f>IF(N3754="nulová",J3754,0)</f>
        <v>0</v>
      </c>
      <c r="BJ3754" s="21" t="s">
        <v>85</v>
      </c>
      <c r="BK3754" s="198">
        <f>ROUND(I3754*H3754,2)</f>
        <v>0</v>
      </c>
      <c r="BL3754" s="21" t="s">
        <v>642</v>
      </c>
      <c r="BM3754" s="197" t="s">
        <v>4075</v>
      </c>
    </row>
    <row r="3755" spans="1:65" s="2" customFormat="1" ht="48.75">
      <c r="A3755" s="38"/>
      <c r="B3755" s="39"/>
      <c r="C3755" s="40"/>
      <c r="D3755" s="206" t="s">
        <v>972</v>
      </c>
      <c r="E3755" s="40"/>
      <c r="F3755" s="258" t="s">
        <v>4071</v>
      </c>
      <c r="G3755" s="40"/>
      <c r="H3755" s="40"/>
      <c r="I3755" s="201"/>
      <c r="J3755" s="40"/>
      <c r="K3755" s="40"/>
      <c r="L3755" s="43"/>
      <c r="M3755" s="202"/>
      <c r="N3755" s="203"/>
      <c r="O3755" s="68"/>
      <c r="P3755" s="68"/>
      <c r="Q3755" s="68"/>
      <c r="R3755" s="68"/>
      <c r="S3755" s="68"/>
      <c r="T3755" s="69"/>
      <c r="U3755" s="38"/>
      <c r="V3755" s="38"/>
      <c r="W3755" s="38"/>
      <c r="X3755" s="38"/>
      <c r="Y3755" s="38"/>
      <c r="Z3755" s="38"/>
      <c r="AA3755" s="38"/>
      <c r="AB3755" s="38"/>
      <c r="AC3755" s="38"/>
      <c r="AD3755" s="38"/>
      <c r="AE3755" s="38"/>
      <c r="AT3755" s="21" t="s">
        <v>972</v>
      </c>
      <c r="AU3755" s="21" t="s">
        <v>85</v>
      </c>
    </row>
    <row r="3756" spans="1:65" s="2" customFormat="1" ht="16.5" customHeight="1">
      <c r="A3756" s="38"/>
      <c r="B3756" s="39"/>
      <c r="C3756" s="186" t="s">
        <v>4076</v>
      </c>
      <c r="D3756" s="186" t="s">
        <v>533</v>
      </c>
      <c r="E3756" s="187" t="s">
        <v>4077</v>
      </c>
      <c r="F3756" s="188" t="s">
        <v>4078</v>
      </c>
      <c r="G3756" s="189" t="s">
        <v>641</v>
      </c>
      <c r="H3756" s="190">
        <v>1</v>
      </c>
      <c r="I3756" s="191"/>
      <c r="J3756" s="192">
        <f>ROUND(I3756*H3756,2)</f>
        <v>0</v>
      </c>
      <c r="K3756" s="188" t="s">
        <v>19</v>
      </c>
      <c r="L3756" s="43"/>
      <c r="M3756" s="193" t="s">
        <v>19</v>
      </c>
      <c r="N3756" s="194" t="s">
        <v>44</v>
      </c>
      <c r="O3756" s="68"/>
      <c r="P3756" s="195">
        <f>O3756*H3756</f>
        <v>0</v>
      </c>
      <c r="Q3756" s="195">
        <v>0.3</v>
      </c>
      <c r="R3756" s="195">
        <f>Q3756*H3756</f>
        <v>0.3</v>
      </c>
      <c r="S3756" s="195">
        <v>0</v>
      </c>
      <c r="T3756" s="196">
        <f>S3756*H3756</f>
        <v>0</v>
      </c>
      <c r="U3756" s="38"/>
      <c r="V3756" s="38"/>
      <c r="W3756" s="38"/>
      <c r="X3756" s="38"/>
      <c r="Y3756" s="38"/>
      <c r="Z3756" s="38"/>
      <c r="AA3756" s="38"/>
      <c r="AB3756" s="38"/>
      <c r="AC3756" s="38"/>
      <c r="AD3756" s="38"/>
      <c r="AE3756" s="38"/>
      <c r="AR3756" s="197" t="s">
        <v>642</v>
      </c>
      <c r="AT3756" s="197" t="s">
        <v>533</v>
      </c>
      <c r="AU3756" s="197" t="s">
        <v>85</v>
      </c>
      <c r="AY3756" s="21" t="s">
        <v>525</v>
      </c>
      <c r="BE3756" s="198">
        <f>IF(N3756="základní",J3756,0)</f>
        <v>0</v>
      </c>
      <c r="BF3756" s="198">
        <f>IF(N3756="snížená",J3756,0)</f>
        <v>0</v>
      </c>
      <c r="BG3756" s="198">
        <f>IF(N3756="zákl. přenesená",J3756,0)</f>
        <v>0</v>
      </c>
      <c r="BH3756" s="198">
        <f>IF(N3756="sníž. přenesená",J3756,0)</f>
        <v>0</v>
      </c>
      <c r="BI3756" s="198">
        <f>IF(N3756="nulová",J3756,0)</f>
        <v>0</v>
      </c>
      <c r="BJ3756" s="21" t="s">
        <v>85</v>
      </c>
      <c r="BK3756" s="198">
        <f>ROUND(I3756*H3756,2)</f>
        <v>0</v>
      </c>
      <c r="BL3756" s="21" t="s">
        <v>642</v>
      </c>
      <c r="BM3756" s="197" t="s">
        <v>4079</v>
      </c>
    </row>
    <row r="3757" spans="1:65" s="2" customFormat="1" ht="39">
      <c r="A3757" s="38"/>
      <c r="B3757" s="39"/>
      <c r="C3757" s="40"/>
      <c r="D3757" s="206" t="s">
        <v>972</v>
      </c>
      <c r="E3757" s="40"/>
      <c r="F3757" s="258" t="s">
        <v>4080</v>
      </c>
      <c r="G3757" s="40"/>
      <c r="H3757" s="40"/>
      <c r="I3757" s="201"/>
      <c r="J3757" s="40"/>
      <c r="K3757" s="40"/>
      <c r="L3757" s="43"/>
      <c r="M3757" s="202"/>
      <c r="N3757" s="203"/>
      <c r="O3757" s="68"/>
      <c r="P3757" s="68"/>
      <c r="Q3757" s="68"/>
      <c r="R3757" s="68"/>
      <c r="S3757" s="68"/>
      <c r="T3757" s="69"/>
      <c r="U3757" s="38"/>
      <c r="V3757" s="38"/>
      <c r="W3757" s="38"/>
      <c r="X3757" s="38"/>
      <c r="Y3757" s="38"/>
      <c r="Z3757" s="38"/>
      <c r="AA3757" s="38"/>
      <c r="AB3757" s="38"/>
      <c r="AC3757" s="38"/>
      <c r="AD3757" s="38"/>
      <c r="AE3757" s="38"/>
      <c r="AT3757" s="21" t="s">
        <v>972</v>
      </c>
      <c r="AU3757" s="21" t="s">
        <v>85</v>
      </c>
    </row>
    <row r="3758" spans="1:65" s="2" customFormat="1" ht="16.5" customHeight="1">
      <c r="A3758" s="38"/>
      <c r="B3758" s="39"/>
      <c r="C3758" s="186" t="s">
        <v>4081</v>
      </c>
      <c r="D3758" s="186" t="s">
        <v>533</v>
      </c>
      <c r="E3758" s="187" t="s">
        <v>4082</v>
      </c>
      <c r="F3758" s="188" t="s">
        <v>4083</v>
      </c>
      <c r="G3758" s="189" t="s">
        <v>641</v>
      </c>
      <c r="H3758" s="190">
        <v>1</v>
      </c>
      <c r="I3758" s="191"/>
      <c r="J3758" s="192">
        <f>ROUND(I3758*H3758,2)</f>
        <v>0</v>
      </c>
      <c r="K3758" s="188" t="s">
        <v>19</v>
      </c>
      <c r="L3758" s="43"/>
      <c r="M3758" s="193" t="s">
        <v>19</v>
      </c>
      <c r="N3758" s="194" t="s">
        <v>44</v>
      </c>
      <c r="O3758" s="68"/>
      <c r="P3758" s="195">
        <f>O3758*H3758</f>
        <v>0</v>
      </c>
      <c r="Q3758" s="195">
        <v>0.3</v>
      </c>
      <c r="R3758" s="195">
        <f>Q3758*H3758</f>
        <v>0.3</v>
      </c>
      <c r="S3758" s="195">
        <v>0</v>
      </c>
      <c r="T3758" s="196">
        <f>S3758*H3758</f>
        <v>0</v>
      </c>
      <c r="U3758" s="38"/>
      <c r="V3758" s="38"/>
      <c r="W3758" s="38"/>
      <c r="X3758" s="38"/>
      <c r="Y3758" s="38"/>
      <c r="Z3758" s="38"/>
      <c r="AA3758" s="38"/>
      <c r="AB3758" s="38"/>
      <c r="AC3758" s="38"/>
      <c r="AD3758" s="38"/>
      <c r="AE3758" s="38"/>
      <c r="AR3758" s="197" t="s">
        <v>642</v>
      </c>
      <c r="AT3758" s="197" t="s">
        <v>533</v>
      </c>
      <c r="AU3758" s="197" t="s">
        <v>85</v>
      </c>
      <c r="AY3758" s="21" t="s">
        <v>525</v>
      </c>
      <c r="BE3758" s="198">
        <f>IF(N3758="základní",J3758,0)</f>
        <v>0</v>
      </c>
      <c r="BF3758" s="198">
        <f>IF(N3758="snížená",J3758,0)</f>
        <v>0</v>
      </c>
      <c r="BG3758" s="198">
        <f>IF(N3758="zákl. přenesená",J3758,0)</f>
        <v>0</v>
      </c>
      <c r="BH3758" s="198">
        <f>IF(N3758="sníž. přenesená",J3758,0)</f>
        <v>0</v>
      </c>
      <c r="BI3758" s="198">
        <f>IF(N3758="nulová",J3758,0)</f>
        <v>0</v>
      </c>
      <c r="BJ3758" s="21" t="s">
        <v>85</v>
      </c>
      <c r="BK3758" s="198">
        <f>ROUND(I3758*H3758,2)</f>
        <v>0</v>
      </c>
      <c r="BL3758" s="21" t="s">
        <v>642</v>
      </c>
      <c r="BM3758" s="197" t="s">
        <v>4084</v>
      </c>
    </row>
    <row r="3759" spans="1:65" s="2" customFormat="1" ht="39">
      <c r="A3759" s="38"/>
      <c r="B3759" s="39"/>
      <c r="C3759" s="40"/>
      <c r="D3759" s="206" t="s">
        <v>972</v>
      </c>
      <c r="E3759" s="40"/>
      <c r="F3759" s="258" t="s">
        <v>4080</v>
      </c>
      <c r="G3759" s="40"/>
      <c r="H3759" s="40"/>
      <c r="I3759" s="201"/>
      <c r="J3759" s="40"/>
      <c r="K3759" s="40"/>
      <c r="L3759" s="43"/>
      <c r="M3759" s="202"/>
      <c r="N3759" s="203"/>
      <c r="O3759" s="68"/>
      <c r="P3759" s="68"/>
      <c r="Q3759" s="68"/>
      <c r="R3759" s="68"/>
      <c r="S3759" s="68"/>
      <c r="T3759" s="69"/>
      <c r="U3759" s="38"/>
      <c r="V3759" s="38"/>
      <c r="W3759" s="38"/>
      <c r="X3759" s="38"/>
      <c r="Y3759" s="38"/>
      <c r="Z3759" s="38"/>
      <c r="AA3759" s="38"/>
      <c r="AB3759" s="38"/>
      <c r="AC3759" s="38"/>
      <c r="AD3759" s="38"/>
      <c r="AE3759" s="38"/>
      <c r="AT3759" s="21" t="s">
        <v>972</v>
      </c>
      <c r="AU3759" s="21" t="s">
        <v>85</v>
      </c>
    </row>
    <row r="3760" spans="1:65" s="2" customFormat="1" ht="16.5" customHeight="1">
      <c r="A3760" s="38"/>
      <c r="B3760" s="39"/>
      <c r="C3760" s="186" t="s">
        <v>4085</v>
      </c>
      <c r="D3760" s="186" t="s">
        <v>533</v>
      </c>
      <c r="E3760" s="187" t="s">
        <v>4086</v>
      </c>
      <c r="F3760" s="188" t="s">
        <v>4087</v>
      </c>
      <c r="G3760" s="189" t="s">
        <v>641</v>
      </c>
      <c r="H3760" s="190">
        <v>6</v>
      </c>
      <c r="I3760" s="191"/>
      <c r="J3760" s="192">
        <f>ROUND(I3760*H3760,2)</f>
        <v>0</v>
      </c>
      <c r="K3760" s="188" t="s">
        <v>19</v>
      </c>
      <c r="L3760" s="43"/>
      <c r="M3760" s="193" t="s">
        <v>19</v>
      </c>
      <c r="N3760" s="194" t="s">
        <v>44</v>
      </c>
      <c r="O3760" s="68"/>
      <c r="P3760" s="195">
        <f>O3760*H3760</f>
        <v>0</v>
      </c>
      <c r="Q3760" s="195">
        <v>0.3</v>
      </c>
      <c r="R3760" s="195">
        <f>Q3760*H3760</f>
        <v>1.7999999999999998</v>
      </c>
      <c r="S3760" s="195">
        <v>0</v>
      </c>
      <c r="T3760" s="196">
        <f>S3760*H3760</f>
        <v>0</v>
      </c>
      <c r="U3760" s="38"/>
      <c r="V3760" s="38"/>
      <c r="W3760" s="38"/>
      <c r="X3760" s="38"/>
      <c r="Y3760" s="38"/>
      <c r="Z3760" s="38"/>
      <c r="AA3760" s="38"/>
      <c r="AB3760" s="38"/>
      <c r="AC3760" s="38"/>
      <c r="AD3760" s="38"/>
      <c r="AE3760" s="38"/>
      <c r="AR3760" s="197" t="s">
        <v>642</v>
      </c>
      <c r="AT3760" s="197" t="s">
        <v>533</v>
      </c>
      <c r="AU3760" s="197" t="s">
        <v>85</v>
      </c>
      <c r="AY3760" s="21" t="s">
        <v>525</v>
      </c>
      <c r="BE3760" s="198">
        <f>IF(N3760="základní",J3760,0)</f>
        <v>0</v>
      </c>
      <c r="BF3760" s="198">
        <f>IF(N3760="snížená",J3760,0)</f>
        <v>0</v>
      </c>
      <c r="BG3760" s="198">
        <f>IF(N3760="zákl. přenesená",J3760,0)</f>
        <v>0</v>
      </c>
      <c r="BH3760" s="198">
        <f>IF(N3760="sníž. přenesená",J3760,0)</f>
        <v>0</v>
      </c>
      <c r="BI3760" s="198">
        <f>IF(N3760="nulová",J3760,0)</f>
        <v>0</v>
      </c>
      <c r="BJ3760" s="21" t="s">
        <v>85</v>
      </c>
      <c r="BK3760" s="198">
        <f>ROUND(I3760*H3760,2)</f>
        <v>0</v>
      </c>
      <c r="BL3760" s="21" t="s">
        <v>642</v>
      </c>
      <c r="BM3760" s="197" t="s">
        <v>4088</v>
      </c>
    </row>
    <row r="3761" spans="1:65" s="2" customFormat="1" ht="29.25">
      <c r="A3761" s="38"/>
      <c r="B3761" s="39"/>
      <c r="C3761" s="40"/>
      <c r="D3761" s="206" t="s">
        <v>972</v>
      </c>
      <c r="E3761" s="40"/>
      <c r="F3761" s="258" t="s">
        <v>4089</v>
      </c>
      <c r="G3761" s="40"/>
      <c r="H3761" s="40"/>
      <c r="I3761" s="201"/>
      <c r="J3761" s="40"/>
      <c r="K3761" s="40"/>
      <c r="L3761" s="43"/>
      <c r="M3761" s="202"/>
      <c r="N3761" s="203"/>
      <c r="O3761" s="68"/>
      <c r="P3761" s="68"/>
      <c r="Q3761" s="68"/>
      <c r="R3761" s="68"/>
      <c r="S3761" s="68"/>
      <c r="T3761" s="69"/>
      <c r="U3761" s="38"/>
      <c r="V3761" s="38"/>
      <c r="W3761" s="38"/>
      <c r="X3761" s="38"/>
      <c r="Y3761" s="38"/>
      <c r="Z3761" s="38"/>
      <c r="AA3761" s="38"/>
      <c r="AB3761" s="38"/>
      <c r="AC3761" s="38"/>
      <c r="AD3761" s="38"/>
      <c r="AE3761" s="38"/>
      <c r="AT3761" s="21" t="s">
        <v>972</v>
      </c>
      <c r="AU3761" s="21" t="s">
        <v>85</v>
      </c>
    </row>
    <row r="3762" spans="1:65" s="2" customFormat="1" ht="16.5" customHeight="1">
      <c r="A3762" s="38"/>
      <c r="B3762" s="39"/>
      <c r="C3762" s="186" t="s">
        <v>4090</v>
      </c>
      <c r="D3762" s="186" t="s">
        <v>533</v>
      </c>
      <c r="E3762" s="187" t="s">
        <v>4091</v>
      </c>
      <c r="F3762" s="188" t="s">
        <v>4092</v>
      </c>
      <c r="G3762" s="189" t="s">
        <v>641</v>
      </c>
      <c r="H3762" s="190">
        <v>3</v>
      </c>
      <c r="I3762" s="191"/>
      <c r="J3762" s="192">
        <f>ROUND(I3762*H3762,2)</f>
        <v>0</v>
      </c>
      <c r="K3762" s="188" t="s">
        <v>19</v>
      </c>
      <c r="L3762" s="43"/>
      <c r="M3762" s="193" t="s">
        <v>19</v>
      </c>
      <c r="N3762" s="194" t="s">
        <v>44</v>
      </c>
      <c r="O3762" s="68"/>
      <c r="P3762" s="195">
        <f>O3762*H3762</f>
        <v>0</v>
      </c>
      <c r="Q3762" s="195">
        <v>0.3</v>
      </c>
      <c r="R3762" s="195">
        <f>Q3762*H3762</f>
        <v>0.89999999999999991</v>
      </c>
      <c r="S3762" s="195">
        <v>0</v>
      </c>
      <c r="T3762" s="196">
        <f>S3762*H3762</f>
        <v>0</v>
      </c>
      <c r="U3762" s="38"/>
      <c r="V3762" s="38"/>
      <c r="W3762" s="38"/>
      <c r="X3762" s="38"/>
      <c r="Y3762" s="38"/>
      <c r="Z3762" s="38"/>
      <c r="AA3762" s="38"/>
      <c r="AB3762" s="38"/>
      <c r="AC3762" s="38"/>
      <c r="AD3762" s="38"/>
      <c r="AE3762" s="38"/>
      <c r="AR3762" s="197" t="s">
        <v>642</v>
      </c>
      <c r="AT3762" s="197" t="s">
        <v>533</v>
      </c>
      <c r="AU3762" s="197" t="s">
        <v>85</v>
      </c>
      <c r="AY3762" s="21" t="s">
        <v>525</v>
      </c>
      <c r="BE3762" s="198">
        <f>IF(N3762="základní",J3762,0)</f>
        <v>0</v>
      </c>
      <c r="BF3762" s="198">
        <f>IF(N3762="snížená",J3762,0)</f>
        <v>0</v>
      </c>
      <c r="BG3762" s="198">
        <f>IF(N3762="zákl. přenesená",J3762,0)</f>
        <v>0</v>
      </c>
      <c r="BH3762" s="198">
        <f>IF(N3762="sníž. přenesená",J3762,0)</f>
        <v>0</v>
      </c>
      <c r="BI3762" s="198">
        <f>IF(N3762="nulová",J3762,0)</f>
        <v>0</v>
      </c>
      <c r="BJ3762" s="21" t="s">
        <v>85</v>
      </c>
      <c r="BK3762" s="198">
        <f>ROUND(I3762*H3762,2)</f>
        <v>0</v>
      </c>
      <c r="BL3762" s="21" t="s">
        <v>642</v>
      </c>
      <c r="BM3762" s="197" t="s">
        <v>4093</v>
      </c>
    </row>
    <row r="3763" spans="1:65" s="2" customFormat="1" ht="29.25">
      <c r="A3763" s="38"/>
      <c r="B3763" s="39"/>
      <c r="C3763" s="40"/>
      <c r="D3763" s="206" t="s">
        <v>972</v>
      </c>
      <c r="E3763" s="40"/>
      <c r="F3763" s="258" t="s">
        <v>4094</v>
      </c>
      <c r="G3763" s="40"/>
      <c r="H3763" s="40"/>
      <c r="I3763" s="201"/>
      <c r="J3763" s="40"/>
      <c r="K3763" s="40"/>
      <c r="L3763" s="43"/>
      <c r="M3763" s="202"/>
      <c r="N3763" s="203"/>
      <c r="O3763" s="68"/>
      <c r="P3763" s="68"/>
      <c r="Q3763" s="68"/>
      <c r="R3763" s="68"/>
      <c r="S3763" s="68"/>
      <c r="T3763" s="69"/>
      <c r="U3763" s="38"/>
      <c r="V3763" s="38"/>
      <c r="W3763" s="38"/>
      <c r="X3763" s="38"/>
      <c r="Y3763" s="38"/>
      <c r="Z3763" s="38"/>
      <c r="AA3763" s="38"/>
      <c r="AB3763" s="38"/>
      <c r="AC3763" s="38"/>
      <c r="AD3763" s="38"/>
      <c r="AE3763" s="38"/>
      <c r="AT3763" s="21" t="s">
        <v>972</v>
      </c>
      <c r="AU3763" s="21" t="s">
        <v>85</v>
      </c>
    </row>
    <row r="3764" spans="1:65" s="2" customFormat="1" ht="16.5" customHeight="1">
      <c r="A3764" s="38"/>
      <c r="B3764" s="39"/>
      <c r="C3764" s="186" t="s">
        <v>4095</v>
      </c>
      <c r="D3764" s="186" t="s">
        <v>533</v>
      </c>
      <c r="E3764" s="187" t="s">
        <v>4096</v>
      </c>
      <c r="F3764" s="188" t="s">
        <v>4097</v>
      </c>
      <c r="G3764" s="189" t="s">
        <v>641</v>
      </c>
      <c r="H3764" s="190">
        <v>6</v>
      </c>
      <c r="I3764" s="191"/>
      <c r="J3764" s="192">
        <f>ROUND(I3764*H3764,2)</f>
        <v>0</v>
      </c>
      <c r="K3764" s="188" t="s">
        <v>19</v>
      </c>
      <c r="L3764" s="43"/>
      <c r="M3764" s="193" t="s">
        <v>19</v>
      </c>
      <c r="N3764" s="194" t="s">
        <v>44</v>
      </c>
      <c r="O3764" s="68"/>
      <c r="P3764" s="195">
        <f>O3764*H3764</f>
        <v>0</v>
      </c>
      <c r="Q3764" s="195">
        <v>0.3</v>
      </c>
      <c r="R3764" s="195">
        <f>Q3764*H3764</f>
        <v>1.7999999999999998</v>
      </c>
      <c r="S3764" s="195">
        <v>0</v>
      </c>
      <c r="T3764" s="196">
        <f>S3764*H3764</f>
        <v>0</v>
      </c>
      <c r="U3764" s="38"/>
      <c r="V3764" s="38"/>
      <c r="W3764" s="38"/>
      <c r="X3764" s="38"/>
      <c r="Y3764" s="38"/>
      <c r="Z3764" s="38"/>
      <c r="AA3764" s="38"/>
      <c r="AB3764" s="38"/>
      <c r="AC3764" s="38"/>
      <c r="AD3764" s="38"/>
      <c r="AE3764" s="38"/>
      <c r="AR3764" s="197" t="s">
        <v>642</v>
      </c>
      <c r="AT3764" s="197" t="s">
        <v>533</v>
      </c>
      <c r="AU3764" s="197" t="s">
        <v>85</v>
      </c>
      <c r="AY3764" s="21" t="s">
        <v>525</v>
      </c>
      <c r="BE3764" s="198">
        <f>IF(N3764="základní",J3764,0)</f>
        <v>0</v>
      </c>
      <c r="BF3764" s="198">
        <f>IF(N3764="snížená",J3764,0)</f>
        <v>0</v>
      </c>
      <c r="BG3764" s="198">
        <f>IF(N3764="zákl. přenesená",J3764,0)</f>
        <v>0</v>
      </c>
      <c r="BH3764" s="198">
        <f>IF(N3764="sníž. přenesená",J3764,0)</f>
        <v>0</v>
      </c>
      <c r="BI3764" s="198">
        <f>IF(N3764="nulová",J3764,0)</f>
        <v>0</v>
      </c>
      <c r="BJ3764" s="21" t="s">
        <v>85</v>
      </c>
      <c r="BK3764" s="198">
        <f>ROUND(I3764*H3764,2)</f>
        <v>0</v>
      </c>
      <c r="BL3764" s="21" t="s">
        <v>642</v>
      </c>
      <c r="BM3764" s="197" t="s">
        <v>4098</v>
      </c>
    </row>
    <row r="3765" spans="1:65" s="2" customFormat="1" ht="29.25">
      <c r="A3765" s="38"/>
      <c r="B3765" s="39"/>
      <c r="C3765" s="40"/>
      <c r="D3765" s="206" t="s">
        <v>972</v>
      </c>
      <c r="E3765" s="40"/>
      <c r="F3765" s="258" t="s">
        <v>4099</v>
      </c>
      <c r="G3765" s="40"/>
      <c r="H3765" s="40"/>
      <c r="I3765" s="201"/>
      <c r="J3765" s="40"/>
      <c r="K3765" s="40"/>
      <c r="L3765" s="43"/>
      <c r="M3765" s="202"/>
      <c r="N3765" s="203"/>
      <c r="O3765" s="68"/>
      <c r="P3765" s="68"/>
      <c r="Q3765" s="68"/>
      <c r="R3765" s="68"/>
      <c r="S3765" s="68"/>
      <c r="T3765" s="69"/>
      <c r="U3765" s="38"/>
      <c r="V3765" s="38"/>
      <c r="W3765" s="38"/>
      <c r="X3765" s="38"/>
      <c r="Y3765" s="38"/>
      <c r="Z3765" s="38"/>
      <c r="AA3765" s="38"/>
      <c r="AB3765" s="38"/>
      <c r="AC3765" s="38"/>
      <c r="AD3765" s="38"/>
      <c r="AE3765" s="38"/>
      <c r="AT3765" s="21" t="s">
        <v>972</v>
      </c>
      <c r="AU3765" s="21" t="s">
        <v>85</v>
      </c>
    </row>
    <row r="3766" spans="1:65" s="2" customFormat="1" ht="16.5" customHeight="1">
      <c r="A3766" s="38"/>
      <c r="B3766" s="39"/>
      <c r="C3766" s="186" t="s">
        <v>4100</v>
      </c>
      <c r="D3766" s="186" t="s">
        <v>533</v>
      </c>
      <c r="E3766" s="187" t="s">
        <v>4101</v>
      </c>
      <c r="F3766" s="188" t="s">
        <v>4102</v>
      </c>
      <c r="G3766" s="189" t="s">
        <v>641</v>
      </c>
      <c r="H3766" s="190">
        <v>9</v>
      </c>
      <c r="I3766" s="191"/>
      <c r="J3766" s="192">
        <f>ROUND(I3766*H3766,2)</f>
        <v>0</v>
      </c>
      <c r="K3766" s="188" t="s">
        <v>19</v>
      </c>
      <c r="L3766" s="43"/>
      <c r="M3766" s="193" t="s">
        <v>19</v>
      </c>
      <c r="N3766" s="194" t="s">
        <v>44</v>
      </c>
      <c r="O3766" s="68"/>
      <c r="P3766" s="195">
        <f>O3766*H3766</f>
        <v>0</v>
      </c>
      <c r="Q3766" s="195">
        <v>0.05</v>
      </c>
      <c r="R3766" s="195">
        <f>Q3766*H3766</f>
        <v>0.45</v>
      </c>
      <c r="S3766" s="195">
        <v>0</v>
      </c>
      <c r="T3766" s="196">
        <f>S3766*H3766</f>
        <v>0</v>
      </c>
      <c r="U3766" s="38"/>
      <c r="V3766" s="38"/>
      <c r="W3766" s="38"/>
      <c r="X3766" s="38"/>
      <c r="Y3766" s="38"/>
      <c r="Z3766" s="38"/>
      <c r="AA3766" s="38"/>
      <c r="AB3766" s="38"/>
      <c r="AC3766" s="38"/>
      <c r="AD3766" s="38"/>
      <c r="AE3766" s="38"/>
      <c r="AR3766" s="197" t="s">
        <v>642</v>
      </c>
      <c r="AT3766" s="197" t="s">
        <v>533</v>
      </c>
      <c r="AU3766" s="197" t="s">
        <v>85</v>
      </c>
      <c r="AY3766" s="21" t="s">
        <v>525</v>
      </c>
      <c r="BE3766" s="198">
        <f>IF(N3766="základní",J3766,0)</f>
        <v>0</v>
      </c>
      <c r="BF3766" s="198">
        <f>IF(N3766="snížená",J3766,0)</f>
        <v>0</v>
      </c>
      <c r="BG3766" s="198">
        <f>IF(N3766="zákl. přenesená",J3766,0)</f>
        <v>0</v>
      </c>
      <c r="BH3766" s="198">
        <f>IF(N3766="sníž. přenesená",J3766,0)</f>
        <v>0</v>
      </c>
      <c r="BI3766" s="198">
        <f>IF(N3766="nulová",J3766,0)</f>
        <v>0</v>
      </c>
      <c r="BJ3766" s="21" t="s">
        <v>85</v>
      </c>
      <c r="BK3766" s="198">
        <f>ROUND(I3766*H3766,2)</f>
        <v>0</v>
      </c>
      <c r="BL3766" s="21" t="s">
        <v>642</v>
      </c>
      <c r="BM3766" s="197" t="s">
        <v>4103</v>
      </c>
    </row>
    <row r="3767" spans="1:65" s="2" customFormat="1" ht="48.75">
      <c r="A3767" s="38"/>
      <c r="B3767" s="39"/>
      <c r="C3767" s="40"/>
      <c r="D3767" s="206" t="s">
        <v>972</v>
      </c>
      <c r="E3767" s="40"/>
      <c r="F3767" s="258" t="s">
        <v>4104</v>
      </c>
      <c r="G3767" s="40"/>
      <c r="H3767" s="40"/>
      <c r="I3767" s="201"/>
      <c r="J3767" s="40"/>
      <c r="K3767" s="40"/>
      <c r="L3767" s="43"/>
      <c r="M3767" s="202"/>
      <c r="N3767" s="203"/>
      <c r="O3767" s="68"/>
      <c r="P3767" s="68"/>
      <c r="Q3767" s="68"/>
      <c r="R3767" s="68"/>
      <c r="S3767" s="68"/>
      <c r="T3767" s="69"/>
      <c r="U3767" s="38"/>
      <c r="V3767" s="38"/>
      <c r="W3767" s="38"/>
      <c r="X3767" s="38"/>
      <c r="Y3767" s="38"/>
      <c r="Z3767" s="38"/>
      <c r="AA3767" s="38"/>
      <c r="AB3767" s="38"/>
      <c r="AC3767" s="38"/>
      <c r="AD3767" s="38"/>
      <c r="AE3767" s="38"/>
      <c r="AT3767" s="21" t="s">
        <v>972</v>
      </c>
      <c r="AU3767" s="21" t="s">
        <v>85</v>
      </c>
    </row>
    <row r="3768" spans="1:65" s="2" customFormat="1" ht="16.5" customHeight="1">
      <c r="A3768" s="38"/>
      <c r="B3768" s="39"/>
      <c r="C3768" s="186" t="s">
        <v>4105</v>
      </c>
      <c r="D3768" s="186" t="s">
        <v>533</v>
      </c>
      <c r="E3768" s="187" t="s">
        <v>4106</v>
      </c>
      <c r="F3768" s="188" t="s">
        <v>4107</v>
      </c>
      <c r="G3768" s="189" t="s">
        <v>641</v>
      </c>
      <c r="H3768" s="190">
        <v>6</v>
      </c>
      <c r="I3768" s="191"/>
      <c r="J3768" s="192">
        <f>ROUND(I3768*H3768,2)</f>
        <v>0</v>
      </c>
      <c r="K3768" s="188" t="s">
        <v>19</v>
      </c>
      <c r="L3768" s="43"/>
      <c r="M3768" s="193" t="s">
        <v>19</v>
      </c>
      <c r="N3768" s="194" t="s">
        <v>44</v>
      </c>
      <c r="O3768" s="68"/>
      <c r="P3768" s="195">
        <f>O3768*H3768</f>
        <v>0</v>
      </c>
      <c r="Q3768" s="195">
        <v>0.05</v>
      </c>
      <c r="R3768" s="195">
        <f>Q3768*H3768</f>
        <v>0.30000000000000004</v>
      </c>
      <c r="S3768" s="195">
        <v>0</v>
      </c>
      <c r="T3768" s="196">
        <f>S3768*H3768</f>
        <v>0</v>
      </c>
      <c r="U3768" s="38"/>
      <c r="V3768" s="38"/>
      <c r="W3768" s="38"/>
      <c r="X3768" s="38"/>
      <c r="Y3768" s="38"/>
      <c r="Z3768" s="38"/>
      <c r="AA3768" s="38"/>
      <c r="AB3768" s="38"/>
      <c r="AC3768" s="38"/>
      <c r="AD3768" s="38"/>
      <c r="AE3768" s="38"/>
      <c r="AR3768" s="197" t="s">
        <v>642</v>
      </c>
      <c r="AT3768" s="197" t="s">
        <v>533</v>
      </c>
      <c r="AU3768" s="197" t="s">
        <v>85</v>
      </c>
      <c r="AY3768" s="21" t="s">
        <v>525</v>
      </c>
      <c r="BE3768" s="198">
        <f>IF(N3768="základní",J3768,0)</f>
        <v>0</v>
      </c>
      <c r="BF3768" s="198">
        <f>IF(N3768="snížená",J3768,0)</f>
        <v>0</v>
      </c>
      <c r="BG3768" s="198">
        <f>IF(N3768="zákl. přenesená",J3768,0)</f>
        <v>0</v>
      </c>
      <c r="BH3768" s="198">
        <f>IF(N3768="sníž. přenesená",J3768,0)</f>
        <v>0</v>
      </c>
      <c r="BI3768" s="198">
        <f>IF(N3768="nulová",J3768,0)</f>
        <v>0</v>
      </c>
      <c r="BJ3768" s="21" t="s">
        <v>85</v>
      </c>
      <c r="BK3768" s="198">
        <f>ROUND(I3768*H3768,2)</f>
        <v>0</v>
      </c>
      <c r="BL3768" s="21" t="s">
        <v>642</v>
      </c>
      <c r="BM3768" s="197" t="s">
        <v>4108</v>
      </c>
    </row>
    <row r="3769" spans="1:65" s="2" customFormat="1" ht="48.75">
      <c r="A3769" s="38"/>
      <c r="B3769" s="39"/>
      <c r="C3769" s="40"/>
      <c r="D3769" s="206" t="s">
        <v>972</v>
      </c>
      <c r="E3769" s="40"/>
      <c r="F3769" s="258" t="s">
        <v>4109</v>
      </c>
      <c r="G3769" s="40"/>
      <c r="H3769" s="40"/>
      <c r="I3769" s="201"/>
      <c r="J3769" s="40"/>
      <c r="K3769" s="40"/>
      <c r="L3769" s="43"/>
      <c r="M3769" s="202"/>
      <c r="N3769" s="203"/>
      <c r="O3769" s="68"/>
      <c r="P3769" s="68"/>
      <c r="Q3769" s="68"/>
      <c r="R3769" s="68"/>
      <c r="S3769" s="68"/>
      <c r="T3769" s="69"/>
      <c r="U3769" s="38"/>
      <c r="V3769" s="38"/>
      <c r="W3769" s="38"/>
      <c r="X3769" s="38"/>
      <c r="Y3769" s="38"/>
      <c r="Z3769" s="38"/>
      <c r="AA3769" s="38"/>
      <c r="AB3769" s="38"/>
      <c r="AC3769" s="38"/>
      <c r="AD3769" s="38"/>
      <c r="AE3769" s="38"/>
      <c r="AT3769" s="21" t="s">
        <v>972</v>
      </c>
      <c r="AU3769" s="21" t="s">
        <v>85</v>
      </c>
    </row>
    <row r="3770" spans="1:65" s="12" customFormat="1" ht="20.85" customHeight="1">
      <c r="B3770" s="170"/>
      <c r="C3770" s="171"/>
      <c r="D3770" s="172" t="s">
        <v>71</v>
      </c>
      <c r="E3770" s="184" t="s">
        <v>4110</v>
      </c>
      <c r="F3770" s="184" t="s">
        <v>4111</v>
      </c>
      <c r="G3770" s="171"/>
      <c r="H3770" s="171"/>
      <c r="I3770" s="174"/>
      <c r="J3770" s="185">
        <f>BK3770</f>
        <v>0</v>
      </c>
      <c r="K3770" s="171"/>
      <c r="L3770" s="176"/>
      <c r="M3770" s="177"/>
      <c r="N3770" s="178"/>
      <c r="O3770" s="178"/>
      <c r="P3770" s="179">
        <f>SUM(P3771:P3790)</f>
        <v>0</v>
      </c>
      <c r="Q3770" s="178"/>
      <c r="R3770" s="179">
        <f>SUM(R3771:R3790)</f>
        <v>0</v>
      </c>
      <c r="S3770" s="178"/>
      <c r="T3770" s="180">
        <f>SUM(T3771:T3790)</f>
        <v>0</v>
      </c>
      <c r="AR3770" s="181" t="s">
        <v>85</v>
      </c>
      <c r="AT3770" s="182" t="s">
        <v>71</v>
      </c>
      <c r="AU3770" s="182" t="s">
        <v>85</v>
      </c>
      <c r="AY3770" s="181" t="s">
        <v>525</v>
      </c>
      <c r="BK3770" s="183">
        <f>SUM(BK3771:BK3790)</f>
        <v>0</v>
      </c>
    </row>
    <row r="3771" spans="1:65" s="2" customFormat="1" ht="24.2" customHeight="1">
      <c r="A3771" s="38"/>
      <c r="B3771" s="39"/>
      <c r="C3771" s="186" t="s">
        <v>4112</v>
      </c>
      <c r="D3771" s="186" t="s">
        <v>533</v>
      </c>
      <c r="E3771" s="187" t="s">
        <v>4113</v>
      </c>
      <c r="F3771" s="188" t="s">
        <v>4114</v>
      </c>
      <c r="G3771" s="189" t="s">
        <v>651</v>
      </c>
      <c r="H3771" s="190">
        <v>7</v>
      </c>
      <c r="I3771" s="191"/>
      <c r="J3771" s="192">
        <f>ROUND(I3771*H3771,2)</f>
        <v>0</v>
      </c>
      <c r="K3771" s="188" t="s">
        <v>19</v>
      </c>
      <c r="L3771" s="43"/>
      <c r="M3771" s="193" t="s">
        <v>19</v>
      </c>
      <c r="N3771" s="194" t="s">
        <v>44</v>
      </c>
      <c r="O3771" s="68"/>
      <c r="P3771" s="195">
        <f>O3771*H3771</f>
        <v>0</v>
      </c>
      <c r="Q3771" s="195">
        <v>0</v>
      </c>
      <c r="R3771" s="195">
        <f>Q3771*H3771</f>
        <v>0</v>
      </c>
      <c r="S3771" s="195">
        <v>0</v>
      </c>
      <c r="T3771" s="196">
        <f>S3771*H3771</f>
        <v>0</v>
      </c>
      <c r="U3771" s="38"/>
      <c r="V3771" s="38"/>
      <c r="W3771" s="38"/>
      <c r="X3771" s="38"/>
      <c r="Y3771" s="38"/>
      <c r="Z3771" s="38"/>
      <c r="AA3771" s="38"/>
      <c r="AB3771" s="38"/>
      <c r="AC3771" s="38"/>
      <c r="AD3771" s="38"/>
      <c r="AE3771" s="38"/>
      <c r="AR3771" s="197" t="s">
        <v>642</v>
      </c>
      <c r="AT3771" s="197" t="s">
        <v>533</v>
      </c>
      <c r="AU3771" s="197" t="s">
        <v>573</v>
      </c>
      <c r="AY3771" s="21" t="s">
        <v>525</v>
      </c>
      <c r="BE3771" s="198">
        <f>IF(N3771="základní",J3771,0)</f>
        <v>0</v>
      </c>
      <c r="BF3771" s="198">
        <f>IF(N3771="snížená",J3771,0)</f>
        <v>0</v>
      </c>
      <c r="BG3771" s="198">
        <f>IF(N3771="zákl. přenesená",J3771,0)</f>
        <v>0</v>
      </c>
      <c r="BH3771" s="198">
        <f>IF(N3771="sníž. přenesená",J3771,0)</f>
        <v>0</v>
      </c>
      <c r="BI3771" s="198">
        <f>IF(N3771="nulová",J3771,0)</f>
        <v>0</v>
      </c>
      <c r="BJ3771" s="21" t="s">
        <v>85</v>
      </c>
      <c r="BK3771" s="198">
        <f>ROUND(I3771*H3771,2)</f>
        <v>0</v>
      </c>
      <c r="BL3771" s="21" t="s">
        <v>642</v>
      </c>
      <c r="BM3771" s="197" t="s">
        <v>4115</v>
      </c>
    </row>
    <row r="3772" spans="1:65" s="2" customFormat="1" ht="78">
      <c r="A3772" s="38"/>
      <c r="B3772" s="39"/>
      <c r="C3772" s="40"/>
      <c r="D3772" s="206" t="s">
        <v>972</v>
      </c>
      <c r="E3772" s="40"/>
      <c r="F3772" s="258" t="s">
        <v>4116</v>
      </c>
      <c r="G3772" s="40"/>
      <c r="H3772" s="40"/>
      <c r="I3772" s="201"/>
      <c r="J3772" s="40"/>
      <c r="K3772" s="40"/>
      <c r="L3772" s="43"/>
      <c r="M3772" s="202"/>
      <c r="N3772" s="203"/>
      <c r="O3772" s="68"/>
      <c r="P3772" s="68"/>
      <c r="Q3772" s="68"/>
      <c r="R3772" s="68"/>
      <c r="S3772" s="68"/>
      <c r="T3772" s="69"/>
      <c r="U3772" s="38"/>
      <c r="V3772" s="38"/>
      <c r="W3772" s="38"/>
      <c r="X3772" s="38"/>
      <c r="Y3772" s="38"/>
      <c r="Z3772" s="38"/>
      <c r="AA3772" s="38"/>
      <c r="AB3772" s="38"/>
      <c r="AC3772" s="38"/>
      <c r="AD3772" s="38"/>
      <c r="AE3772" s="38"/>
      <c r="AT3772" s="21" t="s">
        <v>972</v>
      </c>
      <c r="AU3772" s="21" t="s">
        <v>573</v>
      </c>
    </row>
    <row r="3773" spans="1:65" s="2" customFormat="1" ht="24.2" customHeight="1">
      <c r="A3773" s="38"/>
      <c r="B3773" s="39"/>
      <c r="C3773" s="186" t="s">
        <v>4117</v>
      </c>
      <c r="D3773" s="186" t="s">
        <v>533</v>
      </c>
      <c r="E3773" s="187" t="s">
        <v>4118</v>
      </c>
      <c r="F3773" s="188" t="s">
        <v>4119</v>
      </c>
      <c r="G3773" s="189" t="s">
        <v>651</v>
      </c>
      <c r="H3773" s="190">
        <v>8</v>
      </c>
      <c r="I3773" s="191"/>
      <c r="J3773" s="192">
        <f>ROUND(I3773*H3773,2)</f>
        <v>0</v>
      </c>
      <c r="K3773" s="188" t="s">
        <v>19</v>
      </c>
      <c r="L3773" s="43"/>
      <c r="M3773" s="193" t="s">
        <v>19</v>
      </c>
      <c r="N3773" s="194" t="s">
        <v>44</v>
      </c>
      <c r="O3773" s="68"/>
      <c r="P3773" s="195">
        <f>O3773*H3773</f>
        <v>0</v>
      </c>
      <c r="Q3773" s="195">
        <v>0</v>
      </c>
      <c r="R3773" s="195">
        <f>Q3773*H3773</f>
        <v>0</v>
      </c>
      <c r="S3773" s="195">
        <v>0</v>
      </c>
      <c r="T3773" s="196">
        <f>S3773*H3773</f>
        <v>0</v>
      </c>
      <c r="U3773" s="38"/>
      <c r="V3773" s="38"/>
      <c r="W3773" s="38"/>
      <c r="X3773" s="38"/>
      <c r="Y3773" s="38"/>
      <c r="Z3773" s="38"/>
      <c r="AA3773" s="38"/>
      <c r="AB3773" s="38"/>
      <c r="AC3773" s="38"/>
      <c r="AD3773" s="38"/>
      <c r="AE3773" s="38"/>
      <c r="AR3773" s="197" t="s">
        <v>642</v>
      </c>
      <c r="AT3773" s="197" t="s">
        <v>533</v>
      </c>
      <c r="AU3773" s="197" t="s">
        <v>573</v>
      </c>
      <c r="AY3773" s="21" t="s">
        <v>525</v>
      </c>
      <c r="BE3773" s="198">
        <f>IF(N3773="základní",J3773,0)</f>
        <v>0</v>
      </c>
      <c r="BF3773" s="198">
        <f>IF(N3773="snížená",J3773,0)</f>
        <v>0</v>
      </c>
      <c r="BG3773" s="198">
        <f>IF(N3773="zákl. přenesená",J3773,0)</f>
        <v>0</v>
      </c>
      <c r="BH3773" s="198">
        <f>IF(N3773="sníž. přenesená",J3773,0)</f>
        <v>0</v>
      </c>
      <c r="BI3773" s="198">
        <f>IF(N3773="nulová",J3773,0)</f>
        <v>0</v>
      </c>
      <c r="BJ3773" s="21" t="s">
        <v>85</v>
      </c>
      <c r="BK3773" s="198">
        <f>ROUND(I3773*H3773,2)</f>
        <v>0</v>
      </c>
      <c r="BL3773" s="21" t="s">
        <v>642</v>
      </c>
      <c r="BM3773" s="197" t="s">
        <v>4120</v>
      </c>
    </row>
    <row r="3774" spans="1:65" s="2" customFormat="1" ht="97.5">
      <c r="A3774" s="38"/>
      <c r="B3774" s="39"/>
      <c r="C3774" s="40"/>
      <c r="D3774" s="206" t="s">
        <v>972</v>
      </c>
      <c r="E3774" s="40"/>
      <c r="F3774" s="258" t="s">
        <v>4121</v>
      </c>
      <c r="G3774" s="40"/>
      <c r="H3774" s="40"/>
      <c r="I3774" s="201"/>
      <c r="J3774" s="40"/>
      <c r="K3774" s="40"/>
      <c r="L3774" s="43"/>
      <c r="M3774" s="202"/>
      <c r="N3774" s="203"/>
      <c r="O3774" s="68"/>
      <c r="P3774" s="68"/>
      <c r="Q3774" s="68"/>
      <c r="R3774" s="68"/>
      <c r="S3774" s="68"/>
      <c r="T3774" s="69"/>
      <c r="U3774" s="38"/>
      <c r="V3774" s="38"/>
      <c r="W3774" s="38"/>
      <c r="X3774" s="38"/>
      <c r="Y3774" s="38"/>
      <c r="Z3774" s="38"/>
      <c r="AA3774" s="38"/>
      <c r="AB3774" s="38"/>
      <c r="AC3774" s="38"/>
      <c r="AD3774" s="38"/>
      <c r="AE3774" s="38"/>
      <c r="AT3774" s="21" t="s">
        <v>972</v>
      </c>
      <c r="AU3774" s="21" t="s">
        <v>573</v>
      </c>
    </row>
    <row r="3775" spans="1:65" s="2" customFormat="1" ht="16.5" customHeight="1">
      <c r="A3775" s="38"/>
      <c r="B3775" s="39"/>
      <c r="C3775" s="186" t="s">
        <v>4122</v>
      </c>
      <c r="D3775" s="186" t="s">
        <v>533</v>
      </c>
      <c r="E3775" s="187" t="s">
        <v>4123</v>
      </c>
      <c r="F3775" s="188" t="s">
        <v>4124</v>
      </c>
      <c r="G3775" s="189" t="s">
        <v>651</v>
      </c>
      <c r="H3775" s="190">
        <v>2</v>
      </c>
      <c r="I3775" s="191"/>
      <c r="J3775" s="192">
        <f>ROUND(I3775*H3775,2)</f>
        <v>0</v>
      </c>
      <c r="K3775" s="188" t="s">
        <v>19</v>
      </c>
      <c r="L3775" s="43"/>
      <c r="M3775" s="193" t="s">
        <v>19</v>
      </c>
      <c r="N3775" s="194" t="s">
        <v>44</v>
      </c>
      <c r="O3775" s="68"/>
      <c r="P3775" s="195">
        <f>O3775*H3775</f>
        <v>0</v>
      </c>
      <c r="Q3775" s="195">
        <v>0</v>
      </c>
      <c r="R3775" s="195">
        <f>Q3775*H3775</f>
        <v>0</v>
      </c>
      <c r="S3775" s="195">
        <v>0</v>
      </c>
      <c r="T3775" s="196">
        <f>S3775*H3775</f>
        <v>0</v>
      </c>
      <c r="U3775" s="38"/>
      <c r="V3775" s="38"/>
      <c r="W3775" s="38"/>
      <c r="X3775" s="38"/>
      <c r="Y3775" s="38"/>
      <c r="Z3775" s="38"/>
      <c r="AA3775" s="38"/>
      <c r="AB3775" s="38"/>
      <c r="AC3775" s="38"/>
      <c r="AD3775" s="38"/>
      <c r="AE3775" s="38"/>
      <c r="AR3775" s="197" t="s">
        <v>642</v>
      </c>
      <c r="AT3775" s="197" t="s">
        <v>533</v>
      </c>
      <c r="AU3775" s="197" t="s">
        <v>573</v>
      </c>
      <c r="AY3775" s="21" t="s">
        <v>525</v>
      </c>
      <c r="BE3775" s="198">
        <f>IF(N3775="základní",J3775,0)</f>
        <v>0</v>
      </c>
      <c r="BF3775" s="198">
        <f>IF(N3775="snížená",J3775,0)</f>
        <v>0</v>
      </c>
      <c r="BG3775" s="198">
        <f>IF(N3775="zákl. přenesená",J3775,0)</f>
        <v>0</v>
      </c>
      <c r="BH3775" s="198">
        <f>IF(N3775="sníž. přenesená",J3775,0)</f>
        <v>0</v>
      </c>
      <c r="BI3775" s="198">
        <f>IF(N3775="nulová",J3775,0)</f>
        <v>0</v>
      </c>
      <c r="BJ3775" s="21" t="s">
        <v>85</v>
      </c>
      <c r="BK3775" s="198">
        <f>ROUND(I3775*H3775,2)</f>
        <v>0</v>
      </c>
      <c r="BL3775" s="21" t="s">
        <v>642</v>
      </c>
      <c r="BM3775" s="197" t="s">
        <v>4125</v>
      </c>
    </row>
    <row r="3776" spans="1:65" s="2" customFormat="1" ht="48.75">
      <c r="A3776" s="38"/>
      <c r="B3776" s="39"/>
      <c r="C3776" s="40"/>
      <c r="D3776" s="206" t="s">
        <v>972</v>
      </c>
      <c r="E3776" s="40"/>
      <c r="F3776" s="258" t="s">
        <v>4126</v>
      </c>
      <c r="G3776" s="40"/>
      <c r="H3776" s="40"/>
      <c r="I3776" s="201"/>
      <c r="J3776" s="40"/>
      <c r="K3776" s="40"/>
      <c r="L3776" s="43"/>
      <c r="M3776" s="202"/>
      <c r="N3776" s="203"/>
      <c r="O3776" s="68"/>
      <c r="P3776" s="68"/>
      <c r="Q3776" s="68"/>
      <c r="R3776" s="68"/>
      <c r="S3776" s="68"/>
      <c r="T3776" s="69"/>
      <c r="U3776" s="38"/>
      <c r="V3776" s="38"/>
      <c r="W3776" s="38"/>
      <c r="X3776" s="38"/>
      <c r="Y3776" s="38"/>
      <c r="Z3776" s="38"/>
      <c r="AA3776" s="38"/>
      <c r="AB3776" s="38"/>
      <c r="AC3776" s="38"/>
      <c r="AD3776" s="38"/>
      <c r="AE3776" s="38"/>
      <c r="AT3776" s="21" t="s">
        <v>972</v>
      </c>
      <c r="AU3776" s="21" t="s">
        <v>573</v>
      </c>
    </row>
    <row r="3777" spans="1:65" s="2" customFormat="1" ht="24.2" customHeight="1">
      <c r="A3777" s="38"/>
      <c r="B3777" s="39"/>
      <c r="C3777" s="186" t="s">
        <v>4127</v>
      </c>
      <c r="D3777" s="186" t="s">
        <v>533</v>
      </c>
      <c r="E3777" s="187" t="s">
        <v>4128</v>
      </c>
      <c r="F3777" s="188" t="s">
        <v>4129</v>
      </c>
      <c r="G3777" s="189" t="s">
        <v>651</v>
      </c>
      <c r="H3777" s="190">
        <v>2</v>
      </c>
      <c r="I3777" s="191"/>
      <c r="J3777" s="192">
        <f>ROUND(I3777*H3777,2)</f>
        <v>0</v>
      </c>
      <c r="K3777" s="188" t="s">
        <v>19</v>
      </c>
      <c r="L3777" s="43"/>
      <c r="M3777" s="193" t="s">
        <v>19</v>
      </c>
      <c r="N3777" s="194" t="s">
        <v>44</v>
      </c>
      <c r="O3777" s="68"/>
      <c r="P3777" s="195">
        <f>O3777*H3777</f>
        <v>0</v>
      </c>
      <c r="Q3777" s="195">
        <v>0</v>
      </c>
      <c r="R3777" s="195">
        <f>Q3777*H3777</f>
        <v>0</v>
      </c>
      <c r="S3777" s="195">
        <v>0</v>
      </c>
      <c r="T3777" s="196">
        <f>S3777*H3777</f>
        <v>0</v>
      </c>
      <c r="U3777" s="38"/>
      <c r="V3777" s="38"/>
      <c r="W3777" s="38"/>
      <c r="X3777" s="38"/>
      <c r="Y3777" s="38"/>
      <c r="Z3777" s="38"/>
      <c r="AA3777" s="38"/>
      <c r="AB3777" s="38"/>
      <c r="AC3777" s="38"/>
      <c r="AD3777" s="38"/>
      <c r="AE3777" s="38"/>
      <c r="AR3777" s="197" t="s">
        <v>642</v>
      </c>
      <c r="AT3777" s="197" t="s">
        <v>533</v>
      </c>
      <c r="AU3777" s="197" t="s">
        <v>573</v>
      </c>
      <c r="AY3777" s="21" t="s">
        <v>525</v>
      </c>
      <c r="BE3777" s="198">
        <f>IF(N3777="základní",J3777,0)</f>
        <v>0</v>
      </c>
      <c r="BF3777" s="198">
        <f>IF(N3777="snížená",J3777,0)</f>
        <v>0</v>
      </c>
      <c r="BG3777" s="198">
        <f>IF(N3777="zákl. přenesená",J3777,0)</f>
        <v>0</v>
      </c>
      <c r="BH3777" s="198">
        <f>IF(N3777="sníž. přenesená",J3777,0)</f>
        <v>0</v>
      </c>
      <c r="BI3777" s="198">
        <f>IF(N3777="nulová",J3777,0)</f>
        <v>0</v>
      </c>
      <c r="BJ3777" s="21" t="s">
        <v>85</v>
      </c>
      <c r="BK3777" s="198">
        <f>ROUND(I3777*H3777,2)</f>
        <v>0</v>
      </c>
      <c r="BL3777" s="21" t="s">
        <v>642</v>
      </c>
      <c r="BM3777" s="197" t="s">
        <v>4130</v>
      </c>
    </row>
    <row r="3778" spans="1:65" s="2" customFormat="1" ht="58.5">
      <c r="A3778" s="38"/>
      <c r="B3778" s="39"/>
      <c r="C3778" s="40"/>
      <c r="D3778" s="206" t="s">
        <v>972</v>
      </c>
      <c r="E3778" s="40"/>
      <c r="F3778" s="258" t="s">
        <v>4131</v>
      </c>
      <c r="G3778" s="40"/>
      <c r="H3778" s="40"/>
      <c r="I3778" s="201"/>
      <c r="J3778" s="40"/>
      <c r="K3778" s="40"/>
      <c r="L3778" s="43"/>
      <c r="M3778" s="202"/>
      <c r="N3778" s="203"/>
      <c r="O3778" s="68"/>
      <c r="P3778" s="68"/>
      <c r="Q3778" s="68"/>
      <c r="R3778" s="68"/>
      <c r="S3778" s="68"/>
      <c r="T3778" s="69"/>
      <c r="U3778" s="38"/>
      <c r="V3778" s="38"/>
      <c r="W3778" s="38"/>
      <c r="X3778" s="38"/>
      <c r="Y3778" s="38"/>
      <c r="Z3778" s="38"/>
      <c r="AA3778" s="38"/>
      <c r="AB3778" s="38"/>
      <c r="AC3778" s="38"/>
      <c r="AD3778" s="38"/>
      <c r="AE3778" s="38"/>
      <c r="AT3778" s="21" t="s">
        <v>972</v>
      </c>
      <c r="AU3778" s="21" t="s">
        <v>573</v>
      </c>
    </row>
    <row r="3779" spans="1:65" s="2" customFormat="1" ht="16.5" customHeight="1">
      <c r="A3779" s="38"/>
      <c r="B3779" s="39"/>
      <c r="C3779" s="186" t="s">
        <v>4132</v>
      </c>
      <c r="D3779" s="186" t="s">
        <v>533</v>
      </c>
      <c r="E3779" s="187" t="s">
        <v>4133</v>
      </c>
      <c r="F3779" s="188" t="s">
        <v>4134</v>
      </c>
      <c r="G3779" s="189" t="s">
        <v>651</v>
      </c>
      <c r="H3779" s="190">
        <v>7</v>
      </c>
      <c r="I3779" s="191"/>
      <c r="J3779" s="192">
        <f>ROUND(I3779*H3779,2)</f>
        <v>0</v>
      </c>
      <c r="K3779" s="188" t="s">
        <v>19</v>
      </c>
      <c r="L3779" s="43"/>
      <c r="M3779" s="193" t="s">
        <v>19</v>
      </c>
      <c r="N3779" s="194" t="s">
        <v>44</v>
      </c>
      <c r="O3779" s="68"/>
      <c r="P3779" s="195">
        <f>O3779*H3779</f>
        <v>0</v>
      </c>
      <c r="Q3779" s="195">
        <v>0</v>
      </c>
      <c r="R3779" s="195">
        <f>Q3779*H3779</f>
        <v>0</v>
      </c>
      <c r="S3779" s="195">
        <v>0</v>
      </c>
      <c r="T3779" s="196">
        <f>S3779*H3779</f>
        <v>0</v>
      </c>
      <c r="U3779" s="38"/>
      <c r="V3779" s="38"/>
      <c r="W3779" s="38"/>
      <c r="X3779" s="38"/>
      <c r="Y3779" s="38"/>
      <c r="Z3779" s="38"/>
      <c r="AA3779" s="38"/>
      <c r="AB3779" s="38"/>
      <c r="AC3779" s="38"/>
      <c r="AD3779" s="38"/>
      <c r="AE3779" s="38"/>
      <c r="AR3779" s="197" t="s">
        <v>642</v>
      </c>
      <c r="AT3779" s="197" t="s">
        <v>533</v>
      </c>
      <c r="AU3779" s="197" t="s">
        <v>573</v>
      </c>
      <c r="AY3779" s="21" t="s">
        <v>525</v>
      </c>
      <c r="BE3779" s="198">
        <f>IF(N3779="základní",J3779,0)</f>
        <v>0</v>
      </c>
      <c r="BF3779" s="198">
        <f>IF(N3779="snížená",J3779,0)</f>
        <v>0</v>
      </c>
      <c r="BG3779" s="198">
        <f>IF(N3779="zákl. přenesená",J3779,0)</f>
        <v>0</v>
      </c>
      <c r="BH3779" s="198">
        <f>IF(N3779="sníž. přenesená",J3779,0)</f>
        <v>0</v>
      </c>
      <c r="BI3779" s="198">
        <f>IF(N3779="nulová",J3779,0)</f>
        <v>0</v>
      </c>
      <c r="BJ3779" s="21" t="s">
        <v>85</v>
      </c>
      <c r="BK3779" s="198">
        <f>ROUND(I3779*H3779,2)</f>
        <v>0</v>
      </c>
      <c r="BL3779" s="21" t="s">
        <v>642</v>
      </c>
      <c r="BM3779" s="197" t="s">
        <v>4135</v>
      </c>
    </row>
    <row r="3780" spans="1:65" s="2" customFormat="1" ht="136.5">
      <c r="A3780" s="38"/>
      <c r="B3780" s="39"/>
      <c r="C3780" s="40"/>
      <c r="D3780" s="206" t="s">
        <v>972</v>
      </c>
      <c r="E3780" s="40"/>
      <c r="F3780" s="258" t="s">
        <v>4136</v>
      </c>
      <c r="G3780" s="40"/>
      <c r="H3780" s="40"/>
      <c r="I3780" s="201"/>
      <c r="J3780" s="40"/>
      <c r="K3780" s="40"/>
      <c r="L3780" s="43"/>
      <c r="M3780" s="202"/>
      <c r="N3780" s="203"/>
      <c r="O3780" s="68"/>
      <c r="P3780" s="68"/>
      <c r="Q3780" s="68"/>
      <c r="R3780" s="68"/>
      <c r="S3780" s="68"/>
      <c r="T3780" s="69"/>
      <c r="U3780" s="38"/>
      <c r="V3780" s="38"/>
      <c r="W3780" s="38"/>
      <c r="X3780" s="38"/>
      <c r="Y3780" s="38"/>
      <c r="Z3780" s="38"/>
      <c r="AA3780" s="38"/>
      <c r="AB3780" s="38"/>
      <c r="AC3780" s="38"/>
      <c r="AD3780" s="38"/>
      <c r="AE3780" s="38"/>
      <c r="AT3780" s="21" t="s">
        <v>972</v>
      </c>
      <c r="AU3780" s="21" t="s">
        <v>573</v>
      </c>
    </row>
    <row r="3781" spans="1:65" s="2" customFormat="1" ht="24.2" customHeight="1">
      <c r="A3781" s="38"/>
      <c r="B3781" s="39"/>
      <c r="C3781" s="186" t="s">
        <v>4137</v>
      </c>
      <c r="D3781" s="186" t="s">
        <v>533</v>
      </c>
      <c r="E3781" s="187" t="s">
        <v>4138</v>
      </c>
      <c r="F3781" s="188" t="s">
        <v>4139</v>
      </c>
      <c r="G3781" s="189" t="s">
        <v>651</v>
      </c>
      <c r="H3781" s="190">
        <v>4</v>
      </c>
      <c r="I3781" s="191"/>
      <c r="J3781" s="192">
        <f>ROUND(I3781*H3781,2)</f>
        <v>0</v>
      </c>
      <c r="K3781" s="188" t="s">
        <v>19</v>
      </c>
      <c r="L3781" s="43"/>
      <c r="M3781" s="193" t="s">
        <v>19</v>
      </c>
      <c r="N3781" s="194" t="s">
        <v>44</v>
      </c>
      <c r="O3781" s="68"/>
      <c r="P3781" s="195">
        <f>O3781*H3781</f>
        <v>0</v>
      </c>
      <c r="Q3781" s="195">
        <v>0</v>
      </c>
      <c r="R3781" s="195">
        <f>Q3781*H3781</f>
        <v>0</v>
      </c>
      <c r="S3781" s="195">
        <v>0</v>
      </c>
      <c r="T3781" s="196">
        <f>S3781*H3781</f>
        <v>0</v>
      </c>
      <c r="U3781" s="38"/>
      <c r="V3781" s="38"/>
      <c r="W3781" s="38"/>
      <c r="X3781" s="38"/>
      <c r="Y3781" s="38"/>
      <c r="Z3781" s="38"/>
      <c r="AA3781" s="38"/>
      <c r="AB3781" s="38"/>
      <c r="AC3781" s="38"/>
      <c r="AD3781" s="38"/>
      <c r="AE3781" s="38"/>
      <c r="AR3781" s="197" t="s">
        <v>642</v>
      </c>
      <c r="AT3781" s="197" t="s">
        <v>533</v>
      </c>
      <c r="AU3781" s="197" t="s">
        <v>573</v>
      </c>
      <c r="AY3781" s="21" t="s">
        <v>525</v>
      </c>
      <c r="BE3781" s="198">
        <f>IF(N3781="základní",J3781,0)</f>
        <v>0</v>
      </c>
      <c r="BF3781" s="198">
        <f>IF(N3781="snížená",J3781,0)</f>
        <v>0</v>
      </c>
      <c r="BG3781" s="198">
        <f>IF(N3781="zákl. přenesená",J3781,0)</f>
        <v>0</v>
      </c>
      <c r="BH3781" s="198">
        <f>IF(N3781="sníž. přenesená",J3781,0)</f>
        <v>0</v>
      </c>
      <c r="BI3781" s="198">
        <f>IF(N3781="nulová",J3781,0)</f>
        <v>0</v>
      </c>
      <c r="BJ3781" s="21" t="s">
        <v>85</v>
      </c>
      <c r="BK3781" s="198">
        <f>ROUND(I3781*H3781,2)</f>
        <v>0</v>
      </c>
      <c r="BL3781" s="21" t="s">
        <v>642</v>
      </c>
      <c r="BM3781" s="197" t="s">
        <v>4140</v>
      </c>
    </row>
    <row r="3782" spans="1:65" s="2" customFormat="1" ht="117">
      <c r="A3782" s="38"/>
      <c r="B3782" s="39"/>
      <c r="C3782" s="40"/>
      <c r="D3782" s="206" t="s">
        <v>972</v>
      </c>
      <c r="E3782" s="40"/>
      <c r="F3782" s="258" t="s">
        <v>4141</v>
      </c>
      <c r="G3782" s="40"/>
      <c r="H3782" s="40"/>
      <c r="I3782" s="201"/>
      <c r="J3782" s="40"/>
      <c r="K3782" s="40"/>
      <c r="L3782" s="43"/>
      <c r="M3782" s="202"/>
      <c r="N3782" s="203"/>
      <c r="O3782" s="68"/>
      <c r="P3782" s="68"/>
      <c r="Q3782" s="68"/>
      <c r="R3782" s="68"/>
      <c r="S3782" s="68"/>
      <c r="T3782" s="69"/>
      <c r="U3782" s="38"/>
      <c r="V3782" s="38"/>
      <c r="W3782" s="38"/>
      <c r="X3782" s="38"/>
      <c r="Y3782" s="38"/>
      <c r="Z3782" s="38"/>
      <c r="AA3782" s="38"/>
      <c r="AB3782" s="38"/>
      <c r="AC3782" s="38"/>
      <c r="AD3782" s="38"/>
      <c r="AE3782" s="38"/>
      <c r="AT3782" s="21" t="s">
        <v>972</v>
      </c>
      <c r="AU3782" s="21" t="s">
        <v>573</v>
      </c>
    </row>
    <row r="3783" spans="1:65" s="2" customFormat="1" ht="24.2" customHeight="1">
      <c r="A3783" s="38"/>
      <c r="B3783" s="39"/>
      <c r="C3783" s="186" t="s">
        <v>4142</v>
      </c>
      <c r="D3783" s="186" t="s">
        <v>533</v>
      </c>
      <c r="E3783" s="187" t="s">
        <v>4143</v>
      </c>
      <c r="F3783" s="188" t="s">
        <v>4144</v>
      </c>
      <c r="G3783" s="189" t="s">
        <v>651</v>
      </c>
      <c r="H3783" s="190">
        <v>3</v>
      </c>
      <c r="I3783" s="191"/>
      <c r="J3783" s="192">
        <f>ROUND(I3783*H3783,2)</f>
        <v>0</v>
      </c>
      <c r="K3783" s="188" t="s">
        <v>19</v>
      </c>
      <c r="L3783" s="43"/>
      <c r="M3783" s="193" t="s">
        <v>19</v>
      </c>
      <c r="N3783" s="194" t="s">
        <v>44</v>
      </c>
      <c r="O3783" s="68"/>
      <c r="P3783" s="195">
        <f>O3783*H3783</f>
        <v>0</v>
      </c>
      <c r="Q3783" s="195">
        <v>0</v>
      </c>
      <c r="R3783" s="195">
        <f>Q3783*H3783</f>
        <v>0</v>
      </c>
      <c r="S3783" s="195">
        <v>0</v>
      </c>
      <c r="T3783" s="196">
        <f>S3783*H3783</f>
        <v>0</v>
      </c>
      <c r="U3783" s="38"/>
      <c r="V3783" s="38"/>
      <c r="W3783" s="38"/>
      <c r="X3783" s="38"/>
      <c r="Y3783" s="38"/>
      <c r="Z3783" s="38"/>
      <c r="AA3783" s="38"/>
      <c r="AB3783" s="38"/>
      <c r="AC3783" s="38"/>
      <c r="AD3783" s="38"/>
      <c r="AE3783" s="38"/>
      <c r="AR3783" s="197" t="s">
        <v>642</v>
      </c>
      <c r="AT3783" s="197" t="s">
        <v>533</v>
      </c>
      <c r="AU3783" s="197" t="s">
        <v>573</v>
      </c>
      <c r="AY3783" s="21" t="s">
        <v>525</v>
      </c>
      <c r="BE3783" s="198">
        <f>IF(N3783="základní",J3783,0)</f>
        <v>0</v>
      </c>
      <c r="BF3783" s="198">
        <f>IF(N3783="snížená",J3783,0)</f>
        <v>0</v>
      </c>
      <c r="BG3783" s="198">
        <f>IF(N3783="zákl. přenesená",J3783,0)</f>
        <v>0</v>
      </c>
      <c r="BH3783" s="198">
        <f>IF(N3783="sníž. přenesená",J3783,0)</f>
        <v>0</v>
      </c>
      <c r="BI3783" s="198">
        <f>IF(N3783="nulová",J3783,0)</f>
        <v>0</v>
      </c>
      <c r="BJ3783" s="21" t="s">
        <v>85</v>
      </c>
      <c r="BK3783" s="198">
        <f>ROUND(I3783*H3783,2)</f>
        <v>0</v>
      </c>
      <c r="BL3783" s="21" t="s">
        <v>642</v>
      </c>
      <c r="BM3783" s="197" t="s">
        <v>4145</v>
      </c>
    </row>
    <row r="3784" spans="1:65" s="2" customFormat="1" ht="117">
      <c r="A3784" s="38"/>
      <c r="B3784" s="39"/>
      <c r="C3784" s="40"/>
      <c r="D3784" s="206" t="s">
        <v>972</v>
      </c>
      <c r="E3784" s="40"/>
      <c r="F3784" s="258" t="s">
        <v>4146</v>
      </c>
      <c r="G3784" s="40"/>
      <c r="H3784" s="40"/>
      <c r="I3784" s="201"/>
      <c r="J3784" s="40"/>
      <c r="K3784" s="40"/>
      <c r="L3784" s="43"/>
      <c r="M3784" s="202"/>
      <c r="N3784" s="203"/>
      <c r="O3784" s="68"/>
      <c r="P3784" s="68"/>
      <c r="Q3784" s="68"/>
      <c r="R3784" s="68"/>
      <c r="S3784" s="68"/>
      <c r="T3784" s="69"/>
      <c r="U3784" s="38"/>
      <c r="V3784" s="38"/>
      <c r="W3784" s="38"/>
      <c r="X3784" s="38"/>
      <c r="Y3784" s="38"/>
      <c r="Z3784" s="38"/>
      <c r="AA3784" s="38"/>
      <c r="AB3784" s="38"/>
      <c r="AC3784" s="38"/>
      <c r="AD3784" s="38"/>
      <c r="AE3784" s="38"/>
      <c r="AT3784" s="21" t="s">
        <v>972</v>
      </c>
      <c r="AU3784" s="21" t="s">
        <v>573</v>
      </c>
    </row>
    <row r="3785" spans="1:65" s="2" customFormat="1" ht="16.5" customHeight="1">
      <c r="A3785" s="38"/>
      <c r="B3785" s="39"/>
      <c r="C3785" s="186" t="s">
        <v>4147</v>
      </c>
      <c r="D3785" s="186" t="s">
        <v>533</v>
      </c>
      <c r="E3785" s="187" t="s">
        <v>4148</v>
      </c>
      <c r="F3785" s="188" t="s">
        <v>4149</v>
      </c>
      <c r="G3785" s="189" t="s">
        <v>651</v>
      </c>
      <c r="H3785" s="190">
        <v>2</v>
      </c>
      <c r="I3785" s="191"/>
      <c r="J3785" s="192">
        <f>ROUND(I3785*H3785,2)</f>
        <v>0</v>
      </c>
      <c r="K3785" s="188" t="s">
        <v>19</v>
      </c>
      <c r="L3785" s="43"/>
      <c r="M3785" s="193" t="s">
        <v>19</v>
      </c>
      <c r="N3785" s="194" t="s">
        <v>44</v>
      </c>
      <c r="O3785" s="68"/>
      <c r="P3785" s="195">
        <f>O3785*H3785</f>
        <v>0</v>
      </c>
      <c r="Q3785" s="195">
        <v>0</v>
      </c>
      <c r="R3785" s="195">
        <f>Q3785*H3785</f>
        <v>0</v>
      </c>
      <c r="S3785" s="195">
        <v>0</v>
      </c>
      <c r="T3785" s="196">
        <f>S3785*H3785</f>
        <v>0</v>
      </c>
      <c r="U3785" s="38"/>
      <c r="V3785" s="38"/>
      <c r="W3785" s="38"/>
      <c r="X3785" s="38"/>
      <c r="Y3785" s="38"/>
      <c r="Z3785" s="38"/>
      <c r="AA3785" s="38"/>
      <c r="AB3785" s="38"/>
      <c r="AC3785" s="38"/>
      <c r="AD3785" s="38"/>
      <c r="AE3785" s="38"/>
      <c r="AR3785" s="197" t="s">
        <v>642</v>
      </c>
      <c r="AT3785" s="197" t="s">
        <v>533</v>
      </c>
      <c r="AU3785" s="197" t="s">
        <v>573</v>
      </c>
      <c r="AY3785" s="21" t="s">
        <v>525</v>
      </c>
      <c r="BE3785" s="198">
        <f>IF(N3785="základní",J3785,0)</f>
        <v>0</v>
      </c>
      <c r="BF3785" s="198">
        <f>IF(N3785="snížená",J3785,0)</f>
        <v>0</v>
      </c>
      <c r="BG3785" s="198">
        <f>IF(N3785="zákl. přenesená",J3785,0)</f>
        <v>0</v>
      </c>
      <c r="BH3785" s="198">
        <f>IF(N3785="sníž. přenesená",J3785,0)</f>
        <v>0</v>
      </c>
      <c r="BI3785" s="198">
        <f>IF(N3785="nulová",J3785,0)</f>
        <v>0</v>
      </c>
      <c r="BJ3785" s="21" t="s">
        <v>85</v>
      </c>
      <c r="BK3785" s="198">
        <f>ROUND(I3785*H3785,2)</f>
        <v>0</v>
      </c>
      <c r="BL3785" s="21" t="s">
        <v>642</v>
      </c>
      <c r="BM3785" s="197" t="s">
        <v>4150</v>
      </c>
    </row>
    <row r="3786" spans="1:65" s="2" customFormat="1" ht="58.5">
      <c r="A3786" s="38"/>
      <c r="B3786" s="39"/>
      <c r="C3786" s="40"/>
      <c r="D3786" s="206" t="s">
        <v>972</v>
      </c>
      <c r="E3786" s="40"/>
      <c r="F3786" s="258" t="s">
        <v>4151</v>
      </c>
      <c r="G3786" s="40"/>
      <c r="H3786" s="40"/>
      <c r="I3786" s="201"/>
      <c r="J3786" s="40"/>
      <c r="K3786" s="40"/>
      <c r="L3786" s="43"/>
      <c r="M3786" s="202"/>
      <c r="N3786" s="203"/>
      <c r="O3786" s="68"/>
      <c r="P3786" s="68"/>
      <c r="Q3786" s="68"/>
      <c r="R3786" s="68"/>
      <c r="S3786" s="68"/>
      <c r="T3786" s="69"/>
      <c r="U3786" s="38"/>
      <c r="V3786" s="38"/>
      <c r="W3786" s="38"/>
      <c r="X3786" s="38"/>
      <c r="Y3786" s="38"/>
      <c r="Z3786" s="38"/>
      <c r="AA3786" s="38"/>
      <c r="AB3786" s="38"/>
      <c r="AC3786" s="38"/>
      <c r="AD3786" s="38"/>
      <c r="AE3786" s="38"/>
      <c r="AT3786" s="21" t="s">
        <v>972</v>
      </c>
      <c r="AU3786" s="21" t="s">
        <v>573</v>
      </c>
    </row>
    <row r="3787" spans="1:65" s="2" customFormat="1" ht="16.5" customHeight="1">
      <c r="A3787" s="38"/>
      <c r="B3787" s="39"/>
      <c r="C3787" s="186" t="s">
        <v>4152</v>
      </c>
      <c r="D3787" s="186" t="s">
        <v>533</v>
      </c>
      <c r="E3787" s="187" t="s">
        <v>4153</v>
      </c>
      <c r="F3787" s="188" t="s">
        <v>4154</v>
      </c>
      <c r="G3787" s="189" t="s">
        <v>651</v>
      </c>
      <c r="H3787" s="190">
        <v>7</v>
      </c>
      <c r="I3787" s="191"/>
      <c r="J3787" s="192">
        <f>ROUND(I3787*H3787,2)</f>
        <v>0</v>
      </c>
      <c r="K3787" s="188" t="s">
        <v>19</v>
      </c>
      <c r="L3787" s="43"/>
      <c r="M3787" s="193" t="s">
        <v>19</v>
      </c>
      <c r="N3787" s="194" t="s">
        <v>44</v>
      </c>
      <c r="O3787" s="68"/>
      <c r="P3787" s="195">
        <f>O3787*H3787</f>
        <v>0</v>
      </c>
      <c r="Q3787" s="195">
        <v>0</v>
      </c>
      <c r="R3787" s="195">
        <f>Q3787*H3787</f>
        <v>0</v>
      </c>
      <c r="S3787" s="195">
        <v>0</v>
      </c>
      <c r="T3787" s="196">
        <f>S3787*H3787</f>
        <v>0</v>
      </c>
      <c r="U3787" s="38"/>
      <c r="V3787" s="38"/>
      <c r="W3787" s="38"/>
      <c r="X3787" s="38"/>
      <c r="Y3787" s="38"/>
      <c r="Z3787" s="38"/>
      <c r="AA3787" s="38"/>
      <c r="AB3787" s="38"/>
      <c r="AC3787" s="38"/>
      <c r="AD3787" s="38"/>
      <c r="AE3787" s="38"/>
      <c r="AR3787" s="197" t="s">
        <v>642</v>
      </c>
      <c r="AT3787" s="197" t="s">
        <v>533</v>
      </c>
      <c r="AU3787" s="197" t="s">
        <v>573</v>
      </c>
      <c r="AY3787" s="21" t="s">
        <v>525</v>
      </c>
      <c r="BE3787" s="198">
        <f>IF(N3787="základní",J3787,0)</f>
        <v>0</v>
      </c>
      <c r="BF3787" s="198">
        <f>IF(N3787="snížená",J3787,0)</f>
        <v>0</v>
      </c>
      <c r="BG3787" s="198">
        <f>IF(N3787="zákl. přenesená",J3787,0)</f>
        <v>0</v>
      </c>
      <c r="BH3787" s="198">
        <f>IF(N3787="sníž. přenesená",J3787,0)</f>
        <v>0</v>
      </c>
      <c r="BI3787" s="198">
        <f>IF(N3787="nulová",J3787,0)</f>
        <v>0</v>
      </c>
      <c r="BJ3787" s="21" t="s">
        <v>85</v>
      </c>
      <c r="BK3787" s="198">
        <f>ROUND(I3787*H3787,2)</f>
        <v>0</v>
      </c>
      <c r="BL3787" s="21" t="s">
        <v>642</v>
      </c>
      <c r="BM3787" s="197" t="s">
        <v>4155</v>
      </c>
    </row>
    <row r="3788" spans="1:65" s="2" customFormat="1" ht="39">
      <c r="A3788" s="38"/>
      <c r="B3788" s="39"/>
      <c r="C3788" s="40"/>
      <c r="D3788" s="206" t="s">
        <v>972</v>
      </c>
      <c r="E3788" s="40"/>
      <c r="F3788" s="258" t="s">
        <v>4156</v>
      </c>
      <c r="G3788" s="40"/>
      <c r="H3788" s="40"/>
      <c r="I3788" s="201"/>
      <c r="J3788" s="40"/>
      <c r="K3788" s="40"/>
      <c r="L3788" s="43"/>
      <c r="M3788" s="202"/>
      <c r="N3788" s="203"/>
      <c r="O3788" s="68"/>
      <c r="P3788" s="68"/>
      <c r="Q3788" s="68"/>
      <c r="R3788" s="68"/>
      <c r="S3788" s="68"/>
      <c r="T3788" s="69"/>
      <c r="U3788" s="38"/>
      <c r="V3788" s="38"/>
      <c r="W3788" s="38"/>
      <c r="X3788" s="38"/>
      <c r="Y3788" s="38"/>
      <c r="Z3788" s="38"/>
      <c r="AA3788" s="38"/>
      <c r="AB3788" s="38"/>
      <c r="AC3788" s="38"/>
      <c r="AD3788" s="38"/>
      <c r="AE3788" s="38"/>
      <c r="AT3788" s="21" t="s">
        <v>972</v>
      </c>
      <c r="AU3788" s="21" t="s">
        <v>573</v>
      </c>
    </row>
    <row r="3789" spans="1:65" s="2" customFormat="1" ht="55.5" customHeight="1">
      <c r="A3789" s="38"/>
      <c r="B3789" s="39"/>
      <c r="C3789" s="186" t="s">
        <v>4157</v>
      </c>
      <c r="D3789" s="186" t="s">
        <v>533</v>
      </c>
      <c r="E3789" s="187" t="s">
        <v>4158</v>
      </c>
      <c r="F3789" s="188" t="s">
        <v>4159</v>
      </c>
      <c r="G3789" s="189" t="s">
        <v>318</v>
      </c>
      <c r="H3789" s="190">
        <v>9.44</v>
      </c>
      <c r="I3789" s="191"/>
      <c r="J3789" s="192">
        <f>ROUND(I3789*H3789,2)</f>
        <v>0</v>
      </c>
      <c r="K3789" s="188" t="s">
        <v>536</v>
      </c>
      <c r="L3789" s="43"/>
      <c r="M3789" s="193" t="s">
        <v>19</v>
      </c>
      <c r="N3789" s="194" t="s">
        <v>44</v>
      </c>
      <c r="O3789" s="68"/>
      <c r="P3789" s="195">
        <f>O3789*H3789</f>
        <v>0</v>
      </c>
      <c r="Q3789" s="195">
        <v>0</v>
      </c>
      <c r="R3789" s="195">
        <f>Q3789*H3789</f>
        <v>0</v>
      </c>
      <c r="S3789" s="195">
        <v>0</v>
      </c>
      <c r="T3789" s="196">
        <f>S3789*H3789</f>
        <v>0</v>
      </c>
      <c r="U3789" s="38"/>
      <c r="V3789" s="38"/>
      <c r="W3789" s="38"/>
      <c r="X3789" s="38"/>
      <c r="Y3789" s="38"/>
      <c r="Z3789" s="38"/>
      <c r="AA3789" s="38"/>
      <c r="AB3789" s="38"/>
      <c r="AC3789" s="38"/>
      <c r="AD3789" s="38"/>
      <c r="AE3789" s="38"/>
      <c r="AR3789" s="197" t="s">
        <v>642</v>
      </c>
      <c r="AT3789" s="197" t="s">
        <v>533</v>
      </c>
      <c r="AU3789" s="197" t="s">
        <v>573</v>
      </c>
      <c r="AY3789" s="21" t="s">
        <v>525</v>
      </c>
      <c r="BE3789" s="198">
        <f>IF(N3789="základní",J3789,0)</f>
        <v>0</v>
      </c>
      <c r="BF3789" s="198">
        <f>IF(N3789="snížená",J3789,0)</f>
        <v>0</v>
      </c>
      <c r="BG3789" s="198">
        <f>IF(N3789="zákl. přenesená",J3789,0)</f>
        <v>0</v>
      </c>
      <c r="BH3789" s="198">
        <f>IF(N3789="sníž. přenesená",J3789,0)</f>
        <v>0</v>
      </c>
      <c r="BI3789" s="198">
        <f>IF(N3789="nulová",J3789,0)</f>
        <v>0</v>
      </c>
      <c r="BJ3789" s="21" t="s">
        <v>85</v>
      </c>
      <c r="BK3789" s="198">
        <f>ROUND(I3789*H3789,2)</f>
        <v>0</v>
      </c>
      <c r="BL3789" s="21" t="s">
        <v>642</v>
      </c>
      <c r="BM3789" s="197" t="s">
        <v>4160</v>
      </c>
    </row>
    <row r="3790" spans="1:65" s="2" customFormat="1" ht="11.25">
      <c r="A3790" s="38"/>
      <c r="B3790" s="39"/>
      <c r="C3790" s="40"/>
      <c r="D3790" s="199" t="s">
        <v>542</v>
      </c>
      <c r="E3790" s="40"/>
      <c r="F3790" s="200" t="s">
        <v>4161</v>
      </c>
      <c r="G3790" s="40"/>
      <c r="H3790" s="40"/>
      <c r="I3790" s="201"/>
      <c r="J3790" s="40"/>
      <c r="K3790" s="40"/>
      <c r="L3790" s="43"/>
      <c r="M3790" s="202"/>
      <c r="N3790" s="203"/>
      <c r="O3790" s="68"/>
      <c r="P3790" s="68"/>
      <c r="Q3790" s="68"/>
      <c r="R3790" s="68"/>
      <c r="S3790" s="68"/>
      <c r="T3790" s="69"/>
      <c r="U3790" s="38"/>
      <c r="V3790" s="38"/>
      <c r="W3790" s="38"/>
      <c r="X3790" s="38"/>
      <c r="Y3790" s="38"/>
      <c r="Z3790" s="38"/>
      <c r="AA3790" s="38"/>
      <c r="AB3790" s="38"/>
      <c r="AC3790" s="38"/>
      <c r="AD3790" s="38"/>
      <c r="AE3790" s="38"/>
      <c r="AT3790" s="21" t="s">
        <v>542</v>
      </c>
      <c r="AU3790" s="21" t="s">
        <v>573</v>
      </c>
    </row>
    <row r="3791" spans="1:65" s="12" customFormat="1" ht="22.9" customHeight="1">
      <c r="B3791" s="170"/>
      <c r="C3791" s="171"/>
      <c r="D3791" s="172" t="s">
        <v>71</v>
      </c>
      <c r="E3791" s="184" t="s">
        <v>4162</v>
      </c>
      <c r="F3791" s="184" t="s">
        <v>4163</v>
      </c>
      <c r="G3791" s="171"/>
      <c r="H3791" s="171"/>
      <c r="I3791" s="174"/>
      <c r="J3791" s="185">
        <f>BK3791</f>
        <v>0</v>
      </c>
      <c r="K3791" s="171"/>
      <c r="L3791" s="176"/>
      <c r="M3791" s="177"/>
      <c r="N3791" s="178"/>
      <c r="O3791" s="178"/>
      <c r="P3791" s="179">
        <f>SUM(P3792:P3929)</f>
        <v>0</v>
      </c>
      <c r="Q3791" s="178"/>
      <c r="R3791" s="179">
        <f>SUM(R3792:R3929)</f>
        <v>23.7396332</v>
      </c>
      <c r="S3791" s="178"/>
      <c r="T3791" s="180">
        <f>SUM(T3792:T3929)</f>
        <v>0</v>
      </c>
      <c r="AR3791" s="181" t="s">
        <v>85</v>
      </c>
      <c r="AT3791" s="182" t="s">
        <v>71</v>
      </c>
      <c r="AU3791" s="182" t="s">
        <v>79</v>
      </c>
      <c r="AY3791" s="181" t="s">
        <v>525</v>
      </c>
      <c r="BK3791" s="183">
        <f>SUM(BK3792:BK3929)</f>
        <v>0</v>
      </c>
    </row>
    <row r="3792" spans="1:65" s="2" customFormat="1" ht="24.2" customHeight="1">
      <c r="A3792" s="38"/>
      <c r="B3792" s="39"/>
      <c r="C3792" s="186" t="s">
        <v>4164</v>
      </c>
      <c r="D3792" s="186" t="s">
        <v>533</v>
      </c>
      <c r="E3792" s="187" t="s">
        <v>4165</v>
      </c>
      <c r="F3792" s="188" t="s">
        <v>4166</v>
      </c>
      <c r="G3792" s="189" t="s">
        <v>651</v>
      </c>
      <c r="H3792" s="190">
        <v>1</v>
      </c>
      <c r="I3792" s="191"/>
      <c r="J3792" s="192">
        <f>ROUND(I3792*H3792,2)</f>
        <v>0</v>
      </c>
      <c r="K3792" s="188" t="s">
        <v>19</v>
      </c>
      <c r="L3792" s="43"/>
      <c r="M3792" s="193" t="s">
        <v>19</v>
      </c>
      <c r="N3792" s="194" t="s">
        <v>44</v>
      </c>
      <c r="O3792" s="68"/>
      <c r="P3792" s="195">
        <f>O3792*H3792</f>
        <v>0</v>
      </c>
      <c r="Q3792" s="195">
        <v>0.18143999999999999</v>
      </c>
      <c r="R3792" s="195">
        <f>Q3792*H3792</f>
        <v>0.18143999999999999</v>
      </c>
      <c r="S3792" s="195">
        <v>0</v>
      </c>
      <c r="T3792" s="196">
        <f>S3792*H3792</f>
        <v>0</v>
      </c>
      <c r="U3792" s="38"/>
      <c r="V3792" s="38"/>
      <c r="W3792" s="38"/>
      <c r="X3792" s="38"/>
      <c r="Y3792" s="38"/>
      <c r="Z3792" s="38"/>
      <c r="AA3792" s="38"/>
      <c r="AB3792" s="38"/>
      <c r="AC3792" s="38"/>
      <c r="AD3792" s="38"/>
      <c r="AE3792" s="38"/>
      <c r="AR3792" s="197" t="s">
        <v>642</v>
      </c>
      <c r="AT3792" s="197" t="s">
        <v>533</v>
      </c>
      <c r="AU3792" s="197" t="s">
        <v>85</v>
      </c>
      <c r="AY3792" s="21" t="s">
        <v>525</v>
      </c>
      <c r="BE3792" s="198">
        <f>IF(N3792="základní",J3792,0)</f>
        <v>0</v>
      </c>
      <c r="BF3792" s="198">
        <f>IF(N3792="snížená",J3792,0)</f>
        <v>0</v>
      </c>
      <c r="BG3792" s="198">
        <f>IF(N3792="zákl. přenesená",J3792,0)</f>
        <v>0</v>
      </c>
      <c r="BH3792" s="198">
        <f>IF(N3792="sníž. přenesená",J3792,0)</f>
        <v>0</v>
      </c>
      <c r="BI3792" s="198">
        <f>IF(N3792="nulová",J3792,0)</f>
        <v>0</v>
      </c>
      <c r="BJ3792" s="21" t="s">
        <v>85</v>
      </c>
      <c r="BK3792" s="198">
        <f>ROUND(I3792*H3792,2)</f>
        <v>0</v>
      </c>
      <c r="BL3792" s="21" t="s">
        <v>642</v>
      </c>
      <c r="BM3792" s="197" t="s">
        <v>4167</v>
      </c>
    </row>
    <row r="3793" spans="1:65" s="2" customFormat="1" ht="126.75">
      <c r="A3793" s="38"/>
      <c r="B3793" s="39"/>
      <c r="C3793" s="40"/>
      <c r="D3793" s="206" t="s">
        <v>972</v>
      </c>
      <c r="E3793" s="40"/>
      <c r="F3793" s="258" t="s">
        <v>4168</v>
      </c>
      <c r="G3793" s="40"/>
      <c r="H3793" s="40"/>
      <c r="I3793" s="201"/>
      <c r="J3793" s="40"/>
      <c r="K3793" s="40"/>
      <c r="L3793" s="43"/>
      <c r="M3793" s="202"/>
      <c r="N3793" s="203"/>
      <c r="O3793" s="68"/>
      <c r="P3793" s="68"/>
      <c r="Q3793" s="68"/>
      <c r="R3793" s="68"/>
      <c r="S3793" s="68"/>
      <c r="T3793" s="69"/>
      <c r="U3793" s="38"/>
      <c r="V3793" s="38"/>
      <c r="W3793" s="38"/>
      <c r="X3793" s="38"/>
      <c r="Y3793" s="38"/>
      <c r="Z3793" s="38"/>
      <c r="AA3793" s="38"/>
      <c r="AB3793" s="38"/>
      <c r="AC3793" s="38"/>
      <c r="AD3793" s="38"/>
      <c r="AE3793" s="38"/>
      <c r="AT3793" s="21" t="s">
        <v>972</v>
      </c>
      <c r="AU3793" s="21" t="s">
        <v>85</v>
      </c>
    </row>
    <row r="3794" spans="1:65" s="2" customFormat="1" ht="24.2" customHeight="1">
      <c r="A3794" s="38"/>
      <c r="B3794" s="39"/>
      <c r="C3794" s="186" t="s">
        <v>4169</v>
      </c>
      <c r="D3794" s="186" t="s">
        <v>533</v>
      </c>
      <c r="E3794" s="187" t="s">
        <v>4170</v>
      </c>
      <c r="F3794" s="188" t="s">
        <v>4171</v>
      </c>
      <c r="G3794" s="189" t="s">
        <v>651</v>
      </c>
      <c r="H3794" s="190">
        <v>1</v>
      </c>
      <c r="I3794" s="191"/>
      <c r="J3794" s="192">
        <f>ROUND(I3794*H3794,2)</f>
        <v>0</v>
      </c>
      <c r="K3794" s="188" t="s">
        <v>19</v>
      </c>
      <c r="L3794" s="43"/>
      <c r="M3794" s="193" t="s">
        <v>19</v>
      </c>
      <c r="N3794" s="194" t="s">
        <v>44</v>
      </c>
      <c r="O3794" s="68"/>
      <c r="P3794" s="195">
        <f>O3794*H3794</f>
        <v>0</v>
      </c>
      <c r="Q3794" s="195">
        <v>0.18143999999999999</v>
      </c>
      <c r="R3794" s="195">
        <f>Q3794*H3794</f>
        <v>0.18143999999999999</v>
      </c>
      <c r="S3794" s="195">
        <v>0</v>
      </c>
      <c r="T3794" s="196">
        <f>S3794*H3794</f>
        <v>0</v>
      </c>
      <c r="U3794" s="38"/>
      <c r="V3794" s="38"/>
      <c r="W3794" s="38"/>
      <c r="X3794" s="38"/>
      <c r="Y3794" s="38"/>
      <c r="Z3794" s="38"/>
      <c r="AA3794" s="38"/>
      <c r="AB3794" s="38"/>
      <c r="AC3794" s="38"/>
      <c r="AD3794" s="38"/>
      <c r="AE3794" s="38"/>
      <c r="AR3794" s="197" t="s">
        <v>642</v>
      </c>
      <c r="AT3794" s="197" t="s">
        <v>533</v>
      </c>
      <c r="AU3794" s="197" t="s">
        <v>85</v>
      </c>
      <c r="AY3794" s="21" t="s">
        <v>525</v>
      </c>
      <c r="BE3794" s="198">
        <f>IF(N3794="základní",J3794,0)</f>
        <v>0</v>
      </c>
      <c r="BF3794" s="198">
        <f>IF(N3794="snížená",J3794,0)</f>
        <v>0</v>
      </c>
      <c r="BG3794" s="198">
        <f>IF(N3794="zákl. přenesená",J3794,0)</f>
        <v>0</v>
      </c>
      <c r="BH3794" s="198">
        <f>IF(N3794="sníž. přenesená",J3794,0)</f>
        <v>0</v>
      </c>
      <c r="BI3794" s="198">
        <f>IF(N3794="nulová",J3794,0)</f>
        <v>0</v>
      </c>
      <c r="BJ3794" s="21" t="s">
        <v>85</v>
      </c>
      <c r="BK3794" s="198">
        <f>ROUND(I3794*H3794,2)</f>
        <v>0</v>
      </c>
      <c r="BL3794" s="21" t="s">
        <v>642</v>
      </c>
      <c r="BM3794" s="197" t="s">
        <v>4172</v>
      </c>
    </row>
    <row r="3795" spans="1:65" s="2" customFormat="1" ht="107.25">
      <c r="A3795" s="38"/>
      <c r="B3795" s="39"/>
      <c r="C3795" s="40"/>
      <c r="D3795" s="206" t="s">
        <v>972</v>
      </c>
      <c r="E3795" s="40"/>
      <c r="F3795" s="258" t="s">
        <v>4173</v>
      </c>
      <c r="G3795" s="40"/>
      <c r="H3795" s="40"/>
      <c r="I3795" s="201"/>
      <c r="J3795" s="40"/>
      <c r="K3795" s="40"/>
      <c r="L3795" s="43"/>
      <c r="M3795" s="202"/>
      <c r="N3795" s="203"/>
      <c r="O3795" s="68"/>
      <c r="P3795" s="68"/>
      <c r="Q3795" s="68"/>
      <c r="R3795" s="68"/>
      <c r="S3795" s="68"/>
      <c r="T3795" s="69"/>
      <c r="U3795" s="38"/>
      <c r="V3795" s="38"/>
      <c r="W3795" s="38"/>
      <c r="X3795" s="38"/>
      <c r="Y3795" s="38"/>
      <c r="Z3795" s="38"/>
      <c r="AA3795" s="38"/>
      <c r="AB3795" s="38"/>
      <c r="AC3795" s="38"/>
      <c r="AD3795" s="38"/>
      <c r="AE3795" s="38"/>
      <c r="AT3795" s="21" t="s">
        <v>972</v>
      </c>
      <c r="AU3795" s="21" t="s">
        <v>85</v>
      </c>
    </row>
    <row r="3796" spans="1:65" s="2" customFormat="1" ht="16.5" customHeight="1">
      <c r="A3796" s="38"/>
      <c r="B3796" s="39"/>
      <c r="C3796" s="186" t="s">
        <v>4174</v>
      </c>
      <c r="D3796" s="186" t="s">
        <v>533</v>
      </c>
      <c r="E3796" s="187" t="s">
        <v>4175</v>
      </c>
      <c r="F3796" s="188" t="s">
        <v>4176</v>
      </c>
      <c r="G3796" s="189" t="s">
        <v>651</v>
      </c>
      <c r="H3796" s="190">
        <v>1</v>
      </c>
      <c r="I3796" s="191"/>
      <c r="J3796" s="192">
        <f>ROUND(I3796*H3796,2)</f>
        <v>0</v>
      </c>
      <c r="K3796" s="188" t="s">
        <v>19</v>
      </c>
      <c r="L3796" s="43"/>
      <c r="M3796" s="193" t="s">
        <v>19</v>
      </c>
      <c r="N3796" s="194" t="s">
        <v>44</v>
      </c>
      <c r="O3796" s="68"/>
      <c r="P3796" s="195">
        <f>O3796*H3796</f>
        <v>0</v>
      </c>
      <c r="Q3796" s="195">
        <v>0.10206</v>
      </c>
      <c r="R3796" s="195">
        <f>Q3796*H3796</f>
        <v>0.10206</v>
      </c>
      <c r="S3796" s="195">
        <v>0</v>
      </c>
      <c r="T3796" s="196">
        <f>S3796*H3796</f>
        <v>0</v>
      </c>
      <c r="U3796" s="38"/>
      <c r="V3796" s="38"/>
      <c r="W3796" s="38"/>
      <c r="X3796" s="38"/>
      <c r="Y3796" s="38"/>
      <c r="Z3796" s="38"/>
      <c r="AA3796" s="38"/>
      <c r="AB3796" s="38"/>
      <c r="AC3796" s="38"/>
      <c r="AD3796" s="38"/>
      <c r="AE3796" s="38"/>
      <c r="AR3796" s="197" t="s">
        <v>642</v>
      </c>
      <c r="AT3796" s="197" t="s">
        <v>533</v>
      </c>
      <c r="AU3796" s="197" t="s">
        <v>85</v>
      </c>
      <c r="AY3796" s="21" t="s">
        <v>525</v>
      </c>
      <c r="BE3796" s="198">
        <f>IF(N3796="základní",J3796,0)</f>
        <v>0</v>
      </c>
      <c r="BF3796" s="198">
        <f>IF(N3796="snížená",J3796,0)</f>
        <v>0</v>
      </c>
      <c r="BG3796" s="198">
        <f>IF(N3796="zákl. přenesená",J3796,0)</f>
        <v>0</v>
      </c>
      <c r="BH3796" s="198">
        <f>IF(N3796="sníž. přenesená",J3796,0)</f>
        <v>0</v>
      </c>
      <c r="BI3796" s="198">
        <f>IF(N3796="nulová",J3796,0)</f>
        <v>0</v>
      </c>
      <c r="BJ3796" s="21" t="s">
        <v>85</v>
      </c>
      <c r="BK3796" s="198">
        <f>ROUND(I3796*H3796,2)</f>
        <v>0</v>
      </c>
      <c r="BL3796" s="21" t="s">
        <v>642</v>
      </c>
      <c r="BM3796" s="197" t="s">
        <v>4177</v>
      </c>
    </row>
    <row r="3797" spans="1:65" s="2" customFormat="1" ht="117">
      <c r="A3797" s="38"/>
      <c r="B3797" s="39"/>
      <c r="C3797" s="40"/>
      <c r="D3797" s="206" t="s">
        <v>972</v>
      </c>
      <c r="E3797" s="40"/>
      <c r="F3797" s="258" t="s">
        <v>4178</v>
      </c>
      <c r="G3797" s="40"/>
      <c r="H3797" s="40"/>
      <c r="I3797" s="201"/>
      <c r="J3797" s="40"/>
      <c r="K3797" s="40"/>
      <c r="L3797" s="43"/>
      <c r="M3797" s="202"/>
      <c r="N3797" s="203"/>
      <c r="O3797" s="68"/>
      <c r="P3797" s="68"/>
      <c r="Q3797" s="68"/>
      <c r="R3797" s="68"/>
      <c r="S3797" s="68"/>
      <c r="T3797" s="69"/>
      <c r="U3797" s="38"/>
      <c r="V3797" s="38"/>
      <c r="W3797" s="38"/>
      <c r="X3797" s="38"/>
      <c r="Y3797" s="38"/>
      <c r="Z3797" s="38"/>
      <c r="AA3797" s="38"/>
      <c r="AB3797" s="38"/>
      <c r="AC3797" s="38"/>
      <c r="AD3797" s="38"/>
      <c r="AE3797" s="38"/>
      <c r="AT3797" s="21" t="s">
        <v>972</v>
      </c>
      <c r="AU3797" s="21" t="s">
        <v>85</v>
      </c>
    </row>
    <row r="3798" spans="1:65" s="2" customFormat="1" ht="24.2" customHeight="1">
      <c r="A3798" s="38"/>
      <c r="B3798" s="39"/>
      <c r="C3798" s="186" t="s">
        <v>4179</v>
      </c>
      <c r="D3798" s="186" t="s">
        <v>533</v>
      </c>
      <c r="E3798" s="187" t="s">
        <v>4180</v>
      </c>
      <c r="F3798" s="188" t="s">
        <v>4181</v>
      </c>
      <c r="G3798" s="189" t="s">
        <v>651</v>
      </c>
      <c r="H3798" s="190">
        <v>1</v>
      </c>
      <c r="I3798" s="191"/>
      <c r="J3798" s="192">
        <f>ROUND(I3798*H3798,2)</f>
        <v>0</v>
      </c>
      <c r="K3798" s="188" t="s">
        <v>19</v>
      </c>
      <c r="L3798" s="43"/>
      <c r="M3798" s="193" t="s">
        <v>19</v>
      </c>
      <c r="N3798" s="194" t="s">
        <v>44</v>
      </c>
      <c r="O3798" s="68"/>
      <c r="P3798" s="195">
        <f>O3798*H3798</f>
        <v>0</v>
      </c>
      <c r="Q3798" s="195">
        <v>0.1215</v>
      </c>
      <c r="R3798" s="195">
        <f>Q3798*H3798</f>
        <v>0.1215</v>
      </c>
      <c r="S3798" s="195">
        <v>0</v>
      </c>
      <c r="T3798" s="196">
        <f>S3798*H3798</f>
        <v>0</v>
      </c>
      <c r="U3798" s="38"/>
      <c r="V3798" s="38"/>
      <c r="W3798" s="38"/>
      <c r="X3798" s="38"/>
      <c r="Y3798" s="38"/>
      <c r="Z3798" s="38"/>
      <c r="AA3798" s="38"/>
      <c r="AB3798" s="38"/>
      <c r="AC3798" s="38"/>
      <c r="AD3798" s="38"/>
      <c r="AE3798" s="38"/>
      <c r="AR3798" s="197" t="s">
        <v>642</v>
      </c>
      <c r="AT3798" s="197" t="s">
        <v>533</v>
      </c>
      <c r="AU3798" s="197" t="s">
        <v>85</v>
      </c>
      <c r="AY3798" s="21" t="s">
        <v>525</v>
      </c>
      <c r="BE3798" s="198">
        <f>IF(N3798="základní",J3798,0)</f>
        <v>0</v>
      </c>
      <c r="BF3798" s="198">
        <f>IF(N3798="snížená",J3798,0)</f>
        <v>0</v>
      </c>
      <c r="BG3798" s="198">
        <f>IF(N3798="zákl. přenesená",J3798,0)</f>
        <v>0</v>
      </c>
      <c r="BH3798" s="198">
        <f>IF(N3798="sníž. přenesená",J3798,0)</f>
        <v>0</v>
      </c>
      <c r="BI3798" s="198">
        <f>IF(N3798="nulová",J3798,0)</f>
        <v>0</v>
      </c>
      <c r="BJ3798" s="21" t="s">
        <v>85</v>
      </c>
      <c r="BK3798" s="198">
        <f>ROUND(I3798*H3798,2)</f>
        <v>0</v>
      </c>
      <c r="BL3798" s="21" t="s">
        <v>642</v>
      </c>
      <c r="BM3798" s="197" t="s">
        <v>4182</v>
      </c>
    </row>
    <row r="3799" spans="1:65" s="2" customFormat="1" ht="126.75">
      <c r="A3799" s="38"/>
      <c r="B3799" s="39"/>
      <c r="C3799" s="40"/>
      <c r="D3799" s="206" t="s">
        <v>972</v>
      </c>
      <c r="E3799" s="40"/>
      <c r="F3799" s="258" t="s">
        <v>4183</v>
      </c>
      <c r="G3799" s="40"/>
      <c r="H3799" s="40"/>
      <c r="I3799" s="201"/>
      <c r="J3799" s="40"/>
      <c r="K3799" s="40"/>
      <c r="L3799" s="43"/>
      <c r="M3799" s="202"/>
      <c r="N3799" s="203"/>
      <c r="O3799" s="68"/>
      <c r="P3799" s="68"/>
      <c r="Q3799" s="68"/>
      <c r="R3799" s="68"/>
      <c r="S3799" s="68"/>
      <c r="T3799" s="69"/>
      <c r="U3799" s="38"/>
      <c r="V3799" s="38"/>
      <c r="W3799" s="38"/>
      <c r="X3799" s="38"/>
      <c r="Y3799" s="38"/>
      <c r="Z3799" s="38"/>
      <c r="AA3799" s="38"/>
      <c r="AB3799" s="38"/>
      <c r="AC3799" s="38"/>
      <c r="AD3799" s="38"/>
      <c r="AE3799" s="38"/>
      <c r="AT3799" s="21" t="s">
        <v>972</v>
      </c>
      <c r="AU3799" s="21" t="s">
        <v>85</v>
      </c>
    </row>
    <row r="3800" spans="1:65" s="2" customFormat="1" ht="24.2" customHeight="1">
      <c r="A3800" s="38"/>
      <c r="B3800" s="39"/>
      <c r="C3800" s="186" t="s">
        <v>4184</v>
      </c>
      <c r="D3800" s="186" t="s">
        <v>533</v>
      </c>
      <c r="E3800" s="187" t="s">
        <v>4185</v>
      </c>
      <c r="F3800" s="188" t="s">
        <v>4186</v>
      </c>
      <c r="G3800" s="189" t="s">
        <v>651</v>
      </c>
      <c r="H3800" s="190">
        <v>1</v>
      </c>
      <c r="I3800" s="191"/>
      <c r="J3800" s="192">
        <f>ROUND(I3800*H3800,2)</f>
        <v>0</v>
      </c>
      <c r="K3800" s="188" t="s">
        <v>19</v>
      </c>
      <c r="L3800" s="43"/>
      <c r="M3800" s="193" t="s">
        <v>19</v>
      </c>
      <c r="N3800" s="194" t="s">
        <v>44</v>
      </c>
      <c r="O3800" s="68"/>
      <c r="P3800" s="195">
        <f>O3800*H3800</f>
        <v>0</v>
      </c>
      <c r="Q3800" s="195">
        <v>0.12636</v>
      </c>
      <c r="R3800" s="195">
        <f>Q3800*H3800</f>
        <v>0.12636</v>
      </c>
      <c r="S3800" s="195">
        <v>0</v>
      </c>
      <c r="T3800" s="196">
        <f>S3800*H3800</f>
        <v>0</v>
      </c>
      <c r="U3800" s="38"/>
      <c r="V3800" s="38"/>
      <c r="W3800" s="38"/>
      <c r="X3800" s="38"/>
      <c r="Y3800" s="38"/>
      <c r="Z3800" s="38"/>
      <c r="AA3800" s="38"/>
      <c r="AB3800" s="38"/>
      <c r="AC3800" s="38"/>
      <c r="AD3800" s="38"/>
      <c r="AE3800" s="38"/>
      <c r="AR3800" s="197" t="s">
        <v>642</v>
      </c>
      <c r="AT3800" s="197" t="s">
        <v>533</v>
      </c>
      <c r="AU3800" s="197" t="s">
        <v>85</v>
      </c>
      <c r="AY3800" s="21" t="s">
        <v>525</v>
      </c>
      <c r="BE3800" s="198">
        <f>IF(N3800="základní",J3800,0)</f>
        <v>0</v>
      </c>
      <c r="BF3800" s="198">
        <f>IF(N3800="snížená",J3800,0)</f>
        <v>0</v>
      </c>
      <c r="BG3800" s="198">
        <f>IF(N3800="zákl. přenesená",J3800,0)</f>
        <v>0</v>
      </c>
      <c r="BH3800" s="198">
        <f>IF(N3800="sníž. přenesená",J3800,0)</f>
        <v>0</v>
      </c>
      <c r="BI3800" s="198">
        <f>IF(N3800="nulová",J3800,0)</f>
        <v>0</v>
      </c>
      <c r="BJ3800" s="21" t="s">
        <v>85</v>
      </c>
      <c r="BK3800" s="198">
        <f>ROUND(I3800*H3800,2)</f>
        <v>0</v>
      </c>
      <c r="BL3800" s="21" t="s">
        <v>642</v>
      </c>
      <c r="BM3800" s="197" t="s">
        <v>4187</v>
      </c>
    </row>
    <row r="3801" spans="1:65" s="2" customFormat="1" ht="146.25">
      <c r="A3801" s="38"/>
      <c r="B3801" s="39"/>
      <c r="C3801" s="40"/>
      <c r="D3801" s="206" t="s">
        <v>972</v>
      </c>
      <c r="E3801" s="40"/>
      <c r="F3801" s="258" t="s">
        <v>4188</v>
      </c>
      <c r="G3801" s="40"/>
      <c r="H3801" s="40"/>
      <c r="I3801" s="201"/>
      <c r="J3801" s="40"/>
      <c r="K3801" s="40"/>
      <c r="L3801" s="43"/>
      <c r="M3801" s="202"/>
      <c r="N3801" s="203"/>
      <c r="O3801" s="68"/>
      <c r="P3801" s="68"/>
      <c r="Q3801" s="68"/>
      <c r="R3801" s="68"/>
      <c r="S3801" s="68"/>
      <c r="T3801" s="69"/>
      <c r="U3801" s="38"/>
      <c r="V3801" s="38"/>
      <c r="W3801" s="38"/>
      <c r="X3801" s="38"/>
      <c r="Y3801" s="38"/>
      <c r="Z3801" s="38"/>
      <c r="AA3801" s="38"/>
      <c r="AB3801" s="38"/>
      <c r="AC3801" s="38"/>
      <c r="AD3801" s="38"/>
      <c r="AE3801" s="38"/>
      <c r="AT3801" s="21" t="s">
        <v>972</v>
      </c>
      <c r="AU3801" s="21" t="s">
        <v>85</v>
      </c>
    </row>
    <row r="3802" spans="1:65" s="2" customFormat="1" ht="24.2" customHeight="1">
      <c r="A3802" s="38"/>
      <c r="B3802" s="39"/>
      <c r="C3802" s="186" t="s">
        <v>4189</v>
      </c>
      <c r="D3802" s="186" t="s">
        <v>533</v>
      </c>
      <c r="E3802" s="187" t="s">
        <v>4190</v>
      </c>
      <c r="F3802" s="188" t="s">
        <v>4191</v>
      </c>
      <c r="G3802" s="189" t="s">
        <v>651</v>
      </c>
      <c r="H3802" s="190">
        <v>1</v>
      </c>
      <c r="I3802" s="191"/>
      <c r="J3802" s="192">
        <f>ROUND(I3802*H3802,2)</f>
        <v>0</v>
      </c>
      <c r="K3802" s="188" t="s">
        <v>19</v>
      </c>
      <c r="L3802" s="43"/>
      <c r="M3802" s="193" t="s">
        <v>19</v>
      </c>
      <c r="N3802" s="194" t="s">
        <v>44</v>
      </c>
      <c r="O3802" s="68"/>
      <c r="P3802" s="195">
        <f>O3802*H3802</f>
        <v>0</v>
      </c>
      <c r="Q3802" s="195">
        <v>0.1074</v>
      </c>
      <c r="R3802" s="195">
        <f>Q3802*H3802</f>
        <v>0.1074</v>
      </c>
      <c r="S3802" s="195">
        <v>0</v>
      </c>
      <c r="T3802" s="196">
        <f>S3802*H3802</f>
        <v>0</v>
      </c>
      <c r="U3802" s="38"/>
      <c r="V3802" s="38"/>
      <c r="W3802" s="38"/>
      <c r="X3802" s="38"/>
      <c r="Y3802" s="38"/>
      <c r="Z3802" s="38"/>
      <c r="AA3802" s="38"/>
      <c r="AB3802" s="38"/>
      <c r="AC3802" s="38"/>
      <c r="AD3802" s="38"/>
      <c r="AE3802" s="38"/>
      <c r="AR3802" s="197" t="s">
        <v>642</v>
      </c>
      <c r="AT3802" s="197" t="s">
        <v>533</v>
      </c>
      <c r="AU3802" s="197" t="s">
        <v>85</v>
      </c>
      <c r="AY3802" s="21" t="s">
        <v>525</v>
      </c>
      <c r="BE3802" s="198">
        <f>IF(N3802="základní",J3802,0)</f>
        <v>0</v>
      </c>
      <c r="BF3802" s="198">
        <f>IF(N3802="snížená",J3802,0)</f>
        <v>0</v>
      </c>
      <c r="BG3802" s="198">
        <f>IF(N3802="zákl. přenesená",J3802,0)</f>
        <v>0</v>
      </c>
      <c r="BH3802" s="198">
        <f>IF(N3802="sníž. přenesená",J3802,0)</f>
        <v>0</v>
      </c>
      <c r="BI3802" s="198">
        <f>IF(N3802="nulová",J3802,0)</f>
        <v>0</v>
      </c>
      <c r="BJ3802" s="21" t="s">
        <v>85</v>
      </c>
      <c r="BK3802" s="198">
        <f>ROUND(I3802*H3802,2)</f>
        <v>0</v>
      </c>
      <c r="BL3802" s="21" t="s">
        <v>642</v>
      </c>
      <c r="BM3802" s="197" t="s">
        <v>4192</v>
      </c>
    </row>
    <row r="3803" spans="1:65" s="2" customFormat="1" ht="97.5">
      <c r="A3803" s="38"/>
      <c r="B3803" s="39"/>
      <c r="C3803" s="40"/>
      <c r="D3803" s="206" t="s">
        <v>972</v>
      </c>
      <c r="E3803" s="40"/>
      <c r="F3803" s="258" t="s">
        <v>4193</v>
      </c>
      <c r="G3803" s="40"/>
      <c r="H3803" s="40"/>
      <c r="I3803" s="201"/>
      <c r="J3803" s="40"/>
      <c r="K3803" s="40"/>
      <c r="L3803" s="43"/>
      <c r="M3803" s="202"/>
      <c r="N3803" s="203"/>
      <c r="O3803" s="68"/>
      <c r="P3803" s="68"/>
      <c r="Q3803" s="68"/>
      <c r="R3803" s="68"/>
      <c r="S3803" s="68"/>
      <c r="T3803" s="69"/>
      <c r="U3803" s="38"/>
      <c r="V3803" s="38"/>
      <c r="W3803" s="38"/>
      <c r="X3803" s="38"/>
      <c r="Y3803" s="38"/>
      <c r="Z3803" s="38"/>
      <c r="AA3803" s="38"/>
      <c r="AB3803" s="38"/>
      <c r="AC3803" s="38"/>
      <c r="AD3803" s="38"/>
      <c r="AE3803" s="38"/>
      <c r="AT3803" s="21" t="s">
        <v>972</v>
      </c>
      <c r="AU3803" s="21" t="s">
        <v>85</v>
      </c>
    </row>
    <row r="3804" spans="1:65" s="2" customFormat="1" ht="16.5" customHeight="1">
      <c r="A3804" s="38"/>
      <c r="B3804" s="39"/>
      <c r="C3804" s="186" t="s">
        <v>4194</v>
      </c>
      <c r="D3804" s="186" t="s">
        <v>533</v>
      </c>
      <c r="E3804" s="187" t="s">
        <v>4195</v>
      </c>
      <c r="F3804" s="188" t="s">
        <v>4196</v>
      </c>
      <c r="G3804" s="189" t="s">
        <v>651</v>
      </c>
      <c r="H3804" s="190">
        <v>1</v>
      </c>
      <c r="I3804" s="191"/>
      <c r="J3804" s="192">
        <f>ROUND(I3804*H3804,2)</f>
        <v>0</v>
      </c>
      <c r="K3804" s="188" t="s">
        <v>19</v>
      </c>
      <c r="L3804" s="43"/>
      <c r="M3804" s="193" t="s">
        <v>19</v>
      </c>
      <c r="N3804" s="194" t="s">
        <v>44</v>
      </c>
      <c r="O3804" s="68"/>
      <c r="P3804" s="195">
        <f>O3804*H3804</f>
        <v>0</v>
      </c>
      <c r="Q3804" s="195">
        <v>5.0999999999999997E-2</v>
      </c>
      <c r="R3804" s="195">
        <f>Q3804*H3804</f>
        <v>5.0999999999999997E-2</v>
      </c>
      <c r="S3804" s="195">
        <v>0</v>
      </c>
      <c r="T3804" s="196">
        <f>S3804*H3804</f>
        <v>0</v>
      </c>
      <c r="U3804" s="38"/>
      <c r="V3804" s="38"/>
      <c r="W3804" s="38"/>
      <c r="X3804" s="38"/>
      <c r="Y3804" s="38"/>
      <c r="Z3804" s="38"/>
      <c r="AA3804" s="38"/>
      <c r="AB3804" s="38"/>
      <c r="AC3804" s="38"/>
      <c r="AD3804" s="38"/>
      <c r="AE3804" s="38"/>
      <c r="AR3804" s="197" t="s">
        <v>642</v>
      </c>
      <c r="AT3804" s="197" t="s">
        <v>533</v>
      </c>
      <c r="AU3804" s="197" t="s">
        <v>85</v>
      </c>
      <c r="AY3804" s="21" t="s">
        <v>525</v>
      </c>
      <c r="BE3804" s="198">
        <f>IF(N3804="základní",J3804,0)</f>
        <v>0</v>
      </c>
      <c r="BF3804" s="198">
        <f>IF(N3804="snížená",J3804,0)</f>
        <v>0</v>
      </c>
      <c r="BG3804" s="198">
        <f>IF(N3804="zákl. přenesená",J3804,0)</f>
        <v>0</v>
      </c>
      <c r="BH3804" s="198">
        <f>IF(N3804="sníž. přenesená",J3804,0)</f>
        <v>0</v>
      </c>
      <c r="BI3804" s="198">
        <f>IF(N3804="nulová",J3804,0)</f>
        <v>0</v>
      </c>
      <c r="BJ3804" s="21" t="s">
        <v>85</v>
      </c>
      <c r="BK3804" s="198">
        <f>ROUND(I3804*H3804,2)</f>
        <v>0</v>
      </c>
      <c r="BL3804" s="21" t="s">
        <v>642</v>
      </c>
      <c r="BM3804" s="197" t="s">
        <v>4197</v>
      </c>
    </row>
    <row r="3805" spans="1:65" s="2" customFormat="1" ht="126.75">
      <c r="A3805" s="38"/>
      <c r="B3805" s="39"/>
      <c r="C3805" s="40"/>
      <c r="D3805" s="206" t="s">
        <v>972</v>
      </c>
      <c r="E3805" s="40"/>
      <c r="F3805" s="258" t="s">
        <v>4183</v>
      </c>
      <c r="G3805" s="40"/>
      <c r="H3805" s="40"/>
      <c r="I3805" s="201"/>
      <c r="J3805" s="40"/>
      <c r="K3805" s="40"/>
      <c r="L3805" s="43"/>
      <c r="M3805" s="202"/>
      <c r="N3805" s="203"/>
      <c r="O3805" s="68"/>
      <c r="P3805" s="68"/>
      <c r="Q3805" s="68"/>
      <c r="R3805" s="68"/>
      <c r="S3805" s="68"/>
      <c r="T3805" s="69"/>
      <c r="U3805" s="38"/>
      <c r="V3805" s="38"/>
      <c r="W3805" s="38"/>
      <c r="X3805" s="38"/>
      <c r="Y3805" s="38"/>
      <c r="Z3805" s="38"/>
      <c r="AA3805" s="38"/>
      <c r="AB3805" s="38"/>
      <c r="AC3805" s="38"/>
      <c r="AD3805" s="38"/>
      <c r="AE3805" s="38"/>
      <c r="AT3805" s="21" t="s">
        <v>972</v>
      </c>
      <c r="AU3805" s="21" t="s">
        <v>85</v>
      </c>
    </row>
    <row r="3806" spans="1:65" s="2" customFormat="1" ht="24.2" customHeight="1">
      <c r="A3806" s="38"/>
      <c r="B3806" s="39"/>
      <c r="C3806" s="186" t="s">
        <v>4198</v>
      </c>
      <c r="D3806" s="186" t="s">
        <v>533</v>
      </c>
      <c r="E3806" s="187" t="s">
        <v>4199</v>
      </c>
      <c r="F3806" s="188" t="s">
        <v>4200</v>
      </c>
      <c r="G3806" s="189" t="s">
        <v>651</v>
      </c>
      <c r="H3806" s="190">
        <v>1</v>
      </c>
      <c r="I3806" s="191"/>
      <c r="J3806" s="192">
        <f>ROUND(I3806*H3806,2)</f>
        <v>0</v>
      </c>
      <c r="K3806" s="188" t="s">
        <v>19</v>
      </c>
      <c r="L3806" s="43"/>
      <c r="M3806" s="193" t="s">
        <v>19</v>
      </c>
      <c r="N3806" s="194" t="s">
        <v>44</v>
      </c>
      <c r="O3806" s="68"/>
      <c r="P3806" s="195">
        <f>O3806*H3806</f>
        <v>0</v>
      </c>
      <c r="Q3806" s="195">
        <v>0.1074</v>
      </c>
      <c r="R3806" s="195">
        <f>Q3806*H3806</f>
        <v>0.1074</v>
      </c>
      <c r="S3806" s="195">
        <v>0</v>
      </c>
      <c r="T3806" s="196">
        <f>S3806*H3806</f>
        <v>0</v>
      </c>
      <c r="U3806" s="38"/>
      <c r="V3806" s="38"/>
      <c r="W3806" s="38"/>
      <c r="X3806" s="38"/>
      <c r="Y3806" s="38"/>
      <c r="Z3806" s="38"/>
      <c r="AA3806" s="38"/>
      <c r="AB3806" s="38"/>
      <c r="AC3806" s="38"/>
      <c r="AD3806" s="38"/>
      <c r="AE3806" s="38"/>
      <c r="AR3806" s="197" t="s">
        <v>642</v>
      </c>
      <c r="AT3806" s="197" t="s">
        <v>533</v>
      </c>
      <c r="AU3806" s="197" t="s">
        <v>85</v>
      </c>
      <c r="AY3806" s="21" t="s">
        <v>525</v>
      </c>
      <c r="BE3806" s="198">
        <f>IF(N3806="základní",J3806,0)</f>
        <v>0</v>
      </c>
      <c r="BF3806" s="198">
        <f>IF(N3806="snížená",J3806,0)</f>
        <v>0</v>
      </c>
      <c r="BG3806" s="198">
        <f>IF(N3806="zákl. přenesená",J3806,0)</f>
        <v>0</v>
      </c>
      <c r="BH3806" s="198">
        <f>IF(N3806="sníž. přenesená",J3806,0)</f>
        <v>0</v>
      </c>
      <c r="BI3806" s="198">
        <f>IF(N3806="nulová",J3806,0)</f>
        <v>0</v>
      </c>
      <c r="BJ3806" s="21" t="s">
        <v>85</v>
      </c>
      <c r="BK3806" s="198">
        <f>ROUND(I3806*H3806,2)</f>
        <v>0</v>
      </c>
      <c r="BL3806" s="21" t="s">
        <v>642</v>
      </c>
      <c r="BM3806" s="197" t="s">
        <v>4201</v>
      </c>
    </row>
    <row r="3807" spans="1:65" s="2" customFormat="1" ht="126.75">
      <c r="A3807" s="38"/>
      <c r="B3807" s="39"/>
      <c r="C3807" s="40"/>
      <c r="D3807" s="206" t="s">
        <v>972</v>
      </c>
      <c r="E3807" s="40"/>
      <c r="F3807" s="258" t="s">
        <v>4202</v>
      </c>
      <c r="G3807" s="40"/>
      <c r="H3807" s="40"/>
      <c r="I3807" s="201"/>
      <c r="J3807" s="40"/>
      <c r="K3807" s="40"/>
      <c r="L3807" s="43"/>
      <c r="M3807" s="202"/>
      <c r="N3807" s="203"/>
      <c r="O3807" s="68"/>
      <c r="P3807" s="68"/>
      <c r="Q3807" s="68"/>
      <c r="R3807" s="68"/>
      <c r="S3807" s="68"/>
      <c r="T3807" s="69"/>
      <c r="U3807" s="38"/>
      <c r="V3807" s="38"/>
      <c r="W3807" s="38"/>
      <c r="X3807" s="38"/>
      <c r="Y3807" s="38"/>
      <c r="Z3807" s="38"/>
      <c r="AA3807" s="38"/>
      <c r="AB3807" s="38"/>
      <c r="AC3807" s="38"/>
      <c r="AD3807" s="38"/>
      <c r="AE3807" s="38"/>
      <c r="AT3807" s="21" t="s">
        <v>972</v>
      </c>
      <c r="AU3807" s="21" t="s">
        <v>85</v>
      </c>
    </row>
    <row r="3808" spans="1:65" s="2" customFormat="1" ht="16.5" customHeight="1">
      <c r="A3808" s="38"/>
      <c r="B3808" s="39"/>
      <c r="C3808" s="186" t="s">
        <v>4203</v>
      </c>
      <c r="D3808" s="186" t="s">
        <v>533</v>
      </c>
      <c r="E3808" s="187" t="s">
        <v>4204</v>
      </c>
      <c r="F3808" s="188" t="s">
        <v>4205</v>
      </c>
      <c r="G3808" s="189" t="s">
        <v>651</v>
      </c>
      <c r="H3808" s="190">
        <v>3</v>
      </c>
      <c r="I3808" s="191"/>
      <c r="J3808" s="192">
        <f>ROUND(I3808*H3808,2)</f>
        <v>0</v>
      </c>
      <c r="K3808" s="188" t="s">
        <v>19</v>
      </c>
      <c r="L3808" s="43"/>
      <c r="M3808" s="193" t="s">
        <v>19</v>
      </c>
      <c r="N3808" s="194" t="s">
        <v>44</v>
      </c>
      <c r="O3808" s="68"/>
      <c r="P3808" s="195">
        <f>O3808*H3808</f>
        <v>0</v>
      </c>
      <c r="Q3808" s="195">
        <v>5.0999999999999997E-2</v>
      </c>
      <c r="R3808" s="195">
        <f>Q3808*H3808</f>
        <v>0.153</v>
      </c>
      <c r="S3808" s="195">
        <v>0</v>
      </c>
      <c r="T3808" s="196">
        <f>S3808*H3808</f>
        <v>0</v>
      </c>
      <c r="U3808" s="38"/>
      <c r="V3808" s="38"/>
      <c r="W3808" s="38"/>
      <c r="X3808" s="38"/>
      <c r="Y3808" s="38"/>
      <c r="Z3808" s="38"/>
      <c r="AA3808" s="38"/>
      <c r="AB3808" s="38"/>
      <c r="AC3808" s="38"/>
      <c r="AD3808" s="38"/>
      <c r="AE3808" s="38"/>
      <c r="AR3808" s="197" t="s">
        <v>642</v>
      </c>
      <c r="AT3808" s="197" t="s">
        <v>533</v>
      </c>
      <c r="AU3808" s="197" t="s">
        <v>85</v>
      </c>
      <c r="AY3808" s="21" t="s">
        <v>525</v>
      </c>
      <c r="BE3808" s="198">
        <f>IF(N3808="základní",J3808,0)</f>
        <v>0</v>
      </c>
      <c r="BF3808" s="198">
        <f>IF(N3808="snížená",J3808,0)</f>
        <v>0</v>
      </c>
      <c r="BG3808" s="198">
        <f>IF(N3808="zákl. přenesená",J3808,0)</f>
        <v>0</v>
      </c>
      <c r="BH3808" s="198">
        <f>IF(N3808="sníž. přenesená",J3808,0)</f>
        <v>0</v>
      </c>
      <c r="BI3808" s="198">
        <f>IF(N3808="nulová",J3808,0)</f>
        <v>0</v>
      </c>
      <c r="BJ3808" s="21" t="s">
        <v>85</v>
      </c>
      <c r="BK3808" s="198">
        <f>ROUND(I3808*H3808,2)</f>
        <v>0</v>
      </c>
      <c r="BL3808" s="21" t="s">
        <v>642</v>
      </c>
      <c r="BM3808" s="197" t="s">
        <v>4206</v>
      </c>
    </row>
    <row r="3809" spans="1:65" s="2" customFormat="1" ht="126.75">
      <c r="A3809" s="38"/>
      <c r="B3809" s="39"/>
      <c r="C3809" s="40"/>
      <c r="D3809" s="206" t="s">
        <v>972</v>
      </c>
      <c r="E3809" s="40"/>
      <c r="F3809" s="258" t="s">
        <v>4207</v>
      </c>
      <c r="G3809" s="40"/>
      <c r="H3809" s="40"/>
      <c r="I3809" s="201"/>
      <c r="J3809" s="40"/>
      <c r="K3809" s="40"/>
      <c r="L3809" s="43"/>
      <c r="M3809" s="202"/>
      <c r="N3809" s="203"/>
      <c r="O3809" s="68"/>
      <c r="P3809" s="68"/>
      <c r="Q3809" s="68"/>
      <c r="R3809" s="68"/>
      <c r="S3809" s="68"/>
      <c r="T3809" s="69"/>
      <c r="U3809" s="38"/>
      <c r="V3809" s="38"/>
      <c r="W3809" s="38"/>
      <c r="X3809" s="38"/>
      <c r="Y3809" s="38"/>
      <c r="Z3809" s="38"/>
      <c r="AA3809" s="38"/>
      <c r="AB3809" s="38"/>
      <c r="AC3809" s="38"/>
      <c r="AD3809" s="38"/>
      <c r="AE3809" s="38"/>
      <c r="AT3809" s="21" t="s">
        <v>972</v>
      </c>
      <c r="AU3809" s="21" t="s">
        <v>85</v>
      </c>
    </row>
    <row r="3810" spans="1:65" s="2" customFormat="1" ht="24.2" customHeight="1">
      <c r="A3810" s="38"/>
      <c r="B3810" s="39"/>
      <c r="C3810" s="186" t="s">
        <v>4208</v>
      </c>
      <c r="D3810" s="186" t="s">
        <v>533</v>
      </c>
      <c r="E3810" s="187" t="s">
        <v>4209</v>
      </c>
      <c r="F3810" s="188" t="s">
        <v>4210</v>
      </c>
      <c r="G3810" s="189" t="s">
        <v>651</v>
      </c>
      <c r="H3810" s="190">
        <v>1</v>
      </c>
      <c r="I3810" s="191"/>
      <c r="J3810" s="192">
        <f>ROUND(I3810*H3810,2)</f>
        <v>0</v>
      </c>
      <c r="K3810" s="188" t="s">
        <v>19</v>
      </c>
      <c r="L3810" s="43"/>
      <c r="M3810" s="193" t="s">
        <v>19</v>
      </c>
      <c r="N3810" s="194" t="s">
        <v>44</v>
      </c>
      <c r="O3810" s="68"/>
      <c r="P3810" s="195">
        <f>O3810*H3810</f>
        <v>0</v>
      </c>
      <c r="Q3810" s="195">
        <v>0.11600000000000001</v>
      </c>
      <c r="R3810" s="195">
        <f>Q3810*H3810</f>
        <v>0.11600000000000001</v>
      </c>
      <c r="S3810" s="195">
        <v>0</v>
      </c>
      <c r="T3810" s="196">
        <f>S3810*H3810</f>
        <v>0</v>
      </c>
      <c r="U3810" s="38"/>
      <c r="V3810" s="38"/>
      <c r="W3810" s="38"/>
      <c r="X3810" s="38"/>
      <c r="Y3810" s="38"/>
      <c r="Z3810" s="38"/>
      <c r="AA3810" s="38"/>
      <c r="AB3810" s="38"/>
      <c r="AC3810" s="38"/>
      <c r="AD3810" s="38"/>
      <c r="AE3810" s="38"/>
      <c r="AR3810" s="197" t="s">
        <v>642</v>
      </c>
      <c r="AT3810" s="197" t="s">
        <v>533</v>
      </c>
      <c r="AU3810" s="197" t="s">
        <v>85</v>
      </c>
      <c r="AY3810" s="21" t="s">
        <v>525</v>
      </c>
      <c r="BE3810" s="198">
        <f>IF(N3810="základní",J3810,0)</f>
        <v>0</v>
      </c>
      <c r="BF3810" s="198">
        <f>IF(N3810="snížená",J3810,0)</f>
        <v>0</v>
      </c>
      <c r="BG3810" s="198">
        <f>IF(N3810="zákl. přenesená",J3810,0)</f>
        <v>0</v>
      </c>
      <c r="BH3810" s="198">
        <f>IF(N3810="sníž. přenesená",J3810,0)</f>
        <v>0</v>
      </c>
      <c r="BI3810" s="198">
        <f>IF(N3810="nulová",J3810,0)</f>
        <v>0</v>
      </c>
      <c r="BJ3810" s="21" t="s">
        <v>85</v>
      </c>
      <c r="BK3810" s="198">
        <f>ROUND(I3810*H3810,2)</f>
        <v>0</v>
      </c>
      <c r="BL3810" s="21" t="s">
        <v>642</v>
      </c>
      <c r="BM3810" s="197" t="s">
        <v>4211</v>
      </c>
    </row>
    <row r="3811" spans="1:65" s="2" customFormat="1" ht="136.5">
      <c r="A3811" s="38"/>
      <c r="B3811" s="39"/>
      <c r="C3811" s="40"/>
      <c r="D3811" s="206" t="s">
        <v>972</v>
      </c>
      <c r="E3811" s="40"/>
      <c r="F3811" s="258" t="s">
        <v>4212</v>
      </c>
      <c r="G3811" s="40"/>
      <c r="H3811" s="40"/>
      <c r="I3811" s="201"/>
      <c r="J3811" s="40"/>
      <c r="K3811" s="40"/>
      <c r="L3811" s="43"/>
      <c r="M3811" s="202"/>
      <c r="N3811" s="203"/>
      <c r="O3811" s="68"/>
      <c r="P3811" s="68"/>
      <c r="Q3811" s="68"/>
      <c r="R3811" s="68"/>
      <c r="S3811" s="68"/>
      <c r="T3811" s="69"/>
      <c r="U3811" s="38"/>
      <c r="V3811" s="38"/>
      <c r="W3811" s="38"/>
      <c r="X3811" s="38"/>
      <c r="Y3811" s="38"/>
      <c r="Z3811" s="38"/>
      <c r="AA3811" s="38"/>
      <c r="AB3811" s="38"/>
      <c r="AC3811" s="38"/>
      <c r="AD3811" s="38"/>
      <c r="AE3811" s="38"/>
      <c r="AT3811" s="21" t="s">
        <v>972</v>
      </c>
      <c r="AU3811" s="21" t="s">
        <v>85</v>
      </c>
    </row>
    <row r="3812" spans="1:65" s="2" customFormat="1" ht="24.2" customHeight="1">
      <c r="A3812" s="38"/>
      <c r="B3812" s="39"/>
      <c r="C3812" s="186" t="s">
        <v>4213</v>
      </c>
      <c r="D3812" s="186" t="s">
        <v>533</v>
      </c>
      <c r="E3812" s="187" t="s">
        <v>4214</v>
      </c>
      <c r="F3812" s="188" t="s">
        <v>4215</v>
      </c>
      <c r="G3812" s="189" t="s">
        <v>651</v>
      </c>
      <c r="H3812" s="190">
        <v>1</v>
      </c>
      <c r="I3812" s="191"/>
      <c r="J3812" s="192">
        <f>ROUND(I3812*H3812,2)</f>
        <v>0</v>
      </c>
      <c r="K3812" s="188" t="s">
        <v>19</v>
      </c>
      <c r="L3812" s="43"/>
      <c r="M3812" s="193" t="s">
        <v>19</v>
      </c>
      <c r="N3812" s="194" t="s">
        <v>44</v>
      </c>
      <c r="O3812" s="68"/>
      <c r="P3812" s="195">
        <f>O3812*H3812</f>
        <v>0</v>
      </c>
      <c r="Q3812" s="195">
        <v>8.4000000000000005E-2</v>
      </c>
      <c r="R3812" s="195">
        <f>Q3812*H3812</f>
        <v>8.4000000000000005E-2</v>
      </c>
      <c r="S3812" s="195">
        <v>0</v>
      </c>
      <c r="T3812" s="196">
        <f>S3812*H3812</f>
        <v>0</v>
      </c>
      <c r="U3812" s="38"/>
      <c r="V3812" s="38"/>
      <c r="W3812" s="38"/>
      <c r="X3812" s="38"/>
      <c r="Y3812" s="38"/>
      <c r="Z3812" s="38"/>
      <c r="AA3812" s="38"/>
      <c r="AB3812" s="38"/>
      <c r="AC3812" s="38"/>
      <c r="AD3812" s="38"/>
      <c r="AE3812" s="38"/>
      <c r="AR3812" s="197" t="s">
        <v>642</v>
      </c>
      <c r="AT3812" s="197" t="s">
        <v>533</v>
      </c>
      <c r="AU3812" s="197" t="s">
        <v>85</v>
      </c>
      <c r="AY3812" s="21" t="s">
        <v>525</v>
      </c>
      <c r="BE3812" s="198">
        <f>IF(N3812="základní",J3812,0)</f>
        <v>0</v>
      </c>
      <c r="BF3812" s="198">
        <f>IF(N3812="snížená",J3812,0)</f>
        <v>0</v>
      </c>
      <c r="BG3812" s="198">
        <f>IF(N3812="zákl. přenesená",J3812,0)</f>
        <v>0</v>
      </c>
      <c r="BH3812" s="198">
        <f>IF(N3812="sníž. přenesená",J3812,0)</f>
        <v>0</v>
      </c>
      <c r="BI3812" s="198">
        <f>IF(N3812="nulová",J3812,0)</f>
        <v>0</v>
      </c>
      <c r="BJ3812" s="21" t="s">
        <v>85</v>
      </c>
      <c r="BK3812" s="198">
        <f>ROUND(I3812*H3812,2)</f>
        <v>0</v>
      </c>
      <c r="BL3812" s="21" t="s">
        <v>642</v>
      </c>
      <c r="BM3812" s="197" t="s">
        <v>4216</v>
      </c>
    </row>
    <row r="3813" spans="1:65" s="2" customFormat="1" ht="136.5">
      <c r="A3813" s="38"/>
      <c r="B3813" s="39"/>
      <c r="C3813" s="40"/>
      <c r="D3813" s="206" t="s">
        <v>972</v>
      </c>
      <c r="E3813" s="40"/>
      <c r="F3813" s="258" t="s">
        <v>4217</v>
      </c>
      <c r="G3813" s="40"/>
      <c r="H3813" s="40"/>
      <c r="I3813" s="201"/>
      <c r="J3813" s="40"/>
      <c r="K3813" s="40"/>
      <c r="L3813" s="43"/>
      <c r="M3813" s="202"/>
      <c r="N3813" s="203"/>
      <c r="O3813" s="68"/>
      <c r="P3813" s="68"/>
      <c r="Q3813" s="68"/>
      <c r="R3813" s="68"/>
      <c r="S3813" s="68"/>
      <c r="T3813" s="69"/>
      <c r="U3813" s="38"/>
      <c r="V3813" s="38"/>
      <c r="W3813" s="38"/>
      <c r="X3813" s="38"/>
      <c r="Y3813" s="38"/>
      <c r="Z3813" s="38"/>
      <c r="AA3813" s="38"/>
      <c r="AB3813" s="38"/>
      <c r="AC3813" s="38"/>
      <c r="AD3813" s="38"/>
      <c r="AE3813" s="38"/>
      <c r="AT3813" s="21" t="s">
        <v>972</v>
      </c>
      <c r="AU3813" s="21" t="s">
        <v>85</v>
      </c>
    </row>
    <row r="3814" spans="1:65" s="2" customFormat="1" ht="24.2" customHeight="1">
      <c r="A3814" s="38"/>
      <c r="B3814" s="39"/>
      <c r="C3814" s="186" t="s">
        <v>4218</v>
      </c>
      <c r="D3814" s="186" t="s">
        <v>533</v>
      </c>
      <c r="E3814" s="187" t="s">
        <v>4219</v>
      </c>
      <c r="F3814" s="188" t="s">
        <v>4220</v>
      </c>
      <c r="G3814" s="189" t="s">
        <v>651</v>
      </c>
      <c r="H3814" s="190">
        <v>2</v>
      </c>
      <c r="I3814" s="191"/>
      <c r="J3814" s="192">
        <f>ROUND(I3814*H3814,2)</f>
        <v>0</v>
      </c>
      <c r="K3814" s="188" t="s">
        <v>19</v>
      </c>
      <c r="L3814" s="43"/>
      <c r="M3814" s="193" t="s">
        <v>19</v>
      </c>
      <c r="N3814" s="194" t="s">
        <v>44</v>
      </c>
      <c r="O3814" s="68"/>
      <c r="P3814" s="195">
        <f>O3814*H3814</f>
        <v>0</v>
      </c>
      <c r="Q3814" s="195">
        <v>0.10206</v>
      </c>
      <c r="R3814" s="195">
        <f>Q3814*H3814</f>
        <v>0.20412</v>
      </c>
      <c r="S3814" s="195">
        <v>0</v>
      </c>
      <c r="T3814" s="196">
        <f>S3814*H3814</f>
        <v>0</v>
      </c>
      <c r="U3814" s="38"/>
      <c r="V3814" s="38"/>
      <c r="W3814" s="38"/>
      <c r="X3814" s="38"/>
      <c r="Y3814" s="38"/>
      <c r="Z3814" s="38"/>
      <c r="AA3814" s="38"/>
      <c r="AB3814" s="38"/>
      <c r="AC3814" s="38"/>
      <c r="AD3814" s="38"/>
      <c r="AE3814" s="38"/>
      <c r="AR3814" s="197" t="s">
        <v>642</v>
      </c>
      <c r="AT3814" s="197" t="s">
        <v>533</v>
      </c>
      <c r="AU3814" s="197" t="s">
        <v>85</v>
      </c>
      <c r="AY3814" s="21" t="s">
        <v>525</v>
      </c>
      <c r="BE3814" s="198">
        <f>IF(N3814="základní",J3814,0)</f>
        <v>0</v>
      </c>
      <c r="BF3814" s="198">
        <f>IF(N3814="snížená",J3814,0)</f>
        <v>0</v>
      </c>
      <c r="BG3814" s="198">
        <f>IF(N3814="zákl. přenesená",J3814,0)</f>
        <v>0</v>
      </c>
      <c r="BH3814" s="198">
        <f>IF(N3814="sníž. přenesená",J3814,0)</f>
        <v>0</v>
      </c>
      <c r="BI3814" s="198">
        <f>IF(N3814="nulová",J3814,0)</f>
        <v>0</v>
      </c>
      <c r="BJ3814" s="21" t="s">
        <v>85</v>
      </c>
      <c r="BK3814" s="198">
        <f>ROUND(I3814*H3814,2)</f>
        <v>0</v>
      </c>
      <c r="BL3814" s="21" t="s">
        <v>642</v>
      </c>
      <c r="BM3814" s="197" t="s">
        <v>4221</v>
      </c>
    </row>
    <row r="3815" spans="1:65" s="2" customFormat="1" ht="126.75">
      <c r="A3815" s="38"/>
      <c r="B3815" s="39"/>
      <c r="C3815" s="40"/>
      <c r="D3815" s="206" t="s">
        <v>972</v>
      </c>
      <c r="E3815" s="40"/>
      <c r="F3815" s="258" t="s">
        <v>4222</v>
      </c>
      <c r="G3815" s="40"/>
      <c r="H3815" s="40"/>
      <c r="I3815" s="201"/>
      <c r="J3815" s="40"/>
      <c r="K3815" s="40"/>
      <c r="L3815" s="43"/>
      <c r="M3815" s="202"/>
      <c r="N3815" s="203"/>
      <c r="O3815" s="68"/>
      <c r="P3815" s="68"/>
      <c r="Q3815" s="68"/>
      <c r="R3815" s="68"/>
      <c r="S3815" s="68"/>
      <c r="T3815" s="69"/>
      <c r="U3815" s="38"/>
      <c r="V3815" s="38"/>
      <c r="W3815" s="38"/>
      <c r="X3815" s="38"/>
      <c r="Y3815" s="38"/>
      <c r="Z3815" s="38"/>
      <c r="AA3815" s="38"/>
      <c r="AB3815" s="38"/>
      <c r="AC3815" s="38"/>
      <c r="AD3815" s="38"/>
      <c r="AE3815" s="38"/>
      <c r="AT3815" s="21" t="s">
        <v>972</v>
      </c>
      <c r="AU3815" s="21" t="s">
        <v>85</v>
      </c>
    </row>
    <row r="3816" spans="1:65" s="2" customFormat="1" ht="24.2" customHeight="1">
      <c r="A3816" s="38"/>
      <c r="B3816" s="39"/>
      <c r="C3816" s="186" t="s">
        <v>4223</v>
      </c>
      <c r="D3816" s="186" t="s">
        <v>533</v>
      </c>
      <c r="E3816" s="187" t="s">
        <v>4224</v>
      </c>
      <c r="F3816" s="188" t="s">
        <v>4225</v>
      </c>
      <c r="G3816" s="189" t="s">
        <v>651</v>
      </c>
      <c r="H3816" s="190">
        <v>1</v>
      </c>
      <c r="I3816" s="191"/>
      <c r="J3816" s="192">
        <f>ROUND(I3816*H3816,2)</f>
        <v>0</v>
      </c>
      <c r="K3816" s="188" t="s">
        <v>19</v>
      </c>
      <c r="L3816" s="43"/>
      <c r="M3816" s="193" t="s">
        <v>19</v>
      </c>
      <c r="N3816" s="194" t="s">
        <v>44</v>
      </c>
      <c r="O3816" s="68"/>
      <c r="P3816" s="195">
        <f>O3816*H3816</f>
        <v>0</v>
      </c>
      <c r="Q3816" s="195">
        <v>6.8040000000000003E-2</v>
      </c>
      <c r="R3816" s="195">
        <f>Q3816*H3816</f>
        <v>6.8040000000000003E-2</v>
      </c>
      <c r="S3816" s="195">
        <v>0</v>
      </c>
      <c r="T3816" s="196">
        <f>S3816*H3816</f>
        <v>0</v>
      </c>
      <c r="U3816" s="38"/>
      <c r="V3816" s="38"/>
      <c r="W3816" s="38"/>
      <c r="X3816" s="38"/>
      <c r="Y3816" s="38"/>
      <c r="Z3816" s="38"/>
      <c r="AA3816" s="38"/>
      <c r="AB3816" s="38"/>
      <c r="AC3816" s="38"/>
      <c r="AD3816" s="38"/>
      <c r="AE3816" s="38"/>
      <c r="AR3816" s="197" t="s">
        <v>642</v>
      </c>
      <c r="AT3816" s="197" t="s">
        <v>533</v>
      </c>
      <c r="AU3816" s="197" t="s">
        <v>85</v>
      </c>
      <c r="AY3816" s="21" t="s">
        <v>525</v>
      </c>
      <c r="BE3816" s="198">
        <f>IF(N3816="základní",J3816,0)</f>
        <v>0</v>
      </c>
      <c r="BF3816" s="198">
        <f>IF(N3816="snížená",J3816,0)</f>
        <v>0</v>
      </c>
      <c r="BG3816" s="198">
        <f>IF(N3816="zákl. přenesená",J3816,0)</f>
        <v>0</v>
      </c>
      <c r="BH3816" s="198">
        <f>IF(N3816="sníž. přenesená",J3816,0)</f>
        <v>0</v>
      </c>
      <c r="BI3816" s="198">
        <f>IF(N3816="nulová",J3816,0)</f>
        <v>0</v>
      </c>
      <c r="BJ3816" s="21" t="s">
        <v>85</v>
      </c>
      <c r="BK3816" s="198">
        <f>ROUND(I3816*H3816,2)</f>
        <v>0</v>
      </c>
      <c r="BL3816" s="21" t="s">
        <v>642</v>
      </c>
      <c r="BM3816" s="197" t="s">
        <v>4226</v>
      </c>
    </row>
    <row r="3817" spans="1:65" s="2" customFormat="1" ht="126.75">
      <c r="A3817" s="38"/>
      <c r="B3817" s="39"/>
      <c r="C3817" s="40"/>
      <c r="D3817" s="206" t="s">
        <v>972</v>
      </c>
      <c r="E3817" s="40"/>
      <c r="F3817" s="258" t="s">
        <v>4227</v>
      </c>
      <c r="G3817" s="40"/>
      <c r="H3817" s="40"/>
      <c r="I3817" s="201"/>
      <c r="J3817" s="40"/>
      <c r="K3817" s="40"/>
      <c r="L3817" s="43"/>
      <c r="M3817" s="202"/>
      <c r="N3817" s="203"/>
      <c r="O3817" s="68"/>
      <c r="P3817" s="68"/>
      <c r="Q3817" s="68"/>
      <c r="R3817" s="68"/>
      <c r="S3817" s="68"/>
      <c r="T3817" s="69"/>
      <c r="U3817" s="38"/>
      <c r="V3817" s="38"/>
      <c r="W3817" s="38"/>
      <c r="X3817" s="38"/>
      <c r="Y3817" s="38"/>
      <c r="Z3817" s="38"/>
      <c r="AA3817" s="38"/>
      <c r="AB3817" s="38"/>
      <c r="AC3817" s="38"/>
      <c r="AD3817" s="38"/>
      <c r="AE3817" s="38"/>
      <c r="AT3817" s="21" t="s">
        <v>972</v>
      </c>
      <c r="AU3817" s="21" t="s">
        <v>85</v>
      </c>
    </row>
    <row r="3818" spans="1:65" s="2" customFormat="1" ht="24.2" customHeight="1">
      <c r="A3818" s="38"/>
      <c r="B3818" s="39"/>
      <c r="C3818" s="186" t="s">
        <v>4228</v>
      </c>
      <c r="D3818" s="186" t="s">
        <v>533</v>
      </c>
      <c r="E3818" s="187" t="s">
        <v>4229</v>
      </c>
      <c r="F3818" s="188" t="s">
        <v>4230</v>
      </c>
      <c r="G3818" s="189" t="s">
        <v>651</v>
      </c>
      <c r="H3818" s="190">
        <v>1</v>
      </c>
      <c r="I3818" s="191"/>
      <c r="J3818" s="192">
        <f>ROUND(I3818*H3818,2)</f>
        <v>0</v>
      </c>
      <c r="K3818" s="188" t="s">
        <v>19</v>
      </c>
      <c r="L3818" s="43"/>
      <c r="M3818" s="193" t="s">
        <v>19</v>
      </c>
      <c r="N3818" s="194" t="s">
        <v>44</v>
      </c>
      <c r="O3818" s="68"/>
      <c r="P3818" s="195">
        <f>O3818*H3818</f>
        <v>0</v>
      </c>
      <c r="Q3818" s="195">
        <v>5.1029999999999999E-2</v>
      </c>
      <c r="R3818" s="195">
        <f>Q3818*H3818</f>
        <v>5.1029999999999999E-2</v>
      </c>
      <c r="S3818" s="195">
        <v>0</v>
      </c>
      <c r="T3818" s="196">
        <f>S3818*H3818</f>
        <v>0</v>
      </c>
      <c r="U3818" s="38"/>
      <c r="V3818" s="38"/>
      <c r="W3818" s="38"/>
      <c r="X3818" s="38"/>
      <c r="Y3818" s="38"/>
      <c r="Z3818" s="38"/>
      <c r="AA3818" s="38"/>
      <c r="AB3818" s="38"/>
      <c r="AC3818" s="38"/>
      <c r="AD3818" s="38"/>
      <c r="AE3818" s="38"/>
      <c r="AR3818" s="197" t="s">
        <v>642</v>
      </c>
      <c r="AT3818" s="197" t="s">
        <v>533</v>
      </c>
      <c r="AU3818" s="197" t="s">
        <v>85</v>
      </c>
      <c r="AY3818" s="21" t="s">
        <v>525</v>
      </c>
      <c r="BE3818" s="198">
        <f>IF(N3818="základní",J3818,0)</f>
        <v>0</v>
      </c>
      <c r="BF3818" s="198">
        <f>IF(N3818="snížená",J3818,0)</f>
        <v>0</v>
      </c>
      <c r="BG3818" s="198">
        <f>IF(N3818="zákl. přenesená",J3818,0)</f>
        <v>0</v>
      </c>
      <c r="BH3818" s="198">
        <f>IF(N3818="sníž. přenesená",J3818,0)</f>
        <v>0</v>
      </c>
      <c r="BI3818" s="198">
        <f>IF(N3818="nulová",J3818,0)</f>
        <v>0</v>
      </c>
      <c r="BJ3818" s="21" t="s">
        <v>85</v>
      </c>
      <c r="BK3818" s="198">
        <f>ROUND(I3818*H3818,2)</f>
        <v>0</v>
      </c>
      <c r="BL3818" s="21" t="s">
        <v>642</v>
      </c>
      <c r="BM3818" s="197" t="s">
        <v>4231</v>
      </c>
    </row>
    <row r="3819" spans="1:65" s="2" customFormat="1" ht="87.75">
      <c r="A3819" s="38"/>
      <c r="B3819" s="39"/>
      <c r="C3819" s="40"/>
      <c r="D3819" s="206" t="s">
        <v>972</v>
      </c>
      <c r="E3819" s="40"/>
      <c r="F3819" s="258" t="s">
        <v>4232</v>
      </c>
      <c r="G3819" s="40"/>
      <c r="H3819" s="40"/>
      <c r="I3819" s="201"/>
      <c r="J3819" s="40"/>
      <c r="K3819" s="40"/>
      <c r="L3819" s="43"/>
      <c r="M3819" s="202"/>
      <c r="N3819" s="203"/>
      <c r="O3819" s="68"/>
      <c r="P3819" s="68"/>
      <c r="Q3819" s="68"/>
      <c r="R3819" s="68"/>
      <c r="S3819" s="68"/>
      <c r="T3819" s="69"/>
      <c r="U3819" s="38"/>
      <c r="V3819" s="38"/>
      <c r="W3819" s="38"/>
      <c r="X3819" s="38"/>
      <c r="Y3819" s="38"/>
      <c r="Z3819" s="38"/>
      <c r="AA3819" s="38"/>
      <c r="AB3819" s="38"/>
      <c r="AC3819" s="38"/>
      <c r="AD3819" s="38"/>
      <c r="AE3819" s="38"/>
      <c r="AT3819" s="21" t="s">
        <v>972</v>
      </c>
      <c r="AU3819" s="21" t="s">
        <v>85</v>
      </c>
    </row>
    <row r="3820" spans="1:65" s="2" customFormat="1" ht="24.2" customHeight="1">
      <c r="A3820" s="38"/>
      <c r="B3820" s="39"/>
      <c r="C3820" s="186" t="s">
        <v>4233</v>
      </c>
      <c r="D3820" s="186" t="s">
        <v>533</v>
      </c>
      <c r="E3820" s="187" t="s">
        <v>4234</v>
      </c>
      <c r="F3820" s="188" t="s">
        <v>4235</v>
      </c>
      <c r="G3820" s="189" t="s">
        <v>651</v>
      </c>
      <c r="H3820" s="190">
        <v>1</v>
      </c>
      <c r="I3820" s="191"/>
      <c r="J3820" s="192">
        <f>ROUND(I3820*H3820,2)</f>
        <v>0</v>
      </c>
      <c r="K3820" s="188" t="s">
        <v>19</v>
      </c>
      <c r="L3820" s="43"/>
      <c r="M3820" s="193" t="s">
        <v>19</v>
      </c>
      <c r="N3820" s="194" t="s">
        <v>44</v>
      </c>
      <c r="O3820" s="68"/>
      <c r="P3820" s="195">
        <f>O3820*H3820</f>
        <v>0</v>
      </c>
      <c r="Q3820" s="195">
        <v>5.1029999999999999E-2</v>
      </c>
      <c r="R3820" s="195">
        <f>Q3820*H3820</f>
        <v>5.1029999999999999E-2</v>
      </c>
      <c r="S3820" s="195">
        <v>0</v>
      </c>
      <c r="T3820" s="196">
        <f>S3820*H3820</f>
        <v>0</v>
      </c>
      <c r="U3820" s="38"/>
      <c r="V3820" s="38"/>
      <c r="W3820" s="38"/>
      <c r="X3820" s="38"/>
      <c r="Y3820" s="38"/>
      <c r="Z3820" s="38"/>
      <c r="AA3820" s="38"/>
      <c r="AB3820" s="38"/>
      <c r="AC3820" s="38"/>
      <c r="AD3820" s="38"/>
      <c r="AE3820" s="38"/>
      <c r="AR3820" s="197" t="s">
        <v>642</v>
      </c>
      <c r="AT3820" s="197" t="s">
        <v>533</v>
      </c>
      <c r="AU3820" s="197" t="s">
        <v>85</v>
      </c>
      <c r="AY3820" s="21" t="s">
        <v>525</v>
      </c>
      <c r="BE3820" s="198">
        <f>IF(N3820="základní",J3820,0)</f>
        <v>0</v>
      </c>
      <c r="BF3820" s="198">
        <f>IF(N3820="snížená",J3820,0)</f>
        <v>0</v>
      </c>
      <c r="BG3820" s="198">
        <f>IF(N3820="zákl. přenesená",J3820,0)</f>
        <v>0</v>
      </c>
      <c r="BH3820" s="198">
        <f>IF(N3820="sníž. přenesená",J3820,0)</f>
        <v>0</v>
      </c>
      <c r="BI3820" s="198">
        <f>IF(N3820="nulová",J3820,0)</f>
        <v>0</v>
      </c>
      <c r="BJ3820" s="21" t="s">
        <v>85</v>
      </c>
      <c r="BK3820" s="198">
        <f>ROUND(I3820*H3820,2)</f>
        <v>0</v>
      </c>
      <c r="BL3820" s="21" t="s">
        <v>642</v>
      </c>
      <c r="BM3820" s="197" t="s">
        <v>4236</v>
      </c>
    </row>
    <row r="3821" spans="1:65" s="2" customFormat="1" ht="87.75">
      <c r="A3821" s="38"/>
      <c r="B3821" s="39"/>
      <c r="C3821" s="40"/>
      <c r="D3821" s="206" t="s">
        <v>972</v>
      </c>
      <c r="E3821" s="40"/>
      <c r="F3821" s="258" t="s">
        <v>4237</v>
      </c>
      <c r="G3821" s="40"/>
      <c r="H3821" s="40"/>
      <c r="I3821" s="201"/>
      <c r="J3821" s="40"/>
      <c r="K3821" s="40"/>
      <c r="L3821" s="43"/>
      <c r="M3821" s="202"/>
      <c r="N3821" s="203"/>
      <c r="O3821" s="68"/>
      <c r="P3821" s="68"/>
      <c r="Q3821" s="68"/>
      <c r="R3821" s="68"/>
      <c r="S3821" s="68"/>
      <c r="T3821" s="69"/>
      <c r="U3821" s="38"/>
      <c r="V3821" s="38"/>
      <c r="W3821" s="38"/>
      <c r="X3821" s="38"/>
      <c r="Y3821" s="38"/>
      <c r="Z3821" s="38"/>
      <c r="AA3821" s="38"/>
      <c r="AB3821" s="38"/>
      <c r="AC3821" s="38"/>
      <c r="AD3821" s="38"/>
      <c r="AE3821" s="38"/>
      <c r="AT3821" s="21" t="s">
        <v>972</v>
      </c>
      <c r="AU3821" s="21" t="s">
        <v>85</v>
      </c>
    </row>
    <row r="3822" spans="1:65" s="2" customFormat="1" ht="33" customHeight="1">
      <c r="A3822" s="38"/>
      <c r="B3822" s="39"/>
      <c r="C3822" s="186" t="s">
        <v>4238</v>
      </c>
      <c r="D3822" s="186" t="s">
        <v>533</v>
      </c>
      <c r="E3822" s="187" t="s">
        <v>4239</v>
      </c>
      <c r="F3822" s="188" t="s">
        <v>4240</v>
      </c>
      <c r="G3822" s="189" t="s">
        <v>651</v>
      </c>
      <c r="H3822" s="190">
        <v>1</v>
      </c>
      <c r="I3822" s="191"/>
      <c r="J3822" s="192">
        <f>ROUND(I3822*H3822,2)</f>
        <v>0</v>
      </c>
      <c r="K3822" s="188" t="s">
        <v>19</v>
      </c>
      <c r="L3822" s="43"/>
      <c r="M3822" s="193" t="s">
        <v>19</v>
      </c>
      <c r="N3822" s="194" t="s">
        <v>44</v>
      </c>
      <c r="O3822" s="68"/>
      <c r="P3822" s="195">
        <f>O3822*H3822</f>
        <v>0</v>
      </c>
      <c r="Q3822" s="195">
        <v>0.1074</v>
      </c>
      <c r="R3822" s="195">
        <f>Q3822*H3822</f>
        <v>0.1074</v>
      </c>
      <c r="S3822" s="195">
        <v>0</v>
      </c>
      <c r="T3822" s="196">
        <f>S3822*H3822</f>
        <v>0</v>
      </c>
      <c r="U3822" s="38"/>
      <c r="V3822" s="38"/>
      <c r="W3822" s="38"/>
      <c r="X3822" s="38"/>
      <c r="Y3822" s="38"/>
      <c r="Z3822" s="38"/>
      <c r="AA3822" s="38"/>
      <c r="AB3822" s="38"/>
      <c r="AC3822" s="38"/>
      <c r="AD3822" s="38"/>
      <c r="AE3822" s="38"/>
      <c r="AR3822" s="197" t="s">
        <v>642</v>
      </c>
      <c r="AT3822" s="197" t="s">
        <v>533</v>
      </c>
      <c r="AU3822" s="197" t="s">
        <v>85</v>
      </c>
      <c r="AY3822" s="21" t="s">
        <v>525</v>
      </c>
      <c r="BE3822" s="198">
        <f>IF(N3822="základní",J3822,0)</f>
        <v>0</v>
      </c>
      <c r="BF3822" s="198">
        <f>IF(N3822="snížená",J3822,0)</f>
        <v>0</v>
      </c>
      <c r="BG3822" s="198">
        <f>IF(N3822="zákl. přenesená",J3822,0)</f>
        <v>0</v>
      </c>
      <c r="BH3822" s="198">
        <f>IF(N3822="sníž. přenesená",J3822,0)</f>
        <v>0</v>
      </c>
      <c r="BI3822" s="198">
        <f>IF(N3822="nulová",J3822,0)</f>
        <v>0</v>
      </c>
      <c r="BJ3822" s="21" t="s">
        <v>85</v>
      </c>
      <c r="BK3822" s="198">
        <f>ROUND(I3822*H3822,2)</f>
        <v>0</v>
      </c>
      <c r="BL3822" s="21" t="s">
        <v>642</v>
      </c>
      <c r="BM3822" s="197" t="s">
        <v>4241</v>
      </c>
    </row>
    <row r="3823" spans="1:65" s="2" customFormat="1" ht="126.75">
      <c r="A3823" s="38"/>
      <c r="B3823" s="39"/>
      <c r="C3823" s="40"/>
      <c r="D3823" s="206" t="s">
        <v>972</v>
      </c>
      <c r="E3823" s="40"/>
      <c r="F3823" s="258" t="s">
        <v>4242</v>
      </c>
      <c r="G3823" s="40"/>
      <c r="H3823" s="40"/>
      <c r="I3823" s="201"/>
      <c r="J3823" s="40"/>
      <c r="K3823" s="40"/>
      <c r="L3823" s="43"/>
      <c r="M3823" s="202"/>
      <c r="N3823" s="203"/>
      <c r="O3823" s="68"/>
      <c r="P3823" s="68"/>
      <c r="Q3823" s="68"/>
      <c r="R3823" s="68"/>
      <c r="S3823" s="68"/>
      <c r="T3823" s="69"/>
      <c r="U3823" s="38"/>
      <c r="V3823" s="38"/>
      <c r="W3823" s="38"/>
      <c r="X3823" s="38"/>
      <c r="Y3823" s="38"/>
      <c r="Z3823" s="38"/>
      <c r="AA3823" s="38"/>
      <c r="AB3823" s="38"/>
      <c r="AC3823" s="38"/>
      <c r="AD3823" s="38"/>
      <c r="AE3823" s="38"/>
      <c r="AT3823" s="21" t="s">
        <v>972</v>
      </c>
      <c r="AU3823" s="21" t="s">
        <v>85</v>
      </c>
    </row>
    <row r="3824" spans="1:65" s="2" customFormat="1" ht="16.5" customHeight="1">
      <c r="A3824" s="38"/>
      <c r="B3824" s="39"/>
      <c r="C3824" s="186" t="s">
        <v>4243</v>
      </c>
      <c r="D3824" s="186" t="s">
        <v>533</v>
      </c>
      <c r="E3824" s="187" t="s">
        <v>4244</v>
      </c>
      <c r="F3824" s="188" t="s">
        <v>4245</v>
      </c>
      <c r="G3824" s="189" t="s">
        <v>651</v>
      </c>
      <c r="H3824" s="190">
        <v>1</v>
      </c>
      <c r="I3824" s="191"/>
      <c r="J3824" s="192">
        <f>ROUND(I3824*H3824,2)</f>
        <v>0</v>
      </c>
      <c r="K3824" s="188" t="s">
        <v>19</v>
      </c>
      <c r="L3824" s="43"/>
      <c r="M3824" s="193" t="s">
        <v>19</v>
      </c>
      <c r="N3824" s="194" t="s">
        <v>44</v>
      </c>
      <c r="O3824" s="68"/>
      <c r="P3824" s="195">
        <f>O3824*H3824</f>
        <v>0</v>
      </c>
      <c r="Q3824" s="195">
        <v>6.2399999999999997E-2</v>
      </c>
      <c r="R3824" s="195">
        <f>Q3824*H3824</f>
        <v>6.2399999999999997E-2</v>
      </c>
      <c r="S3824" s="195">
        <v>0</v>
      </c>
      <c r="T3824" s="196">
        <f>S3824*H3824</f>
        <v>0</v>
      </c>
      <c r="U3824" s="38"/>
      <c r="V3824" s="38"/>
      <c r="W3824" s="38"/>
      <c r="X3824" s="38"/>
      <c r="Y3824" s="38"/>
      <c r="Z3824" s="38"/>
      <c r="AA3824" s="38"/>
      <c r="AB3824" s="38"/>
      <c r="AC3824" s="38"/>
      <c r="AD3824" s="38"/>
      <c r="AE3824" s="38"/>
      <c r="AR3824" s="197" t="s">
        <v>642</v>
      </c>
      <c r="AT3824" s="197" t="s">
        <v>533</v>
      </c>
      <c r="AU3824" s="197" t="s">
        <v>85</v>
      </c>
      <c r="AY3824" s="21" t="s">
        <v>525</v>
      </c>
      <c r="BE3824" s="198">
        <f>IF(N3824="základní",J3824,0)</f>
        <v>0</v>
      </c>
      <c r="BF3824" s="198">
        <f>IF(N3824="snížená",J3824,0)</f>
        <v>0</v>
      </c>
      <c r="BG3824" s="198">
        <f>IF(N3824="zákl. přenesená",J3824,0)</f>
        <v>0</v>
      </c>
      <c r="BH3824" s="198">
        <f>IF(N3824="sníž. přenesená",J3824,0)</f>
        <v>0</v>
      </c>
      <c r="BI3824" s="198">
        <f>IF(N3824="nulová",J3824,0)</f>
        <v>0</v>
      </c>
      <c r="BJ3824" s="21" t="s">
        <v>85</v>
      </c>
      <c r="BK3824" s="198">
        <f>ROUND(I3824*H3824,2)</f>
        <v>0</v>
      </c>
      <c r="BL3824" s="21" t="s">
        <v>642</v>
      </c>
      <c r="BM3824" s="197" t="s">
        <v>4246</v>
      </c>
    </row>
    <row r="3825" spans="1:65" s="2" customFormat="1" ht="97.5">
      <c r="A3825" s="38"/>
      <c r="B3825" s="39"/>
      <c r="C3825" s="40"/>
      <c r="D3825" s="206" t="s">
        <v>972</v>
      </c>
      <c r="E3825" s="40"/>
      <c r="F3825" s="258" t="s">
        <v>4247</v>
      </c>
      <c r="G3825" s="40"/>
      <c r="H3825" s="40"/>
      <c r="I3825" s="201"/>
      <c r="J3825" s="40"/>
      <c r="K3825" s="40"/>
      <c r="L3825" s="43"/>
      <c r="M3825" s="202"/>
      <c r="N3825" s="203"/>
      <c r="O3825" s="68"/>
      <c r="P3825" s="68"/>
      <c r="Q3825" s="68"/>
      <c r="R3825" s="68"/>
      <c r="S3825" s="68"/>
      <c r="T3825" s="69"/>
      <c r="U3825" s="38"/>
      <c r="V3825" s="38"/>
      <c r="W3825" s="38"/>
      <c r="X3825" s="38"/>
      <c r="Y3825" s="38"/>
      <c r="Z3825" s="38"/>
      <c r="AA3825" s="38"/>
      <c r="AB3825" s="38"/>
      <c r="AC3825" s="38"/>
      <c r="AD3825" s="38"/>
      <c r="AE3825" s="38"/>
      <c r="AT3825" s="21" t="s">
        <v>972</v>
      </c>
      <c r="AU3825" s="21" t="s">
        <v>85</v>
      </c>
    </row>
    <row r="3826" spans="1:65" s="2" customFormat="1" ht="33" customHeight="1">
      <c r="A3826" s="38"/>
      <c r="B3826" s="39"/>
      <c r="C3826" s="186" t="s">
        <v>4248</v>
      </c>
      <c r="D3826" s="186" t="s">
        <v>533</v>
      </c>
      <c r="E3826" s="187" t="s">
        <v>4249</v>
      </c>
      <c r="F3826" s="188" t="s">
        <v>4250</v>
      </c>
      <c r="G3826" s="189" t="s">
        <v>651</v>
      </c>
      <c r="H3826" s="190">
        <v>1</v>
      </c>
      <c r="I3826" s="191"/>
      <c r="J3826" s="192">
        <f>ROUND(I3826*H3826,2)</f>
        <v>0</v>
      </c>
      <c r="K3826" s="188" t="s">
        <v>19</v>
      </c>
      <c r="L3826" s="43"/>
      <c r="M3826" s="193" t="s">
        <v>19</v>
      </c>
      <c r="N3826" s="194" t="s">
        <v>44</v>
      </c>
      <c r="O3826" s="68"/>
      <c r="P3826" s="195">
        <f>O3826*H3826</f>
        <v>0</v>
      </c>
      <c r="Q3826" s="195">
        <v>0.12640000000000001</v>
      </c>
      <c r="R3826" s="195">
        <f>Q3826*H3826</f>
        <v>0.12640000000000001</v>
      </c>
      <c r="S3826" s="195">
        <v>0</v>
      </c>
      <c r="T3826" s="196">
        <f>S3826*H3826</f>
        <v>0</v>
      </c>
      <c r="U3826" s="38"/>
      <c r="V3826" s="38"/>
      <c r="W3826" s="38"/>
      <c r="X3826" s="38"/>
      <c r="Y3826" s="38"/>
      <c r="Z3826" s="38"/>
      <c r="AA3826" s="38"/>
      <c r="AB3826" s="38"/>
      <c r="AC3826" s="38"/>
      <c r="AD3826" s="38"/>
      <c r="AE3826" s="38"/>
      <c r="AR3826" s="197" t="s">
        <v>642</v>
      </c>
      <c r="AT3826" s="197" t="s">
        <v>533</v>
      </c>
      <c r="AU3826" s="197" t="s">
        <v>85</v>
      </c>
      <c r="AY3826" s="21" t="s">
        <v>525</v>
      </c>
      <c r="BE3826" s="198">
        <f>IF(N3826="základní",J3826,0)</f>
        <v>0</v>
      </c>
      <c r="BF3826" s="198">
        <f>IF(N3826="snížená",J3826,0)</f>
        <v>0</v>
      </c>
      <c r="BG3826" s="198">
        <f>IF(N3826="zákl. přenesená",J3826,0)</f>
        <v>0</v>
      </c>
      <c r="BH3826" s="198">
        <f>IF(N3826="sníž. přenesená",J3826,0)</f>
        <v>0</v>
      </c>
      <c r="BI3826" s="198">
        <f>IF(N3826="nulová",J3826,0)</f>
        <v>0</v>
      </c>
      <c r="BJ3826" s="21" t="s">
        <v>85</v>
      </c>
      <c r="BK3826" s="198">
        <f>ROUND(I3826*H3826,2)</f>
        <v>0</v>
      </c>
      <c r="BL3826" s="21" t="s">
        <v>642</v>
      </c>
      <c r="BM3826" s="197" t="s">
        <v>4251</v>
      </c>
    </row>
    <row r="3827" spans="1:65" s="2" customFormat="1" ht="136.5">
      <c r="A3827" s="38"/>
      <c r="B3827" s="39"/>
      <c r="C3827" s="40"/>
      <c r="D3827" s="206" t="s">
        <v>972</v>
      </c>
      <c r="E3827" s="40"/>
      <c r="F3827" s="258" t="s">
        <v>4252</v>
      </c>
      <c r="G3827" s="40"/>
      <c r="H3827" s="40"/>
      <c r="I3827" s="201"/>
      <c r="J3827" s="40"/>
      <c r="K3827" s="40"/>
      <c r="L3827" s="43"/>
      <c r="M3827" s="202"/>
      <c r="N3827" s="203"/>
      <c r="O3827" s="68"/>
      <c r="P3827" s="68"/>
      <c r="Q3827" s="68"/>
      <c r="R3827" s="68"/>
      <c r="S3827" s="68"/>
      <c r="T3827" s="69"/>
      <c r="U3827" s="38"/>
      <c r="V3827" s="38"/>
      <c r="W3827" s="38"/>
      <c r="X3827" s="38"/>
      <c r="Y3827" s="38"/>
      <c r="Z3827" s="38"/>
      <c r="AA3827" s="38"/>
      <c r="AB3827" s="38"/>
      <c r="AC3827" s="38"/>
      <c r="AD3827" s="38"/>
      <c r="AE3827" s="38"/>
      <c r="AT3827" s="21" t="s">
        <v>972</v>
      </c>
      <c r="AU3827" s="21" t="s">
        <v>85</v>
      </c>
    </row>
    <row r="3828" spans="1:65" s="2" customFormat="1" ht="24.2" customHeight="1">
      <c r="A3828" s="38"/>
      <c r="B3828" s="39"/>
      <c r="C3828" s="186" t="s">
        <v>4253</v>
      </c>
      <c r="D3828" s="186" t="s">
        <v>533</v>
      </c>
      <c r="E3828" s="187" t="s">
        <v>4254</v>
      </c>
      <c r="F3828" s="188" t="s">
        <v>4255</v>
      </c>
      <c r="G3828" s="189" t="s">
        <v>651</v>
      </c>
      <c r="H3828" s="190">
        <v>1</v>
      </c>
      <c r="I3828" s="191"/>
      <c r="J3828" s="192">
        <f>ROUND(I3828*H3828,2)</f>
        <v>0</v>
      </c>
      <c r="K3828" s="188" t="s">
        <v>19</v>
      </c>
      <c r="L3828" s="43"/>
      <c r="M3828" s="193" t="s">
        <v>19</v>
      </c>
      <c r="N3828" s="194" t="s">
        <v>44</v>
      </c>
      <c r="O3828" s="68"/>
      <c r="P3828" s="195">
        <f>O3828*H3828</f>
        <v>0</v>
      </c>
      <c r="Q3828" s="195">
        <v>0.11600000000000001</v>
      </c>
      <c r="R3828" s="195">
        <f>Q3828*H3828</f>
        <v>0.11600000000000001</v>
      </c>
      <c r="S3828" s="195">
        <v>0</v>
      </c>
      <c r="T3828" s="196">
        <f>S3828*H3828</f>
        <v>0</v>
      </c>
      <c r="U3828" s="38"/>
      <c r="V3828" s="38"/>
      <c r="W3828" s="38"/>
      <c r="X3828" s="38"/>
      <c r="Y3828" s="38"/>
      <c r="Z3828" s="38"/>
      <c r="AA3828" s="38"/>
      <c r="AB3828" s="38"/>
      <c r="AC3828" s="38"/>
      <c r="AD3828" s="38"/>
      <c r="AE3828" s="38"/>
      <c r="AR3828" s="197" t="s">
        <v>642</v>
      </c>
      <c r="AT3828" s="197" t="s">
        <v>533</v>
      </c>
      <c r="AU3828" s="197" t="s">
        <v>85</v>
      </c>
      <c r="AY3828" s="21" t="s">
        <v>525</v>
      </c>
      <c r="BE3828" s="198">
        <f>IF(N3828="základní",J3828,0)</f>
        <v>0</v>
      </c>
      <c r="BF3828" s="198">
        <f>IF(N3828="snížená",J3828,0)</f>
        <v>0</v>
      </c>
      <c r="BG3828" s="198">
        <f>IF(N3828="zákl. přenesená",J3828,0)</f>
        <v>0</v>
      </c>
      <c r="BH3828" s="198">
        <f>IF(N3828="sníž. přenesená",J3828,0)</f>
        <v>0</v>
      </c>
      <c r="BI3828" s="198">
        <f>IF(N3828="nulová",J3828,0)</f>
        <v>0</v>
      </c>
      <c r="BJ3828" s="21" t="s">
        <v>85</v>
      </c>
      <c r="BK3828" s="198">
        <f>ROUND(I3828*H3828,2)</f>
        <v>0</v>
      </c>
      <c r="BL3828" s="21" t="s">
        <v>642</v>
      </c>
      <c r="BM3828" s="197" t="s">
        <v>4256</v>
      </c>
    </row>
    <row r="3829" spans="1:65" s="2" customFormat="1" ht="136.5">
      <c r="A3829" s="38"/>
      <c r="B3829" s="39"/>
      <c r="C3829" s="40"/>
      <c r="D3829" s="206" t="s">
        <v>972</v>
      </c>
      <c r="E3829" s="40"/>
      <c r="F3829" s="258" t="s">
        <v>4257</v>
      </c>
      <c r="G3829" s="40"/>
      <c r="H3829" s="40"/>
      <c r="I3829" s="201"/>
      <c r="J3829" s="40"/>
      <c r="K3829" s="40"/>
      <c r="L3829" s="43"/>
      <c r="M3829" s="202"/>
      <c r="N3829" s="203"/>
      <c r="O3829" s="68"/>
      <c r="P3829" s="68"/>
      <c r="Q3829" s="68"/>
      <c r="R3829" s="68"/>
      <c r="S3829" s="68"/>
      <c r="T3829" s="69"/>
      <c r="U3829" s="38"/>
      <c r="V3829" s="38"/>
      <c r="W3829" s="38"/>
      <c r="X3829" s="38"/>
      <c r="Y3829" s="38"/>
      <c r="Z3829" s="38"/>
      <c r="AA3829" s="38"/>
      <c r="AB3829" s="38"/>
      <c r="AC3829" s="38"/>
      <c r="AD3829" s="38"/>
      <c r="AE3829" s="38"/>
      <c r="AT3829" s="21" t="s">
        <v>972</v>
      </c>
      <c r="AU3829" s="21" t="s">
        <v>85</v>
      </c>
    </row>
    <row r="3830" spans="1:65" s="2" customFormat="1" ht="24.2" customHeight="1">
      <c r="A3830" s="38"/>
      <c r="B3830" s="39"/>
      <c r="C3830" s="186" t="s">
        <v>4258</v>
      </c>
      <c r="D3830" s="186" t="s">
        <v>533</v>
      </c>
      <c r="E3830" s="187" t="s">
        <v>4259</v>
      </c>
      <c r="F3830" s="188" t="s">
        <v>4260</v>
      </c>
      <c r="G3830" s="189" t="s">
        <v>651</v>
      </c>
      <c r="H3830" s="190">
        <v>1</v>
      </c>
      <c r="I3830" s="191"/>
      <c r="J3830" s="192">
        <f>ROUND(I3830*H3830,2)</f>
        <v>0</v>
      </c>
      <c r="K3830" s="188" t="s">
        <v>19</v>
      </c>
      <c r="L3830" s="43"/>
      <c r="M3830" s="193" t="s">
        <v>19</v>
      </c>
      <c r="N3830" s="194" t="s">
        <v>44</v>
      </c>
      <c r="O3830" s="68"/>
      <c r="P3830" s="195">
        <f>O3830*H3830</f>
        <v>0</v>
      </c>
      <c r="Q3830" s="195">
        <v>8.4239999999999995E-2</v>
      </c>
      <c r="R3830" s="195">
        <f>Q3830*H3830</f>
        <v>8.4239999999999995E-2</v>
      </c>
      <c r="S3830" s="195">
        <v>0</v>
      </c>
      <c r="T3830" s="196">
        <f>S3830*H3830</f>
        <v>0</v>
      </c>
      <c r="U3830" s="38"/>
      <c r="V3830" s="38"/>
      <c r="W3830" s="38"/>
      <c r="X3830" s="38"/>
      <c r="Y3830" s="38"/>
      <c r="Z3830" s="38"/>
      <c r="AA3830" s="38"/>
      <c r="AB3830" s="38"/>
      <c r="AC3830" s="38"/>
      <c r="AD3830" s="38"/>
      <c r="AE3830" s="38"/>
      <c r="AR3830" s="197" t="s">
        <v>642</v>
      </c>
      <c r="AT3830" s="197" t="s">
        <v>533</v>
      </c>
      <c r="AU3830" s="197" t="s">
        <v>85</v>
      </c>
      <c r="AY3830" s="21" t="s">
        <v>525</v>
      </c>
      <c r="BE3830" s="198">
        <f>IF(N3830="základní",J3830,0)</f>
        <v>0</v>
      </c>
      <c r="BF3830" s="198">
        <f>IF(N3830="snížená",J3830,0)</f>
        <v>0</v>
      </c>
      <c r="BG3830" s="198">
        <f>IF(N3830="zákl. přenesená",J3830,0)</f>
        <v>0</v>
      </c>
      <c r="BH3830" s="198">
        <f>IF(N3830="sníž. přenesená",J3830,0)</f>
        <v>0</v>
      </c>
      <c r="BI3830" s="198">
        <f>IF(N3830="nulová",J3830,0)</f>
        <v>0</v>
      </c>
      <c r="BJ3830" s="21" t="s">
        <v>85</v>
      </c>
      <c r="BK3830" s="198">
        <f>ROUND(I3830*H3830,2)</f>
        <v>0</v>
      </c>
      <c r="BL3830" s="21" t="s">
        <v>642</v>
      </c>
      <c r="BM3830" s="197" t="s">
        <v>4261</v>
      </c>
    </row>
    <row r="3831" spans="1:65" s="2" customFormat="1" ht="156">
      <c r="A3831" s="38"/>
      <c r="B3831" s="39"/>
      <c r="C3831" s="40"/>
      <c r="D3831" s="206" t="s">
        <v>972</v>
      </c>
      <c r="E3831" s="40"/>
      <c r="F3831" s="258" t="s">
        <v>4262</v>
      </c>
      <c r="G3831" s="40"/>
      <c r="H3831" s="40"/>
      <c r="I3831" s="201"/>
      <c r="J3831" s="40"/>
      <c r="K3831" s="40"/>
      <c r="L3831" s="43"/>
      <c r="M3831" s="202"/>
      <c r="N3831" s="203"/>
      <c r="O3831" s="68"/>
      <c r="P3831" s="68"/>
      <c r="Q3831" s="68"/>
      <c r="R3831" s="68"/>
      <c r="S3831" s="68"/>
      <c r="T3831" s="69"/>
      <c r="U3831" s="38"/>
      <c r="V3831" s="38"/>
      <c r="W3831" s="38"/>
      <c r="X3831" s="38"/>
      <c r="Y3831" s="38"/>
      <c r="Z3831" s="38"/>
      <c r="AA3831" s="38"/>
      <c r="AB3831" s="38"/>
      <c r="AC3831" s="38"/>
      <c r="AD3831" s="38"/>
      <c r="AE3831" s="38"/>
      <c r="AT3831" s="21" t="s">
        <v>972</v>
      </c>
      <c r="AU3831" s="21" t="s">
        <v>85</v>
      </c>
    </row>
    <row r="3832" spans="1:65" s="2" customFormat="1" ht="16.5" customHeight="1">
      <c r="A3832" s="38"/>
      <c r="B3832" s="39"/>
      <c r="C3832" s="186" t="s">
        <v>4263</v>
      </c>
      <c r="D3832" s="186" t="s">
        <v>533</v>
      </c>
      <c r="E3832" s="187" t="s">
        <v>4264</v>
      </c>
      <c r="F3832" s="188" t="s">
        <v>4265</v>
      </c>
      <c r="G3832" s="189" t="s">
        <v>651</v>
      </c>
      <c r="H3832" s="190">
        <v>1</v>
      </c>
      <c r="I3832" s="191"/>
      <c r="J3832" s="192">
        <f>ROUND(I3832*H3832,2)</f>
        <v>0</v>
      </c>
      <c r="K3832" s="188" t="s">
        <v>19</v>
      </c>
      <c r="L3832" s="43"/>
      <c r="M3832" s="193" t="s">
        <v>19</v>
      </c>
      <c r="N3832" s="194" t="s">
        <v>44</v>
      </c>
      <c r="O3832" s="68"/>
      <c r="P3832" s="195">
        <f>O3832*H3832</f>
        <v>0</v>
      </c>
      <c r="Q3832" s="195">
        <v>6.8040000000000003E-2</v>
      </c>
      <c r="R3832" s="195">
        <f>Q3832*H3832</f>
        <v>6.8040000000000003E-2</v>
      </c>
      <c r="S3832" s="195">
        <v>0</v>
      </c>
      <c r="T3832" s="196">
        <f>S3832*H3832</f>
        <v>0</v>
      </c>
      <c r="U3832" s="38"/>
      <c r="V3832" s="38"/>
      <c r="W3832" s="38"/>
      <c r="X3832" s="38"/>
      <c r="Y3832" s="38"/>
      <c r="Z3832" s="38"/>
      <c r="AA3832" s="38"/>
      <c r="AB3832" s="38"/>
      <c r="AC3832" s="38"/>
      <c r="AD3832" s="38"/>
      <c r="AE3832" s="38"/>
      <c r="AR3832" s="197" t="s">
        <v>642</v>
      </c>
      <c r="AT3832" s="197" t="s">
        <v>533</v>
      </c>
      <c r="AU3832" s="197" t="s">
        <v>85</v>
      </c>
      <c r="AY3832" s="21" t="s">
        <v>525</v>
      </c>
      <c r="BE3832" s="198">
        <f>IF(N3832="základní",J3832,0)</f>
        <v>0</v>
      </c>
      <c r="BF3832" s="198">
        <f>IF(N3832="snížená",J3832,0)</f>
        <v>0</v>
      </c>
      <c r="BG3832" s="198">
        <f>IF(N3832="zákl. přenesená",J3832,0)</f>
        <v>0</v>
      </c>
      <c r="BH3832" s="198">
        <f>IF(N3832="sníž. přenesená",J3832,0)</f>
        <v>0</v>
      </c>
      <c r="BI3832" s="198">
        <f>IF(N3832="nulová",J3832,0)</f>
        <v>0</v>
      </c>
      <c r="BJ3832" s="21" t="s">
        <v>85</v>
      </c>
      <c r="BK3832" s="198">
        <f>ROUND(I3832*H3832,2)</f>
        <v>0</v>
      </c>
      <c r="BL3832" s="21" t="s">
        <v>642</v>
      </c>
      <c r="BM3832" s="197" t="s">
        <v>4266</v>
      </c>
    </row>
    <row r="3833" spans="1:65" s="2" customFormat="1" ht="126.75">
      <c r="A3833" s="38"/>
      <c r="B3833" s="39"/>
      <c r="C3833" s="40"/>
      <c r="D3833" s="206" t="s">
        <v>972</v>
      </c>
      <c r="E3833" s="40"/>
      <c r="F3833" s="258" t="s">
        <v>4267</v>
      </c>
      <c r="G3833" s="40"/>
      <c r="H3833" s="40"/>
      <c r="I3833" s="201"/>
      <c r="J3833" s="40"/>
      <c r="K3833" s="40"/>
      <c r="L3833" s="43"/>
      <c r="M3833" s="202"/>
      <c r="N3833" s="203"/>
      <c r="O3833" s="68"/>
      <c r="P3833" s="68"/>
      <c r="Q3833" s="68"/>
      <c r="R3833" s="68"/>
      <c r="S3833" s="68"/>
      <c r="T3833" s="69"/>
      <c r="U3833" s="38"/>
      <c r="V3833" s="38"/>
      <c r="W3833" s="38"/>
      <c r="X3833" s="38"/>
      <c r="Y3833" s="38"/>
      <c r="Z3833" s="38"/>
      <c r="AA3833" s="38"/>
      <c r="AB3833" s="38"/>
      <c r="AC3833" s="38"/>
      <c r="AD3833" s="38"/>
      <c r="AE3833" s="38"/>
      <c r="AT3833" s="21" t="s">
        <v>972</v>
      </c>
      <c r="AU3833" s="21" t="s">
        <v>85</v>
      </c>
    </row>
    <row r="3834" spans="1:65" s="2" customFormat="1" ht="24.2" customHeight="1">
      <c r="A3834" s="38"/>
      <c r="B3834" s="39"/>
      <c r="C3834" s="186" t="s">
        <v>4268</v>
      </c>
      <c r="D3834" s="186" t="s">
        <v>533</v>
      </c>
      <c r="E3834" s="187" t="s">
        <v>4269</v>
      </c>
      <c r="F3834" s="188" t="s">
        <v>4270</v>
      </c>
      <c r="G3834" s="189" t="s">
        <v>651</v>
      </c>
      <c r="H3834" s="190">
        <v>1</v>
      </c>
      <c r="I3834" s="191"/>
      <c r="J3834" s="192">
        <f>ROUND(I3834*H3834,2)</f>
        <v>0</v>
      </c>
      <c r="K3834" s="188" t="s">
        <v>19</v>
      </c>
      <c r="L3834" s="43"/>
      <c r="M3834" s="193" t="s">
        <v>19</v>
      </c>
      <c r="N3834" s="194" t="s">
        <v>44</v>
      </c>
      <c r="O3834" s="68"/>
      <c r="P3834" s="195">
        <f>O3834*H3834</f>
        <v>0</v>
      </c>
      <c r="Q3834" s="195">
        <v>6.8040000000000003E-2</v>
      </c>
      <c r="R3834" s="195">
        <f>Q3834*H3834</f>
        <v>6.8040000000000003E-2</v>
      </c>
      <c r="S3834" s="195">
        <v>0</v>
      </c>
      <c r="T3834" s="196">
        <f>S3834*H3834</f>
        <v>0</v>
      </c>
      <c r="U3834" s="38"/>
      <c r="V3834" s="38"/>
      <c r="W3834" s="38"/>
      <c r="X3834" s="38"/>
      <c r="Y3834" s="38"/>
      <c r="Z3834" s="38"/>
      <c r="AA3834" s="38"/>
      <c r="AB3834" s="38"/>
      <c r="AC3834" s="38"/>
      <c r="AD3834" s="38"/>
      <c r="AE3834" s="38"/>
      <c r="AR3834" s="197" t="s">
        <v>642</v>
      </c>
      <c r="AT3834" s="197" t="s">
        <v>533</v>
      </c>
      <c r="AU3834" s="197" t="s">
        <v>85</v>
      </c>
      <c r="AY3834" s="21" t="s">
        <v>525</v>
      </c>
      <c r="BE3834" s="198">
        <f>IF(N3834="základní",J3834,0)</f>
        <v>0</v>
      </c>
      <c r="BF3834" s="198">
        <f>IF(N3834="snížená",J3834,0)</f>
        <v>0</v>
      </c>
      <c r="BG3834" s="198">
        <f>IF(N3834="zákl. přenesená",J3834,0)</f>
        <v>0</v>
      </c>
      <c r="BH3834" s="198">
        <f>IF(N3834="sníž. přenesená",J3834,0)</f>
        <v>0</v>
      </c>
      <c r="BI3834" s="198">
        <f>IF(N3834="nulová",J3834,0)</f>
        <v>0</v>
      </c>
      <c r="BJ3834" s="21" t="s">
        <v>85</v>
      </c>
      <c r="BK3834" s="198">
        <f>ROUND(I3834*H3834,2)</f>
        <v>0</v>
      </c>
      <c r="BL3834" s="21" t="s">
        <v>642</v>
      </c>
      <c r="BM3834" s="197" t="s">
        <v>4271</v>
      </c>
    </row>
    <row r="3835" spans="1:65" s="2" customFormat="1" ht="87.75">
      <c r="A3835" s="38"/>
      <c r="B3835" s="39"/>
      <c r="C3835" s="40"/>
      <c r="D3835" s="206" t="s">
        <v>972</v>
      </c>
      <c r="E3835" s="40"/>
      <c r="F3835" s="258" t="s">
        <v>4272</v>
      </c>
      <c r="G3835" s="40"/>
      <c r="H3835" s="40"/>
      <c r="I3835" s="201"/>
      <c r="J3835" s="40"/>
      <c r="K3835" s="40"/>
      <c r="L3835" s="43"/>
      <c r="M3835" s="202"/>
      <c r="N3835" s="203"/>
      <c r="O3835" s="68"/>
      <c r="P3835" s="68"/>
      <c r="Q3835" s="68"/>
      <c r="R3835" s="68"/>
      <c r="S3835" s="68"/>
      <c r="T3835" s="69"/>
      <c r="U3835" s="38"/>
      <c r="V3835" s="38"/>
      <c r="W3835" s="38"/>
      <c r="X3835" s="38"/>
      <c r="Y3835" s="38"/>
      <c r="Z3835" s="38"/>
      <c r="AA3835" s="38"/>
      <c r="AB3835" s="38"/>
      <c r="AC3835" s="38"/>
      <c r="AD3835" s="38"/>
      <c r="AE3835" s="38"/>
      <c r="AT3835" s="21" t="s">
        <v>972</v>
      </c>
      <c r="AU3835" s="21" t="s">
        <v>85</v>
      </c>
    </row>
    <row r="3836" spans="1:65" s="2" customFormat="1" ht="24.2" customHeight="1">
      <c r="A3836" s="38"/>
      <c r="B3836" s="39"/>
      <c r="C3836" s="186" t="s">
        <v>4273</v>
      </c>
      <c r="D3836" s="186" t="s">
        <v>533</v>
      </c>
      <c r="E3836" s="187" t="s">
        <v>4274</v>
      </c>
      <c r="F3836" s="188" t="s">
        <v>4275</v>
      </c>
      <c r="G3836" s="189" t="s">
        <v>651</v>
      </c>
      <c r="H3836" s="190">
        <v>1</v>
      </c>
      <c r="I3836" s="191"/>
      <c r="J3836" s="192">
        <f>ROUND(I3836*H3836,2)</f>
        <v>0</v>
      </c>
      <c r="K3836" s="188" t="s">
        <v>19</v>
      </c>
      <c r="L3836" s="43"/>
      <c r="M3836" s="193" t="s">
        <v>19</v>
      </c>
      <c r="N3836" s="194" t="s">
        <v>44</v>
      </c>
      <c r="O3836" s="68"/>
      <c r="P3836" s="195">
        <f>O3836*H3836</f>
        <v>0</v>
      </c>
      <c r="Q3836" s="195">
        <v>0.28079999999999999</v>
      </c>
      <c r="R3836" s="195">
        <f>Q3836*H3836</f>
        <v>0.28079999999999999</v>
      </c>
      <c r="S3836" s="195">
        <v>0</v>
      </c>
      <c r="T3836" s="196">
        <f>S3836*H3836</f>
        <v>0</v>
      </c>
      <c r="U3836" s="38"/>
      <c r="V3836" s="38"/>
      <c r="W3836" s="38"/>
      <c r="X3836" s="38"/>
      <c r="Y3836" s="38"/>
      <c r="Z3836" s="38"/>
      <c r="AA3836" s="38"/>
      <c r="AB3836" s="38"/>
      <c r="AC3836" s="38"/>
      <c r="AD3836" s="38"/>
      <c r="AE3836" s="38"/>
      <c r="AR3836" s="197" t="s">
        <v>642</v>
      </c>
      <c r="AT3836" s="197" t="s">
        <v>533</v>
      </c>
      <c r="AU3836" s="197" t="s">
        <v>85</v>
      </c>
      <c r="AY3836" s="21" t="s">
        <v>525</v>
      </c>
      <c r="BE3836" s="198">
        <f>IF(N3836="základní",J3836,0)</f>
        <v>0</v>
      </c>
      <c r="BF3836" s="198">
        <f>IF(N3836="snížená",J3836,0)</f>
        <v>0</v>
      </c>
      <c r="BG3836" s="198">
        <f>IF(N3836="zákl. přenesená",J3836,0)</f>
        <v>0</v>
      </c>
      <c r="BH3836" s="198">
        <f>IF(N3836="sníž. přenesená",J3836,0)</f>
        <v>0</v>
      </c>
      <c r="BI3836" s="198">
        <f>IF(N3836="nulová",J3836,0)</f>
        <v>0</v>
      </c>
      <c r="BJ3836" s="21" t="s">
        <v>85</v>
      </c>
      <c r="BK3836" s="198">
        <f>ROUND(I3836*H3836,2)</f>
        <v>0</v>
      </c>
      <c r="BL3836" s="21" t="s">
        <v>642</v>
      </c>
      <c r="BM3836" s="197" t="s">
        <v>4276</v>
      </c>
    </row>
    <row r="3837" spans="1:65" s="2" customFormat="1" ht="117">
      <c r="A3837" s="38"/>
      <c r="B3837" s="39"/>
      <c r="C3837" s="40"/>
      <c r="D3837" s="206" t="s">
        <v>972</v>
      </c>
      <c r="E3837" s="40"/>
      <c r="F3837" s="258" t="s">
        <v>4277</v>
      </c>
      <c r="G3837" s="40"/>
      <c r="H3837" s="40"/>
      <c r="I3837" s="201"/>
      <c r="J3837" s="40"/>
      <c r="K3837" s="40"/>
      <c r="L3837" s="43"/>
      <c r="M3837" s="202"/>
      <c r="N3837" s="203"/>
      <c r="O3837" s="68"/>
      <c r="P3837" s="68"/>
      <c r="Q3837" s="68"/>
      <c r="R3837" s="68"/>
      <c r="S3837" s="68"/>
      <c r="T3837" s="69"/>
      <c r="U3837" s="38"/>
      <c r="V3837" s="38"/>
      <c r="W3837" s="38"/>
      <c r="X3837" s="38"/>
      <c r="Y3837" s="38"/>
      <c r="Z3837" s="38"/>
      <c r="AA3837" s="38"/>
      <c r="AB3837" s="38"/>
      <c r="AC3837" s="38"/>
      <c r="AD3837" s="38"/>
      <c r="AE3837" s="38"/>
      <c r="AT3837" s="21" t="s">
        <v>972</v>
      </c>
      <c r="AU3837" s="21" t="s">
        <v>85</v>
      </c>
    </row>
    <row r="3838" spans="1:65" s="2" customFormat="1" ht="24.2" customHeight="1">
      <c r="A3838" s="38"/>
      <c r="B3838" s="39"/>
      <c r="C3838" s="186" t="s">
        <v>4278</v>
      </c>
      <c r="D3838" s="186" t="s">
        <v>533</v>
      </c>
      <c r="E3838" s="187" t="s">
        <v>4279</v>
      </c>
      <c r="F3838" s="188" t="s">
        <v>4280</v>
      </c>
      <c r="G3838" s="189" t="s">
        <v>651</v>
      </c>
      <c r="H3838" s="190">
        <v>1</v>
      </c>
      <c r="I3838" s="191"/>
      <c r="J3838" s="192">
        <f>ROUND(I3838*H3838,2)</f>
        <v>0</v>
      </c>
      <c r="K3838" s="188" t="s">
        <v>19</v>
      </c>
      <c r="L3838" s="43"/>
      <c r="M3838" s="193" t="s">
        <v>19</v>
      </c>
      <c r="N3838" s="194" t="s">
        <v>44</v>
      </c>
      <c r="O3838" s="68"/>
      <c r="P3838" s="195">
        <f>O3838*H3838</f>
        <v>0</v>
      </c>
      <c r="Q3838" s="195">
        <v>0.41899999999999998</v>
      </c>
      <c r="R3838" s="195">
        <f>Q3838*H3838</f>
        <v>0.41899999999999998</v>
      </c>
      <c r="S3838" s="195">
        <v>0</v>
      </c>
      <c r="T3838" s="196">
        <f>S3838*H3838</f>
        <v>0</v>
      </c>
      <c r="U3838" s="38"/>
      <c r="V3838" s="38"/>
      <c r="W3838" s="38"/>
      <c r="X3838" s="38"/>
      <c r="Y3838" s="38"/>
      <c r="Z3838" s="38"/>
      <c r="AA3838" s="38"/>
      <c r="AB3838" s="38"/>
      <c r="AC3838" s="38"/>
      <c r="AD3838" s="38"/>
      <c r="AE3838" s="38"/>
      <c r="AR3838" s="197" t="s">
        <v>642</v>
      </c>
      <c r="AT3838" s="197" t="s">
        <v>533</v>
      </c>
      <c r="AU3838" s="197" t="s">
        <v>85</v>
      </c>
      <c r="AY3838" s="21" t="s">
        <v>525</v>
      </c>
      <c r="BE3838" s="198">
        <f>IF(N3838="základní",J3838,0)</f>
        <v>0</v>
      </c>
      <c r="BF3838" s="198">
        <f>IF(N3838="snížená",J3838,0)</f>
        <v>0</v>
      </c>
      <c r="BG3838" s="198">
        <f>IF(N3838="zákl. přenesená",J3838,0)</f>
        <v>0</v>
      </c>
      <c r="BH3838" s="198">
        <f>IF(N3838="sníž. přenesená",J3838,0)</f>
        <v>0</v>
      </c>
      <c r="BI3838" s="198">
        <f>IF(N3838="nulová",J3838,0)</f>
        <v>0</v>
      </c>
      <c r="BJ3838" s="21" t="s">
        <v>85</v>
      </c>
      <c r="BK3838" s="198">
        <f>ROUND(I3838*H3838,2)</f>
        <v>0</v>
      </c>
      <c r="BL3838" s="21" t="s">
        <v>642</v>
      </c>
      <c r="BM3838" s="197" t="s">
        <v>4281</v>
      </c>
    </row>
    <row r="3839" spans="1:65" s="2" customFormat="1" ht="68.25">
      <c r="A3839" s="38"/>
      <c r="B3839" s="39"/>
      <c r="C3839" s="40"/>
      <c r="D3839" s="206" t="s">
        <v>972</v>
      </c>
      <c r="E3839" s="40"/>
      <c r="F3839" s="258" t="s">
        <v>4282</v>
      </c>
      <c r="G3839" s="40"/>
      <c r="H3839" s="40"/>
      <c r="I3839" s="201"/>
      <c r="J3839" s="40"/>
      <c r="K3839" s="40"/>
      <c r="L3839" s="43"/>
      <c r="M3839" s="202"/>
      <c r="N3839" s="203"/>
      <c r="O3839" s="68"/>
      <c r="P3839" s="68"/>
      <c r="Q3839" s="68"/>
      <c r="R3839" s="68"/>
      <c r="S3839" s="68"/>
      <c r="T3839" s="69"/>
      <c r="U3839" s="38"/>
      <c r="V3839" s="38"/>
      <c r="W3839" s="38"/>
      <c r="X3839" s="38"/>
      <c r="Y3839" s="38"/>
      <c r="Z3839" s="38"/>
      <c r="AA3839" s="38"/>
      <c r="AB3839" s="38"/>
      <c r="AC3839" s="38"/>
      <c r="AD3839" s="38"/>
      <c r="AE3839" s="38"/>
      <c r="AT3839" s="21" t="s">
        <v>972</v>
      </c>
      <c r="AU3839" s="21" t="s">
        <v>85</v>
      </c>
    </row>
    <row r="3840" spans="1:65" s="2" customFormat="1" ht="24.2" customHeight="1">
      <c r="A3840" s="38"/>
      <c r="B3840" s="39"/>
      <c r="C3840" s="186" t="s">
        <v>4283</v>
      </c>
      <c r="D3840" s="186" t="s">
        <v>533</v>
      </c>
      <c r="E3840" s="187" t="s">
        <v>4284</v>
      </c>
      <c r="F3840" s="188" t="s">
        <v>4285</v>
      </c>
      <c r="G3840" s="189" t="s">
        <v>651</v>
      </c>
      <c r="H3840" s="190">
        <v>7</v>
      </c>
      <c r="I3840" s="191"/>
      <c r="J3840" s="192">
        <f>ROUND(I3840*H3840,2)</f>
        <v>0</v>
      </c>
      <c r="K3840" s="188" t="s">
        <v>19</v>
      </c>
      <c r="L3840" s="43"/>
      <c r="M3840" s="193" t="s">
        <v>19</v>
      </c>
      <c r="N3840" s="194" t="s">
        <v>44</v>
      </c>
      <c r="O3840" s="68"/>
      <c r="P3840" s="195">
        <f>O3840*H3840</f>
        <v>0</v>
      </c>
      <c r="Q3840" s="195">
        <v>8.3000000000000004E-2</v>
      </c>
      <c r="R3840" s="195">
        <f>Q3840*H3840</f>
        <v>0.58100000000000007</v>
      </c>
      <c r="S3840" s="195">
        <v>0</v>
      </c>
      <c r="T3840" s="196">
        <f>S3840*H3840</f>
        <v>0</v>
      </c>
      <c r="U3840" s="38"/>
      <c r="V3840" s="38"/>
      <c r="W3840" s="38"/>
      <c r="X3840" s="38"/>
      <c r="Y3840" s="38"/>
      <c r="Z3840" s="38"/>
      <c r="AA3840" s="38"/>
      <c r="AB3840" s="38"/>
      <c r="AC3840" s="38"/>
      <c r="AD3840" s="38"/>
      <c r="AE3840" s="38"/>
      <c r="AR3840" s="197" t="s">
        <v>642</v>
      </c>
      <c r="AT3840" s="197" t="s">
        <v>533</v>
      </c>
      <c r="AU3840" s="197" t="s">
        <v>85</v>
      </c>
      <c r="AY3840" s="21" t="s">
        <v>525</v>
      </c>
      <c r="BE3840" s="198">
        <f>IF(N3840="základní",J3840,0)</f>
        <v>0</v>
      </c>
      <c r="BF3840" s="198">
        <f>IF(N3840="snížená",J3840,0)</f>
        <v>0</v>
      </c>
      <c r="BG3840" s="198">
        <f>IF(N3840="zákl. přenesená",J3840,0)</f>
        <v>0</v>
      </c>
      <c r="BH3840" s="198">
        <f>IF(N3840="sníž. přenesená",J3840,0)</f>
        <v>0</v>
      </c>
      <c r="BI3840" s="198">
        <f>IF(N3840="nulová",J3840,0)</f>
        <v>0</v>
      </c>
      <c r="BJ3840" s="21" t="s">
        <v>85</v>
      </c>
      <c r="BK3840" s="198">
        <f>ROUND(I3840*H3840,2)</f>
        <v>0</v>
      </c>
      <c r="BL3840" s="21" t="s">
        <v>642</v>
      </c>
      <c r="BM3840" s="197" t="s">
        <v>4286</v>
      </c>
    </row>
    <row r="3841" spans="1:65" s="2" customFormat="1" ht="68.25">
      <c r="A3841" s="38"/>
      <c r="B3841" s="39"/>
      <c r="C3841" s="40"/>
      <c r="D3841" s="206" t="s">
        <v>972</v>
      </c>
      <c r="E3841" s="40"/>
      <c r="F3841" s="258" t="s">
        <v>4287</v>
      </c>
      <c r="G3841" s="40"/>
      <c r="H3841" s="40"/>
      <c r="I3841" s="201"/>
      <c r="J3841" s="40"/>
      <c r="K3841" s="40"/>
      <c r="L3841" s="43"/>
      <c r="M3841" s="202"/>
      <c r="N3841" s="203"/>
      <c r="O3841" s="68"/>
      <c r="P3841" s="68"/>
      <c r="Q3841" s="68"/>
      <c r="R3841" s="68"/>
      <c r="S3841" s="68"/>
      <c r="T3841" s="69"/>
      <c r="U3841" s="38"/>
      <c r="V3841" s="38"/>
      <c r="W3841" s="38"/>
      <c r="X3841" s="38"/>
      <c r="Y3841" s="38"/>
      <c r="Z3841" s="38"/>
      <c r="AA3841" s="38"/>
      <c r="AB3841" s="38"/>
      <c r="AC3841" s="38"/>
      <c r="AD3841" s="38"/>
      <c r="AE3841" s="38"/>
      <c r="AT3841" s="21" t="s">
        <v>972</v>
      </c>
      <c r="AU3841" s="21" t="s">
        <v>85</v>
      </c>
    </row>
    <row r="3842" spans="1:65" s="2" customFormat="1" ht="24.2" customHeight="1">
      <c r="A3842" s="38"/>
      <c r="B3842" s="39"/>
      <c r="C3842" s="186" t="s">
        <v>4288</v>
      </c>
      <c r="D3842" s="186" t="s">
        <v>533</v>
      </c>
      <c r="E3842" s="187" t="s">
        <v>4289</v>
      </c>
      <c r="F3842" s="188" t="s">
        <v>4290</v>
      </c>
      <c r="G3842" s="189" t="s">
        <v>651</v>
      </c>
      <c r="H3842" s="190">
        <v>4</v>
      </c>
      <c r="I3842" s="191"/>
      <c r="J3842" s="192">
        <f>ROUND(I3842*H3842,2)</f>
        <v>0</v>
      </c>
      <c r="K3842" s="188" t="s">
        <v>19</v>
      </c>
      <c r="L3842" s="43"/>
      <c r="M3842" s="193" t="s">
        <v>19</v>
      </c>
      <c r="N3842" s="194" t="s">
        <v>44</v>
      </c>
      <c r="O3842" s="68"/>
      <c r="P3842" s="195">
        <f>O3842*H3842</f>
        <v>0</v>
      </c>
      <c r="Q3842" s="195">
        <v>2.1000000000000001E-2</v>
      </c>
      <c r="R3842" s="195">
        <f>Q3842*H3842</f>
        <v>8.4000000000000005E-2</v>
      </c>
      <c r="S3842" s="195">
        <v>0</v>
      </c>
      <c r="T3842" s="196">
        <f>S3842*H3842</f>
        <v>0</v>
      </c>
      <c r="U3842" s="38"/>
      <c r="V3842" s="38"/>
      <c r="W3842" s="38"/>
      <c r="X3842" s="38"/>
      <c r="Y3842" s="38"/>
      <c r="Z3842" s="38"/>
      <c r="AA3842" s="38"/>
      <c r="AB3842" s="38"/>
      <c r="AC3842" s="38"/>
      <c r="AD3842" s="38"/>
      <c r="AE3842" s="38"/>
      <c r="AR3842" s="197" t="s">
        <v>642</v>
      </c>
      <c r="AT3842" s="197" t="s">
        <v>533</v>
      </c>
      <c r="AU3842" s="197" t="s">
        <v>85</v>
      </c>
      <c r="AY3842" s="21" t="s">
        <v>525</v>
      </c>
      <c r="BE3842" s="198">
        <f>IF(N3842="základní",J3842,0)</f>
        <v>0</v>
      </c>
      <c r="BF3842" s="198">
        <f>IF(N3842="snížená",J3842,0)</f>
        <v>0</v>
      </c>
      <c r="BG3842" s="198">
        <f>IF(N3842="zákl. přenesená",J3842,0)</f>
        <v>0</v>
      </c>
      <c r="BH3842" s="198">
        <f>IF(N3842="sníž. přenesená",J3842,0)</f>
        <v>0</v>
      </c>
      <c r="BI3842" s="198">
        <f>IF(N3842="nulová",J3842,0)</f>
        <v>0</v>
      </c>
      <c r="BJ3842" s="21" t="s">
        <v>85</v>
      </c>
      <c r="BK3842" s="198">
        <f>ROUND(I3842*H3842,2)</f>
        <v>0</v>
      </c>
      <c r="BL3842" s="21" t="s">
        <v>642</v>
      </c>
      <c r="BM3842" s="197" t="s">
        <v>4291</v>
      </c>
    </row>
    <row r="3843" spans="1:65" s="2" customFormat="1" ht="68.25">
      <c r="A3843" s="38"/>
      <c r="B3843" s="39"/>
      <c r="C3843" s="40"/>
      <c r="D3843" s="206" t="s">
        <v>972</v>
      </c>
      <c r="E3843" s="40"/>
      <c r="F3843" s="258" t="s">
        <v>4292</v>
      </c>
      <c r="G3843" s="40"/>
      <c r="H3843" s="40"/>
      <c r="I3843" s="201"/>
      <c r="J3843" s="40"/>
      <c r="K3843" s="40"/>
      <c r="L3843" s="43"/>
      <c r="M3843" s="202"/>
      <c r="N3843" s="203"/>
      <c r="O3843" s="68"/>
      <c r="P3843" s="68"/>
      <c r="Q3843" s="68"/>
      <c r="R3843" s="68"/>
      <c r="S3843" s="68"/>
      <c r="T3843" s="69"/>
      <c r="U3843" s="38"/>
      <c r="V3843" s="38"/>
      <c r="W3843" s="38"/>
      <c r="X3843" s="38"/>
      <c r="Y3843" s="38"/>
      <c r="Z3843" s="38"/>
      <c r="AA3843" s="38"/>
      <c r="AB3843" s="38"/>
      <c r="AC3843" s="38"/>
      <c r="AD3843" s="38"/>
      <c r="AE3843" s="38"/>
      <c r="AT3843" s="21" t="s">
        <v>972</v>
      </c>
      <c r="AU3843" s="21" t="s">
        <v>85</v>
      </c>
    </row>
    <row r="3844" spans="1:65" s="2" customFormat="1" ht="24.2" customHeight="1">
      <c r="A3844" s="38"/>
      <c r="B3844" s="39"/>
      <c r="C3844" s="186" t="s">
        <v>4293</v>
      </c>
      <c r="D3844" s="186" t="s">
        <v>533</v>
      </c>
      <c r="E3844" s="187" t="s">
        <v>4294</v>
      </c>
      <c r="F3844" s="188" t="s">
        <v>4295</v>
      </c>
      <c r="G3844" s="189" t="s">
        <v>651</v>
      </c>
      <c r="H3844" s="190">
        <v>12</v>
      </c>
      <c r="I3844" s="191"/>
      <c r="J3844" s="192">
        <f>ROUND(I3844*H3844,2)</f>
        <v>0</v>
      </c>
      <c r="K3844" s="188" t="s">
        <v>19</v>
      </c>
      <c r="L3844" s="43"/>
      <c r="M3844" s="193" t="s">
        <v>19</v>
      </c>
      <c r="N3844" s="194" t="s">
        <v>44</v>
      </c>
      <c r="O3844" s="68"/>
      <c r="P3844" s="195">
        <f>O3844*H3844</f>
        <v>0</v>
      </c>
      <c r="Q3844" s="195">
        <v>3.7999999999999999E-2</v>
      </c>
      <c r="R3844" s="195">
        <f>Q3844*H3844</f>
        <v>0.45599999999999996</v>
      </c>
      <c r="S3844" s="195">
        <v>0</v>
      </c>
      <c r="T3844" s="196">
        <f>S3844*H3844</f>
        <v>0</v>
      </c>
      <c r="U3844" s="38"/>
      <c r="V3844" s="38"/>
      <c r="W3844" s="38"/>
      <c r="X3844" s="38"/>
      <c r="Y3844" s="38"/>
      <c r="Z3844" s="38"/>
      <c r="AA3844" s="38"/>
      <c r="AB3844" s="38"/>
      <c r="AC3844" s="38"/>
      <c r="AD3844" s="38"/>
      <c r="AE3844" s="38"/>
      <c r="AR3844" s="197" t="s">
        <v>642</v>
      </c>
      <c r="AT3844" s="197" t="s">
        <v>533</v>
      </c>
      <c r="AU3844" s="197" t="s">
        <v>85</v>
      </c>
      <c r="AY3844" s="21" t="s">
        <v>525</v>
      </c>
      <c r="BE3844" s="198">
        <f>IF(N3844="základní",J3844,0)</f>
        <v>0</v>
      </c>
      <c r="BF3844" s="198">
        <f>IF(N3844="snížená",J3844,0)</f>
        <v>0</v>
      </c>
      <c r="BG3844" s="198">
        <f>IF(N3844="zákl. přenesená",J3844,0)</f>
        <v>0</v>
      </c>
      <c r="BH3844" s="198">
        <f>IF(N3844="sníž. přenesená",J3844,0)</f>
        <v>0</v>
      </c>
      <c r="BI3844" s="198">
        <f>IF(N3844="nulová",J3844,0)</f>
        <v>0</v>
      </c>
      <c r="BJ3844" s="21" t="s">
        <v>85</v>
      </c>
      <c r="BK3844" s="198">
        <f>ROUND(I3844*H3844,2)</f>
        <v>0</v>
      </c>
      <c r="BL3844" s="21" t="s">
        <v>642</v>
      </c>
      <c r="BM3844" s="197" t="s">
        <v>4296</v>
      </c>
    </row>
    <row r="3845" spans="1:65" s="2" customFormat="1" ht="78">
      <c r="A3845" s="38"/>
      <c r="B3845" s="39"/>
      <c r="C3845" s="40"/>
      <c r="D3845" s="206" t="s">
        <v>972</v>
      </c>
      <c r="E3845" s="40"/>
      <c r="F3845" s="258" t="s">
        <v>4297</v>
      </c>
      <c r="G3845" s="40"/>
      <c r="H3845" s="40"/>
      <c r="I3845" s="201"/>
      <c r="J3845" s="40"/>
      <c r="K3845" s="40"/>
      <c r="L3845" s="43"/>
      <c r="M3845" s="202"/>
      <c r="N3845" s="203"/>
      <c r="O3845" s="68"/>
      <c r="P3845" s="68"/>
      <c r="Q3845" s="68"/>
      <c r="R3845" s="68"/>
      <c r="S3845" s="68"/>
      <c r="T3845" s="69"/>
      <c r="U3845" s="38"/>
      <c r="V3845" s="38"/>
      <c r="W3845" s="38"/>
      <c r="X3845" s="38"/>
      <c r="Y3845" s="38"/>
      <c r="Z3845" s="38"/>
      <c r="AA3845" s="38"/>
      <c r="AB3845" s="38"/>
      <c r="AC3845" s="38"/>
      <c r="AD3845" s="38"/>
      <c r="AE3845" s="38"/>
      <c r="AT3845" s="21" t="s">
        <v>972</v>
      </c>
      <c r="AU3845" s="21" t="s">
        <v>85</v>
      </c>
    </row>
    <row r="3846" spans="1:65" s="2" customFormat="1" ht="24.2" customHeight="1">
      <c r="A3846" s="38"/>
      <c r="B3846" s="39"/>
      <c r="C3846" s="186" t="s">
        <v>4298</v>
      </c>
      <c r="D3846" s="186" t="s">
        <v>533</v>
      </c>
      <c r="E3846" s="187" t="s">
        <v>4299</v>
      </c>
      <c r="F3846" s="188" t="s">
        <v>4300</v>
      </c>
      <c r="G3846" s="189" t="s">
        <v>651</v>
      </c>
      <c r="H3846" s="190">
        <v>6</v>
      </c>
      <c r="I3846" s="191"/>
      <c r="J3846" s="192">
        <f>ROUND(I3846*H3846,2)</f>
        <v>0</v>
      </c>
      <c r="K3846" s="188" t="s">
        <v>19</v>
      </c>
      <c r="L3846" s="43"/>
      <c r="M3846" s="193" t="s">
        <v>19</v>
      </c>
      <c r="N3846" s="194" t="s">
        <v>44</v>
      </c>
      <c r="O3846" s="68"/>
      <c r="P3846" s="195">
        <f>O3846*H3846</f>
        <v>0</v>
      </c>
      <c r="Q3846" s="195">
        <v>0.10100000000000001</v>
      </c>
      <c r="R3846" s="195">
        <f>Q3846*H3846</f>
        <v>0.60600000000000009</v>
      </c>
      <c r="S3846" s="195">
        <v>0</v>
      </c>
      <c r="T3846" s="196">
        <f>S3846*H3846</f>
        <v>0</v>
      </c>
      <c r="U3846" s="38"/>
      <c r="V3846" s="38"/>
      <c r="W3846" s="38"/>
      <c r="X3846" s="38"/>
      <c r="Y3846" s="38"/>
      <c r="Z3846" s="38"/>
      <c r="AA3846" s="38"/>
      <c r="AB3846" s="38"/>
      <c r="AC3846" s="38"/>
      <c r="AD3846" s="38"/>
      <c r="AE3846" s="38"/>
      <c r="AR3846" s="197" t="s">
        <v>642</v>
      </c>
      <c r="AT3846" s="197" t="s">
        <v>533</v>
      </c>
      <c r="AU3846" s="197" t="s">
        <v>85</v>
      </c>
      <c r="AY3846" s="21" t="s">
        <v>525</v>
      </c>
      <c r="BE3846" s="198">
        <f>IF(N3846="základní",J3846,0)</f>
        <v>0</v>
      </c>
      <c r="BF3846" s="198">
        <f>IF(N3846="snížená",J3846,0)</f>
        <v>0</v>
      </c>
      <c r="BG3846" s="198">
        <f>IF(N3846="zákl. přenesená",J3846,0)</f>
        <v>0</v>
      </c>
      <c r="BH3846" s="198">
        <f>IF(N3846="sníž. přenesená",J3846,0)</f>
        <v>0</v>
      </c>
      <c r="BI3846" s="198">
        <f>IF(N3846="nulová",J3846,0)</f>
        <v>0</v>
      </c>
      <c r="BJ3846" s="21" t="s">
        <v>85</v>
      </c>
      <c r="BK3846" s="198">
        <f>ROUND(I3846*H3846,2)</f>
        <v>0</v>
      </c>
      <c r="BL3846" s="21" t="s">
        <v>642</v>
      </c>
      <c r="BM3846" s="197" t="s">
        <v>4301</v>
      </c>
    </row>
    <row r="3847" spans="1:65" s="2" customFormat="1" ht="68.25">
      <c r="A3847" s="38"/>
      <c r="B3847" s="39"/>
      <c r="C3847" s="40"/>
      <c r="D3847" s="206" t="s">
        <v>972</v>
      </c>
      <c r="E3847" s="40"/>
      <c r="F3847" s="258" t="s">
        <v>4302</v>
      </c>
      <c r="G3847" s="40"/>
      <c r="H3847" s="40"/>
      <c r="I3847" s="201"/>
      <c r="J3847" s="40"/>
      <c r="K3847" s="40"/>
      <c r="L3847" s="43"/>
      <c r="M3847" s="202"/>
      <c r="N3847" s="203"/>
      <c r="O3847" s="68"/>
      <c r="P3847" s="68"/>
      <c r="Q3847" s="68"/>
      <c r="R3847" s="68"/>
      <c r="S3847" s="68"/>
      <c r="T3847" s="69"/>
      <c r="U3847" s="38"/>
      <c r="V3847" s="38"/>
      <c r="W3847" s="38"/>
      <c r="X3847" s="38"/>
      <c r="Y3847" s="38"/>
      <c r="Z3847" s="38"/>
      <c r="AA3847" s="38"/>
      <c r="AB3847" s="38"/>
      <c r="AC3847" s="38"/>
      <c r="AD3847" s="38"/>
      <c r="AE3847" s="38"/>
      <c r="AT3847" s="21" t="s">
        <v>972</v>
      </c>
      <c r="AU3847" s="21" t="s">
        <v>85</v>
      </c>
    </row>
    <row r="3848" spans="1:65" s="2" customFormat="1" ht="24.2" customHeight="1">
      <c r="A3848" s="38"/>
      <c r="B3848" s="39"/>
      <c r="C3848" s="186" t="s">
        <v>4303</v>
      </c>
      <c r="D3848" s="186" t="s">
        <v>533</v>
      </c>
      <c r="E3848" s="187" t="s">
        <v>4304</v>
      </c>
      <c r="F3848" s="188" t="s">
        <v>4305</v>
      </c>
      <c r="G3848" s="189" t="s">
        <v>651</v>
      </c>
      <c r="H3848" s="190">
        <v>3</v>
      </c>
      <c r="I3848" s="191"/>
      <c r="J3848" s="192">
        <f>ROUND(I3848*H3848,2)</f>
        <v>0</v>
      </c>
      <c r="K3848" s="188" t="s">
        <v>19</v>
      </c>
      <c r="L3848" s="43"/>
      <c r="M3848" s="193" t="s">
        <v>19</v>
      </c>
      <c r="N3848" s="194" t="s">
        <v>44</v>
      </c>
      <c r="O3848" s="68"/>
      <c r="P3848" s="195">
        <f>O3848*H3848</f>
        <v>0</v>
      </c>
      <c r="Q3848" s="195">
        <v>0.10100000000000001</v>
      </c>
      <c r="R3848" s="195">
        <f>Q3848*H3848</f>
        <v>0.30300000000000005</v>
      </c>
      <c r="S3848" s="195">
        <v>0</v>
      </c>
      <c r="T3848" s="196">
        <f>S3848*H3848</f>
        <v>0</v>
      </c>
      <c r="U3848" s="38"/>
      <c r="V3848" s="38"/>
      <c r="W3848" s="38"/>
      <c r="X3848" s="38"/>
      <c r="Y3848" s="38"/>
      <c r="Z3848" s="38"/>
      <c r="AA3848" s="38"/>
      <c r="AB3848" s="38"/>
      <c r="AC3848" s="38"/>
      <c r="AD3848" s="38"/>
      <c r="AE3848" s="38"/>
      <c r="AR3848" s="197" t="s">
        <v>642</v>
      </c>
      <c r="AT3848" s="197" t="s">
        <v>533</v>
      </c>
      <c r="AU3848" s="197" t="s">
        <v>85</v>
      </c>
      <c r="AY3848" s="21" t="s">
        <v>525</v>
      </c>
      <c r="BE3848" s="198">
        <f>IF(N3848="základní",J3848,0)</f>
        <v>0</v>
      </c>
      <c r="BF3848" s="198">
        <f>IF(N3848="snížená",J3848,0)</f>
        <v>0</v>
      </c>
      <c r="BG3848" s="198">
        <f>IF(N3848="zákl. přenesená",J3848,0)</f>
        <v>0</v>
      </c>
      <c r="BH3848" s="198">
        <f>IF(N3848="sníž. přenesená",J3848,0)</f>
        <v>0</v>
      </c>
      <c r="BI3848" s="198">
        <f>IF(N3848="nulová",J3848,0)</f>
        <v>0</v>
      </c>
      <c r="BJ3848" s="21" t="s">
        <v>85</v>
      </c>
      <c r="BK3848" s="198">
        <f>ROUND(I3848*H3848,2)</f>
        <v>0</v>
      </c>
      <c r="BL3848" s="21" t="s">
        <v>642</v>
      </c>
      <c r="BM3848" s="197" t="s">
        <v>4306</v>
      </c>
    </row>
    <row r="3849" spans="1:65" s="2" customFormat="1" ht="68.25">
      <c r="A3849" s="38"/>
      <c r="B3849" s="39"/>
      <c r="C3849" s="40"/>
      <c r="D3849" s="206" t="s">
        <v>972</v>
      </c>
      <c r="E3849" s="40"/>
      <c r="F3849" s="258" t="s">
        <v>4307</v>
      </c>
      <c r="G3849" s="40"/>
      <c r="H3849" s="40"/>
      <c r="I3849" s="201"/>
      <c r="J3849" s="40"/>
      <c r="K3849" s="40"/>
      <c r="L3849" s="43"/>
      <c r="M3849" s="202"/>
      <c r="N3849" s="203"/>
      <c r="O3849" s="68"/>
      <c r="P3849" s="68"/>
      <c r="Q3849" s="68"/>
      <c r="R3849" s="68"/>
      <c r="S3849" s="68"/>
      <c r="T3849" s="69"/>
      <c r="U3849" s="38"/>
      <c r="V3849" s="38"/>
      <c r="W3849" s="38"/>
      <c r="X3849" s="38"/>
      <c r="Y3849" s="38"/>
      <c r="Z3849" s="38"/>
      <c r="AA3849" s="38"/>
      <c r="AB3849" s="38"/>
      <c r="AC3849" s="38"/>
      <c r="AD3849" s="38"/>
      <c r="AE3849" s="38"/>
      <c r="AT3849" s="21" t="s">
        <v>972</v>
      </c>
      <c r="AU3849" s="21" t="s">
        <v>85</v>
      </c>
    </row>
    <row r="3850" spans="1:65" s="2" customFormat="1" ht="24.2" customHeight="1">
      <c r="A3850" s="38"/>
      <c r="B3850" s="39"/>
      <c r="C3850" s="186" t="s">
        <v>4308</v>
      </c>
      <c r="D3850" s="186" t="s">
        <v>533</v>
      </c>
      <c r="E3850" s="187" t="s">
        <v>4309</v>
      </c>
      <c r="F3850" s="188" t="s">
        <v>4310</v>
      </c>
      <c r="G3850" s="189" t="s">
        <v>651</v>
      </c>
      <c r="H3850" s="190">
        <v>6</v>
      </c>
      <c r="I3850" s="191"/>
      <c r="J3850" s="192">
        <f>ROUND(I3850*H3850,2)</f>
        <v>0</v>
      </c>
      <c r="K3850" s="188" t="s">
        <v>19</v>
      </c>
      <c r="L3850" s="43"/>
      <c r="M3850" s="193" t="s">
        <v>19</v>
      </c>
      <c r="N3850" s="194" t="s">
        <v>44</v>
      </c>
      <c r="O3850" s="68"/>
      <c r="P3850" s="195">
        <f>O3850*H3850</f>
        <v>0</v>
      </c>
      <c r="Q3850" s="195">
        <v>0.126</v>
      </c>
      <c r="R3850" s="195">
        <f>Q3850*H3850</f>
        <v>0.75600000000000001</v>
      </c>
      <c r="S3850" s="195">
        <v>0</v>
      </c>
      <c r="T3850" s="196">
        <f>S3850*H3850</f>
        <v>0</v>
      </c>
      <c r="U3850" s="38"/>
      <c r="V3850" s="38"/>
      <c r="W3850" s="38"/>
      <c r="X3850" s="38"/>
      <c r="Y3850" s="38"/>
      <c r="Z3850" s="38"/>
      <c r="AA3850" s="38"/>
      <c r="AB3850" s="38"/>
      <c r="AC3850" s="38"/>
      <c r="AD3850" s="38"/>
      <c r="AE3850" s="38"/>
      <c r="AR3850" s="197" t="s">
        <v>642</v>
      </c>
      <c r="AT3850" s="197" t="s">
        <v>533</v>
      </c>
      <c r="AU3850" s="197" t="s">
        <v>85</v>
      </c>
      <c r="AY3850" s="21" t="s">
        <v>525</v>
      </c>
      <c r="BE3850" s="198">
        <f>IF(N3850="základní",J3850,0)</f>
        <v>0</v>
      </c>
      <c r="BF3850" s="198">
        <f>IF(N3850="snížená",J3850,0)</f>
        <v>0</v>
      </c>
      <c r="BG3850" s="198">
        <f>IF(N3850="zákl. přenesená",J3850,0)</f>
        <v>0</v>
      </c>
      <c r="BH3850" s="198">
        <f>IF(N3850="sníž. přenesená",J3850,0)</f>
        <v>0</v>
      </c>
      <c r="BI3850" s="198">
        <f>IF(N3850="nulová",J3850,0)</f>
        <v>0</v>
      </c>
      <c r="BJ3850" s="21" t="s">
        <v>85</v>
      </c>
      <c r="BK3850" s="198">
        <f>ROUND(I3850*H3850,2)</f>
        <v>0</v>
      </c>
      <c r="BL3850" s="21" t="s">
        <v>642</v>
      </c>
      <c r="BM3850" s="197" t="s">
        <v>4311</v>
      </c>
    </row>
    <row r="3851" spans="1:65" s="2" customFormat="1" ht="68.25">
      <c r="A3851" s="38"/>
      <c r="B3851" s="39"/>
      <c r="C3851" s="40"/>
      <c r="D3851" s="206" t="s">
        <v>972</v>
      </c>
      <c r="E3851" s="40"/>
      <c r="F3851" s="258" t="s">
        <v>4302</v>
      </c>
      <c r="G3851" s="40"/>
      <c r="H3851" s="40"/>
      <c r="I3851" s="201"/>
      <c r="J3851" s="40"/>
      <c r="K3851" s="40"/>
      <c r="L3851" s="43"/>
      <c r="M3851" s="202"/>
      <c r="N3851" s="203"/>
      <c r="O3851" s="68"/>
      <c r="P3851" s="68"/>
      <c r="Q3851" s="68"/>
      <c r="R3851" s="68"/>
      <c r="S3851" s="68"/>
      <c r="T3851" s="69"/>
      <c r="U3851" s="38"/>
      <c r="V3851" s="38"/>
      <c r="W3851" s="38"/>
      <c r="X3851" s="38"/>
      <c r="Y3851" s="38"/>
      <c r="Z3851" s="38"/>
      <c r="AA3851" s="38"/>
      <c r="AB3851" s="38"/>
      <c r="AC3851" s="38"/>
      <c r="AD3851" s="38"/>
      <c r="AE3851" s="38"/>
      <c r="AT3851" s="21" t="s">
        <v>972</v>
      </c>
      <c r="AU3851" s="21" t="s">
        <v>85</v>
      </c>
    </row>
    <row r="3852" spans="1:65" s="2" customFormat="1" ht="24.2" customHeight="1">
      <c r="A3852" s="38"/>
      <c r="B3852" s="39"/>
      <c r="C3852" s="186" t="s">
        <v>4312</v>
      </c>
      <c r="D3852" s="186" t="s">
        <v>533</v>
      </c>
      <c r="E3852" s="187" t="s">
        <v>4313</v>
      </c>
      <c r="F3852" s="188" t="s">
        <v>4314</v>
      </c>
      <c r="G3852" s="189" t="s">
        <v>651</v>
      </c>
      <c r="H3852" s="190">
        <v>3</v>
      </c>
      <c r="I3852" s="191"/>
      <c r="J3852" s="192">
        <f>ROUND(I3852*H3852,2)</f>
        <v>0</v>
      </c>
      <c r="K3852" s="188" t="s">
        <v>19</v>
      </c>
      <c r="L3852" s="43"/>
      <c r="M3852" s="193" t="s">
        <v>19</v>
      </c>
      <c r="N3852" s="194" t="s">
        <v>44</v>
      </c>
      <c r="O3852" s="68"/>
      <c r="P3852" s="195">
        <f>O3852*H3852</f>
        <v>0</v>
      </c>
      <c r="Q3852" s="195">
        <v>0.126</v>
      </c>
      <c r="R3852" s="195">
        <f>Q3852*H3852</f>
        <v>0.378</v>
      </c>
      <c r="S3852" s="195">
        <v>0</v>
      </c>
      <c r="T3852" s="196">
        <f>S3852*H3852</f>
        <v>0</v>
      </c>
      <c r="U3852" s="38"/>
      <c r="V3852" s="38"/>
      <c r="W3852" s="38"/>
      <c r="X3852" s="38"/>
      <c r="Y3852" s="38"/>
      <c r="Z3852" s="38"/>
      <c r="AA3852" s="38"/>
      <c r="AB3852" s="38"/>
      <c r="AC3852" s="38"/>
      <c r="AD3852" s="38"/>
      <c r="AE3852" s="38"/>
      <c r="AR3852" s="197" t="s">
        <v>642</v>
      </c>
      <c r="AT3852" s="197" t="s">
        <v>533</v>
      </c>
      <c r="AU3852" s="197" t="s">
        <v>85</v>
      </c>
      <c r="AY3852" s="21" t="s">
        <v>525</v>
      </c>
      <c r="BE3852" s="198">
        <f>IF(N3852="základní",J3852,0)</f>
        <v>0</v>
      </c>
      <c r="BF3852" s="198">
        <f>IF(N3852="snížená",J3852,0)</f>
        <v>0</v>
      </c>
      <c r="BG3852" s="198">
        <f>IF(N3852="zákl. přenesená",J3852,0)</f>
        <v>0</v>
      </c>
      <c r="BH3852" s="198">
        <f>IF(N3852="sníž. přenesená",J3852,0)</f>
        <v>0</v>
      </c>
      <c r="BI3852" s="198">
        <f>IF(N3852="nulová",J3852,0)</f>
        <v>0</v>
      </c>
      <c r="BJ3852" s="21" t="s">
        <v>85</v>
      </c>
      <c r="BK3852" s="198">
        <f>ROUND(I3852*H3852,2)</f>
        <v>0</v>
      </c>
      <c r="BL3852" s="21" t="s">
        <v>642</v>
      </c>
      <c r="BM3852" s="197" t="s">
        <v>4315</v>
      </c>
    </row>
    <row r="3853" spans="1:65" s="2" customFormat="1" ht="87.75">
      <c r="A3853" s="38"/>
      <c r="B3853" s="39"/>
      <c r="C3853" s="40"/>
      <c r="D3853" s="206" t="s">
        <v>972</v>
      </c>
      <c r="E3853" s="40"/>
      <c r="F3853" s="258" t="s">
        <v>4316</v>
      </c>
      <c r="G3853" s="40"/>
      <c r="H3853" s="40"/>
      <c r="I3853" s="201"/>
      <c r="J3853" s="40"/>
      <c r="K3853" s="40"/>
      <c r="L3853" s="43"/>
      <c r="M3853" s="202"/>
      <c r="N3853" s="203"/>
      <c r="O3853" s="68"/>
      <c r="P3853" s="68"/>
      <c r="Q3853" s="68"/>
      <c r="R3853" s="68"/>
      <c r="S3853" s="68"/>
      <c r="T3853" s="69"/>
      <c r="U3853" s="38"/>
      <c r="V3853" s="38"/>
      <c r="W3853" s="38"/>
      <c r="X3853" s="38"/>
      <c r="Y3853" s="38"/>
      <c r="Z3853" s="38"/>
      <c r="AA3853" s="38"/>
      <c r="AB3853" s="38"/>
      <c r="AC3853" s="38"/>
      <c r="AD3853" s="38"/>
      <c r="AE3853" s="38"/>
      <c r="AT3853" s="21" t="s">
        <v>972</v>
      </c>
      <c r="AU3853" s="21" t="s">
        <v>85</v>
      </c>
    </row>
    <row r="3854" spans="1:65" s="2" customFormat="1" ht="24.2" customHeight="1">
      <c r="A3854" s="38"/>
      <c r="B3854" s="39"/>
      <c r="C3854" s="186" t="s">
        <v>4317</v>
      </c>
      <c r="D3854" s="186" t="s">
        <v>533</v>
      </c>
      <c r="E3854" s="187" t="s">
        <v>4318</v>
      </c>
      <c r="F3854" s="188" t="s">
        <v>4319</v>
      </c>
      <c r="G3854" s="189" t="s">
        <v>651</v>
      </c>
      <c r="H3854" s="190">
        <v>1</v>
      </c>
      <c r="I3854" s="191"/>
      <c r="J3854" s="192">
        <f>ROUND(I3854*H3854,2)</f>
        <v>0</v>
      </c>
      <c r="K3854" s="188" t="s">
        <v>19</v>
      </c>
      <c r="L3854" s="43"/>
      <c r="M3854" s="193" t="s">
        <v>19</v>
      </c>
      <c r="N3854" s="194" t="s">
        <v>44</v>
      </c>
      <c r="O3854" s="68"/>
      <c r="P3854" s="195">
        <f>O3854*H3854</f>
        <v>0</v>
      </c>
      <c r="Q3854" s="195">
        <v>0.06</v>
      </c>
      <c r="R3854" s="195">
        <f>Q3854*H3854</f>
        <v>0.06</v>
      </c>
      <c r="S3854" s="195">
        <v>0</v>
      </c>
      <c r="T3854" s="196">
        <f>S3854*H3854</f>
        <v>0</v>
      </c>
      <c r="U3854" s="38"/>
      <c r="V3854" s="38"/>
      <c r="W3854" s="38"/>
      <c r="X3854" s="38"/>
      <c r="Y3854" s="38"/>
      <c r="Z3854" s="38"/>
      <c r="AA3854" s="38"/>
      <c r="AB3854" s="38"/>
      <c r="AC3854" s="38"/>
      <c r="AD3854" s="38"/>
      <c r="AE3854" s="38"/>
      <c r="AR3854" s="197" t="s">
        <v>642</v>
      </c>
      <c r="AT3854" s="197" t="s">
        <v>533</v>
      </c>
      <c r="AU3854" s="197" t="s">
        <v>85</v>
      </c>
      <c r="AY3854" s="21" t="s">
        <v>525</v>
      </c>
      <c r="BE3854" s="198">
        <f>IF(N3854="základní",J3854,0)</f>
        <v>0</v>
      </c>
      <c r="BF3854" s="198">
        <f>IF(N3854="snížená",J3854,0)</f>
        <v>0</v>
      </c>
      <c r="BG3854" s="198">
        <f>IF(N3854="zákl. přenesená",J3854,0)</f>
        <v>0</v>
      </c>
      <c r="BH3854" s="198">
        <f>IF(N3854="sníž. přenesená",J3854,0)</f>
        <v>0</v>
      </c>
      <c r="BI3854" s="198">
        <f>IF(N3854="nulová",J3854,0)</f>
        <v>0</v>
      </c>
      <c r="BJ3854" s="21" t="s">
        <v>85</v>
      </c>
      <c r="BK3854" s="198">
        <f>ROUND(I3854*H3854,2)</f>
        <v>0</v>
      </c>
      <c r="BL3854" s="21" t="s">
        <v>642</v>
      </c>
      <c r="BM3854" s="197" t="s">
        <v>4320</v>
      </c>
    </row>
    <row r="3855" spans="1:65" s="2" customFormat="1" ht="78">
      <c r="A3855" s="38"/>
      <c r="B3855" s="39"/>
      <c r="C3855" s="40"/>
      <c r="D3855" s="206" t="s">
        <v>972</v>
      </c>
      <c r="E3855" s="40"/>
      <c r="F3855" s="258" t="s">
        <v>4321</v>
      </c>
      <c r="G3855" s="40"/>
      <c r="H3855" s="40"/>
      <c r="I3855" s="201"/>
      <c r="J3855" s="40"/>
      <c r="K3855" s="40"/>
      <c r="L3855" s="43"/>
      <c r="M3855" s="202"/>
      <c r="N3855" s="203"/>
      <c r="O3855" s="68"/>
      <c r="P3855" s="68"/>
      <c r="Q3855" s="68"/>
      <c r="R3855" s="68"/>
      <c r="S3855" s="68"/>
      <c r="T3855" s="69"/>
      <c r="U3855" s="38"/>
      <c r="V3855" s="38"/>
      <c r="W3855" s="38"/>
      <c r="X3855" s="38"/>
      <c r="Y3855" s="38"/>
      <c r="Z3855" s="38"/>
      <c r="AA3855" s="38"/>
      <c r="AB3855" s="38"/>
      <c r="AC3855" s="38"/>
      <c r="AD3855" s="38"/>
      <c r="AE3855" s="38"/>
      <c r="AT3855" s="21" t="s">
        <v>972</v>
      </c>
      <c r="AU3855" s="21" t="s">
        <v>85</v>
      </c>
    </row>
    <row r="3856" spans="1:65" s="2" customFormat="1" ht="24.2" customHeight="1">
      <c r="A3856" s="38"/>
      <c r="B3856" s="39"/>
      <c r="C3856" s="186" t="s">
        <v>4322</v>
      </c>
      <c r="D3856" s="186" t="s">
        <v>533</v>
      </c>
      <c r="E3856" s="187" t="s">
        <v>4323</v>
      </c>
      <c r="F3856" s="188" t="s">
        <v>4324</v>
      </c>
      <c r="G3856" s="189" t="s">
        <v>651</v>
      </c>
      <c r="H3856" s="190">
        <v>3</v>
      </c>
      <c r="I3856" s="191"/>
      <c r="J3856" s="192">
        <f>ROUND(I3856*H3856,2)</f>
        <v>0</v>
      </c>
      <c r="K3856" s="188" t="s">
        <v>19</v>
      </c>
      <c r="L3856" s="43"/>
      <c r="M3856" s="193" t="s">
        <v>19</v>
      </c>
      <c r="N3856" s="194" t="s">
        <v>44</v>
      </c>
      <c r="O3856" s="68"/>
      <c r="P3856" s="195">
        <f>O3856*H3856</f>
        <v>0</v>
      </c>
      <c r="Q3856" s="195">
        <v>0.40300000000000002</v>
      </c>
      <c r="R3856" s="195">
        <f>Q3856*H3856</f>
        <v>1.2090000000000001</v>
      </c>
      <c r="S3856" s="195">
        <v>0</v>
      </c>
      <c r="T3856" s="196">
        <f>S3856*H3856</f>
        <v>0</v>
      </c>
      <c r="U3856" s="38"/>
      <c r="V3856" s="38"/>
      <c r="W3856" s="38"/>
      <c r="X3856" s="38"/>
      <c r="Y3856" s="38"/>
      <c r="Z3856" s="38"/>
      <c r="AA3856" s="38"/>
      <c r="AB3856" s="38"/>
      <c r="AC3856" s="38"/>
      <c r="AD3856" s="38"/>
      <c r="AE3856" s="38"/>
      <c r="AR3856" s="197" t="s">
        <v>642</v>
      </c>
      <c r="AT3856" s="197" t="s">
        <v>533</v>
      </c>
      <c r="AU3856" s="197" t="s">
        <v>85</v>
      </c>
      <c r="AY3856" s="21" t="s">
        <v>525</v>
      </c>
      <c r="BE3856" s="198">
        <f>IF(N3856="základní",J3856,0)</f>
        <v>0</v>
      </c>
      <c r="BF3856" s="198">
        <f>IF(N3856="snížená",J3856,0)</f>
        <v>0</v>
      </c>
      <c r="BG3856" s="198">
        <f>IF(N3856="zákl. přenesená",J3856,0)</f>
        <v>0</v>
      </c>
      <c r="BH3856" s="198">
        <f>IF(N3856="sníž. přenesená",J3856,0)</f>
        <v>0</v>
      </c>
      <c r="BI3856" s="198">
        <f>IF(N3856="nulová",J3856,0)</f>
        <v>0</v>
      </c>
      <c r="BJ3856" s="21" t="s">
        <v>85</v>
      </c>
      <c r="BK3856" s="198">
        <f>ROUND(I3856*H3856,2)</f>
        <v>0</v>
      </c>
      <c r="BL3856" s="21" t="s">
        <v>642</v>
      </c>
      <c r="BM3856" s="197" t="s">
        <v>4325</v>
      </c>
    </row>
    <row r="3857" spans="1:65" s="2" customFormat="1" ht="87.75">
      <c r="A3857" s="38"/>
      <c r="B3857" s="39"/>
      <c r="C3857" s="40"/>
      <c r="D3857" s="206" t="s">
        <v>972</v>
      </c>
      <c r="E3857" s="40"/>
      <c r="F3857" s="258" t="s">
        <v>4326</v>
      </c>
      <c r="G3857" s="40"/>
      <c r="H3857" s="40"/>
      <c r="I3857" s="201"/>
      <c r="J3857" s="40"/>
      <c r="K3857" s="40"/>
      <c r="L3857" s="43"/>
      <c r="M3857" s="202"/>
      <c r="N3857" s="203"/>
      <c r="O3857" s="68"/>
      <c r="P3857" s="68"/>
      <c r="Q3857" s="68"/>
      <c r="R3857" s="68"/>
      <c r="S3857" s="68"/>
      <c r="T3857" s="69"/>
      <c r="U3857" s="38"/>
      <c r="V3857" s="38"/>
      <c r="W3857" s="38"/>
      <c r="X3857" s="38"/>
      <c r="Y3857" s="38"/>
      <c r="Z3857" s="38"/>
      <c r="AA3857" s="38"/>
      <c r="AB3857" s="38"/>
      <c r="AC3857" s="38"/>
      <c r="AD3857" s="38"/>
      <c r="AE3857" s="38"/>
      <c r="AT3857" s="21" t="s">
        <v>972</v>
      </c>
      <c r="AU3857" s="21" t="s">
        <v>85</v>
      </c>
    </row>
    <row r="3858" spans="1:65" s="2" customFormat="1" ht="24.2" customHeight="1">
      <c r="A3858" s="38"/>
      <c r="B3858" s="39"/>
      <c r="C3858" s="186" t="s">
        <v>4327</v>
      </c>
      <c r="D3858" s="186" t="s">
        <v>533</v>
      </c>
      <c r="E3858" s="187" t="s">
        <v>4328</v>
      </c>
      <c r="F3858" s="188" t="s">
        <v>4329</v>
      </c>
      <c r="G3858" s="189" t="s">
        <v>651</v>
      </c>
      <c r="H3858" s="190">
        <v>1</v>
      </c>
      <c r="I3858" s="191"/>
      <c r="J3858" s="192">
        <f>ROUND(I3858*H3858,2)</f>
        <v>0</v>
      </c>
      <c r="K3858" s="188" t="s">
        <v>19</v>
      </c>
      <c r="L3858" s="43"/>
      <c r="M3858" s="193" t="s">
        <v>19</v>
      </c>
      <c r="N3858" s="194" t="s">
        <v>44</v>
      </c>
      <c r="O3858" s="68"/>
      <c r="P3858" s="195">
        <f>O3858*H3858</f>
        <v>0</v>
      </c>
      <c r="Q3858" s="195">
        <v>0.30099999999999999</v>
      </c>
      <c r="R3858" s="195">
        <f>Q3858*H3858</f>
        <v>0.30099999999999999</v>
      </c>
      <c r="S3858" s="195">
        <v>0</v>
      </c>
      <c r="T3858" s="196">
        <f>S3858*H3858</f>
        <v>0</v>
      </c>
      <c r="U3858" s="38"/>
      <c r="V3858" s="38"/>
      <c r="W3858" s="38"/>
      <c r="X3858" s="38"/>
      <c r="Y3858" s="38"/>
      <c r="Z3858" s="38"/>
      <c r="AA3858" s="38"/>
      <c r="AB3858" s="38"/>
      <c r="AC3858" s="38"/>
      <c r="AD3858" s="38"/>
      <c r="AE3858" s="38"/>
      <c r="AR3858" s="197" t="s">
        <v>642</v>
      </c>
      <c r="AT3858" s="197" t="s">
        <v>533</v>
      </c>
      <c r="AU3858" s="197" t="s">
        <v>85</v>
      </c>
      <c r="AY3858" s="21" t="s">
        <v>525</v>
      </c>
      <c r="BE3858" s="198">
        <f>IF(N3858="základní",J3858,0)</f>
        <v>0</v>
      </c>
      <c r="BF3858" s="198">
        <f>IF(N3858="snížená",J3858,0)</f>
        <v>0</v>
      </c>
      <c r="BG3858" s="198">
        <f>IF(N3858="zákl. přenesená",J3858,0)</f>
        <v>0</v>
      </c>
      <c r="BH3858" s="198">
        <f>IF(N3858="sníž. přenesená",J3858,0)</f>
        <v>0</v>
      </c>
      <c r="BI3858" s="198">
        <f>IF(N3858="nulová",J3858,0)</f>
        <v>0</v>
      </c>
      <c r="BJ3858" s="21" t="s">
        <v>85</v>
      </c>
      <c r="BK3858" s="198">
        <f>ROUND(I3858*H3858,2)</f>
        <v>0</v>
      </c>
      <c r="BL3858" s="21" t="s">
        <v>642</v>
      </c>
      <c r="BM3858" s="197" t="s">
        <v>4330</v>
      </c>
    </row>
    <row r="3859" spans="1:65" s="2" customFormat="1" ht="68.25">
      <c r="A3859" s="38"/>
      <c r="B3859" s="39"/>
      <c r="C3859" s="40"/>
      <c r="D3859" s="206" t="s">
        <v>972</v>
      </c>
      <c r="E3859" s="40"/>
      <c r="F3859" s="258" t="s">
        <v>4331</v>
      </c>
      <c r="G3859" s="40"/>
      <c r="H3859" s="40"/>
      <c r="I3859" s="201"/>
      <c r="J3859" s="40"/>
      <c r="K3859" s="40"/>
      <c r="L3859" s="43"/>
      <c r="M3859" s="202"/>
      <c r="N3859" s="203"/>
      <c r="O3859" s="68"/>
      <c r="P3859" s="68"/>
      <c r="Q3859" s="68"/>
      <c r="R3859" s="68"/>
      <c r="S3859" s="68"/>
      <c r="T3859" s="69"/>
      <c r="U3859" s="38"/>
      <c r="V3859" s="38"/>
      <c r="W3859" s="38"/>
      <c r="X3859" s="38"/>
      <c r="Y3859" s="38"/>
      <c r="Z3859" s="38"/>
      <c r="AA3859" s="38"/>
      <c r="AB3859" s="38"/>
      <c r="AC3859" s="38"/>
      <c r="AD3859" s="38"/>
      <c r="AE3859" s="38"/>
      <c r="AT3859" s="21" t="s">
        <v>972</v>
      </c>
      <c r="AU3859" s="21" t="s">
        <v>85</v>
      </c>
    </row>
    <row r="3860" spans="1:65" s="2" customFormat="1" ht="24.2" customHeight="1">
      <c r="A3860" s="38"/>
      <c r="B3860" s="39"/>
      <c r="C3860" s="186" t="s">
        <v>4332</v>
      </c>
      <c r="D3860" s="186" t="s">
        <v>533</v>
      </c>
      <c r="E3860" s="187" t="s">
        <v>4333</v>
      </c>
      <c r="F3860" s="188" t="s">
        <v>4334</v>
      </c>
      <c r="G3860" s="189" t="s">
        <v>651</v>
      </c>
      <c r="H3860" s="190">
        <v>2</v>
      </c>
      <c r="I3860" s="191"/>
      <c r="J3860" s="192">
        <f>ROUND(I3860*H3860,2)</f>
        <v>0</v>
      </c>
      <c r="K3860" s="188" t="s">
        <v>19</v>
      </c>
      <c r="L3860" s="43"/>
      <c r="M3860" s="193" t="s">
        <v>19</v>
      </c>
      <c r="N3860" s="194" t="s">
        <v>44</v>
      </c>
      <c r="O3860" s="68"/>
      <c r="P3860" s="195">
        <f>O3860*H3860</f>
        <v>0</v>
      </c>
      <c r="Q3860" s="195">
        <v>0.13100000000000001</v>
      </c>
      <c r="R3860" s="195">
        <f>Q3860*H3860</f>
        <v>0.26200000000000001</v>
      </c>
      <c r="S3860" s="195">
        <v>0</v>
      </c>
      <c r="T3860" s="196">
        <f>S3860*H3860</f>
        <v>0</v>
      </c>
      <c r="U3860" s="38"/>
      <c r="V3860" s="38"/>
      <c r="W3860" s="38"/>
      <c r="X3860" s="38"/>
      <c r="Y3860" s="38"/>
      <c r="Z3860" s="38"/>
      <c r="AA3860" s="38"/>
      <c r="AB3860" s="38"/>
      <c r="AC3860" s="38"/>
      <c r="AD3860" s="38"/>
      <c r="AE3860" s="38"/>
      <c r="AR3860" s="197" t="s">
        <v>642</v>
      </c>
      <c r="AT3860" s="197" t="s">
        <v>533</v>
      </c>
      <c r="AU3860" s="197" t="s">
        <v>85</v>
      </c>
      <c r="AY3860" s="21" t="s">
        <v>525</v>
      </c>
      <c r="BE3860" s="198">
        <f>IF(N3860="základní",J3860,0)</f>
        <v>0</v>
      </c>
      <c r="BF3860" s="198">
        <f>IF(N3860="snížená",J3860,0)</f>
        <v>0</v>
      </c>
      <c r="BG3860" s="198">
        <f>IF(N3860="zákl. přenesená",J3860,0)</f>
        <v>0</v>
      </c>
      <c r="BH3860" s="198">
        <f>IF(N3860="sníž. přenesená",J3860,0)</f>
        <v>0</v>
      </c>
      <c r="BI3860" s="198">
        <f>IF(N3860="nulová",J3860,0)</f>
        <v>0</v>
      </c>
      <c r="BJ3860" s="21" t="s">
        <v>85</v>
      </c>
      <c r="BK3860" s="198">
        <f>ROUND(I3860*H3860,2)</f>
        <v>0</v>
      </c>
      <c r="BL3860" s="21" t="s">
        <v>642</v>
      </c>
      <c r="BM3860" s="197" t="s">
        <v>4335</v>
      </c>
    </row>
    <row r="3861" spans="1:65" s="2" customFormat="1" ht="78">
      <c r="A3861" s="38"/>
      <c r="B3861" s="39"/>
      <c r="C3861" s="40"/>
      <c r="D3861" s="206" t="s">
        <v>972</v>
      </c>
      <c r="E3861" s="40"/>
      <c r="F3861" s="258" t="s">
        <v>4336</v>
      </c>
      <c r="G3861" s="40"/>
      <c r="H3861" s="40"/>
      <c r="I3861" s="201"/>
      <c r="J3861" s="40"/>
      <c r="K3861" s="40"/>
      <c r="L3861" s="43"/>
      <c r="M3861" s="202"/>
      <c r="N3861" s="203"/>
      <c r="O3861" s="68"/>
      <c r="P3861" s="68"/>
      <c r="Q3861" s="68"/>
      <c r="R3861" s="68"/>
      <c r="S3861" s="68"/>
      <c r="T3861" s="69"/>
      <c r="U3861" s="38"/>
      <c r="V3861" s="38"/>
      <c r="W3861" s="38"/>
      <c r="X3861" s="38"/>
      <c r="Y3861" s="38"/>
      <c r="Z3861" s="38"/>
      <c r="AA3861" s="38"/>
      <c r="AB3861" s="38"/>
      <c r="AC3861" s="38"/>
      <c r="AD3861" s="38"/>
      <c r="AE3861" s="38"/>
      <c r="AT3861" s="21" t="s">
        <v>972</v>
      </c>
      <c r="AU3861" s="21" t="s">
        <v>85</v>
      </c>
    </row>
    <row r="3862" spans="1:65" s="2" customFormat="1" ht="24.2" customHeight="1">
      <c r="A3862" s="38"/>
      <c r="B3862" s="39"/>
      <c r="C3862" s="186" t="s">
        <v>4337</v>
      </c>
      <c r="D3862" s="186" t="s">
        <v>533</v>
      </c>
      <c r="E3862" s="187" t="s">
        <v>4338</v>
      </c>
      <c r="F3862" s="188" t="s">
        <v>4339</v>
      </c>
      <c r="G3862" s="189" t="s">
        <v>651</v>
      </c>
      <c r="H3862" s="190">
        <v>2</v>
      </c>
      <c r="I3862" s="191"/>
      <c r="J3862" s="192">
        <f>ROUND(I3862*H3862,2)</f>
        <v>0</v>
      </c>
      <c r="K3862" s="188" t="s">
        <v>19</v>
      </c>
      <c r="L3862" s="43"/>
      <c r="M3862" s="193" t="s">
        <v>19</v>
      </c>
      <c r="N3862" s="194" t="s">
        <v>44</v>
      </c>
      <c r="O3862" s="68"/>
      <c r="P3862" s="195">
        <f>O3862*H3862</f>
        <v>0</v>
      </c>
      <c r="Q3862" s="195">
        <v>0.13100000000000001</v>
      </c>
      <c r="R3862" s="195">
        <f>Q3862*H3862</f>
        <v>0.26200000000000001</v>
      </c>
      <c r="S3862" s="195">
        <v>0</v>
      </c>
      <c r="T3862" s="196">
        <f>S3862*H3862</f>
        <v>0</v>
      </c>
      <c r="U3862" s="38"/>
      <c r="V3862" s="38"/>
      <c r="W3862" s="38"/>
      <c r="X3862" s="38"/>
      <c r="Y3862" s="38"/>
      <c r="Z3862" s="38"/>
      <c r="AA3862" s="38"/>
      <c r="AB3862" s="38"/>
      <c r="AC3862" s="38"/>
      <c r="AD3862" s="38"/>
      <c r="AE3862" s="38"/>
      <c r="AR3862" s="197" t="s">
        <v>642</v>
      </c>
      <c r="AT3862" s="197" t="s">
        <v>533</v>
      </c>
      <c r="AU3862" s="197" t="s">
        <v>85</v>
      </c>
      <c r="AY3862" s="21" t="s">
        <v>525</v>
      </c>
      <c r="BE3862" s="198">
        <f>IF(N3862="základní",J3862,0)</f>
        <v>0</v>
      </c>
      <c r="BF3862" s="198">
        <f>IF(N3862="snížená",J3862,0)</f>
        <v>0</v>
      </c>
      <c r="BG3862" s="198">
        <f>IF(N3862="zákl. přenesená",J3862,0)</f>
        <v>0</v>
      </c>
      <c r="BH3862" s="198">
        <f>IF(N3862="sníž. přenesená",J3862,0)</f>
        <v>0</v>
      </c>
      <c r="BI3862" s="198">
        <f>IF(N3862="nulová",J3862,0)</f>
        <v>0</v>
      </c>
      <c r="BJ3862" s="21" t="s">
        <v>85</v>
      </c>
      <c r="BK3862" s="198">
        <f>ROUND(I3862*H3862,2)</f>
        <v>0</v>
      </c>
      <c r="BL3862" s="21" t="s">
        <v>642</v>
      </c>
      <c r="BM3862" s="197" t="s">
        <v>4340</v>
      </c>
    </row>
    <row r="3863" spans="1:65" s="2" customFormat="1" ht="87.75">
      <c r="A3863" s="38"/>
      <c r="B3863" s="39"/>
      <c r="C3863" s="40"/>
      <c r="D3863" s="206" t="s">
        <v>972</v>
      </c>
      <c r="E3863" s="40"/>
      <c r="F3863" s="258" t="s">
        <v>4341</v>
      </c>
      <c r="G3863" s="40"/>
      <c r="H3863" s="40"/>
      <c r="I3863" s="201"/>
      <c r="J3863" s="40"/>
      <c r="K3863" s="40"/>
      <c r="L3863" s="43"/>
      <c r="M3863" s="202"/>
      <c r="N3863" s="203"/>
      <c r="O3863" s="68"/>
      <c r="P3863" s="68"/>
      <c r="Q3863" s="68"/>
      <c r="R3863" s="68"/>
      <c r="S3863" s="68"/>
      <c r="T3863" s="69"/>
      <c r="U3863" s="38"/>
      <c r="V3863" s="38"/>
      <c r="W3863" s="38"/>
      <c r="X3863" s="38"/>
      <c r="Y3863" s="38"/>
      <c r="Z3863" s="38"/>
      <c r="AA3863" s="38"/>
      <c r="AB3863" s="38"/>
      <c r="AC3863" s="38"/>
      <c r="AD3863" s="38"/>
      <c r="AE3863" s="38"/>
      <c r="AT3863" s="21" t="s">
        <v>972</v>
      </c>
      <c r="AU3863" s="21" t="s">
        <v>85</v>
      </c>
    </row>
    <row r="3864" spans="1:65" s="2" customFormat="1" ht="24.2" customHeight="1">
      <c r="A3864" s="38"/>
      <c r="B3864" s="39"/>
      <c r="C3864" s="186" t="s">
        <v>4342</v>
      </c>
      <c r="D3864" s="186" t="s">
        <v>533</v>
      </c>
      <c r="E3864" s="187" t="s">
        <v>4343</v>
      </c>
      <c r="F3864" s="188" t="s">
        <v>4344</v>
      </c>
      <c r="G3864" s="189" t="s">
        <v>651</v>
      </c>
      <c r="H3864" s="190">
        <v>2</v>
      </c>
      <c r="I3864" s="191"/>
      <c r="J3864" s="192">
        <f>ROUND(I3864*H3864,2)</f>
        <v>0</v>
      </c>
      <c r="K3864" s="188" t="s">
        <v>19</v>
      </c>
      <c r="L3864" s="43"/>
      <c r="M3864" s="193" t="s">
        <v>19</v>
      </c>
      <c r="N3864" s="194" t="s">
        <v>44</v>
      </c>
      <c r="O3864" s="68"/>
      <c r="P3864" s="195">
        <f>O3864*H3864</f>
        <v>0</v>
      </c>
      <c r="Q3864" s="195">
        <v>0.13100000000000001</v>
      </c>
      <c r="R3864" s="195">
        <f>Q3864*H3864</f>
        <v>0.26200000000000001</v>
      </c>
      <c r="S3864" s="195">
        <v>0</v>
      </c>
      <c r="T3864" s="196">
        <f>S3864*H3864</f>
        <v>0</v>
      </c>
      <c r="U3864" s="38"/>
      <c r="V3864" s="38"/>
      <c r="W3864" s="38"/>
      <c r="X3864" s="38"/>
      <c r="Y3864" s="38"/>
      <c r="Z3864" s="38"/>
      <c r="AA3864" s="38"/>
      <c r="AB3864" s="38"/>
      <c r="AC3864" s="38"/>
      <c r="AD3864" s="38"/>
      <c r="AE3864" s="38"/>
      <c r="AR3864" s="197" t="s">
        <v>642</v>
      </c>
      <c r="AT3864" s="197" t="s">
        <v>533</v>
      </c>
      <c r="AU3864" s="197" t="s">
        <v>85</v>
      </c>
      <c r="AY3864" s="21" t="s">
        <v>525</v>
      </c>
      <c r="BE3864" s="198">
        <f>IF(N3864="základní",J3864,0)</f>
        <v>0</v>
      </c>
      <c r="BF3864" s="198">
        <f>IF(N3864="snížená",J3864,0)</f>
        <v>0</v>
      </c>
      <c r="BG3864" s="198">
        <f>IF(N3864="zákl. přenesená",J3864,0)</f>
        <v>0</v>
      </c>
      <c r="BH3864" s="198">
        <f>IF(N3864="sníž. přenesená",J3864,0)</f>
        <v>0</v>
      </c>
      <c r="BI3864" s="198">
        <f>IF(N3864="nulová",J3864,0)</f>
        <v>0</v>
      </c>
      <c r="BJ3864" s="21" t="s">
        <v>85</v>
      </c>
      <c r="BK3864" s="198">
        <f>ROUND(I3864*H3864,2)</f>
        <v>0</v>
      </c>
      <c r="BL3864" s="21" t="s">
        <v>642</v>
      </c>
      <c r="BM3864" s="197" t="s">
        <v>4345</v>
      </c>
    </row>
    <row r="3865" spans="1:65" s="2" customFormat="1" ht="78">
      <c r="A3865" s="38"/>
      <c r="B3865" s="39"/>
      <c r="C3865" s="40"/>
      <c r="D3865" s="206" t="s">
        <v>972</v>
      </c>
      <c r="E3865" s="40"/>
      <c r="F3865" s="258" t="s">
        <v>4346</v>
      </c>
      <c r="G3865" s="40"/>
      <c r="H3865" s="40"/>
      <c r="I3865" s="201"/>
      <c r="J3865" s="40"/>
      <c r="K3865" s="40"/>
      <c r="L3865" s="43"/>
      <c r="M3865" s="202"/>
      <c r="N3865" s="203"/>
      <c r="O3865" s="68"/>
      <c r="P3865" s="68"/>
      <c r="Q3865" s="68"/>
      <c r="R3865" s="68"/>
      <c r="S3865" s="68"/>
      <c r="T3865" s="69"/>
      <c r="U3865" s="38"/>
      <c r="V3865" s="38"/>
      <c r="W3865" s="38"/>
      <c r="X3865" s="38"/>
      <c r="Y3865" s="38"/>
      <c r="Z3865" s="38"/>
      <c r="AA3865" s="38"/>
      <c r="AB3865" s="38"/>
      <c r="AC3865" s="38"/>
      <c r="AD3865" s="38"/>
      <c r="AE3865" s="38"/>
      <c r="AT3865" s="21" t="s">
        <v>972</v>
      </c>
      <c r="AU3865" s="21" t="s">
        <v>85</v>
      </c>
    </row>
    <row r="3866" spans="1:65" s="2" customFormat="1" ht="24.2" customHeight="1">
      <c r="A3866" s="38"/>
      <c r="B3866" s="39"/>
      <c r="C3866" s="186" t="s">
        <v>4347</v>
      </c>
      <c r="D3866" s="186" t="s">
        <v>533</v>
      </c>
      <c r="E3866" s="187" t="s">
        <v>4348</v>
      </c>
      <c r="F3866" s="188" t="s">
        <v>4349</v>
      </c>
      <c r="G3866" s="189" t="s">
        <v>651</v>
      </c>
      <c r="H3866" s="190">
        <v>1</v>
      </c>
      <c r="I3866" s="191"/>
      <c r="J3866" s="192">
        <f>ROUND(I3866*H3866,2)</f>
        <v>0</v>
      </c>
      <c r="K3866" s="188" t="s">
        <v>19</v>
      </c>
      <c r="L3866" s="43"/>
      <c r="M3866" s="193" t="s">
        <v>19</v>
      </c>
      <c r="N3866" s="194" t="s">
        <v>44</v>
      </c>
      <c r="O3866" s="68"/>
      <c r="P3866" s="195">
        <f>O3866*H3866</f>
        <v>0</v>
      </c>
      <c r="Q3866" s="195">
        <v>0.29099999999999998</v>
      </c>
      <c r="R3866" s="195">
        <f>Q3866*H3866</f>
        <v>0.29099999999999998</v>
      </c>
      <c r="S3866" s="195">
        <v>0</v>
      </c>
      <c r="T3866" s="196">
        <f>S3866*H3866</f>
        <v>0</v>
      </c>
      <c r="U3866" s="38"/>
      <c r="V3866" s="38"/>
      <c r="W3866" s="38"/>
      <c r="X3866" s="38"/>
      <c r="Y3866" s="38"/>
      <c r="Z3866" s="38"/>
      <c r="AA3866" s="38"/>
      <c r="AB3866" s="38"/>
      <c r="AC3866" s="38"/>
      <c r="AD3866" s="38"/>
      <c r="AE3866" s="38"/>
      <c r="AR3866" s="197" t="s">
        <v>642</v>
      </c>
      <c r="AT3866" s="197" t="s">
        <v>533</v>
      </c>
      <c r="AU3866" s="197" t="s">
        <v>85</v>
      </c>
      <c r="AY3866" s="21" t="s">
        <v>525</v>
      </c>
      <c r="BE3866" s="198">
        <f>IF(N3866="základní",J3866,0)</f>
        <v>0</v>
      </c>
      <c r="BF3866" s="198">
        <f>IF(N3866="snížená",J3866,0)</f>
        <v>0</v>
      </c>
      <c r="BG3866" s="198">
        <f>IF(N3866="zákl. přenesená",J3866,0)</f>
        <v>0</v>
      </c>
      <c r="BH3866" s="198">
        <f>IF(N3866="sníž. přenesená",J3866,0)</f>
        <v>0</v>
      </c>
      <c r="BI3866" s="198">
        <f>IF(N3866="nulová",J3866,0)</f>
        <v>0</v>
      </c>
      <c r="BJ3866" s="21" t="s">
        <v>85</v>
      </c>
      <c r="BK3866" s="198">
        <f>ROUND(I3866*H3866,2)</f>
        <v>0</v>
      </c>
      <c r="BL3866" s="21" t="s">
        <v>642</v>
      </c>
      <c r="BM3866" s="197" t="s">
        <v>4350</v>
      </c>
    </row>
    <row r="3867" spans="1:65" s="2" customFormat="1" ht="68.25">
      <c r="A3867" s="38"/>
      <c r="B3867" s="39"/>
      <c r="C3867" s="40"/>
      <c r="D3867" s="206" t="s">
        <v>972</v>
      </c>
      <c r="E3867" s="40"/>
      <c r="F3867" s="258" t="s">
        <v>4351</v>
      </c>
      <c r="G3867" s="40"/>
      <c r="H3867" s="40"/>
      <c r="I3867" s="201"/>
      <c r="J3867" s="40"/>
      <c r="K3867" s="40"/>
      <c r="L3867" s="43"/>
      <c r="M3867" s="202"/>
      <c r="N3867" s="203"/>
      <c r="O3867" s="68"/>
      <c r="P3867" s="68"/>
      <c r="Q3867" s="68"/>
      <c r="R3867" s="68"/>
      <c r="S3867" s="68"/>
      <c r="T3867" s="69"/>
      <c r="U3867" s="38"/>
      <c r="V3867" s="38"/>
      <c r="W3867" s="38"/>
      <c r="X3867" s="38"/>
      <c r="Y3867" s="38"/>
      <c r="Z3867" s="38"/>
      <c r="AA3867" s="38"/>
      <c r="AB3867" s="38"/>
      <c r="AC3867" s="38"/>
      <c r="AD3867" s="38"/>
      <c r="AE3867" s="38"/>
      <c r="AT3867" s="21" t="s">
        <v>972</v>
      </c>
      <c r="AU3867" s="21" t="s">
        <v>85</v>
      </c>
    </row>
    <row r="3868" spans="1:65" s="2" customFormat="1" ht="24.2" customHeight="1">
      <c r="A3868" s="38"/>
      <c r="B3868" s="39"/>
      <c r="C3868" s="186" t="s">
        <v>4352</v>
      </c>
      <c r="D3868" s="186" t="s">
        <v>533</v>
      </c>
      <c r="E3868" s="187" t="s">
        <v>4353</v>
      </c>
      <c r="F3868" s="188" t="s">
        <v>4354</v>
      </c>
      <c r="G3868" s="189" t="s">
        <v>651</v>
      </c>
      <c r="H3868" s="190">
        <v>1</v>
      </c>
      <c r="I3868" s="191"/>
      <c r="J3868" s="192">
        <f>ROUND(I3868*H3868,2)</f>
        <v>0</v>
      </c>
      <c r="K3868" s="188" t="s">
        <v>19</v>
      </c>
      <c r="L3868" s="43"/>
      <c r="M3868" s="193" t="s">
        <v>19</v>
      </c>
      <c r="N3868" s="194" t="s">
        <v>44</v>
      </c>
      <c r="O3868" s="68"/>
      <c r="P3868" s="195">
        <f>O3868*H3868</f>
        <v>0</v>
      </c>
      <c r="Q3868" s="195">
        <v>0.25800000000000001</v>
      </c>
      <c r="R3868" s="195">
        <f>Q3868*H3868</f>
        <v>0.25800000000000001</v>
      </c>
      <c r="S3868" s="195">
        <v>0</v>
      </c>
      <c r="T3868" s="196">
        <f>S3868*H3868</f>
        <v>0</v>
      </c>
      <c r="U3868" s="38"/>
      <c r="V3868" s="38"/>
      <c r="W3868" s="38"/>
      <c r="X3868" s="38"/>
      <c r="Y3868" s="38"/>
      <c r="Z3868" s="38"/>
      <c r="AA3868" s="38"/>
      <c r="AB3868" s="38"/>
      <c r="AC3868" s="38"/>
      <c r="AD3868" s="38"/>
      <c r="AE3868" s="38"/>
      <c r="AR3868" s="197" t="s">
        <v>642</v>
      </c>
      <c r="AT3868" s="197" t="s">
        <v>533</v>
      </c>
      <c r="AU3868" s="197" t="s">
        <v>85</v>
      </c>
      <c r="AY3868" s="21" t="s">
        <v>525</v>
      </c>
      <c r="BE3868" s="198">
        <f>IF(N3868="základní",J3868,0)</f>
        <v>0</v>
      </c>
      <c r="BF3868" s="198">
        <f>IF(N3868="snížená",J3868,0)</f>
        <v>0</v>
      </c>
      <c r="BG3868" s="198">
        <f>IF(N3868="zákl. přenesená",J3868,0)</f>
        <v>0</v>
      </c>
      <c r="BH3868" s="198">
        <f>IF(N3868="sníž. přenesená",J3868,0)</f>
        <v>0</v>
      </c>
      <c r="BI3868" s="198">
        <f>IF(N3868="nulová",J3868,0)</f>
        <v>0</v>
      </c>
      <c r="BJ3868" s="21" t="s">
        <v>85</v>
      </c>
      <c r="BK3868" s="198">
        <f>ROUND(I3868*H3868,2)</f>
        <v>0</v>
      </c>
      <c r="BL3868" s="21" t="s">
        <v>642</v>
      </c>
      <c r="BM3868" s="197" t="s">
        <v>4355</v>
      </c>
    </row>
    <row r="3869" spans="1:65" s="2" customFormat="1" ht="68.25">
      <c r="A3869" s="38"/>
      <c r="B3869" s="39"/>
      <c r="C3869" s="40"/>
      <c r="D3869" s="206" t="s">
        <v>972</v>
      </c>
      <c r="E3869" s="40"/>
      <c r="F3869" s="258" t="s">
        <v>4351</v>
      </c>
      <c r="G3869" s="40"/>
      <c r="H3869" s="40"/>
      <c r="I3869" s="201"/>
      <c r="J3869" s="40"/>
      <c r="K3869" s="40"/>
      <c r="L3869" s="43"/>
      <c r="M3869" s="202"/>
      <c r="N3869" s="203"/>
      <c r="O3869" s="68"/>
      <c r="P3869" s="68"/>
      <c r="Q3869" s="68"/>
      <c r="R3869" s="68"/>
      <c r="S3869" s="68"/>
      <c r="T3869" s="69"/>
      <c r="U3869" s="38"/>
      <c r="V3869" s="38"/>
      <c r="W3869" s="38"/>
      <c r="X3869" s="38"/>
      <c r="Y3869" s="38"/>
      <c r="Z3869" s="38"/>
      <c r="AA3869" s="38"/>
      <c r="AB3869" s="38"/>
      <c r="AC3869" s="38"/>
      <c r="AD3869" s="38"/>
      <c r="AE3869" s="38"/>
      <c r="AT3869" s="21" t="s">
        <v>972</v>
      </c>
      <c r="AU3869" s="21" t="s">
        <v>85</v>
      </c>
    </row>
    <row r="3870" spans="1:65" s="2" customFormat="1" ht="24.2" customHeight="1">
      <c r="A3870" s="38"/>
      <c r="B3870" s="39"/>
      <c r="C3870" s="186" t="s">
        <v>4356</v>
      </c>
      <c r="D3870" s="186" t="s">
        <v>533</v>
      </c>
      <c r="E3870" s="187" t="s">
        <v>4357</v>
      </c>
      <c r="F3870" s="188" t="s">
        <v>4358</v>
      </c>
      <c r="G3870" s="189" t="s">
        <v>651</v>
      </c>
      <c r="H3870" s="190">
        <v>6</v>
      </c>
      <c r="I3870" s="191"/>
      <c r="J3870" s="192">
        <f>ROUND(I3870*H3870,2)</f>
        <v>0</v>
      </c>
      <c r="K3870" s="188" t="s">
        <v>19</v>
      </c>
      <c r="L3870" s="43"/>
      <c r="M3870" s="193" t="s">
        <v>19</v>
      </c>
      <c r="N3870" s="194" t="s">
        <v>44</v>
      </c>
      <c r="O3870" s="68"/>
      <c r="P3870" s="195">
        <f>O3870*H3870</f>
        <v>0</v>
      </c>
      <c r="Q3870" s="195">
        <v>0.41899999999999998</v>
      </c>
      <c r="R3870" s="195">
        <f>Q3870*H3870</f>
        <v>2.5139999999999998</v>
      </c>
      <c r="S3870" s="195">
        <v>0</v>
      </c>
      <c r="T3870" s="196">
        <f>S3870*H3870</f>
        <v>0</v>
      </c>
      <c r="U3870" s="38"/>
      <c r="V3870" s="38"/>
      <c r="W3870" s="38"/>
      <c r="X3870" s="38"/>
      <c r="Y3870" s="38"/>
      <c r="Z3870" s="38"/>
      <c r="AA3870" s="38"/>
      <c r="AB3870" s="38"/>
      <c r="AC3870" s="38"/>
      <c r="AD3870" s="38"/>
      <c r="AE3870" s="38"/>
      <c r="AR3870" s="197" t="s">
        <v>642</v>
      </c>
      <c r="AT3870" s="197" t="s">
        <v>533</v>
      </c>
      <c r="AU3870" s="197" t="s">
        <v>85</v>
      </c>
      <c r="AY3870" s="21" t="s">
        <v>525</v>
      </c>
      <c r="BE3870" s="198">
        <f>IF(N3870="základní",J3870,0)</f>
        <v>0</v>
      </c>
      <c r="BF3870" s="198">
        <f>IF(N3870="snížená",J3870,0)</f>
        <v>0</v>
      </c>
      <c r="BG3870" s="198">
        <f>IF(N3870="zákl. přenesená",J3870,0)</f>
        <v>0</v>
      </c>
      <c r="BH3870" s="198">
        <f>IF(N3870="sníž. přenesená",J3870,0)</f>
        <v>0</v>
      </c>
      <c r="BI3870" s="198">
        <f>IF(N3870="nulová",J3870,0)</f>
        <v>0</v>
      </c>
      <c r="BJ3870" s="21" t="s">
        <v>85</v>
      </c>
      <c r="BK3870" s="198">
        <f>ROUND(I3870*H3870,2)</f>
        <v>0</v>
      </c>
      <c r="BL3870" s="21" t="s">
        <v>642</v>
      </c>
      <c r="BM3870" s="197" t="s">
        <v>4359</v>
      </c>
    </row>
    <row r="3871" spans="1:65" s="2" customFormat="1" ht="87.75">
      <c r="A3871" s="38"/>
      <c r="B3871" s="39"/>
      <c r="C3871" s="40"/>
      <c r="D3871" s="206" t="s">
        <v>972</v>
      </c>
      <c r="E3871" s="40"/>
      <c r="F3871" s="258" t="s">
        <v>4326</v>
      </c>
      <c r="G3871" s="40"/>
      <c r="H3871" s="40"/>
      <c r="I3871" s="201"/>
      <c r="J3871" s="40"/>
      <c r="K3871" s="40"/>
      <c r="L3871" s="43"/>
      <c r="M3871" s="202"/>
      <c r="N3871" s="203"/>
      <c r="O3871" s="68"/>
      <c r="P3871" s="68"/>
      <c r="Q3871" s="68"/>
      <c r="R3871" s="68"/>
      <c r="S3871" s="68"/>
      <c r="T3871" s="69"/>
      <c r="U3871" s="38"/>
      <c r="V3871" s="38"/>
      <c r="W3871" s="38"/>
      <c r="X3871" s="38"/>
      <c r="Y3871" s="38"/>
      <c r="Z3871" s="38"/>
      <c r="AA3871" s="38"/>
      <c r="AB3871" s="38"/>
      <c r="AC3871" s="38"/>
      <c r="AD3871" s="38"/>
      <c r="AE3871" s="38"/>
      <c r="AT3871" s="21" t="s">
        <v>972</v>
      </c>
      <c r="AU3871" s="21" t="s">
        <v>85</v>
      </c>
    </row>
    <row r="3872" spans="1:65" s="2" customFormat="1" ht="24.2" customHeight="1">
      <c r="A3872" s="38"/>
      <c r="B3872" s="39"/>
      <c r="C3872" s="186" t="s">
        <v>4360</v>
      </c>
      <c r="D3872" s="186" t="s">
        <v>533</v>
      </c>
      <c r="E3872" s="187" t="s">
        <v>4361</v>
      </c>
      <c r="F3872" s="188" t="s">
        <v>4362</v>
      </c>
      <c r="G3872" s="189" t="s">
        <v>651</v>
      </c>
      <c r="H3872" s="190">
        <v>2</v>
      </c>
      <c r="I3872" s="191"/>
      <c r="J3872" s="192">
        <f>ROUND(I3872*H3872,2)</f>
        <v>0</v>
      </c>
      <c r="K3872" s="188" t="s">
        <v>19</v>
      </c>
      <c r="L3872" s="43"/>
      <c r="M3872" s="193" t="s">
        <v>19</v>
      </c>
      <c r="N3872" s="194" t="s">
        <v>44</v>
      </c>
      <c r="O3872" s="68"/>
      <c r="P3872" s="195">
        <f>O3872*H3872</f>
        <v>0</v>
      </c>
      <c r="Q3872" s="195">
        <v>0.313</v>
      </c>
      <c r="R3872" s="195">
        <f>Q3872*H3872</f>
        <v>0.626</v>
      </c>
      <c r="S3872" s="195">
        <v>0</v>
      </c>
      <c r="T3872" s="196">
        <f>S3872*H3872</f>
        <v>0</v>
      </c>
      <c r="U3872" s="38"/>
      <c r="V3872" s="38"/>
      <c r="W3872" s="38"/>
      <c r="X3872" s="38"/>
      <c r="Y3872" s="38"/>
      <c r="Z3872" s="38"/>
      <c r="AA3872" s="38"/>
      <c r="AB3872" s="38"/>
      <c r="AC3872" s="38"/>
      <c r="AD3872" s="38"/>
      <c r="AE3872" s="38"/>
      <c r="AR3872" s="197" t="s">
        <v>642</v>
      </c>
      <c r="AT3872" s="197" t="s">
        <v>533</v>
      </c>
      <c r="AU3872" s="197" t="s">
        <v>85</v>
      </c>
      <c r="AY3872" s="21" t="s">
        <v>525</v>
      </c>
      <c r="BE3872" s="198">
        <f>IF(N3872="základní",J3872,0)</f>
        <v>0</v>
      </c>
      <c r="BF3872" s="198">
        <f>IF(N3872="snížená",J3872,0)</f>
        <v>0</v>
      </c>
      <c r="BG3872" s="198">
        <f>IF(N3872="zákl. přenesená",J3872,0)</f>
        <v>0</v>
      </c>
      <c r="BH3872" s="198">
        <f>IF(N3872="sníž. přenesená",J3872,0)</f>
        <v>0</v>
      </c>
      <c r="BI3872" s="198">
        <f>IF(N3872="nulová",J3872,0)</f>
        <v>0</v>
      </c>
      <c r="BJ3872" s="21" t="s">
        <v>85</v>
      </c>
      <c r="BK3872" s="198">
        <f>ROUND(I3872*H3872,2)</f>
        <v>0</v>
      </c>
      <c r="BL3872" s="21" t="s">
        <v>642</v>
      </c>
      <c r="BM3872" s="197" t="s">
        <v>4363</v>
      </c>
    </row>
    <row r="3873" spans="1:65" s="2" customFormat="1" ht="68.25">
      <c r="A3873" s="38"/>
      <c r="B3873" s="39"/>
      <c r="C3873" s="40"/>
      <c r="D3873" s="206" t="s">
        <v>972</v>
      </c>
      <c r="E3873" s="40"/>
      <c r="F3873" s="258" t="s">
        <v>4331</v>
      </c>
      <c r="G3873" s="40"/>
      <c r="H3873" s="40"/>
      <c r="I3873" s="201"/>
      <c r="J3873" s="40"/>
      <c r="K3873" s="40"/>
      <c r="L3873" s="43"/>
      <c r="M3873" s="202"/>
      <c r="N3873" s="203"/>
      <c r="O3873" s="68"/>
      <c r="P3873" s="68"/>
      <c r="Q3873" s="68"/>
      <c r="R3873" s="68"/>
      <c r="S3873" s="68"/>
      <c r="T3873" s="69"/>
      <c r="U3873" s="38"/>
      <c r="V3873" s="38"/>
      <c r="W3873" s="38"/>
      <c r="X3873" s="38"/>
      <c r="Y3873" s="38"/>
      <c r="Z3873" s="38"/>
      <c r="AA3873" s="38"/>
      <c r="AB3873" s="38"/>
      <c r="AC3873" s="38"/>
      <c r="AD3873" s="38"/>
      <c r="AE3873" s="38"/>
      <c r="AT3873" s="21" t="s">
        <v>972</v>
      </c>
      <c r="AU3873" s="21" t="s">
        <v>85</v>
      </c>
    </row>
    <row r="3874" spans="1:65" s="2" customFormat="1" ht="24.2" customHeight="1">
      <c r="A3874" s="38"/>
      <c r="B3874" s="39"/>
      <c r="C3874" s="186" t="s">
        <v>4364</v>
      </c>
      <c r="D3874" s="186" t="s">
        <v>533</v>
      </c>
      <c r="E3874" s="187" t="s">
        <v>4365</v>
      </c>
      <c r="F3874" s="188" t="s">
        <v>4366</v>
      </c>
      <c r="G3874" s="189" t="s">
        <v>651</v>
      </c>
      <c r="H3874" s="190">
        <v>1</v>
      </c>
      <c r="I3874" s="191"/>
      <c r="J3874" s="192">
        <f>ROUND(I3874*H3874,2)</f>
        <v>0</v>
      </c>
      <c r="K3874" s="188" t="s">
        <v>19</v>
      </c>
      <c r="L3874" s="43"/>
      <c r="M3874" s="193" t="s">
        <v>19</v>
      </c>
      <c r="N3874" s="194" t="s">
        <v>44</v>
      </c>
      <c r="O3874" s="68"/>
      <c r="P3874" s="195">
        <f>O3874*H3874</f>
        <v>0</v>
      </c>
      <c r="Q3874" s="195">
        <v>5.8999999999999997E-2</v>
      </c>
      <c r="R3874" s="195">
        <f>Q3874*H3874</f>
        <v>5.8999999999999997E-2</v>
      </c>
      <c r="S3874" s="195">
        <v>0</v>
      </c>
      <c r="T3874" s="196">
        <f>S3874*H3874</f>
        <v>0</v>
      </c>
      <c r="U3874" s="38"/>
      <c r="V3874" s="38"/>
      <c r="W3874" s="38"/>
      <c r="X3874" s="38"/>
      <c r="Y3874" s="38"/>
      <c r="Z3874" s="38"/>
      <c r="AA3874" s="38"/>
      <c r="AB3874" s="38"/>
      <c r="AC3874" s="38"/>
      <c r="AD3874" s="38"/>
      <c r="AE3874" s="38"/>
      <c r="AR3874" s="197" t="s">
        <v>642</v>
      </c>
      <c r="AT3874" s="197" t="s">
        <v>533</v>
      </c>
      <c r="AU3874" s="197" t="s">
        <v>85</v>
      </c>
      <c r="AY3874" s="21" t="s">
        <v>525</v>
      </c>
      <c r="BE3874" s="198">
        <f>IF(N3874="základní",J3874,0)</f>
        <v>0</v>
      </c>
      <c r="BF3874" s="198">
        <f>IF(N3874="snížená",J3874,0)</f>
        <v>0</v>
      </c>
      <c r="BG3874" s="198">
        <f>IF(N3874="zákl. přenesená",J3874,0)</f>
        <v>0</v>
      </c>
      <c r="BH3874" s="198">
        <f>IF(N3874="sníž. přenesená",J3874,0)</f>
        <v>0</v>
      </c>
      <c r="BI3874" s="198">
        <f>IF(N3874="nulová",J3874,0)</f>
        <v>0</v>
      </c>
      <c r="BJ3874" s="21" t="s">
        <v>85</v>
      </c>
      <c r="BK3874" s="198">
        <f>ROUND(I3874*H3874,2)</f>
        <v>0</v>
      </c>
      <c r="BL3874" s="21" t="s">
        <v>642</v>
      </c>
      <c r="BM3874" s="197" t="s">
        <v>4367</v>
      </c>
    </row>
    <row r="3875" spans="1:65" s="2" customFormat="1" ht="87.75">
      <c r="A3875" s="38"/>
      <c r="B3875" s="39"/>
      <c r="C3875" s="40"/>
      <c r="D3875" s="206" t="s">
        <v>972</v>
      </c>
      <c r="E3875" s="40"/>
      <c r="F3875" s="258" t="s">
        <v>4368</v>
      </c>
      <c r="G3875" s="40"/>
      <c r="H3875" s="40"/>
      <c r="I3875" s="201"/>
      <c r="J3875" s="40"/>
      <c r="K3875" s="40"/>
      <c r="L3875" s="43"/>
      <c r="M3875" s="202"/>
      <c r="N3875" s="203"/>
      <c r="O3875" s="68"/>
      <c r="P3875" s="68"/>
      <c r="Q3875" s="68"/>
      <c r="R3875" s="68"/>
      <c r="S3875" s="68"/>
      <c r="T3875" s="69"/>
      <c r="U3875" s="38"/>
      <c r="V3875" s="38"/>
      <c r="W3875" s="38"/>
      <c r="X3875" s="38"/>
      <c r="Y3875" s="38"/>
      <c r="Z3875" s="38"/>
      <c r="AA3875" s="38"/>
      <c r="AB3875" s="38"/>
      <c r="AC3875" s="38"/>
      <c r="AD3875" s="38"/>
      <c r="AE3875" s="38"/>
      <c r="AT3875" s="21" t="s">
        <v>972</v>
      </c>
      <c r="AU3875" s="21" t="s">
        <v>85</v>
      </c>
    </row>
    <row r="3876" spans="1:65" s="2" customFormat="1" ht="33" customHeight="1">
      <c r="A3876" s="38"/>
      <c r="B3876" s="39"/>
      <c r="C3876" s="186" t="s">
        <v>4369</v>
      </c>
      <c r="D3876" s="186" t="s">
        <v>533</v>
      </c>
      <c r="E3876" s="187" t="s">
        <v>4370</v>
      </c>
      <c r="F3876" s="188" t="s">
        <v>4371</v>
      </c>
      <c r="G3876" s="189" t="s">
        <v>651</v>
      </c>
      <c r="H3876" s="190">
        <v>1</v>
      </c>
      <c r="I3876" s="191"/>
      <c r="J3876" s="192">
        <f>ROUND(I3876*H3876,2)</f>
        <v>0</v>
      </c>
      <c r="K3876" s="188" t="s">
        <v>19</v>
      </c>
      <c r="L3876" s="43"/>
      <c r="M3876" s="193" t="s">
        <v>19</v>
      </c>
      <c r="N3876" s="194" t="s">
        <v>44</v>
      </c>
      <c r="O3876" s="68"/>
      <c r="P3876" s="195">
        <f>O3876*H3876</f>
        <v>0</v>
      </c>
      <c r="Q3876" s="195">
        <v>1.784</v>
      </c>
      <c r="R3876" s="195">
        <f>Q3876*H3876</f>
        <v>1.784</v>
      </c>
      <c r="S3876" s="195">
        <v>0</v>
      </c>
      <c r="T3876" s="196">
        <f>S3876*H3876</f>
        <v>0</v>
      </c>
      <c r="U3876" s="38"/>
      <c r="V3876" s="38"/>
      <c r="W3876" s="38"/>
      <c r="X3876" s="38"/>
      <c r="Y3876" s="38"/>
      <c r="Z3876" s="38"/>
      <c r="AA3876" s="38"/>
      <c r="AB3876" s="38"/>
      <c r="AC3876" s="38"/>
      <c r="AD3876" s="38"/>
      <c r="AE3876" s="38"/>
      <c r="AR3876" s="197" t="s">
        <v>642</v>
      </c>
      <c r="AT3876" s="197" t="s">
        <v>533</v>
      </c>
      <c r="AU3876" s="197" t="s">
        <v>85</v>
      </c>
      <c r="AY3876" s="21" t="s">
        <v>525</v>
      </c>
      <c r="BE3876" s="198">
        <f>IF(N3876="základní",J3876,0)</f>
        <v>0</v>
      </c>
      <c r="BF3876" s="198">
        <f>IF(N3876="snížená",J3876,0)</f>
        <v>0</v>
      </c>
      <c r="BG3876" s="198">
        <f>IF(N3876="zákl. přenesená",J3876,0)</f>
        <v>0</v>
      </c>
      <c r="BH3876" s="198">
        <f>IF(N3876="sníž. přenesená",J3876,0)</f>
        <v>0</v>
      </c>
      <c r="BI3876" s="198">
        <f>IF(N3876="nulová",J3876,0)</f>
        <v>0</v>
      </c>
      <c r="BJ3876" s="21" t="s">
        <v>85</v>
      </c>
      <c r="BK3876" s="198">
        <f>ROUND(I3876*H3876,2)</f>
        <v>0</v>
      </c>
      <c r="BL3876" s="21" t="s">
        <v>642</v>
      </c>
      <c r="BM3876" s="197" t="s">
        <v>4372</v>
      </c>
    </row>
    <row r="3877" spans="1:65" s="2" customFormat="1" ht="87.75">
      <c r="A3877" s="38"/>
      <c r="B3877" s="39"/>
      <c r="C3877" s="40"/>
      <c r="D3877" s="206" t="s">
        <v>972</v>
      </c>
      <c r="E3877" s="40"/>
      <c r="F3877" s="258" t="s">
        <v>4373</v>
      </c>
      <c r="G3877" s="40"/>
      <c r="H3877" s="40"/>
      <c r="I3877" s="201"/>
      <c r="J3877" s="40"/>
      <c r="K3877" s="40"/>
      <c r="L3877" s="43"/>
      <c r="M3877" s="202"/>
      <c r="N3877" s="203"/>
      <c r="O3877" s="68"/>
      <c r="P3877" s="68"/>
      <c r="Q3877" s="68"/>
      <c r="R3877" s="68"/>
      <c r="S3877" s="68"/>
      <c r="T3877" s="69"/>
      <c r="U3877" s="38"/>
      <c r="V3877" s="38"/>
      <c r="W3877" s="38"/>
      <c r="X3877" s="38"/>
      <c r="Y3877" s="38"/>
      <c r="Z3877" s="38"/>
      <c r="AA3877" s="38"/>
      <c r="AB3877" s="38"/>
      <c r="AC3877" s="38"/>
      <c r="AD3877" s="38"/>
      <c r="AE3877" s="38"/>
      <c r="AT3877" s="21" t="s">
        <v>972</v>
      </c>
      <c r="AU3877" s="21" t="s">
        <v>85</v>
      </c>
    </row>
    <row r="3878" spans="1:65" s="2" customFormat="1" ht="24.2" customHeight="1">
      <c r="A3878" s="38"/>
      <c r="B3878" s="39"/>
      <c r="C3878" s="186" t="s">
        <v>4374</v>
      </c>
      <c r="D3878" s="186" t="s">
        <v>533</v>
      </c>
      <c r="E3878" s="187" t="s">
        <v>4375</v>
      </c>
      <c r="F3878" s="188" t="s">
        <v>4376</v>
      </c>
      <c r="G3878" s="189" t="s">
        <v>651</v>
      </c>
      <c r="H3878" s="190">
        <v>1</v>
      </c>
      <c r="I3878" s="191"/>
      <c r="J3878" s="192">
        <f>ROUND(I3878*H3878,2)</f>
        <v>0</v>
      </c>
      <c r="K3878" s="188" t="s">
        <v>19</v>
      </c>
      <c r="L3878" s="43"/>
      <c r="M3878" s="193" t="s">
        <v>19</v>
      </c>
      <c r="N3878" s="194" t="s">
        <v>44</v>
      </c>
      <c r="O3878" s="68"/>
      <c r="P3878" s="195">
        <f>O3878*H3878</f>
        <v>0</v>
      </c>
      <c r="Q3878" s="195">
        <v>0.50900000000000001</v>
      </c>
      <c r="R3878" s="195">
        <f>Q3878*H3878</f>
        <v>0.50900000000000001</v>
      </c>
      <c r="S3878" s="195">
        <v>0</v>
      </c>
      <c r="T3878" s="196">
        <f>S3878*H3878</f>
        <v>0</v>
      </c>
      <c r="U3878" s="38"/>
      <c r="V3878" s="38"/>
      <c r="W3878" s="38"/>
      <c r="X3878" s="38"/>
      <c r="Y3878" s="38"/>
      <c r="Z3878" s="38"/>
      <c r="AA3878" s="38"/>
      <c r="AB3878" s="38"/>
      <c r="AC3878" s="38"/>
      <c r="AD3878" s="38"/>
      <c r="AE3878" s="38"/>
      <c r="AR3878" s="197" t="s">
        <v>642</v>
      </c>
      <c r="AT3878" s="197" t="s">
        <v>533</v>
      </c>
      <c r="AU3878" s="197" t="s">
        <v>85</v>
      </c>
      <c r="AY3878" s="21" t="s">
        <v>525</v>
      </c>
      <c r="BE3878" s="198">
        <f>IF(N3878="základní",J3878,0)</f>
        <v>0</v>
      </c>
      <c r="BF3878" s="198">
        <f>IF(N3878="snížená",J3878,0)</f>
        <v>0</v>
      </c>
      <c r="BG3878" s="198">
        <f>IF(N3878="zákl. přenesená",J3878,0)</f>
        <v>0</v>
      </c>
      <c r="BH3878" s="198">
        <f>IF(N3878="sníž. přenesená",J3878,0)</f>
        <v>0</v>
      </c>
      <c r="BI3878" s="198">
        <f>IF(N3878="nulová",J3878,0)</f>
        <v>0</v>
      </c>
      <c r="BJ3878" s="21" t="s">
        <v>85</v>
      </c>
      <c r="BK3878" s="198">
        <f>ROUND(I3878*H3878,2)</f>
        <v>0</v>
      </c>
      <c r="BL3878" s="21" t="s">
        <v>642</v>
      </c>
      <c r="BM3878" s="197" t="s">
        <v>4377</v>
      </c>
    </row>
    <row r="3879" spans="1:65" s="2" customFormat="1" ht="97.5">
      <c r="A3879" s="38"/>
      <c r="B3879" s="39"/>
      <c r="C3879" s="40"/>
      <c r="D3879" s="206" t="s">
        <v>972</v>
      </c>
      <c r="E3879" s="40"/>
      <c r="F3879" s="258" t="s">
        <v>4378</v>
      </c>
      <c r="G3879" s="40"/>
      <c r="H3879" s="40"/>
      <c r="I3879" s="201"/>
      <c r="J3879" s="40"/>
      <c r="K3879" s="40"/>
      <c r="L3879" s="43"/>
      <c r="M3879" s="202"/>
      <c r="N3879" s="203"/>
      <c r="O3879" s="68"/>
      <c r="P3879" s="68"/>
      <c r="Q3879" s="68"/>
      <c r="R3879" s="68"/>
      <c r="S3879" s="68"/>
      <c r="T3879" s="69"/>
      <c r="U3879" s="38"/>
      <c r="V3879" s="38"/>
      <c r="W3879" s="38"/>
      <c r="X3879" s="38"/>
      <c r="Y3879" s="38"/>
      <c r="Z3879" s="38"/>
      <c r="AA3879" s="38"/>
      <c r="AB3879" s="38"/>
      <c r="AC3879" s="38"/>
      <c r="AD3879" s="38"/>
      <c r="AE3879" s="38"/>
      <c r="AT3879" s="21" t="s">
        <v>972</v>
      </c>
      <c r="AU3879" s="21" t="s">
        <v>85</v>
      </c>
    </row>
    <row r="3880" spans="1:65" s="2" customFormat="1" ht="24.2" customHeight="1">
      <c r="A3880" s="38"/>
      <c r="B3880" s="39"/>
      <c r="C3880" s="186" t="s">
        <v>4379</v>
      </c>
      <c r="D3880" s="186" t="s">
        <v>533</v>
      </c>
      <c r="E3880" s="187" t="s">
        <v>4380</v>
      </c>
      <c r="F3880" s="188" t="s">
        <v>4381</v>
      </c>
      <c r="G3880" s="189" t="s">
        <v>651</v>
      </c>
      <c r="H3880" s="190">
        <v>1</v>
      </c>
      <c r="I3880" s="191"/>
      <c r="J3880" s="192">
        <f>ROUND(I3880*H3880,2)</f>
        <v>0</v>
      </c>
      <c r="K3880" s="188" t="s">
        <v>19</v>
      </c>
      <c r="L3880" s="43"/>
      <c r="M3880" s="193" t="s">
        <v>19</v>
      </c>
      <c r="N3880" s="194" t="s">
        <v>44</v>
      </c>
      <c r="O3880" s="68"/>
      <c r="P3880" s="195">
        <f>O3880*H3880</f>
        <v>0</v>
      </c>
      <c r="Q3880" s="195">
        <v>0.33100000000000002</v>
      </c>
      <c r="R3880" s="195">
        <f>Q3880*H3880</f>
        <v>0.33100000000000002</v>
      </c>
      <c r="S3880" s="195">
        <v>0</v>
      </c>
      <c r="T3880" s="196">
        <f>S3880*H3880</f>
        <v>0</v>
      </c>
      <c r="U3880" s="38"/>
      <c r="V3880" s="38"/>
      <c r="W3880" s="38"/>
      <c r="X3880" s="38"/>
      <c r="Y3880" s="38"/>
      <c r="Z3880" s="38"/>
      <c r="AA3880" s="38"/>
      <c r="AB3880" s="38"/>
      <c r="AC3880" s="38"/>
      <c r="AD3880" s="38"/>
      <c r="AE3880" s="38"/>
      <c r="AR3880" s="197" t="s">
        <v>642</v>
      </c>
      <c r="AT3880" s="197" t="s">
        <v>533</v>
      </c>
      <c r="AU3880" s="197" t="s">
        <v>85</v>
      </c>
      <c r="AY3880" s="21" t="s">
        <v>525</v>
      </c>
      <c r="BE3880" s="198">
        <f>IF(N3880="základní",J3880,0)</f>
        <v>0</v>
      </c>
      <c r="BF3880" s="198">
        <f>IF(N3880="snížená",J3880,0)</f>
        <v>0</v>
      </c>
      <c r="BG3880" s="198">
        <f>IF(N3880="zákl. přenesená",J3880,0)</f>
        <v>0</v>
      </c>
      <c r="BH3880" s="198">
        <f>IF(N3880="sníž. přenesená",J3880,0)</f>
        <v>0</v>
      </c>
      <c r="BI3880" s="198">
        <f>IF(N3880="nulová",J3880,0)</f>
        <v>0</v>
      </c>
      <c r="BJ3880" s="21" t="s">
        <v>85</v>
      </c>
      <c r="BK3880" s="198">
        <f>ROUND(I3880*H3880,2)</f>
        <v>0</v>
      </c>
      <c r="BL3880" s="21" t="s">
        <v>642</v>
      </c>
      <c r="BM3880" s="197" t="s">
        <v>4382</v>
      </c>
    </row>
    <row r="3881" spans="1:65" s="2" customFormat="1" ht="68.25">
      <c r="A3881" s="38"/>
      <c r="B3881" s="39"/>
      <c r="C3881" s="40"/>
      <c r="D3881" s="206" t="s">
        <v>972</v>
      </c>
      <c r="E3881" s="40"/>
      <c r="F3881" s="258" t="s">
        <v>4383</v>
      </c>
      <c r="G3881" s="40"/>
      <c r="H3881" s="40"/>
      <c r="I3881" s="201"/>
      <c r="J3881" s="40"/>
      <c r="K3881" s="40"/>
      <c r="L3881" s="43"/>
      <c r="M3881" s="202"/>
      <c r="N3881" s="203"/>
      <c r="O3881" s="68"/>
      <c r="P3881" s="68"/>
      <c r="Q3881" s="68"/>
      <c r="R3881" s="68"/>
      <c r="S3881" s="68"/>
      <c r="T3881" s="69"/>
      <c r="U3881" s="38"/>
      <c r="V3881" s="38"/>
      <c r="W3881" s="38"/>
      <c r="X3881" s="38"/>
      <c r="Y3881" s="38"/>
      <c r="Z3881" s="38"/>
      <c r="AA3881" s="38"/>
      <c r="AB3881" s="38"/>
      <c r="AC3881" s="38"/>
      <c r="AD3881" s="38"/>
      <c r="AE3881" s="38"/>
      <c r="AT3881" s="21" t="s">
        <v>972</v>
      </c>
      <c r="AU3881" s="21" t="s">
        <v>85</v>
      </c>
    </row>
    <row r="3882" spans="1:65" s="2" customFormat="1" ht="24.2" customHeight="1">
      <c r="A3882" s="38"/>
      <c r="B3882" s="39"/>
      <c r="C3882" s="186" t="s">
        <v>4384</v>
      </c>
      <c r="D3882" s="186" t="s">
        <v>533</v>
      </c>
      <c r="E3882" s="187" t="s">
        <v>4385</v>
      </c>
      <c r="F3882" s="188" t="s">
        <v>4386</v>
      </c>
      <c r="G3882" s="189" t="s">
        <v>651</v>
      </c>
      <c r="H3882" s="190">
        <v>1</v>
      </c>
      <c r="I3882" s="191"/>
      <c r="J3882" s="192">
        <f>ROUND(I3882*H3882,2)</f>
        <v>0</v>
      </c>
      <c r="K3882" s="188" t="s">
        <v>19</v>
      </c>
      <c r="L3882" s="43"/>
      <c r="M3882" s="193" t="s">
        <v>19</v>
      </c>
      <c r="N3882" s="194" t="s">
        <v>44</v>
      </c>
      <c r="O3882" s="68"/>
      <c r="P3882" s="195">
        <f>O3882*H3882</f>
        <v>0</v>
      </c>
      <c r="Q3882" s="195">
        <v>0.109</v>
      </c>
      <c r="R3882" s="195">
        <f>Q3882*H3882</f>
        <v>0.109</v>
      </c>
      <c r="S3882" s="195">
        <v>0</v>
      </c>
      <c r="T3882" s="196">
        <f>S3882*H3882</f>
        <v>0</v>
      </c>
      <c r="U3882" s="38"/>
      <c r="V3882" s="38"/>
      <c r="W3882" s="38"/>
      <c r="X3882" s="38"/>
      <c r="Y3882" s="38"/>
      <c r="Z3882" s="38"/>
      <c r="AA3882" s="38"/>
      <c r="AB3882" s="38"/>
      <c r="AC3882" s="38"/>
      <c r="AD3882" s="38"/>
      <c r="AE3882" s="38"/>
      <c r="AR3882" s="197" t="s">
        <v>642</v>
      </c>
      <c r="AT3882" s="197" t="s">
        <v>533</v>
      </c>
      <c r="AU3882" s="197" t="s">
        <v>85</v>
      </c>
      <c r="AY3882" s="21" t="s">
        <v>525</v>
      </c>
      <c r="BE3882" s="198">
        <f>IF(N3882="základní",J3882,0)</f>
        <v>0</v>
      </c>
      <c r="BF3882" s="198">
        <f>IF(N3882="snížená",J3882,0)</f>
        <v>0</v>
      </c>
      <c r="BG3882" s="198">
        <f>IF(N3882="zákl. přenesená",J3882,0)</f>
        <v>0</v>
      </c>
      <c r="BH3882" s="198">
        <f>IF(N3882="sníž. přenesená",J3882,0)</f>
        <v>0</v>
      </c>
      <c r="BI3882" s="198">
        <f>IF(N3882="nulová",J3882,0)</f>
        <v>0</v>
      </c>
      <c r="BJ3882" s="21" t="s">
        <v>85</v>
      </c>
      <c r="BK3882" s="198">
        <f>ROUND(I3882*H3882,2)</f>
        <v>0</v>
      </c>
      <c r="BL3882" s="21" t="s">
        <v>642</v>
      </c>
      <c r="BM3882" s="197" t="s">
        <v>4387</v>
      </c>
    </row>
    <row r="3883" spans="1:65" s="2" customFormat="1" ht="68.25">
      <c r="A3883" s="38"/>
      <c r="B3883" s="39"/>
      <c r="C3883" s="40"/>
      <c r="D3883" s="206" t="s">
        <v>972</v>
      </c>
      <c r="E3883" s="40"/>
      <c r="F3883" s="258" t="s">
        <v>4383</v>
      </c>
      <c r="G3883" s="40"/>
      <c r="H3883" s="40"/>
      <c r="I3883" s="201"/>
      <c r="J3883" s="40"/>
      <c r="K3883" s="40"/>
      <c r="L3883" s="43"/>
      <c r="M3883" s="202"/>
      <c r="N3883" s="203"/>
      <c r="O3883" s="68"/>
      <c r="P3883" s="68"/>
      <c r="Q3883" s="68"/>
      <c r="R3883" s="68"/>
      <c r="S3883" s="68"/>
      <c r="T3883" s="69"/>
      <c r="U3883" s="38"/>
      <c r="V3883" s="38"/>
      <c r="W3883" s="38"/>
      <c r="X3883" s="38"/>
      <c r="Y3883" s="38"/>
      <c r="Z3883" s="38"/>
      <c r="AA3883" s="38"/>
      <c r="AB3883" s="38"/>
      <c r="AC3883" s="38"/>
      <c r="AD3883" s="38"/>
      <c r="AE3883" s="38"/>
      <c r="AT3883" s="21" t="s">
        <v>972</v>
      </c>
      <c r="AU3883" s="21" t="s">
        <v>85</v>
      </c>
    </row>
    <row r="3884" spans="1:65" s="2" customFormat="1" ht="24.2" customHeight="1">
      <c r="A3884" s="38"/>
      <c r="B3884" s="39"/>
      <c r="C3884" s="186" t="s">
        <v>4388</v>
      </c>
      <c r="D3884" s="186" t="s">
        <v>533</v>
      </c>
      <c r="E3884" s="187" t="s">
        <v>4389</v>
      </c>
      <c r="F3884" s="188" t="s">
        <v>4390</v>
      </c>
      <c r="G3884" s="189" t="s">
        <v>651</v>
      </c>
      <c r="H3884" s="190">
        <v>1</v>
      </c>
      <c r="I3884" s="191"/>
      <c r="J3884" s="192">
        <f>ROUND(I3884*H3884,2)</f>
        <v>0</v>
      </c>
      <c r="K3884" s="188" t="s">
        <v>19</v>
      </c>
      <c r="L3884" s="43"/>
      <c r="M3884" s="193" t="s">
        <v>19</v>
      </c>
      <c r="N3884" s="194" t="s">
        <v>44</v>
      </c>
      <c r="O3884" s="68"/>
      <c r="P3884" s="195">
        <f>O3884*H3884</f>
        <v>0</v>
      </c>
      <c r="Q3884" s="195">
        <v>0.17199999999999999</v>
      </c>
      <c r="R3884" s="195">
        <f>Q3884*H3884</f>
        <v>0.17199999999999999</v>
      </c>
      <c r="S3884" s="195">
        <v>0</v>
      </c>
      <c r="T3884" s="196">
        <f>S3884*H3884</f>
        <v>0</v>
      </c>
      <c r="U3884" s="38"/>
      <c r="V3884" s="38"/>
      <c r="W3884" s="38"/>
      <c r="X3884" s="38"/>
      <c r="Y3884" s="38"/>
      <c r="Z3884" s="38"/>
      <c r="AA3884" s="38"/>
      <c r="AB3884" s="38"/>
      <c r="AC3884" s="38"/>
      <c r="AD3884" s="38"/>
      <c r="AE3884" s="38"/>
      <c r="AR3884" s="197" t="s">
        <v>642</v>
      </c>
      <c r="AT3884" s="197" t="s">
        <v>533</v>
      </c>
      <c r="AU3884" s="197" t="s">
        <v>85</v>
      </c>
      <c r="AY3884" s="21" t="s">
        <v>525</v>
      </c>
      <c r="BE3884" s="198">
        <f>IF(N3884="základní",J3884,0)</f>
        <v>0</v>
      </c>
      <c r="BF3884" s="198">
        <f>IF(N3884="snížená",J3884,0)</f>
        <v>0</v>
      </c>
      <c r="BG3884" s="198">
        <f>IF(N3884="zákl. přenesená",J3884,0)</f>
        <v>0</v>
      </c>
      <c r="BH3884" s="198">
        <f>IF(N3884="sníž. přenesená",J3884,0)</f>
        <v>0</v>
      </c>
      <c r="BI3884" s="198">
        <f>IF(N3884="nulová",J3884,0)</f>
        <v>0</v>
      </c>
      <c r="BJ3884" s="21" t="s">
        <v>85</v>
      </c>
      <c r="BK3884" s="198">
        <f>ROUND(I3884*H3884,2)</f>
        <v>0</v>
      </c>
      <c r="BL3884" s="21" t="s">
        <v>642</v>
      </c>
      <c r="BM3884" s="197" t="s">
        <v>4391</v>
      </c>
    </row>
    <row r="3885" spans="1:65" s="2" customFormat="1" ht="68.25">
      <c r="A3885" s="38"/>
      <c r="B3885" s="39"/>
      <c r="C3885" s="40"/>
      <c r="D3885" s="206" t="s">
        <v>972</v>
      </c>
      <c r="E3885" s="40"/>
      <c r="F3885" s="258" t="s">
        <v>4392</v>
      </c>
      <c r="G3885" s="40"/>
      <c r="H3885" s="40"/>
      <c r="I3885" s="201"/>
      <c r="J3885" s="40"/>
      <c r="K3885" s="40"/>
      <c r="L3885" s="43"/>
      <c r="M3885" s="202"/>
      <c r="N3885" s="203"/>
      <c r="O3885" s="68"/>
      <c r="P3885" s="68"/>
      <c r="Q3885" s="68"/>
      <c r="R3885" s="68"/>
      <c r="S3885" s="68"/>
      <c r="T3885" s="69"/>
      <c r="U3885" s="38"/>
      <c r="V3885" s="38"/>
      <c r="W3885" s="38"/>
      <c r="X3885" s="38"/>
      <c r="Y3885" s="38"/>
      <c r="Z3885" s="38"/>
      <c r="AA3885" s="38"/>
      <c r="AB3885" s="38"/>
      <c r="AC3885" s="38"/>
      <c r="AD3885" s="38"/>
      <c r="AE3885" s="38"/>
      <c r="AT3885" s="21" t="s">
        <v>972</v>
      </c>
      <c r="AU3885" s="21" t="s">
        <v>85</v>
      </c>
    </row>
    <row r="3886" spans="1:65" s="2" customFormat="1" ht="24.2" customHeight="1">
      <c r="A3886" s="38"/>
      <c r="B3886" s="39"/>
      <c r="C3886" s="186" t="s">
        <v>4393</v>
      </c>
      <c r="D3886" s="186" t="s">
        <v>533</v>
      </c>
      <c r="E3886" s="187" t="s">
        <v>4394</v>
      </c>
      <c r="F3886" s="188" t="s">
        <v>4395</v>
      </c>
      <c r="G3886" s="189" t="s">
        <v>651</v>
      </c>
      <c r="H3886" s="190">
        <v>1</v>
      </c>
      <c r="I3886" s="191"/>
      <c r="J3886" s="192">
        <f>ROUND(I3886*H3886,2)</f>
        <v>0</v>
      </c>
      <c r="K3886" s="188" t="s">
        <v>19</v>
      </c>
      <c r="L3886" s="43"/>
      <c r="M3886" s="193" t="s">
        <v>19</v>
      </c>
      <c r="N3886" s="194" t="s">
        <v>44</v>
      </c>
      <c r="O3886" s="68"/>
      <c r="P3886" s="195">
        <f>O3886*H3886</f>
        <v>0</v>
      </c>
      <c r="Q3886" s="195">
        <v>1.5669999999999999</v>
      </c>
      <c r="R3886" s="195">
        <f>Q3886*H3886</f>
        <v>1.5669999999999999</v>
      </c>
      <c r="S3886" s="195">
        <v>0</v>
      </c>
      <c r="T3886" s="196">
        <f>S3886*H3886</f>
        <v>0</v>
      </c>
      <c r="U3886" s="38"/>
      <c r="V3886" s="38"/>
      <c r="W3886" s="38"/>
      <c r="X3886" s="38"/>
      <c r="Y3886" s="38"/>
      <c r="Z3886" s="38"/>
      <c r="AA3886" s="38"/>
      <c r="AB3886" s="38"/>
      <c r="AC3886" s="38"/>
      <c r="AD3886" s="38"/>
      <c r="AE3886" s="38"/>
      <c r="AR3886" s="197" t="s">
        <v>642</v>
      </c>
      <c r="AT3886" s="197" t="s">
        <v>533</v>
      </c>
      <c r="AU3886" s="197" t="s">
        <v>85</v>
      </c>
      <c r="AY3886" s="21" t="s">
        <v>525</v>
      </c>
      <c r="BE3886" s="198">
        <f>IF(N3886="základní",J3886,0)</f>
        <v>0</v>
      </c>
      <c r="BF3886" s="198">
        <f>IF(N3886="snížená",J3886,0)</f>
        <v>0</v>
      </c>
      <c r="BG3886" s="198">
        <f>IF(N3886="zákl. přenesená",J3886,0)</f>
        <v>0</v>
      </c>
      <c r="BH3886" s="198">
        <f>IF(N3886="sníž. přenesená",J3886,0)</f>
        <v>0</v>
      </c>
      <c r="BI3886" s="198">
        <f>IF(N3886="nulová",J3886,0)</f>
        <v>0</v>
      </c>
      <c r="BJ3886" s="21" t="s">
        <v>85</v>
      </c>
      <c r="BK3886" s="198">
        <f>ROUND(I3886*H3886,2)</f>
        <v>0</v>
      </c>
      <c r="BL3886" s="21" t="s">
        <v>642</v>
      </c>
      <c r="BM3886" s="197" t="s">
        <v>4396</v>
      </c>
    </row>
    <row r="3887" spans="1:65" s="2" customFormat="1" ht="97.5">
      <c r="A3887" s="38"/>
      <c r="B3887" s="39"/>
      <c r="C3887" s="40"/>
      <c r="D3887" s="206" t="s">
        <v>972</v>
      </c>
      <c r="E3887" s="40"/>
      <c r="F3887" s="258" t="s">
        <v>4397</v>
      </c>
      <c r="G3887" s="40"/>
      <c r="H3887" s="40"/>
      <c r="I3887" s="201"/>
      <c r="J3887" s="40"/>
      <c r="K3887" s="40"/>
      <c r="L3887" s="43"/>
      <c r="M3887" s="202"/>
      <c r="N3887" s="203"/>
      <c r="O3887" s="68"/>
      <c r="P3887" s="68"/>
      <c r="Q3887" s="68"/>
      <c r="R3887" s="68"/>
      <c r="S3887" s="68"/>
      <c r="T3887" s="69"/>
      <c r="U3887" s="38"/>
      <c r="V3887" s="38"/>
      <c r="W3887" s="38"/>
      <c r="X3887" s="38"/>
      <c r="Y3887" s="38"/>
      <c r="Z3887" s="38"/>
      <c r="AA3887" s="38"/>
      <c r="AB3887" s="38"/>
      <c r="AC3887" s="38"/>
      <c r="AD3887" s="38"/>
      <c r="AE3887" s="38"/>
      <c r="AT3887" s="21" t="s">
        <v>972</v>
      </c>
      <c r="AU3887" s="21" t="s">
        <v>85</v>
      </c>
    </row>
    <row r="3888" spans="1:65" s="2" customFormat="1" ht="24.2" customHeight="1">
      <c r="A3888" s="38"/>
      <c r="B3888" s="39"/>
      <c r="C3888" s="186" t="s">
        <v>4398</v>
      </c>
      <c r="D3888" s="186" t="s">
        <v>533</v>
      </c>
      <c r="E3888" s="187" t="s">
        <v>4399</v>
      </c>
      <c r="F3888" s="188" t="s">
        <v>4400</v>
      </c>
      <c r="G3888" s="189" t="s">
        <v>128</v>
      </c>
      <c r="H3888" s="190">
        <v>3.9</v>
      </c>
      <c r="I3888" s="191"/>
      <c r="J3888" s="192">
        <f>ROUND(I3888*H3888,2)</f>
        <v>0</v>
      </c>
      <c r="K3888" s="188" t="s">
        <v>19</v>
      </c>
      <c r="L3888" s="43"/>
      <c r="M3888" s="193" t="s">
        <v>19</v>
      </c>
      <c r="N3888" s="194" t="s">
        <v>44</v>
      </c>
      <c r="O3888" s="68"/>
      <c r="P3888" s="195">
        <f>O3888*H3888</f>
        <v>0</v>
      </c>
      <c r="Q3888" s="195">
        <v>2.5000000000000001E-2</v>
      </c>
      <c r="R3888" s="195">
        <f>Q3888*H3888</f>
        <v>9.7500000000000003E-2</v>
      </c>
      <c r="S3888" s="195">
        <v>0</v>
      </c>
      <c r="T3888" s="196">
        <f>S3888*H3888</f>
        <v>0</v>
      </c>
      <c r="U3888" s="38"/>
      <c r="V3888" s="38"/>
      <c r="W3888" s="38"/>
      <c r="X3888" s="38"/>
      <c r="Y3888" s="38"/>
      <c r="Z3888" s="38"/>
      <c r="AA3888" s="38"/>
      <c r="AB3888" s="38"/>
      <c r="AC3888" s="38"/>
      <c r="AD3888" s="38"/>
      <c r="AE3888" s="38"/>
      <c r="AR3888" s="197" t="s">
        <v>642</v>
      </c>
      <c r="AT3888" s="197" t="s">
        <v>533</v>
      </c>
      <c r="AU3888" s="197" t="s">
        <v>85</v>
      </c>
      <c r="AY3888" s="21" t="s">
        <v>525</v>
      </c>
      <c r="BE3888" s="198">
        <f>IF(N3888="základní",J3888,0)</f>
        <v>0</v>
      </c>
      <c r="BF3888" s="198">
        <f>IF(N3888="snížená",J3888,0)</f>
        <v>0</v>
      </c>
      <c r="BG3888" s="198">
        <f>IF(N3888="zákl. přenesená",J3888,0)</f>
        <v>0</v>
      </c>
      <c r="BH3888" s="198">
        <f>IF(N3888="sníž. přenesená",J3888,0)</f>
        <v>0</v>
      </c>
      <c r="BI3888" s="198">
        <f>IF(N3888="nulová",J3888,0)</f>
        <v>0</v>
      </c>
      <c r="BJ3888" s="21" t="s">
        <v>85</v>
      </c>
      <c r="BK3888" s="198">
        <f>ROUND(I3888*H3888,2)</f>
        <v>0</v>
      </c>
      <c r="BL3888" s="21" t="s">
        <v>642</v>
      </c>
      <c r="BM3888" s="197" t="s">
        <v>4401</v>
      </c>
    </row>
    <row r="3889" spans="1:65" s="2" customFormat="1" ht="39">
      <c r="A3889" s="38"/>
      <c r="B3889" s="39"/>
      <c r="C3889" s="40"/>
      <c r="D3889" s="206" t="s">
        <v>972</v>
      </c>
      <c r="E3889" s="40"/>
      <c r="F3889" s="258" t="s">
        <v>4402</v>
      </c>
      <c r="G3889" s="40"/>
      <c r="H3889" s="40"/>
      <c r="I3889" s="201"/>
      <c r="J3889" s="40"/>
      <c r="K3889" s="40"/>
      <c r="L3889" s="43"/>
      <c r="M3889" s="202"/>
      <c r="N3889" s="203"/>
      <c r="O3889" s="68"/>
      <c r="P3889" s="68"/>
      <c r="Q3889" s="68"/>
      <c r="R3889" s="68"/>
      <c r="S3889" s="68"/>
      <c r="T3889" s="69"/>
      <c r="U3889" s="38"/>
      <c r="V3889" s="38"/>
      <c r="W3889" s="38"/>
      <c r="X3889" s="38"/>
      <c r="Y3889" s="38"/>
      <c r="Z3889" s="38"/>
      <c r="AA3889" s="38"/>
      <c r="AB3889" s="38"/>
      <c r="AC3889" s="38"/>
      <c r="AD3889" s="38"/>
      <c r="AE3889" s="38"/>
      <c r="AT3889" s="21" t="s">
        <v>972</v>
      </c>
      <c r="AU3889" s="21" t="s">
        <v>85</v>
      </c>
    </row>
    <row r="3890" spans="1:65" s="2" customFormat="1" ht="24.2" customHeight="1">
      <c r="A3890" s="38"/>
      <c r="B3890" s="39"/>
      <c r="C3890" s="186" t="s">
        <v>4403</v>
      </c>
      <c r="D3890" s="186" t="s">
        <v>533</v>
      </c>
      <c r="E3890" s="187" t="s">
        <v>4404</v>
      </c>
      <c r="F3890" s="188" t="s">
        <v>4405</v>
      </c>
      <c r="G3890" s="189" t="s">
        <v>128</v>
      </c>
      <c r="H3890" s="190">
        <v>54</v>
      </c>
      <c r="I3890" s="191"/>
      <c r="J3890" s="192">
        <f>ROUND(I3890*H3890,2)</f>
        <v>0</v>
      </c>
      <c r="K3890" s="188" t="s">
        <v>19</v>
      </c>
      <c r="L3890" s="43"/>
      <c r="M3890" s="193" t="s">
        <v>19</v>
      </c>
      <c r="N3890" s="194" t="s">
        <v>44</v>
      </c>
      <c r="O3890" s="68"/>
      <c r="P3890" s="195">
        <f>O3890*H3890</f>
        <v>0</v>
      </c>
      <c r="Q3890" s="195">
        <v>3.0599999999999999E-2</v>
      </c>
      <c r="R3890" s="195">
        <f>Q3890*H3890</f>
        <v>1.6523999999999999</v>
      </c>
      <c r="S3890" s="195">
        <v>0</v>
      </c>
      <c r="T3890" s="196">
        <f>S3890*H3890</f>
        <v>0</v>
      </c>
      <c r="U3890" s="38"/>
      <c r="V3890" s="38"/>
      <c r="W3890" s="38"/>
      <c r="X3890" s="38"/>
      <c r="Y3890" s="38"/>
      <c r="Z3890" s="38"/>
      <c r="AA3890" s="38"/>
      <c r="AB3890" s="38"/>
      <c r="AC3890" s="38"/>
      <c r="AD3890" s="38"/>
      <c r="AE3890" s="38"/>
      <c r="AR3890" s="197" t="s">
        <v>642</v>
      </c>
      <c r="AT3890" s="197" t="s">
        <v>533</v>
      </c>
      <c r="AU3890" s="197" t="s">
        <v>85</v>
      </c>
      <c r="AY3890" s="21" t="s">
        <v>525</v>
      </c>
      <c r="BE3890" s="198">
        <f>IF(N3890="základní",J3890,0)</f>
        <v>0</v>
      </c>
      <c r="BF3890" s="198">
        <f>IF(N3890="snížená",J3890,0)</f>
        <v>0</v>
      </c>
      <c r="BG3890" s="198">
        <f>IF(N3890="zákl. přenesená",J3890,0)</f>
        <v>0</v>
      </c>
      <c r="BH3890" s="198">
        <f>IF(N3890="sníž. přenesená",J3890,0)</f>
        <v>0</v>
      </c>
      <c r="BI3890" s="198">
        <f>IF(N3890="nulová",J3890,0)</f>
        <v>0</v>
      </c>
      <c r="BJ3890" s="21" t="s">
        <v>85</v>
      </c>
      <c r="BK3890" s="198">
        <f>ROUND(I3890*H3890,2)</f>
        <v>0</v>
      </c>
      <c r="BL3890" s="21" t="s">
        <v>642</v>
      </c>
      <c r="BM3890" s="197" t="s">
        <v>4406</v>
      </c>
    </row>
    <row r="3891" spans="1:65" s="2" customFormat="1" ht="39">
      <c r="A3891" s="38"/>
      <c r="B3891" s="39"/>
      <c r="C3891" s="40"/>
      <c r="D3891" s="206" t="s">
        <v>972</v>
      </c>
      <c r="E3891" s="40"/>
      <c r="F3891" s="258" t="s">
        <v>4407</v>
      </c>
      <c r="G3891" s="40"/>
      <c r="H3891" s="40"/>
      <c r="I3891" s="201"/>
      <c r="J3891" s="40"/>
      <c r="K3891" s="40"/>
      <c r="L3891" s="43"/>
      <c r="M3891" s="202"/>
      <c r="N3891" s="203"/>
      <c r="O3891" s="68"/>
      <c r="P3891" s="68"/>
      <c r="Q3891" s="68"/>
      <c r="R3891" s="68"/>
      <c r="S3891" s="68"/>
      <c r="T3891" s="69"/>
      <c r="U3891" s="38"/>
      <c r="V3891" s="38"/>
      <c r="W3891" s="38"/>
      <c r="X3891" s="38"/>
      <c r="Y3891" s="38"/>
      <c r="Z3891" s="38"/>
      <c r="AA3891" s="38"/>
      <c r="AB3891" s="38"/>
      <c r="AC3891" s="38"/>
      <c r="AD3891" s="38"/>
      <c r="AE3891" s="38"/>
      <c r="AT3891" s="21" t="s">
        <v>972</v>
      </c>
      <c r="AU3891" s="21" t="s">
        <v>85</v>
      </c>
    </row>
    <row r="3892" spans="1:65" s="2" customFormat="1" ht="24.2" customHeight="1">
      <c r="A3892" s="38"/>
      <c r="B3892" s="39"/>
      <c r="C3892" s="186" t="s">
        <v>4408</v>
      </c>
      <c r="D3892" s="186" t="s">
        <v>533</v>
      </c>
      <c r="E3892" s="187" t="s">
        <v>4409</v>
      </c>
      <c r="F3892" s="188" t="s">
        <v>4410</v>
      </c>
      <c r="G3892" s="189" t="s">
        <v>128</v>
      </c>
      <c r="H3892" s="190">
        <v>52.3</v>
      </c>
      <c r="I3892" s="191"/>
      <c r="J3892" s="192">
        <f>ROUND(I3892*H3892,2)</f>
        <v>0</v>
      </c>
      <c r="K3892" s="188" t="s">
        <v>19</v>
      </c>
      <c r="L3892" s="43"/>
      <c r="M3892" s="193" t="s">
        <v>19</v>
      </c>
      <c r="N3892" s="194" t="s">
        <v>44</v>
      </c>
      <c r="O3892" s="68"/>
      <c r="P3892" s="195">
        <f>O3892*H3892</f>
        <v>0</v>
      </c>
      <c r="Q3892" s="195">
        <v>3.3300000000000003E-2</v>
      </c>
      <c r="R3892" s="195">
        <f>Q3892*H3892</f>
        <v>1.74159</v>
      </c>
      <c r="S3892" s="195">
        <v>0</v>
      </c>
      <c r="T3892" s="196">
        <f>S3892*H3892</f>
        <v>0</v>
      </c>
      <c r="U3892" s="38"/>
      <c r="V3892" s="38"/>
      <c r="W3892" s="38"/>
      <c r="X3892" s="38"/>
      <c r="Y3892" s="38"/>
      <c r="Z3892" s="38"/>
      <c r="AA3892" s="38"/>
      <c r="AB3892" s="38"/>
      <c r="AC3892" s="38"/>
      <c r="AD3892" s="38"/>
      <c r="AE3892" s="38"/>
      <c r="AR3892" s="197" t="s">
        <v>642</v>
      </c>
      <c r="AT3892" s="197" t="s">
        <v>533</v>
      </c>
      <c r="AU3892" s="197" t="s">
        <v>85</v>
      </c>
      <c r="AY3892" s="21" t="s">
        <v>525</v>
      </c>
      <c r="BE3892" s="198">
        <f>IF(N3892="základní",J3892,0)</f>
        <v>0</v>
      </c>
      <c r="BF3892" s="198">
        <f>IF(N3892="snížená",J3892,0)</f>
        <v>0</v>
      </c>
      <c r="BG3892" s="198">
        <f>IF(N3892="zákl. přenesená",J3892,0)</f>
        <v>0</v>
      </c>
      <c r="BH3892" s="198">
        <f>IF(N3892="sníž. přenesená",J3892,0)</f>
        <v>0</v>
      </c>
      <c r="BI3892" s="198">
        <f>IF(N3892="nulová",J3892,0)</f>
        <v>0</v>
      </c>
      <c r="BJ3892" s="21" t="s">
        <v>85</v>
      </c>
      <c r="BK3892" s="198">
        <f>ROUND(I3892*H3892,2)</f>
        <v>0</v>
      </c>
      <c r="BL3892" s="21" t="s">
        <v>642</v>
      </c>
      <c r="BM3892" s="197" t="s">
        <v>4411</v>
      </c>
    </row>
    <row r="3893" spans="1:65" s="2" customFormat="1" ht="39">
      <c r="A3893" s="38"/>
      <c r="B3893" s="39"/>
      <c r="C3893" s="40"/>
      <c r="D3893" s="206" t="s">
        <v>972</v>
      </c>
      <c r="E3893" s="40"/>
      <c r="F3893" s="258" t="s">
        <v>4412</v>
      </c>
      <c r="G3893" s="40"/>
      <c r="H3893" s="40"/>
      <c r="I3893" s="201"/>
      <c r="J3893" s="40"/>
      <c r="K3893" s="40"/>
      <c r="L3893" s="43"/>
      <c r="M3893" s="202"/>
      <c r="N3893" s="203"/>
      <c r="O3893" s="68"/>
      <c r="P3893" s="68"/>
      <c r="Q3893" s="68"/>
      <c r="R3893" s="68"/>
      <c r="S3893" s="68"/>
      <c r="T3893" s="69"/>
      <c r="U3893" s="38"/>
      <c r="V3893" s="38"/>
      <c r="W3893" s="38"/>
      <c r="X3893" s="38"/>
      <c r="Y3893" s="38"/>
      <c r="Z3893" s="38"/>
      <c r="AA3893" s="38"/>
      <c r="AB3893" s="38"/>
      <c r="AC3893" s="38"/>
      <c r="AD3893" s="38"/>
      <c r="AE3893" s="38"/>
      <c r="AT3893" s="21" t="s">
        <v>972</v>
      </c>
      <c r="AU3893" s="21" t="s">
        <v>85</v>
      </c>
    </row>
    <row r="3894" spans="1:65" s="2" customFormat="1" ht="24.2" customHeight="1">
      <c r="A3894" s="38"/>
      <c r="B3894" s="39"/>
      <c r="C3894" s="186" t="s">
        <v>4413</v>
      </c>
      <c r="D3894" s="186" t="s">
        <v>533</v>
      </c>
      <c r="E3894" s="187" t="s">
        <v>4414</v>
      </c>
      <c r="F3894" s="188" t="s">
        <v>4415</v>
      </c>
      <c r="G3894" s="189" t="s">
        <v>128</v>
      </c>
      <c r="H3894" s="190">
        <v>28.2</v>
      </c>
      <c r="I3894" s="191"/>
      <c r="J3894" s="192">
        <f>ROUND(I3894*H3894,2)</f>
        <v>0</v>
      </c>
      <c r="K3894" s="188" t="s">
        <v>19</v>
      </c>
      <c r="L3894" s="43"/>
      <c r="M3894" s="193" t="s">
        <v>19</v>
      </c>
      <c r="N3894" s="194" t="s">
        <v>44</v>
      </c>
      <c r="O3894" s="68"/>
      <c r="P3894" s="195">
        <f>O3894*H3894</f>
        <v>0</v>
      </c>
      <c r="Q3894" s="195">
        <v>2.5000000000000001E-2</v>
      </c>
      <c r="R3894" s="195">
        <f>Q3894*H3894</f>
        <v>0.70500000000000007</v>
      </c>
      <c r="S3894" s="195">
        <v>0</v>
      </c>
      <c r="T3894" s="196">
        <f>S3894*H3894</f>
        <v>0</v>
      </c>
      <c r="U3894" s="38"/>
      <c r="V3894" s="38"/>
      <c r="W3894" s="38"/>
      <c r="X3894" s="38"/>
      <c r="Y3894" s="38"/>
      <c r="Z3894" s="38"/>
      <c r="AA3894" s="38"/>
      <c r="AB3894" s="38"/>
      <c r="AC3894" s="38"/>
      <c r="AD3894" s="38"/>
      <c r="AE3894" s="38"/>
      <c r="AR3894" s="197" t="s">
        <v>642</v>
      </c>
      <c r="AT3894" s="197" t="s">
        <v>533</v>
      </c>
      <c r="AU3894" s="197" t="s">
        <v>85</v>
      </c>
      <c r="AY3894" s="21" t="s">
        <v>525</v>
      </c>
      <c r="BE3894" s="198">
        <f>IF(N3894="základní",J3894,0)</f>
        <v>0</v>
      </c>
      <c r="BF3894" s="198">
        <f>IF(N3894="snížená",J3894,0)</f>
        <v>0</v>
      </c>
      <c r="BG3894" s="198">
        <f>IF(N3894="zákl. přenesená",J3894,0)</f>
        <v>0</v>
      </c>
      <c r="BH3894" s="198">
        <f>IF(N3894="sníž. přenesená",J3894,0)</f>
        <v>0</v>
      </c>
      <c r="BI3894" s="198">
        <f>IF(N3894="nulová",J3894,0)</f>
        <v>0</v>
      </c>
      <c r="BJ3894" s="21" t="s">
        <v>85</v>
      </c>
      <c r="BK3894" s="198">
        <f>ROUND(I3894*H3894,2)</f>
        <v>0</v>
      </c>
      <c r="BL3894" s="21" t="s">
        <v>642</v>
      </c>
      <c r="BM3894" s="197" t="s">
        <v>4416</v>
      </c>
    </row>
    <row r="3895" spans="1:65" s="2" customFormat="1" ht="48.75">
      <c r="A3895" s="38"/>
      <c r="B3895" s="39"/>
      <c r="C3895" s="40"/>
      <c r="D3895" s="206" t="s">
        <v>972</v>
      </c>
      <c r="E3895" s="40"/>
      <c r="F3895" s="258" t="s">
        <v>4417</v>
      </c>
      <c r="G3895" s="40"/>
      <c r="H3895" s="40"/>
      <c r="I3895" s="201"/>
      <c r="J3895" s="40"/>
      <c r="K3895" s="40"/>
      <c r="L3895" s="43"/>
      <c r="M3895" s="202"/>
      <c r="N3895" s="203"/>
      <c r="O3895" s="68"/>
      <c r="P3895" s="68"/>
      <c r="Q3895" s="68"/>
      <c r="R3895" s="68"/>
      <c r="S3895" s="68"/>
      <c r="T3895" s="69"/>
      <c r="U3895" s="38"/>
      <c r="V3895" s="38"/>
      <c r="W3895" s="38"/>
      <c r="X3895" s="38"/>
      <c r="Y3895" s="38"/>
      <c r="Z3895" s="38"/>
      <c r="AA3895" s="38"/>
      <c r="AB3895" s="38"/>
      <c r="AC3895" s="38"/>
      <c r="AD3895" s="38"/>
      <c r="AE3895" s="38"/>
      <c r="AT3895" s="21" t="s">
        <v>972</v>
      </c>
      <c r="AU3895" s="21" t="s">
        <v>85</v>
      </c>
    </row>
    <row r="3896" spans="1:65" s="2" customFormat="1" ht="24.2" customHeight="1">
      <c r="A3896" s="38"/>
      <c r="B3896" s="39"/>
      <c r="C3896" s="186" t="s">
        <v>4418</v>
      </c>
      <c r="D3896" s="186" t="s">
        <v>533</v>
      </c>
      <c r="E3896" s="187" t="s">
        <v>4419</v>
      </c>
      <c r="F3896" s="188" t="s">
        <v>4420</v>
      </c>
      <c r="G3896" s="189" t="s">
        <v>128</v>
      </c>
      <c r="H3896" s="190">
        <v>18</v>
      </c>
      <c r="I3896" s="191"/>
      <c r="J3896" s="192">
        <f>ROUND(I3896*H3896,2)</f>
        <v>0</v>
      </c>
      <c r="K3896" s="188" t="s">
        <v>19</v>
      </c>
      <c r="L3896" s="43"/>
      <c r="M3896" s="193" t="s">
        <v>19</v>
      </c>
      <c r="N3896" s="194" t="s">
        <v>44</v>
      </c>
      <c r="O3896" s="68"/>
      <c r="P3896" s="195">
        <f>O3896*H3896</f>
        <v>0</v>
      </c>
      <c r="Q3896" s="195">
        <v>2.5000000000000001E-2</v>
      </c>
      <c r="R3896" s="195">
        <f>Q3896*H3896</f>
        <v>0.45</v>
      </c>
      <c r="S3896" s="195">
        <v>0</v>
      </c>
      <c r="T3896" s="196">
        <f>S3896*H3896</f>
        <v>0</v>
      </c>
      <c r="U3896" s="38"/>
      <c r="V3896" s="38"/>
      <c r="W3896" s="38"/>
      <c r="X3896" s="38"/>
      <c r="Y3896" s="38"/>
      <c r="Z3896" s="38"/>
      <c r="AA3896" s="38"/>
      <c r="AB3896" s="38"/>
      <c r="AC3896" s="38"/>
      <c r="AD3896" s="38"/>
      <c r="AE3896" s="38"/>
      <c r="AR3896" s="197" t="s">
        <v>642</v>
      </c>
      <c r="AT3896" s="197" t="s">
        <v>533</v>
      </c>
      <c r="AU3896" s="197" t="s">
        <v>85</v>
      </c>
      <c r="AY3896" s="21" t="s">
        <v>525</v>
      </c>
      <c r="BE3896" s="198">
        <f>IF(N3896="základní",J3896,0)</f>
        <v>0</v>
      </c>
      <c r="BF3896" s="198">
        <f>IF(N3896="snížená",J3896,0)</f>
        <v>0</v>
      </c>
      <c r="BG3896" s="198">
        <f>IF(N3896="zákl. přenesená",J3896,0)</f>
        <v>0</v>
      </c>
      <c r="BH3896" s="198">
        <f>IF(N3896="sníž. přenesená",J3896,0)</f>
        <v>0</v>
      </c>
      <c r="BI3896" s="198">
        <f>IF(N3896="nulová",J3896,0)</f>
        <v>0</v>
      </c>
      <c r="BJ3896" s="21" t="s">
        <v>85</v>
      </c>
      <c r="BK3896" s="198">
        <f>ROUND(I3896*H3896,2)</f>
        <v>0</v>
      </c>
      <c r="BL3896" s="21" t="s">
        <v>642</v>
      </c>
      <c r="BM3896" s="197" t="s">
        <v>4421</v>
      </c>
    </row>
    <row r="3897" spans="1:65" s="2" customFormat="1" ht="48.75">
      <c r="A3897" s="38"/>
      <c r="B3897" s="39"/>
      <c r="C3897" s="40"/>
      <c r="D3897" s="206" t="s">
        <v>972</v>
      </c>
      <c r="E3897" s="40"/>
      <c r="F3897" s="258" t="s">
        <v>4422</v>
      </c>
      <c r="G3897" s="40"/>
      <c r="H3897" s="40"/>
      <c r="I3897" s="201"/>
      <c r="J3897" s="40"/>
      <c r="K3897" s="40"/>
      <c r="L3897" s="43"/>
      <c r="M3897" s="202"/>
      <c r="N3897" s="203"/>
      <c r="O3897" s="68"/>
      <c r="P3897" s="68"/>
      <c r="Q3897" s="68"/>
      <c r="R3897" s="68"/>
      <c r="S3897" s="68"/>
      <c r="T3897" s="69"/>
      <c r="U3897" s="38"/>
      <c r="V3897" s="38"/>
      <c r="W3897" s="38"/>
      <c r="X3897" s="38"/>
      <c r="Y3897" s="38"/>
      <c r="Z3897" s="38"/>
      <c r="AA3897" s="38"/>
      <c r="AB3897" s="38"/>
      <c r="AC3897" s="38"/>
      <c r="AD3897" s="38"/>
      <c r="AE3897" s="38"/>
      <c r="AT3897" s="21" t="s">
        <v>972</v>
      </c>
      <c r="AU3897" s="21" t="s">
        <v>85</v>
      </c>
    </row>
    <row r="3898" spans="1:65" s="2" customFormat="1" ht="24.2" customHeight="1">
      <c r="A3898" s="38"/>
      <c r="B3898" s="39"/>
      <c r="C3898" s="186" t="s">
        <v>4423</v>
      </c>
      <c r="D3898" s="186" t="s">
        <v>533</v>
      </c>
      <c r="E3898" s="187" t="s">
        <v>4424</v>
      </c>
      <c r="F3898" s="188" t="s">
        <v>4425</v>
      </c>
      <c r="G3898" s="189" t="s">
        <v>128</v>
      </c>
      <c r="H3898" s="190">
        <v>34.69</v>
      </c>
      <c r="I3898" s="191"/>
      <c r="J3898" s="192">
        <f>ROUND(I3898*H3898,2)</f>
        <v>0</v>
      </c>
      <c r="K3898" s="188" t="s">
        <v>19</v>
      </c>
      <c r="L3898" s="43"/>
      <c r="M3898" s="193" t="s">
        <v>19</v>
      </c>
      <c r="N3898" s="194" t="s">
        <v>44</v>
      </c>
      <c r="O3898" s="68"/>
      <c r="P3898" s="195">
        <f>O3898*H3898</f>
        <v>0</v>
      </c>
      <c r="Q3898" s="195">
        <v>3.0000000000000001E-3</v>
      </c>
      <c r="R3898" s="195">
        <f>Q3898*H3898</f>
        <v>0.10407</v>
      </c>
      <c r="S3898" s="195">
        <v>0</v>
      </c>
      <c r="T3898" s="196">
        <f>S3898*H3898</f>
        <v>0</v>
      </c>
      <c r="U3898" s="38"/>
      <c r="V3898" s="38"/>
      <c r="W3898" s="38"/>
      <c r="X3898" s="38"/>
      <c r="Y3898" s="38"/>
      <c r="Z3898" s="38"/>
      <c r="AA3898" s="38"/>
      <c r="AB3898" s="38"/>
      <c r="AC3898" s="38"/>
      <c r="AD3898" s="38"/>
      <c r="AE3898" s="38"/>
      <c r="AR3898" s="197" t="s">
        <v>642</v>
      </c>
      <c r="AT3898" s="197" t="s">
        <v>533</v>
      </c>
      <c r="AU3898" s="197" t="s">
        <v>85</v>
      </c>
      <c r="AY3898" s="21" t="s">
        <v>525</v>
      </c>
      <c r="BE3898" s="198">
        <f>IF(N3898="základní",J3898,0)</f>
        <v>0</v>
      </c>
      <c r="BF3898" s="198">
        <f>IF(N3898="snížená",J3898,0)</f>
        <v>0</v>
      </c>
      <c r="BG3898" s="198">
        <f>IF(N3898="zákl. přenesená",J3898,0)</f>
        <v>0</v>
      </c>
      <c r="BH3898" s="198">
        <f>IF(N3898="sníž. přenesená",J3898,0)</f>
        <v>0</v>
      </c>
      <c r="BI3898" s="198">
        <f>IF(N3898="nulová",J3898,0)</f>
        <v>0</v>
      </c>
      <c r="BJ3898" s="21" t="s">
        <v>85</v>
      </c>
      <c r="BK3898" s="198">
        <f>ROUND(I3898*H3898,2)</f>
        <v>0</v>
      </c>
      <c r="BL3898" s="21" t="s">
        <v>642</v>
      </c>
      <c r="BM3898" s="197" t="s">
        <v>4426</v>
      </c>
    </row>
    <row r="3899" spans="1:65" s="2" customFormat="1" ht="48.75">
      <c r="A3899" s="38"/>
      <c r="B3899" s="39"/>
      <c r="C3899" s="40"/>
      <c r="D3899" s="206" t="s">
        <v>972</v>
      </c>
      <c r="E3899" s="40"/>
      <c r="F3899" s="258" t="s">
        <v>4427</v>
      </c>
      <c r="G3899" s="40"/>
      <c r="H3899" s="40"/>
      <c r="I3899" s="201"/>
      <c r="J3899" s="40"/>
      <c r="K3899" s="40"/>
      <c r="L3899" s="43"/>
      <c r="M3899" s="202"/>
      <c r="N3899" s="203"/>
      <c r="O3899" s="68"/>
      <c r="P3899" s="68"/>
      <c r="Q3899" s="68"/>
      <c r="R3899" s="68"/>
      <c r="S3899" s="68"/>
      <c r="T3899" s="69"/>
      <c r="U3899" s="38"/>
      <c r="V3899" s="38"/>
      <c r="W3899" s="38"/>
      <c r="X3899" s="38"/>
      <c r="Y3899" s="38"/>
      <c r="Z3899" s="38"/>
      <c r="AA3899" s="38"/>
      <c r="AB3899" s="38"/>
      <c r="AC3899" s="38"/>
      <c r="AD3899" s="38"/>
      <c r="AE3899" s="38"/>
      <c r="AT3899" s="21" t="s">
        <v>972</v>
      </c>
      <c r="AU3899" s="21" t="s">
        <v>85</v>
      </c>
    </row>
    <row r="3900" spans="1:65" s="2" customFormat="1" ht="24.2" customHeight="1">
      <c r="A3900" s="38"/>
      <c r="B3900" s="39"/>
      <c r="C3900" s="186" t="s">
        <v>4428</v>
      </c>
      <c r="D3900" s="186" t="s">
        <v>533</v>
      </c>
      <c r="E3900" s="187" t="s">
        <v>4429</v>
      </c>
      <c r="F3900" s="188" t="s">
        <v>4430</v>
      </c>
      <c r="G3900" s="189" t="s">
        <v>128</v>
      </c>
      <c r="H3900" s="190">
        <v>54.75</v>
      </c>
      <c r="I3900" s="191"/>
      <c r="J3900" s="192">
        <f>ROUND(I3900*H3900,2)</f>
        <v>0</v>
      </c>
      <c r="K3900" s="188" t="s">
        <v>19</v>
      </c>
      <c r="L3900" s="43"/>
      <c r="M3900" s="193" t="s">
        <v>19</v>
      </c>
      <c r="N3900" s="194" t="s">
        <v>44</v>
      </c>
      <c r="O3900" s="68"/>
      <c r="P3900" s="195">
        <f>O3900*H3900</f>
        <v>0</v>
      </c>
      <c r="Q3900" s="195">
        <v>5.0000000000000001E-3</v>
      </c>
      <c r="R3900" s="195">
        <f>Q3900*H3900</f>
        <v>0.27374999999999999</v>
      </c>
      <c r="S3900" s="195">
        <v>0</v>
      </c>
      <c r="T3900" s="196">
        <f>S3900*H3900</f>
        <v>0</v>
      </c>
      <c r="U3900" s="38"/>
      <c r="V3900" s="38"/>
      <c r="W3900" s="38"/>
      <c r="X3900" s="38"/>
      <c r="Y3900" s="38"/>
      <c r="Z3900" s="38"/>
      <c r="AA3900" s="38"/>
      <c r="AB3900" s="38"/>
      <c r="AC3900" s="38"/>
      <c r="AD3900" s="38"/>
      <c r="AE3900" s="38"/>
      <c r="AR3900" s="197" t="s">
        <v>642</v>
      </c>
      <c r="AT3900" s="197" t="s">
        <v>533</v>
      </c>
      <c r="AU3900" s="197" t="s">
        <v>85</v>
      </c>
      <c r="AY3900" s="21" t="s">
        <v>525</v>
      </c>
      <c r="BE3900" s="198">
        <f>IF(N3900="základní",J3900,0)</f>
        <v>0</v>
      </c>
      <c r="BF3900" s="198">
        <f>IF(N3900="snížená",J3900,0)</f>
        <v>0</v>
      </c>
      <c r="BG3900" s="198">
        <f>IF(N3900="zákl. přenesená",J3900,0)</f>
        <v>0</v>
      </c>
      <c r="BH3900" s="198">
        <f>IF(N3900="sníž. přenesená",J3900,0)</f>
        <v>0</v>
      </c>
      <c r="BI3900" s="198">
        <f>IF(N3900="nulová",J3900,0)</f>
        <v>0</v>
      </c>
      <c r="BJ3900" s="21" t="s">
        <v>85</v>
      </c>
      <c r="BK3900" s="198">
        <f>ROUND(I3900*H3900,2)</f>
        <v>0</v>
      </c>
      <c r="BL3900" s="21" t="s">
        <v>642</v>
      </c>
      <c r="BM3900" s="197" t="s">
        <v>4431</v>
      </c>
    </row>
    <row r="3901" spans="1:65" s="2" customFormat="1" ht="48.75">
      <c r="A3901" s="38"/>
      <c r="B3901" s="39"/>
      <c r="C3901" s="40"/>
      <c r="D3901" s="206" t="s">
        <v>972</v>
      </c>
      <c r="E3901" s="40"/>
      <c r="F3901" s="258" t="s">
        <v>4432</v>
      </c>
      <c r="G3901" s="40"/>
      <c r="H3901" s="40"/>
      <c r="I3901" s="201"/>
      <c r="J3901" s="40"/>
      <c r="K3901" s="40"/>
      <c r="L3901" s="43"/>
      <c r="M3901" s="202"/>
      <c r="N3901" s="203"/>
      <c r="O3901" s="68"/>
      <c r="P3901" s="68"/>
      <c r="Q3901" s="68"/>
      <c r="R3901" s="68"/>
      <c r="S3901" s="68"/>
      <c r="T3901" s="69"/>
      <c r="U3901" s="38"/>
      <c r="V3901" s="38"/>
      <c r="W3901" s="38"/>
      <c r="X3901" s="38"/>
      <c r="Y3901" s="38"/>
      <c r="Z3901" s="38"/>
      <c r="AA3901" s="38"/>
      <c r="AB3901" s="38"/>
      <c r="AC3901" s="38"/>
      <c r="AD3901" s="38"/>
      <c r="AE3901" s="38"/>
      <c r="AT3901" s="21" t="s">
        <v>972</v>
      </c>
      <c r="AU3901" s="21" t="s">
        <v>85</v>
      </c>
    </row>
    <row r="3902" spans="1:65" s="2" customFormat="1" ht="24.2" customHeight="1">
      <c r="A3902" s="38"/>
      <c r="B3902" s="39"/>
      <c r="C3902" s="186" t="s">
        <v>4433</v>
      </c>
      <c r="D3902" s="186" t="s">
        <v>533</v>
      </c>
      <c r="E3902" s="187" t="s">
        <v>4434</v>
      </c>
      <c r="F3902" s="188" t="s">
        <v>4435</v>
      </c>
      <c r="G3902" s="189" t="s">
        <v>128</v>
      </c>
      <c r="H3902" s="190">
        <v>7.6</v>
      </c>
      <c r="I3902" s="191"/>
      <c r="J3902" s="192">
        <f>ROUND(I3902*H3902,2)</f>
        <v>0</v>
      </c>
      <c r="K3902" s="188" t="s">
        <v>19</v>
      </c>
      <c r="L3902" s="43"/>
      <c r="M3902" s="193" t="s">
        <v>19</v>
      </c>
      <c r="N3902" s="194" t="s">
        <v>44</v>
      </c>
      <c r="O3902" s="68"/>
      <c r="P3902" s="195">
        <f>O3902*H3902</f>
        <v>0</v>
      </c>
      <c r="Q3902" s="195">
        <v>2.1999999999999999E-2</v>
      </c>
      <c r="R3902" s="195">
        <f>Q3902*H3902</f>
        <v>0.16719999999999999</v>
      </c>
      <c r="S3902" s="195">
        <v>0</v>
      </c>
      <c r="T3902" s="196">
        <f>S3902*H3902</f>
        <v>0</v>
      </c>
      <c r="U3902" s="38"/>
      <c r="V3902" s="38"/>
      <c r="W3902" s="38"/>
      <c r="X3902" s="38"/>
      <c r="Y3902" s="38"/>
      <c r="Z3902" s="38"/>
      <c r="AA3902" s="38"/>
      <c r="AB3902" s="38"/>
      <c r="AC3902" s="38"/>
      <c r="AD3902" s="38"/>
      <c r="AE3902" s="38"/>
      <c r="AR3902" s="197" t="s">
        <v>642</v>
      </c>
      <c r="AT3902" s="197" t="s">
        <v>533</v>
      </c>
      <c r="AU3902" s="197" t="s">
        <v>85</v>
      </c>
      <c r="AY3902" s="21" t="s">
        <v>525</v>
      </c>
      <c r="BE3902" s="198">
        <f>IF(N3902="základní",J3902,0)</f>
        <v>0</v>
      </c>
      <c r="BF3902" s="198">
        <f>IF(N3902="snížená",J3902,0)</f>
        <v>0</v>
      </c>
      <c r="BG3902" s="198">
        <f>IF(N3902="zákl. přenesená",J3902,0)</f>
        <v>0</v>
      </c>
      <c r="BH3902" s="198">
        <f>IF(N3902="sníž. přenesená",J3902,0)</f>
        <v>0</v>
      </c>
      <c r="BI3902" s="198">
        <f>IF(N3902="nulová",J3902,0)</f>
        <v>0</v>
      </c>
      <c r="BJ3902" s="21" t="s">
        <v>85</v>
      </c>
      <c r="BK3902" s="198">
        <f>ROUND(I3902*H3902,2)</f>
        <v>0</v>
      </c>
      <c r="BL3902" s="21" t="s">
        <v>642</v>
      </c>
      <c r="BM3902" s="197" t="s">
        <v>4436</v>
      </c>
    </row>
    <row r="3903" spans="1:65" s="2" customFormat="1" ht="39">
      <c r="A3903" s="38"/>
      <c r="B3903" s="39"/>
      <c r="C3903" s="40"/>
      <c r="D3903" s="206" t="s">
        <v>972</v>
      </c>
      <c r="E3903" s="40"/>
      <c r="F3903" s="258" t="s">
        <v>4437</v>
      </c>
      <c r="G3903" s="40"/>
      <c r="H3903" s="40"/>
      <c r="I3903" s="201"/>
      <c r="J3903" s="40"/>
      <c r="K3903" s="40"/>
      <c r="L3903" s="43"/>
      <c r="M3903" s="202"/>
      <c r="N3903" s="203"/>
      <c r="O3903" s="68"/>
      <c r="P3903" s="68"/>
      <c r="Q3903" s="68"/>
      <c r="R3903" s="68"/>
      <c r="S3903" s="68"/>
      <c r="T3903" s="69"/>
      <c r="U3903" s="38"/>
      <c r="V3903" s="38"/>
      <c r="W3903" s="38"/>
      <c r="X3903" s="38"/>
      <c r="Y3903" s="38"/>
      <c r="Z3903" s="38"/>
      <c r="AA3903" s="38"/>
      <c r="AB3903" s="38"/>
      <c r="AC3903" s="38"/>
      <c r="AD3903" s="38"/>
      <c r="AE3903" s="38"/>
      <c r="AT3903" s="21" t="s">
        <v>972</v>
      </c>
      <c r="AU3903" s="21" t="s">
        <v>85</v>
      </c>
    </row>
    <row r="3904" spans="1:65" s="2" customFormat="1" ht="33" customHeight="1">
      <c r="A3904" s="38"/>
      <c r="B3904" s="39"/>
      <c r="C3904" s="186" t="s">
        <v>4438</v>
      </c>
      <c r="D3904" s="186" t="s">
        <v>533</v>
      </c>
      <c r="E3904" s="187" t="s">
        <v>4439</v>
      </c>
      <c r="F3904" s="188" t="s">
        <v>4440</v>
      </c>
      <c r="G3904" s="189" t="s">
        <v>128</v>
      </c>
      <c r="H3904" s="190">
        <v>24.37</v>
      </c>
      <c r="I3904" s="191"/>
      <c r="J3904" s="192">
        <f>ROUND(I3904*H3904,2)</f>
        <v>0</v>
      </c>
      <c r="K3904" s="188" t="s">
        <v>19</v>
      </c>
      <c r="L3904" s="43"/>
      <c r="M3904" s="193" t="s">
        <v>19</v>
      </c>
      <c r="N3904" s="194" t="s">
        <v>44</v>
      </c>
      <c r="O3904" s="68"/>
      <c r="P3904" s="195">
        <f>O3904*H3904</f>
        <v>0</v>
      </c>
      <c r="Q3904" s="195">
        <v>3.2000000000000001E-2</v>
      </c>
      <c r="R3904" s="195">
        <f>Q3904*H3904</f>
        <v>0.77984000000000009</v>
      </c>
      <c r="S3904" s="195">
        <v>0</v>
      </c>
      <c r="T3904" s="196">
        <f>S3904*H3904</f>
        <v>0</v>
      </c>
      <c r="U3904" s="38"/>
      <c r="V3904" s="38"/>
      <c r="W3904" s="38"/>
      <c r="X3904" s="38"/>
      <c r="Y3904" s="38"/>
      <c r="Z3904" s="38"/>
      <c r="AA3904" s="38"/>
      <c r="AB3904" s="38"/>
      <c r="AC3904" s="38"/>
      <c r="AD3904" s="38"/>
      <c r="AE3904" s="38"/>
      <c r="AR3904" s="197" t="s">
        <v>642</v>
      </c>
      <c r="AT3904" s="197" t="s">
        <v>533</v>
      </c>
      <c r="AU3904" s="197" t="s">
        <v>85</v>
      </c>
      <c r="AY3904" s="21" t="s">
        <v>525</v>
      </c>
      <c r="BE3904" s="198">
        <f>IF(N3904="základní",J3904,0)</f>
        <v>0</v>
      </c>
      <c r="BF3904" s="198">
        <f>IF(N3904="snížená",J3904,0)</f>
        <v>0</v>
      </c>
      <c r="BG3904" s="198">
        <f>IF(N3904="zákl. přenesená",J3904,0)</f>
        <v>0</v>
      </c>
      <c r="BH3904" s="198">
        <f>IF(N3904="sníž. přenesená",J3904,0)</f>
        <v>0</v>
      </c>
      <c r="BI3904" s="198">
        <f>IF(N3904="nulová",J3904,0)</f>
        <v>0</v>
      </c>
      <c r="BJ3904" s="21" t="s">
        <v>85</v>
      </c>
      <c r="BK3904" s="198">
        <f>ROUND(I3904*H3904,2)</f>
        <v>0</v>
      </c>
      <c r="BL3904" s="21" t="s">
        <v>642</v>
      </c>
      <c r="BM3904" s="197" t="s">
        <v>4441</v>
      </c>
    </row>
    <row r="3905" spans="1:65" s="2" customFormat="1" ht="48.75">
      <c r="A3905" s="38"/>
      <c r="B3905" s="39"/>
      <c r="C3905" s="40"/>
      <c r="D3905" s="206" t="s">
        <v>972</v>
      </c>
      <c r="E3905" s="40"/>
      <c r="F3905" s="258" t="s">
        <v>4442</v>
      </c>
      <c r="G3905" s="40"/>
      <c r="H3905" s="40"/>
      <c r="I3905" s="201"/>
      <c r="J3905" s="40"/>
      <c r="K3905" s="40"/>
      <c r="L3905" s="43"/>
      <c r="M3905" s="202"/>
      <c r="N3905" s="203"/>
      <c r="O3905" s="68"/>
      <c r="P3905" s="68"/>
      <c r="Q3905" s="68"/>
      <c r="R3905" s="68"/>
      <c r="S3905" s="68"/>
      <c r="T3905" s="69"/>
      <c r="U3905" s="38"/>
      <c r="V3905" s="38"/>
      <c r="W3905" s="38"/>
      <c r="X3905" s="38"/>
      <c r="Y3905" s="38"/>
      <c r="Z3905" s="38"/>
      <c r="AA3905" s="38"/>
      <c r="AB3905" s="38"/>
      <c r="AC3905" s="38"/>
      <c r="AD3905" s="38"/>
      <c r="AE3905" s="38"/>
      <c r="AT3905" s="21" t="s">
        <v>972</v>
      </c>
      <c r="AU3905" s="21" t="s">
        <v>85</v>
      </c>
    </row>
    <row r="3906" spans="1:65" s="2" customFormat="1" ht="24.2" customHeight="1">
      <c r="A3906" s="38"/>
      <c r="B3906" s="39"/>
      <c r="C3906" s="186" t="s">
        <v>4443</v>
      </c>
      <c r="D3906" s="186" t="s">
        <v>533</v>
      </c>
      <c r="E3906" s="187" t="s">
        <v>4444</v>
      </c>
      <c r="F3906" s="188" t="s">
        <v>4445</v>
      </c>
      <c r="G3906" s="189" t="s">
        <v>128</v>
      </c>
      <c r="H3906" s="190">
        <v>25.25</v>
      </c>
      <c r="I3906" s="191"/>
      <c r="J3906" s="192">
        <f>ROUND(I3906*H3906,2)</f>
        <v>0</v>
      </c>
      <c r="K3906" s="188" t="s">
        <v>19</v>
      </c>
      <c r="L3906" s="43"/>
      <c r="M3906" s="193" t="s">
        <v>19</v>
      </c>
      <c r="N3906" s="194" t="s">
        <v>44</v>
      </c>
      <c r="O3906" s="68"/>
      <c r="P3906" s="195">
        <f>O3906*H3906</f>
        <v>0</v>
      </c>
      <c r="Q3906" s="195">
        <v>0.01</v>
      </c>
      <c r="R3906" s="195">
        <f>Q3906*H3906</f>
        <v>0.2525</v>
      </c>
      <c r="S3906" s="195">
        <v>0</v>
      </c>
      <c r="T3906" s="196">
        <f>S3906*H3906</f>
        <v>0</v>
      </c>
      <c r="U3906" s="38"/>
      <c r="V3906" s="38"/>
      <c r="W3906" s="38"/>
      <c r="X3906" s="38"/>
      <c r="Y3906" s="38"/>
      <c r="Z3906" s="38"/>
      <c r="AA3906" s="38"/>
      <c r="AB3906" s="38"/>
      <c r="AC3906" s="38"/>
      <c r="AD3906" s="38"/>
      <c r="AE3906" s="38"/>
      <c r="AR3906" s="197" t="s">
        <v>642</v>
      </c>
      <c r="AT3906" s="197" t="s">
        <v>533</v>
      </c>
      <c r="AU3906" s="197" t="s">
        <v>85</v>
      </c>
      <c r="AY3906" s="21" t="s">
        <v>525</v>
      </c>
      <c r="BE3906" s="198">
        <f>IF(N3906="základní",J3906,0)</f>
        <v>0</v>
      </c>
      <c r="BF3906" s="198">
        <f>IF(N3906="snížená",J3906,0)</f>
        <v>0</v>
      </c>
      <c r="BG3906" s="198">
        <f>IF(N3906="zákl. přenesená",J3906,0)</f>
        <v>0</v>
      </c>
      <c r="BH3906" s="198">
        <f>IF(N3906="sníž. přenesená",J3906,0)</f>
        <v>0</v>
      </c>
      <c r="BI3906" s="198">
        <f>IF(N3906="nulová",J3906,0)</f>
        <v>0</v>
      </c>
      <c r="BJ3906" s="21" t="s">
        <v>85</v>
      </c>
      <c r="BK3906" s="198">
        <f>ROUND(I3906*H3906,2)</f>
        <v>0</v>
      </c>
      <c r="BL3906" s="21" t="s">
        <v>642</v>
      </c>
      <c r="BM3906" s="197" t="s">
        <v>4446</v>
      </c>
    </row>
    <row r="3907" spans="1:65" s="2" customFormat="1" ht="58.5">
      <c r="A3907" s="38"/>
      <c r="B3907" s="39"/>
      <c r="C3907" s="40"/>
      <c r="D3907" s="206" t="s">
        <v>972</v>
      </c>
      <c r="E3907" s="40"/>
      <c r="F3907" s="258" t="s">
        <v>4447</v>
      </c>
      <c r="G3907" s="40"/>
      <c r="H3907" s="40"/>
      <c r="I3907" s="201"/>
      <c r="J3907" s="40"/>
      <c r="K3907" s="40"/>
      <c r="L3907" s="43"/>
      <c r="M3907" s="202"/>
      <c r="N3907" s="203"/>
      <c r="O3907" s="68"/>
      <c r="P3907" s="68"/>
      <c r="Q3907" s="68"/>
      <c r="R3907" s="68"/>
      <c r="S3907" s="68"/>
      <c r="T3907" s="69"/>
      <c r="U3907" s="38"/>
      <c r="V3907" s="38"/>
      <c r="W3907" s="38"/>
      <c r="X3907" s="38"/>
      <c r="Y3907" s="38"/>
      <c r="Z3907" s="38"/>
      <c r="AA3907" s="38"/>
      <c r="AB3907" s="38"/>
      <c r="AC3907" s="38"/>
      <c r="AD3907" s="38"/>
      <c r="AE3907" s="38"/>
      <c r="AT3907" s="21" t="s">
        <v>972</v>
      </c>
      <c r="AU3907" s="21" t="s">
        <v>85</v>
      </c>
    </row>
    <row r="3908" spans="1:65" s="2" customFormat="1" ht="24.2" customHeight="1">
      <c r="A3908" s="38"/>
      <c r="B3908" s="39"/>
      <c r="C3908" s="186" t="s">
        <v>4448</v>
      </c>
      <c r="D3908" s="186" t="s">
        <v>533</v>
      </c>
      <c r="E3908" s="187" t="s">
        <v>4449</v>
      </c>
      <c r="F3908" s="188" t="s">
        <v>4450</v>
      </c>
      <c r="G3908" s="189" t="s">
        <v>651</v>
      </c>
      <c r="H3908" s="190">
        <v>1</v>
      </c>
      <c r="I3908" s="191"/>
      <c r="J3908" s="192">
        <f>ROUND(I3908*H3908,2)</f>
        <v>0</v>
      </c>
      <c r="K3908" s="188" t="s">
        <v>19</v>
      </c>
      <c r="L3908" s="43"/>
      <c r="M3908" s="193" t="s">
        <v>19</v>
      </c>
      <c r="N3908" s="194" t="s">
        <v>44</v>
      </c>
      <c r="O3908" s="68"/>
      <c r="P3908" s="195">
        <f>O3908*H3908</f>
        <v>0</v>
      </c>
      <c r="Q3908" s="195">
        <v>3.5000000000000003E-2</v>
      </c>
      <c r="R3908" s="195">
        <f>Q3908*H3908</f>
        <v>3.5000000000000003E-2</v>
      </c>
      <c r="S3908" s="195">
        <v>0</v>
      </c>
      <c r="T3908" s="196">
        <f>S3908*H3908</f>
        <v>0</v>
      </c>
      <c r="U3908" s="38"/>
      <c r="V3908" s="38"/>
      <c r="W3908" s="38"/>
      <c r="X3908" s="38"/>
      <c r="Y3908" s="38"/>
      <c r="Z3908" s="38"/>
      <c r="AA3908" s="38"/>
      <c r="AB3908" s="38"/>
      <c r="AC3908" s="38"/>
      <c r="AD3908" s="38"/>
      <c r="AE3908" s="38"/>
      <c r="AR3908" s="197" t="s">
        <v>642</v>
      </c>
      <c r="AT3908" s="197" t="s">
        <v>533</v>
      </c>
      <c r="AU3908" s="197" t="s">
        <v>85</v>
      </c>
      <c r="AY3908" s="21" t="s">
        <v>525</v>
      </c>
      <c r="BE3908" s="198">
        <f>IF(N3908="základní",J3908,0)</f>
        <v>0</v>
      </c>
      <c r="BF3908" s="198">
        <f>IF(N3908="snížená",J3908,0)</f>
        <v>0</v>
      </c>
      <c r="BG3908" s="198">
        <f>IF(N3908="zákl. přenesená",J3908,0)</f>
        <v>0</v>
      </c>
      <c r="BH3908" s="198">
        <f>IF(N3908="sníž. přenesená",J3908,0)</f>
        <v>0</v>
      </c>
      <c r="BI3908" s="198">
        <f>IF(N3908="nulová",J3908,0)</f>
        <v>0</v>
      </c>
      <c r="BJ3908" s="21" t="s">
        <v>85</v>
      </c>
      <c r="BK3908" s="198">
        <f>ROUND(I3908*H3908,2)</f>
        <v>0</v>
      </c>
      <c r="BL3908" s="21" t="s">
        <v>642</v>
      </c>
      <c r="BM3908" s="197" t="s">
        <v>4451</v>
      </c>
    </row>
    <row r="3909" spans="1:65" s="2" customFormat="1" ht="58.5">
      <c r="A3909" s="38"/>
      <c r="B3909" s="39"/>
      <c r="C3909" s="40"/>
      <c r="D3909" s="206" t="s">
        <v>972</v>
      </c>
      <c r="E3909" s="40"/>
      <c r="F3909" s="258" t="s">
        <v>4452</v>
      </c>
      <c r="G3909" s="40"/>
      <c r="H3909" s="40"/>
      <c r="I3909" s="201"/>
      <c r="J3909" s="40"/>
      <c r="K3909" s="40"/>
      <c r="L3909" s="43"/>
      <c r="M3909" s="202"/>
      <c r="N3909" s="203"/>
      <c r="O3909" s="68"/>
      <c r="P3909" s="68"/>
      <c r="Q3909" s="68"/>
      <c r="R3909" s="68"/>
      <c r="S3909" s="68"/>
      <c r="T3909" s="69"/>
      <c r="U3909" s="38"/>
      <c r="V3909" s="38"/>
      <c r="W3909" s="38"/>
      <c r="X3909" s="38"/>
      <c r="Y3909" s="38"/>
      <c r="Z3909" s="38"/>
      <c r="AA3909" s="38"/>
      <c r="AB3909" s="38"/>
      <c r="AC3909" s="38"/>
      <c r="AD3909" s="38"/>
      <c r="AE3909" s="38"/>
      <c r="AT3909" s="21" t="s">
        <v>972</v>
      </c>
      <c r="AU3909" s="21" t="s">
        <v>85</v>
      </c>
    </row>
    <row r="3910" spans="1:65" s="2" customFormat="1" ht="24.2" customHeight="1">
      <c r="A3910" s="38"/>
      <c r="B3910" s="39"/>
      <c r="C3910" s="186" t="s">
        <v>4453</v>
      </c>
      <c r="D3910" s="186" t="s">
        <v>533</v>
      </c>
      <c r="E3910" s="187" t="s">
        <v>4454</v>
      </c>
      <c r="F3910" s="188" t="s">
        <v>4455</v>
      </c>
      <c r="G3910" s="189" t="s">
        <v>651</v>
      </c>
      <c r="H3910" s="190">
        <v>1</v>
      </c>
      <c r="I3910" s="191"/>
      <c r="J3910" s="192">
        <f>ROUND(I3910*H3910,2)</f>
        <v>0</v>
      </c>
      <c r="K3910" s="188" t="s">
        <v>19</v>
      </c>
      <c r="L3910" s="43"/>
      <c r="M3910" s="193" t="s">
        <v>19</v>
      </c>
      <c r="N3910" s="194" t="s">
        <v>44</v>
      </c>
      <c r="O3910" s="68"/>
      <c r="P3910" s="195">
        <f>O3910*H3910</f>
        <v>0</v>
      </c>
      <c r="Q3910" s="195">
        <v>3.5000000000000003E-2</v>
      </c>
      <c r="R3910" s="195">
        <f>Q3910*H3910</f>
        <v>3.5000000000000003E-2</v>
      </c>
      <c r="S3910" s="195">
        <v>0</v>
      </c>
      <c r="T3910" s="196">
        <f>S3910*H3910</f>
        <v>0</v>
      </c>
      <c r="U3910" s="38"/>
      <c r="V3910" s="38"/>
      <c r="W3910" s="38"/>
      <c r="X3910" s="38"/>
      <c r="Y3910" s="38"/>
      <c r="Z3910" s="38"/>
      <c r="AA3910" s="38"/>
      <c r="AB3910" s="38"/>
      <c r="AC3910" s="38"/>
      <c r="AD3910" s="38"/>
      <c r="AE3910" s="38"/>
      <c r="AR3910" s="197" t="s">
        <v>642</v>
      </c>
      <c r="AT3910" s="197" t="s">
        <v>533</v>
      </c>
      <c r="AU3910" s="197" t="s">
        <v>85</v>
      </c>
      <c r="AY3910" s="21" t="s">
        <v>525</v>
      </c>
      <c r="BE3910" s="198">
        <f>IF(N3910="základní",J3910,0)</f>
        <v>0</v>
      </c>
      <c r="BF3910" s="198">
        <f>IF(N3910="snížená",J3910,0)</f>
        <v>0</v>
      </c>
      <c r="BG3910" s="198">
        <f>IF(N3910="zákl. přenesená",J3910,0)</f>
        <v>0</v>
      </c>
      <c r="BH3910" s="198">
        <f>IF(N3910="sníž. přenesená",J3910,0)</f>
        <v>0</v>
      </c>
      <c r="BI3910" s="198">
        <f>IF(N3910="nulová",J3910,0)</f>
        <v>0</v>
      </c>
      <c r="BJ3910" s="21" t="s">
        <v>85</v>
      </c>
      <c r="BK3910" s="198">
        <f>ROUND(I3910*H3910,2)</f>
        <v>0</v>
      </c>
      <c r="BL3910" s="21" t="s">
        <v>642</v>
      </c>
      <c r="BM3910" s="197" t="s">
        <v>4456</v>
      </c>
    </row>
    <row r="3911" spans="1:65" s="2" customFormat="1" ht="48.75">
      <c r="A3911" s="38"/>
      <c r="B3911" s="39"/>
      <c r="C3911" s="40"/>
      <c r="D3911" s="206" t="s">
        <v>972</v>
      </c>
      <c r="E3911" s="40"/>
      <c r="F3911" s="258" t="s">
        <v>4457</v>
      </c>
      <c r="G3911" s="40"/>
      <c r="H3911" s="40"/>
      <c r="I3911" s="201"/>
      <c r="J3911" s="40"/>
      <c r="K3911" s="40"/>
      <c r="L3911" s="43"/>
      <c r="M3911" s="202"/>
      <c r="N3911" s="203"/>
      <c r="O3911" s="68"/>
      <c r="P3911" s="68"/>
      <c r="Q3911" s="68"/>
      <c r="R3911" s="68"/>
      <c r="S3911" s="68"/>
      <c r="T3911" s="69"/>
      <c r="U3911" s="38"/>
      <c r="V3911" s="38"/>
      <c r="W3911" s="38"/>
      <c r="X3911" s="38"/>
      <c r="Y3911" s="38"/>
      <c r="Z3911" s="38"/>
      <c r="AA3911" s="38"/>
      <c r="AB3911" s="38"/>
      <c r="AC3911" s="38"/>
      <c r="AD3911" s="38"/>
      <c r="AE3911" s="38"/>
      <c r="AT3911" s="21" t="s">
        <v>972</v>
      </c>
      <c r="AU3911" s="21" t="s">
        <v>85</v>
      </c>
    </row>
    <row r="3912" spans="1:65" s="2" customFormat="1" ht="44.25" customHeight="1">
      <c r="A3912" s="38"/>
      <c r="B3912" s="39"/>
      <c r="C3912" s="186" t="s">
        <v>4458</v>
      </c>
      <c r="D3912" s="186" t="s">
        <v>533</v>
      </c>
      <c r="E3912" s="187" t="s">
        <v>4459</v>
      </c>
      <c r="F3912" s="188" t="s">
        <v>4460</v>
      </c>
      <c r="G3912" s="189" t="s">
        <v>651</v>
      </c>
      <c r="H3912" s="190">
        <v>13</v>
      </c>
      <c r="I3912" s="191"/>
      <c r="J3912" s="192">
        <f>ROUND(I3912*H3912,2)</f>
        <v>0</v>
      </c>
      <c r="K3912" s="188" t="s">
        <v>536</v>
      </c>
      <c r="L3912" s="43"/>
      <c r="M3912" s="193" t="s">
        <v>19</v>
      </c>
      <c r="N3912" s="194" t="s">
        <v>44</v>
      </c>
      <c r="O3912" s="68"/>
      <c r="P3912" s="195">
        <f>O3912*H3912</f>
        <v>0</v>
      </c>
      <c r="Q3912" s="195">
        <v>1.0000000000000001E-5</v>
      </c>
      <c r="R3912" s="195">
        <f>Q3912*H3912</f>
        <v>1.3000000000000002E-4</v>
      </c>
      <c r="S3912" s="195">
        <v>0</v>
      </c>
      <c r="T3912" s="196">
        <f>S3912*H3912</f>
        <v>0</v>
      </c>
      <c r="U3912" s="38"/>
      <c r="V3912" s="38"/>
      <c r="W3912" s="38"/>
      <c r="X3912" s="38"/>
      <c r="Y3912" s="38"/>
      <c r="Z3912" s="38"/>
      <c r="AA3912" s="38"/>
      <c r="AB3912" s="38"/>
      <c r="AC3912" s="38"/>
      <c r="AD3912" s="38"/>
      <c r="AE3912" s="38"/>
      <c r="AR3912" s="197" t="s">
        <v>642</v>
      </c>
      <c r="AT3912" s="197" t="s">
        <v>533</v>
      </c>
      <c r="AU3912" s="197" t="s">
        <v>85</v>
      </c>
      <c r="AY3912" s="21" t="s">
        <v>525</v>
      </c>
      <c r="BE3912" s="198">
        <f>IF(N3912="základní",J3912,0)</f>
        <v>0</v>
      </c>
      <c r="BF3912" s="198">
        <f>IF(N3912="snížená",J3912,0)</f>
        <v>0</v>
      </c>
      <c r="BG3912" s="198">
        <f>IF(N3912="zákl. přenesená",J3912,0)</f>
        <v>0</v>
      </c>
      <c r="BH3912" s="198">
        <f>IF(N3912="sníž. přenesená",J3912,0)</f>
        <v>0</v>
      </c>
      <c r="BI3912" s="198">
        <f>IF(N3912="nulová",J3912,0)</f>
        <v>0</v>
      </c>
      <c r="BJ3912" s="21" t="s">
        <v>85</v>
      </c>
      <c r="BK3912" s="198">
        <f>ROUND(I3912*H3912,2)</f>
        <v>0</v>
      </c>
      <c r="BL3912" s="21" t="s">
        <v>642</v>
      </c>
      <c r="BM3912" s="197" t="s">
        <v>4461</v>
      </c>
    </row>
    <row r="3913" spans="1:65" s="2" customFormat="1" ht="11.25">
      <c r="A3913" s="38"/>
      <c r="B3913" s="39"/>
      <c r="C3913" s="40"/>
      <c r="D3913" s="199" t="s">
        <v>542</v>
      </c>
      <c r="E3913" s="40"/>
      <c r="F3913" s="200" t="s">
        <v>4462</v>
      </c>
      <c r="G3913" s="40"/>
      <c r="H3913" s="40"/>
      <c r="I3913" s="201"/>
      <c r="J3913" s="40"/>
      <c r="K3913" s="40"/>
      <c r="L3913" s="43"/>
      <c r="M3913" s="202"/>
      <c r="N3913" s="203"/>
      <c r="O3913" s="68"/>
      <c r="P3913" s="68"/>
      <c r="Q3913" s="68"/>
      <c r="R3913" s="68"/>
      <c r="S3913" s="68"/>
      <c r="T3913" s="69"/>
      <c r="U3913" s="38"/>
      <c r="V3913" s="38"/>
      <c r="W3913" s="38"/>
      <c r="X3913" s="38"/>
      <c r="Y3913" s="38"/>
      <c r="Z3913" s="38"/>
      <c r="AA3913" s="38"/>
      <c r="AB3913" s="38"/>
      <c r="AC3913" s="38"/>
      <c r="AD3913" s="38"/>
      <c r="AE3913" s="38"/>
      <c r="AT3913" s="21" t="s">
        <v>542</v>
      </c>
      <c r="AU3913" s="21" t="s">
        <v>85</v>
      </c>
    </row>
    <row r="3914" spans="1:65" s="15" customFormat="1" ht="11.25">
      <c r="B3914" s="227"/>
      <c r="C3914" s="228"/>
      <c r="D3914" s="206" t="s">
        <v>546</v>
      </c>
      <c r="E3914" s="229" t="s">
        <v>19</v>
      </c>
      <c r="F3914" s="230" t="s">
        <v>4463</v>
      </c>
      <c r="G3914" s="228"/>
      <c r="H3914" s="229" t="s">
        <v>19</v>
      </c>
      <c r="I3914" s="231"/>
      <c r="J3914" s="228"/>
      <c r="K3914" s="228"/>
      <c r="L3914" s="232"/>
      <c r="M3914" s="233"/>
      <c r="N3914" s="234"/>
      <c r="O3914" s="234"/>
      <c r="P3914" s="234"/>
      <c r="Q3914" s="234"/>
      <c r="R3914" s="234"/>
      <c r="S3914" s="234"/>
      <c r="T3914" s="235"/>
      <c r="AT3914" s="236" t="s">
        <v>546</v>
      </c>
      <c r="AU3914" s="236" t="s">
        <v>85</v>
      </c>
      <c r="AV3914" s="15" t="s">
        <v>79</v>
      </c>
      <c r="AW3914" s="15" t="s">
        <v>33</v>
      </c>
      <c r="AX3914" s="15" t="s">
        <v>72</v>
      </c>
      <c r="AY3914" s="236" t="s">
        <v>525</v>
      </c>
    </row>
    <row r="3915" spans="1:65" s="13" customFormat="1" ht="11.25">
      <c r="B3915" s="204"/>
      <c r="C3915" s="205"/>
      <c r="D3915" s="206" t="s">
        <v>546</v>
      </c>
      <c r="E3915" s="207" t="s">
        <v>19</v>
      </c>
      <c r="F3915" s="208" t="s">
        <v>710</v>
      </c>
      <c r="G3915" s="205"/>
      <c r="H3915" s="209">
        <v>13</v>
      </c>
      <c r="I3915" s="210"/>
      <c r="J3915" s="205"/>
      <c r="K3915" s="205"/>
      <c r="L3915" s="211"/>
      <c r="M3915" s="212"/>
      <c r="N3915" s="213"/>
      <c r="O3915" s="213"/>
      <c r="P3915" s="213"/>
      <c r="Q3915" s="213"/>
      <c r="R3915" s="213"/>
      <c r="S3915" s="213"/>
      <c r="T3915" s="214"/>
      <c r="AT3915" s="215" t="s">
        <v>546</v>
      </c>
      <c r="AU3915" s="215" t="s">
        <v>85</v>
      </c>
      <c r="AV3915" s="13" t="s">
        <v>85</v>
      </c>
      <c r="AW3915" s="13" t="s">
        <v>33</v>
      </c>
      <c r="AX3915" s="13" t="s">
        <v>79</v>
      </c>
      <c r="AY3915" s="215" t="s">
        <v>525</v>
      </c>
    </row>
    <row r="3916" spans="1:65" s="2" customFormat="1" ht="24.2" customHeight="1">
      <c r="A3916" s="38"/>
      <c r="B3916" s="39"/>
      <c r="C3916" s="248" t="s">
        <v>4464</v>
      </c>
      <c r="D3916" s="248" t="s">
        <v>369</v>
      </c>
      <c r="E3916" s="249" t="s">
        <v>4465</v>
      </c>
      <c r="F3916" s="250" t="s">
        <v>4466</v>
      </c>
      <c r="G3916" s="251" t="s">
        <v>651</v>
      </c>
      <c r="H3916" s="252">
        <v>13</v>
      </c>
      <c r="I3916" s="253"/>
      <c r="J3916" s="254">
        <f>ROUND(I3916*H3916,2)</f>
        <v>0</v>
      </c>
      <c r="K3916" s="250" t="s">
        <v>536</v>
      </c>
      <c r="L3916" s="255"/>
      <c r="M3916" s="256" t="s">
        <v>19</v>
      </c>
      <c r="N3916" s="257" t="s">
        <v>44</v>
      </c>
      <c r="O3916" s="68"/>
      <c r="P3916" s="195">
        <f>O3916*H3916</f>
        <v>0</v>
      </c>
      <c r="Q3916" s="195">
        <v>4.7999999999999996E-3</v>
      </c>
      <c r="R3916" s="195">
        <f>Q3916*H3916</f>
        <v>6.2399999999999997E-2</v>
      </c>
      <c r="S3916" s="195">
        <v>0</v>
      </c>
      <c r="T3916" s="196">
        <f>S3916*H3916</f>
        <v>0</v>
      </c>
      <c r="U3916" s="38"/>
      <c r="V3916" s="38"/>
      <c r="W3916" s="38"/>
      <c r="X3916" s="38"/>
      <c r="Y3916" s="38"/>
      <c r="Z3916" s="38"/>
      <c r="AA3916" s="38"/>
      <c r="AB3916" s="38"/>
      <c r="AC3916" s="38"/>
      <c r="AD3916" s="38"/>
      <c r="AE3916" s="38"/>
      <c r="AR3916" s="197" t="s">
        <v>839</v>
      </c>
      <c r="AT3916" s="197" t="s">
        <v>369</v>
      </c>
      <c r="AU3916" s="197" t="s">
        <v>85</v>
      </c>
      <c r="AY3916" s="21" t="s">
        <v>525</v>
      </c>
      <c r="BE3916" s="198">
        <f>IF(N3916="základní",J3916,0)</f>
        <v>0</v>
      </c>
      <c r="BF3916" s="198">
        <f>IF(N3916="snížená",J3916,0)</f>
        <v>0</v>
      </c>
      <c r="BG3916" s="198">
        <f>IF(N3916="zákl. přenesená",J3916,0)</f>
        <v>0</v>
      </c>
      <c r="BH3916" s="198">
        <f>IF(N3916="sníž. přenesená",J3916,0)</f>
        <v>0</v>
      </c>
      <c r="BI3916" s="198">
        <f>IF(N3916="nulová",J3916,0)</f>
        <v>0</v>
      </c>
      <c r="BJ3916" s="21" t="s">
        <v>85</v>
      </c>
      <c r="BK3916" s="198">
        <f>ROUND(I3916*H3916,2)</f>
        <v>0</v>
      </c>
      <c r="BL3916" s="21" t="s">
        <v>642</v>
      </c>
      <c r="BM3916" s="197" t="s">
        <v>4467</v>
      </c>
    </row>
    <row r="3917" spans="1:65" s="2" customFormat="1" ht="49.15" customHeight="1">
      <c r="A3917" s="38"/>
      <c r="B3917" s="39"/>
      <c r="C3917" s="186" t="s">
        <v>4468</v>
      </c>
      <c r="D3917" s="186" t="s">
        <v>533</v>
      </c>
      <c r="E3917" s="187" t="s">
        <v>4469</v>
      </c>
      <c r="F3917" s="188" t="s">
        <v>4470</v>
      </c>
      <c r="G3917" s="189" t="s">
        <v>651</v>
      </c>
      <c r="H3917" s="190">
        <v>8</v>
      </c>
      <c r="I3917" s="191"/>
      <c r="J3917" s="192">
        <f>ROUND(I3917*H3917,2)</f>
        <v>0</v>
      </c>
      <c r="K3917" s="188" t="s">
        <v>536</v>
      </c>
      <c r="L3917" s="43"/>
      <c r="M3917" s="193" t="s">
        <v>19</v>
      </c>
      <c r="N3917" s="194" t="s">
        <v>44</v>
      </c>
      <c r="O3917" s="68"/>
      <c r="P3917" s="195">
        <f>O3917*H3917</f>
        <v>0</v>
      </c>
      <c r="Q3917" s="195">
        <v>0</v>
      </c>
      <c r="R3917" s="195">
        <f>Q3917*H3917</f>
        <v>0</v>
      </c>
      <c r="S3917" s="195">
        <v>0</v>
      </c>
      <c r="T3917" s="196">
        <f>S3917*H3917</f>
        <v>0</v>
      </c>
      <c r="U3917" s="38"/>
      <c r="V3917" s="38"/>
      <c r="W3917" s="38"/>
      <c r="X3917" s="38"/>
      <c r="Y3917" s="38"/>
      <c r="Z3917" s="38"/>
      <c r="AA3917" s="38"/>
      <c r="AB3917" s="38"/>
      <c r="AC3917" s="38"/>
      <c r="AD3917" s="38"/>
      <c r="AE3917" s="38"/>
      <c r="AR3917" s="197" t="s">
        <v>642</v>
      </c>
      <c r="AT3917" s="197" t="s">
        <v>533</v>
      </c>
      <c r="AU3917" s="197" t="s">
        <v>85</v>
      </c>
      <c r="AY3917" s="21" t="s">
        <v>525</v>
      </c>
      <c r="BE3917" s="198">
        <f>IF(N3917="základní",J3917,0)</f>
        <v>0</v>
      </c>
      <c r="BF3917" s="198">
        <f>IF(N3917="snížená",J3917,0)</f>
        <v>0</v>
      </c>
      <c r="BG3917" s="198">
        <f>IF(N3917="zákl. přenesená",J3917,0)</f>
        <v>0</v>
      </c>
      <c r="BH3917" s="198">
        <f>IF(N3917="sníž. přenesená",J3917,0)</f>
        <v>0</v>
      </c>
      <c r="BI3917" s="198">
        <f>IF(N3917="nulová",J3917,0)</f>
        <v>0</v>
      </c>
      <c r="BJ3917" s="21" t="s">
        <v>85</v>
      </c>
      <c r="BK3917" s="198">
        <f>ROUND(I3917*H3917,2)</f>
        <v>0</v>
      </c>
      <c r="BL3917" s="21" t="s">
        <v>642</v>
      </c>
      <c r="BM3917" s="197" t="s">
        <v>4471</v>
      </c>
    </row>
    <row r="3918" spans="1:65" s="2" customFormat="1" ht="11.25">
      <c r="A3918" s="38"/>
      <c r="B3918" s="39"/>
      <c r="C3918" s="40"/>
      <c r="D3918" s="199" t="s">
        <v>542</v>
      </c>
      <c r="E3918" s="40"/>
      <c r="F3918" s="200" t="s">
        <v>4472</v>
      </c>
      <c r="G3918" s="40"/>
      <c r="H3918" s="40"/>
      <c r="I3918" s="201"/>
      <c r="J3918" s="40"/>
      <c r="K3918" s="40"/>
      <c r="L3918" s="43"/>
      <c r="M3918" s="202"/>
      <c r="N3918" s="203"/>
      <c r="O3918" s="68"/>
      <c r="P3918" s="68"/>
      <c r="Q3918" s="68"/>
      <c r="R3918" s="68"/>
      <c r="S3918" s="68"/>
      <c r="T3918" s="69"/>
      <c r="U3918" s="38"/>
      <c r="V3918" s="38"/>
      <c r="W3918" s="38"/>
      <c r="X3918" s="38"/>
      <c r="Y3918" s="38"/>
      <c r="Z3918" s="38"/>
      <c r="AA3918" s="38"/>
      <c r="AB3918" s="38"/>
      <c r="AC3918" s="38"/>
      <c r="AD3918" s="38"/>
      <c r="AE3918" s="38"/>
      <c r="AT3918" s="21" t="s">
        <v>542</v>
      </c>
      <c r="AU3918" s="21" t="s">
        <v>85</v>
      </c>
    </row>
    <row r="3919" spans="1:65" s="2" customFormat="1" ht="33" customHeight="1">
      <c r="A3919" s="38"/>
      <c r="B3919" s="39"/>
      <c r="C3919" s="248" t="s">
        <v>4473</v>
      </c>
      <c r="D3919" s="248" t="s">
        <v>369</v>
      </c>
      <c r="E3919" s="249" t="s">
        <v>4474</v>
      </c>
      <c r="F3919" s="250" t="s">
        <v>4475</v>
      </c>
      <c r="G3919" s="251" t="s">
        <v>128</v>
      </c>
      <c r="H3919" s="252">
        <v>85.305000000000007</v>
      </c>
      <c r="I3919" s="253"/>
      <c r="J3919" s="254">
        <f>ROUND(I3919*H3919,2)</f>
        <v>0</v>
      </c>
      <c r="K3919" s="250" t="s">
        <v>536</v>
      </c>
      <c r="L3919" s="255"/>
      <c r="M3919" s="256" t="s">
        <v>19</v>
      </c>
      <c r="N3919" s="257" t="s">
        <v>44</v>
      </c>
      <c r="O3919" s="68"/>
      <c r="P3919" s="195">
        <f>O3919*H3919</f>
        <v>0</v>
      </c>
      <c r="Q3919" s="195">
        <v>2.4000000000000001E-4</v>
      </c>
      <c r="R3919" s="195">
        <f>Q3919*H3919</f>
        <v>2.04732E-2</v>
      </c>
      <c r="S3919" s="195">
        <v>0</v>
      </c>
      <c r="T3919" s="196">
        <f>S3919*H3919</f>
        <v>0</v>
      </c>
      <c r="U3919" s="38"/>
      <c r="V3919" s="38"/>
      <c r="W3919" s="38"/>
      <c r="X3919" s="38"/>
      <c r="Y3919" s="38"/>
      <c r="Z3919" s="38"/>
      <c r="AA3919" s="38"/>
      <c r="AB3919" s="38"/>
      <c r="AC3919" s="38"/>
      <c r="AD3919" s="38"/>
      <c r="AE3919" s="38"/>
      <c r="AR3919" s="197" t="s">
        <v>839</v>
      </c>
      <c r="AT3919" s="197" t="s">
        <v>369</v>
      </c>
      <c r="AU3919" s="197" t="s">
        <v>85</v>
      </c>
      <c r="AY3919" s="21" t="s">
        <v>525</v>
      </c>
      <c r="BE3919" s="198">
        <f>IF(N3919="základní",J3919,0)</f>
        <v>0</v>
      </c>
      <c r="BF3919" s="198">
        <f>IF(N3919="snížená",J3919,0)</f>
        <v>0</v>
      </c>
      <c r="BG3919" s="198">
        <f>IF(N3919="zákl. přenesená",J3919,0)</f>
        <v>0</v>
      </c>
      <c r="BH3919" s="198">
        <f>IF(N3919="sníž. přenesená",J3919,0)</f>
        <v>0</v>
      </c>
      <c r="BI3919" s="198">
        <f>IF(N3919="nulová",J3919,0)</f>
        <v>0</v>
      </c>
      <c r="BJ3919" s="21" t="s">
        <v>85</v>
      </c>
      <c r="BK3919" s="198">
        <f>ROUND(I3919*H3919,2)</f>
        <v>0</v>
      </c>
      <c r="BL3919" s="21" t="s">
        <v>642</v>
      </c>
      <c r="BM3919" s="197" t="s">
        <v>4476</v>
      </c>
    </row>
    <row r="3920" spans="1:65" s="13" customFormat="1" ht="11.25">
      <c r="B3920" s="204"/>
      <c r="C3920" s="205"/>
      <c r="D3920" s="206" t="s">
        <v>546</v>
      </c>
      <c r="E3920" s="207" t="s">
        <v>19</v>
      </c>
      <c r="F3920" s="208" t="s">
        <v>4477</v>
      </c>
      <c r="G3920" s="205"/>
      <c r="H3920" s="209">
        <v>77.55</v>
      </c>
      <c r="I3920" s="210"/>
      <c r="J3920" s="205"/>
      <c r="K3920" s="205"/>
      <c r="L3920" s="211"/>
      <c r="M3920" s="212"/>
      <c r="N3920" s="213"/>
      <c r="O3920" s="213"/>
      <c r="P3920" s="213"/>
      <c r="Q3920" s="213"/>
      <c r="R3920" s="213"/>
      <c r="S3920" s="213"/>
      <c r="T3920" s="214"/>
      <c r="AT3920" s="215" t="s">
        <v>546</v>
      </c>
      <c r="AU3920" s="215" t="s">
        <v>85</v>
      </c>
      <c r="AV3920" s="13" t="s">
        <v>85</v>
      </c>
      <c r="AW3920" s="13" t="s">
        <v>33</v>
      </c>
      <c r="AX3920" s="13" t="s">
        <v>79</v>
      </c>
      <c r="AY3920" s="215" t="s">
        <v>525</v>
      </c>
    </row>
    <row r="3921" spans="1:65" s="13" customFormat="1" ht="11.25">
      <c r="B3921" s="204"/>
      <c r="C3921" s="205"/>
      <c r="D3921" s="206" t="s">
        <v>546</v>
      </c>
      <c r="E3921" s="205"/>
      <c r="F3921" s="208" t="s">
        <v>4478</v>
      </c>
      <c r="G3921" s="205"/>
      <c r="H3921" s="209">
        <v>85.305000000000007</v>
      </c>
      <c r="I3921" s="210"/>
      <c r="J3921" s="205"/>
      <c r="K3921" s="205"/>
      <c r="L3921" s="211"/>
      <c r="M3921" s="212"/>
      <c r="N3921" s="213"/>
      <c r="O3921" s="213"/>
      <c r="P3921" s="213"/>
      <c r="Q3921" s="213"/>
      <c r="R3921" s="213"/>
      <c r="S3921" s="213"/>
      <c r="T3921" s="214"/>
      <c r="AT3921" s="215" t="s">
        <v>546</v>
      </c>
      <c r="AU3921" s="215" t="s">
        <v>85</v>
      </c>
      <c r="AV3921" s="13" t="s">
        <v>85</v>
      </c>
      <c r="AW3921" s="13" t="s">
        <v>4</v>
      </c>
      <c r="AX3921" s="13" t="s">
        <v>79</v>
      </c>
      <c r="AY3921" s="215" t="s">
        <v>525</v>
      </c>
    </row>
    <row r="3922" spans="1:65" s="2" customFormat="1" ht="37.9" customHeight="1">
      <c r="A3922" s="38"/>
      <c r="B3922" s="39"/>
      <c r="C3922" s="248" t="s">
        <v>4479</v>
      </c>
      <c r="D3922" s="248" t="s">
        <v>369</v>
      </c>
      <c r="E3922" s="249" t="s">
        <v>4480</v>
      </c>
      <c r="F3922" s="250" t="s">
        <v>4481</v>
      </c>
      <c r="G3922" s="251" t="s">
        <v>651</v>
      </c>
      <c r="H3922" s="252">
        <v>4</v>
      </c>
      <c r="I3922" s="253"/>
      <c r="J3922" s="254">
        <f>ROUND(I3922*H3922,2)</f>
        <v>0</v>
      </c>
      <c r="K3922" s="250" t="s">
        <v>536</v>
      </c>
      <c r="L3922" s="255"/>
      <c r="M3922" s="256" t="s">
        <v>19</v>
      </c>
      <c r="N3922" s="257" t="s">
        <v>44</v>
      </c>
      <c r="O3922" s="68"/>
      <c r="P3922" s="195">
        <f>O3922*H3922</f>
        <v>0</v>
      </c>
      <c r="Q3922" s="195">
        <v>8.4000000000000003E-4</v>
      </c>
      <c r="R3922" s="195">
        <f>Q3922*H3922</f>
        <v>3.3600000000000001E-3</v>
      </c>
      <c r="S3922" s="195">
        <v>0</v>
      </c>
      <c r="T3922" s="196">
        <f>S3922*H3922</f>
        <v>0</v>
      </c>
      <c r="U3922" s="38"/>
      <c r="V3922" s="38"/>
      <c r="W3922" s="38"/>
      <c r="X3922" s="38"/>
      <c r="Y3922" s="38"/>
      <c r="Z3922" s="38"/>
      <c r="AA3922" s="38"/>
      <c r="AB3922" s="38"/>
      <c r="AC3922" s="38"/>
      <c r="AD3922" s="38"/>
      <c r="AE3922" s="38"/>
      <c r="AR3922" s="197" t="s">
        <v>839</v>
      </c>
      <c r="AT3922" s="197" t="s">
        <v>369</v>
      </c>
      <c r="AU3922" s="197" t="s">
        <v>85</v>
      </c>
      <c r="AY3922" s="21" t="s">
        <v>525</v>
      </c>
      <c r="BE3922" s="198">
        <f>IF(N3922="základní",J3922,0)</f>
        <v>0</v>
      </c>
      <c r="BF3922" s="198">
        <f>IF(N3922="snížená",J3922,0)</f>
        <v>0</v>
      </c>
      <c r="BG3922" s="198">
        <f>IF(N3922="zákl. přenesená",J3922,0)</f>
        <v>0</v>
      </c>
      <c r="BH3922" s="198">
        <f>IF(N3922="sníž. přenesená",J3922,0)</f>
        <v>0</v>
      </c>
      <c r="BI3922" s="198">
        <f>IF(N3922="nulová",J3922,0)</f>
        <v>0</v>
      </c>
      <c r="BJ3922" s="21" t="s">
        <v>85</v>
      </c>
      <c r="BK3922" s="198">
        <f>ROUND(I3922*H3922,2)</f>
        <v>0</v>
      </c>
      <c r="BL3922" s="21" t="s">
        <v>642</v>
      </c>
      <c r="BM3922" s="197" t="s">
        <v>4482</v>
      </c>
    </row>
    <row r="3923" spans="1:65" s="2" customFormat="1" ht="24.2" customHeight="1">
      <c r="A3923" s="38"/>
      <c r="B3923" s="39"/>
      <c r="C3923" s="248" t="s">
        <v>4483</v>
      </c>
      <c r="D3923" s="248" t="s">
        <v>369</v>
      </c>
      <c r="E3923" s="249" t="s">
        <v>4484</v>
      </c>
      <c r="F3923" s="250" t="s">
        <v>4485</v>
      </c>
      <c r="G3923" s="251" t="s">
        <v>651</v>
      </c>
      <c r="H3923" s="252">
        <v>4</v>
      </c>
      <c r="I3923" s="253"/>
      <c r="J3923" s="254">
        <f>ROUND(I3923*H3923,2)</f>
        <v>0</v>
      </c>
      <c r="K3923" s="250" t="s">
        <v>536</v>
      </c>
      <c r="L3923" s="255"/>
      <c r="M3923" s="256" t="s">
        <v>19</v>
      </c>
      <c r="N3923" s="257" t="s">
        <v>44</v>
      </c>
      <c r="O3923" s="68"/>
      <c r="P3923" s="195">
        <f>O3923*H3923</f>
        <v>0</v>
      </c>
      <c r="Q3923" s="195">
        <v>3.2000000000000003E-4</v>
      </c>
      <c r="R3923" s="195">
        <f>Q3923*H3923</f>
        <v>1.2800000000000001E-3</v>
      </c>
      <c r="S3923" s="195">
        <v>0</v>
      </c>
      <c r="T3923" s="196">
        <f>S3923*H3923</f>
        <v>0</v>
      </c>
      <c r="U3923" s="38"/>
      <c r="V3923" s="38"/>
      <c r="W3923" s="38"/>
      <c r="X3923" s="38"/>
      <c r="Y3923" s="38"/>
      <c r="Z3923" s="38"/>
      <c r="AA3923" s="38"/>
      <c r="AB3923" s="38"/>
      <c r="AC3923" s="38"/>
      <c r="AD3923" s="38"/>
      <c r="AE3923" s="38"/>
      <c r="AR3923" s="197" t="s">
        <v>839</v>
      </c>
      <c r="AT3923" s="197" t="s">
        <v>369</v>
      </c>
      <c r="AU3923" s="197" t="s">
        <v>85</v>
      </c>
      <c r="AY3923" s="21" t="s">
        <v>525</v>
      </c>
      <c r="BE3923" s="198">
        <f>IF(N3923="základní",J3923,0)</f>
        <v>0</v>
      </c>
      <c r="BF3923" s="198">
        <f>IF(N3923="snížená",J3923,0)</f>
        <v>0</v>
      </c>
      <c r="BG3923" s="198">
        <f>IF(N3923="zákl. přenesená",J3923,0)</f>
        <v>0</v>
      </c>
      <c r="BH3923" s="198">
        <f>IF(N3923="sníž. přenesená",J3923,0)</f>
        <v>0</v>
      </c>
      <c r="BI3923" s="198">
        <f>IF(N3923="nulová",J3923,0)</f>
        <v>0</v>
      </c>
      <c r="BJ3923" s="21" t="s">
        <v>85</v>
      </c>
      <c r="BK3923" s="198">
        <f>ROUND(I3923*H3923,2)</f>
        <v>0</v>
      </c>
      <c r="BL3923" s="21" t="s">
        <v>642</v>
      </c>
      <c r="BM3923" s="197" t="s">
        <v>4486</v>
      </c>
    </row>
    <row r="3924" spans="1:65" s="2" customFormat="1" ht="16.5" customHeight="1">
      <c r="A3924" s="38"/>
      <c r="B3924" s="39"/>
      <c r="C3924" s="186" t="s">
        <v>4487</v>
      </c>
      <c r="D3924" s="186" t="s">
        <v>533</v>
      </c>
      <c r="E3924" s="187" t="s">
        <v>4488</v>
      </c>
      <c r="F3924" s="188" t="s">
        <v>4489</v>
      </c>
      <c r="G3924" s="189" t="s">
        <v>651</v>
      </c>
      <c r="H3924" s="190">
        <v>1</v>
      </c>
      <c r="I3924" s="191"/>
      <c r="J3924" s="192">
        <f>ROUND(I3924*H3924,2)</f>
        <v>0</v>
      </c>
      <c r="K3924" s="188" t="s">
        <v>19</v>
      </c>
      <c r="L3924" s="43"/>
      <c r="M3924" s="193" t="s">
        <v>19</v>
      </c>
      <c r="N3924" s="194" t="s">
        <v>44</v>
      </c>
      <c r="O3924" s="68"/>
      <c r="P3924" s="195">
        <f>O3924*H3924</f>
        <v>0</v>
      </c>
      <c r="Q3924" s="195">
        <v>0.13</v>
      </c>
      <c r="R3924" s="195">
        <f>Q3924*H3924</f>
        <v>0.13</v>
      </c>
      <c r="S3924" s="195">
        <v>0</v>
      </c>
      <c r="T3924" s="196">
        <f>S3924*H3924</f>
        <v>0</v>
      </c>
      <c r="U3924" s="38"/>
      <c r="V3924" s="38"/>
      <c r="W3924" s="38"/>
      <c r="X3924" s="38"/>
      <c r="Y3924" s="38"/>
      <c r="Z3924" s="38"/>
      <c r="AA3924" s="38"/>
      <c r="AB3924" s="38"/>
      <c r="AC3924" s="38"/>
      <c r="AD3924" s="38"/>
      <c r="AE3924" s="38"/>
      <c r="AR3924" s="197" t="s">
        <v>642</v>
      </c>
      <c r="AT3924" s="197" t="s">
        <v>533</v>
      </c>
      <c r="AU3924" s="197" t="s">
        <v>85</v>
      </c>
      <c r="AY3924" s="21" t="s">
        <v>525</v>
      </c>
      <c r="BE3924" s="198">
        <f>IF(N3924="základní",J3924,0)</f>
        <v>0</v>
      </c>
      <c r="BF3924" s="198">
        <f>IF(N3924="snížená",J3924,0)</f>
        <v>0</v>
      </c>
      <c r="BG3924" s="198">
        <f>IF(N3924="zákl. přenesená",J3924,0)</f>
        <v>0</v>
      </c>
      <c r="BH3924" s="198">
        <f>IF(N3924="sníž. přenesená",J3924,0)</f>
        <v>0</v>
      </c>
      <c r="BI3924" s="198">
        <f>IF(N3924="nulová",J3924,0)</f>
        <v>0</v>
      </c>
      <c r="BJ3924" s="21" t="s">
        <v>85</v>
      </c>
      <c r="BK3924" s="198">
        <f>ROUND(I3924*H3924,2)</f>
        <v>0</v>
      </c>
      <c r="BL3924" s="21" t="s">
        <v>642</v>
      </c>
      <c r="BM3924" s="197" t="s">
        <v>4490</v>
      </c>
    </row>
    <row r="3925" spans="1:65" s="2" customFormat="1" ht="48.75">
      <c r="A3925" s="38"/>
      <c r="B3925" s="39"/>
      <c r="C3925" s="40"/>
      <c r="D3925" s="206" t="s">
        <v>972</v>
      </c>
      <c r="E3925" s="40"/>
      <c r="F3925" s="258" t="s">
        <v>4491</v>
      </c>
      <c r="G3925" s="40"/>
      <c r="H3925" s="40"/>
      <c r="I3925" s="201"/>
      <c r="J3925" s="40"/>
      <c r="K3925" s="40"/>
      <c r="L3925" s="43"/>
      <c r="M3925" s="202"/>
      <c r="N3925" s="203"/>
      <c r="O3925" s="68"/>
      <c r="P3925" s="68"/>
      <c r="Q3925" s="68"/>
      <c r="R3925" s="68"/>
      <c r="S3925" s="68"/>
      <c r="T3925" s="69"/>
      <c r="U3925" s="38"/>
      <c r="V3925" s="38"/>
      <c r="W3925" s="38"/>
      <c r="X3925" s="38"/>
      <c r="Y3925" s="38"/>
      <c r="Z3925" s="38"/>
      <c r="AA3925" s="38"/>
      <c r="AB3925" s="38"/>
      <c r="AC3925" s="38"/>
      <c r="AD3925" s="38"/>
      <c r="AE3925" s="38"/>
      <c r="AT3925" s="21" t="s">
        <v>972</v>
      </c>
      <c r="AU3925" s="21" t="s">
        <v>85</v>
      </c>
    </row>
    <row r="3926" spans="1:65" s="2" customFormat="1" ht="24.2" customHeight="1">
      <c r="A3926" s="38"/>
      <c r="B3926" s="39"/>
      <c r="C3926" s="186" t="s">
        <v>4492</v>
      </c>
      <c r="D3926" s="186" t="s">
        <v>533</v>
      </c>
      <c r="E3926" s="187" t="s">
        <v>4493</v>
      </c>
      <c r="F3926" s="188" t="s">
        <v>4494</v>
      </c>
      <c r="G3926" s="189" t="s">
        <v>651</v>
      </c>
      <c r="H3926" s="190">
        <v>1</v>
      </c>
      <c r="I3926" s="191"/>
      <c r="J3926" s="192">
        <f>ROUND(I3926*H3926,2)</f>
        <v>0</v>
      </c>
      <c r="K3926" s="188" t="s">
        <v>19</v>
      </c>
      <c r="L3926" s="43"/>
      <c r="M3926" s="193" t="s">
        <v>19</v>
      </c>
      <c r="N3926" s="194" t="s">
        <v>44</v>
      </c>
      <c r="O3926" s="68"/>
      <c r="P3926" s="195">
        <f>O3926*H3926</f>
        <v>0</v>
      </c>
      <c r="Q3926" s="195">
        <v>0.45</v>
      </c>
      <c r="R3926" s="195">
        <f>Q3926*H3926</f>
        <v>0.45</v>
      </c>
      <c r="S3926" s="195">
        <v>0</v>
      </c>
      <c r="T3926" s="196">
        <f>S3926*H3926</f>
        <v>0</v>
      </c>
      <c r="U3926" s="38"/>
      <c r="V3926" s="38"/>
      <c r="W3926" s="38"/>
      <c r="X3926" s="38"/>
      <c r="Y3926" s="38"/>
      <c r="Z3926" s="38"/>
      <c r="AA3926" s="38"/>
      <c r="AB3926" s="38"/>
      <c r="AC3926" s="38"/>
      <c r="AD3926" s="38"/>
      <c r="AE3926" s="38"/>
      <c r="AR3926" s="197" t="s">
        <v>642</v>
      </c>
      <c r="AT3926" s="197" t="s">
        <v>533</v>
      </c>
      <c r="AU3926" s="197" t="s">
        <v>85</v>
      </c>
      <c r="AY3926" s="21" t="s">
        <v>525</v>
      </c>
      <c r="BE3926" s="198">
        <f>IF(N3926="základní",J3926,0)</f>
        <v>0</v>
      </c>
      <c r="BF3926" s="198">
        <f>IF(N3926="snížená",J3926,0)</f>
        <v>0</v>
      </c>
      <c r="BG3926" s="198">
        <f>IF(N3926="zákl. přenesená",J3926,0)</f>
        <v>0</v>
      </c>
      <c r="BH3926" s="198">
        <f>IF(N3926="sníž. přenesená",J3926,0)</f>
        <v>0</v>
      </c>
      <c r="BI3926" s="198">
        <f>IF(N3926="nulová",J3926,0)</f>
        <v>0</v>
      </c>
      <c r="BJ3926" s="21" t="s">
        <v>85</v>
      </c>
      <c r="BK3926" s="198">
        <f>ROUND(I3926*H3926,2)</f>
        <v>0</v>
      </c>
      <c r="BL3926" s="21" t="s">
        <v>642</v>
      </c>
      <c r="BM3926" s="197" t="s">
        <v>4495</v>
      </c>
    </row>
    <row r="3927" spans="1:65" s="2" customFormat="1" ht="78">
      <c r="A3927" s="38"/>
      <c r="B3927" s="39"/>
      <c r="C3927" s="40"/>
      <c r="D3927" s="206" t="s">
        <v>972</v>
      </c>
      <c r="E3927" s="40"/>
      <c r="F3927" s="258" t="s">
        <v>4496</v>
      </c>
      <c r="G3927" s="40"/>
      <c r="H3927" s="40"/>
      <c r="I3927" s="201"/>
      <c r="J3927" s="40"/>
      <c r="K3927" s="40"/>
      <c r="L3927" s="43"/>
      <c r="M3927" s="202"/>
      <c r="N3927" s="203"/>
      <c r="O3927" s="68"/>
      <c r="P3927" s="68"/>
      <c r="Q3927" s="68"/>
      <c r="R3927" s="68"/>
      <c r="S3927" s="68"/>
      <c r="T3927" s="69"/>
      <c r="U3927" s="38"/>
      <c r="V3927" s="38"/>
      <c r="W3927" s="38"/>
      <c r="X3927" s="38"/>
      <c r="Y3927" s="38"/>
      <c r="Z3927" s="38"/>
      <c r="AA3927" s="38"/>
      <c r="AB3927" s="38"/>
      <c r="AC3927" s="38"/>
      <c r="AD3927" s="38"/>
      <c r="AE3927" s="38"/>
      <c r="AT3927" s="21" t="s">
        <v>972</v>
      </c>
      <c r="AU3927" s="21" t="s">
        <v>85</v>
      </c>
    </row>
    <row r="3928" spans="1:65" s="2" customFormat="1" ht="55.5" customHeight="1">
      <c r="A3928" s="38"/>
      <c r="B3928" s="39"/>
      <c r="C3928" s="186" t="s">
        <v>4497</v>
      </c>
      <c r="D3928" s="186" t="s">
        <v>533</v>
      </c>
      <c r="E3928" s="187" t="s">
        <v>4498</v>
      </c>
      <c r="F3928" s="188" t="s">
        <v>4499</v>
      </c>
      <c r="G3928" s="189" t="s">
        <v>318</v>
      </c>
      <c r="H3928" s="190">
        <v>23.74</v>
      </c>
      <c r="I3928" s="191"/>
      <c r="J3928" s="192">
        <f>ROUND(I3928*H3928,2)</f>
        <v>0</v>
      </c>
      <c r="K3928" s="188" t="s">
        <v>536</v>
      </c>
      <c r="L3928" s="43"/>
      <c r="M3928" s="193" t="s">
        <v>19</v>
      </c>
      <c r="N3928" s="194" t="s">
        <v>44</v>
      </c>
      <c r="O3928" s="68"/>
      <c r="P3928" s="195">
        <f>O3928*H3928</f>
        <v>0</v>
      </c>
      <c r="Q3928" s="195">
        <v>0</v>
      </c>
      <c r="R3928" s="195">
        <f>Q3928*H3928</f>
        <v>0</v>
      </c>
      <c r="S3928" s="195">
        <v>0</v>
      </c>
      <c r="T3928" s="196">
        <f>S3928*H3928</f>
        <v>0</v>
      </c>
      <c r="U3928" s="38"/>
      <c r="V3928" s="38"/>
      <c r="W3928" s="38"/>
      <c r="X3928" s="38"/>
      <c r="Y3928" s="38"/>
      <c r="Z3928" s="38"/>
      <c r="AA3928" s="38"/>
      <c r="AB3928" s="38"/>
      <c r="AC3928" s="38"/>
      <c r="AD3928" s="38"/>
      <c r="AE3928" s="38"/>
      <c r="AR3928" s="197" t="s">
        <v>642</v>
      </c>
      <c r="AT3928" s="197" t="s">
        <v>533</v>
      </c>
      <c r="AU3928" s="197" t="s">
        <v>85</v>
      </c>
      <c r="AY3928" s="21" t="s">
        <v>525</v>
      </c>
      <c r="BE3928" s="198">
        <f>IF(N3928="základní",J3928,0)</f>
        <v>0</v>
      </c>
      <c r="BF3928" s="198">
        <f>IF(N3928="snížená",J3928,0)</f>
        <v>0</v>
      </c>
      <c r="BG3928" s="198">
        <f>IF(N3928="zákl. přenesená",J3928,0)</f>
        <v>0</v>
      </c>
      <c r="BH3928" s="198">
        <f>IF(N3928="sníž. přenesená",J3928,0)</f>
        <v>0</v>
      </c>
      <c r="BI3928" s="198">
        <f>IF(N3928="nulová",J3928,0)</f>
        <v>0</v>
      </c>
      <c r="BJ3928" s="21" t="s">
        <v>85</v>
      </c>
      <c r="BK3928" s="198">
        <f>ROUND(I3928*H3928,2)</f>
        <v>0</v>
      </c>
      <c r="BL3928" s="21" t="s">
        <v>642</v>
      </c>
      <c r="BM3928" s="197" t="s">
        <v>4500</v>
      </c>
    </row>
    <row r="3929" spans="1:65" s="2" customFormat="1" ht="11.25">
      <c r="A3929" s="38"/>
      <c r="B3929" s="39"/>
      <c r="C3929" s="40"/>
      <c r="D3929" s="199" t="s">
        <v>542</v>
      </c>
      <c r="E3929" s="40"/>
      <c r="F3929" s="200" t="s">
        <v>4501</v>
      </c>
      <c r="G3929" s="40"/>
      <c r="H3929" s="40"/>
      <c r="I3929" s="201"/>
      <c r="J3929" s="40"/>
      <c r="K3929" s="40"/>
      <c r="L3929" s="43"/>
      <c r="M3929" s="202"/>
      <c r="N3929" s="203"/>
      <c r="O3929" s="68"/>
      <c r="P3929" s="68"/>
      <c r="Q3929" s="68"/>
      <c r="R3929" s="68"/>
      <c r="S3929" s="68"/>
      <c r="T3929" s="69"/>
      <c r="U3929" s="38"/>
      <c r="V3929" s="38"/>
      <c r="W3929" s="38"/>
      <c r="X3929" s="38"/>
      <c r="Y3929" s="38"/>
      <c r="Z3929" s="38"/>
      <c r="AA3929" s="38"/>
      <c r="AB3929" s="38"/>
      <c r="AC3929" s="38"/>
      <c r="AD3929" s="38"/>
      <c r="AE3929" s="38"/>
      <c r="AT3929" s="21" t="s">
        <v>542</v>
      </c>
      <c r="AU3929" s="21" t="s">
        <v>85</v>
      </c>
    </row>
    <row r="3930" spans="1:65" s="12" customFormat="1" ht="22.9" customHeight="1">
      <c r="B3930" s="170"/>
      <c r="C3930" s="171"/>
      <c r="D3930" s="172" t="s">
        <v>71</v>
      </c>
      <c r="E3930" s="184" t="s">
        <v>4502</v>
      </c>
      <c r="F3930" s="184" t="s">
        <v>4503</v>
      </c>
      <c r="G3930" s="171"/>
      <c r="H3930" s="171"/>
      <c r="I3930" s="174"/>
      <c r="J3930" s="185">
        <f>BK3930</f>
        <v>0</v>
      </c>
      <c r="K3930" s="171"/>
      <c r="L3930" s="176"/>
      <c r="M3930" s="177"/>
      <c r="N3930" s="178"/>
      <c r="O3930" s="178"/>
      <c r="P3930" s="179">
        <f>SUM(P3931:P4286)</f>
        <v>0</v>
      </c>
      <c r="Q3930" s="178"/>
      <c r="R3930" s="179">
        <f>SUM(R3931:R4286)</f>
        <v>16.778306759999996</v>
      </c>
      <c r="S3930" s="178"/>
      <c r="T3930" s="180">
        <f>SUM(T3931:T4286)</f>
        <v>0</v>
      </c>
      <c r="AR3930" s="181" t="s">
        <v>85</v>
      </c>
      <c r="AT3930" s="182" t="s">
        <v>71</v>
      </c>
      <c r="AU3930" s="182" t="s">
        <v>79</v>
      </c>
      <c r="AY3930" s="181" t="s">
        <v>525</v>
      </c>
      <c r="BK3930" s="183">
        <f>SUM(BK3931:BK4286)</f>
        <v>0</v>
      </c>
    </row>
    <row r="3931" spans="1:65" s="2" customFormat="1" ht="24.2" customHeight="1">
      <c r="A3931" s="38"/>
      <c r="B3931" s="39"/>
      <c r="C3931" s="186" t="s">
        <v>4504</v>
      </c>
      <c r="D3931" s="186" t="s">
        <v>533</v>
      </c>
      <c r="E3931" s="187" t="s">
        <v>4505</v>
      </c>
      <c r="F3931" s="188" t="s">
        <v>4506</v>
      </c>
      <c r="G3931" s="189" t="s">
        <v>132</v>
      </c>
      <c r="H3931" s="190">
        <v>414.13799999999998</v>
      </c>
      <c r="I3931" s="191"/>
      <c r="J3931" s="192">
        <f>ROUND(I3931*H3931,2)</f>
        <v>0</v>
      </c>
      <c r="K3931" s="188" t="s">
        <v>536</v>
      </c>
      <c r="L3931" s="43"/>
      <c r="M3931" s="193" t="s">
        <v>19</v>
      </c>
      <c r="N3931" s="194" t="s">
        <v>44</v>
      </c>
      <c r="O3931" s="68"/>
      <c r="P3931" s="195">
        <f>O3931*H3931</f>
        <v>0</v>
      </c>
      <c r="Q3931" s="195">
        <v>2.9999999999999997E-4</v>
      </c>
      <c r="R3931" s="195">
        <f>Q3931*H3931</f>
        <v>0.12424139999999999</v>
      </c>
      <c r="S3931" s="195">
        <v>0</v>
      </c>
      <c r="T3931" s="196">
        <f>S3931*H3931</f>
        <v>0</v>
      </c>
      <c r="U3931" s="38"/>
      <c r="V3931" s="38"/>
      <c r="W3931" s="38"/>
      <c r="X3931" s="38"/>
      <c r="Y3931" s="38"/>
      <c r="Z3931" s="38"/>
      <c r="AA3931" s="38"/>
      <c r="AB3931" s="38"/>
      <c r="AC3931" s="38"/>
      <c r="AD3931" s="38"/>
      <c r="AE3931" s="38"/>
      <c r="AR3931" s="197" t="s">
        <v>642</v>
      </c>
      <c r="AT3931" s="197" t="s">
        <v>533</v>
      </c>
      <c r="AU3931" s="197" t="s">
        <v>85</v>
      </c>
      <c r="AY3931" s="21" t="s">
        <v>525</v>
      </c>
      <c r="BE3931" s="198">
        <f>IF(N3931="základní",J3931,0)</f>
        <v>0</v>
      </c>
      <c r="BF3931" s="198">
        <f>IF(N3931="snížená",J3931,0)</f>
        <v>0</v>
      </c>
      <c r="BG3931" s="198">
        <f>IF(N3931="zákl. přenesená",J3931,0)</f>
        <v>0</v>
      </c>
      <c r="BH3931" s="198">
        <f>IF(N3931="sníž. přenesená",J3931,0)</f>
        <v>0</v>
      </c>
      <c r="BI3931" s="198">
        <f>IF(N3931="nulová",J3931,0)</f>
        <v>0</v>
      </c>
      <c r="BJ3931" s="21" t="s">
        <v>85</v>
      </c>
      <c r="BK3931" s="198">
        <f>ROUND(I3931*H3931,2)</f>
        <v>0</v>
      </c>
      <c r="BL3931" s="21" t="s">
        <v>642</v>
      </c>
      <c r="BM3931" s="197" t="s">
        <v>4507</v>
      </c>
    </row>
    <row r="3932" spans="1:65" s="2" customFormat="1" ht="11.25">
      <c r="A3932" s="38"/>
      <c r="B3932" s="39"/>
      <c r="C3932" s="40"/>
      <c r="D3932" s="199" t="s">
        <v>542</v>
      </c>
      <c r="E3932" s="40"/>
      <c r="F3932" s="200" t="s">
        <v>4508</v>
      </c>
      <c r="G3932" s="40"/>
      <c r="H3932" s="40"/>
      <c r="I3932" s="201"/>
      <c r="J3932" s="40"/>
      <c r="K3932" s="40"/>
      <c r="L3932" s="43"/>
      <c r="M3932" s="202"/>
      <c r="N3932" s="203"/>
      <c r="O3932" s="68"/>
      <c r="P3932" s="68"/>
      <c r="Q3932" s="68"/>
      <c r="R3932" s="68"/>
      <c r="S3932" s="68"/>
      <c r="T3932" s="69"/>
      <c r="U3932" s="38"/>
      <c r="V3932" s="38"/>
      <c r="W3932" s="38"/>
      <c r="X3932" s="38"/>
      <c r="Y3932" s="38"/>
      <c r="Z3932" s="38"/>
      <c r="AA3932" s="38"/>
      <c r="AB3932" s="38"/>
      <c r="AC3932" s="38"/>
      <c r="AD3932" s="38"/>
      <c r="AE3932" s="38"/>
      <c r="AT3932" s="21" t="s">
        <v>542</v>
      </c>
      <c r="AU3932" s="21" t="s">
        <v>85</v>
      </c>
    </row>
    <row r="3933" spans="1:65" s="13" customFormat="1" ht="11.25">
      <c r="B3933" s="204"/>
      <c r="C3933" s="205"/>
      <c r="D3933" s="206" t="s">
        <v>546</v>
      </c>
      <c r="E3933" s="207" t="s">
        <v>19</v>
      </c>
      <c r="F3933" s="208" t="s">
        <v>4509</v>
      </c>
      <c r="G3933" s="205"/>
      <c r="H3933" s="209">
        <v>414.13799999999998</v>
      </c>
      <c r="I3933" s="210"/>
      <c r="J3933" s="205"/>
      <c r="K3933" s="205"/>
      <c r="L3933" s="211"/>
      <c r="M3933" s="212"/>
      <c r="N3933" s="213"/>
      <c r="O3933" s="213"/>
      <c r="P3933" s="213"/>
      <c r="Q3933" s="213"/>
      <c r="R3933" s="213"/>
      <c r="S3933" s="213"/>
      <c r="T3933" s="214"/>
      <c r="AT3933" s="215" t="s">
        <v>546</v>
      </c>
      <c r="AU3933" s="215" t="s">
        <v>85</v>
      </c>
      <c r="AV3933" s="13" t="s">
        <v>85</v>
      </c>
      <c r="AW3933" s="13" t="s">
        <v>33</v>
      </c>
      <c r="AX3933" s="13" t="s">
        <v>79</v>
      </c>
      <c r="AY3933" s="215" t="s">
        <v>525</v>
      </c>
    </row>
    <row r="3934" spans="1:65" s="2" customFormat="1" ht="37.9" customHeight="1">
      <c r="A3934" s="38"/>
      <c r="B3934" s="39"/>
      <c r="C3934" s="186" t="s">
        <v>4510</v>
      </c>
      <c r="D3934" s="186" t="s">
        <v>533</v>
      </c>
      <c r="E3934" s="187" t="s">
        <v>4511</v>
      </c>
      <c r="F3934" s="188" t="s">
        <v>4512</v>
      </c>
      <c r="G3934" s="189" t="s">
        <v>132</v>
      </c>
      <c r="H3934" s="190">
        <v>414.13799999999998</v>
      </c>
      <c r="I3934" s="191"/>
      <c r="J3934" s="192">
        <f>ROUND(I3934*H3934,2)</f>
        <v>0</v>
      </c>
      <c r="K3934" s="188" t="s">
        <v>536</v>
      </c>
      <c r="L3934" s="43"/>
      <c r="M3934" s="193" t="s">
        <v>19</v>
      </c>
      <c r="N3934" s="194" t="s">
        <v>44</v>
      </c>
      <c r="O3934" s="68"/>
      <c r="P3934" s="195">
        <f>O3934*H3934</f>
        <v>0</v>
      </c>
      <c r="Q3934" s="195">
        <v>4.5500000000000002E-3</v>
      </c>
      <c r="R3934" s="195">
        <f>Q3934*H3934</f>
        <v>1.8843278999999999</v>
      </c>
      <c r="S3934" s="195">
        <v>0</v>
      </c>
      <c r="T3934" s="196">
        <f>S3934*H3934</f>
        <v>0</v>
      </c>
      <c r="U3934" s="38"/>
      <c r="V3934" s="38"/>
      <c r="W3934" s="38"/>
      <c r="X3934" s="38"/>
      <c r="Y3934" s="38"/>
      <c r="Z3934" s="38"/>
      <c r="AA3934" s="38"/>
      <c r="AB3934" s="38"/>
      <c r="AC3934" s="38"/>
      <c r="AD3934" s="38"/>
      <c r="AE3934" s="38"/>
      <c r="AR3934" s="197" t="s">
        <v>642</v>
      </c>
      <c r="AT3934" s="197" t="s">
        <v>533</v>
      </c>
      <c r="AU3934" s="197" t="s">
        <v>85</v>
      </c>
      <c r="AY3934" s="21" t="s">
        <v>525</v>
      </c>
      <c r="BE3934" s="198">
        <f>IF(N3934="základní",J3934,0)</f>
        <v>0</v>
      </c>
      <c r="BF3934" s="198">
        <f>IF(N3934="snížená",J3934,0)</f>
        <v>0</v>
      </c>
      <c r="BG3934" s="198">
        <f>IF(N3934="zákl. přenesená",J3934,0)</f>
        <v>0</v>
      </c>
      <c r="BH3934" s="198">
        <f>IF(N3934="sníž. přenesená",J3934,0)</f>
        <v>0</v>
      </c>
      <c r="BI3934" s="198">
        <f>IF(N3934="nulová",J3934,0)</f>
        <v>0</v>
      </c>
      <c r="BJ3934" s="21" t="s">
        <v>85</v>
      </c>
      <c r="BK3934" s="198">
        <f>ROUND(I3934*H3934,2)</f>
        <v>0</v>
      </c>
      <c r="BL3934" s="21" t="s">
        <v>642</v>
      </c>
      <c r="BM3934" s="197" t="s">
        <v>4513</v>
      </c>
    </row>
    <row r="3935" spans="1:65" s="2" customFormat="1" ht="11.25">
      <c r="A3935" s="38"/>
      <c r="B3935" s="39"/>
      <c r="C3935" s="40"/>
      <c r="D3935" s="199" t="s">
        <v>542</v>
      </c>
      <c r="E3935" s="40"/>
      <c r="F3935" s="200" t="s">
        <v>4514</v>
      </c>
      <c r="G3935" s="40"/>
      <c r="H3935" s="40"/>
      <c r="I3935" s="201"/>
      <c r="J3935" s="40"/>
      <c r="K3935" s="40"/>
      <c r="L3935" s="43"/>
      <c r="M3935" s="202"/>
      <c r="N3935" s="203"/>
      <c r="O3935" s="68"/>
      <c r="P3935" s="68"/>
      <c r="Q3935" s="68"/>
      <c r="R3935" s="68"/>
      <c r="S3935" s="68"/>
      <c r="T3935" s="69"/>
      <c r="U3935" s="38"/>
      <c r="V3935" s="38"/>
      <c r="W3935" s="38"/>
      <c r="X3935" s="38"/>
      <c r="Y3935" s="38"/>
      <c r="Z3935" s="38"/>
      <c r="AA3935" s="38"/>
      <c r="AB3935" s="38"/>
      <c r="AC3935" s="38"/>
      <c r="AD3935" s="38"/>
      <c r="AE3935" s="38"/>
      <c r="AT3935" s="21" t="s">
        <v>542</v>
      </c>
      <c r="AU3935" s="21" t="s">
        <v>85</v>
      </c>
    </row>
    <row r="3936" spans="1:65" s="13" customFormat="1" ht="11.25">
      <c r="B3936" s="204"/>
      <c r="C3936" s="205"/>
      <c r="D3936" s="206" t="s">
        <v>546</v>
      </c>
      <c r="E3936" s="207" t="s">
        <v>19</v>
      </c>
      <c r="F3936" s="208" t="s">
        <v>4509</v>
      </c>
      <c r="G3936" s="205"/>
      <c r="H3936" s="209">
        <v>414.13799999999998</v>
      </c>
      <c r="I3936" s="210"/>
      <c r="J3936" s="205"/>
      <c r="K3936" s="205"/>
      <c r="L3936" s="211"/>
      <c r="M3936" s="212"/>
      <c r="N3936" s="213"/>
      <c r="O3936" s="213"/>
      <c r="P3936" s="213"/>
      <c r="Q3936" s="213"/>
      <c r="R3936" s="213"/>
      <c r="S3936" s="213"/>
      <c r="T3936" s="214"/>
      <c r="AT3936" s="215" t="s">
        <v>546</v>
      </c>
      <c r="AU3936" s="215" t="s">
        <v>85</v>
      </c>
      <c r="AV3936" s="13" t="s">
        <v>85</v>
      </c>
      <c r="AW3936" s="13" t="s">
        <v>33</v>
      </c>
      <c r="AX3936" s="13" t="s">
        <v>79</v>
      </c>
      <c r="AY3936" s="215" t="s">
        <v>525</v>
      </c>
    </row>
    <row r="3937" spans="1:65" s="2" customFormat="1" ht="44.25" customHeight="1">
      <c r="A3937" s="38"/>
      <c r="B3937" s="39"/>
      <c r="C3937" s="186" t="s">
        <v>4515</v>
      </c>
      <c r="D3937" s="186" t="s">
        <v>533</v>
      </c>
      <c r="E3937" s="187" t="s">
        <v>4516</v>
      </c>
      <c r="F3937" s="188" t="s">
        <v>4517</v>
      </c>
      <c r="G3937" s="189" t="s">
        <v>128</v>
      </c>
      <c r="H3937" s="190">
        <v>108.08</v>
      </c>
      <c r="I3937" s="191"/>
      <c r="J3937" s="192">
        <f>ROUND(I3937*H3937,2)</f>
        <v>0</v>
      </c>
      <c r="K3937" s="188" t="s">
        <v>536</v>
      </c>
      <c r="L3937" s="43"/>
      <c r="M3937" s="193" t="s">
        <v>19</v>
      </c>
      <c r="N3937" s="194" t="s">
        <v>44</v>
      </c>
      <c r="O3937" s="68"/>
      <c r="P3937" s="195">
        <f>O3937*H3937</f>
        <v>0</v>
      </c>
      <c r="Q3937" s="195">
        <v>1.5299999999999999E-3</v>
      </c>
      <c r="R3937" s="195">
        <f>Q3937*H3937</f>
        <v>0.16536239999999999</v>
      </c>
      <c r="S3937" s="195">
        <v>0</v>
      </c>
      <c r="T3937" s="196">
        <f>S3937*H3937</f>
        <v>0</v>
      </c>
      <c r="U3937" s="38"/>
      <c r="V3937" s="38"/>
      <c r="W3937" s="38"/>
      <c r="X3937" s="38"/>
      <c r="Y3937" s="38"/>
      <c r="Z3937" s="38"/>
      <c r="AA3937" s="38"/>
      <c r="AB3937" s="38"/>
      <c r="AC3937" s="38"/>
      <c r="AD3937" s="38"/>
      <c r="AE3937" s="38"/>
      <c r="AR3937" s="197" t="s">
        <v>642</v>
      </c>
      <c r="AT3937" s="197" t="s">
        <v>533</v>
      </c>
      <c r="AU3937" s="197" t="s">
        <v>85</v>
      </c>
      <c r="AY3937" s="21" t="s">
        <v>525</v>
      </c>
      <c r="BE3937" s="198">
        <f>IF(N3937="základní",J3937,0)</f>
        <v>0</v>
      </c>
      <c r="BF3937" s="198">
        <f>IF(N3937="snížená",J3937,0)</f>
        <v>0</v>
      </c>
      <c r="BG3937" s="198">
        <f>IF(N3937="zákl. přenesená",J3937,0)</f>
        <v>0</v>
      </c>
      <c r="BH3937" s="198">
        <f>IF(N3937="sníž. přenesená",J3937,0)</f>
        <v>0</v>
      </c>
      <c r="BI3937" s="198">
        <f>IF(N3937="nulová",J3937,0)</f>
        <v>0</v>
      </c>
      <c r="BJ3937" s="21" t="s">
        <v>85</v>
      </c>
      <c r="BK3937" s="198">
        <f>ROUND(I3937*H3937,2)</f>
        <v>0</v>
      </c>
      <c r="BL3937" s="21" t="s">
        <v>642</v>
      </c>
      <c r="BM3937" s="197" t="s">
        <v>4518</v>
      </c>
    </row>
    <row r="3938" spans="1:65" s="2" customFormat="1" ht="11.25">
      <c r="A3938" s="38"/>
      <c r="B3938" s="39"/>
      <c r="C3938" s="40"/>
      <c r="D3938" s="199" t="s">
        <v>542</v>
      </c>
      <c r="E3938" s="40"/>
      <c r="F3938" s="200" t="s">
        <v>4519</v>
      </c>
      <c r="G3938" s="40"/>
      <c r="H3938" s="40"/>
      <c r="I3938" s="201"/>
      <c r="J3938" s="40"/>
      <c r="K3938" s="40"/>
      <c r="L3938" s="43"/>
      <c r="M3938" s="202"/>
      <c r="N3938" s="203"/>
      <c r="O3938" s="68"/>
      <c r="P3938" s="68"/>
      <c r="Q3938" s="68"/>
      <c r="R3938" s="68"/>
      <c r="S3938" s="68"/>
      <c r="T3938" s="69"/>
      <c r="U3938" s="38"/>
      <c r="V3938" s="38"/>
      <c r="W3938" s="38"/>
      <c r="X3938" s="38"/>
      <c r="Y3938" s="38"/>
      <c r="Z3938" s="38"/>
      <c r="AA3938" s="38"/>
      <c r="AB3938" s="38"/>
      <c r="AC3938" s="38"/>
      <c r="AD3938" s="38"/>
      <c r="AE3938" s="38"/>
      <c r="AT3938" s="21" t="s">
        <v>542</v>
      </c>
      <c r="AU3938" s="21" t="s">
        <v>85</v>
      </c>
    </row>
    <row r="3939" spans="1:65" s="15" customFormat="1" ht="11.25">
      <c r="B3939" s="227"/>
      <c r="C3939" s="228"/>
      <c r="D3939" s="206" t="s">
        <v>546</v>
      </c>
      <c r="E3939" s="229" t="s">
        <v>19</v>
      </c>
      <c r="F3939" s="230" t="s">
        <v>4520</v>
      </c>
      <c r="G3939" s="228"/>
      <c r="H3939" s="229" t="s">
        <v>19</v>
      </c>
      <c r="I3939" s="231"/>
      <c r="J3939" s="228"/>
      <c r="K3939" s="228"/>
      <c r="L3939" s="232"/>
      <c r="M3939" s="233"/>
      <c r="N3939" s="234"/>
      <c r="O3939" s="234"/>
      <c r="P3939" s="234"/>
      <c r="Q3939" s="234"/>
      <c r="R3939" s="234"/>
      <c r="S3939" s="234"/>
      <c r="T3939" s="235"/>
      <c r="AT3939" s="236" t="s">
        <v>546</v>
      </c>
      <c r="AU3939" s="236" t="s">
        <v>85</v>
      </c>
      <c r="AV3939" s="15" t="s">
        <v>79</v>
      </c>
      <c r="AW3939" s="15" t="s">
        <v>33</v>
      </c>
      <c r="AX3939" s="15" t="s">
        <v>72</v>
      </c>
      <c r="AY3939" s="236" t="s">
        <v>525</v>
      </c>
    </row>
    <row r="3940" spans="1:65" s="13" customFormat="1" ht="11.25">
      <c r="B3940" s="204"/>
      <c r="C3940" s="205"/>
      <c r="D3940" s="206" t="s">
        <v>546</v>
      </c>
      <c r="E3940" s="207" t="s">
        <v>19</v>
      </c>
      <c r="F3940" s="208" t="s">
        <v>4521</v>
      </c>
      <c r="G3940" s="205"/>
      <c r="H3940" s="209">
        <v>80.239999999999995</v>
      </c>
      <c r="I3940" s="210"/>
      <c r="J3940" s="205"/>
      <c r="K3940" s="205"/>
      <c r="L3940" s="211"/>
      <c r="M3940" s="212"/>
      <c r="N3940" s="213"/>
      <c r="O3940" s="213"/>
      <c r="P3940" s="213"/>
      <c r="Q3940" s="213"/>
      <c r="R3940" s="213"/>
      <c r="S3940" s="213"/>
      <c r="T3940" s="214"/>
      <c r="AT3940" s="215" t="s">
        <v>546</v>
      </c>
      <c r="AU3940" s="215" t="s">
        <v>85</v>
      </c>
      <c r="AV3940" s="13" t="s">
        <v>85</v>
      </c>
      <c r="AW3940" s="13" t="s">
        <v>33</v>
      </c>
      <c r="AX3940" s="13" t="s">
        <v>72</v>
      </c>
      <c r="AY3940" s="215" t="s">
        <v>525</v>
      </c>
    </row>
    <row r="3941" spans="1:65" s="15" customFormat="1" ht="11.25">
      <c r="B3941" s="227"/>
      <c r="C3941" s="228"/>
      <c r="D3941" s="206" t="s">
        <v>546</v>
      </c>
      <c r="E3941" s="229" t="s">
        <v>19</v>
      </c>
      <c r="F3941" s="230" t="s">
        <v>1849</v>
      </c>
      <c r="G3941" s="228"/>
      <c r="H3941" s="229" t="s">
        <v>19</v>
      </c>
      <c r="I3941" s="231"/>
      <c r="J3941" s="228"/>
      <c r="K3941" s="228"/>
      <c r="L3941" s="232"/>
      <c r="M3941" s="233"/>
      <c r="N3941" s="234"/>
      <c r="O3941" s="234"/>
      <c r="P3941" s="234"/>
      <c r="Q3941" s="234"/>
      <c r="R3941" s="234"/>
      <c r="S3941" s="234"/>
      <c r="T3941" s="235"/>
      <c r="AT3941" s="236" t="s">
        <v>546</v>
      </c>
      <c r="AU3941" s="236" t="s">
        <v>85</v>
      </c>
      <c r="AV3941" s="15" t="s">
        <v>79</v>
      </c>
      <c r="AW3941" s="15" t="s">
        <v>33</v>
      </c>
      <c r="AX3941" s="15" t="s">
        <v>72</v>
      </c>
      <c r="AY3941" s="236" t="s">
        <v>525</v>
      </c>
    </row>
    <row r="3942" spans="1:65" s="13" customFormat="1" ht="11.25">
      <c r="B3942" s="204"/>
      <c r="C3942" s="205"/>
      <c r="D3942" s="206" t="s">
        <v>546</v>
      </c>
      <c r="E3942" s="207" t="s">
        <v>19</v>
      </c>
      <c r="F3942" s="208" t="s">
        <v>4522</v>
      </c>
      <c r="G3942" s="205"/>
      <c r="H3942" s="209">
        <v>27.84</v>
      </c>
      <c r="I3942" s="210"/>
      <c r="J3942" s="205"/>
      <c r="K3942" s="205"/>
      <c r="L3942" s="211"/>
      <c r="M3942" s="212"/>
      <c r="N3942" s="213"/>
      <c r="O3942" s="213"/>
      <c r="P3942" s="213"/>
      <c r="Q3942" s="213"/>
      <c r="R3942" s="213"/>
      <c r="S3942" s="213"/>
      <c r="T3942" s="214"/>
      <c r="AT3942" s="215" t="s">
        <v>546</v>
      </c>
      <c r="AU3942" s="215" t="s">
        <v>85</v>
      </c>
      <c r="AV3942" s="13" t="s">
        <v>85</v>
      </c>
      <c r="AW3942" s="13" t="s">
        <v>33</v>
      </c>
      <c r="AX3942" s="13" t="s">
        <v>72</v>
      </c>
      <c r="AY3942" s="215" t="s">
        <v>525</v>
      </c>
    </row>
    <row r="3943" spans="1:65" s="16" customFormat="1" ht="11.25">
      <c r="B3943" s="237"/>
      <c r="C3943" s="238"/>
      <c r="D3943" s="206" t="s">
        <v>546</v>
      </c>
      <c r="E3943" s="239" t="s">
        <v>566</v>
      </c>
      <c r="F3943" s="240" t="s">
        <v>590</v>
      </c>
      <c r="G3943" s="238"/>
      <c r="H3943" s="241">
        <v>108.08</v>
      </c>
      <c r="I3943" s="242"/>
      <c r="J3943" s="238"/>
      <c r="K3943" s="238"/>
      <c r="L3943" s="243"/>
      <c r="M3943" s="244"/>
      <c r="N3943" s="245"/>
      <c r="O3943" s="245"/>
      <c r="P3943" s="245"/>
      <c r="Q3943" s="245"/>
      <c r="R3943" s="245"/>
      <c r="S3943" s="245"/>
      <c r="T3943" s="246"/>
      <c r="AT3943" s="247" t="s">
        <v>546</v>
      </c>
      <c r="AU3943" s="247" t="s">
        <v>85</v>
      </c>
      <c r="AV3943" s="16" t="s">
        <v>573</v>
      </c>
      <c r="AW3943" s="16" t="s">
        <v>33</v>
      </c>
      <c r="AX3943" s="16" t="s">
        <v>72</v>
      </c>
      <c r="AY3943" s="247" t="s">
        <v>525</v>
      </c>
    </row>
    <row r="3944" spans="1:65" s="14" customFormat="1" ht="11.25">
      <c r="B3944" s="216"/>
      <c r="C3944" s="217"/>
      <c r="D3944" s="206" t="s">
        <v>546</v>
      </c>
      <c r="E3944" s="218" t="s">
        <v>19</v>
      </c>
      <c r="F3944" s="219" t="s">
        <v>552</v>
      </c>
      <c r="G3944" s="217"/>
      <c r="H3944" s="220">
        <v>108.08</v>
      </c>
      <c r="I3944" s="221"/>
      <c r="J3944" s="217"/>
      <c r="K3944" s="217"/>
      <c r="L3944" s="222"/>
      <c r="M3944" s="223"/>
      <c r="N3944" s="224"/>
      <c r="O3944" s="224"/>
      <c r="P3944" s="224"/>
      <c r="Q3944" s="224"/>
      <c r="R3944" s="224"/>
      <c r="S3944" s="224"/>
      <c r="T3944" s="225"/>
      <c r="AT3944" s="226" t="s">
        <v>546</v>
      </c>
      <c r="AU3944" s="226" t="s">
        <v>85</v>
      </c>
      <c r="AV3944" s="14" t="s">
        <v>537</v>
      </c>
      <c r="AW3944" s="14" t="s">
        <v>33</v>
      </c>
      <c r="AX3944" s="14" t="s">
        <v>79</v>
      </c>
      <c r="AY3944" s="226" t="s">
        <v>525</v>
      </c>
    </row>
    <row r="3945" spans="1:65" s="2" customFormat="1" ht="24.2" customHeight="1">
      <c r="A3945" s="38"/>
      <c r="B3945" s="39"/>
      <c r="C3945" s="248" t="s">
        <v>4523</v>
      </c>
      <c r="D3945" s="248" t="s">
        <v>369</v>
      </c>
      <c r="E3945" s="249" t="s">
        <v>4524</v>
      </c>
      <c r="F3945" s="250" t="s">
        <v>4525</v>
      </c>
      <c r="G3945" s="251" t="s">
        <v>128</v>
      </c>
      <c r="H3945" s="252">
        <v>118.88800000000001</v>
      </c>
      <c r="I3945" s="253"/>
      <c r="J3945" s="254">
        <f>ROUND(I3945*H3945,2)</f>
        <v>0</v>
      </c>
      <c r="K3945" s="250" t="s">
        <v>19</v>
      </c>
      <c r="L3945" s="255"/>
      <c r="M3945" s="256" t="s">
        <v>19</v>
      </c>
      <c r="N3945" s="257" t="s">
        <v>44</v>
      </c>
      <c r="O3945" s="68"/>
      <c r="P3945" s="195">
        <f>O3945*H3945</f>
        <v>0</v>
      </c>
      <c r="Q3945" s="195">
        <v>6.6E-3</v>
      </c>
      <c r="R3945" s="195">
        <f>Q3945*H3945</f>
        <v>0.78466080000000005</v>
      </c>
      <c r="S3945" s="195">
        <v>0</v>
      </c>
      <c r="T3945" s="196">
        <f>S3945*H3945</f>
        <v>0</v>
      </c>
      <c r="U3945" s="38"/>
      <c r="V3945" s="38"/>
      <c r="W3945" s="38"/>
      <c r="X3945" s="38"/>
      <c r="Y3945" s="38"/>
      <c r="Z3945" s="38"/>
      <c r="AA3945" s="38"/>
      <c r="AB3945" s="38"/>
      <c r="AC3945" s="38"/>
      <c r="AD3945" s="38"/>
      <c r="AE3945" s="38"/>
      <c r="AR3945" s="197" t="s">
        <v>839</v>
      </c>
      <c r="AT3945" s="197" t="s">
        <v>369</v>
      </c>
      <c r="AU3945" s="197" t="s">
        <v>85</v>
      </c>
      <c r="AY3945" s="21" t="s">
        <v>525</v>
      </c>
      <c r="BE3945" s="198">
        <f>IF(N3945="základní",J3945,0)</f>
        <v>0</v>
      </c>
      <c r="BF3945" s="198">
        <f>IF(N3945="snížená",J3945,0)</f>
        <v>0</v>
      </c>
      <c r="BG3945" s="198">
        <f>IF(N3945="zákl. přenesená",J3945,0)</f>
        <v>0</v>
      </c>
      <c r="BH3945" s="198">
        <f>IF(N3945="sníž. přenesená",J3945,0)</f>
        <v>0</v>
      </c>
      <c r="BI3945" s="198">
        <f>IF(N3945="nulová",J3945,0)</f>
        <v>0</v>
      </c>
      <c r="BJ3945" s="21" t="s">
        <v>85</v>
      </c>
      <c r="BK3945" s="198">
        <f>ROUND(I3945*H3945,2)</f>
        <v>0</v>
      </c>
      <c r="BL3945" s="21" t="s">
        <v>642</v>
      </c>
      <c r="BM3945" s="197" t="s">
        <v>4526</v>
      </c>
    </row>
    <row r="3946" spans="1:65" s="2" customFormat="1" ht="19.5">
      <c r="A3946" s="38"/>
      <c r="B3946" s="39"/>
      <c r="C3946" s="40"/>
      <c r="D3946" s="206" t="s">
        <v>972</v>
      </c>
      <c r="E3946" s="40"/>
      <c r="F3946" s="258" t="s">
        <v>4527</v>
      </c>
      <c r="G3946" s="40"/>
      <c r="H3946" s="40"/>
      <c r="I3946" s="201"/>
      <c r="J3946" s="40"/>
      <c r="K3946" s="40"/>
      <c r="L3946" s="43"/>
      <c r="M3946" s="202"/>
      <c r="N3946" s="203"/>
      <c r="O3946" s="68"/>
      <c r="P3946" s="68"/>
      <c r="Q3946" s="68"/>
      <c r="R3946" s="68"/>
      <c r="S3946" s="68"/>
      <c r="T3946" s="69"/>
      <c r="U3946" s="38"/>
      <c r="V3946" s="38"/>
      <c r="W3946" s="38"/>
      <c r="X3946" s="38"/>
      <c r="Y3946" s="38"/>
      <c r="Z3946" s="38"/>
      <c r="AA3946" s="38"/>
      <c r="AB3946" s="38"/>
      <c r="AC3946" s="38"/>
      <c r="AD3946" s="38"/>
      <c r="AE3946" s="38"/>
      <c r="AT3946" s="21" t="s">
        <v>972</v>
      </c>
      <c r="AU3946" s="21" t="s">
        <v>85</v>
      </c>
    </row>
    <row r="3947" spans="1:65" s="13" customFormat="1" ht="11.25">
      <c r="B3947" s="204"/>
      <c r="C3947" s="205"/>
      <c r="D3947" s="206" t="s">
        <v>546</v>
      </c>
      <c r="E3947" s="207" t="s">
        <v>19</v>
      </c>
      <c r="F3947" s="208" t="s">
        <v>566</v>
      </c>
      <c r="G3947" s="205"/>
      <c r="H3947" s="209">
        <v>108.08</v>
      </c>
      <c r="I3947" s="210"/>
      <c r="J3947" s="205"/>
      <c r="K3947" s="205"/>
      <c r="L3947" s="211"/>
      <c r="M3947" s="212"/>
      <c r="N3947" s="213"/>
      <c r="O3947" s="213"/>
      <c r="P3947" s="213"/>
      <c r="Q3947" s="213"/>
      <c r="R3947" s="213"/>
      <c r="S3947" s="213"/>
      <c r="T3947" s="214"/>
      <c r="AT3947" s="215" t="s">
        <v>546</v>
      </c>
      <c r="AU3947" s="215" t="s">
        <v>85</v>
      </c>
      <c r="AV3947" s="13" t="s">
        <v>85</v>
      </c>
      <c r="AW3947" s="13" t="s">
        <v>33</v>
      </c>
      <c r="AX3947" s="13" t="s">
        <v>79</v>
      </c>
      <c r="AY3947" s="215" t="s">
        <v>525</v>
      </c>
    </row>
    <row r="3948" spans="1:65" s="13" customFormat="1" ht="11.25">
      <c r="B3948" s="204"/>
      <c r="C3948" s="205"/>
      <c r="D3948" s="206" t="s">
        <v>546</v>
      </c>
      <c r="E3948" s="205"/>
      <c r="F3948" s="208" t="s">
        <v>4528</v>
      </c>
      <c r="G3948" s="205"/>
      <c r="H3948" s="209">
        <v>118.88800000000001</v>
      </c>
      <c r="I3948" s="210"/>
      <c r="J3948" s="205"/>
      <c r="K3948" s="205"/>
      <c r="L3948" s="211"/>
      <c r="M3948" s="212"/>
      <c r="N3948" s="213"/>
      <c r="O3948" s="213"/>
      <c r="P3948" s="213"/>
      <c r="Q3948" s="213"/>
      <c r="R3948" s="213"/>
      <c r="S3948" s="213"/>
      <c r="T3948" s="214"/>
      <c r="AT3948" s="215" t="s">
        <v>546</v>
      </c>
      <c r="AU3948" s="215" t="s">
        <v>85</v>
      </c>
      <c r="AV3948" s="13" t="s">
        <v>85</v>
      </c>
      <c r="AW3948" s="13" t="s">
        <v>4</v>
      </c>
      <c r="AX3948" s="13" t="s">
        <v>79</v>
      </c>
      <c r="AY3948" s="215" t="s">
        <v>525</v>
      </c>
    </row>
    <row r="3949" spans="1:65" s="2" customFormat="1" ht="44.25" customHeight="1">
      <c r="A3949" s="38"/>
      <c r="B3949" s="39"/>
      <c r="C3949" s="186" t="s">
        <v>4529</v>
      </c>
      <c r="D3949" s="186" t="s">
        <v>533</v>
      </c>
      <c r="E3949" s="187" t="s">
        <v>4530</v>
      </c>
      <c r="F3949" s="188" t="s">
        <v>4531</v>
      </c>
      <c r="G3949" s="189" t="s">
        <v>128</v>
      </c>
      <c r="H3949" s="190">
        <v>108.08</v>
      </c>
      <c r="I3949" s="191"/>
      <c r="J3949" s="192">
        <f>ROUND(I3949*H3949,2)</f>
        <v>0</v>
      </c>
      <c r="K3949" s="188" t="s">
        <v>536</v>
      </c>
      <c r="L3949" s="43"/>
      <c r="M3949" s="193" t="s">
        <v>19</v>
      </c>
      <c r="N3949" s="194" t="s">
        <v>44</v>
      </c>
      <c r="O3949" s="68"/>
      <c r="P3949" s="195">
        <f>O3949*H3949</f>
        <v>0</v>
      </c>
      <c r="Q3949" s="195">
        <v>1.0200000000000001E-3</v>
      </c>
      <c r="R3949" s="195">
        <f>Q3949*H3949</f>
        <v>0.11024160000000001</v>
      </c>
      <c r="S3949" s="195">
        <v>0</v>
      </c>
      <c r="T3949" s="196">
        <f>S3949*H3949</f>
        <v>0</v>
      </c>
      <c r="U3949" s="38"/>
      <c r="V3949" s="38"/>
      <c r="W3949" s="38"/>
      <c r="X3949" s="38"/>
      <c r="Y3949" s="38"/>
      <c r="Z3949" s="38"/>
      <c r="AA3949" s="38"/>
      <c r="AB3949" s="38"/>
      <c r="AC3949" s="38"/>
      <c r="AD3949" s="38"/>
      <c r="AE3949" s="38"/>
      <c r="AR3949" s="197" t="s">
        <v>642</v>
      </c>
      <c r="AT3949" s="197" t="s">
        <v>533</v>
      </c>
      <c r="AU3949" s="197" t="s">
        <v>85</v>
      </c>
      <c r="AY3949" s="21" t="s">
        <v>525</v>
      </c>
      <c r="BE3949" s="198">
        <f>IF(N3949="základní",J3949,0)</f>
        <v>0</v>
      </c>
      <c r="BF3949" s="198">
        <f>IF(N3949="snížená",J3949,0)</f>
        <v>0</v>
      </c>
      <c r="BG3949" s="198">
        <f>IF(N3949="zákl. přenesená",J3949,0)</f>
        <v>0</v>
      </c>
      <c r="BH3949" s="198">
        <f>IF(N3949="sníž. přenesená",J3949,0)</f>
        <v>0</v>
      </c>
      <c r="BI3949" s="198">
        <f>IF(N3949="nulová",J3949,0)</f>
        <v>0</v>
      </c>
      <c r="BJ3949" s="21" t="s">
        <v>85</v>
      </c>
      <c r="BK3949" s="198">
        <f>ROUND(I3949*H3949,2)</f>
        <v>0</v>
      </c>
      <c r="BL3949" s="21" t="s">
        <v>642</v>
      </c>
      <c r="BM3949" s="197" t="s">
        <v>4532</v>
      </c>
    </row>
    <row r="3950" spans="1:65" s="2" customFormat="1" ht="11.25">
      <c r="A3950" s="38"/>
      <c r="B3950" s="39"/>
      <c r="C3950" s="40"/>
      <c r="D3950" s="199" t="s">
        <v>542</v>
      </c>
      <c r="E3950" s="40"/>
      <c r="F3950" s="200" t="s">
        <v>4533</v>
      </c>
      <c r="G3950" s="40"/>
      <c r="H3950" s="40"/>
      <c r="I3950" s="201"/>
      <c r="J3950" s="40"/>
      <c r="K3950" s="40"/>
      <c r="L3950" s="43"/>
      <c r="M3950" s="202"/>
      <c r="N3950" s="203"/>
      <c r="O3950" s="68"/>
      <c r="P3950" s="68"/>
      <c r="Q3950" s="68"/>
      <c r="R3950" s="68"/>
      <c r="S3950" s="68"/>
      <c r="T3950" s="69"/>
      <c r="U3950" s="38"/>
      <c r="V3950" s="38"/>
      <c r="W3950" s="38"/>
      <c r="X3950" s="38"/>
      <c r="Y3950" s="38"/>
      <c r="Z3950" s="38"/>
      <c r="AA3950" s="38"/>
      <c r="AB3950" s="38"/>
      <c r="AC3950" s="38"/>
      <c r="AD3950" s="38"/>
      <c r="AE3950" s="38"/>
      <c r="AT3950" s="21" t="s">
        <v>542</v>
      </c>
      <c r="AU3950" s="21" t="s">
        <v>85</v>
      </c>
    </row>
    <row r="3951" spans="1:65" s="13" customFormat="1" ht="11.25">
      <c r="B3951" s="204"/>
      <c r="C3951" s="205"/>
      <c r="D3951" s="206" t="s">
        <v>546</v>
      </c>
      <c r="E3951" s="207" t="s">
        <v>19</v>
      </c>
      <c r="F3951" s="208" t="s">
        <v>566</v>
      </c>
      <c r="G3951" s="205"/>
      <c r="H3951" s="209">
        <v>108.08</v>
      </c>
      <c r="I3951" s="210"/>
      <c r="J3951" s="205"/>
      <c r="K3951" s="205"/>
      <c r="L3951" s="211"/>
      <c r="M3951" s="212"/>
      <c r="N3951" s="213"/>
      <c r="O3951" s="213"/>
      <c r="P3951" s="213"/>
      <c r="Q3951" s="213"/>
      <c r="R3951" s="213"/>
      <c r="S3951" s="213"/>
      <c r="T3951" s="214"/>
      <c r="AT3951" s="215" t="s">
        <v>546</v>
      </c>
      <c r="AU3951" s="215" t="s">
        <v>85</v>
      </c>
      <c r="AV3951" s="13" t="s">
        <v>85</v>
      </c>
      <c r="AW3951" s="13" t="s">
        <v>33</v>
      </c>
      <c r="AX3951" s="13" t="s">
        <v>79</v>
      </c>
      <c r="AY3951" s="215" t="s">
        <v>525</v>
      </c>
    </row>
    <row r="3952" spans="1:65" s="2" customFormat="1" ht="24.2" customHeight="1">
      <c r="A3952" s="38"/>
      <c r="B3952" s="39"/>
      <c r="C3952" s="248" t="s">
        <v>4534</v>
      </c>
      <c r="D3952" s="248" t="s">
        <v>369</v>
      </c>
      <c r="E3952" s="249" t="s">
        <v>4535</v>
      </c>
      <c r="F3952" s="250" t="s">
        <v>4536</v>
      </c>
      <c r="G3952" s="251" t="s">
        <v>132</v>
      </c>
      <c r="H3952" s="252">
        <v>19.021999999999998</v>
      </c>
      <c r="I3952" s="253"/>
      <c r="J3952" s="254">
        <f>ROUND(I3952*H3952,2)</f>
        <v>0</v>
      </c>
      <c r="K3952" s="250" t="s">
        <v>19</v>
      </c>
      <c r="L3952" s="255"/>
      <c r="M3952" s="256" t="s">
        <v>19</v>
      </c>
      <c r="N3952" s="257" t="s">
        <v>44</v>
      </c>
      <c r="O3952" s="68"/>
      <c r="P3952" s="195">
        <f>O3952*H3952</f>
        <v>0</v>
      </c>
      <c r="Q3952" s="195">
        <v>2.1999999999999999E-2</v>
      </c>
      <c r="R3952" s="195">
        <f>Q3952*H3952</f>
        <v>0.41848399999999997</v>
      </c>
      <c r="S3952" s="195">
        <v>0</v>
      </c>
      <c r="T3952" s="196">
        <f>S3952*H3952</f>
        <v>0</v>
      </c>
      <c r="U3952" s="38"/>
      <c r="V3952" s="38"/>
      <c r="W3952" s="38"/>
      <c r="X3952" s="38"/>
      <c r="Y3952" s="38"/>
      <c r="Z3952" s="38"/>
      <c r="AA3952" s="38"/>
      <c r="AB3952" s="38"/>
      <c r="AC3952" s="38"/>
      <c r="AD3952" s="38"/>
      <c r="AE3952" s="38"/>
      <c r="AR3952" s="197" t="s">
        <v>839</v>
      </c>
      <c r="AT3952" s="197" t="s">
        <v>369</v>
      </c>
      <c r="AU3952" s="197" t="s">
        <v>85</v>
      </c>
      <c r="AY3952" s="21" t="s">
        <v>525</v>
      </c>
      <c r="BE3952" s="198">
        <f>IF(N3952="základní",J3952,0)</f>
        <v>0</v>
      </c>
      <c r="BF3952" s="198">
        <f>IF(N3952="snížená",J3952,0)</f>
        <v>0</v>
      </c>
      <c r="BG3952" s="198">
        <f>IF(N3952="zákl. přenesená",J3952,0)</f>
        <v>0</v>
      </c>
      <c r="BH3952" s="198">
        <f>IF(N3952="sníž. přenesená",J3952,0)</f>
        <v>0</v>
      </c>
      <c r="BI3952" s="198">
        <f>IF(N3952="nulová",J3952,0)</f>
        <v>0</v>
      </c>
      <c r="BJ3952" s="21" t="s">
        <v>85</v>
      </c>
      <c r="BK3952" s="198">
        <f>ROUND(I3952*H3952,2)</f>
        <v>0</v>
      </c>
      <c r="BL3952" s="21" t="s">
        <v>642</v>
      </c>
      <c r="BM3952" s="197" t="s">
        <v>4537</v>
      </c>
    </row>
    <row r="3953" spans="1:65" s="13" customFormat="1" ht="11.25">
      <c r="B3953" s="204"/>
      <c r="C3953" s="205"/>
      <c r="D3953" s="206" t="s">
        <v>546</v>
      </c>
      <c r="E3953" s="207" t="s">
        <v>19</v>
      </c>
      <c r="F3953" s="208" t="s">
        <v>4538</v>
      </c>
      <c r="G3953" s="205"/>
      <c r="H3953" s="209">
        <v>17.292999999999999</v>
      </c>
      <c r="I3953" s="210"/>
      <c r="J3953" s="205"/>
      <c r="K3953" s="205"/>
      <c r="L3953" s="211"/>
      <c r="M3953" s="212"/>
      <c r="N3953" s="213"/>
      <c r="O3953" s="213"/>
      <c r="P3953" s="213"/>
      <c r="Q3953" s="213"/>
      <c r="R3953" s="213"/>
      <c r="S3953" s="213"/>
      <c r="T3953" s="214"/>
      <c r="AT3953" s="215" t="s">
        <v>546</v>
      </c>
      <c r="AU3953" s="215" t="s">
        <v>85</v>
      </c>
      <c r="AV3953" s="13" t="s">
        <v>85</v>
      </c>
      <c r="AW3953" s="13" t="s">
        <v>33</v>
      </c>
      <c r="AX3953" s="13" t="s">
        <v>79</v>
      </c>
      <c r="AY3953" s="215" t="s">
        <v>525</v>
      </c>
    </row>
    <row r="3954" spans="1:65" s="13" customFormat="1" ht="11.25">
      <c r="B3954" s="204"/>
      <c r="C3954" s="205"/>
      <c r="D3954" s="206" t="s">
        <v>546</v>
      </c>
      <c r="E3954" s="205"/>
      <c r="F3954" s="208" t="s">
        <v>4539</v>
      </c>
      <c r="G3954" s="205"/>
      <c r="H3954" s="209">
        <v>19.021999999999998</v>
      </c>
      <c r="I3954" s="210"/>
      <c r="J3954" s="205"/>
      <c r="K3954" s="205"/>
      <c r="L3954" s="211"/>
      <c r="M3954" s="212"/>
      <c r="N3954" s="213"/>
      <c r="O3954" s="213"/>
      <c r="P3954" s="213"/>
      <c r="Q3954" s="213"/>
      <c r="R3954" s="213"/>
      <c r="S3954" s="213"/>
      <c r="T3954" s="214"/>
      <c r="AT3954" s="215" t="s">
        <v>546</v>
      </c>
      <c r="AU3954" s="215" t="s">
        <v>85</v>
      </c>
      <c r="AV3954" s="13" t="s">
        <v>85</v>
      </c>
      <c r="AW3954" s="13" t="s">
        <v>4</v>
      </c>
      <c r="AX3954" s="13" t="s">
        <v>79</v>
      </c>
      <c r="AY3954" s="215" t="s">
        <v>525</v>
      </c>
    </row>
    <row r="3955" spans="1:65" s="2" customFormat="1" ht="37.9" customHeight="1">
      <c r="A3955" s="38"/>
      <c r="B3955" s="39"/>
      <c r="C3955" s="186" t="s">
        <v>4540</v>
      </c>
      <c r="D3955" s="186" t="s">
        <v>533</v>
      </c>
      <c r="E3955" s="187" t="s">
        <v>4541</v>
      </c>
      <c r="F3955" s="188" t="s">
        <v>4542</v>
      </c>
      <c r="G3955" s="189" t="s">
        <v>128</v>
      </c>
      <c r="H3955" s="190">
        <v>106.03400000000001</v>
      </c>
      <c r="I3955" s="191"/>
      <c r="J3955" s="192">
        <f>ROUND(I3955*H3955,2)</f>
        <v>0</v>
      </c>
      <c r="K3955" s="188" t="s">
        <v>536</v>
      </c>
      <c r="L3955" s="43"/>
      <c r="M3955" s="193" t="s">
        <v>19</v>
      </c>
      <c r="N3955" s="194" t="s">
        <v>44</v>
      </c>
      <c r="O3955" s="68"/>
      <c r="P3955" s="195">
        <f>O3955*H3955</f>
        <v>0</v>
      </c>
      <c r="Q3955" s="195">
        <v>5.8E-4</v>
      </c>
      <c r="R3955" s="195">
        <f>Q3955*H3955</f>
        <v>6.1499720000000001E-2</v>
      </c>
      <c r="S3955" s="195">
        <v>0</v>
      </c>
      <c r="T3955" s="196">
        <f>S3955*H3955</f>
        <v>0</v>
      </c>
      <c r="U3955" s="38"/>
      <c r="V3955" s="38"/>
      <c r="W3955" s="38"/>
      <c r="X3955" s="38"/>
      <c r="Y3955" s="38"/>
      <c r="Z3955" s="38"/>
      <c r="AA3955" s="38"/>
      <c r="AB3955" s="38"/>
      <c r="AC3955" s="38"/>
      <c r="AD3955" s="38"/>
      <c r="AE3955" s="38"/>
      <c r="AR3955" s="197" t="s">
        <v>642</v>
      </c>
      <c r="AT3955" s="197" t="s">
        <v>533</v>
      </c>
      <c r="AU3955" s="197" t="s">
        <v>85</v>
      </c>
      <c r="AY3955" s="21" t="s">
        <v>525</v>
      </c>
      <c r="BE3955" s="198">
        <f>IF(N3955="základní",J3955,0)</f>
        <v>0</v>
      </c>
      <c r="BF3955" s="198">
        <f>IF(N3955="snížená",J3955,0)</f>
        <v>0</v>
      </c>
      <c r="BG3955" s="198">
        <f>IF(N3955="zákl. přenesená",J3955,0)</f>
        <v>0</v>
      </c>
      <c r="BH3955" s="198">
        <f>IF(N3955="sníž. přenesená",J3955,0)</f>
        <v>0</v>
      </c>
      <c r="BI3955" s="198">
        <f>IF(N3955="nulová",J3955,0)</f>
        <v>0</v>
      </c>
      <c r="BJ3955" s="21" t="s">
        <v>85</v>
      </c>
      <c r="BK3955" s="198">
        <f>ROUND(I3955*H3955,2)</f>
        <v>0</v>
      </c>
      <c r="BL3955" s="21" t="s">
        <v>642</v>
      </c>
      <c r="BM3955" s="197" t="s">
        <v>4543</v>
      </c>
    </row>
    <row r="3956" spans="1:65" s="2" customFormat="1" ht="11.25">
      <c r="A3956" s="38"/>
      <c r="B3956" s="39"/>
      <c r="C3956" s="40"/>
      <c r="D3956" s="199" t="s">
        <v>542</v>
      </c>
      <c r="E3956" s="40"/>
      <c r="F3956" s="200" t="s">
        <v>4544</v>
      </c>
      <c r="G3956" s="40"/>
      <c r="H3956" s="40"/>
      <c r="I3956" s="201"/>
      <c r="J3956" s="40"/>
      <c r="K3956" s="40"/>
      <c r="L3956" s="43"/>
      <c r="M3956" s="202"/>
      <c r="N3956" s="203"/>
      <c r="O3956" s="68"/>
      <c r="P3956" s="68"/>
      <c r="Q3956" s="68"/>
      <c r="R3956" s="68"/>
      <c r="S3956" s="68"/>
      <c r="T3956" s="69"/>
      <c r="U3956" s="38"/>
      <c r="V3956" s="38"/>
      <c r="W3956" s="38"/>
      <c r="X3956" s="38"/>
      <c r="Y3956" s="38"/>
      <c r="Z3956" s="38"/>
      <c r="AA3956" s="38"/>
      <c r="AB3956" s="38"/>
      <c r="AC3956" s="38"/>
      <c r="AD3956" s="38"/>
      <c r="AE3956" s="38"/>
      <c r="AT3956" s="21" t="s">
        <v>542</v>
      </c>
      <c r="AU3956" s="21" t="s">
        <v>85</v>
      </c>
    </row>
    <row r="3957" spans="1:65" s="15" customFormat="1" ht="11.25">
      <c r="B3957" s="227"/>
      <c r="C3957" s="228"/>
      <c r="D3957" s="206" t="s">
        <v>546</v>
      </c>
      <c r="E3957" s="229" t="s">
        <v>19</v>
      </c>
      <c r="F3957" s="230" t="s">
        <v>4545</v>
      </c>
      <c r="G3957" s="228"/>
      <c r="H3957" s="229" t="s">
        <v>19</v>
      </c>
      <c r="I3957" s="231"/>
      <c r="J3957" s="228"/>
      <c r="K3957" s="228"/>
      <c r="L3957" s="232"/>
      <c r="M3957" s="233"/>
      <c r="N3957" s="234"/>
      <c r="O3957" s="234"/>
      <c r="P3957" s="234"/>
      <c r="Q3957" s="234"/>
      <c r="R3957" s="234"/>
      <c r="S3957" s="234"/>
      <c r="T3957" s="235"/>
      <c r="AT3957" s="236" t="s">
        <v>546</v>
      </c>
      <c r="AU3957" s="236" t="s">
        <v>85</v>
      </c>
      <c r="AV3957" s="15" t="s">
        <v>79</v>
      </c>
      <c r="AW3957" s="15" t="s">
        <v>33</v>
      </c>
      <c r="AX3957" s="15" t="s">
        <v>72</v>
      </c>
      <c r="AY3957" s="236" t="s">
        <v>525</v>
      </c>
    </row>
    <row r="3958" spans="1:65" s="15" customFormat="1" ht="11.25">
      <c r="B3958" s="227"/>
      <c r="C3958" s="228"/>
      <c r="D3958" s="206" t="s">
        <v>546</v>
      </c>
      <c r="E3958" s="229" t="s">
        <v>19</v>
      </c>
      <c r="F3958" s="230" t="s">
        <v>1837</v>
      </c>
      <c r="G3958" s="228"/>
      <c r="H3958" s="229" t="s">
        <v>19</v>
      </c>
      <c r="I3958" s="231"/>
      <c r="J3958" s="228"/>
      <c r="K3958" s="228"/>
      <c r="L3958" s="232"/>
      <c r="M3958" s="233"/>
      <c r="N3958" s="234"/>
      <c r="O3958" s="234"/>
      <c r="P3958" s="234"/>
      <c r="Q3958" s="234"/>
      <c r="R3958" s="234"/>
      <c r="S3958" s="234"/>
      <c r="T3958" s="235"/>
      <c r="AT3958" s="236" t="s">
        <v>546</v>
      </c>
      <c r="AU3958" s="236" t="s">
        <v>85</v>
      </c>
      <c r="AV3958" s="15" t="s">
        <v>79</v>
      </c>
      <c r="AW3958" s="15" t="s">
        <v>33</v>
      </c>
      <c r="AX3958" s="15" t="s">
        <v>72</v>
      </c>
      <c r="AY3958" s="236" t="s">
        <v>525</v>
      </c>
    </row>
    <row r="3959" spans="1:65" s="13" customFormat="1" ht="11.25">
      <c r="B3959" s="204"/>
      <c r="C3959" s="205"/>
      <c r="D3959" s="206" t="s">
        <v>546</v>
      </c>
      <c r="E3959" s="207" t="s">
        <v>19</v>
      </c>
      <c r="F3959" s="208" t="s">
        <v>4546</v>
      </c>
      <c r="G3959" s="205"/>
      <c r="H3959" s="209">
        <v>25.434000000000001</v>
      </c>
      <c r="I3959" s="210"/>
      <c r="J3959" s="205"/>
      <c r="K3959" s="205"/>
      <c r="L3959" s="211"/>
      <c r="M3959" s="212"/>
      <c r="N3959" s="213"/>
      <c r="O3959" s="213"/>
      <c r="P3959" s="213"/>
      <c r="Q3959" s="213"/>
      <c r="R3959" s="213"/>
      <c r="S3959" s="213"/>
      <c r="T3959" s="214"/>
      <c r="AT3959" s="215" t="s">
        <v>546</v>
      </c>
      <c r="AU3959" s="215" t="s">
        <v>85</v>
      </c>
      <c r="AV3959" s="13" t="s">
        <v>85</v>
      </c>
      <c r="AW3959" s="13" t="s">
        <v>33</v>
      </c>
      <c r="AX3959" s="13" t="s">
        <v>72</v>
      </c>
      <c r="AY3959" s="215" t="s">
        <v>525</v>
      </c>
    </row>
    <row r="3960" spans="1:65" s="15" customFormat="1" ht="11.25">
      <c r="B3960" s="227"/>
      <c r="C3960" s="228"/>
      <c r="D3960" s="206" t="s">
        <v>546</v>
      </c>
      <c r="E3960" s="229" t="s">
        <v>19</v>
      </c>
      <c r="F3960" s="230" t="s">
        <v>1963</v>
      </c>
      <c r="G3960" s="228"/>
      <c r="H3960" s="229" t="s">
        <v>19</v>
      </c>
      <c r="I3960" s="231"/>
      <c r="J3960" s="228"/>
      <c r="K3960" s="228"/>
      <c r="L3960" s="232"/>
      <c r="M3960" s="233"/>
      <c r="N3960" s="234"/>
      <c r="O3960" s="234"/>
      <c r="P3960" s="234"/>
      <c r="Q3960" s="234"/>
      <c r="R3960" s="234"/>
      <c r="S3960" s="234"/>
      <c r="T3960" s="235"/>
      <c r="AT3960" s="236" t="s">
        <v>546</v>
      </c>
      <c r="AU3960" s="236" t="s">
        <v>85</v>
      </c>
      <c r="AV3960" s="15" t="s">
        <v>79</v>
      </c>
      <c r="AW3960" s="15" t="s">
        <v>33</v>
      </c>
      <c r="AX3960" s="15" t="s">
        <v>72</v>
      </c>
      <c r="AY3960" s="236" t="s">
        <v>525</v>
      </c>
    </row>
    <row r="3961" spans="1:65" s="13" customFormat="1" ht="11.25">
      <c r="B3961" s="204"/>
      <c r="C3961" s="205"/>
      <c r="D3961" s="206" t="s">
        <v>546</v>
      </c>
      <c r="E3961" s="207" t="s">
        <v>19</v>
      </c>
      <c r="F3961" s="208" t="s">
        <v>4547</v>
      </c>
      <c r="G3961" s="205"/>
      <c r="H3961" s="209">
        <v>8.1300000000000008</v>
      </c>
      <c r="I3961" s="210"/>
      <c r="J3961" s="205"/>
      <c r="K3961" s="205"/>
      <c r="L3961" s="211"/>
      <c r="M3961" s="212"/>
      <c r="N3961" s="213"/>
      <c r="O3961" s="213"/>
      <c r="P3961" s="213"/>
      <c r="Q3961" s="213"/>
      <c r="R3961" s="213"/>
      <c r="S3961" s="213"/>
      <c r="T3961" s="214"/>
      <c r="AT3961" s="215" t="s">
        <v>546</v>
      </c>
      <c r="AU3961" s="215" t="s">
        <v>85</v>
      </c>
      <c r="AV3961" s="13" t="s">
        <v>85</v>
      </c>
      <c r="AW3961" s="13" t="s">
        <v>33</v>
      </c>
      <c r="AX3961" s="13" t="s">
        <v>72</v>
      </c>
      <c r="AY3961" s="215" t="s">
        <v>525</v>
      </c>
    </row>
    <row r="3962" spans="1:65" s="15" customFormat="1" ht="11.25">
      <c r="B3962" s="227"/>
      <c r="C3962" s="228"/>
      <c r="D3962" s="206" t="s">
        <v>546</v>
      </c>
      <c r="E3962" s="229" t="s">
        <v>19</v>
      </c>
      <c r="F3962" s="230" t="s">
        <v>2031</v>
      </c>
      <c r="G3962" s="228"/>
      <c r="H3962" s="229" t="s">
        <v>19</v>
      </c>
      <c r="I3962" s="231"/>
      <c r="J3962" s="228"/>
      <c r="K3962" s="228"/>
      <c r="L3962" s="232"/>
      <c r="M3962" s="233"/>
      <c r="N3962" s="234"/>
      <c r="O3962" s="234"/>
      <c r="P3962" s="234"/>
      <c r="Q3962" s="234"/>
      <c r="R3962" s="234"/>
      <c r="S3962" s="234"/>
      <c r="T3962" s="235"/>
      <c r="AT3962" s="236" t="s">
        <v>546</v>
      </c>
      <c r="AU3962" s="236" t="s">
        <v>85</v>
      </c>
      <c r="AV3962" s="15" t="s">
        <v>79</v>
      </c>
      <c r="AW3962" s="15" t="s">
        <v>33</v>
      </c>
      <c r="AX3962" s="15" t="s">
        <v>72</v>
      </c>
      <c r="AY3962" s="236" t="s">
        <v>525</v>
      </c>
    </row>
    <row r="3963" spans="1:65" s="13" customFormat="1" ht="11.25">
      <c r="B3963" s="204"/>
      <c r="C3963" s="205"/>
      <c r="D3963" s="206" t="s">
        <v>546</v>
      </c>
      <c r="E3963" s="207" t="s">
        <v>19</v>
      </c>
      <c r="F3963" s="208" t="s">
        <v>4548</v>
      </c>
      <c r="G3963" s="205"/>
      <c r="H3963" s="209">
        <v>9.1999999999999993</v>
      </c>
      <c r="I3963" s="210"/>
      <c r="J3963" s="205"/>
      <c r="K3963" s="205"/>
      <c r="L3963" s="211"/>
      <c r="M3963" s="212"/>
      <c r="N3963" s="213"/>
      <c r="O3963" s="213"/>
      <c r="P3963" s="213"/>
      <c r="Q3963" s="213"/>
      <c r="R3963" s="213"/>
      <c r="S3963" s="213"/>
      <c r="T3963" s="214"/>
      <c r="AT3963" s="215" t="s">
        <v>546</v>
      </c>
      <c r="AU3963" s="215" t="s">
        <v>85</v>
      </c>
      <c r="AV3963" s="13" t="s">
        <v>85</v>
      </c>
      <c r="AW3963" s="13" t="s">
        <v>33</v>
      </c>
      <c r="AX3963" s="13" t="s">
        <v>72</v>
      </c>
      <c r="AY3963" s="215" t="s">
        <v>525</v>
      </c>
    </row>
    <row r="3964" spans="1:65" s="15" customFormat="1" ht="11.25">
      <c r="B3964" s="227"/>
      <c r="C3964" s="228"/>
      <c r="D3964" s="206" t="s">
        <v>546</v>
      </c>
      <c r="E3964" s="229" t="s">
        <v>19</v>
      </c>
      <c r="F3964" s="230" t="s">
        <v>1839</v>
      </c>
      <c r="G3964" s="228"/>
      <c r="H3964" s="229" t="s">
        <v>19</v>
      </c>
      <c r="I3964" s="231"/>
      <c r="J3964" s="228"/>
      <c r="K3964" s="228"/>
      <c r="L3964" s="232"/>
      <c r="M3964" s="233"/>
      <c r="N3964" s="234"/>
      <c r="O3964" s="234"/>
      <c r="P3964" s="234"/>
      <c r="Q3964" s="234"/>
      <c r="R3964" s="234"/>
      <c r="S3964" s="234"/>
      <c r="T3964" s="235"/>
      <c r="AT3964" s="236" t="s">
        <v>546</v>
      </c>
      <c r="AU3964" s="236" t="s">
        <v>85</v>
      </c>
      <c r="AV3964" s="15" t="s">
        <v>79</v>
      </c>
      <c r="AW3964" s="15" t="s">
        <v>33</v>
      </c>
      <c r="AX3964" s="15" t="s">
        <v>72</v>
      </c>
      <c r="AY3964" s="236" t="s">
        <v>525</v>
      </c>
    </row>
    <row r="3965" spans="1:65" s="13" customFormat="1" ht="11.25">
      <c r="B3965" s="204"/>
      <c r="C3965" s="205"/>
      <c r="D3965" s="206" t="s">
        <v>546</v>
      </c>
      <c r="E3965" s="207" t="s">
        <v>19</v>
      </c>
      <c r="F3965" s="208" t="s">
        <v>4549</v>
      </c>
      <c r="G3965" s="205"/>
      <c r="H3965" s="209">
        <v>24.8</v>
      </c>
      <c r="I3965" s="210"/>
      <c r="J3965" s="205"/>
      <c r="K3965" s="205"/>
      <c r="L3965" s="211"/>
      <c r="M3965" s="212"/>
      <c r="N3965" s="213"/>
      <c r="O3965" s="213"/>
      <c r="P3965" s="213"/>
      <c r="Q3965" s="213"/>
      <c r="R3965" s="213"/>
      <c r="S3965" s="213"/>
      <c r="T3965" s="214"/>
      <c r="AT3965" s="215" t="s">
        <v>546</v>
      </c>
      <c r="AU3965" s="215" t="s">
        <v>85</v>
      </c>
      <c r="AV3965" s="13" t="s">
        <v>85</v>
      </c>
      <c r="AW3965" s="13" t="s">
        <v>33</v>
      </c>
      <c r="AX3965" s="13" t="s">
        <v>72</v>
      </c>
      <c r="AY3965" s="215" t="s">
        <v>525</v>
      </c>
    </row>
    <row r="3966" spans="1:65" s="15" customFormat="1" ht="11.25">
      <c r="B3966" s="227"/>
      <c r="C3966" s="228"/>
      <c r="D3966" s="206" t="s">
        <v>546</v>
      </c>
      <c r="E3966" s="229" t="s">
        <v>19</v>
      </c>
      <c r="F3966" s="230" t="s">
        <v>1831</v>
      </c>
      <c r="G3966" s="228"/>
      <c r="H3966" s="229" t="s">
        <v>19</v>
      </c>
      <c r="I3966" s="231"/>
      <c r="J3966" s="228"/>
      <c r="K3966" s="228"/>
      <c r="L3966" s="232"/>
      <c r="M3966" s="233"/>
      <c r="N3966" s="234"/>
      <c r="O3966" s="234"/>
      <c r="P3966" s="234"/>
      <c r="Q3966" s="234"/>
      <c r="R3966" s="234"/>
      <c r="S3966" s="234"/>
      <c r="T3966" s="235"/>
      <c r="AT3966" s="236" t="s">
        <v>546</v>
      </c>
      <c r="AU3966" s="236" t="s">
        <v>85</v>
      </c>
      <c r="AV3966" s="15" t="s">
        <v>79</v>
      </c>
      <c r="AW3966" s="15" t="s">
        <v>33</v>
      </c>
      <c r="AX3966" s="15" t="s">
        <v>72</v>
      </c>
      <c r="AY3966" s="236" t="s">
        <v>525</v>
      </c>
    </row>
    <row r="3967" spans="1:65" s="13" customFormat="1" ht="11.25">
      <c r="B3967" s="204"/>
      <c r="C3967" s="205"/>
      <c r="D3967" s="206" t="s">
        <v>546</v>
      </c>
      <c r="E3967" s="207" t="s">
        <v>19</v>
      </c>
      <c r="F3967" s="208" t="s">
        <v>4550</v>
      </c>
      <c r="G3967" s="205"/>
      <c r="H3967" s="209">
        <v>9.1999999999999993</v>
      </c>
      <c r="I3967" s="210"/>
      <c r="J3967" s="205"/>
      <c r="K3967" s="205"/>
      <c r="L3967" s="211"/>
      <c r="M3967" s="212"/>
      <c r="N3967" s="213"/>
      <c r="O3967" s="213"/>
      <c r="P3967" s="213"/>
      <c r="Q3967" s="213"/>
      <c r="R3967" s="213"/>
      <c r="S3967" s="213"/>
      <c r="T3967" s="214"/>
      <c r="AT3967" s="215" t="s">
        <v>546</v>
      </c>
      <c r="AU3967" s="215" t="s">
        <v>85</v>
      </c>
      <c r="AV3967" s="13" t="s">
        <v>85</v>
      </c>
      <c r="AW3967" s="13" t="s">
        <v>33</v>
      </c>
      <c r="AX3967" s="13" t="s">
        <v>72</v>
      </c>
      <c r="AY3967" s="215" t="s">
        <v>525</v>
      </c>
    </row>
    <row r="3968" spans="1:65" s="15" customFormat="1" ht="11.25">
      <c r="B3968" s="227"/>
      <c r="C3968" s="228"/>
      <c r="D3968" s="206" t="s">
        <v>546</v>
      </c>
      <c r="E3968" s="229" t="s">
        <v>19</v>
      </c>
      <c r="F3968" s="230" t="s">
        <v>1829</v>
      </c>
      <c r="G3968" s="228"/>
      <c r="H3968" s="229" t="s">
        <v>19</v>
      </c>
      <c r="I3968" s="231"/>
      <c r="J3968" s="228"/>
      <c r="K3968" s="228"/>
      <c r="L3968" s="232"/>
      <c r="M3968" s="233"/>
      <c r="N3968" s="234"/>
      <c r="O3968" s="234"/>
      <c r="P3968" s="234"/>
      <c r="Q3968" s="234"/>
      <c r="R3968" s="234"/>
      <c r="S3968" s="234"/>
      <c r="T3968" s="235"/>
      <c r="AT3968" s="236" t="s">
        <v>546</v>
      </c>
      <c r="AU3968" s="236" t="s">
        <v>85</v>
      </c>
      <c r="AV3968" s="15" t="s">
        <v>79</v>
      </c>
      <c r="AW3968" s="15" t="s">
        <v>33</v>
      </c>
      <c r="AX3968" s="15" t="s">
        <v>72</v>
      </c>
      <c r="AY3968" s="236" t="s">
        <v>525</v>
      </c>
    </row>
    <row r="3969" spans="1:65" s="13" customFormat="1" ht="11.25">
      <c r="B3969" s="204"/>
      <c r="C3969" s="205"/>
      <c r="D3969" s="206" t="s">
        <v>546</v>
      </c>
      <c r="E3969" s="207" t="s">
        <v>19</v>
      </c>
      <c r="F3969" s="208" t="s">
        <v>4550</v>
      </c>
      <c r="G3969" s="205"/>
      <c r="H3969" s="209">
        <v>9.1999999999999993</v>
      </c>
      <c r="I3969" s="210"/>
      <c r="J3969" s="205"/>
      <c r="K3969" s="205"/>
      <c r="L3969" s="211"/>
      <c r="M3969" s="212"/>
      <c r="N3969" s="213"/>
      <c r="O3969" s="213"/>
      <c r="P3969" s="213"/>
      <c r="Q3969" s="213"/>
      <c r="R3969" s="213"/>
      <c r="S3969" s="213"/>
      <c r="T3969" s="214"/>
      <c r="AT3969" s="215" t="s">
        <v>546</v>
      </c>
      <c r="AU3969" s="215" t="s">
        <v>85</v>
      </c>
      <c r="AV3969" s="13" t="s">
        <v>85</v>
      </c>
      <c r="AW3969" s="13" t="s">
        <v>33</v>
      </c>
      <c r="AX3969" s="13" t="s">
        <v>72</v>
      </c>
      <c r="AY3969" s="215" t="s">
        <v>525</v>
      </c>
    </row>
    <row r="3970" spans="1:65" s="16" customFormat="1" ht="11.25">
      <c r="B3970" s="237"/>
      <c r="C3970" s="238"/>
      <c r="D3970" s="206" t="s">
        <v>546</v>
      </c>
      <c r="E3970" s="239" t="s">
        <v>152</v>
      </c>
      <c r="F3970" s="240" t="s">
        <v>590</v>
      </c>
      <c r="G3970" s="238"/>
      <c r="H3970" s="241">
        <v>85.963999999999999</v>
      </c>
      <c r="I3970" s="242"/>
      <c r="J3970" s="238"/>
      <c r="K3970" s="238"/>
      <c r="L3970" s="243"/>
      <c r="M3970" s="244"/>
      <c r="N3970" s="245"/>
      <c r="O3970" s="245"/>
      <c r="P3970" s="245"/>
      <c r="Q3970" s="245"/>
      <c r="R3970" s="245"/>
      <c r="S3970" s="245"/>
      <c r="T3970" s="246"/>
      <c r="AT3970" s="247" t="s">
        <v>546</v>
      </c>
      <c r="AU3970" s="247" t="s">
        <v>85</v>
      </c>
      <c r="AV3970" s="16" t="s">
        <v>573</v>
      </c>
      <c r="AW3970" s="16" t="s">
        <v>33</v>
      </c>
      <c r="AX3970" s="16" t="s">
        <v>72</v>
      </c>
      <c r="AY3970" s="247" t="s">
        <v>525</v>
      </c>
    </row>
    <row r="3971" spans="1:65" s="15" customFormat="1" ht="11.25">
      <c r="B3971" s="227"/>
      <c r="C3971" s="228"/>
      <c r="D3971" s="206" t="s">
        <v>546</v>
      </c>
      <c r="E3971" s="229" t="s">
        <v>19</v>
      </c>
      <c r="F3971" s="230" t="s">
        <v>4551</v>
      </c>
      <c r="G3971" s="228"/>
      <c r="H3971" s="229" t="s">
        <v>19</v>
      </c>
      <c r="I3971" s="231"/>
      <c r="J3971" s="228"/>
      <c r="K3971" s="228"/>
      <c r="L3971" s="232"/>
      <c r="M3971" s="233"/>
      <c r="N3971" s="234"/>
      <c r="O3971" s="234"/>
      <c r="P3971" s="234"/>
      <c r="Q3971" s="234"/>
      <c r="R3971" s="234"/>
      <c r="S3971" s="234"/>
      <c r="T3971" s="235"/>
      <c r="AT3971" s="236" t="s">
        <v>546</v>
      </c>
      <c r="AU3971" s="236" t="s">
        <v>85</v>
      </c>
      <c r="AV3971" s="15" t="s">
        <v>79</v>
      </c>
      <c r="AW3971" s="15" t="s">
        <v>33</v>
      </c>
      <c r="AX3971" s="15" t="s">
        <v>72</v>
      </c>
      <c r="AY3971" s="236" t="s">
        <v>525</v>
      </c>
    </row>
    <row r="3972" spans="1:65" s="15" customFormat="1" ht="11.25">
      <c r="B3972" s="227"/>
      <c r="C3972" s="228"/>
      <c r="D3972" s="206" t="s">
        <v>546</v>
      </c>
      <c r="E3972" s="229" t="s">
        <v>19</v>
      </c>
      <c r="F3972" s="230" t="s">
        <v>2047</v>
      </c>
      <c r="G3972" s="228"/>
      <c r="H3972" s="229" t="s">
        <v>19</v>
      </c>
      <c r="I3972" s="231"/>
      <c r="J3972" s="228"/>
      <c r="K3972" s="228"/>
      <c r="L3972" s="232"/>
      <c r="M3972" s="233"/>
      <c r="N3972" s="234"/>
      <c r="O3972" s="234"/>
      <c r="P3972" s="234"/>
      <c r="Q3972" s="234"/>
      <c r="R3972" s="234"/>
      <c r="S3972" s="234"/>
      <c r="T3972" s="235"/>
      <c r="AT3972" s="236" t="s">
        <v>546</v>
      </c>
      <c r="AU3972" s="236" t="s">
        <v>85</v>
      </c>
      <c r="AV3972" s="15" t="s">
        <v>79</v>
      </c>
      <c r="AW3972" s="15" t="s">
        <v>33</v>
      </c>
      <c r="AX3972" s="15" t="s">
        <v>72</v>
      </c>
      <c r="AY3972" s="236" t="s">
        <v>525</v>
      </c>
    </row>
    <row r="3973" spans="1:65" s="13" customFormat="1" ht="11.25">
      <c r="B3973" s="204"/>
      <c r="C3973" s="205"/>
      <c r="D3973" s="206" t="s">
        <v>546</v>
      </c>
      <c r="E3973" s="207" t="s">
        <v>19</v>
      </c>
      <c r="F3973" s="208" t="s">
        <v>4552</v>
      </c>
      <c r="G3973" s="205"/>
      <c r="H3973" s="209">
        <v>20.07</v>
      </c>
      <c r="I3973" s="210"/>
      <c r="J3973" s="205"/>
      <c r="K3973" s="205"/>
      <c r="L3973" s="211"/>
      <c r="M3973" s="212"/>
      <c r="N3973" s="213"/>
      <c r="O3973" s="213"/>
      <c r="P3973" s="213"/>
      <c r="Q3973" s="213"/>
      <c r="R3973" s="213"/>
      <c r="S3973" s="213"/>
      <c r="T3973" s="214"/>
      <c r="AT3973" s="215" t="s">
        <v>546</v>
      </c>
      <c r="AU3973" s="215" t="s">
        <v>85</v>
      </c>
      <c r="AV3973" s="13" t="s">
        <v>85</v>
      </c>
      <c r="AW3973" s="13" t="s">
        <v>33</v>
      </c>
      <c r="AX3973" s="13" t="s">
        <v>72</v>
      </c>
      <c r="AY3973" s="215" t="s">
        <v>525</v>
      </c>
    </row>
    <row r="3974" spans="1:65" s="16" customFormat="1" ht="11.25">
      <c r="B3974" s="237"/>
      <c r="C3974" s="238"/>
      <c r="D3974" s="206" t="s">
        <v>546</v>
      </c>
      <c r="E3974" s="239" t="s">
        <v>148</v>
      </c>
      <c r="F3974" s="240" t="s">
        <v>590</v>
      </c>
      <c r="G3974" s="238"/>
      <c r="H3974" s="241">
        <v>20.07</v>
      </c>
      <c r="I3974" s="242"/>
      <c r="J3974" s="238"/>
      <c r="K3974" s="238"/>
      <c r="L3974" s="243"/>
      <c r="M3974" s="244"/>
      <c r="N3974" s="245"/>
      <c r="O3974" s="245"/>
      <c r="P3974" s="245"/>
      <c r="Q3974" s="245"/>
      <c r="R3974" s="245"/>
      <c r="S3974" s="245"/>
      <c r="T3974" s="246"/>
      <c r="AT3974" s="247" t="s">
        <v>546</v>
      </c>
      <c r="AU3974" s="247" t="s">
        <v>85</v>
      </c>
      <c r="AV3974" s="16" t="s">
        <v>573</v>
      </c>
      <c r="AW3974" s="16" t="s">
        <v>33</v>
      </c>
      <c r="AX3974" s="16" t="s">
        <v>72</v>
      </c>
      <c r="AY3974" s="247" t="s">
        <v>525</v>
      </c>
    </row>
    <row r="3975" spans="1:65" s="14" customFormat="1" ht="11.25">
      <c r="B3975" s="216"/>
      <c r="C3975" s="217"/>
      <c r="D3975" s="206" t="s">
        <v>546</v>
      </c>
      <c r="E3975" s="218" t="s">
        <v>19</v>
      </c>
      <c r="F3975" s="219" t="s">
        <v>552</v>
      </c>
      <c r="G3975" s="217"/>
      <c r="H3975" s="220">
        <v>106.03400000000001</v>
      </c>
      <c r="I3975" s="221"/>
      <c r="J3975" s="217"/>
      <c r="K3975" s="217"/>
      <c r="L3975" s="222"/>
      <c r="M3975" s="223"/>
      <c r="N3975" s="224"/>
      <c r="O3975" s="224"/>
      <c r="P3975" s="224"/>
      <c r="Q3975" s="224"/>
      <c r="R3975" s="224"/>
      <c r="S3975" s="224"/>
      <c r="T3975" s="225"/>
      <c r="AT3975" s="226" t="s">
        <v>546</v>
      </c>
      <c r="AU3975" s="226" t="s">
        <v>85</v>
      </c>
      <c r="AV3975" s="14" t="s">
        <v>537</v>
      </c>
      <c r="AW3975" s="14" t="s">
        <v>33</v>
      </c>
      <c r="AX3975" s="14" t="s">
        <v>79</v>
      </c>
      <c r="AY3975" s="226" t="s">
        <v>525</v>
      </c>
    </row>
    <row r="3976" spans="1:65" s="2" customFormat="1" ht="24.2" customHeight="1">
      <c r="A3976" s="38"/>
      <c r="B3976" s="39"/>
      <c r="C3976" s="248" t="s">
        <v>4553</v>
      </c>
      <c r="D3976" s="248" t="s">
        <v>369</v>
      </c>
      <c r="E3976" s="249" t="s">
        <v>4535</v>
      </c>
      <c r="F3976" s="250" t="s">
        <v>4536</v>
      </c>
      <c r="G3976" s="251" t="s">
        <v>132</v>
      </c>
      <c r="H3976" s="252">
        <v>9.4559999999999995</v>
      </c>
      <c r="I3976" s="253"/>
      <c r="J3976" s="254">
        <f>ROUND(I3976*H3976,2)</f>
        <v>0</v>
      </c>
      <c r="K3976" s="250" t="s">
        <v>19</v>
      </c>
      <c r="L3976" s="255"/>
      <c r="M3976" s="256" t="s">
        <v>19</v>
      </c>
      <c r="N3976" s="257" t="s">
        <v>44</v>
      </c>
      <c r="O3976" s="68"/>
      <c r="P3976" s="195">
        <f>O3976*H3976</f>
        <v>0</v>
      </c>
      <c r="Q3976" s="195">
        <v>2.1999999999999999E-2</v>
      </c>
      <c r="R3976" s="195">
        <f>Q3976*H3976</f>
        <v>0.20803199999999997</v>
      </c>
      <c r="S3976" s="195">
        <v>0</v>
      </c>
      <c r="T3976" s="196">
        <f>S3976*H3976</f>
        <v>0</v>
      </c>
      <c r="U3976" s="38"/>
      <c r="V3976" s="38"/>
      <c r="W3976" s="38"/>
      <c r="X3976" s="38"/>
      <c r="Y3976" s="38"/>
      <c r="Z3976" s="38"/>
      <c r="AA3976" s="38"/>
      <c r="AB3976" s="38"/>
      <c r="AC3976" s="38"/>
      <c r="AD3976" s="38"/>
      <c r="AE3976" s="38"/>
      <c r="AR3976" s="197" t="s">
        <v>839</v>
      </c>
      <c r="AT3976" s="197" t="s">
        <v>369</v>
      </c>
      <c r="AU3976" s="197" t="s">
        <v>85</v>
      </c>
      <c r="AY3976" s="21" t="s">
        <v>525</v>
      </c>
      <c r="BE3976" s="198">
        <f>IF(N3976="základní",J3976,0)</f>
        <v>0</v>
      </c>
      <c r="BF3976" s="198">
        <f>IF(N3976="snížená",J3976,0)</f>
        <v>0</v>
      </c>
      <c r="BG3976" s="198">
        <f>IF(N3976="zákl. přenesená",J3976,0)</f>
        <v>0</v>
      </c>
      <c r="BH3976" s="198">
        <f>IF(N3976="sníž. přenesená",J3976,0)</f>
        <v>0</v>
      </c>
      <c r="BI3976" s="198">
        <f>IF(N3976="nulová",J3976,0)</f>
        <v>0</v>
      </c>
      <c r="BJ3976" s="21" t="s">
        <v>85</v>
      </c>
      <c r="BK3976" s="198">
        <f>ROUND(I3976*H3976,2)</f>
        <v>0</v>
      </c>
      <c r="BL3976" s="21" t="s">
        <v>642</v>
      </c>
      <c r="BM3976" s="197" t="s">
        <v>4554</v>
      </c>
    </row>
    <row r="3977" spans="1:65" s="13" customFormat="1" ht="11.25">
      <c r="B3977" s="204"/>
      <c r="C3977" s="205"/>
      <c r="D3977" s="206" t="s">
        <v>546</v>
      </c>
      <c r="E3977" s="207" t="s">
        <v>19</v>
      </c>
      <c r="F3977" s="208" t="s">
        <v>4555</v>
      </c>
      <c r="G3977" s="205"/>
      <c r="H3977" s="209">
        <v>8.5960000000000001</v>
      </c>
      <c r="I3977" s="210"/>
      <c r="J3977" s="205"/>
      <c r="K3977" s="205"/>
      <c r="L3977" s="211"/>
      <c r="M3977" s="212"/>
      <c r="N3977" s="213"/>
      <c r="O3977" s="213"/>
      <c r="P3977" s="213"/>
      <c r="Q3977" s="213"/>
      <c r="R3977" s="213"/>
      <c r="S3977" s="213"/>
      <c r="T3977" s="214"/>
      <c r="AT3977" s="215" t="s">
        <v>546</v>
      </c>
      <c r="AU3977" s="215" t="s">
        <v>85</v>
      </c>
      <c r="AV3977" s="13" t="s">
        <v>85</v>
      </c>
      <c r="AW3977" s="13" t="s">
        <v>33</v>
      </c>
      <c r="AX3977" s="13" t="s">
        <v>79</v>
      </c>
      <c r="AY3977" s="215" t="s">
        <v>525</v>
      </c>
    </row>
    <row r="3978" spans="1:65" s="13" customFormat="1" ht="11.25">
      <c r="B3978" s="204"/>
      <c r="C3978" s="205"/>
      <c r="D3978" s="206" t="s">
        <v>546</v>
      </c>
      <c r="E3978" s="205"/>
      <c r="F3978" s="208" t="s">
        <v>4556</v>
      </c>
      <c r="G3978" s="205"/>
      <c r="H3978" s="209">
        <v>9.4559999999999995</v>
      </c>
      <c r="I3978" s="210"/>
      <c r="J3978" s="205"/>
      <c r="K3978" s="205"/>
      <c r="L3978" s="211"/>
      <c r="M3978" s="212"/>
      <c r="N3978" s="213"/>
      <c r="O3978" s="213"/>
      <c r="P3978" s="213"/>
      <c r="Q3978" s="213"/>
      <c r="R3978" s="213"/>
      <c r="S3978" s="213"/>
      <c r="T3978" s="214"/>
      <c r="AT3978" s="215" t="s">
        <v>546</v>
      </c>
      <c r="AU3978" s="215" t="s">
        <v>85</v>
      </c>
      <c r="AV3978" s="13" t="s">
        <v>85</v>
      </c>
      <c r="AW3978" s="13" t="s">
        <v>4</v>
      </c>
      <c r="AX3978" s="13" t="s">
        <v>79</v>
      </c>
      <c r="AY3978" s="215" t="s">
        <v>525</v>
      </c>
    </row>
    <row r="3979" spans="1:65" s="2" customFormat="1" ht="33" customHeight="1">
      <c r="A3979" s="38"/>
      <c r="B3979" s="39"/>
      <c r="C3979" s="248" t="s">
        <v>4557</v>
      </c>
      <c r="D3979" s="248" t="s">
        <v>369</v>
      </c>
      <c r="E3979" s="249" t="s">
        <v>4558</v>
      </c>
      <c r="F3979" s="250" t="s">
        <v>4559</v>
      </c>
      <c r="G3979" s="251" t="s">
        <v>132</v>
      </c>
      <c r="H3979" s="252">
        <v>2.2080000000000002</v>
      </c>
      <c r="I3979" s="253"/>
      <c r="J3979" s="254">
        <f>ROUND(I3979*H3979,2)</f>
        <v>0</v>
      </c>
      <c r="K3979" s="250" t="s">
        <v>19</v>
      </c>
      <c r="L3979" s="255"/>
      <c r="M3979" s="256" t="s">
        <v>19</v>
      </c>
      <c r="N3979" s="257" t="s">
        <v>44</v>
      </c>
      <c r="O3979" s="68"/>
      <c r="P3979" s="195">
        <f>O3979*H3979</f>
        <v>0</v>
      </c>
      <c r="Q3979" s="195">
        <v>2.1999999999999999E-2</v>
      </c>
      <c r="R3979" s="195">
        <f>Q3979*H3979</f>
        <v>4.8576000000000001E-2</v>
      </c>
      <c r="S3979" s="195">
        <v>0</v>
      </c>
      <c r="T3979" s="196">
        <f>S3979*H3979</f>
        <v>0</v>
      </c>
      <c r="U3979" s="38"/>
      <c r="V3979" s="38"/>
      <c r="W3979" s="38"/>
      <c r="X3979" s="38"/>
      <c r="Y3979" s="38"/>
      <c r="Z3979" s="38"/>
      <c r="AA3979" s="38"/>
      <c r="AB3979" s="38"/>
      <c r="AC3979" s="38"/>
      <c r="AD3979" s="38"/>
      <c r="AE3979" s="38"/>
      <c r="AR3979" s="197" t="s">
        <v>839</v>
      </c>
      <c r="AT3979" s="197" t="s">
        <v>369</v>
      </c>
      <c r="AU3979" s="197" t="s">
        <v>85</v>
      </c>
      <c r="AY3979" s="21" t="s">
        <v>525</v>
      </c>
      <c r="BE3979" s="198">
        <f>IF(N3979="základní",J3979,0)</f>
        <v>0</v>
      </c>
      <c r="BF3979" s="198">
        <f>IF(N3979="snížená",J3979,0)</f>
        <v>0</v>
      </c>
      <c r="BG3979" s="198">
        <f>IF(N3979="zákl. přenesená",J3979,0)</f>
        <v>0</v>
      </c>
      <c r="BH3979" s="198">
        <f>IF(N3979="sníž. přenesená",J3979,0)</f>
        <v>0</v>
      </c>
      <c r="BI3979" s="198">
        <f>IF(N3979="nulová",J3979,0)</f>
        <v>0</v>
      </c>
      <c r="BJ3979" s="21" t="s">
        <v>85</v>
      </c>
      <c r="BK3979" s="198">
        <f>ROUND(I3979*H3979,2)</f>
        <v>0</v>
      </c>
      <c r="BL3979" s="21" t="s">
        <v>642</v>
      </c>
      <c r="BM3979" s="197" t="s">
        <v>4560</v>
      </c>
    </row>
    <row r="3980" spans="1:65" s="13" customFormat="1" ht="11.25">
      <c r="B3980" s="204"/>
      <c r="C3980" s="205"/>
      <c r="D3980" s="206" t="s">
        <v>546</v>
      </c>
      <c r="E3980" s="207" t="s">
        <v>19</v>
      </c>
      <c r="F3980" s="208" t="s">
        <v>4561</v>
      </c>
      <c r="G3980" s="205"/>
      <c r="H3980" s="209">
        <v>2.0070000000000001</v>
      </c>
      <c r="I3980" s="210"/>
      <c r="J3980" s="205"/>
      <c r="K3980" s="205"/>
      <c r="L3980" s="211"/>
      <c r="M3980" s="212"/>
      <c r="N3980" s="213"/>
      <c r="O3980" s="213"/>
      <c r="P3980" s="213"/>
      <c r="Q3980" s="213"/>
      <c r="R3980" s="213"/>
      <c r="S3980" s="213"/>
      <c r="T3980" s="214"/>
      <c r="AT3980" s="215" t="s">
        <v>546</v>
      </c>
      <c r="AU3980" s="215" t="s">
        <v>85</v>
      </c>
      <c r="AV3980" s="13" t="s">
        <v>85</v>
      </c>
      <c r="AW3980" s="13" t="s">
        <v>33</v>
      </c>
      <c r="AX3980" s="13" t="s">
        <v>79</v>
      </c>
      <c r="AY3980" s="215" t="s">
        <v>525</v>
      </c>
    </row>
    <row r="3981" spans="1:65" s="13" customFormat="1" ht="11.25">
      <c r="B3981" s="204"/>
      <c r="C3981" s="205"/>
      <c r="D3981" s="206" t="s">
        <v>546</v>
      </c>
      <c r="E3981" s="205"/>
      <c r="F3981" s="208" t="s">
        <v>4562</v>
      </c>
      <c r="G3981" s="205"/>
      <c r="H3981" s="209">
        <v>2.2080000000000002</v>
      </c>
      <c r="I3981" s="210"/>
      <c r="J3981" s="205"/>
      <c r="K3981" s="205"/>
      <c r="L3981" s="211"/>
      <c r="M3981" s="212"/>
      <c r="N3981" s="213"/>
      <c r="O3981" s="213"/>
      <c r="P3981" s="213"/>
      <c r="Q3981" s="213"/>
      <c r="R3981" s="213"/>
      <c r="S3981" s="213"/>
      <c r="T3981" s="214"/>
      <c r="AT3981" s="215" t="s">
        <v>546</v>
      </c>
      <c r="AU3981" s="215" t="s">
        <v>85</v>
      </c>
      <c r="AV3981" s="13" t="s">
        <v>85</v>
      </c>
      <c r="AW3981" s="13" t="s">
        <v>4</v>
      </c>
      <c r="AX3981" s="13" t="s">
        <v>79</v>
      </c>
      <c r="AY3981" s="215" t="s">
        <v>525</v>
      </c>
    </row>
    <row r="3982" spans="1:65" s="2" customFormat="1" ht="44.25" customHeight="1">
      <c r="A3982" s="38"/>
      <c r="B3982" s="39"/>
      <c r="C3982" s="186" t="s">
        <v>4563</v>
      </c>
      <c r="D3982" s="186" t="s">
        <v>533</v>
      </c>
      <c r="E3982" s="187" t="s">
        <v>4564</v>
      </c>
      <c r="F3982" s="188" t="s">
        <v>4565</v>
      </c>
      <c r="G3982" s="189" t="s">
        <v>132</v>
      </c>
      <c r="H3982" s="190">
        <v>85.36</v>
      </c>
      <c r="I3982" s="191"/>
      <c r="J3982" s="192">
        <f>ROUND(I3982*H3982,2)</f>
        <v>0</v>
      </c>
      <c r="K3982" s="188" t="s">
        <v>536</v>
      </c>
      <c r="L3982" s="43"/>
      <c r="M3982" s="193" t="s">
        <v>19</v>
      </c>
      <c r="N3982" s="194" t="s">
        <v>44</v>
      </c>
      <c r="O3982" s="68"/>
      <c r="P3982" s="195">
        <f>O3982*H3982</f>
        <v>0</v>
      </c>
      <c r="Q3982" s="195">
        <v>9.0299999999999998E-3</v>
      </c>
      <c r="R3982" s="195">
        <f>Q3982*H3982</f>
        <v>0.77080079999999995</v>
      </c>
      <c r="S3982" s="195">
        <v>0</v>
      </c>
      <c r="T3982" s="196">
        <f>S3982*H3982</f>
        <v>0</v>
      </c>
      <c r="U3982" s="38"/>
      <c r="V3982" s="38"/>
      <c r="W3982" s="38"/>
      <c r="X3982" s="38"/>
      <c r="Y3982" s="38"/>
      <c r="Z3982" s="38"/>
      <c r="AA3982" s="38"/>
      <c r="AB3982" s="38"/>
      <c r="AC3982" s="38"/>
      <c r="AD3982" s="38"/>
      <c r="AE3982" s="38"/>
      <c r="AR3982" s="197" t="s">
        <v>642</v>
      </c>
      <c r="AT3982" s="197" t="s">
        <v>533</v>
      </c>
      <c r="AU3982" s="197" t="s">
        <v>85</v>
      </c>
      <c r="AY3982" s="21" t="s">
        <v>525</v>
      </c>
      <c r="BE3982" s="198">
        <f>IF(N3982="základní",J3982,0)</f>
        <v>0</v>
      </c>
      <c r="BF3982" s="198">
        <f>IF(N3982="snížená",J3982,0)</f>
        <v>0</v>
      </c>
      <c r="BG3982" s="198">
        <f>IF(N3982="zákl. přenesená",J3982,0)</f>
        <v>0</v>
      </c>
      <c r="BH3982" s="198">
        <f>IF(N3982="sníž. přenesená",J3982,0)</f>
        <v>0</v>
      </c>
      <c r="BI3982" s="198">
        <f>IF(N3982="nulová",J3982,0)</f>
        <v>0</v>
      </c>
      <c r="BJ3982" s="21" t="s">
        <v>85</v>
      </c>
      <c r="BK3982" s="198">
        <f>ROUND(I3982*H3982,2)</f>
        <v>0</v>
      </c>
      <c r="BL3982" s="21" t="s">
        <v>642</v>
      </c>
      <c r="BM3982" s="197" t="s">
        <v>4566</v>
      </c>
    </row>
    <row r="3983" spans="1:65" s="2" customFormat="1" ht="11.25">
      <c r="A3983" s="38"/>
      <c r="B3983" s="39"/>
      <c r="C3983" s="40"/>
      <c r="D3983" s="199" t="s">
        <v>542</v>
      </c>
      <c r="E3983" s="40"/>
      <c r="F3983" s="200" t="s">
        <v>4567</v>
      </c>
      <c r="G3983" s="40"/>
      <c r="H3983" s="40"/>
      <c r="I3983" s="201"/>
      <c r="J3983" s="40"/>
      <c r="K3983" s="40"/>
      <c r="L3983" s="43"/>
      <c r="M3983" s="202"/>
      <c r="N3983" s="203"/>
      <c r="O3983" s="68"/>
      <c r="P3983" s="68"/>
      <c r="Q3983" s="68"/>
      <c r="R3983" s="68"/>
      <c r="S3983" s="68"/>
      <c r="T3983" s="69"/>
      <c r="U3983" s="38"/>
      <c r="V3983" s="38"/>
      <c r="W3983" s="38"/>
      <c r="X3983" s="38"/>
      <c r="Y3983" s="38"/>
      <c r="Z3983" s="38"/>
      <c r="AA3983" s="38"/>
      <c r="AB3983" s="38"/>
      <c r="AC3983" s="38"/>
      <c r="AD3983" s="38"/>
      <c r="AE3983" s="38"/>
      <c r="AT3983" s="21" t="s">
        <v>542</v>
      </c>
      <c r="AU3983" s="21" t="s">
        <v>85</v>
      </c>
    </row>
    <row r="3984" spans="1:65" s="2" customFormat="1" ht="19.5">
      <c r="A3984" s="38"/>
      <c r="B3984" s="39"/>
      <c r="C3984" s="40"/>
      <c r="D3984" s="206" t="s">
        <v>972</v>
      </c>
      <c r="E3984" s="40"/>
      <c r="F3984" s="258" t="s">
        <v>4568</v>
      </c>
      <c r="G3984" s="40"/>
      <c r="H3984" s="40"/>
      <c r="I3984" s="201"/>
      <c r="J3984" s="40"/>
      <c r="K3984" s="40"/>
      <c r="L3984" s="43"/>
      <c r="M3984" s="202"/>
      <c r="N3984" s="203"/>
      <c r="O3984" s="68"/>
      <c r="P3984" s="68"/>
      <c r="Q3984" s="68"/>
      <c r="R3984" s="68"/>
      <c r="S3984" s="68"/>
      <c r="T3984" s="69"/>
      <c r="U3984" s="38"/>
      <c r="V3984" s="38"/>
      <c r="W3984" s="38"/>
      <c r="X3984" s="38"/>
      <c r="Y3984" s="38"/>
      <c r="Z3984" s="38"/>
      <c r="AA3984" s="38"/>
      <c r="AB3984" s="38"/>
      <c r="AC3984" s="38"/>
      <c r="AD3984" s="38"/>
      <c r="AE3984" s="38"/>
      <c r="AT3984" s="21" t="s">
        <v>972</v>
      </c>
      <c r="AU3984" s="21" t="s">
        <v>85</v>
      </c>
    </row>
    <row r="3985" spans="1:65" s="15" customFormat="1" ht="11.25">
      <c r="B3985" s="227"/>
      <c r="C3985" s="228"/>
      <c r="D3985" s="206" t="s">
        <v>546</v>
      </c>
      <c r="E3985" s="229" t="s">
        <v>19</v>
      </c>
      <c r="F3985" s="230" t="s">
        <v>4569</v>
      </c>
      <c r="G3985" s="228"/>
      <c r="H3985" s="229" t="s">
        <v>19</v>
      </c>
      <c r="I3985" s="231"/>
      <c r="J3985" s="228"/>
      <c r="K3985" s="228"/>
      <c r="L3985" s="232"/>
      <c r="M3985" s="233"/>
      <c r="N3985" s="234"/>
      <c r="O3985" s="234"/>
      <c r="P3985" s="234"/>
      <c r="Q3985" s="234"/>
      <c r="R3985" s="234"/>
      <c r="S3985" s="234"/>
      <c r="T3985" s="235"/>
      <c r="AT3985" s="236" t="s">
        <v>546</v>
      </c>
      <c r="AU3985" s="236" t="s">
        <v>85</v>
      </c>
      <c r="AV3985" s="15" t="s">
        <v>79</v>
      </c>
      <c r="AW3985" s="15" t="s">
        <v>33</v>
      </c>
      <c r="AX3985" s="15" t="s">
        <v>72</v>
      </c>
      <c r="AY3985" s="236" t="s">
        <v>525</v>
      </c>
    </row>
    <row r="3986" spans="1:65" s="13" customFormat="1" ht="11.25">
      <c r="B3986" s="204"/>
      <c r="C3986" s="205"/>
      <c r="D3986" s="206" t="s">
        <v>546</v>
      </c>
      <c r="E3986" s="207" t="s">
        <v>19</v>
      </c>
      <c r="F3986" s="208" t="s">
        <v>570</v>
      </c>
      <c r="G3986" s="205"/>
      <c r="H3986" s="209">
        <v>85.36</v>
      </c>
      <c r="I3986" s="210"/>
      <c r="J3986" s="205"/>
      <c r="K3986" s="205"/>
      <c r="L3986" s="211"/>
      <c r="M3986" s="212"/>
      <c r="N3986" s="213"/>
      <c r="O3986" s="213"/>
      <c r="P3986" s="213"/>
      <c r="Q3986" s="213"/>
      <c r="R3986" s="213"/>
      <c r="S3986" s="213"/>
      <c r="T3986" s="214"/>
      <c r="AT3986" s="215" t="s">
        <v>546</v>
      </c>
      <c r="AU3986" s="215" t="s">
        <v>85</v>
      </c>
      <c r="AV3986" s="13" t="s">
        <v>85</v>
      </c>
      <c r="AW3986" s="13" t="s">
        <v>33</v>
      </c>
      <c r="AX3986" s="13" t="s">
        <v>79</v>
      </c>
      <c r="AY3986" s="215" t="s">
        <v>525</v>
      </c>
    </row>
    <row r="3987" spans="1:65" s="2" customFormat="1" ht="33" customHeight="1">
      <c r="A3987" s="38"/>
      <c r="B3987" s="39"/>
      <c r="C3987" s="248" t="s">
        <v>4570</v>
      </c>
      <c r="D3987" s="248" t="s">
        <v>369</v>
      </c>
      <c r="E3987" s="249" t="s">
        <v>4571</v>
      </c>
      <c r="F3987" s="250" t="s">
        <v>4572</v>
      </c>
      <c r="G3987" s="251" t="s">
        <v>132</v>
      </c>
      <c r="H3987" s="252">
        <v>93.896000000000001</v>
      </c>
      <c r="I3987" s="253"/>
      <c r="J3987" s="254">
        <f>ROUND(I3987*H3987,2)</f>
        <v>0</v>
      </c>
      <c r="K3987" s="250" t="s">
        <v>1079</v>
      </c>
      <c r="L3987" s="255"/>
      <c r="M3987" s="256" t="s">
        <v>19</v>
      </c>
      <c r="N3987" s="257" t="s">
        <v>44</v>
      </c>
      <c r="O3987" s="68"/>
      <c r="P3987" s="195">
        <f>O3987*H3987</f>
        <v>0</v>
      </c>
      <c r="Q3987" s="195">
        <v>2.1999999999999999E-2</v>
      </c>
      <c r="R3987" s="195">
        <f>Q3987*H3987</f>
        <v>2.065712</v>
      </c>
      <c r="S3987" s="195">
        <v>0</v>
      </c>
      <c r="T3987" s="196">
        <f>S3987*H3987</f>
        <v>0</v>
      </c>
      <c r="U3987" s="38"/>
      <c r="V3987" s="38"/>
      <c r="W3987" s="38"/>
      <c r="X3987" s="38"/>
      <c r="Y3987" s="38"/>
      <c r="Z3987" s="38"/>
      <c r="AA3987" s="38"/>
      <c r="AB3987" s="38"/>
      <c r="AC3987" s="38"/>
      <c r="AD3987" s="38"/>
      <c r="AE3987" s="38"/>
      <c r="AR3987" s="197" t="s">
        <v>839</v>
      </c>
      <c r="AT3987" s="197" t="s">
        <v>369</v>
      </c>
      <c r="AU3987" s="197" t="s">
        <v>85</v>
      </c>
      <c r="AY3987" s="21" t="s">
        <v>525</v>
      </c>
      <c r="BE3987" s="198">
        <f>IF(N3987="základní",J3987,0)</f>
        <v>0</v>
      </c>
      <c r="BF3987" s="198">
        <f>IF(N3987="snížená",J3987,0)</f>
        <v>0</v>
      </c>
      <c r="BG3987" s="198">
        <f>IF(N3987="zákl. přenesená",J3987,0)</f>
        <v>0</v>
      </c>
      <c r="BH3987" s="198">
        <f>IF(N3987="sníž. přenesená",J3987,0)</f>
        <v>0</v>
      </c>
      <c r="BI3987" s="198">
        <f>IF(N3987="nulová",J3987,0)</f>
        <v>0</v>
      </c>
      <c r="BJ3987" s="21" t="s">
        <v>85</v>
      </c>
      <c r="BK3987" s="198">
        <f>ROUND(I3987*H3987,2)</f>
        <v>0</v>
      </c>
      <c r="BL3987" s="21" t="s">
        <v>642</v>
      </c>
      <c r="BM3987" s="197" t="s">
        <v>4573</v>
      </c>
    </row>
    <row r="3988" spans="1:65" s="2" customFormat="1" ht="39">
      <c r="A3988" s="38"/>
      <c r="B3988" s="39"/>
      <c r="C3988" s="40"/>
      <c r="D3988" s="206" t="s">
        <v>972</v>
      </c>
      <c r="E3988" s="40"/>
      <c r="F3988" s="258" t="s">
        <v>4574</v>
      </c>
      <c r="G3988" s="40"/>
      <c r="H3988" s="40"/>
      <c r="I3988" s="201"/>
      <c r="J3988" s="40"/>
      <c r="K3988" s="40"/>
      <c r="L3988" s="43"/>
      <c r="M3988" s="202"/>
      <c r="N3988" s="203"/>
      <c r="O3988" s="68"/>
      <c r="P3988" s="68"/>
      <c r="Q3988" s="68"/>
      <c r="R3988" s="68"/>
      <c r="S3988" s="68"/>
      <c r="T3988" s="69"/>
      <c r="U3988" s="38"/>
      <c r="V3988" s="38"/>
      <c r="W3988" s="38"/>
      <c r="X3988" s="38"/>
      <c r="Y3988" s="38"/>
      <c r="Z3988" s="38"/>
      <c r="AA3988" s="38"/>
      <c r="AB3988" s="38"/>
      <c r="AC3988" s="38"/>
      <c r="AD3988" s="38"/>
      <c r="AE3988" s="38"/>
      <c r="AT3988" s="21" t="s">
        <v>972</v>
      </c>
      <c r="AU3988" s="21" t="s">
        <v>85</v>
      </c>
    </row>
    <row r="3989" spans="1:65" s="13" customFormat="1" ht="11.25">
      <c r="B3989" s="204"/>
      <c r="C3989" s="205"/>
      <c r="D3989" s="206" t="s">
        <v>546</v>
      </c>
      <c r="E3989" s="207" t="s">
        <v>19</v>
      </c>
      <c r="F3989" s="208" t="s">
        <v>570</v>
      </c>
      <c r="G3989" s="205"/>
      <c r="H3989" s="209">
        <v>85.36</v>
      </c>
      <c r="I3989" s="210"/>
      <c r="J3989" s="205"/>
      <c r="K3989" s="205"/>
      <c r="L3989" s="211"/>
      <c r="M3989" s="212"/>
      <c r="N3989" s="213"/>
      <c r="O3989" s="213"/>
      <c r="P3989" s="213"/>
      <c r="Q3989" s="213"/>
      <c r="R3989" s="213"/>
      <c r="S3989" s="213"/>
      <c r="T3989" s="214"/>
      <c r="AT3989" s="215" t="s">
        <v>546</v>
      </c>
      <c r="AU3989" s="215" t="s">
        <v>85</v>
      </c>
      <c r="AV3989" s="13" t="s">
        <v>85</v>
      </c>
      <c r="AW3989" s="13" t="s">
        <v>33</v>
      </c>
      <c r="AX3989" s="13" t="s">
        <v>79</v>
      </c>
      <c r="AY3989" s="215" t="s">
        <v>525</v>
      </c>
    </row>
    <row r="3990" spans="1:65" s="13" customFormat="1" ht="11.25">
      <c r="B3990" s="204"/>
      <c r="C3990" s="205"/>
      <c r="D3990" s="206" t="s">
        <v>546</v>
      </c>
      <c r="E3990" s="205"/>
      <c r="F3990" s="208" t="s">
        <v>4575</v>
      </c>
      <c r="G3990" s="205"/>
      <c r="H3990" s="209">
        <v>93.896000000000001</v>
      </c>
      <c r="I3990" s="210"/>
      <c r="J3990" s="205"/>
      <c r="K3990" s="205"/>
      <c r="L3990" s="211"/>
      <c r="M3990" s="212"/>
      <c r="N3990" s="213"/>
      <c r="O3990" s="213"/>
      <c r="P3990" s="213"/>
      <c r="Q3990" s="213"/>
      <c r="R3990" s="213"/>
      <c r="S3990" s="213"/>
      <c r="T3990" s="214"/>
      <c r="AT3990" s="215" t="s">
        <v>546</v>
      </c>
      <c r="AU3990" s="215" t="s">
        <v>85</v>
      </c>
      <c r="AV3990" s="13" t="s">
        <v>85</v>
      </c>
      <c r="AW3990" s="13" t="s">
        <v>4</v>
      </c>
      <c r="AX3990" s="13" t="s">
        <v>79</v>
      </c>
      <c r="AY3990" s="215" t="s">
        <v>525</v>
      </c>
    </row>
    <row r="3991" spans="1:65" s="2" customFormat="1" ht="44.25" customHeight="1">
      <c r="A3991" s="38"/>
      <c r="B3991" s="39"/>
      <c r="C3991" s="186" t="s">
        <v>4576</v>
      </c>
      <c r="D3991" s="186" t="s">
        <v>533</v>
      </c>
      <c r="E3991" s="187" t="s">
        <v>4577</v>
      </c>
      <c r="F3991" s="188" t="s">
        <v>4578</v>
      </c>
      <c r="G3991" s="189" t="s">
        <v>132</v>
      </c>
      <c r="H3991" s="190">
        <v>328.77800000000002</v>
      </c>
      <c r="I3991" s="191"/>
      <c r="J3991" s="192">
        <f>ROUND(I3991*H3991,2)</f>
        <v>0</v>
      </c>
      <c r="K3991" s="188" t="s">
        <v>536</v>
      </c>
      <c r="L3991" s="43"/>
      <c r="M3991" s="193" t="s">
        <v>19</v>
      </c>
      <c r="N3991" s="194" t="s">
        <v>44</v>
      </c>
      <c r="O3991" s="68"/>
      <c r="P3991" s="195">
        <f>O3991*H3991</f>
        <v>0</v>
      </c>
      <c r="Q3991" s="195">
        <v>5.3800000000000002E-3</v>
      </c>
      <c r="R3991" s="195">
        <f>Q3991*H3991</f>
        <v>1.7688256400000002</v>
      </c>
      <c r="S3991" s="195">
        <v>0</v>
      </c>
      <c r="T3991" s="196">
        <f>S3991*H3991</f>
        <v>0</v>
      </c>
      <c r="U3991" s="38"/>
      <c r="V3991" s="38"/>
      <c r="W3991" s="38"/>
      <c r="X3991" s="38"/>
      <c r="Y3991" s="38"/>
      <c r="Z3991" s="38"/>
      <c r="AA3991" s="38"/>
      <c r="AB3991" s="38"/>
      <c r="AC3991" s="38"/>
      <c r="AD3991" s="38"/>
      <c r="AE3991" s="38"/>
      <c r="AR3991" s="197" t="s">
        <v>642</v>
      </c>
      <c r="AT3991" s="197" t="s">
        <v>533</v>
      </c>
      <c r="AU3991" s="197" t="s">
        <v>85</v>
      </c>
      <c r="AY3991" s="21" t="s">
        <v>525</v>
      </c>
      <c r="BE3991" s="198">
        <f>IF(N3991="základní",J3991,0)</f>
        <v>0</v>
      </c>
      <c r="BF3991" s="198">
        <f>IF(N3991="snížená",J3991,0)</f>
        <v>0</v>
      </c>
      <c r="BG3991" s="198">
        <f>IF(N3991="zákl. přenesená",J3991,0)</f>
        <v>0</v>
      </c>
      <c r="BH3991" s="198">
        <f>IF(N3991="sníž. přenesená",J3991,0)</f>
        <v>0</v>
      </c>
      <c r="BI3991" s="198">
        <f>IF(N3991="nulová",J3991,0)</f>
        <v>0</v>
      </c>
      <c r="BJ3991" s="21" t="s">
        <v>85</v>
      </c>
      <c r="BK3991" s="198">
        <f>ROUND(I3991*H3991,2)</f>
        <v>0</v>
      </c>
      <c r="BL3991" s="21" t="s">
        <v>642</v>
      </c>
      <c r="BM3991" s="197" t="s">
        <v>4579</v>
      </c>
    </row>
    <row r="3992" spans="1:65" s="2" customFormat="1" ht="11.25">
      <c r="A3992" s="38"/>
      <c r="B3992" s="39"/>
      <c r="C3992" s="40"/>
      <c r="D3992" s="199" t="s">
        <v>542</v>
      </c>
      <c r="E3992" s="40"/>
      <c r="F3992" s="200" t="s">
        <v>4580</v>
      </c>
      <c r="G3992" s="40"/>
      <c r="H3992" s="40"/>
      <c r="I3992" s="201"/>
      <c r="J3992" s="40"/>
      <c r="K3992" s="40"/>
      <c r="L3992" s="43"/>
      <c r="M3992" s="202"/>
      <c r="N3992" s="203"/>
      <c r="O3992" s="68"/>
      <c r="P3992" s="68"/>
      <c r="Q3992" s="68"/>
      <c r="R3992" s="68"/>
      <c r="S3992" s="68"/>
      <c r="T3992" s="69"/>
      <c r="U3992" s="38"/>
      <c r="V3992" s="38"/>
      <c r="W3992" s="38"/>
      <c r="X3992" s="38"/>
      <c r="Y3992" s="38"/>
      <c r="Z3992" s="38"/>
      <c r="AA3992" s="38"/>
      <c r="AB3992" s="38"/>
      <c r="AC3992" s="38"/>
      <c r="AD3992" s="38"/>
      <c r="AE3992" s="38"/>
      <c r="AT3992" s="21" t="s">
        <v>542</v>
      </c>
      <c r="AU3992" s="21" t="s">
        <v>85</v>
      </c>
    </row>
    <row r="3993" spans="1:65" s="15" customFormat="1" ht="11.25">
      <c r="B3993" s="227"/>
      <c r="C3993" s="228"/>
      <c r="D3993" s="206" t="s">
        <v>546</v>
      </c>
      <c r="E3993" s="229" t="s">
        <v>19</v>
      </c>
      <c r="F3993" s="230" t="s">
        <v>4581</v>
      </c>
      <c r="G3993" s="228"/>
      <c r="H3993" s="229" t="s">
        <v>19</v>
      </c>
      <c r="I3993" s="231"/>
      <c r="J3993" s="228"/>
      <c r="K3993" s="228"/>
      <c r="L3993" s="232"/>
      <c r="M3993" s="233"/>
      <c r="N3993" s="234"/>
      <c r="O3993" s="234"/>
      <c r="P3993" s="234"/>
      <c r="Q3993" s="234"/>
      <c r="R3993" s="234"/>
      <c r="S3993" s="234"/>
      <c r="T3993" s="235"/>
      <c r="AT3993" s="236" t="s">
        <v>546</v>
      </c>
      <c r="AU3993" s="236" t="s">
        <v>85</v>
      </c>
      <c r="AV3993" s="15" t="s">
        <v>79</v>
      </c>
      <c r="AW3993" s="15" t="s">
        <v>33</v>
      </c>
      <c r="AX3993" s="15" t="s">
        <v>72</v>
      </c>
      <c r="AY3993" s="236" t="s">
        <v>525</v>
      </c>
    </row>
    <row r="3994" spans="1:65" s="15" customFormat="1" ht="11.25">
      <c r="B3994" s="227"/>
      <c r="C3994" s="228"/>
      <c r="D3994" s="206" t="s">
        <v>546</v>
      </c>
      <c r="E3994" s="229" t="s">
        <v>19</v>
      </c>
      <c r="F3994" s="230" t="s">
        <v>1881</v>
      </c>
      <c r="G3994" s="228"/>
      <c r="H3994" s="229" t="s">
        <v>19</v>
      </c>
      <c r="I3994" s="231"/>
      <c r="J3994" s="228"/>
      <c r="K3994" s="228"/>
      <c r="L3994" s="232"/>
      <c r="M3994" s="233"/>
      <c r="N3994" s="234"/>
      <c r="O3994" s="234"/>
      <c r="P3994" s="234"/>
      <c r="Q3994" s="234"/>
      <c r="R3994" s="234"/>
      <c r="S3994" s="234"/>
      <c r="T3994" s="235"/>
      <c r="AT3994" s="236" t="s">
        <v>546</v>
      </c>
      <c r="AU3994" s="236" t="s">
        <v>85</v>
      </c>
      <c r="AV3994" s="15" t="s">
        <v>79</v>
      </c>
      <c r="AW3994" s="15" t="s">
        <v>33</v>
      </c>
      <c r="AX3994" s="15" t="s">
        <v>72</v>
      </c>
      <c r="AY3994" s="236" t="s">
        <v>525</v>
      </c>
    </row>
    <row r="3995" spans="1:65" s="13" customFormat="1" ht="11.25">
      <c r="B3995" s="204"/>
      <c r="C3995" s="205"/>
      <c r="D3995" s="206" t="s">
        <v>546</v>
      </c>
      <c r="E3995" s="207" t="s">
        <v>19</v>
      </c>
      <c r="F3995" s="208" t="s">
        <v>3810</v>
      </c>
      <c r="G3995" s="205"/>
      <c r="H3995" s="209">
        <v>1.9</v>
      </c>
      <c r="I3995" s="210"/>
      <c r="J3995" s="205"/>
      <c r="K3995" s="205"/>
      <c r="L3995" s="211"/>
      <c r="M3995" s="212"/>
      <c r="N3995" s="213"/>
      <c r="O3995" s="213"/>
      <c r="P3995" s="213"/>
      <c r="Q3995" s="213"/>
      <c r="R3995" s="213"/>
      <c r="S3995" s="213"/>
      <c r="T3995" s="214"/>
      <c r="AT3995" s="215" t="s">
        <v>546</v>
      </c>
      <c r="AU3995" s="215" t="s">
        <v>85</v>
      </c>
      <c r="AV3995" s="13" t="s">
        <v>85</v>
      </c>
      <c r="AW3995" s="13" t="s">
        <v>33</v>
      </c>
      <c r="AX3995" s="13" t="s">
        <v>72</v>
      </c>
      <c r="AY3995" s="215" t="s">
        <v>525</v>
      </c>
    </row>
    <row r="3996" spans="1:65" s="15" customFormat="1" ht="11.25">
      <c r="B3996" s="227"/>
      <c r="C3996" s="228"/>
      <c r="D3996" s="206" t="s">
        <v>546</v>
      </c>
      <c r="E3996" s="229" t="s">
        <v>19</v>
      </c>
      <c r="F3996" s="230" t="s">
        <v>1885</v>
      </c>
      <c r="G3996" s="228"/>
      <c r="H3996" s="229" t="s">
        <v>19</v>
      </c>
      <c r="I3996" s="231"/>
      <c r="J3996" s="228"/>
      <c r="K3996" s="228"/>
      <c r="L3996" s="232"/>
      <c r="M3996" s="233"/>
      <c r="N3996" s="234"/>
      <c r="O3996" s="234"/>
      <c r="P3996" s="234"/>
      <c r="Q3996" s="234"/>
      <c r="R3996" s="234"/>
      <c r="S3996" s="234"/>
      <c r="T3996" s="235"/>
      <c r="AT3996" s="236" t="s">
        <v>546</v>
      </c>
      <c r="AU3996" s="236" t="s">
        <v>85</v>
      </c>
      <c r="AV3996" s="15" t="s">
        <v>79</v>
      </c>
      <c r="AW3996" s="15" t="s">
        <v>33</v>
      </c>
      <c r="AX3996" s="15" t="s">
        <v>72</v>
      </c>
      <c r="AY3996" s="236" t="s">
        <v>525</v>
      </c>
    </row>
    <row r="3997" spans="1:65" s="13" customFormat="1" ht="11.25">
      <c r="B3997" s="204"/>
      <c r="C3997" s="205"/>
      <c r="D3997" s="206" t="s">
        <v>546</v>
      </c>
      <c r="E3997" s="207" t="s">
        <v>19</v>
      </c>
      <c r="F3997" s="208" t="s">
        <v>3814</v>
      </c>
      <c r="G3997" s="205"/>
      <c r="H3997" s="209">
        <v>2.4</v>
      </c>
      <c r="I3997" s="210"/>
      <c r="J3997" s="205"/>
      <c r="K3997" s="205"/>
      <c r="L3997" s="211"/>
      <c r="M3997" s="212"/>
      <c r="N3997" s="213"/>
      <c r="O3997" s="213"/>
      <c r="P3997" s="213"/>
      <c r="Q3997" s="213"/>
      <c r="R3997" s="213"/>
      <c r="S3997" s="213"/>
      <c r="T3997" s="214"/>
      <c r="AT3997" s="215" t="s">
        <v>546</v>
      </c>
      <c r="AU3997" s="215" t="s">
        <v>85</v>
      </c>
      <c r="AV3997" s="13" t="s">
        <v>85</v>
      </c>
      <c r="AW3997" s="13" t="s">
        <v>33</v>
      </c>
      <c r="AX3997" s="13" t="s">
        <v>72</v>
      </c>
      <c r="AY3997" s="215" t="s">
        <v>525</v>
      </c>
    </row>
    <row r="3998" spans="1:65" s="15" customFormat="1" ht="11.25">
      <c r="B3998" s="227"/>
      <c r="C3998" s="228"/>
      <c r="D3998" s="206" t="s">
        <v>546</v>
      </c>
      <c r="E3998" s="229" t="s">
        <v>19</v>
      </c>
      <c r="F3998" s="230" t="s">
        <v>1887</v>
      </c>
      <c r="G3998" s="228"/>
      <c r="H3998" s="229" t="s">
        <v>19</v>
      </c>
      <c r="I3998" s="231"/>
      <c r="J3998" s="228"/>
      <c r="K3998" s="228"/>
      <c r="L3998" s="232"/>
      <c r="M3998" s="233"/>
      <c r="N3998" s="234"/>
      <c r="O3998" s="234"/>
      <c r="P3998" s="234"/>
      <c r="Q3998" s="234"/>
      <c r="R3998" s="234"/>
      <c r="S3998" s="234"/>
      <c r="T3998" s="235"/>
      <c r="AT3998" s="236" t="s">
        <v>546</v>
      </c>
      <c r="AU3998" s="236" t="s">
        <v>85</v>
      </c>
      <c r="AV3998" s="15" t="s">
        <v>79</v>
      </c>
      <c r="AW3998" s="15" t="s">
        <v>33</v>
      </c>
      <c r="AX3998" s="15" t="s">
        <v>72</v>
      </c>
      <c r="AY3998" s="236" t="s">
        <v>525</v>
      </c>
    </row>
    <row r="3999" spans="1:65" s="13" customFormat="1" ht="11.25">
      <c r="B3999" s="204"/>
      <c r="C3999" s="205"/>
      <c r="D3999" s="206" t="s">
        <v>546</v>
      </c>
      <c r="E3999" s="207" t="s">
        <v>19</v>
      </c>
      <c r="F3999" s="208" t="s">
        <v>3815</v>
      </c>
      <c r="G3999" s="205"/>
      <c r="H3999" s="209">
        <v>2.5299999999999998</v>
      </c>
      <c r="I3999" s="210"/>
      <c r="J3999" s="205"/>
      <c r="K3999" s="205"/>
      <c r="L3999" s="211"/>
      <c r="M3999" s="212"/>
      <c r="N3999" s="213"/>
      <c r="O3999" s="213"/>
      <c r="P3999" s="213"/>
      <c r="Q3999" s="213"/>
      <c r="R3999" s="213"/>
      <c r="S3999" s="213"/>
      <c r="T3999" s="214"/>
      <c r="AT3999" s="215" t="s">
        <v>546</v>
      </c>
      <c r="AU3999" s="215" t="s">
        <v>85</v>
      </c>
      <c r="AV3999" s="13" t="s">
        <v>85</v>
      </c>
      <c r="AW3999" s="13" t="s">
        <v>33</v>
      </c>
      <c r="AX3999" s="13" t="s">
        <v>72</v>
      </c>
      <c r="AY3999" s="215" t="s">
        <v>525</v>
      </c>
    </row>
    <row r="4000" spans="1:65" s="15" customFormat="1" ht="11.25">
      <c r="B4000" s="227"/>
      <c r="C4000" s="228"/>
      <c r="D4000" s="206" t="s">
        <v>546</v>
      </c>
      <c r="E4000" s="229" t="s">
        <v>19</v>
      </c>
      <c r="F4000" s="230" t="s">
        <v>1893</v>
      </c>
      <c r="G4000" s="228"/>
      <c r="H4000" s="229" t="s">
        <v>19</v>
      </c>
      <c r="I4000" s="231"/>
      <c r="J4000" s="228"/>
      <c r="K4000" s="228"/>
      <c r="L4000" s="232"/>
      <c r="M4000" s="233"/>
      <c r="N4000" s="234"/>
      <c r="O4000" s="234"/>
      <c r="P4000" s="234"/>
      <c r="Q4000" s="234"/>
      <c r="R4000" s="234"/>
      <c r="S4000" s="234"/>
      <c r="T4000" s="235"/>
      <c r="AT4000" s="236" t="s">
        <v>546</v>
      </c>
      <c r="AU4000" s="236" t="s">
        <v>85</v>
      </c>
      <c r="AV4000" s="15" t="s">
        <v>79</v>
      </c>
      <c r="AW4000" s="15" t="s">
        <v>33</v>
      </c>
      <c r="AX4000" s="15" t="s">
        <v>72</v>
      </c>
      <c r="AY4000" s="236" t="s">
        <v>525</v>
      </c>
    </row>
    <row r="4001" spans="2:51" s="13" customFormat="1" ht="11.25">
      <c r="B4001" s="204"/>
      <c r="C4001" s="205"/>
      <c r="D4001" s="206" t="s">
        <v>546</v>
      </c>
      <c r="E4001" s="207" t="s">
        <v>19</v>
      </c>
      <c r="F4001" s="208" t="s">
        <v>4582</v>
      </c>
      <c r="G4001" s="205"/>
      <c r="H4001" s="209">
        <v>10.28</v>
      </c>
      <c r="I4001" s="210"/>
      <c r="J4001" s="205"/>
      <c r="K4001" s="205"/>
      <c r="L4001" s="211"/>
      <c r="M4001" s="212"/>
      <c r="N4001" s="213"/>
      <c r="O4001" s="213"/>
      <c r="P4001" s="213"/>
      <c r="Q4001" s="213"/>
      <c r="R4001" s="213"/>
      <c r="S4001" s="213"/>
      <c r="T4001" s="214"/>
      <c r="AT4001" s="215" t="s">
        <v>546</v>
      </c>
      <c r="AU4001" s="215" t="s">
        <v>85</v>
      </c>
      <c r="AV4001" s="13" t="s">
        <v>85</v>
      </c>
      <c r="AW4001" s="13" t="s">
        <v>33</v>
      </c>
      <c r="AX4001" s="13" t="s">
        <v>72</v>
      </c>
      <c r="AY4001" s="215" t="s">
        <v>525</v>
      </c>
    </row>
    <row r="4002" spans="2:51" s="15" customFormat="1" ht="11.25">
      <c r="B4002" s="227"/>
      <c r="C4002" s="228"/>
      <c r="D4002" s="206" t="s">
        <v>546</v>
      </c>
      <c r="E4002" s="229" t="s">
        <v>19</v>
      </c>
      <c r="F4002" s="230" t="s">
        <v>1894</v>
      </c>
      <c r="G4002" s="228"/>
      <c r="H4002" s="229" t="s">
        <v>19</v>
      </c>
      <c r="I4002" s="231"/>
      <c r="J4002" s="228"/>
      <c r="K4002" s="228"/>
      <c r="L4002" s="232"/>
      <c r="M4002" s="233"/>
      <c r="N4002" s="234"/>
      <c r="O4002" s="234"/>
      <c r="P4002" s="234"/>
      <c r="Q4002" s="234"/>
      <c r="R4002" s="234"/>
      <c r="S4002" s="234"/>
      <c r="T4002" s="235"/>
      <c r="AT4002" s="236" t="s">
        <v>546</v>
      </c>
      <c r="AU4002" s="236" t="s">
        <v>85</v>
      </c>
      <c r="AV4002" s="15" t="s">
        <v>79</v>
      </c>
      <c r="AW4002" s="15" t="s">
        <v>33</v>
      </c>
      <c r="AX4002" s="15" t="s">
        <v>72</v>
      </c>
      <c r="AY4002" s="236" t="s">
        <v>525</v>
      </c>
    </row>
    <row r="4003" spans="2:51" s="13" customFormat="1" ht="11.25">
      <c r="B4003" s="204"/>
      <c r="C4003" s="205"/>
      <c r="D4003" s="206" t="s">
        <v>546</v>
      </c>
      <c r="E4003" s="207" t="s">
        <v>19</v>
      </c>
      <c r="F4003" s="208" t="s">
        <v>3808</v>
      </c>
      <c r="G4003" s="205"/>
      <c r="H4003" s="209">
        <v>1.1399999999999999</v>
      </c>
      <c r="I4003" s="210"/>
      <c r="J4003" s="205"/>
      <c r="K4003" s="205"/>
      <c r="L4003" s="211"/>
      <c r="M4003" s="212"/>
      <c r="N4003" s="213"/>
      <c r="O4003" s="213"/>
      <c r="P4003" s="213"/>
      <c r="Q4003" s="213"/>
      <c r="R4003" s="213"/>
      <c r="S4003" s="213"/>
      <c r="T4003" s="214"/>
      <c r="AT4003" s="215" t="s">
        <v>546</v>
      </c>
      <c r="AU4003" s="215" t="s">
        <v>85</v>
      </c>
      <c r="AV4003" s="13" t="s">
        <v>85</v>
      </c>
      <c r="AW4003" s="13" t="s">
        <v>33</v>
      </c>
      <c r="AX4003" s="13" t="s">
        <v>72</v>
      </c>
      <c r="AY4003" s="215" t="s">
        <v>525</v>
      </c>
    </row>
    <row r="4004" spans="2:51" s="15" customFormat="1" ht="11.25">
      <c r="B4004" s="227"/>
      <c r="C4004" s="228"/>
      <c r="D4004" s="206" t="s">
        <v>546</v>
      </c>
      <c r="E4004" s="229" t="s">
        <v>19</v>
      </c>
      <c r="F4004" s="230" t="s">
        <v>1895</v>
      </c>
      <c r="G4004" s="228"/>
      <c r="H4004" s="229" t="s">
        <v>19</v>
      </c>
      <c r="I4004" s="231"/>
      <c r="J4004" s="228"/>
      <c r="K4004" s="228"/>
      <c r="L4004" s="232"/>
      <c r="M4004" s="233"/>
      <c r="N4004" s="234"/>
      <c r="O4004" s="234"/>
      <c r="P4004" s="234"/>
      <c r="Q4004" s="234"/>
      <c r="R4004" s="234"/>
      <c r="S4004" s="234"/>
      <c r="T4004" s="235"/>
      <c r="AT4004" s="236" t="s">
        <v>546</v>
      </c>
      <c r="AU4004" s="236" t="s">
        <v>85</v>
      </c>
      <c r="AV4004" s="15" t="s">
        <v>79</v>
      </c>
      <c r="AW4004" s="15" t="s">
        <v>33</v>
      </c>
      <c r="AX4004" s="15" t="s">
        <v>72</v>
      </c>
      <c r="AY4004" s="236" t="s">
        <v>525</v>
      </c>
    </row>
    <row r="4005" spans="2:51" s="13" customFormat="1" ht="11.25">
      <c r="B4005" s="204"/>
      <c r="C4005" s="205"/>
      <c r="D4005" s="206" t="s">
        <v>546</v>
      </c>
      <c r="E4005" s="207" t="s">
        <v>19</v>
      </c>
      <c r="F4005" s="208" t="s">
        <v>3808</v>
      </c>
      <c r="G4005" s="205"/>
      <c r="H4005" s="209">
        <v>1.1399999999999999</v>
      </c>
      <c r="I4005" s="210"/>
      <c r="J4005" s="205"/>
      <c r="K4005" s="205"/>
      <c r="L4005" s="211"/>
      <c r="M4005" s="212"/>
      <c r="N4005" s="213"/>
      <c r="O4005" s="213"/>
      <c r="P4005" s="213"/>
      <c r="Q4005" s="213"/>
      <c r="R4005" s="213"/>
      <c r="S4005" s="213"/>
      <c r="T4005" s="214"/>
      <c r="AT4005" s="215" t="s">
        <v>546</v>
      </c>
      <c r="AU4005" s="215" t="s">
        <v>85</v>
      </c>
      <c r="AV4005" s="13" t="s">
        <v>85</v>
      </c>
      <c r="AW4005" s="13" t="s">
        <v>33</v>
      </c>
      <c r="AX4005" s="13" t="s">
        <v>72</v>
      </c>
      <c r="AY4005" s="215" t="s">
        <v>525</v>
      </c>
    </row>
    <row r="4006" spans="2:51" s="15" customFormat="1" ht="11.25">
      <c r="B4006" s="227"/>
      <c r="C4006" s="228"/>
      <c r="D4006" s="206" t="s">
        <v>546</v>
      </c>
      <c r="E4006" s="229" t="s">
        <v>19</v>
      </c>
      <c r="F4006" s="230" t="s">
        <v>1896</v>
      </c>
      <c r="G4006" s="228"/>
      <c r="H4006" s="229" t="s">
        <v>19</v>
      </c>
      <c r="I4006" s="231"/>
      <c r="J4006" s="228"/>
      <c r="K4006" s="228"/>
      <c r="L4006" s="232"/>
      <c r="M4006" s="233"/>
      <c r="N4006" s="234"/>
      <c r="O4006" s="234"/>
      <c r="P4006" s="234"/>
      <c r="Q4006" s="234"/>
      <c r="R4006" s="234"/>
      <c r="S4006" s="234"/>
      <c r="T4006" s="235"/>
      <c r="AT4006" s="236" t="s">
        <v>546</v>
      </c>
      <c r="AU4006" s="236" t="s">
        <v>85</v>
      </c>
      <c r="AV4006" s="15" t="s">
        <v>79</v>
      </c>
      <c r="AW4006" s="15" t="s">
        <v>33</v>
      </c>
      <c r="AX4006" s="15" t="s">
        <v>72</v>
      </c>
      <c r="AY4006" s="236" t="s">
        <v>525</v>
      </c>
    </row>
    <row r="4007" spans="2:51" s="13" customFormat="1" ht="11.25">
      <c r="B4007" s="204"/>
      <c r="C4007" s="205"/>
      <c r="D4007" s="206" t="s">
        <v>546</v>
      </c>
      <c r="E4007" s="207" t="s">
        <v>19</v>
      </c>
      <c r="F4007" s="208" t="s">
        <v>3809</v>
      </c>
      <c r="G4007" s="205"/>
      <c r="H4007" s="209">
        <v>1.1499999999999999</v>
      </c>
      <c r="I4007" s="210"/>
      <c r="J4007" s="205"/>
      <c r="K4007" s="205"/>
      <c r="L4007" s="211"/>
      <c r="M4007" s="212"/>
      <c r="N4007" s="213"/>
      <c r="O4007" s="213"/>
      <c r="P4007" s="213"/>
      <c r="Q4007" s="213"/>
      <c r="R4007" s="213"/>
      <c r="S4007" s="213"/>
      <c r="T4007" s="214"/>
      <c r="AT4007" s="215" t="s">
        <v>546</v>
      </c>
      <c r="AU4007" s="215" t="s">
        <v>85</v>
      </c>
      <c r="AV4007" s="13" t="s">
        <v>85</v>
      </c>
      <c r="AW4007" s="13" t="s">
        <v>33</v>
      </c>
      <c r="AX4007" s="13" t="s">
        <v>72</v>
      </c>
      <c r="AY4007" s="215" t="s">
        <v>525</v>
      </c>
    </row>
    <row r="4008" spans="2:51" s="15" customFormat="1" ht="11.25">
      <c r="B4008" s="227"/>
      <c r="C4008" s="228"/>
      <c r="D4008" s="206" t="s">
        <v>546</v>
      </c>
      <c r="E4008" s="229" t="s">
        <v>19</v>
      </c>
      <c r="F4008" s="230" t="s">
        <v>1898</v>
      </c>
      <c r="G4008" s="228"/>
      <c r="H4008" s="229" t="s">
        <v>19</v>
      </c>
      <c r="I4008" s="231"/>
      <c r="J4008" s="228"/>
      <c r="K4008" s="228"/>
      <c r="L4008" s="232"/>
      <c r="M4008" s="233"/>
      <c r="N4008" s="234"/>
      <c r="O4008" s="234"/>
      <c r="P4008" s="234"/>
      <c r="Q4008" s="234"/>
      <c r="R4008" s="234"/>
      <c r="S4008" s="234"/>
      <c r="T4008" s="235"/>
      <c r="AT4008" s="236" t="s">
        <v>546</v>
      </c>
      <c r="AU4008" s="236" t="s">
        <v>85</v>
      </c>
      <c r="AV4008" s="15" t="s">
        <v>79</v>
      </c>
      <c r="AW4008" s="15" t="s">
        <v>33</v>
      </c>
      <c r="AX4008" s="15" t="s">
        <v>72</v>
      </c>
      <c r="AY4008" s="236" t="s">
        <v>525</v>
      </c>
    </row>
    <row r="4009" spans="2:51" s="13" customFormat="1" ht="11.25">
      <c r="B4009" s="204"/>
      <c r="C4009" s="205"/>
      <c r="D4009" s="206" t="s">
        <v>546</v>
      </c>
      <c r="E4009" s="207" t="s">
        <v>19</v>
      </c>
      <c r="F4009" s="208" t="s">
        <v>3820</v>
      </c>
      <c r="G4009" s="205"/>
      <c r="H4009" s="209">
        <v>8.6199999999999992</v>
      </c>
      <c r="I4009" s="210"/>
      <c r="J4009" s="205"/>
      <c r="K4009" s="205"/>
      <c r="L4009" s="211"/>
      <c r="M4009" s="212"/>
      <c r="N4009" s="213"/>
      <c r="O4009" s="213"/>
      <c r="P4009" s="213"/>
      <c r="Q4009" s="213"/>
      <c r="R4009" s="213"/>
      <c r="S4009" s="213"/>
      <c r="T4009" s="214"/>
      <c r="AT4009" s="215" t="s">
        <v>546</v>
      </c>
      <c r="AU4009" s="215" t="s">
        <v>85</v>
      </c>
      <c r="AV4009" s="13" t="s">
        <v>85</v>
      </c>
      <c r="AW4009" s="13" t="s">
        <v>33</v>
      </c>
      <c r="AX4009" s="13" t="s">
        <v>72</v>
      </c>
      <c r="AY4009" s="215" t="s">
        <v>525</v>
      </c>
    </row>
    <row r="4010" spans="2:51" s="15" customFormat="1" ht="11.25">
      <c r="B4010" s="227"/>
      <c r="C4010" s="228"/>
      <c r="D4010" s="206" t="s">
        <v>546</v>
      </c>
      <c r="E4010" s="229" t="s">
        <v>19</v>
      </c>
      <c r="F4010" s="230" t="s">
        <v>2009</v>
      </c>
      <c r="G4010" s="228"/>
      <c r="H4010" s="229" t="s">
        <v>19</v>
      </c>
      <c r="I4010" s="231"/>
      <c r="J4010" s="228"/>
      <c r="K4010" s="228"/>
      <c r="L4010" s="232"/>
      <c r="M4010" s="233"/>
      <c r="N4010" s="234"/>
      <c r="O4010" s="234"/>
      <c r="P4010" s="234"/>
      <c r="Q4010" s="234"/>
      <c r="R4010" s="234"/>
      <c r="S4010" s="234"/>
      <c r="T4010" s="235"/>
      <c r="AT4010" s="236" t="s">
        <v>546</v>
      </c>
      <c r="AU4010" s="236" t="s">
        <v>85</v>
      </c>
      <c r="AV4010" s="15" t="s">
        <v>79</v>
      </c>
      <c r="AW4010" s="15" t="s">
        <v>33</v>
      </c>
      <c r="AX4010" s="15" t="s">
        <v>72</v>
      </c>
      <c r="AY4010" s="236" t="s">
        <v>525</v>
      </c>
    </row>
    <row r="4011" spans="2:51" s="13" customFormat="1" ht="11.25">
      <c r="B4011" s="204"/>
      <c r="C4011" s="205"/>
      <c r="D4011" s="206" t="s">
        <v>546</v>
      </c>
      <c r="E4011" s="207" t="s">
        <v>19</v>
      </c>
      <c r="F4011" s="208" t="s">
        <v>3819</v>
      </c>
      <c r="G4011" s="205"/>
      <c r="H4011" s="209">
        <v>6.68</v>
      </c>
      <c r="I4011" s="210"/>
      <c r="J4011" s="205"/>
      <c r="K4011" s="205"/>
      <c r="L4011" s="211"/>
      <c r="M4011" s="212"/>
      <c r="N4011" s="213"/>
      <c r="O4011" s="213"/>
      <c r="P4011" s="213"/>
      <c r="Q4011" s="213"/>
      <c r="R4011" s="213"/>
      <c r="S4011" s="213"/>
      <c r="T4011" s="214"/>
      <c r="AT4011" s="215" t="s">
        <v>546</v>
      </c>
      <c r="AU4011" s="215" t="s">
        <v>85</v>
      </c>
      <c r="AV4011" s="13" t="s">
        <v>85</v>
      </c>
      <c r="AW4011" s="13" t="s">
        <v>33</v>
      </c>
      <c r="AX4011" s="13" t="s">
        <v>72</v>
      </c>
      <c r="AY4011" s="215" t="s">
        <v>525</v>
      </c>
    </row>
    <row r="4012" spans="2:51" s="15" customFormat="1" ht="11.25">
      <c r="B4012" s="227"/>
      <c r="C4012" s="228"/>
      <c r="D4012" s="206" t="s">
        <v>546</v>
      </c>
      <c r="E4012" s="229" t="s">
        <v>19</v>
      </c>
      <c r="F4012" s="230" t="s">
        <v>2019</v>
      </c>
      <c r="G4012" s="228"/>
      <c r="H4012" s="229" t="s">
        <v>19</v>
      </c>
      <c r="I4012" s="231"/>
      <c r="J4012" s="228"/>
      <c r="K4012" s="228"/>
      <c r="L4012" s="232"/>
      <c r="M4012" s="233"/>
      <c r="N4012" s="234"/>
      <c r="O4012" s="234"/>
      <c r="P4012" s="234"/>
      <c r="Q4012" s="234"/>
      <c r="R4012" s="234"/>
      <c r="S4012" s="234"/>
      <c r="T4012" s="235"/>
      <c r="AT4012" s="236" t="s">
        <v>546</v>
      </c>
      <c r="AU4012" s="236" t="s">
        <v>85</v>
      </c>
      <c r="AV4012" s="15" t="s">
        <v>79</v>
      </c>
      <c r="AW4012" s="15" t="s">
        <v>33</v>
      </c>
      <c r="AX4012" s="15" t="s">
        <v>72</v>
      </c>
      <c r="AY4012" s="236" t="s">
        <v>525</v>
      </c>
    </row>
    <row r="4013" spans="2:51" s="13" customFormat="1" ht="11.25">
      <c r="B4013" s="204"/>
      <c r="C4013" s="205"/>
      <c r="D4013" s="206" t="s">
        <v>546</v>
      </c>
      <c r="E4013" s="207" t="s">
        <v>19</v>
      </c>
      <c r="F4013" s="208" t="s">
        <v>1830</v>
      </c>
      <c r="G4013" s="205"/>
      <c r="H4013" s="209">
        <v>6.12</v>
      </c>
      <c r="I4013" s="210"/>
      <c r="J4013" s="205"/>
      <c r="K4013" s="205"/>
      <c r="L4013" s="211"/>
      <c r="M4013" s="212"/>
      <c r="N4013" s="213"/>
      <c r="O4013" s="213"/>
      <c r="P4013" s="213"/>
      <c r="Q4013" s="213"/>
      <c r="R4013" s="213"/>
      <c r="S4013" s="213"/>
      <c r="T4013" s="214"/>
      <c r="AT4013" s="215" t="s">
        <v>546</v>
      </c>
      <c r="AU4013" s="215" t="s">
        <v>85</v>
      </c>
      <c r="AV4013" s="13" t="s">
        <v>85</v>
      </c>
      <c r="AW4013" s="13" t="s">
        <v>33</v>
      </c>
      <c r="AX4013" s="13" t="s">
        <v>72</v>
      </c>
      <c r="AY4013" s="215" t="s">
        <v>525</v>
      </c>
    </row>
    <row r="4014" spans="2:51" s="15" customFormat="1" ht="11.25">
      <c r="B4014" s="227"/>
      <c r="C4014" s="228"/>
      <c r="D4014" s="206" t="s">
        <v>546</v>
      </c>
      <c r="E4014" s="229" t="s">
        <v>19</v>
      </c>
      <c r="F4014" s="230" t="s">
        <v>2021</v>
      </c>
      <c r="G4014" s="228"/>
      <c r="H4014" s="229" t="s">
        <v>19</v>
      </c>
      <c r="I4014" s="231"/>
      <c r="J4014" s="228"/>
      <c r="K4014" s="228"/>
      <c r="L4014" s="232"/>
      <c r="M4014" s="233"/>
      <c r="N4014" s="234"/>
      <c r="O4014" s="234"/>
      <c r="P4014" s="234"/>
      <c r="Q4014" s="234"/>
      <c r="R4014" s="234"/>
      <c r="S4014" s="234"/>
      <c r="T4014" s="235"/>
      <c r="AT4014" s="236" t="s">
        <v>546</v>
      </c>
      <c r="AU4014" s="236" t="s">
        <v>85</v>
      </c>
      <c r="AV4014" s="15" t="s">
        <v>79</v>
      </c>
      <c r="AW4014" s="15" t="s">
        <v>33</v>
      </c>
      <c r="AX4014" s="15" t="s">
        <v>72</v>
      </c>
      <c r="AY4014" s="236" t="s">
        <v>525</v>
      </c>
    </row>
    <row r="4015" spans="2:51" s="13" customFormat="1" ht="11.25">
      <c r="B4015" s="204"/>
      <c r="C4015" s="205"/>
      <c r="D4015" s="206" t="s">
        <v>546</v>
      </c>
      <c r="E4015" s="207" t="s">
        <v>19</v>
      </c>
      <c r="F4015" s="208" t="s">
        <v>3818</v>
      </c>
      <c r="G4015" s="205"/>
      <c r="H4015" s="209">
        <v>6.06</v>
      </c>
      <c r="I4015" s="210"/>
      <c r="J4015" s="205"/>
      <c r="K4015" s="205"/>
      <c r="L4015" s="211"/>
      <c r="M4015" s="212"/>
      <c r="N4015" s="213"/>
      <c r="O4015" s="213"/>
      <c r="P4015" s="213"/>
      <c r="Q4015" s="213"/>
      <c r="R4015" s="213"/>
      <c r="S4015" s="213"/>
      <c r="T4015" s="214"/>
      <c r="AT4015" s="215" t="s">
        <v>546</v>
      </c>
      <c r="AU4015" s="215" t="s">
        <v>85</v>
      </c>
      <c r="AV4015" s="13" t="s">
        <v>85</v>
      </c>
      <c r="AW4015" s="13" t="s">
        <v>33</v>
      </c>
      <c r="AX4015" s="13" t="s">
        <v>72</v>
      </c>
      <c r="AY4015" s="215" t="s">
        <v>525</v>
      </c>
    </row>
    <row r="4016" spans="2:51" s="15" customFormat="1" ht="11.25">
      <c r="B4016" s="227"/>
      <c r="C4016" s="228"/>
      <c r="D4016" s="206" t="s">
        <v>546</v>
      </c>
      <c r="E4016" s="229" t="s">
        <v>19</v>
      </c>
      <c r="F4016" s="230" t="s">
        <v>2025</v>
      </c>
      <c r="G4016" s="228"/>
      <c r="H4016" s="229" t="s">
        <v>19</v>
      </c>
      <c r="I4016" s="231"/>
      <c r="J4016" s="228"/>
      <c r="K4016" s="228"/>
      <c r="L4016" s="232"/>
      <c r="M4016" s="233"/>
      <c r="N4016" s="234"/>
      <c r="O4016" s="234"/>
      <c r="P4016" s="234"/>
      <c r="Q4016" s="234"/>
      <c r="R4016" s="234"/>
      <c r="S4016" s="234"/>
      <c r="T4016" s="235"/>
      <c r="AT4016" s="236" t="s">
        <v>546</v>
      </c>
      <c r="AU4016" s="236" t="s">
        <v>85</v>
      </c>
      <c r="AV4016" s="15" t="s">
        <v>79</v>
      </c>
      <c r="AW4016" s="15" t="s">
        <v>33</v>
      </c>
      <c r="AX4016" s="15" t="s">
        <v>72</v>
      </c>
      <c r="AY4016" s="236" t="s">
        <v>525</v>
      </c>
    </row>
    <row r="4017" spans="2:51" s="13" customFormat="1" ht="11.25">
      <c r="B4017" s="204"/>
      <c r="C4017" s="205"/>
      <c r="D4017" s="206" t="s">
        <v>546</v>
      </c>
      <c r="E4017" s="207" t="s">
        <v>19</v>
      </c>
      <c r="F4017" s="208" t="s">
        <v>1832</v>
      </c>
      <c r="G4017" s="205"/>
      <c r="H4017" s="209">
        <v>6.13</v>
      </c>
      <c r="I4017" s="210"/>
      <c r="J4017" s="205"/>
      <c r="K4017" s="205"/>
      <c r="L4017" s="211"/>
      <c r="M4017" s="212"/>
      <c r="N4017" s="213"/>
      <c r="O4017" s="213"/>
      <c r="P4017" s="213"/>
      <c r="Q4017" s="213"/>
      <c r="R4017" s="213"/>
      <c r="S4017" s="213"/>
      <c r="T4017" s="214"/>
      <c r="AT4017" s="215" t="s">
        <v>546</v>
      </c>
      <c r="AU4017" s="215" t="s">
        <v>85</v>
      </c>
      <c r="AV4017" s="13" t="s">
        <v>85</v>
      </c>
      <c r="AW4017" s="13" t="s">
        <v>33</v>
      </c>
      <c r="AX4017" s="13" t="s">
        <v>72</v>
      </c>
      <c r="AY4017" s="215" t="s">
        <v>525</v>
      </c>
    </row>
    <row r="4018" spans="2:51" s="15" customFormat="1" ht="11.25">
      <c r="B4018" s="227"/>
      <c r="C4018" s="228"/>
      <c r="D4018" s="206" t="s">
        <v>546</v>
      </c>
      <c r="E4018" s="229" t="s">
        <v>19</v>
      </c>
      <c r="F4018" s="230" t="s">
        <v>2026</v>
      </c>
      <c r="G4018" s="228"/>
      <c r="H4018" s="229" t="s">
        <v>19</v>
      </c>
      <c r="I4018" s="231"/>
      <c r="J4018" s="228"/>
      <c r="K4018" s="228"/>
      <c r="L4018" s="232"/>
      <c r="M4018" s="233"/>
      <c r="N4018" s="234"/>
      <c r="O4018" s="234"/>
      <c r="P4018" s="234"/>
      <c r="Q4018" s="234"/>
      <c r="R4018" s="234"/>
      <c r="S4018" s="234"/>
      <c r="T4018" s="235"/>
      <c r="AT4018" s="236" t="s">
        <v>546</v>
      </c>
      <c r="AU4018" s="236" t="s">
        <v>85</v>
      </c>
      <c r="AV4018" s="15" t="s">
        <v>79</v>
      </c>
      <c r="AW4018" s="15" t="s">
        <v>33</v>
      </c>
      <c r="AX4018" s="15" t="s">
        <v>72</v>
      </c>
      <c r="AY4018" s="236" t="s">
        <v>525</v>
      </c>
    </row>
    <row r="4019" spans="2:51" s="13" customFormat="1" ht="11.25">
      <c r="B4019" s="204"/>
      <c r="C4019" s="205"/>
      <c r="D4019" s="206" t="s">
        <v>546</v>
      </c>
      <c r="E4019" s="207" t="s">
        <v>19</v>
      </c>
      <c r="F4019" s="208" t="s">
        <v>1832</v>
      </c>
      <c r="G4019" s="205"/>
      <c r="H4019" s="209">
        <v>6.13</v>
      </c>
      <c r="I4019" s="210"/>
      <c r="J4019" s="205"/>
      <c r="K4019" s="205"/>
      <c r="L4019" s="211"/>
      <c r="M4019" s="212"/>
      <c r="N4019" s="213"/>
      <c r="O4019" s="213"/>
      <c r="P4019" s="213"/>
      <c r="Q4019" s="213"/>
      <c r="R4019" s="213"/>
      <c r="S4019" s="213"/>
      <c r="T4019" s="214"/>
      <c r="AT4019" s="215" t="s">
        <v>546</v>
      </c>
      <c r="AU4019" s="215" t="s">
        <v>85</v>
      </c>
      <c r="AV4019" s="13" t="s">
        <v>85</v>
      </c>
      <c r="AW4019" s="13" t="s">
        <v>33</v>
      </c>
      <c r="AX4019" s="13" t="s">
        <v>72</v>
      </c>
      <c r="AY4019" s="215" t="s">
        <v>525</v>
      </c>
    </row>
    <row r="4020" spans="2:51" s="15" customFormat="1" ht="11.25">
      <c r="B4020" s="227"/>
      <c r="C4020" s="228"/>
      <c r="D4020" s="206" t="s">
        <v>546</v>
      </c>
      <c r="E4020" s="229" t="s">
        <v>19</v>
      </c>
      <c r="F4020" s="230" t="s">
        <v>4583</v>
      </c>
      <c r="G4020" s="228"/>
      <c r="H4020" s="229" t="s">
        <v>19</v>
      </c>
      <c r="I4020" s="231"/>
      <c r="J4020" s="228"/>
      <c r="K4020" s="228"/>
      <c r="L4020" s="232"/>
      <c r="M4020" s="233"/>
      <c r="N4020" s="234"/>
      <c r="O4020" s="234"/>
      <c r="P4020" s="234"/>
      <c r="Q4020" s="234"/>
      <c r="R4020" s="234"/>
      <c r="S4020" s="234"/>
      <c r="T4020" s="235"/>
      <c r="AT4020" s="236" t="s">
        <v>546</v>
      </c>
      <c r="AU4020" s="236" t="s">
        <v>85</v>
      </c>
      <c r="AV4020" s="15" t="s">
        <v>79</v>
      </c>
      <c r="AW4020" s="15" t="s">
        <v>33</v>
      </c>
      <c r="AX4020" s="15" t="s">
        <v>72</v>
      </c>
      <c r="AY4020" s="236" t="s">
        <v>525</v>
      </c>
    </row>
    <row r="4021" spans="2:51" s="13" customFormat="1" ht="11.25">
      <c r="B4021" s="204"/>
      <c r="C4021" s="205"/>
      <c r="D4021" s="206" t="s">
        <v>546</v>
      </c>
      <c r="E4021" s="207" t="s">
        <v>19</v>
      </c>
      <c r="F4021" s="208" t="s">
        <v>1832</v>
      </c>
      <c r="G4021" s="205"/>
      <c r="H4021" s="209">
        <v>6.13</v>
      </c>
      <c r="I4021" s="210"/>
      <c r="J4021" s="205"/>
      <c r="K4021" s="205"/>
      <c r="L4021" s="211"/>
      <c r="M4021" s="212"/>
      <c r="N4021" s="213"/>
      <c r="O4021" s="213"/>
      <c r="P4021" s="213"/>
      <c r="Q4021" s="213"/>
      <c r="R4021" s="213"/>
      <c r="S4021" s="213"/>
      <c r="T4021" s="214"/>
      <c r="AT4021" s="215" t="s">
        <v>546</v>
      </c>
      <c r="AU4021" s="215" t="s">
        <v>85</v>
      </c>
      <c r="AV4021" s="13" t="s">
        <v>85</v>
      </c>
      <c r="AW4021" s="13" t="s">
        <v>33</v>
      </c>
      <c r="AX4021" s="13" t="s">
        <v>72</v>
      </c>
      <c r="AY4021" s="215" t="s">
        <v>525</v>
      </c>
    </row>
    <row r="4022" spans="2:51" s="15" customFormat="1" ht="11.25">
      <c r="B4022" s="227"/>
      <c r="C4022" s="228"/>
      <c r="D4022" s="206" t="s">
        <v>546</v>
      </c>
      <c r="E4022" s="229" t="s">
        <v>19</v>
      </c>
      <c r="F4022" s="230" t="s">
        <v>1916</v>
      </c>
      <c r="G4022" s="228"/>
      <c r="H4022" s="229" t="s">
        <v>19</v>
      </c>
      <c r="I4022" s="231"/>
      <c r="J4022" s="228"/>
      <c r="K4022" s="228"/>
      <c r="L4022" s="232"/>
      <c r="M4022" s="233"/>
      <c r="N4022" s="234"/>
      <c r="O4022" s="234"/>
      <c r="P4022" s="234"/>
      <c r="Q4022" s="234"/>
      <c r="R4022" s="234"/>
      <c r="S4022" s="234"/>
      <c r="T4022" s="235"/>
      <c r="AT4022" s="236" t="s">
        <v>546</v>
      </c>
      <c r="AU4022" s="236" t="s">
        <v>85</v>
      </c>
      <c r="AV4022" s="15" t="s">
        <v>79</v>
      </c>
      <c r="AW4022" s="15" t="s">
        <v>33</v>
      </c>
      <c r="AX4022" s="15" t="s">
        <v>72</v>
      </c>
      <c r="AY4022" s="236" t="s">
        <v>525</v>
      </c>
    </row>
    <row r="4023" spans="2:51" s="13" customFormat="1" ht="11.25">
      <c r="B4023" s="204"/>
      <c r="C4023" s="205"/>
      <c r="D4023" s="206" t="s">
        <v>546</v>
      </c>
      <c r="E4023" s="207" t="s">
        <v>19</v>
      </c>
      <c r="F4023" s="208" t="s">
        <v>3823</v>
      </c>
      <c r="G4023" s="205"/>
      <c r="H4023" s="209">
        <v>17.579999999999998</v>
      </c>
      <c r="I4023" s="210"/>
      <c r="J4023" s="205"/>
      <c r="K4023" s="205"/>
      <c r="L4023" s="211"/>
      <c r="M4023" s="212"/>
      <c r="N4023" s="213"/>
      <c r="O4023" s="213"/>
      <c r="P4023" s="213"/>
      <c r="Q4023" s="213"/>
      <c r="R4023" s="213"/>
      <c r="S4023" s="213"/>
      <c r="T4023" s="214"/>
      <c r="AT4023" s="215" t="s">
        <v>546</v>
      </c>
      <c r="AU4023" s="215" t="s">
        <v>85</v>
      </c>
      <c r="AV4023" s="13" t="s">
        <v>85</v>
      </c>
      <c r="AW4023" s="13" t="s">
        <v>33</v>
      </c>
      <c r="AX4023" s="13" t="s">
        <v>72</v>
      </c>
      <c r="AY4023" s="215" t="s">
        <v>525</v>
      </c>
    </row>
    <row r="4024" spans="2:51" s="15" customFormat="1" ht="11.25">
      <c r="B4024" s="227"/>
      <c r="C4024" s="228"/>
      <c r="D4024" s="206" t="s">
        <v>546</v>
      </c>
      <c r="E4024" s="229" t="s">
        <v>19</v>
      </c>
      <c r="F4024" s="230" t="s">
        <v>1839</v>
      </c>
      <c r="G4024" s="228"/>
      <c r="H4024" s="229" t="s">
        <v>19</v>
      </c>
      <c r="I4024" s="231"/>
      <c r="J4024" s="228"/>
      <c r="K4024" s="228"/>
      <c r="L4024" s="232"/>
      <c r="M4024" s="233"/>
      <c r="N4024" s="234"/>
      <c r="O4024" s="234"/>
      <c r="P4024" s="234"/>
      <c r="Q4024" s="234"/>
      <c r="R4024" s="234"/>
      <c r="S4024" s="234"/>
      <c r="T4024" s="235"/>
      <c r="AT4024" s="236" t="s">
        <v>546</v>
      </c>
      <c r="AU4024" s="236" t="s">
        <v>85</v>
      </c>
      <c r="AV4024" s="15" t="s">
        <v>79</v>
      </c>
      <c r="AW4024" s="15" t="s">
        <v>33</v>
      </c>
      <c r="AX4024" s="15" t="s">
        <v>72</v>
      </c>
      <c r="AY4024" s="236" t="s">
        <v>525</v>
      </c>
    </row>
    <row r="4025" spans="2:51" s="13" customFormat="1" ht="11.25">
      <c r="B4025" s="204"/>
      <c r="C4025" s="205"/>
      <c r="D4025" s="206" t="s">
        <v>546</v>
      </c>
      <c r="E4025" s="207" t="s">
        <v>19</v>
      </c>
      <c r="F4025" s="208" t="s">
        <v>1840</v>
      </c>
      <c r="G4025" s="205"/>
      <c r="H4025" s="209">
        <v>36.409999999999997</v>
      </c>
      <c r="I4025" s="210"/>
      <c r="J4025" s="205"/>
      <c r="K4025" s="205"/>
      <c r="L4025" s="211"/>
      <c r="M4025" s="212"/>
      <c r="N4025" s="213"/>
      <c r="O4025" s="213"/>
      <c r="P4025" s="213"/>
      <c r="Q4025" s="213"/>
      <c r="R4025" s="213"/>
      <c r="S4025" s="213"/>
      <c r="T4025" s="214"/>
      <c r="AT4025" s="215" t="s">
        <v>546</v>
      </c>
      <c r="AU4025" s="215" t="s">
        <v>85</v>
      </c>
      <c r="AV4025" s="13" t="s">
        <v>85</v>
      </c>
      <c r="AW4025" s="13" t="s">
        <v>33</v>
      </c>
      <c r="AX4025" s="13" t="s">
        <v>72</v>
      </c>
      <c r="AY4025" s="215" t="s">
        <v>525</v>
      </c>
    </row>
    <row r="4026" spans="2:51" s="16" customFormat="1" ht="11.25">
      <c r="B4026" s="237"/>
      <c r="C4026" s="238"/>
      <c r="D4026" s="206" t="s">
        <v>546</v>
      </c>
      <c r="E4026" s="239" t="s">
        <v>459</v>
      </c>
      <c r="F4026" s="240" t="s">
        <v>590</v>
      </c>
      <c r="G4026" s="238"/>
      <c r="H4026" s="241">
        <v>120.4</v>
      </c>
      <c r="I4026" s="242"/>
      <c r="J4026" s="238"/>
      <c r="K4026" s="238"/>
      <c r="L4026" s="243"/>
      <c r="M4026" s="244"/>
      <c r="N4026" s="245"/>
      <c r="O4026" s="245"/>
      <c r="P4026" s="245"/>
      <c r="Q4026" s="245"/>
      <c r="R4026" s="245"/>
      <c r="S4026" s="245"/>
      <c r="T4026" s="246"/>
      <c r="AT4026" s="247" t="s">
        <v>546</v>
      </c>
      <c r="AU4026" s="247" t="s">
        <v>85</v>
      </c>
      <c r="AV4026" s="16" t="s">
        <v>573</v>
      </c>
      <c r="AW4026" s="16" t="s">
        <v>33</v>
      </c>
      <c r="AX4026" s="16" t="s">
        <v>72</v>
      </c>
      <c r="AY4026" s="247" t="s">
        <v>525</v>
      </c>
    </row>
    <row r="4027" spans="2:51" s="15" customFormat="1" ht="11.25">
      <c r="B4027" s="227"/>
      <c r="C4027" s="228"/>
      <c r="D4027" s="206" t="s">
        <v>546</v>
      </c>
      <c r="E4027" s="229" t="s">
        <v>19</v>
      </c>
      <c r="F4027" s="230" t="s">
        <v>4584</v>
      </c>
      <c r="G4027" s="228"/>
      <c r="H4027" s="229" t="s">
        <v>19</v>
      </c>
      <c r="I4027" s="231"/>
      <c r="J4027" s="228"/>
      <c r="K4027" s="228"/>
      <c r="L4027" s="232"/>
      <c r="M4027" s="233"/>
      <c r="N4027" s="234"/>
      <c r="O4027" s="234"/>
      <c r="P4027" s="234"/>
      <c r="Q4027" s="234"/>
      <c r="R4027" s="234"/>
      <c r="S4027" s="234"/>
      <c r="T4027" s="235"/>
      <c r="AT4027" s="236" t="s">
        <v>546</v>
      </c>
      <c r="AU4027" s="236" t="s">
        <v>85</v>
      </c>
      <c r="AV4027" s="15" t="s">
        <v>79</v>
      </c>
      <c r="AW4027" s="15" t="s">
        <v>33</v>
      </c>
      <c r="AX4027" s="15" t="s">
        <v>72</v>
      </c>
      <c r="AY4027" s="236" t="s">
        <v>525</v>
      </c>
    </row>
    <row r="4028" spans="2:51" s="15" customFormat="1" ht="11.25">
      <c r="B4028" s="227"/>
      <c r="C4028" s="228"/>
      <c r="D4028" s="206" t="s">
        <v>546</v>
      </c>
      <c r="E4028" s="229" t="s">
        <v>19</v>
      </c>
      <c r="F4028" s="230" t="s">
        <v>1900</v>
      </c>
      <c r="G4028" s="228"/>
      <c r="H4028" s="229" t="s">
        <v>19</v>
      </c>
      <c r="I4028" s="231"/>
      <c r="J4028" s="228"/>
      <c r="K4028" s="228"/>
      <c r="L4028" s="232"/>
      <c r="M4028" s="233"/>
      <c r="N4028" s="234"/>
      <c r="O4028" s="234"/>
      <c r="P4028" s="234"/>
      <c r="Q4028" s="234"/>
      <c r="R4028" s="234"/>
      <c r="S4028" s="234"/>
      <c r="T4028" s="235"/>
      <c r="AT4028" s="236" t="s">
        <v>546</v>
      </c>
      <c r="AU4028" s="236" t="s">
        <v>85</v>
      </c>
      <c r="AV4028" s="15" t="s">
        <v>79</v>
      </c>
      <c r="AW4028" s="15" t="s">
        <v>33</v>
      </c>
      <c r="AX4028" s="15" t="s">
        <v>72</v>
      </c>
      <c r="AY4028" s="236" t="s">
        <v>525</v>
      </c>
    </row>
    <row r="4029" spans="2:51" s="13" customFormat="1" ht="11.25">
      <c r="B4029" s="204"/>
      <c r="C4029" s="205"/>
      <c r="D4029" s="206" t="s">
        <v>546</v>
      </c>
      <c r="E4029" s="207" t="s">
        <v>19</v>
      </c>
      <c r="F4029" s="208" t="s">
        <v>4585</v>
      </c>
      <c r="G4029" s="205"/>
      <c r="H4029" s="209">
        <v>11.26</v>
      </c>
      <c r="I4029" s="210"/>
      <c r="J4029" s="205"/>
      <c r="K4029" s="205"/>
      <c r="L4029" s="211"/>
      <c r="M4029" s="212"/>
      <c r="N4029" s="213"/>
      <c r="O4029" s="213"/>
      <c r="P4029" s="213"/>
      <c r="Q4029" s="213"/>
      <c r="R4029" s="213"/>
      <c r="S4029" s="213"/>
      <c r="T4029" s="214"/>
      <c r="AT4029" s="215" t="s">
        <v>546</v>
      </c>
      <c r="AU4029" s="215" t="s">
        <v>85</v>
      </c>
      <c r="AV4029" s="13" t="s">
        <v>85</v>
      </c>
      <c r="AW4029" s="13" t="s">
        <v>33</v>
      </c>
      <c r="AX4029" s="13" t="s">
        <v>72</v>
      </c>
      <c r="AY4029" s="215" t="s">
        <v>525</v>
      </c>
    </row>
    <row r="4030" spans="2:51" s="15" customFormat="1" ht="11.25">
      <c r="B4030" s="227"/>
      <c r="C4030" s="228"/>
      <c r="D4030" s="206" t="s">
        <v>546</v>
      </c>
      <c r="E4030" s="229" t="s">
        <v>19</v>
      </c>
      <c r="F4030" s="230" t="s">
        <v>1837</v>
      </c>
      <c r="G4030" s="228"/>
      <c r="H4030" s="229" t="s">
        <v>19</v>
      </c>
      <c r="I4030" s="231"/>
      <c r="J4030" s="228"/>
      <c r="K4030" s="228"/>
      <c r="L4030" s="232"/>
      <c r="M4030" s="233"/>
      <c r="N4030" s="234"/>
      <c r="O4030" s="234"/>
      <c r="P4030" s="234"/>
      <c r="Q4030" s="234"/>
      <c r="R4030" s="234"/>
      <c r="S4030" s="234"/>
      <c r="T4030" s="235"/>
      <c r="AT4030" s="236" t="s">
        <v>546</v>
      </c>
      <c r="AU4030" s="236" t="s">
        <v>85</v>
      </c>
      <c r="AV4030" s="15" t="s">
        <v>79</v>
      </c>
      <c r="AW4030" s="15" t="s">
        <v>33</v>
      </c>
      <c r="AX4030" s="15" t="s">
        <v>72</v>
      </c>
      <c r="AY4030" s="236" t="s">
        <v>525</v>
      </c>
    </row>
    <row r="4031" spans="2:51" s="13" customFormat="1" ht="11.25">
      <c r="B4031" s="204"/>
      <c r="C4031" s="205"/>
      <c r="D4031" s="206" t="s">
        <v>546</v>
      </c>
      <c r="E4031" s="207" t="s">
        <v>19</v>
      </c>
      <c r="F4031" s="208" t="s">
        <v>4586</v>
      </c>
      <c r="G4031" s="205"/>
      <c r="H4031" s="209">
        <v>34.54</v>
      </c>
      <c r="I4031" s="210"/>
      <c r="J4031" s="205"/>
      <c r="K4031" s="205"/>
      <c r="L4031" s="211"/>
      <c r="M4031" s="212"/>
      <c r="N4031" s="213"/>
      <c r="O4031" s="213"/>
      <c r="P4031" s="213"/>
      <c r="Q4031" s="213"/>
      <c r="R4031" s="213"/>
      <c r="S4031" s="213"/>
      <c r="T4031" s="214"/>
      <c r="AT4031" s="215" t="s">
        <v>546</v>
      </c>
      <c r="AU4031" s="215" t="s">
        <v>85</v>
      </c>
      <c r="AV4031" s="13" t="s">
        <v>85</v>
      </c>
      <c r="AW4031" s="13" t="s">
        <v>33</v>
      </c>
      <c r="AX4031" s="13" t="s">
        <v>72</v>
      </c>
      <c r="AY4031" s="215" t="s">
        <v>525</v>
      </c>
    </row>
    <row r="4032" spans="2:51" s="15" customFormat="1" ht="11.25">
      <c r="B4032" s="227"/>
      <c r="C4032" s="228"/>
      <c r="D4032" s="206" t="s">
        <v>546</v>
      </c>
      <c r="E4032" s="229" t="s">
        <v>19</v>
      </c>
      <c r="F4032" s="230" t="s">
        <v>2031</v>
      </c>
      <c r="G4032" s="228"/>
      <c r="H4032" s="229" t="s">
        <v>19</v>
      </c>
      <c r="I4032" s="231"/>
      <c r="J4032" s="228"/>
      <c r="K4032" s="228"/>
      <c r="L4032" s="232"/>
      <c r="M4032" s="233"/>
      <c r="N4032" s="234"/>
      <c r="O4032" s="234"/>
      <c r="P4032" s="234"/>
      <c r="Q4032" s="234"/>
      <c r="R4032" s="234"/>
      <c r="S4032" s="234"/>
      <c r="T4032" s="235"/>
      <c r="AT4032" s="236" t="s">
        <v>546</v>
      </c>
      <c r="AU4032" s="236" t="s">
        <v>85</v>
      </c>
      <c r="AV4032" s="15" t="s">
        <v>79</v>
      </c>
      <c r="AW4032" s="15" t="s">
        <v>33</v>
      </c>
      <c r="AX4032" s="15" t="s">
        <v>72</v>
      </c>
      <c r="AY4032" s="236" t="s">
        <v>525</v>
      </c>
    </row>
    <row r="4033" spans="2:51" s="13" customFormat="1" ht="11.25">
      <c r="B4033" s="204"/>
      <c r="C4033" s="205"/>
      <c r="D4033" s="206" t="s">
        <v>546</v>
      </c>
      <c r="E4033" s="207" t="s">
        <v>19</v>
      </c>
      <c r="F4033" s="208" t="s">
        <v>1832</v>
      </c>
      <c r="G4033" s="205"/>
      <c r="H4033" s="209">
        <v>6.13</v>
      </c>
      <c r="I4033" s="210"/>
      <c r="J4033" s="205"/>
      <c r="K4033" s="205"/>
      <c r="L4033" s="211"/>
      <c r="M4033" s="212"/>
      <c r="N4033" s="213"/>
      <c r="O4033" s="213"/>
      <c r="P4033" s="213"/>
      <c r="Q4033" s="213"/>
      <c r="R4033" s="213"/>
      <c r="S4033" s="213"/>
      <c r="T4033" s="214"/>
      <c r="AT4033" s="215" t="s">
        <v>546</v>
      </c>
      <c r="AU4033" s="215" t="s">
        <v>85</v>
      </c>
      <c r="AV4033" s="13" t="s">
        <v>85</v>
      </c>
      <c r="AW4033" s="13" t="s">
        <v>33</v>
      </c>
      <c r="AX4033" s="13" t="s">
        <v>72</v>
      </c>
      <c r="AY4033" s="215" t="s">
        <v>525</v>
      </c>
    </row>
    <row r="4034" spans="2:51" s="16" customFormat="1" ht="11.25">
      <c r="B4034" s="237"/>
      <c r="C4034" s="238"/>
      <c r="D4034" s="206" t="s">
        <v>546</v>
      </c>
      <c r="E4034" s="239" t="s">
        <v>466</v>
      </c>
      <c r="F4034" s="240" t="s">
        <v>590</v>
      </c>
      <c r="G4034" s="238"/>
      <c r="H4034" s="241">
        <v>51.93</v>
      </c>
      <c r="I4034" s="242"/>
      <c r="J4034" s="238"/>
      <c r="K4034" s="238"/>
      <c r="L4034" s="243"/>
      <c r="M4034" s="244"/>
      <c r="N4034" s="245"/>
      <c r="O4034" s="245"/>
      <c r="P4034" s="245"/>
      <c r="Q4034" s="245"/>
      <c r="R4034" s="245"/>
      <c r="S4034" s="245"/>
      <c r="T4034" s="246"/>
      <c r="AT4034" s="247" t="s">
        <v>546</v>
      </c>
      <c r="AU4034" s="247" t="s">
        <v>85</v>
      </c>
      <c r="AV4034" s="16" t="s">
        <v>573</v>
      </c>
      <c r="AW4034" s="16" t="s">
        <v>33</v>
      </c>
      <c r="AX4034" s="16" t="s">
        <v>72</v>
      </c>
      <c r="AY4034" s="247" t="s">
        <v>525</v>
      </c>
    </row>
    <row r="4035" spans="2:51" s="15" customFormat="1" ht="11.25">
      <c r="B4035" s="227"/>
      <c r="C4035" s="228"/>
      <c r="D4035" s="206" t="s">
        <v>546</v>
      </c>
      <c r="E4035" s="229" t="s">
        <v>19</v>
      </c>
      <c r="F4035" s="230" t="s">
        <v>4587</v>
      </c>
      <c r="G4035" s="228"/>
      <c r="H4035" s="229" t="s">
        <v>19</v>
      </c>
      <c r="I4035" s="231"/>
      <c r="J4035" s="228"/>
      <c r="K4035" s="228"/>
      <c r="L4035" s="232"/>
      <c r="M4035" s="233"/>
      <c r="N4035" s="234"/>
      <c r="O4035" s="234"/>
      <c r="P4035" s="234"/>
      <c r="Q4035" s="234"/>
      <c r="R4035" s="234"/>
      <c r="S4035" s="234"/>
      <c r="T4035" s="235"/>
      <c r="AT4035" s="236" t="s">
        <v>546</v>
      </c>
      <c r="AU4035" s="236" t="s">
        <v>85</v>
      </c>
      <c r="AV4035" s="15" t="s">
        <v>79</v>
      </c>
      <c r="AW4035" s="15" t="s">
        <v>33</v>
      </c>
      <c r="AX4035" s="15" t="s">
        <v>72</v>
      </c>
      <c r="AY4035" s="236" t="s">
        <v>525</v>
      </c>
    </row>
    <row r="4036" spans="2:51" s="15" customFormat="1" ht="11.25">
      <c r="B4036" s="227"/>
      <c r="C4036" s="228"/>
      <c r="D4036" s="206" t="s">
        <v>546</v>
      </c>
      <c r="E4036" s="229" t="s">
        <v>19</v>
      </c>
      <c r="F4036" s="230" t="s">
        <v>1963</v>
      </c>
      <c r="G4036" s="228"/>
      <c r="H4036" s="229" t="s">
        <v>19</v>
      </c>
      <c r="I4036" s="231"/>
      <c r="J4036" s="228"/>
      <c r="K4036" s="228"/>
      <c r="L4036" s="232"/>
      <c r="M4036" s="233"/>
      <c r="N4036" s="234"/>
      <c r="O4036" s="234"/>
      <c r="P4036" s="234"/>
      <c r="Q4036" s="234"/>
      <c r="R4036" s="234"/>
      <c r="S4036" s="234"/>
      <c r="T4036" s="235"/>
      <c r="AT4036" s="236" t="s">
        <v>546</v>
      </c>
      <c r="AU4036" s="236" t="s">
        <v>85</v>
      </c>
      <c r="AV4036" s="15" t="s">
        <v>79</v>
      </c>
      <c r="AW4036" s="15" t="s">
        <v>33</v>
      </c>
      <c r="AX4036" s="15" t="s">
        <v>72</v>
      </c>
      <c r="AY4036" s="236" t="s">
        <v>525</v>
      </c>
    </row>
    <row r="4037" spans="2:51" s="13" customFormat="1" ht="11.25">
      <c r="B4037" s="204"/>
      <c r="C4037" s="205"/>
      <c r="D4037" s="206" t="s">
        <v>546</v>
      </c>
      <c r="E4037" s="207" t="s">
        <v>19</v>
      </c>
      <c r="F4037" s="208" t="s">
        <v>3879</v>
      </c>
      <c r="G4037" s="205"/>
      <c r="H4037" s="209">
        <v>12.51</v>
      </c>
      <c r="I4037" s="210"/>
      <c r="J4037" s="205"/>
      <c r="K4037" s="205"/>
      <c r="L4037" s="211"/>
      <c r="M4037" s="212"/>
      <c r="N4037" s="213"/>
      <c r="O4037" s="213"/>
      <c r="P4037" s="213"/>
      <c r="Q4037" s="213"/>
      <c r="R4037" s="213"/>
      <c r="S4037" s="213"/>
      <c r="T4037" s="214"/>
      <c r="AT4037" s="215" t="s">
        <v>546</v>
      </c>
      <c r="AU4037" s="215" t="s">
        <v>85</v>
      </c>
      <c r="AV4037" s="13" t="s">
        <v>85</v>
      </c>
      <c r="AW4037" s="13" t="s">
        <v>33</v>
      </c>
      <c r="AX4037" s="13" t="s">
        <v>72</v>
      </c>
      <c r="AY4037" s="215" t="s">
        <v>525</v>
      </c>
    </row>
    <row r="4038" spans="2:51" s="15" customFormat="1" ht="11.25">
      <c r="B4038" s="227"/>
      <c r="C4038" s="228"/>
      <c r="D4038" s="206" t="s">
        <v>546</v>
      </c>
      <c r="E4038" s="229" t="s">
        <v>19</v>
      </c>
      <c r="F4038" s="230" t="s">
        <v>1990</v>
      </c>
      <c r="G4038" s="228"/>
      <c r="H4038" s="229" t="s">
        <v>19</v>
      </c>
      <c r="I4038" s="231"/>
      <c r="J4038" s="228"/>
      <c r="K4038" s="228"/>
      <c r="L4038" s="232"/>
      <c r="M4038" s="233"/>
      <c r="N4038" s="234"/>
      <c r="O4038" s="234"/>
      <c r="P4038" s="234"/>
      <c r="Q4038" s="234"/>
      <c r="R4038" s="234"/>
      <c r="S4038" s="234"/>
      <c r="T4038" s="235"/>
      <c r="AT4038" s="236" t="s">
        <v>546</v>
      </c>
      <c r="AU4038" s="236" t="s">
        <v>85</v>
      </c>
      <c r="AV4038" s="15" t="s">
        <v>79</v>
      </c>
      <c r="AW4038" s="15" t="s">
        <v>33</v>
      </c>
      <c r="AX4038" s="15" t="s">
        <v>72</v>
      </c>
      <c r="AY4038" s="236" t="s">
        <v>525</v>
      </c>
    </row>
    <row r="4039" spans="2:51" s="13" customFormat="1" ht="11.25">
      <c r="B4039" s="204"/>
      <c r="C4039" s="205"/>
      <c r="D4039" s="206" t="s">
        <v>546</v>
      </c>
      <c r="E4039" s="207" t="s">
        <v>19</v>
      </c>
      <c r="F4039" s="208" t="s">
        <v>3816</v>
      </c>
      <c r="G4039" s="205"/>
      <c r="H4039" s="209">
        <v>3.8</v>
      </c>
      <c r="I4039" s="210"/>
      <c r="J4039" s="205"/>
      <c r="K4039" s="205"/>
      <c r="L4039" s="211"/>
      <c r="M4039" s="212"/>
      <c r="N4039" s="213"/>
      <c r="O4039" s="213"/>
      <c r="P4039" s="213"/>
      <c r="Q4039" s="213"/>
      <c r="R4039" s="213"/>
      <c r="S4039" s="213"/>
      <c r="T4039" s="214"/>
      <c r="AT4039" s="215" t="s">
        <v>546</v>
      </c>
      <c r="AU4039" s="215" t="s">
        <v>85</v>
      </c>
      <c r="AV4039" s="13" t="s">
        <v>85</v>
      </c>
      <c r="AW4039" s="13" t="s">
        <v>33</v>
      </c>
      <c r="AX4039" s="13" t="s">
        <v>72</v>
      </c>
      <c r="AY4039" s="215" t="s">
        <v>525</v>
      </c>
    </row>
    <row r="4040" spans="2:51" s="15" customFormat="1" ht="11.25">
      <c r="B4040" s="227"/>
      <c r="C4040" s="228"/>
      <c r="D4040" s="206" t="s">
        <v>546</v>
      </c>
      <c r="E4040" s="229" t="s">
        <v>19</v>
      </c>
      <c r="F4040" s="230" t="s">
        <v>1993</v>
      </c>
      <c r="G4040" s="228"/>
      <c r="H4040" s="229" t="s">
        <v>19</v>
      </c>
      <c r="I4040" s="231"/>
      <c r="J4040" s="228"/>
      <c r="K4040" s="228"/>
      <c r="L4040" s="232"/>
      <c r="M4040" s="233"/>
      <c r="N4040" s="234"/>
      <c r="O4040" s="234"/>
      <c r="P4040" s="234"/>
      <c r="Q4040" s="234"/>
      <c r="R4040" s="234"/>
      <c r="S4040" s="234"/>
      <c r="T4040" s="235"/>
      <c r="AT4040" s="236" t="s">
        <v>546</v>
      </c>
      <c r="AU4040" s="236" t="s">
        <v>85</v>
      </c>
      <c r="AV4040" s="15" t="s">
        <v>79</v>
      </c>
      <c r="AW4040" s="15" t="s">
        <v>33</v>
      </c>
      <c r="AX4040" s="15" t="s">
        <v>72</v>
      </c>
      <c r="AY4040" s="236" t="s">
        <v>525</v>
      </c>
    </row>
    <row r="4041" spans="2:51" s="13" customFormat="1" ht="11.25">
      <c r="B4041" s="204"/>
      <c r="C4041" s="205"/>
      <c r="D4041" s="206" t="s">
        <v>546</v>
      </c>
      <c r="E4041" s="207" t="s">
        <v>19</v>
      </c>
      <c r="F4041" s="208" t="s">
        <v>3811</v>
      </c>
      <c r="G4041" s="205"/>
      <c r="H4041" s="209">
        <v>1.98</v>
      </c>
      <c r="I4041" s="210"/>
      <c r="J4041" s="205"/>
      <c r="K4041" s="205"/>
      <c r="L4041" s="211"/>
      <c r="M4041" s="212"/>
      <c r="N4041" s="213"/>
      <c r="O4041" s="213"/>
      <c r="P4041" s="213"/>
      <c r="Q4041" s="213"/>
      <c r="R4041" s="213"/>
      <c r="S4041" s="213"/>
      <c r="T4041" s="214"/>
      <c r="AT4041" s="215" t="s">
        <v>546</v>
      </c>
      <c r="AU4041" s="215" t="s">
        <v>85</v>
      </c>
      <c r="AV4041" s="13" t="s">
        <v>85</v>
      </c>
      <c r="AW4041" s="13" t="s">
        <v>33</v>
      </c>
      <c r="AX4041" s="13" t="s">
        <v>72</v>
      </c>
      <c r="AY4041" s="215" t="s">
        <v>525</v>
      </c>
    </row>
    <row r="4042" spans="2:51" s="15" customFormat="1" ht="11.25">
      <c r="B4042" s="227"/>
      <c r="C4042" s="228"/>
      <c r="D4042" s="206" t="s">
        <v>546</v>
      </c>
      <c r="E4042" s="229" t="s">
        <v>19</v>
      </c>
      <c r="F4042" s="230" t="s">
        <v>2047</v>
      </c>
      <c r="G4042" s="228"/>
      <c r="H4042" s="229" t="s">
        <v>19</v>
      </c>
      <c r="I4042" s="231"/>
      <c r="J4042" s="228"/>
      <c r="K4042" s="228"/>
      <c r="L4042" s="232"/>
      <c r="M4042" s="233"/>
      <c r="N4042" s="234"/>
      <c r="O4042" s="234"/>
      <c r="P4042" s="234"/>
      <c r="Q4042" s="234"/>
      <c r="R4042" s="234"/>
      <c r="S4042" s="234"/>
      <c r="T4042" s="235"/>
      <c r="AT4042" s="236" t="s">
        <v>546</v>
      </c>
      <c r="AU4042" s="236" t="s">
        <v>85</v>
      </c>
      <c r="AV4042" s="15" t="s">
        <v>79</v>
      </c>
      <c r="AW4042" s="15" t="s">
        <v>33</v>
      </c>
      <c r="AX4042" s="15" t="s">
        <v>72</v>
      </c>
      <c r="AY4042" s="236" t="s">
        <v>525</v>
      </c>
    </row>
    <row r="4043" spans="2:51" s="13" customFormat="1" ht="11.25">
      <c r="B4043" s="204"/>
      <c r="C4043" s="205"/>
      <c r="D4043" s="206" t="s">
        <v>546</v>
      </c>
      <c r="E4043" s="207" t="s">
        <v>19</v>
      </c>
      <c r="F4043" s="208" t="s">
        <v>3801</v>
      </c>
      <c r="G4043" s="205"/>
      <c r="H4043" s="209">
        <v>27.35</v>
      </c>
      <c r="I4043" s="210"/>
      <c r="J4043" s="205"/>
      <c r="K4043" s="205"/>
      <c r="L4043" s="211"/>
      <c r="M4043" s="212"/>
      <c r="N4043" s="213"/>
      <c r="O4043" s="213"/>
      <c r="P4043" s="213"/>
      <c r="Q4043" s="213"/>
      <c r="R4043" s="213"/>
      <c r="S4043" s="213"/>
      <c r="T4043" s="214"/>
      <c r="AT4043" s="215" t="s">
        <v>546</v>
      </c>
      <c r="AU4043" s="215" t="s">
        <v>85</v>
      </c>
      <c r="AV4043" s="13" t="s">
        <v>85</v>
      </c>
      <c r="AW4043" s="13" t="s">
        <v>33</v>
      </c>
      <c r="AX4043" s="13" t="s">
        <v>72</v>
      </c>
      <c r="AY4043" s="215" t="s">
        <v>525</v>
      </c>
    </row>
    <row r="4044" spans="2:51" s="15" customFormat="1" ht="11.25">
      <c r="B4044" s="227"/>
      <c r="C4044" s="228"/>
      <c r="D4044" s="206" t="s">
        <v>546</v>
      </c>
      <c r="E4044" s="229" t="s">
        <v>19</v>
      </c>
      <c r="F4044" s="230" t="s">
        <v>2055</v>
      </c>
      <c r="G4044" s="228"/>
      <c r="H4044" s="229" t="s">
        <v>19</v>
      </c>
      <c r="I4044" s="231"/>
      <c r="J4044" s="228"/>
      <c r="K4044" s="228"/>
      <c r="L4044" s="232"/>
      <c r="M4044" s="233"/>
      <c r="N4044" s="234"/>
      <c r="O4044" s="234"/>
      <c r="P4044" s="234"/>
      <c r="Q4044" s="234"/>
      <c r="R4044" s="234"/>
      <c r="S4044" s="234"/>
      <c r="T4044" s="235"/>
      <c r="AT4044" s="236" t="s">
        <v>546</v>
      </c>
      <c r="AU4044" s="236" t="s">
        <v>85</v>
      </c>
      <c r="AV4044" s="15" t="s">
        <v>79</v>
      </c>
      <c r="AW4044" s="15" t="s">
        <v>33</v>
      </c>
      <c r="AX4044" s="15" t="s">
        <v>72</v>
      </c>
      <c r="AY4044" s="236" t="s">
        <v>525</v>
      </c>
    </row>
    <row r="4045" spans="2:51" s="13" customFormat="1" ht="11.25">
      <c r="B4045" s="204"/>
      <c r="C4045" s="205"/>
      <c r="D4045" s="206" t="s">
        <v>546</v>
      </c>
      <c r="E4045" s="207" t="s">
        <v>19</v>
      </c>
      <c r="F4045" s="208" t="s">
        <v>3812</v>
      </c>
      <c r="G4045" s="205"/>
      <c r="H4045" s="209">
        <v>2.0299999999999998</v>
      </c>
      <c r="I4045" s="210"/>
      <c r="J4045" s="205"/>
      <c r="K4045" s="205"/>
      <c r="L4045" s="211"/>
      <c r="M4045" s="212"/>
      <c r="N4045" s="213"/>
      <c r="O4045" s="213"/>
      <c r="P4045" s="213"/>
      <c r="Q4045" s="213"/>
      <c r="R4045" s="213"/>
      <c r="S4045" s="213"/>
      <c r="T4045" s="214"/>
      <c r="AT4045" s="215" t="s">
        <v>546</v>
      </c>
      <c r="AU4045" s="215" t="s">
        <v>85</v>
      </c>
      <c r="AV4045" s="13" t="s">
        <v>85</v>
      </c>
      <c r="AW4045" s="13" t="s">
        <v>33</v>
      </c>
      <c r="AX4045" s="13" t="s">
        <v>72</v>
      </c>
      <c r="AY4045" s="215" t="s">
        <v>525</v>
      </c>
    </row>
    <row r="4046" spans="2:51" s="15" customFormat="1" ht="11.25">
      <c r="B4046" s="227"/>
      <c r="C4046" s="228"/>
      <c r="D4046" s="206" t="s">
        <v>546</v>
      </c>
      <c r="E4046" s="229" t="s">
        <v>19</v>
      </c>
      <c r="F4046" s="230" t="s">
        <v>2057</v>
      </c>
      <c r="G4046" s="228"/>
      <c r="H4046" s="229" t="s">
        <v>19</v>
      </c>
      <c r="I4046" s="231"/>
      <c r="J4046" s="228"/>
      <c r="K4046" s="228"/>
      <c r="L4046" s="232"/>
      <c r="M4046" s="233"/>
      <c r="N4046" s="234"/>
      <c r="O4046" s="234"/>
      <c r="P4046" s="234"/>
      <c r="Q4046" s="234"/>
      <c r="R4046" s="234"/>
      <c r="S4046" s="234"/>
      <c r="T4046" s="235"/>
      <c r="AT4046" s="236" t="s">
        <v>546</v>
      </c>
      <c r="AU4046" s="236" t="s">
        <v>85</v>
      </c>
      <c r="AV4046" s="15" t="s">
        <v>79</v>
      </c>
      <c r="AW4046" s="15" t="s">
        <v>33</v>
      </c>
      <c r="AX4046" s="15" t="s">
        <v>72</v>
      </c>
      <c r="AY4046" s="236" t="s">
        <v>525</v>
      </c>
    </row>
    <row r="4047" spans="2:51" s="13" customFormat="1" ht="11.25">
      <c r="B4047" s="204"/>
      <c r="C4047" s="205"/>
      <c r="D4047" s="206" t="s">
        <v>546</v>
      </c>
      <c r="E4047" s="207" t="s">
        <v>19</v>
      </c>
      <c r="F4047" s="208" t="s">
        <v>3813</v>
      </c>
      <c r="G4047" s="205"/>
      <c r="H4047" s="209">
        <v>2.1</v>
      </c>
      <c r="I4047" s="210"/>
      <c r="J4047" s="205"/>
      <c r="K4047" s="205"/>
      <c r="L4047" s="211"/>
      <c r="M4047" s="212"/>
      <c r="N4047" s="213"/>
      <c r="O4047" s="213"/>
      <c r="P4047" s="213"/>
      <c r="Q4047" s="213"/>
      <c r="R4047" s="213"/>
      <c r="S4047" s="213"/>
      <c r="T4047" s="214"/>
      <c r="AT4047" s="215" t="s">
        <v>546</v>
      </c>
      <c r="AU4047" s="215" t="s">
        <v>85</v>
      </c>
      <c r="AV4047" s="13" t="s">
        <v>85</v>
      </c>
      <c r="AW4047" s="13" t="s">
        <v>33</v>
      </c>
      <c r="AX4047" s="13" t="s">
        <v>72</v>
      </c>
      <c r="AY4047" s="215" t="s">
        <v>525</v>
      </c>
    </row>
    <row r="4048" spans="2:51" s="15" customFormat="1" ht="11.25">
      <c r="B4048" s="227"/>
      <c r="C4048" s="228"/>
      <c r="D4048" s="206" t="s">
        <v>546</v>
      </c>
      <c r="E4048" s="229" t="s">
        <v>19</v>
      </c>
      <c r="F4048" s="230" t="s">
        <v>2059</v>
      </c>
      <c r="G4048" s="228"/>
      <c r="H4048" s="229" t="s">
        <v>19</v>
      </c>
      <c r="I4048" s="231"/>
      <c r="J4048" s="228"/>
      <c r="K4048" s="228"/>
      <c r="L4048" s="232"/>
      <c r="M4048" s="233"/>
      <c r="N4048" s="234"/>
      <c r="O4048" s="234"/>
      <c r="P4048" s="234"/>
      <c r="Q4048" s="234"/>
      <c r="R4048" s="234"/>
      <c r="S4048" s="234"/>
      <c r="T4048" s="235"/>
      <c r="AT4048" s="236" t="s">
        <v>546</v>
      </c>
      <c r="AU4048" s="236" t="s">
        <v>85</v>
      </c>
      <c r="AV4048" s="15" t="s">
        <v>79</v>
      </c>
      <c r="AW4048" s="15" t="s">
        <v>33</v>
      </c>
      <c r="AX4048" s="15" t="s">
        <v>72</v>
      </c>
      <c r="AY4048" s="236" t="s">
        <v>525</v>
      </c>
    </row>
    <row r="4049" spans="2:51" s="13" customFormat="1" ht="11.25">
      <c r="B4049" s="204"/>
      <c r="C4049" s="205"/>
      <c r="D4049" s="206" t="s">
        <v>546</v>
      </c>
      <c r="E4049" s="207" t="s">
        <v>19</v>
      </c>
      <c r="F4049" s="208" t="s">
        <v>3817</v>
      </c>
      <c r="G4049" s="205"/>
      <c r="H4049" s="209">
        <v>3.87</v>
      </c>
      <c r="I4049" s="210"/>
      <c r="J4049" s="205"/>
      <c r="K4049" s="205"/>
      <c r="L4049" s="211"/>
      <c r="M4049" s="212"/>
      <c r="N4049" s="213"/>
      <c r="O4049" s="213"/>
      <c r="P4049" s="213"/>
      <c r="Q4049" s="213"/>
      <c r="R4049" s="213"/>
      <c r="S4049" s="213"/>
      <c r="T4049" s="214"/>
      <c r="AT4049" s="215" t="s">
        <v>546</v>
      </c>
      <c r="AU4049" s="215" t="s">
        <v>85</v>
      </c>
      <c r="AV4049" s="13" t="s">
        <v>85</v>
      </c>
      <c r="AW4049" s="13" t="s">
        <v>33</v>
      </c>
      <c r="AX4049" s="13" t="s">
        <v>72</v>
      </c>
      <c r="AY4049" s="215" t="s">
        <v>525</v>
      </c>
    </row>
    <row r="4050" spans="2:51" s="15" customFormat="1" ht="11.25">
      <c r="B4050" s="227"/>
      <c r="C4050" s="228"/>
      <c r="D4050" s="206" t="s">
        <v>546</v>
      </c>
      <c r="E4050" s="229" t="s">
        <v>19</v>
      </c>
      <c r="F4050" s="230" t="s">
        <v>2073</v>
      </c>
      <c r="G4050" s="228"/>
      <c r="H4050" s="229" t="s">
        <v>19</v>
      </c>
      <c r="I4050" s="231"/>
      <c r="J4050" s="228"/>
      <c r="K4050" s="228"/>
      <c r="L4050" s="232"/>
      <c r="M4050" s="233"/>
      <c r="N4050" s="234"/>
      <c r="O4050" s="234"/>
      <c r="P4050" s="234"/>
      <c r="Q4050" s="234"/>
      <c r="R4050" s="234"/>
      <c r="S4050" s="234"/>
      <c r="T4050" s="235"/>
      <c r="AT4050" s="236" t="s">
        <v>546</v>
      </c>
      <c r="AU4050" s="236" t="s">
        <v>85</v>
      </c>
      <c r="AV4050" s="15" t="s">
        <v>79</v>
      </c>
      <c r="AW4050" s="15" t="s">
        <v>33</v>
      </c>
      <c r="AX4050" s="15" t="s">
        <v>72</v>
      </c>
      <c r="AY4050" s="236" t="s">
        <v>525</v>
      </c>
    </row>
    <row r="4051" spans="2:51" s="13" customFormat="1" ht="11.25">
      <c r="B4051" s="204"/>
      <c r="C4051" s="205"/>
      <c r="D4051" s="206" t="s">
        <v>546</v>
      </c>
      <c r="E4051" s="207" t="s">
        <v>19</v>
      </c>
      <c r="F4051" s="208" t="s">
        <v>3819</v>
      </c>
      <c r="G4051" s="205"/>
      <c r="H4051" s="209">
        <v>6.68</v>
      </c>
      <c r="I4051" s="210"/>
      <c r="J4051" s="205"/>
      <c r="K4051" s="205"/>
      <c r="L4051" s="211"/>
      <c r="M4051" s="212"/>
      <c r="N4051" s="213"/>
      <c r="O4051" s="213"/>
      <c r="P4051" s="213"/>
      <c r="Q4051" s="213"/>
      <c r="R4051" s="213"/>
      <c r="S4051" s="213"/>
      <c r="T4051" s="214"/>
      <c r="AT4051" s="215" t="s">
        <v>546</v>
      </c>
      <c r="AU4051" s="215" t="s">
        <v>85</v>
      </c>
      <c r="AV4051" s="13" t="s">
        <v>85</v>
      </c>
      <c r="AW4051" s="13" t="s">
        <v>33</v>
      </c>
      <c r="AX4051" s="13" t="s">
        <v>72</v>
      </c>
      <c r="AY4051" s="215" t="s">
        <v>525</v>
      </c>
    </row>
    <row r="4052" spans="2:51" s="15" customFormat="1" ht="11.25">
      <c r="B4052" s="227"/>
      <c r="C4052" s="228"/>
      <c r="D4052" s="206" t="s">
        <v>546</v>
      </c>
      <c r="E4052" s="229" t="s">
        <v>19</v>
      </c>
      <c r="F4052" s="230" t="s">
        <v>2080</v>
      </c>
      <c r="G4052" s="228"/>
      <c r="H4052" s="229" t="s">
        <v>19</v>
      </c>
      <c r="I4052" s="231"/>
      <c r="J4052" s="228"/>
      <c r="K4052" s="228"/>
      <c r="L4052" s="232"/>
      <c r="M4052" s="233"/>
      <c r="N4052" s="234"/>
      <c r="O4052" s="234"/>
      <c r="P4052" s="234"/>
      <c r="Q4052" s="234"/>
      <c r="R4052" s="234"/>
      <c r="S4052" s="234"/>
      <c r="T4052" s="235"/>
      <c r="AT4052" s="236" t="s">
        <v>546</v>
      </c>
      <c r="AU4052" s="236" t="s">
        <v>85</v>
      </c>
      <c r="AV4052" s="15" t="s">
        <v>79</v>
      </c>
      <c r="AW4052" s="15" t="s">
        <v>33</v>
      </c>
      <c r="AX4052" s="15" t="s">
        <v>72</v>
      </c>
      <c r="AY4052" s="236" t="s">
        <v>525</v>
      </c>
    </row>
    <row r="4053" spans="2:51" s="13" customFormat="1" ht="11.25">
      <c r="B4053" s="204"/>
      <c r="C4053" s="205"/>
      <c r="D4053" s="206" t="s">
        <v>546</v>
      </c>
      <c r="E4053" s="207" t="s">
        <v>19</v>
      </c>
      <c r="F4053" s="208" t="s">
        <v>3818</v>
      </c>
      <c r="G4053" s="205"/>
      <c r="H4053" s="209">
        <v>6.06</v>
      </c>
      <c r="I4053" s="210"/>
      <c r="J4053" s="205"/>
      <c r="K4053" s="205"/>
      <c r="L4053" s="211"/>
      <c r="M4053" s="212"/>
      <c r="N4053" s="213"/>
      <c r="O4053" s="213"/>
      <c r="P4053" s="213"/>
      <c r="Q4053" s="213"/>
      <c r="R4053" s="213"/>
      <c r="S4053" s="213"/>
      <c r="T4053" s="214"/>
      <c r="AT4053" s="215" t="s">
        <v>546</v>
      </c>
      <c r="AU4053" s="215" t="s">
        <v>85</v>
      </c>
      <c r="AV4053" s="13" t="s">
        <v>85</v>
      </c>
      <c r="AW4053" s="13" t="s">
        <v>33</v>
      </c>
      <c r="AX4053" s="13" t="s">
        <v>72</v>
      </c>
      <c r="AY4053" s="215" t="s">
        <v>525</v>
      </c>
    </row>
    <row r="4054" spans="2:51" s="15" customFormat="1" ht="11.25">
      <c r="B4054" s="227"/>
      <c r="C4054" s="228"/>
      <c r="D4054" s="206" t="s">
        <v>546</v>
      </c>
      <c r="E4054" s="229" t="s">
        <v>19</v>
      </c>
      <c r="F4054" s="230" t="s">
        <v>2082</v>
      </c>
      <c r="G4054" s="228"/>
      <c r="H4054" s="229" t="s">
        <v>19</v>
      </c>
      <c r="I4054" s="231"/>
      <c r="J4054" s="228"/>
      <c r="K4054" s="228"/>
      <c r="L4054" s="232"/>
      <c r="M4054" s="233"/>
      <c r="N4054" s="234"/>
      <c r="O4054" s="234"/>
      <c r="P4054" s="234"/>
      <c r="Q4054" s="234"/>
      <c r="R4054" s="234"/>
      <c r="S4054" s="234"/>
      <c r="T4054" s="235"/>
      <c r="AT4054" s="236" t="s">
        <v>546</v>
      </c>
      <c r="AU4054" s="236" t="s">
        <v>85</v>
      </c>
      <c r="AV4054" s="15" t="s">
        <v>79</v>
      </c>
      <c r="AW4054" s="15" t="s">
        <v>33</v>
      </c>
      <c r="AX4054" s="15" t="s">
        <v>72</v>
      </c>
      <c r="AY4054" s="236" t="s">
        <v>525</v>
      </c>
    </row>
    <row r="4055" spans="2:51" s="13" customFormat="1" ht="11.25">
      <c r="B4055" s="204"/>
      <c r="C4055" s="205"/>
      <c r="D4055" s="206" t="s">
        <v>546</v>
      </c>
      <c r="E4055" s="207" t="s">
        <v>19</v>
      </c>
      <c r="F4055" s="208" t="s">
        <v>1832</v>
      </c>
      <c r="G4055" s="205"/>
      <c r="H4055" s="209">
        <v>6.13</v>
      </c>
      <c r="I4055" s="210"/>
      <c r="J4055" s="205"/>
      <c r="K4055" s="205"/>
      <c r="L4055" s="211"/>
      <c r="M4055" s="212"/>
      <c r="N4055" s="213"/>
      <c r="O4055" s="213"/>
      <c r="P4055" s="213"/>
      <c r="Q4055" s="213"/>
      <c r="R4055" s="213"/>
      <c r="S4055" s="213"/>
      <c r="T4055" s="214"/>
      <c r="AT4055" s="215" t="s">
        <v>546</v>
      </c>
      <c r="AU4055" s="215" t="s">
        <v>85</v>
      </c>
      <c r="AV4055" s="13" t="s">
        <v>85</v>
      </c>
      <c r="AW4055" s="13" t="s">
        <v>33</v>
      </c>
      <c r="AX4055" s="13" t="s">
        <v>72</v>
      </c>
      <c r="AY4055" s="215" t="s">
        <v>525</v>
      </c>
    </row>
    <row r="4056" spans="2:51" s="15" customFormat="1" ht="11.25">
      <c r="B4056" s="227"/>
      <c r="C4056" s="228"/>
      <c r="D4056" s="206" t="s">
        <v>546</v>
      </c>
      <c r="E4056" s="229" t="s">
        <v>19</v>
      </c>
      <c r="F4056" s="230" t="s">
        <v>2085</v>
      </c>
      <c r="G4056" s="228"/>
      <c r="H4056" s="229" t="s">
        <v>19</v>
      </c>
      <c r="I4056" s="231"/>
      <c r="J4056" s="228"/>
      <c r="K4056" s="228"/>
      <c r="L4056" s="232"/>
      <c r="M4056" s="233"/>
      <c r="N4056" s="234"/>
      <c r="O4056" s="234"/>
      <c r="P4056" s="234"/>
      <c r="Q4056" s="234"/>
      <c r="R4056" s="234"/>
      <c r="S4056" s="234"/>
      <c r="T4056" s="235"/>
      <c r="AT4056" s="236" t="s">
        <v>546</v>
      </c>
      <c r="AU4056" s="236" t="s">
        <v>85</v>
      </c>
      <c r="AV4056" s="15" t="s">
        <v>79</v>
      </c>
      <c r="AW4056" s="15" t="s">
        <v>33</v>
      </c>
      <c r="AX4056" s="15" t="s">
        <v>72</v>
      </c>
      <c r="AY4056" s="236" t="s">
        <v>525</v>
      </c>
    </row>
    <row r="4057" spans="2:51" s="13" customFormat="1" ht="11.25">
      <c r="B4057" s="204"/>
      <c r="C4057" s="205"/>
      <c r="D4057" s="206" t="s">
        <v>546</v>
      </c>
      <c r="E4057" s="207" t="s">
        <v>19</v>
      </c>
      <c r="F4057" s="208" t="s">
        <v>1832</v>
      </c>
      <c r="G4057" s="205"/>
      <c r="H4057" s="209">
        <v>6.13</v>
      </c>
      <c r="I4057" s="210"/>
      <c r="J4057" s="205"/>
      <c r="K4057" s="205"/>
      <c r="L4057" s="211"/>
      <c r="M4057" s="212"/>
      <c r="N4057" s="213"/>
      <c r="O4057" s="213"/>
      <c r="P4057" s="213"/>
      <c r="Q4057" s="213"/>
      <c r="R4057" s="213"/>
      <c r="S4057" s="213"/>
      <c r="T4057" s="214"/>
      <c r="AT4057" s="215" t="s">
        <v>546</v>
      </c>
      <c r="AU4057" s="215" t="s">
        <v>85</v>
      </c>
      <c r="AV4057" s="13" t="s">
        <v>85</v>
      </c>
      <c r="AW4057" s="13" t="s">
        <v>33</v>
      </c>
      <c r="AX4057" s="13" t="s">
        <v>72</v>
      </c>
      <c r="AY4057" s="215" t="s">
        <v>525</v>
      </c>
    </row>
    <row r="4058" spans="2:51" s="15" customFormat="1" ht="11.25">
      <c r="B4058" s="227"/>
      <c r="C4058" s="228"/>
      <c r="D4058" s="206" t="s">
        <v>546</v>
      </c>
      <c r="E4058" s="229" t="s">
        <v>19</v>
      </c>
      <c r="F4058" s="230" t="s">
        <v>2087</v>
      </c>
      <c r="G4058" s="228"/>
      <c r="H4058" s="229" t="s">
        <v>19</v>
      </c>
      <c r="I4058" s="231"/>
      <c r="J4058" s="228"/>
      <c r="K4058" s="228"/>
      <c r="L4058" s="232"/>
      <c r="M4058" s="233"/>
      <c r="N4058" s="234"/>
      <c r="O4058" s="234"/>
      <c r="P4058" s="234"/>
      <c r="Q4058" s="234"/>
      <c r="R4058" s="234"/>
      <c r="S4058" s="234"/>
      <c r="T4058" s="235"/>
      <c r="AT4058" s="236" t="s">
        <v>546</v>
      </c>
      <c r="AU4058" s="236" t="s">
        <v>85</v>
      </c>
      <c r="AV4058" s="15" t="s">
        <v>79</v>
      </c>
      <c r="AW4058" s="15" t="s">
        <v>33</v>
      </c>
      <c r="AX4058" s="15" t="s">
        <v>72</v>
      </c>
      <c r="AY4058" s="236" t="s">
        <v>525</v>
      </c>
    </row>
    <row r="4059" spans="2:51" s="13" customFormat="1" ht="11.25">
      <c r="B4059" s="204"/>
      <c r="C4059" s="205"/>
      <c r="D4059" s="206" t="s">
        <v>546</v>
      </c>
      <c r="E4059" s="207" t="s">
        <v>19</v>
      </c>
      <c r="F4059" s="208" t="s">
        <v>1832</v>
      </c>
      <c r="G4059" s="205"/>
      <c r="H4059" s="209">
        <v>6.13</v>
      </c>
      <c r="I4059" s="210"/>
      <c r="J4059" s="205"/>
      <c r="K4059" s="205"/>
      <c r="L4059" s="211"/>
      <c r="M4059" s="212"/>
      <c r="N4059" s="213"/>
      <c r="O4059" s="213"/>
      <c r="P4059" s="213"/>
      <c r="Q4059" s="213"/>
      <c r="R4059" s="213"/>
      <c r="S4059" s="213"/>
      <c r="T4059" s="214"/>
      <c r="AT4059" s="215" t="s">
        <v>546</v>
      </c>
      <c r="AU4059" s="215" t="s">
        <v>85</v>
      </c>
      <c r="AV4059" s="13" t="s">
        <v>85</v>
      </c>
      <c r="AW4059" s="13" t="s">
        <v>33</v>
      </c>
      <c r="AX4059" s="13" t="s">
        <v>72</v>
      </c>
      <c r="AY4059" s="215" t="s">
        <v>525</v>
      </c>
    </row>
    <row r="4060" spans="2:51" s="15" customFormat="1" ht="11.25">
      <c r="B4060" s="227"/>
      <c r="C4060" s="228"/>
      <c r="D4060" s="206" t="s">
        <v>546</v>
      </c>
      <c r="E4060" s="229" t="s">
        <v>19</v>
      </c>
      <c r="F4060" s="230" t="s">
        <v>2091</v>
      </c>
      <c r="G4060" s="228"/>
      <c r="H4060" s="229" t="s">
        <v>19</v>
      </c>
      <c r="I4060" s="231"/>
      <c r="J4060" s="228"/>
      <c r="K4060" s="228"/>
      <c r="L4060" s="232"/>
      <c r="M4060" s="233"/>
      <c r="N4060" s="234"/>
      <c r="O4060" s="234"/>
      <c r="P4060" s="234"/>
      <c r="Q4060" s="234"/>
      <c r="R4060" s="234"/>
      <c r="S4060" s="234"/>
      <c r="T4060" s="235"/>
      <c r="AT4060" s="236" t="s">
        <v>546</v>
      </c>
      <c r="AU4060" s="236" t="s">
        <v>85</v>
      </c>
      <c r="AV4060" s="15" t="s">
        <v>79</v>
      </c>
      <c r="AW4060" s="15" t="s">
        <v>33</v>
      </c>
      <c r="AX4060" s="15" t="s">
        <v>72</v>
      </c>
      <c r="AY4060" s="236" t="s">
        <v>525</v>
      </c>
    </row>
    <row r="4061" spans="2:51" s="13" customFormat="1" ht="11.25">
      <c r="B4061" s="204"/>
      <c r="C4061" s="205"/>
      <c r="D4061" s="206" t="s">
        <v>546</v>
      </c>
      <c r="E4061" s="207" t="s">
        <v>19</v>
      </c>
      <c r="F4061" s="208" t="s">
        <v>1832</v>
      </c>
      <c r="G4061" s="205"/>
      <c r="H4061" s="209">
        <v>6.13</v>
      </c>
      <c r="I4061" s="210"/>
      <c r="J4061" s="205"/>
      <c r="K4061" s="205"/>
      <c r="L4061" s="211"/>
      <c r="M4061" s="212"/>
      <c r="N4061" s="213"/>
      <c r="O4061" s="213"/>
      <c r="P4061" s="213"/>
      <c r="Q4061" s="213"/>
      <c r="R4061" s="213"/>
      <c r="S4061" s="213"/>
      <c r="T4061" s="214"/>
      <c r="AT4061" s="215" t="s">
        <v>546</v>
      </c>
      <c r="AU4061" s="215" t="s">
        <v>85</v>
      </c>
      <c r="AV4061" s="13" t="s">
        <v>85</v>
      </c>
      <c r="AW4061" s="13" t="s">
        <v>33</v>
      </c>
      <c r="AX4061" s="13" t="s">
        <v>72</v>
      </c>
      <c r="AY4061" s="215" t="s">
        <v>525</v>
      </c>
    </row>
    <row r="4062" spans="2:51" s="15" customFormat="1" ht="11.25">
      <c r="B4062" s="227"/>
      <c r="C4062" s="228"/>
      <c r="D4062" s="206" t="s">
        <v>546</v>
      </c>
      <c r="E4062" s="229" t="s">
        <v>19</v>
      </c>
      <c r="F4062" s="230" t="s">
        <v>2107</v>
      </c>
      <c r="G4062" s="228"/>
      <c r="H4062" s="229" t="s">
        <v>19</v>
      </c>
      <c r="I4062" s="231"/>
      <c r="J4062" s="228"/>
      <c r="K4062" s="228"/>
      <c r="L4062" s="232"/>
      <c r="M4062" s="233"/>
      <c r="N4062" s="234"/>
      <c r="O4062" s="234"/>
      <c r="P4062" s="234"/>
      <c r="Q4062" s="234"/>
      <c r="R4062" s="234"/>
      <c r="S4062" s="234"/>
      <c r="T4062" s="235"/>
      <c r="AT4062" s="236" t="s">
        <v>546</v>
      </c>
      <c r="AU4062" s="236" t="s">
        <v>85</v>
      </c>
      <c r="AV4062" s="15" t="s">
        <v>79</v>
      </c>
      <c r="AW4062" s="15" t="s">
        <v>33</v>
      </c>
      <c r="AX4062" s="15" t="s">
        <v>72</v>
      </c>
      <c r="AY4062" s="236" t="s">
        <v>525</v>
      </c>
    </row>
    <row r="4063" spans="2:51" s="13" customFormat="1" ht="11.25">
      <c r="B4063" s="204"/>
      <c r="C4063" s="205"/>
      <c r="D4063" s="206" t="s">
        <v>546</v>
      </c>
      <c r="E4063" s="207" t="s">
        <v>19</v>
      </c>
      <c r="F4063" s="208" t="s">
        <v>3819</v>
      </c>
      <c r="G4063" s="205"/>
      <c r="H4063" s="209">
        <v>6.68</v>
      </c>
      <c r="I4063" s="210"/>
      <c r="J4063" s="205"/>
      <c r="K4063" s="205"/>
      <c r="L4063" s="211"/>
      <c r="M4063" s="212"/>
      <c r="N4063" s="213"/>
      <c r="O4063" s="213"/>
      <c r="P4063" s="213"/>
      <c r="Q4063" s="213"/>
      <c r="R4063" s="213"/>
      <c r="S4063" s="213"/>
      <c r="T4063" s="214"/>
      <c r="AT4063" s="215" t="s">
        <v>546</v>
      </c>
      <c r="AU4063" s="215" t="s">
        <v>85</v>
      </c>
      <c r="AV4063" s="13" t="s">
        <v>85</v>
      </c>
      <c r="AW4063" s="13" t="s">
        <v>33</v>
      </c>
      <c r="AX4063" s="13" t="s">
        <v>72</v>
      </c>
      <c r="AY4063" s="215" t="s">
        <v>525</v>
      </c>
    </row>
    <row r="4064" spans="2:51" s="15" customFormat="1" ht="11.25">
      <c r="B4064" s="227"/>
      <c r="C4064" s="228"/>
      <c r="D4064" s="206" t="s">
        <v>546</v>
      </c>
      <c r="E4064" s="229" t="s">
        <v>19</v>
      </c>
      <c r="F4064" s="230" t="s">
        <v>2115</v>
      </c>
      <c r="G4064" s="228"/>
      <c r="H4064" s="229" t="s">
        <v>19</v>
      </c>
      <c r="I4064" s="231"/>
      <c r="J4064" s="228"/>
      <c r="K4064" s="228"/>
      <c r="L4064" s="232"/>
      <c r="M4064" s="233"/>
      <c r="N4064" s="234"/>
      <c r="O4064" s="234"/>
      <c r="P4064" s="234"/>
      <c r="Q4064" s="234"/>
      <c r="R4064" s="234"/>
      <c r="S4064" s="234"/>
      <c r="T4064" s="235"/>
      <c r="AT4064" s="236" t="s">
        <v>546</v>
      </c>
      <c r="AU4064" s="236" t="s">
        <v>85</v>
      </c>
      <c r="AV4064" s="15" t="s">
        <v>79</v>
      </c>
      <c r="AW4064" s="15" t="s">
        <v>33</v>
      </c>
      <c r="AX4064" s="15" t="s">
        <v>72</v>
      </c>
      <c r="AY4064" s="236" t="s">
        <v>525</v>
      </c>
    </row>
    <row r="4065" spans="2:51" s="13" customFormat="1" ht="11.25">
      <c r="B4065" s="204"/>
      <c r="C4065" s="205"/>
      <c r="D4065" s="206" t="s">
        <v>546</v>
      </c>
      <c r="E4065" s="207" t="s">
        <v>19</v>
      </c>
      <c r="F4065" s="208" t="s">
        <v>1830</v>
      </c>
      <c r="G4065" s="205"/>
      <c r="H4065" s="209">
        <v>6.12</v>
      </c>
      <c r="I4065" s="210"/>
      <c r="J4065" s="205"/>
      <c r="K4065" s="205"/>
      <c r="L4065" s="211"/>
      <c r="M4065" s="212"/>
      <c r="N4065" s="213"/>
      <c r="O4065" s="213"/>
      <c r="P4065" s="213"/>
      <c r="Q4065" s="213"/>
      <c r="R4065" s="213"/>
      <c r="S4065" s="213"/>
      <c r="T4065" s="214"/>
      <c r="AT4065" s="215" t="s">
        <v>546</v>
      </c>
      <c r="AU4065" s="215" t="s">
        <v>85</v>
      </c>
      <c r="AV4065" s="13" t="s">
        <v>85</v>
      </c>
      <c r="AW4065" s="13" t="s">
        <v>33</v>
      </c>
      <c r="AX4065" s="13" t="s">
        <v>72</v>
      </c>
      <c r="AY4065" s="215" t="s">
        <v>525</v>
      </c>
    </row>
    <row r="4066" spans="2:51" s="15" customFormat="1" ht="11.25">
      <c r="B4066" s="227"/>
      <c r="C4066" s="228"/>
      <c r="D4066" s="206" t="s">
        <v>546</v>
      </c>
      <c r="E4066" s="229" t="s">
        <v>19</v>
      </c>
      <c r="F4066" s="230" t="s">
        <v>2113</v>
      </c>
      <c r="G4066" s="228"/>
      <c r="H4066" s="229" t="s">
        <v>19</v>
      </c>
      <c r="I4066" s="231"/>
      <c r="J4066" s="228"/>
      <c r="K4066" s="228"/>
      <c r="L4066" s="232"/>
      <c r="M4066" s="233"/>
      <c r="N4066" s="234"/>
      <c r="O4066" s="234"/>
      <c r="P4066" s="234"/>
      <c r="Q4066" s="234"/>
      <c r="R4066" s="234"/>
      <c r="S4066" s="234"/>
      <c r="T4066" s="235"/>
      <c r="AT4066" s="236" t="s">
        <v>546</v>
      </c>
      <c r="AU4066" s="236" t="s">
        <v>85</v>
      </c>
      <c r="AV4066" s="15" t="s">
        <v>79</v>
      </c>
      <c r="AW4066" s="15" t="s">
        <v>33</v>
      </c>
      <c r="AX4066" s="15" t="s">
        <v>72</v>
      </c>
      <c r="AY4066" s="236" t="s">
        <v>525</v>
      </c>
    </row>
    <row r="4067" spans="2:51" s="13" customFormat="1" ht="11.25">
      <c r="B4067" s="204"/>
      <c r="C4067" s="205"/>
      <c r="D4067" s="206" t="s">
        <v>546</v>
      </c>
      <c r="E4067" s="207" t="s">
        <v>19</v>
      </c>
      <c r="F4067" s="208" t="s">
        <v>1832</v>
      </c>
      <c r="G4067" s="205"/>
      <c r="H4067" s="209">
        <v>6.13</v>
      </c>
      <c r="I4067" s="210"/>
      <c r="J4067" s="205"/>
      <c r="K4067" s="205"/>
      <c r="L4067" s="211"/>
      <c r="M4067" s="212"/>
      <c r="N4067" s="213"/>
      <c r="O4067" s="213"/>
      <c r="P4067" s="213"/>
      <c r="Q4067" s="213"/>
      <c r="R4067" s="213"/>
      <c r="S4067" s="213"/>
      <c r="T4067" s="214"/>
      <c r="AT4067" s="215" t="s">
        <v>546</v>
      </c>
      <c r="AU4067" s="215" t="s">
        <v>85</v>
      </c>
      <c r="AV4067" s="13" t="s">
        <v>85</v>
      </c>
      <c r="AW4067" s="13" t="s">
        <v>33</v>
      </c>
      <c r="AX4067" s="13" t="s">
        <v>72</v>
      </c>
      <c r="AY4067" s="215" t="s">
        <v>525</v>
      </c>
    </row>
    <row r="4068" spans="2:51" s="15" customFormat="1" ht="11.25">
      <c r="B4068" s="227"/>
      <c r="C4068" s="228"/>
      <c r="D4068" s="206" t="s">
        <v>546</v>
      </c>
      <c r="E4068" s="229" t="s">
        <v>19</v>
      </c>
      <c r="F4068" s="230" t="s">
        <v>2119</v>
      </c>
      <c r="G4068" s="228"/>
      <c r="H4068" s="229" t="s">
        <v>19</v>
      </c>
      <c r="I4068" s="231"/>
      <c r="J4068" s="228"/>
      <c r="K4068" s="228"/>
      <c r="L4068" s="232"/>
      <c r="M4068" s="233"/>
      <c r="N4068" s="234"/>
      <c r="O4068" s="234"/>
      <c r="P4068" s="234"/>
      <c r="Q4068" s="234"/>
      <c r="R4068" s="234"/>
      <c r="S4068" s="234"/>
      <c r="T4068" s="235"/>
      <c r="AT4068" s="236" t="s">
        <v>546</v>
      </c>
      <c r="AU4068" s="236" t="s">
        <v>85</v>
      </c>
      <c r="AV4068" s="15" t="s">
        <v>79</v>
      </c>
      <c r="AW4068" s="15" t="s">
        <v>33</v>
      </c>
      <c r="AX4068" s="15" t="s">
        <v>72</v>
      </c>
      <c r="AY4068" s="236" t="s">
        <v>525</v>
      </c>
    </row>
    <row r="4069" spans="2:51" s="13" customFormat="1" ht="11.25">
      <c r="B4069" s="204"/>
      <c r="C4069" s="205"/>
      <c r="D4069" s="206" t="s">
        <v>546</v>
      </c>
      <c r="E4069" s="207" t="s">
        <v>19</v>
      </c>
      <c r="F4069" s="208" t="s">
        <v>1830</v>
      </c>
      <c r="G4069" s="205"/>
      <c r="H4069" s="209">
        <v>6.12</v>
      </c>
      <c r="I4069" s="210"/>
      <c r="J4069" s="205"/>
      <c r="K4069" s="205"/>
      <c r="L4069" s="211"/>
      <c r="M4069" s="212"/>
      <c r="N4069" s="213"/>
      <c r="O4069" s="213"/>
      <c r="P4069" s="213"/>
      <c r="Q4069" s="213"/>
      <c r="R4069" s="213"/>
      <c r="S4069" s="213"/>
      <c r="T4069" s="214"/>
      <c r="AT4069" s="215" t="s">
        <v>546</v>
      </c>
      <c r="AU4069" s="215" t="s">
        <v>85</v>
      </c>
      <c r="AV4069" s="13" t="s">
        <v>85</v>
      </c>
      <c r="AW4069" s="13" t="s">
        <v>33</v>
      </c>
      <c r="AX4069" s="13" t="s">
        <v>72</v>
      </c>
      <c r="AY4069" s="215" t="s">
        <v>525</v>
      </c>
    </row>
    <row r="4070" spans="2:51" s="15" customFormat="1" ht="11.25">
      <c r="B4070" s="227"/>
      <c r="C4070" s="228"/>
      <c r="D4070" s="206" t="s">
        <v>546</v>
      </c>
      <c r="E4070" s="229" t="s">
        <v>19</v>
      </c>
      <c r="F4070" s="230" t="s">
        <v>2120</v>
      </c>
      <c r="G4070" s="228"/>
      <c r="H4070" s="229" t="s">
        <v>19</v>
      </c>
      <c r="I4070" s="231"/>
      <c r="J4070" s="228"/>
      <c r="K4070" s="228"/>
      <c r="L4070" s="232"/>
      <c r="M4070" s="233"/>
      <c r="N4070" s="234"/>
      <c r="O4070" s="234"/>
      <c r="P4070" s="234"/>
      <c r="Q4070" s="234"/>
      <c r="R4070" s="234"/>
      <c r="S4070" s="234"/>
      <c r="T4070" s="235"/>
      <c r="AT4070" s="236" t="s">
        <v>546</v>
      </c>
      <c r="AU4070" s="236" t="s">
        <v>85</v>
      </c>
      <c r="AV4070" s="15" t="s">
        <v>79</v>
      </c>
      <c r="AW4070" s="15" t="s">
        <v>33</v>
      </c>
      <c r="AX4070" s="15" t="s">
        <v>72</v>
      </c>
      <c r="AY4070" s="236" t="s">
        <v>525</v>
      </c>
    </row>
    <row r="4071" spans="2:51" s="13" customFormat="1" ht="11.25">
      <c r="B4071" s="204"/>
      <c r="C4071" s="205"/>
      <c r="D4071" s="206" t="s">
        <v>546</v>
      </c>
      <c r="E4071" s="207" t="s">
        <v>19</v>
      </c>
      <c r="F4071" s="208" t="s">
        <v>1832</v>
      </c>
      <c r="G4071" s="205"/>
      <c r="H4071" s="209">
        <v>6.13</v>
      </c>
      <c r="I4071" s="210"/>
      <c r="J4071" s="205"/>
      <c r="K4071" s="205"/>
      <c r="L4071" s="211"/>
      <c r="M4071" s="212"/>
      <c r="N4071" s="213"/>
      <c r="O4071" s="213"/>
      <c r="P4071" s="213"/>
      <c r="Q4071" s="213"/>
      <c r="R4071" s="213"/>
      <c r="S4071" s="213"/>
      <c r="T4071" s="214"/>
      <c r="AT4071" s="215" t="s">
        <v>546</v>
      </c>
      <c r="AU4071" s="215" t="s">
        <v>85</v>
      </c>
      <c r="AV4071" s="13" t="s">
        <v>85</v>
      </c>
      <c r="AW4071" s="13" t="s">
        <v>33</v>
      </c>
      <c r="AX4071" s="13" t="s">
        <v>72</v>
      </c>
      <c r="AY4071" s="215" t="s">
        <v>525</v>
      </c>
    </row>
    <row r="4072" spans="2:51" s="15" customFormat="1" ht="11.25">
      <c r="B4072" s="227"/>
      <c r="C4072" s="228"/>
      <c r="D4072" s="206" t="s">
        <v>546</v>
      </c>
      <c r="E4072" s="229" t="s">
        <v>19</v>
      </c>
      <c r="F4072" s="230" t="s">
        <v>2124</v>
      </c>
      <c r="G4072" s="228"/>
      <c r="H4072" s="229" t="s">
        <v>19</v>
      </c>
      <c r="I4072" s="231"/>
      <c r="J4072" s="228"/>
      <c r="K4072" s="228"/>
      <c r="L4072" s="232"/>
      <c r="M4072" s="233"/>
      <c r="N4072" s="234"/>
      <c r="O4072" s="234"/>
      <c r="P4072" s="234"/>
      <c r="Q4072" s="234"/>
      <c r="R4072" s="234"/>
      <c r="S4072" s="234"/>
      <c r="T4072" s="235"/>
      <c r="AT4072" s="236" t="s">
        <v>546</v>
      </c>
      <c r="AU4072" s="236" t="s">
        <v>85</v>
      </c>
      <c r="AV4072" s="15" t="s">
        <v>79</v>
      </c>
      <c r="AW4072" s="15" t="s">
        <v>33</v>
      </c>
      <c r="AX4072" s="15" t="s">
        <v>72</v>
      </c>
      <c r="AY4072" s="236" t="s">
        <v>525</v>
      </c>
    </row>
    <row r="4073" spans="2:51" s="13" customFormat="1" ht="11.25">
      <c r="B4073" s="204"/>
      <c r="C4073" s="205"/>
      <c r="D4073" s="206" t="s">
        <v>546</v>
      </c>
      <c r="E4073" s="207" t="s">
        <v>19</v>
      </c>
      <c r="F4073" s="208" t="s">
        <v>1832</v>
      </c>
      <c r="G4073" s="205"/>
      <c r="H4073" s="209">
        <v>6.13</v>
      </c>
      <c r="I4073" s="210"/>
      <c r="J4073" s="205"/>
      <c r="K4073" s="205"/>
      <c r="L4073" s="211"/>
      <c r="M4073" s="212"/>
      <c r="N4073" s="213"/>
      <c r="O4073" s="213"/>
      <c r="P4073" s="213"/>
      <c r="Q4073" s="213"/>
      <c r="R4073" s="213"/>
      <c r="S4073" s="213"/>
      <c r="T4073" s="214"/>
      <c r="AT4073" s="215" t="s">
        <v>546</v>
      </c>
      <c r="AU4073" s="215" t="s">
        <v>85</v>
      </c>
      <c r="AV4073" s="13" t="s">
        <v>85</v>
      </c>
      <c r="AW4073" s="13" t="s">
        <v>33</v>
      </c>
      <c r="AX4073" s="13" t="s">
        <v>72</v>
      </c>
      <c r="AY4073" s="215" t="s">
        <v>525</v>
      </c>
    </row>
    <row r="4074" spans="2:51" s="16" customFormat="1" ht="11.25">
      <c r="B4074" s="237"/>
      <c r="C4074" s="238"/>
      <c r="D4074" s="206" t="s">
        <v>546</v>
      </c>
      <c r="E4074" s="239" t="s">
        <v>481</v>
      </c>
      <c r="F4074" s="240" t="s">
        <v>590</v>
      </c>
      <c r="G4074" s="238"/>
      <c r="H4074" s="241">
        <v>128.21</v>
      </c>
      <c r="I4074" s="242"/>
      <c r="J4074" s="238"/>
      <c r="K4074" s="238"/>
      <c r="L4074" s="243"/>
      <c r="M4074" s="244"/>
      <c r="N4074" s="245"/>
      <c r="O4074" s="245"/>
      <c r="P4074" s="245"/>
      <c r="Q4074" s="245"/>
      <c r="R4074" s="245"/>
      <c r="S4074" s="245"/>
      <c r="T4074" s="246"/>
      <c r="AT4074" s="247" t="s">
        <v>546</v>
      </c>
      <c r="AU4074" s="247" t="s">
        <v>85</v>
      </c>
      <c r="AV4074" s="16" t="s">
        <v>573</v>
      </c>
      <c r="AW4074" s="16" t="s">
        <v>33</v>
      </c>
      <c r="AX4074" s="16" t="s">
        <v>72</v>
      </c>
      <c r="AY4074" s="247" t="s">
        <v>525</v>
      </c>
    </row>
    <row r="4075" spans="2:51" s="15" customFormat="1" ht="11.25">
      <c r="B4075" s="227"/>
      <c r="C4075" s="228"/>
      <c r="D4075" s="206" t="s">
        <v>546</v>
      </c>
      <c r="E4075" s="229" t="s">
        <v>19</v>
      </c>
      <c r="F4075" s="230" t="s">
        <v>4588</v>
      </c>
      <c r="G4075" s="228"/>
      <c r="H4075" s="229" t="s">
        <v>19</v>
      </c>
      <c r="I4075" s="231"/>
      <c r="J4075" s="228"/>
      <c r="K4075" s="228"/>
      <c r="L4075" s="232"/>
      <c r="M4075" s="233"/>
      <c r="N4075" s="234"/>
      <c r="O4075" s="234"/>
      <c r="P4075" s="234"/>
      <c r="Q4075" s="234"/>
      <c r="R4075" s="234"/>
      <c r="S4075" s="234"/>
      <c r="T4075" s="235"/>
      <c r="AT4075" s="236" t="s">
        <v>546</v>
      </c>
      <c r="AU4075" s="236" t="s">
        <v>85</v>
      </c>
      <c r="AV4075" s="15" t="s">
        <v>79</v>
      </c>
      <c r="AW4075" s="15" t="s">
        <v>33</v>
      </c>
      <c r="AX4075" s="15" t="s">
        <v>72</v>
      </c>
      <c r="AY4075" s="236" t="s">
        <v>525</v>
      </c>
    </row>
    <row r="4076" spans="2:51" s="15" customFormat="1" ht="11.25">
      <c r="B4076" s="227"/>
      <c r="C4076" s="228"/>
      <c r="D4076" s="206" t="s">
        <v>546</v>
      </c>
      <c r="E4076" s="229" t="s">
        <v>19</v>
      </c>
      <c r="F4076" s="230" t="s">
        <v>1988</v>
      </c>
      <c r="G4076" s="228"/>
      <c r="H4076" s="229" t="s">
        <v>19</v>
      </c>
      <c r="I4076" s="231"/>
      <c r="J4076" s="228"/>
      <c r="K4076" s="228"/>
      <c r="L4076" s="232"/>
      <c r="M4076" s="233"/>
      <c r="N4076" s="234"/>
      <c r="O4076" s="234"/>
      <c r="P4076" s="234"/>
      <c r="Q4076" s="234"/>
      <c r="R4076" s="234"/>
      <c r="S4076" s="234"/>
      <c r="T4076" s="235"/>
      <c r="AT4076" s="236" t="s">
        <v>546</v>
      </c>
      <c r="AU4076" s="236" t="s">
        <v>85</v>
      </c>
      <c r="AV4076" s="15" t="s">
        <v>79</v>
      </c>
      <c r="AW4076" s="15" t="s">
        <v>33</v>
      </c>
      <c r="AX4076" s="15" t="s">
        <v>72</v>
      </c>
      <c r="AY4076" s="236" t="s">
        <v>525</v>
      </c>
    </row>
    <row r="4077" spans="2:51" s="13" customFormat="1" ht="11.25">
      <c r="B4077" s="204"/>
      <c r="C4077" s="205"/>
      <c r="D4077" s="206" t="s">
        <v>546</v>
      </c>
      <c r="E4077" s="207" t="s">
        <v>19</v>
      </c>
      <c r="F4077" s="208" t="s">
        <v>166</v>
      </c>
      <c r="G4077" s="205"/>
      <c r="H4077" s="209">
        <v>4.72</v>
      </c>
      <c r="I4077" s="210"/>
      <c r="J4077" s="205"/>
      <c r="K4077" s="205"/>
      <c r="L4077" s="211"/>
      <c r="M4077" s="212"/>
      <c r="N4077" s="213"/>
      <c r="O4077" s="213"/>
      <c r="P4077" s="213"/>
      <c r="Q4077" s="213"/>
      <c r="R4077" s="213"/>
      <c r="S4077" s="213"/>
      <c r="T4077" s="214"/>
      <c r="AT4077" s="215" t="s">
        <v>546</v>
      </c>
      <c r="AU4077" s="215" t="s">
        <v>85</v>
      </c>
      <c r="AV4077" s="13" t="s">
        <v>85</v>
      </c>
      <c r="AW4077" s="13" t="s">
        <v>33</v>
      </c>
      <c r="AX4077" s="13" t="s">
        <v>72</v>
      </c>
      <c r="AY4077" s="215" t="s">
        <v>525</v>
      </c>
    </row>
    <row r="4078" spans="2:51" s="15" customFormat="1" ht="11.25">
      <c r="B4078" s="227"/>
      <c r="C4078" s="228"/>
      <c r="D4078" s="206" t="s">
        <v>546</v>
      </c>
      <c r="E4078" s="229" t="s">
        <v>19</v>
      </c>
      <c r="F4078" s="230" t="s">
        <v>1831</v>
      </c>
      <c r="G4078" s="228"/>
      <c r="H4078" s="229" t="s">
        <v>19</v>
      </c>
      <c r="I4078" s="231"/>
      <c r="J4078" s="228"/>
      <c r="K4078" s="228"/>
      <c r="L4078" s="232"/>
      <c r="M4078" s="233"/>
      <c r="N4078" s="234"/>
      <c r="O4078" s="234"/>
      <c r="P4078" s="234"/>
      <c r="Q4078" s="234"/>
      <c r="R4078" s="234"/>
      <c r="S4078" s="234"/>
      <c r="T4078" s="235"/>
      <c r="AT4078" s="236" t="s">
        <v>546</v>
      </c>
      <c r="AU4078" s="236" t="s">
        <v>85</v>
      </c>
      <c r="AV4078" s="15" t="s">
        <v>79</v>
      </c>
      <c r="AW4078" s="15" t="s">
        <v>33</v>
      </c>
      <c r="AX4078" s="15" t="s">
        <v>72</v>
      </c>
      <c r="AY4078" s="236" t="s">
        <v>525</v>
      </c>
    </row>
    <row r="4079" spans="2:51" s="13" customFormat="1" ht="11.25">
      <c r="B4079" s="204"/>
      <c r="C4079" s="205"/>
      <c r="D4079" s="206" t="s">
        <v>546</v>
      </c>
      <c r="E4079" s="207" t="s">
        <v>19</v>
      </c>
      <c r="F4079" s="208" t="s">
        <v>1832</v>
      </c>
      <c r="G4079" s="205"/>
      <c r="H4079" s="209">
        <v>6.13</v>
      </c>
      <c r="I4079" s="210"/>
      <c r="J4079" s="205"/>
      <c r="K4079" s="205"/>
      <c r="L4079" s="211"/>
      <c r="M4079" s="212"/>
      <c r="N4079" s="213"/>
      <c r="O4079" s="213"/>
      <c r="P4079" s="213"/>
      <c r="Q4079" s="213"/>
      <c r="R4079" s="213"/>
      <c r="S4079" s="213"/>
      <c r="T4079" s="214"/>
      <c r="AT4079" s="215" t="s">
        <v>546</v>
      </c>
      <c r="AU4079" s="215" t="s">
        <v>85</v>
      </c>
      <c r="AV4079" s="13" t="s">
        <v>85</v>
      </c>
      <c r="AW4079" s="13" t="s">
        <v>33</v>
      </c>
      <c r="AX4079" s="13" t="s">
        <v>72</v>
      </c>
      <c r="AY4079" s="215" t="s">
        <v>525</v>
      </c>
    </row>
    <row r="4080" spans="2:51" s="15" customFormat="1" ht="11.25">
      <c r="B4080" s="227"/>
      <c r="C4080" s="228"/>
      <c r="D4080" s="206" t="s">
        <v>546</v>
      </c>
      <c r="E4080" s="229" t="s">
        <v>19</v>
      </c>
      <c r="F4080" s="230" t="s">
        <v>1829</v>
      </c>
      <c r="G4080" s="228"/>
      <c r="H4080" s="229" t="s">
        <v>19</v>
      </c>
      <c r="I4080" s="231"/>
      <c r="J4080" s="228"/>
      <c r="K4080" s="228"/>
      <c r="L4080" s="232"/>
      <c r="M4080" s="233"/>
      <c r="N4080" s="234"/>
      <c r="O4080" s="234"/>
      <c r="P4080" s="234"/>
      <c r="Q4080" s="234"/>
      <c r="R4080" s="234"/>
      <c r="S4080" s="234"/>
      <c r="T4080" s="235"/>
      <c r="AT4080" s="236" t="s">
        <v>546</v>
      </c>
      <c r="AU4080" s="236" t="s">
        <v>85</v>
      </c>
      <c r="AV4080" s="15" t="s">
        <v>79</v>
      </c>
      <c r="AW4080" s="15" t="s">
        <v>33</v>
      </c>
      <c r="AX4080" s="15" t="s">
        <v>72</v>
      </c>
      <c r="AY4080" s="236" t="s">
        <v>525</v>
      </c>
    </row>
    <row r="4081" spans="1:65" s="13" customFormat="1" ht="11.25">
      <c r="B4081" s="204"/>
      <c r="C4081" s="205"/>
      <c r="D4081" s="206" t="s">
        <v>546</v>
      </c>
      <c r="E4081" s="207" t="s">
        <v>19</v>
      </c>
      <c r="F4081" s="208" t="s">
        <v>1830</v>
      </c>
      <c r="G4081" s="205"/>
      <c r="H4081" s="209">
        <v>6.12</v>
      </c>
      <c r="I4081" s="210"/>
      <c r="J4081" s="205"/>
      <c r="K4081" s="205"/>
      <c r="L4081" s="211"/>
      <c r="M4081" s="212"/>
      <c r="N4081" s="213"/>
      <c r="O4081" s="213"/>
      <c r="P4081" s="213"/>
      <c r="Q4081" s="213"/>
      <c r="R4081" s="213"/>
      <c r="S4081" s="213"/>
      <c r="T4081" s="214"/>
      <c r="AT4081" s="215" t="s">
        <v>546</v>
      </c>
      <c r="AU4081" s="215" t="s">
        <v>85</v>
      </c>
      <c r="AV4081" s="13" t="s">
        <v>85</v>
      </c>
      <c r="AW4081" s="13" t="s">
        <v>33</v>
      </c>
      <c r="AX4081" s="13" t="s">
        <v>72</v>
      </c>
      <c r="AY4081" s="215" t="s">
        <v>525</v>
      </c>
    </row>
    <row r="4082" spans="1:65" s="16" customFormat="1" ht="11.25">
      <c r="B4082" s="237"/>
      <c r="C4082" s="238"/>
      <c r="D4082" s="206" t="s">
        <v>546</v>
      </c>
      <c r="E4082" s="239" t="s">
        <v>487</v>
      </c>
      <c r="F4082" s="240" t="s">
        <v>590</v>
      </c>
      <c r="G4082" s="238"/>
      <c r="H4082" s="241">
        <v>16.97</v>
      </c>
      <c r="I4082" s="242"/>
      <c r="J4082" s="238"/>
      <c r="K4082" s="238"/>
      <c r="L4082" s="243"/>
      <c r="M4082" s="244"/>
      <c r="N4082" s="245"/>
      <c r="O4082" s="245"/>
      <c r="P4082" s="245"/>
      <c r="Q4082" s="245"/>
      <c r="R4082" s="245"/>
      <c r="S4082" s="245"/>
      <c r="T4082" s="246"/>
      <c r="AT4082" s="247" t="s">
        <v>546</v>
      </c>
      <c r="AU4082" s="247" t="s">
        <v>85</v>
      </c>
      <c r="AV4082" s="16" t="s">
        <v>573</v>
      </c>
      <c r="AW4082" s="16" t="s">
        <v>33</v>
      </c>
      <c r="AX4082" s="16" t="s">
        <v>72</v>
      </c>
      <c r="AY4082" s="247" t="s">
        <v>525</v>
      </c>
    </row>
    <row r="4083" spans="1:65" s="15" customFormat="1" ht="11.25">
      <c r="B4083" s="227"/>
      <c r="C4083" s="228"/>
      <c r="D4083" s="206" t="s">
        <v>546</v>
      </c>
      <c r="E4083" s="229" t="s">
        <v>19</v>
      </c>
      <c r="F4083" s="230" t="s">
        <v>4589</v>
      </c>
      <c r="G4083" s="228"/>
      <c r="H4083" s="229" t="s">
        <v>19</v>
      </c>
      <c r="I4083" s="231"/>
      <c r="J4083" s="228"/>
      <c r="K4083" s="228"/>
      <c r="L4083" s="232"/>
      <c r="M4083" s="233"/>
      <c r="N4083" s="234"/>
      <c r="O4083" s="234"/>
      <c r="P4083" s="234"/>
      <c r="Q4083" s="234"/>
      <c r="R4083" s="234"/>
      <c r="S4083" s="234"/>
      <c r="T4083" s="235"/>
      <c r="AT4083" s="236" t="s">
        <v>546</v>
      </c>
      <c r="AU4083" s="236" t="s">
        <v>85</v>
      </c>
      <c r="AV4083" s="15" t="s">
        <v>79</v>
      </c>
      <c r="AW4083" s="15" t="s">
        <v>33</v>
      </c>
      <c r="AX4083" s="15" t="s">
        <v>72</v>
      </c>
      <c r="AY4083" s="236" t="s">
        <v>525</v>
      </c>
    </row>
    <row r="4084" spans="1:65" s="15" customFormat="1" ht="22.5">
      <c r="B4084" s="227"/>
      <c r="C4084" s="228"/>
      <c r="D4084" s="206" t="s">
        <v>546</v>
      </c>
      <c r="E4084" s="229" t="s">
        <v>19</v>
      </c>
      <c r="F4084" s="230" t="s">
        <v>4590</v>
      </c>
      <c r="G4084" s="228"/>
      <c r="H4084" s="229" t="s">
        <v>19</v>
      </c>
      <c r="I4084" s="231"/>
      <c r="J4084" s="228"/>
      <c r="K4084" s="228"/>
      <c r="L4084" s="232"/>
      <c r="M4084" s="233"/>
      <c r="N4084" s="234"/>
      <c r="O4084" s="234"/>
      <c r="P4084" s="234"/>
      <c r="Q4084" s="234"/>
      <c r="R4084" s="234"/>
      <c r="S4084" s="234"/>
      <c r="T4084" s="235"/>
      <c r="AT4084" s="236" t="s">
        <v>546</v>
      </c>
      <c r="AU4084" s="236" t="s">
        <v>85</v>
      </c>
      <c r="AV4084" s="15" t="s">
        <v>79</v>
      </c>
      <c r="AW4084" s="15" t="s">
        <v>33</v>
      </c>
      <c r="AX4084" s="15" t="s">
        <v>72</v>
      </c>
      <c r="AY4084" s="236" t="s">
        <v>525</v>
      </c>
    </row>
    <row r="4085" spans="1:65" s="13" customFormat="1" ht="11.25">
      <c r="B4085" s="204"/>
      <c r="C4085" s="205"/>
      <c r="D4085" s="206" t="s">
        <v>546</v>
      </c>
      <c r="E4085" s="207" t="s">
        <v>19</v>
      </c>
      <c r="F4085" s="208" t="s">
        <v>4591</v>
      </c>
      <c r="G4085" s="205"/>
      <c r="H4085" s="209">
        <v>9.6839999999999993</v>
      </c>
      <c r="I4085" s="210"/>
      <c r="J4085" s="205"/>
      <c r="K4085" s="205"/>
      <c r="L4085" s="211"/>
      <c r="M4085" s="212"/>
      <c r="N4085" s="213"/>
      <c r="O4085" s="213"/>
      <c r="P4085" s="213"/>
      <c r="Q4085" s="213"/>
      <c r="R4085" s="213"/>
      <c r="S4085" s="213"/>
      <c r="T4085" s="214"/>
      <c r="AT4085" s="215" t="s">
        <v>546</v>
      </c>
      <c r="AU4085" s="215" t="s">
        <v>85</v>
      </c>
      <c r="AV4085" s="13" t="s">
        <v>85</v>
      </c>
      <c r="AW4085" s="13" t="s">
        <v>33</v>
      </c>
      <c r="AX4085" s="13" t="s">
        <v>72</v>
      </c>
      <c r="AY4085" s="215" t="s">
        <v>525</v>
      </c>
    </row>
    <row r="4086" spans="1:65" s="15" customFormat="1" ht="11.25">
      <c r="B4086" s="227"/>
      <c r="C4086" s="228"/>
      <c r="D4086" s="206" t="s">
        <v>546</v>
      </c>
      <c r="E4086" s="229" t="s">
        <v>19</v>
      </c>
      <c r="F4086" s="230" t="s">
        <v>4592</v>
      </c>
      <c r="G4086" s="228"/>
      <c r="H4086" s="229" t="s">
        <v>19</v>
      </c>
      <c r="I4086" s="231"/>
      <c r="J4086" s="228"/>
      <c r="K4086" s="228"/>
      <c r="L4086" s="232"/>
      <c r="M4086" s="233"/>
      <c r="N4086" s="234"/>
      <c r="O4086" s="234"/>
      <c r="P4086" s="234"/>
      <c r="Q4086" s="234"/>
      <c r="R4086" s="234"/>
      <c r="S4086" s="234"/>
      <c r="T4086" s="235"/>
      <c r="AT4086" s="236" t="s">
        <v>546</v>
      </c>
      <c r="AU4086" s="236" t="s">
        <v>85</v>
      </c>
      <c r="AV4086" s="15" t="s">
        <v>79</v>
      </c>
      <c r="AW4086" s="15" t="s">
        <v>33</v>
      </c>
      <c r="AX4086" s="15" t="s">
        <v>72</v>
      </c>
      <c r="AY4086" s="236" t="s">
        <v>525</v>
      </c>
    </row>
    <row r="4087" spans="1:65" s="13" customFormat="1" ht="11.25">
      <c r="B4087" s="204"/>
      <c r="C4087" s="205"/>
      <c r="D4087" s="206" t="s">
        <v>546</v>
      </c>
      <c r="E4087" s="207" t="s">
        <v>19</v>
      </c>
      <c r="F4087" s="208" t="s">
        <v>4593</v>
      </c>
      <c r="G4087" s="205"/>
      <c r="H4087" s="209">
        <v>1.5840000000000001</v>
      </c>
      <c r="I4087" s="210"/>
      <c r="J4087" s="205"/>
      <c r="K4087" s="205"/>
      <c r="L4087" s="211"/>
      <c r="M4087" s="212"/>
      <c r="N4087" s="213"/>
      <c r="O4087" s="213"/>
      <c r="P4087" s="213"/>
      <c r="Q4087" s="213"/>
      <c r="R4087" s="213"/>
      <c r="S4087" s="213"/>
      <c r="T4087" s="214"/>
      <c r="AT4087" s="215" t="s">
        <v>546</v>
      </c>
      <c r="AU4087" s="215" t="s">
        <v>85</v>
      </c>
      <c r="AV4087" s="13" t="s">
        <v>85</v>
      </c>
      <c r="AW4087" s="13" t="s">
        <v>33</v>
      </c>
      <c r="AX4087" s="13" t="s">
        <v>72</v>
      </c>
      <c r="AY4087" s="215" t="s">
        <v>525</v>
      </c>
    </row>
    <row r="4088" spans="1:65" s="16" customFormat="1" ht="11.25">
      <c r="B4088" s="237"/>
      <c r="C4088" s="238"/>
      <c r="D4088" s="206" t="s">
        <v>546</v>
      </c>
      <c r="E4088" s="239" t="s">
        <v>493</v>
      </c>
      <c r="F4088" s="240" t="s">
        <v>590</v>
      </c>
      <c r="G4088" s="238"/>
      <c r="H4088" s="241">
        <v>11.268000000000001</v>
      </c>
      <c r="I4088" s="242"/>
      <c r="J4088" s="238"/>
      <c r="K4088" s="238"/>
      <c r="L4088" s="243"/>
      <c r="M4088" s="244"/>
      <c r="N4088" s="245"/>
      <c r="O4088" s="245"/>
      <c r="P4088" s="245"/>
      <c r="Q4088" s="245"/>
      <c r="R4088" s="245"/>
      <c r="S4088" s="245"/>
      <c r="T4088" s="246"/>
      <c r="AT4088" s="247" t="s">
        <v>546</v>
      </c>
      <c r="AU4088" s="247" t="s">
        <v>85</v>
      </c>
      <c r="AV4088" s="16" t="s">
        <v>573</v>
      </c>
      <c r="AW4088" s="16" t="s">
        <v>33</v>
      </c>
      <c r="AX4088" s="16" t="s">
        <v>72</v>
      </c>
      <c r="AY4088" s="247" t="s">
        <v>525</v>
      </c>
    </row>
    <row r="4089" spans="1:65" s="14" customFormat="1" ht="11.25">
      <c r="B4089" s="216"/>
      <c r="C4089" s="217"/>
      <c r="D4089" s="206" t="s">
        <v>546</v>
      </c>
      <c r="E4089" s="218" t="s">
        <v>19</v>
      </c>
      <c r="F4089" s="219" t="s">
        <v>552</v>
      </c>
      <c r="G4089" s="217"/>
      <c r="H4089" s="220">
        <v>328.77800000000002</v>
      </c>
      <c r="I4089" s="221"/>
      <c r="J4089" s="217"/>
      <c r="K4089" s="217"/>
      <c r="L4089" s="222"/>
      <c r="M4089" s="223"/>
      <c r="N4089" s="224"/>
      <c r="O4089" s="224"/>
      <c r="P4089" s="224"/>
      <c r="Q4089" s="224"/>
      <c r="R4089" s="224"/>
      <c r="S4089" s="224"/>
      <c r="T4089" s="225"/>
      <c r="AT4089" s="226" t="s">
        <v>546</v>
      </c>
      <c r="AU4089" s="226" t="s">
        <v>85</v>
      </c>
      <c r="AV4089" s="14" t="s">
        <v>537</v>
      </c>
      <c r="AW4089" s="14" t="s">
        <v>33</v>
      </c>
      <c r="AX4089" s="14" t="s">
        <v>79</v>
      </c>
      <c r="AY4089" s="226" t="s">
        <v>525</v>
      </c>
    </row>
    <row r="4090" spans="1:65" s="2" customFormat="1" ht="24.2" customHeight="1">
      <c r="A4090" s="38"/>
      <c r="B4090" s="39"/>
      <c r="C4090" s="248" t="s">
        <v>4594</v>
      </c>
      <c r="D4090" s="248" t="s">
        <v>369</v>
      </c>
      <c r="E4090" s="249" t="s">
        <v>4535</v>
      </c>
      <c r="F4090" s="250" t="s">
        <v>4536</v>
      </c>
      <c r="G4090" s="251" t="s">
        <v>132</v>
      </c>
      <c r="H4090" s="252">
        <v>124.419</v>
      </c>
      <c r="I4090" s="253"/>
      <c r="J4090" s="254">
        <f>ROUND(I4090*H4090,2)</f>
        <v>0</v>
      </c>
      <c r="K4090" s="250" t="s">
        <v>19</v>
      </c>
      <c r="L4090" s="255"/>
      <c r="M4090" s="256" t="s">
        <v>19</v>
      </c>
      <c r="N4090" s="257" t="s">
        <v>44</v>
      </c>
      <c r="O4090" s="68"/>
      <c r="P4090" s="195">
        <f>O4090*H4090</f>
        <v>0</v>
      </c>
      <c r="Q4090" s="195">
        <v>2.1999999999999999E-2</v>
      </c>
      <c r="R4090" s="195">
        <f>Q4090*H4090</f>
        <v>2.7372179999999999</v>
      </c>
      <c r="S4090" s="195">
        <v>0</v>
      </c>
      <c r="T4090" s="196">
        <f>S4090*H4090</f>
        <v>0</v>
      </c>
      <c r="U4090" s="38"/>
      <c r="V4090" s="38"/>
      <c r="W4090" s="38"/>
      <c r="X4090" s="38"/>
      <c r="Y4090" s="38"/>
      <c r="Z4090" s="38"/>
      <c r="AA4090" s="38"/>
      <c r="AB4090" s="38"/>
      <c r="AC4090" s="38"/>
      <c r="AD4090" s="38"/>
      <c r="AE4090" s="38"/>
      <c r="AR4090" s="197" t="s">
        <v>839</v>
      </c>
      <c r="AT4090" s="197" t="s">
        <v>369</v>
      </c>
      <c r="AU4090" s="197" t="s">
        <v>85</v>
      </c>
      <c r="AY4090" s="21" t="s">
        <v>525</v>
      </c>
      <c r="BE4090" s="198">
        <f>IF(N4090="základní",J4090,0)</f>
        <v>0</v>
      </c>
      <c r="BF4090" s="198">
        <f>IF(N4090="snížená",J4090,0)</f>
        <v>0</v>
      </c>
      <c r="BG4090" s="198">
        <f>IF(N4090="zákl. přenesená",J4090,0)</f>
        <v>0</v>
      </c>
      <c r="BH4090" s="198">
        <f>IF(N4090="sníž. přenesená",J4090,0)</f>
        <v>0</v>
      </c>
      <c r="BI4090" s="198">
        <f>IF(N4090="nulová",J4090,0)</f>
        <v>0</v>
      </c>
      <c r="BJ4090" s="21" t="s">
        <v>85</v>
      </c>
      <c r="BK4090" s="198">
        <f>ROUND(I4090*H4090,2)</f>
        <v>0</v>
      </c>
      <c r="BL4090" s="21" t="s">
        <v>642</v>
      </c>
      <c r="BM4090" s="197" t="s">
        <v>4595</v>
      </c>
    </row>
    <row r="4091" spans="1:65" s="15" customFormat="1" ht="11.25">
      <c r="B4091" s="227"/>
      <c r="C4091" s="228"/>
      <c r="D4091" s="206" t="s">
        <v>546</v>
      </c>
      <c r="E4091" s="229" t="s">
        <v>19</v>
      </c>
      <c r="F4091" s="230" t="s">
        <v>4596</v>
      </c>
      <c r="G4091" s="228"/>
      <c r="H4091" s="229" t="s">
        <v>19</v>
      </c>
      <c r="I4091" s="231"/>
      <c r="J4091" s="228"/>
      <c r="K4091" s="228"/>
      <c r="L4091" s="232"/>
      <c r="M4091" s="233"/>
      <c r="N4091" s="234"/>
      <c r="O4091" s="234"/>
      <c r="P4091" s="234"/>
      <c r="Q4091" s="234"/>
      <c r="R4091" s="234"/>
      <c r="S4091" s="234"/>
      <c r="T4091" s="235"/>
      <c r="AT4091" s="236" t="s">
        <v>546</v>
      </c>
      <c r="AU4091" s="236" t="s">
        <v>85</v>
      </c>
      <c r="AV4091" s="15" t="s">
        <v>79</v>
      </c>
      <c r="AW4091" s="15" t="s">
        <v>33</v>
      </c>
      <c r="AX4091" s="15" t="s">
        <v>72</v>
      </c>
      <c r="AY4091" s="236" t="s">
        <v>525</v>
      </c>
    </row>
    <row r="4092" spans="1:65" s="15" customFormat="1" ht="11.25">
      <c r="B4092" s="227"/>
      <c r="C4092" s="228"/>
      <c r="D4092" s="206" t="s">
        <v>546</v>
      </c>
      <c r="E4092" s="229" t="s">
        <v>19</v>
      </c>
      <c r="F4092" s="230" t="s">
        <v>1837</v>
      </c>
      <c r="G4092" s="228"/>
      <c r="H4092" s="229" t="s">
        <v>19</v>
      </c>
      <c r="I4092" s="231"/>
      <c r="J4092" s="228"/>
      <c r="K4092" s="228"/>
      <c r="L4092" s="232"/>
      <c r="M4092" s="233"/>
      <c r="N4092" s="234"/>
      <c r="O4092" s="234"/>
      <c r="P4092" s="234"/>
      <c r="Q4092" s="234"/>
      <c r="R4092" s="234"/>
      <c r="S4092" s="234"/>
      <c r="T4092" s="235"/>
      <c r="AT4092" s="236" t="s">
        <v>546</v>
      </c>
      <c r="AU4092" s="236" t="s">
        <v>85</v>
      </c>
      <c r="AV4092" s="15" t="s">
        <v>79</v>
      </c>
      <c r="AW4092" s="15" t="s">
        <v>33</v>
      </c>
      <c r="AX4092" s="15" t="s">
        <v>72</v>
      </c>
      <c r="AY4092" s="236" t="s">
        <v>525</v>
      </c>
    </row>
    <row r="4093" spans="1:65" s="13" customFormat="1" ht="11.25">
      <c r="B4093" s="204"/>
      <c r="C4093" s="205"/>
      <c r="D4093" s="206" t="s">
        <v>546</v>
      </c>
      <c r="E4093" s="207" t="s">
        <v>19</v>
      </c>
      <c r="F4093" s="208" t="s">
        <v>4586</v>
      </c>
      <c r="G4093" s="205"/>
      <c r="H4093" s="209">
        <v>34.54</v>
      </c>
      <c r="I4093" s="210"/>
      <c r="J4093" s="205"/>
      <c r="K4093" s="205"/>
      <c r="L4093" s="211"/>
      <c r="M4093" s="212"/>
      <c r="N4093" s="213"/>
      <c r="O4093" s="213"/>
      <c r="P4093" s="213"/>
      <c r="Q4093" s="213"/>
      <c r="R4093" s="213"/>
      <c r="S4093" s="213"/>
      <c r="T4093" s="214"/>
      <c r="AT4093" s="215" t="s">
        <v>546</v>
      </c>
      <c r="AU4093" s="215" t="s">
        <v>85</v>
      </c>
      <c r="AV4093" s="13" t="s">
        <v>85</v>
      </c>
      <c r="AW4093" s="13" t="s">
        <v>33</v>
      </c>
      <c r="AX4093" s="13" t="s">
        <v>72</v>
      </c>
      <c r="AY4093" s="215" t="s">
        <v>525</v>
      </c>
    </row>
    <row r="4094" spans="1:65" s="15" customFormat="1" ht="11.25">
      <c r="B4094" s="227"/>
      <c r="C4094" s="228"/>
      <c r="D4094" s="206" t="s">
        <v>546</v>
      </c>
      <c r="E4094" s="229" t="s">
        <v>19</v>
      </c>
      <c r="F4094" s="230" t="s">
        <v>1963</v>
      </c>
      <c r="G4094" s="228"/>
      <c r="H4094" s="229" t="s">
        <v>19</v>
      </c>
      <c r="I4094" s="231"/>
      <c r="J4094" s="228"/>
      <c r="K4094" s="228"/>
      <c r="L4094" s="232"/>
      <c r="M4094" s="233"/>
      <c r="N4094" s="234"/>
      <c r="O4094" s="234"/>
      <c r="P4094" s="234"/>
      <c r="Q4094" s="234"/>
      <c r="R4094" s="234"/>
      <c r="S4094" s="234"/>
      <c r="T4094" s="235"/>
      <c r="AT4094" s="236" t="s">
        <v>546</v>
      </c>
      <c r="AU4094" s="236" t="s">
        <v>85</v>
      </c>
      <c r="AV4094" s="15" t="s">
        <v>79</v>
      </c>
      <c r="AW4094" s="15" t="s">
        <v>33</v>
      </c>
      <c r="AX4094" s="15" t="s">
        <v>72</v>
      </c>
      <c r="AY4094" s="236" t="s">
        <v>525</v>
      </c>
    </row>
    <row r="4095" spans="1:65" s="13" customFormat="1" ht="11.25">
      <c r="B4095" s="204"/>
      <c r="C4095" s="205"/>
      <c r="D4095" s="206" t="s">
        <v>546</v>
      </c>
      <c r="E4095" s="207" t="s">
        <v>19</v>
      </c>
      <c r="F4095" s="208" t="s">
        <v>3879</v>
      </c>
      <c r="G4095" s="205"/>
      <c r="H4095" s="209">
        <v>12.51</v>
      </c>
      <c r="I4095" s="210"/>
      <c r="J4095" s="205"/>
      <c r="K4095" s="205"/>
      <c r="L4095" s="211"/>
      <c r="M4095" s="212"/>
      <c r="N4095" s="213"/>
      <c r="O4095" s="213"/>
      <c r="P4095" s="213"/>
      <c r="Q4095" s="213"/>
      <c r="R4095" s="213"/>
      <c r="S4095" s="213"/>
      <c r="T4095" s="214"/>
      <c r="AT4095" s="215" t="s">
        <v>546</v>
      </c>
      <c r="AU4095" s="215" t="s">
        <v>85</v>
      </c>
      <c r="AV4095" s="13" t="s">
        <v>85</v>
      </c>
      <c r="AW4095" s="13" t="s">
        <v>33</v>
      </c>
      <c r="AX4095" s="13" t="s">
        <v>72</v>
      </c>
      <c r="AY4095" s="215" t="s">
        <v>525</v>
      </c>
    </row>
    <row r="4096" spans="1:65" s="15" customFormat="1" ht="11.25">
      <c r="B4096" s="227"/>
      <c r="C4096" s="228"/>
      <c r="D4096" s="206" t="s">
        <v>546</v>
      </c>
      <c r="E4096" s="229" t="s">
        <v>19</v>
      </c>
      <c r="F4096" s="230" t="s">
        <v>2031</v>
      </c>
      <c r="G4096" s="228"/>
      <c r="H4096" s="229" t="s">
        <v>19</v>
      </c>
      <c r="I4096" s="231"/>
      <c r="J4096" s="228"/>
      <c r="K4096" s="228"/>
      <c r="L4096" s="232"/>
      <c r="M4096" s="233"/>
      <c r="N4096" s="234"/>
      <c r="O4096" s="234"/>
      <c r="P4096" s="234"/>
      <c r="Q4096" s="234"/>
      <c r="R4096" s="234"/>
      <c r="S4096" s="234"/>
      <c r="T4096" s="235"/>
      <c r="AT4096" s="236" t="s">
        <v>546</v>
      </c>
      <c r="AU4096" s="236" t="s">
        <v>85</v>
      </c>
      <c r="AV4096" s="15" t="s">
        <v>79</v>
      </c>
      <c r="AW4096" s="15" t="s">
        <v>33</v>
      </c>
      <c r="AX4096" s="15" t="s">
        <v>72</v>
      </c>
      <c r="AY4096" s="236" t="s">
        <v>525</v>
      </c>
    </row>
    <row r="4097" spans="1:65" s="13" customFormat="1" ht="11.25">
      <c r="B4097" s="204"/>
      <c r="C4097" s="205"/>
      <c r="D4097" s="206" t="s">
        <v>546</v>
      </c>
      <c r="E4097" s="207" t="s">
        <v>19</v>
      </c>
      <c r="F4097" s="208" t="s">
        <v>1832</v>
      </c>
      <c r="G4097" s="205"/>
      <c r="H4097" s="209">
        <v>6.13</v>
      </c>
      <c r="I4097" s="210"/>
      <c r="J4097" s="205"/>
      <c r="K4097" s="205"/>
      <c r="L4097" s="211"/>
      <c r="M4097" s="212"/>
      <c r="N4097" s="213"/>
      <c r="O4097" s="213"/>
      <c r="P4097" s="213"/>
      <c r="Q4097" s="213"/>
      <c r="R4097" s="213"/>
      <c r="S4097" s="213"/>
      <c r="T4097" s="214"/>
      <c r="AT4097" s="215" t="s">
        <v>546</v>
      </c>
      <c r="AU4097" s="215" t="s">
        <v>85</v>
      </c>
      <c r="AV4097" s="13" t="s">
        <v>85</v>
      </c>
      <c r="AW4097" s="13" t="s">
        <v>33</v>
      </c>
      <c r="AX4097" s="13" t="s">
        <v>72</v>
      </c>
      <c r="AY4097" s="215" t="s">
        <v>525</v>
      </c>
    </row>
    <row r="4098" spans="1:65" s="15" customFormat="1" ht="11.25">
      <c r="B4098" s="227"/>
      <c r="C4098" s="228"/>
      <c r="D4098" s="206" t="s">
        <v>546</v>
      </c>
      <c r="E4098" s="229" t="s">
        <v>19</v>
      </c>
      <c r="F4098" s="230" t="s">
        <v>1839</v>
      </c>
      <c r="G4098" s="228"/>
      <c r="H4098" s="229" t="s">
        <v>19</v>
      </c>
      <c r="I4098" s="231"/>
      <c r="J4098" s="228"/>
      <c r="K4098" s="228"/>
      <c r="L4098" s="232"/>
      <c r="M4098" s="233"/>
      <c r="N4098" s="234"/>
      <c r="O4098" s="234"/>
      <c r="P4098" s="234"/>
      <c r="Q4098" s="234"/>
      <c r="R4098" s="234"/>
      <c r="S4098" s="234"/>
      <c r="T4098" s="235"/>
      <c r="AT4098" s="236" t="s">
        <v>546</v>
      </c>
      <c r="AU4098" s="236" t="s">
        <v>85</v>
      </c>
      <c r="AV4098" s="15" t="s">
        <v>79</v>
      </c>
      <c r="AW4098" s="15" t="s">
        <v>33</v>
      </c>
      <c r="AX4098" s="15" t="s">
        <v>72</v>
      </c>
      <c r="AY4098" s="236" t="s">
        <v>525</v>
      </c>
    </row>
    <row r="4099" spans="1:65" s="13" customFormat="1" ht="11.25">
      <c r="B4099" s="204"/>
      <c r="C4099" s="205"/>
      <c r="D4099" s="206" t="s">
        <v>546</v>
      </c>
      <c r="E4099" s="207" t="s">
        <v>19</v>
      </c>
      <c r="F4099" s="208" t="s">
        <v>1840</v>
      </c>
      <c r="G4099" s="205"/>
      <c r="H4099" s="209">
        <v>36.409999999999997</v>
      </c>
      <c r="I4099" s="210"/>
      <c r="J4099" s="205"/>
      <c r="K4099" s="205"/>
      <c r="L4099" s="211"/>
      <c r="M4099" s="212"/>
      <c r="N4099" s="213"/>
      <c r="O4099" s="213"/>
      <c r="P4099" s="213"/>
      <c r="Q4099" s="213"/>
      <c r="R4099" s="213"/>
      <c r="S4099" s="213"/>
      <c r="T4099" s="214"/>
      <c r="AT4099" s="215" t="s">
        <v>546</v>
      </c>
      <c r="AU4099" s="215" t="s">
        <v>85</v>
      </c>
      <c r="AV4099" s="13" t="s">
        <v>85</v>
      </c>
      <c r="AW4099" s="13" t="s">
        <v>33</v>
      </c>
      <c r="AX4099" s="13" t="s">
        <v>72</v>
      </c>
      <c r="AY4099" s="215" t="s">
        <v>525</v>
      </c>
    </row>
    <row r="4100" spans="1:65" s="15" customFormat="1" ht="11.25">
      <c r="B4100" s="227"/>
      <c r="C4100" s="228"/>
      <c r="D4100" s="206" t="s">
        <v>546</v>
      </c>
      <c r="E4100" s="229" t="s">
        <v>19</v>
      </c>
      <c r="F4100" s="230" t="s">
        <v>1831</v>
      </c>
      <c r="G4100" s="228"/>
      <c r="H4100" s="229" t="s">
        <v>19</v>
      </c>
      <c r="I4100" s="231"/>
      <c r="J4100" s="228"/>
      <c r="K4100" s="228"/>
      <c r="L4100" s="232"/>
      <c r="M4100" s="233"/>
      <c r="N4100" s="234"/>
      <c r="O4100" s="234"/>
      <c r="P4100" s="234"/>
      <c r="Q4100" s="234"/>
      <c r="R4100" s="234"/>
      <c r="S4100" s="234"/>
      <c r="T4100" s="235"/>
      <c r="AT4100" s="236" t="s">
        <v>546</v>
      </c>
      <c r="AU4100" s="236" t="s">
        <v>85</v>
      </c>
      <c r="AV4100" s="15" t="s">
        <v>79</v>
      </c>
      <c r="AW4100" s="15" t="s">
        <v>33</v>
      </c>
      <c r="AX4100" s="15" t="s">
        <v>72</v>
      </c>
      <c r="AY4100" s="236" t="s">
        <v>525</v>
      </c>
    </row>
    <row r="4101" spans="1:65" s="13" customFormat="1" ht="11.25">
      <c r="B4101" s="204"/>
      <c r="C4101" s="205"/>
      <c r="D4101" s="206" t="s">
        <v>546</v>
      </c>
      <c r="E4101" s="207" t="s">
        <v>19</v>
      </c>
      <c r="F4101" s="208" t="s">
        <v>1832</v>
      </c>
      <c r="G4101" s="205"/>
      <c r="H4101" s="209">
        <v>6.13</v>
      </c>
      <c r="I4101" s="210"/>
      <c r="J4101" s="205"/>
      <c r="K4101" s="205"/>
      <c r="L4101" s="211"/>
      <c r="M4101" s="212"/>
      <c r="N4101" s="213"/>
      <c r="O4101" s="213"/>
      <c r="P4101" s="213"/>
      <c r="Q4101" s="213"/>
      <c r="R4101" s="213"/>
      <c r="S4101" s="213"/>
      <c r="T4101" s="214"/>
      <c r="AT4101" s="215" t="s">
        <v>546</v>
      </c>
      <c r="AU4101" s="215" t="s">
        <v>85</v>
      </c>
      <c r="AV4101" s="13" t="s">
        <v>85</v>
      </c>
      <c r="AW4101" s="13" t="s">
        <v>33</v>
      </c>
      <c r="AX4101" s="13" t="s">
        <v>72</v>
      </c>
      <c r="AY4101" s="215" t="s">
        <v>525</v>
      </c>
    </row>
    <row r="4102" spans="1:65" s="15" customFormat="1" ht="11.25">
      <c r="B4102" s="227"/>
      <c r="C4102" s="228"/>
      <c r="D4102" s="206" t="s">
        <v>546</v>
      </c>
      <c r="E4102" s="229" t="s">
        <v>19</v>
      </c>
      <c r="F4102" s="230" t="s">
        <v>1829</v>
      </c>
      <c r="G4102" s="228"/>
      <c r="H4102" s="229" t="s">
        <v>19</v>
      </c>
      <c r="I4102" s="231"/>
      <c r="J4102" s="228"/>
      <c r="K4102" s="228"/>
      <c r="L4102" s="232"/>
      <c r="M4102" s="233"/>
      <c r="N4102" s="234"/>
      <c r="O4102" s="234"/>
      <c r="P4102" s="234"/>
      <c r="Q4102" s="234"/>
      <c r="R4102" s="234"/>
      <c r="S4102" s="234"/>
      <c r="T4102" s="235"/>
      <c r="AT4102" s="236" t="s">
        <v>546</v>
      </c>
      <c r="AU4102" s="236" t="s">
        <v>85</v>
      </c>
      <c r="AV4102" s="15" t="s">
        <v>79</v>
      </c>
      <c r="AW4102" s="15" t="s">
        <v>33</v>
      </c>
      <c r="AX4102" s="15" t="s">
        <v>72</v>
      </c>
      <c r="AY4102" s="236" t="s">
        <v>525</v>
      </c>
    </row>
    <row r="4103" spans="1:65" s="13" customFormat="1" ht="11.25">
      <c r="B4103" s="204"/>
      <c r="C4103" s="205"/>
      <c r="D4103" s="206" t="s">
        <v>546</v>
      </c>
      <c r="E4103" s="207" t="s">
        <v>19</v>
      </c>
      <c r="F4103" s="208" t="s">
        <v>1830</v>
      </c>
      <c r="G4103" s="205"/>
      <c r="H4103" s="209">
        <v>6.12</v>
      </c>
      <c r="I4103" s="210"/>
      <c r="J4103" s="205"/>
      <c r="K4103" s="205"/>
      <c r="L4103" s="211"/>
      <c r="M4103" s="212"/>
      <c r="N4103" s="213"/>
      <c r="O4103" s="213"/>
      <c r="P4103" s="213"/>
      <c r="Q4103" s="213"/>
      <c r="R4103" s="213"/>
      <c r="S4103" s="213"/>
      <c r="T4103" s="214"/>
      <c r="AT4103" s="215" t="s">
        <v>546</v>
      </c>
      <c r="AU4103" s="215" t="s">
        <v>85</v>
      </c>
      <c r="AV4103" s="13" t="s">
        <v>85</v>
      </c>
      <c r="AW4103" s="13" t="s">
        <v>33</v>
      </c>
      <c r="AX4103" s="13" t="s">
        <v>72</v>
      </c>
      <c r="AY4103" s="215" t="s">
        <v>525</v>
      </c>
    </row>
    <row r="4104" spans="1:65" s="15" customFormat="1" ht="22.5">
      <c r="B4104" s="227"/>
      <c r="C4104" s="228"/>
      <c r="D4104" s="206" t="s">
        <v>546</v>
      </c>
      <c r="E4104" s="229" t="s">
        <v>19</v>
      </c>
      <c r="F4104" s="230" t="s">
        <v>4590</v>
      </c>
      <c r="G4104" s="228"/>
      <c r="H4104" s="229" t="s">
        <v>19</v>
      </c>
      <c r="I4104" s="231"/>
      <c r="J4104" s="228"/>
      <c r="K4104" s="228"/>
      <c r="L4104" s="232"/>
      <c r="M4104" s="233"/>
      <c r="N4104" s="234"/>
      <c r="O4104" s="234"/>
      <c r="P4104" s="234"/>
      <c r="Q4104" s="234"/>
      <c r="R4104" s="234"/>
      <c r="S4104" s="234"/>
      <c r="T4104" s="235"/>
      <c r="AT4104" s="236" t="s">
        <v>546</v>
      </c>
      <c r="AU4104" s="236" t="s">
        <v>85</v>
      </c>
      <c r="AV4104" s="15" t="s">
        <v>79</v>
      </c>
      <c r="AW4104" s="15" t="s">
        <v>33</v>
      </c>
      <c r="AX4104" s="15" t="s">
        <v>72</v>
      </c>
      <c r="AY4104" s="236" t="s">
        <v>525</v>
      </c>
    </row>
    <row r="4105" spans="1:65" s="15" customFormat="1" ht="11.25">
      <c r="B4105" s="227"/>
      <c r="C4105" s="228"/>
      <c r="D4105" s="206" t="s">
        <v>546</v>
      </c>
      <c r="E4105" s="229" t="s">
        <v>19</v>
      </c>
      <c r="F4105" s="230" t="s">
        <v>4597</v>
      </c>
      <c r="G4105" s="228"/>
      <c r="H4105" s="229" t="s">
        <v>19</v>
      </c>
      <c r="I4105" s="231"/>
      <c r="J4105" s="228"/>
      <c r="K4105" s="228"/>
      <c r="L4105" s="232"/>
      <c r="M4105" s="233"/>
      <c r="N4105" s="234"/>
      <c r="O4105" s="234"/>
      <c r="P4105" s="234"/>
      <c r="Q4105" s="234"/>
      <c r="R4105" s="234"/>
      <c r="S4105" s="234"/>
      <c r="T4105" s="235"/>
      <c r="AT4105" s="236" t="s">
        <v>546</v>
      </c>
      <c r="AU4105" s="236" t="s">
        <v>85</v>
      </c>
      <c r="AV4105" s="15" t="s">
        <v>79</v>
      </c>
      <c r="AW4105" s="15" t="s">
        <v>33</v>
      </c>
      <c r="AX4105" s="15" t="s">
        <v>72</v>
      </c>
      <c r="AY4105" s="236" t="s">
        <v>525</v>
      </c>
    </row>
    <row r="4106" spans="1:65" s="13" customFormat="1" ht="11.25">
      <c r="B4106" s="204"/>
      <c r="C4106" s="205"/>
      <c r="D4106" s="206" t="s">
        <v>546</v>
      </c>
      <c r="E4106" s="207" t="s">
        <v>19</v>
      </c>
      <c r="F4106" s="208" t="s">
        <v>4591</v>
      </c>
      <c r="G4106" s="205"/>
      <c r="H4106" s="209">
        <v>9.6839999999999993</v>
      </c>
      <c r="I4106" s="210"/>
      <c r="J4106" s="205"/>
      <c r="K4106" s="205"/>
      <c r="L4106" s="211"/>
      <c r="M4106" s="212"/>
      <c r="N4106" s="213"/>
      <c r="O4106" s="213"/>
      <c r="P4106" s="213"/>
      <c r="Q4106" s="213"/>
      <c r="R4106" s="213"/>
      <c r="S4106" s="213"/>
      <c r="T4106" s="214"/>
      <c r="AT4106" s="215" t="s">
        <v>546</v>
      </c>
      <c r="AU4106" s="215" t="s">
        <v>85</v>
      </c>
      <c r="AV4106" s="13" t="s">
        <v>85</v>
      </c>
      <c r="AW4106" s="13" t="s">
        <v>33</v>
      </c>
      <c r="AX4106" s="13" t="s">
        <v>72</v>
      </c>
      <c r="AY4106" s="215" t="s">
        <v>525</v>
      </c>
    </row>
    <row r="4107" spans="1:65" s="15" customFormat="1" ht="11.25">
      <c r="B4107" s="227"/>
      <c r="C4107" s="228"/>
      <c r="D4107" s="206" t="s">
        <v>546</v>
      </c>
      <c r="E4107" s="229" t="s">
        <v>19</v>
      </c>
      <c r="F4107" s="230" t="s">
        <v>4592</v>
      </c>
      <c r="G4107" s="228"/>
      <c r="H4107" s="229" t="s">
        <v>19</v>
      </c>
      <c r="I4107" s="231"/>
      <c r="J4107" s="228"/>
      <c r="K4107" s="228"/>
      <c r="L4107" s="232"/>
      <c r="M4107" s="233"/>
      <c r="N4107" s="234"/>
      <c r="O4107" s="234"/>
      <c r="P4107" s="234"/>
      <c r="Q4107" s="234"/>
      <c r="R4107" s="234"/>
      <c r="S4107" s="234"/>
      <c r="T4107" s="235"/>
      <c r="AT4107" s="236" t="s">
        <v>546</v>
      </c>
      <c r="AU4107" s="236" t="s">
        <v>85</v>
      </c>
      <c r="AV4107" s="15" t="s">
        <v>79</v>
      </c>
      <c r="AW4107" s="15" t="s">
        <v>33</v>
      </c>
      <c r="AX4107" s="15" t="s">
        <v>72</v>
      </c>
      <c r="AY4107" s="236" t="s">
        <v>525</v>
      </c>
    </row>
    <row r="4108" spans="1:65" s="13" customFormat="1" ht="11.25">
      <c r="B4108" s="204"/>
      <c r="C4108" s="205"/>
      <c r="D4108" s="206" t="s">
        <v>546</v>
      </c>
      <c r="E4108" s="207" t="s">
        <v>19</v>
      </c>
      <c r="F4108" s="208" t="s">
        <v>4593</v>
      </c>
      <c r="G4108" s="205"/>
      <c r="H4108" s="209">
        <v>1.5840000000000001</v>
      </c>
      <c r="I4108" s="210"/>
      <c r="J4108" s="205"/>
      <c r="K4108" s="205"/>
      <c r="L4108" s="211"/>
      <c r="M4108" s="212"/>
      <c r="N4108" s="213"/>
      <c r="O4108" s="213"/>
      <c r="P4108" s="213"/>
      <c r="Q4108" s="213"/>
      <c r="R4108" s="213"/>
      <c r="S4108" s="213"/>
      <c r="T4108" s="214"/>
      <c r="AT4108" s="215" t="s">
        <v>546</v>
      </c>
      <c r="AU4108" s="215" t="s">
        <v>85</v>
      </c>
      <c r="AV4108" s="13" t="s">
        <v>85</v>
      </c>
      <c r="AW4108" s="13" t="s">
        <v>33</v>
      </c>
      <c r="AX4108" s="13" t="s">
        <v>72</v>
      </c>
      <c r="AY4108" s="215" t="s">
        <v>525</v>
      </c>
    </row>
    <row r="4109" spans="1:65" s="14" customFormat="1" ht="11.25">
      <c r="B4109" s="216"/>
      <c r="C4109" s="217"/>
      <c r="D4109" s="206" t="s">
        <v>546</v>
      </c>
      <c r="E4109" s="218" t="s">
        <v>19</v>
      </c>
      <c r="F4109" s="219" t="s">
        <v>552</v>
      </c>
      <c r="G4109" s="217"/>
      <c r="H4109" s="220">
        <v>113.108</v>
      </c>
      <c r="I4109" s="221"/>
      <c r="J4109" s="217"/>
      <c r="K4109" s="217"/>
      <c r="L4109" s="222"/>
      <c r="M4109" s="223"/>
      <c r="N4109" s="224"/>
      <c r="O4109" s="224"/>
      <c r="P4109" s="224"/>
      <c r="Q4109" s="224"/>
      <c r="R4109" s="224"/>
      <c r="S4109" s="224"/>
      <c r="T4109" s="225"/>
      <c r="AT4109" s="226" t="s">
        <v>546</v>
      </c>
      <c r="AU4109" s="226" t="s">
        <v>85</v>
      </c>
      <c r="AV4109" s="14" t="s">
        <v>537</v>
      </c>
      <c r="AW4109" s="14" t="s">
        <v>33</v>
      </c>
      <c r="AX4109" s="14" t="s">
        <v>79</v>
      </c>
      <c r="AY4109" s="226" t="s">
        <v>525</v>
      </c>
    </row>
    <row r="4110" spans="1:65" s="13" customFormat="1" ht="11.25">
      <c r="B4110" s="204"/>
      <c r="C4110" s="205"/>
      <c r="D4110" s="206" t="s">
        <v>546</v>
      </c>
      <c r="E4110" s="205"/>
      <c r="F4110" s="208" t="s">
        <v>4598</v>
      </c>
      <c r="G4110" s="205"/>
      <c r="H4110" s="209">
        <v>124.419</v>
      </c>
      <c r="I4110" s="210"/>
      <c r="J4110" s="205"/>
      <c r="K4110" s="205"/>
      <c r="L4110" s="211"/>
      <c r="M4110" s="212"/>
      <c r="N4110" s="213"/>
      <c r="O4110" s="213"/>
      <c r="P4110" s="213"/>
      <c r="Q4110" s="213"/>
      <c r="R4110" s="213"/>
      <c r="S4110" s="213"/>
      <c r="T4110" s="214"/>
      <c r="AT4110" s="215" t="s">
        <v>546</v>
      </c>
      <c r="AU4110" s="215" t="s">
        <v>85</v>
      </c>
      <c r="AV4110" s="13" t="s">
        <v>85</v>
      </c>
      <c r="AW4110" s="13" t="s">
        <v>4</v>
      </c>
      <c r="AX4110" s="13" t="s">
        <v>79</v>
      </c>
      <c r="AY4110" s="215" t="s">
        <v>525</v>
      </c>
    </row>
    <row r="4111" spans="1:65" s="2" customFormat="1" ht="33" customHeight="1">
      <c r="A4111" s="38"/>
      <c r="B4111" s="39"/>
      <c r="C4111" s="248" t="s">
        <v>4599</v>
      </c>
      <c r="D4111" s="248" t="s">
        <v>369</v>
      </c>
      <c r="E4111" s="249" t="s">
        <v>4558</v>
      </c>
      <c r="F4111" s="250" t="s">
        <v>4559</v>
      </c>
      <c r="G4111" s="251" t="s">
        <v>132</v>
      </c>
      <c r="H4111" s="252">
        <v>237.083</v>
      </c>
      <c r="I4111" s="253"/>
      <c r="J4111" s="254">
        <f>ROUND(I4111*H4111,2)</f>
        <v>0</v>
      </c>
      <c r="K4111" s="250" t="s">
        <v>19</v>
      </c>
      <c r="L4111" s="255"/>
      <c r="M4111" s="256" t="s">
        <v>19</v>
      </c>
      <c r="N4111" s="257" t="s">
        <v>44</v>
      </c>
      <c r="O4111" s="68"/>
      <c r="P4111" s="195">
        <f>O4111*H4111</f>
        <v>0</v>
      </c>
      <c r="Q4111" s="195">
        <v>2.1999999999999999E-2</v>
      </c>
      <c r="R4111" s="195">
        <f>Q4111*H4111</f>
        <v>5.2158259999999999</v>
      </c>
      <c r="S4111" s="195">
        <v>0</v>
      </c>
      <c r="T4111" s="196">
        <f>S4111*H4111</f>
        <v>0</v>
      </c>
      <c r="U4111" s="38"/>
      <c r="V4111" s="38"/>
      <c r="W4111" s="38"/>
      <c r="X4111" s="38"/>
      <c r="Y4111" s="38"/>
      <c r="Z4111" s="38"/>
      <c r="AA4111" s="38"/>
      <c r="AB4111" s="38"/>
      <c r="AC4111" s="38"/>
      <c r="AD4111" s="38"/>
      <c r="AE4111" s="38"/>
      <c r="AR4111" s="197" t="s">
        <v>839</v>
      </c>
      <c r="AT4111" s="197" t="s">
        <v>369</v>
      </c>
      <c r="AU4111" s="197" t="s">
        <v>85</v>
      </c>
      <c r="AY4111" s="21" t="s">
        <v>525</v>
      </c>
      <c r="BE4111" s="198">
        <f>IF(N4111="základní",J4111,0)</f>
        <v>0</v>
      </c>
      <c r="BF4111" s="198">
        <f>IF(N4111="snížená",J4111,0)</f>
        <v>0</v>
      </c>
      <c r="BG4111" s="198">
        <f>IF(N4111="zákl. přenesená",J4111,0)</f>
        <v>0</v>
      </c>
      <c r="BH4111" s="198">
        <f>IF(N4111="sníž. přenesená",J4111,0)</f>
        <v>0</v>
      </c>
      <c r="BI4111" s="198">
        <f>IF(N4111="nulová",J4111,0)</f>
        <v>0</v>
      </c>
      <c r="BJ4111" s="21" t="s">
        <v>85</v>
      </c>
      <c r="BK4111" s="198">
        <f>ROUND(I4111*H4111,2)</f>
        <v>0</v>
      </c>
      <c r="BL4111" s="21" t="s">
        <v>642</v>
      </c>
      <c r="BM4111" s="197" t="s">
        <v>4600</v>
      </c>
    </row>
    <row r="4112" spans="1:65" s="15" customFormat="1" ht="11.25">
      <c r="B4112" s="227"/>
      <c r="C4112" s="228"/>
      <c r="D4112" s="206" t="s">
        <v>546</v>
      </c>
      <c r="E4112" s="229" t="s">
        <v>19</v>
      </c>
      <c r="F4112" s="230" t="s">
        <v>4601</v>
      </c>
      <c r="G4112" s="228"/>
      <c r="H4112" s="229" t="s">
        <v>19</v>
      </c>
      <c r="I4112" s="231"/>
      <c r="J4112" s="228"/>
      <c r="K4112" s="228"/>
      <c r="L4112" s="232"/>
      <c r="M4112" s="233"/>
      <c r="N4112" s="234"/>
      <c r="O4112" s="234"/>
      <c r="P4112" s="234"/>
      <c r="Q4112" s="234"/>
      <c r="R4112" s="234"/>
      <c r="S4112" s="234"/>
      <c r="T4112" s="235"/>
      <c r="AT4112" s="236" t="s">
        <v>546</v>
      </c>
      <c r="AU4112" s="236" t="s">
        <v>85</v>
      </c>
      <c r="AV4112" s="15" t="s">
        <v>79</v>
      </c>
      <c r="AW4112" s="15" t="s">
        <v>33</v>
      </c>
      <c r="AX4112" s="15" t="s">
        <v>72</v>
      </c>
      <c r="AY4112" s="236" t="s">
        <v>525</v>
      </c>
    </row>
    <row r="4113" spans="2:51" s="15" customFormat="1" ht="11.25">
      <c r="B4113" s="227"/>
      <c r="C4113" s="228"/>
      <c r="D4113" s="206" t="s">
        <v>546</v>
      </c>
      <c r="E4113" s="229" t="s">
        <v>19</v>
      </c>
      <c r="F4113" s="230" t="s">
        <v>1881</v>
      </c>
      <c r="G4113" s="228"/>
      <c r="H4113" s="229" t="s">
        <v>19</v>
      </c>
      <c r="I4113" s="231"/>
      <c r="J4113" s="228"/>
      <c r="K4113" s="228"/>
      <c r="L4113" s="232"/>
      <c r="M4113" s="233"/>
      <c r="N4113" s="234"/>
      <c r="O4113" s="234"/>
      <c r="P4113" s="234"/>
      <c r="Q4113" s="234"/>
      <c r="R4113" s="234"/>
      <c r="S4113" s="234"/>
      <c r="T4113" s="235"/>
      <c r="AT4113" s="236" t="s">
        <v>546</v>
      </c>
      <c r="AU4113" s="236" t="s">
        <v>85</v>
      </c>
      <c r="AV4113" s="15" t="s">
        <v>79</v>
      </c>
      <c r="AW4113" s="15" t="s">
        <v>33</v>
      </c>
      <c r="AX4113" s="15" t="s">
        <v>72</v>
      </c>
      <c r="AY4113" s="236" t="s">
        <v>525</v>
      </c>
    </row>
    <row r="4114" spans="2:51" s="13" customFormat="1" ht="11.25">
      <c r="B4114" s="204"/>
      <c r="C4114" s="205"/>
      <c r="D4114" s="206" t="s">
        <v>546</v>
      </c>
      <c r="E4114" s="207" t="s">
        <v>19</v>
      </c>
      <c r="F4114" s="208" t="s">
        <v>3810</v>
      </c>
      <c r="G4114" s="205"/>
      <c r="H4114" s="209">
        <v>1.9</v>
      </c>
      <c r="I4114" s="210"/>
      <c r="J4114" s="205"/>
      <c r="K4114" s="205"/>
      <c r="L4114" s="211"/>
      <c r="M4114" s="212"/>
      <c r="N4114" s="213"/>
      <c r="O4114" s="213"/>
      <c r="P4114" s="213"/>
      <c r="Q4114" s="213"/>
      <c r="R4114" s="213"/>
      <c r="S4114" s="213"/>
      <c r="T4114" s="214"/>
      <c r="AT4114" s="215" t="s">
        <v>546</v>
      </c>
      <c r="AU4114" s="215" t="s">
        <v>85</v>
      </c>
      <c r="AV4114" s="13" t="s">
        <v>85</v>
      </c>
      <c r="AW4114" s="13" t="s">
        <v>33</v>
      </c>
      <c r="AX4114" s="13" t="s">
        <v>72</v>
      </c>
      <c r="AY4114" s="215" t="s">
        <v>525</v>
      </c>
    </row>
    <row r="4115" spans="2:51" s="15" customFormat="1" ht="11.25">
      <c r="B4115" s="227"/>
      <c r="C4115" s="228"/>
      <c r="D4115" s="206" t="s">
        <v>546</v>
      </c>
      <c r="E4115" s="229" t="s">
        <v>19</v>
      </c>
      <c r="F4115" s="230" t="s">
        <v>1885</v>
      </c>
      <c r="G4115" s="228"/>
      <c r="H4115" s="229" t="s">
        <v>19</v>
      </c>
      <c r="I4115" s="231"/>
      <c r="J4115" s="228"/>
      <c r="K4115" s="228"/>
      <c r="L4115" s="232"/>
      <c r="M4115" s="233"/>
      <c r="N4115" s="234"/>
      <c r="O4115" s="234"/>
      <c r="P4115" s="234"/>
      <c r="Q4115" s="234"/>
      <c r="R4115" s="234"/>
      <c r="S4115" s="234"/>
      <c r="T4115" s="235"/>
      <c r="AT4115" s="236" t="s">
        <v>546</v>
      </c>
      <c r="AU4115" s="236" t="s">
        <v>85</v>
      </c>
      <c r="AV4115" s="15" t="s">
        <v>79</v>
      </c>
      <c r="AW4115" s="15" t="s">
        <v>33</v>
      </c>
      <c r="AX4115" s="15" t="s">
        <v>72</v>
      </c>
      <c r="AY4115" s="236" t="s">
        <v>525</v>
      </c>
    </row>
    <row r="4116" spans="2:51" s="13" customFormat="1" ht="11.25">
      <c r="B4116" s="204"/>
      <c r="C4116" s="205"/>
      <c r="D4116" s="206" t="s">
        <v>546</v>
      </c>
      <c r="E4116" s="207" t="s">
        <v>19</v>
      </c>
      <c r="F4116" s="208" t="s">
        <v>3814</v>
      </c>
      <c r="G4116" s="205"/>
      <c r="H4116" s="209">
        <v>2.4</v>
      </c>
      <c r="I4116" s="210"/>
      <c r="J4116" s="205"/>
      <c r="K4116" s="205"/>
      <c r="L4116" s="211"/>
      <c r="M4116" s="212"/>
      <c r="N4116" s="213"/>
      <c r="O4116" s="213"/>
      <c r="P4116" s="213"/>
      <c r="Q4116" s="213"/>
      <c r="R4116" s="213"/>
      <c r="S4116" s="213"/>
      <c r="T4116" s="214"/>
      <c r="AT4116" s="215" t="s">
        <v>546</v>
      </c>
      <c r="AU4116" s="215" t="s">
        <v>85</v>
      </c>
      <c r="AV4116" s="13" t="s">
        <v>85</v>
      </c>
      <c r="AW4116" s="13" t="s">
        <v>33</v>
      </c>
      <c r="AX4116" s="13" t="s">
        <v>72</v>
      </c>
      <c r="AY4116" s="215" t="s">
        <v>525</v>
      </c>
    </row>
    <row r="4117" spans="2:51" s="15" customFormat="1" ht="11.25">
      <c r="B4117" s="227"/>
      <c r="C4117" s="228"/>
      <c r="D4117" s="206" t="s">
        <v>546</v>
      </c>
      <c r="E4117" s="229" t="s">
        <v>19</v>
      </c>
      <c r="F4117" s="230" t="s">
        <v>1887</v>
      </c>
      <c r="G4117" s="228"/>
      <c r="H4117" s="229" t="s">
        <v>19</v>
      </c>
      <c r="I4117" s="231"/>
      <c r="J4117" s="228"/>
      <c r="K4117" s="228"/>
      <c r="L4117" s="232"/>
      <c r="M4117" s="233"/>
      <c r="N4117" s="234"/>
      <c r="O4117" s="234"/>
      <c r="P4117" s="234"/>
      <c r="Q4117" s="234"/>
      <c r="R4117" s="234"/>
      <c r="S4117" s="234"/>
      <c r="T4117" s="235"/>
      <c r="AT4117" s="236" t="s">
        <v>546</v>
      </c>
      <c r="AU4117" s="236" t="s">
        <v>85</v>
      </c>
      <c r="AV4117" s="15" t="s">
        <v>79</v>
      </c>
      <c r="AW4117" s="15" t="s">
        <v>33</v>
      </c>
      <c r="AX4117" s="15" t="s">
        <v>72</v>
      </c>
      <c r="AY4117" s="236" t="s">
        <v>525</v>
      </c>
    </row>
    <row r="4118" spans="2:51" s="13" customFormat="1" ht="11.25">
      <c r="B4118" s="204"/>
      <c r="C4118" s="205"/>
      <c r="D4118" s="206" t="s">
        <v>546</v>
      </c>
      <c r="E4118" s="207" t="s">
        <v>19</v>
      </c>
      <c r="F4118" s="208" t="s">
        <v>3815</v>
      </c>
      <c r="G4118" s="205"/>
      <c r="H4118" s="209">
        <v>2.5299999999999998</v>
      </c>
      <c r="I4118" s="210"/>
      <c r="J4118" s="205"/>
      <c r="K4118" s="205"/>
      <c r="L4118" s="211"/>
      <c r="M4118" s="212"/>
      <c r="N4118" s="213"/>
      <c r="O4118" s="213"/>
      <c r="P4118" s="213"/>
      <c r="Q4118" s="213"/>
      <c r="R4118" s="213"/>
      <c r="S4118" s="213"/>
      <c r="T4118" s="214"/>
      <c r="AT4118" s="215" t="s">
        <v>546</v>
      </c>
      <c r="AU4118" s="215" t="s">
        <v>85</v>
      </c>
      <c r="AV4118" s="13" t="s">
        <v>85</v>
      </c>
      <c r="AW4118" s="13" t="s">
        <v>33</v>
      </c>
      <c r="AX4118" s="13" t="s">
        <v>72</v>
      </c>
      <c r="AY4118" s="215" t="s">
        <v>525</v>
      </c>
    </row>
    <row r="4119" spans="2:51" s="15" customFormat="1" ht="11.25">
      <c r="B4119" s="227"/>
      <c r="C4119" s="228"/>
      <c r="D4119" s="206" t="s">
        <v>546</v>
      </c>
      <c r="E4119" s="229" t="s">
        <v>19</v>
      </c>
      <c r="F4119" s="230" t="s">
        <v>1893</v>
      </c>
      <c r="G4119" s="228"/>
      <c r="H4119" s="229" t="s">
        <v>19</v>
      </c>
      <c r="I4119" s="231"/>
      <c r="J4119" s="228"/>
      <c r="K4119" s="228"/>
      <c r="L4119" s="232"/>
      <c r="M4119" s="233"/>
      <c r="N4119" s="234"/>
      <c r="O4119" s="234"/>
      <c r="P4119" s="234"/>
      <c r="Q4119" s="234"/>
      <c r="R4119" s="234"/>
      <c r="S4119" s="234"/>
      <c r="T4119" s="235"/>
      <c r="AT4119" s="236" t="s">
        <v>546</v>
      </c>
      <c r="AU4119" s="236" t="s">
        <v>85</v>
      </c>
      <c r="AV4119" s="15" t="s">
        <v>79</v>
      </c>
      <c r="AW4119" s="15" t="s">
        <v>33</v>
      </c>
      <c r="AX4119" s="15" t="s">
        <v>72</v>
      </c>
      <c r="AY4119" s="236" t="s">
        <v>525</v>
      </c>
    </row>
    <row r="4120" spans="2:51" s="13" customFormat="1" ht="11.25">
      <c r="B4120" s="204"/>
      <c r="C4120" s="205"/>
      <c r="D4120" s="206" t="s">
        <v>546</v>
      </c>
      <c r="E4120" s="207" t="s">
        <v>19</v>
      </c>
      <c r="F4120" s="208" t="s">
        <v>4582</v>
      </c>
      <c r="G4120" s="205"/>
      <c r="H4120" s="209">
        <v>10.28</v>
      </c>
      <c r="I4120" s="210"/>
      <c r="J4120" s="205"/>
      <c r="K4120" s="205"/>
      <c r="L4120" s="211"/>
      <c r="M4120" s="212"/>
      <c r="N4120" s="213"/>
      <c r="O4120" s="213"/>
      <c r="P4120" s="213"/>
      <c r="Q4120" s="213"/>
      <c r="R4120" s="213"/>
      <c r="S4120" s="213"/>
      <c r="T4120" s="214"/>
      <c r="AT4120" s="215" t="s">
        <v>546</v>
      </c>
      <c r="AU4120" s="215" t="s">
        <v>85</v>
      </c>
      <c r="AV4120" s="13" t="s">
        <v>85</v>
      </c>
      <c r="AW4120" s="13" t="s">
        <v>33</v>
      </c>
      <c r="AX4120" s="13" t="s">
        <v>72</v>
      </c>
      <c r="AY4120" s="215" t="s">
        <v>525</v>
      </c>
    </row>
    <row r="4121" spans="2:51" s="15" customFormat="1" ht="11.25">
      <c r="B4121" s="227"/>
      <c r="C4121" s="228"/>
      <c r="D4121" s="206" t="s">
        <v>546</v>
      </c>
      <c r="E4121" s="229" t="s">
        <v>19</v>
      </c>
      <c r="F4121" s="230" t="s">
        <v>1894</v>
      </c>
      <c r="G4121" s="228"/>
      <c r="H4121" s="229" t="s">
        <v>19</v>
      </c>
      <c r="I4121" s="231"/>
      <c r="J4121" s="228"/>
      <c r="K4121" s="228"/>
      <c r="L4121" s="232"/>
      <c r="M4121" s="233"/>
      <c r="N4121" s="234"/>
      <c r="O4121" s="234"/>
      <c r="P4121" s="234"/>
      <c r="Q4121" s="234"/>
      <c r="R4121" s="234"/>
      <c r="S4121" s="234"/>
      <c r="T4121" s="235"/>
      <c r="AT4121" s="236" t="s">
        <v>546</v>
      </c>
      <c r="AU4121" s="236" t="s">
        <v>85</v>
      </c>
      <c r="AV4121" s="15" t="s">
        <v>79</v>
      </c>
      <c r="AW4121" s="15" t="s">
        <v>33</v>
      </c>
      <c r="AX4121" s="15" t="s">
        <v>72</v>
      </c>
      <c r="AY4121" s="236" t="s">
        <v>525</v>
      </c>
    </row>
    <row r="4122" spans="2:51" s="13" customFormat="1" ht="11.25">
      <c r="B4122" s="204"/>
      <c r="C4122" s="205"/>
      <c r="D4122" s="206" t="s">
        <v>546</v>
      </c>
      <c r="E4122" s="207" t="s">
        <v>19</v>
      </c>
      <c r="F4122" s="208" t="s">
        <v>3808</v>
      </c>
      <c r="G4122" s="205"/>
      <c r="H4122" s="209">
        <v>1.1399999999999999</v>
      </c>
      <c r="I4122" s="210"/>
      <c r="J4122" s="205"/>
      <c r="K4122" s="205"/>
      <c r="L4122" s="211"/>
      <c r="M4122" s="212"/>
      <c r="N4122" s="213"/>
      <c r="O4122" s="213"/>
      <c r="P4122" s="213"/>
      <c r="Q4122" s="213"/>
      <c r="R4122" s="213"/>
      <c r="S4122" s="213"/>
      <c r="T4122" s="214"/>
      <c r="AT4122" s="215" t="s">
        <v>546</v>
      </c>
      <c r="AU4122" s="215" t="s">
        <v>85</v>
      </c>
      <c r="AV4122" s="13" t="s">
        <v>85</v>
      </c>
      <c r="AW4122" s="13" t="s">
        <v>33</v>
      </c>
      <c r="AX4122" s="13" t="s">
        <v>72</v>
      </c>
      <c r="AY4122" s="215" t="s">
        <v>525</v>
      </c>
    </row>
    <row r="4123" spans="2:51" s="15" customFormat="1" ht="11.25">
      <c r="B4123" s="227"/>
      <c r="C4123" s="228"/>
      <c r="D4123" s="206" t="s">
        <v>546</v>
      </c>
      <c r="E4123" s="229" t="s">
        <v>19</v>
      </c>
      <c r="F4123" s="230" t="s">
        <v>1895</v>
      </c>
      <c r="G4123" s="228"/>
      <c r="H4123" s="229" t="s">
        <v>19</v>
      </c>
      <c r="I4123" s="231"/>
      <c r="J4123" s="228"/>
      <c r="K4123" s="228"/>
      <c r="L4123" s="232"/>
      <c r="M4123" s="233"/>
      <c r="N4123" s="234"/>
      <c r="O4123" s="234"/>
      <c r="P4123" s="234"/>
      <c r="Q4123" s="234"/>
      <c r="R4123" s="234"/>
      <c r="S4123" s="234"/>
      <c r="T4123" s="235"/>
      <c r="AT4123" s="236" t="s">
        <v>546</v>
      </c>
      <c r="AU4123" s="236" t="s">
        <v>85</v>
      </c>
      <c r="AV4123" s="15" t="s">
        <v>79</v>
      </c>
      <c r="AW4123" s="15" t="s">
        <v>33</v>
      </c>
      <c r="AX4123" s="15" t="s">
        <v>72</v>
      </c>
      <c r="AY4123" s="236" t="s">
        <v>525</v>
      </c>
    </row>
    <row r="4124" spans="2:51" s="13" customFormat="1" ht="11.25">
      <c r="B4124" s="204"/>
      <c r="C4124" s="205"/>
      <c r="D4124" s="206" t="s">
        <v>546</v>
      </c>
      <c r="E4124" s="207" t="s">
        <v>19</v>
      </c>
      <c r="F4124" s="208" t="s">
        <v>3808</v>
      </c>
      <c r="G4124" s="205"/>
      <c r="H4124" s="209">
        <v>1.1399999999999999</v>
      </c>
      <c r="I4124" s="210"/>
      <c r="J4124" s="205"/>
      <c r="K4124" s="205"/>
      <c r="L4124" s="211"/>
      <c r="M4124" s="212"/>
      <c r="N4124" s="213"/>
      <c r="O4124" s="213"/>
      <c r="P4124" s="213"/>
      <c r="Q4124" s="213"/>
      <c r="R4124" s="213"/>
      <c r="S4124" s="213"/>
      <c r="T4124" s="214"/>
      <c r="AT4124" s="215" t="s">
        <v>546</v>
      </c>
      <c r="AU4124" s="215" t="s">
        <v>85</v>
      </c>
      <c r="AV4124" s="13" t="s">
        <v>85</v>
      </c>
      <c r="AW4124" s="13" t="s">
        <v>33</v>
      </c>
      <c r="AX4124" s="13" t="s">
        <v>72</v>
      </c>
      <c r="AY4124" s="215" t="s">
        <v>525</v>
      </c>
    </row>
    <row r="4125" spans="2:51" s="15" customFormat="1" ht="11.25">
      <c r="B4125" s="227"/>
      <c r="C4125" s="228"/>
      <c r="D4125" s="206" t="s">
        <v>546</v>
      </c>
      <c r="E4125" s="229" t="s">
        <v>19</v>
      </c>
      <c r="F4125" s="230" t="s">
        <v>1896</v>
      </c>
      <c r="G4125" s="228"/>
      <c r="H4125" s="229" t="s">
        <v>19</v>
      </c>
      <c r="I4125" s="231"/>
      <c r="J4125" s="228"/>
      <c r="K4125" s="228"/>
      <c r="L4125" s="232"/>
      <c r="M4125" s="233"/>
      <c r="N4125" s="234"/>
      <c r="O4125" s="234"/>
      <c r="P4125" s="234"/>
      <c r="Q4125" s="234"/>
      <c r="R4125" s="234"/>
      <c r="S4125" s="234"/>
      <c r="T4125" s="235"/>
      <c r="AT4125" s="236" t="s">
        <v>546</v>
      </c>
      <c r="AU4125" s="236" t="s">
        <v>85</v>
      </c>
      <c r="AV4125" s="15" t="s">
        <v>79</v>
      </c>
      <c r="AW4125" s="15" t="s">
        <v>33</v>
      </c>
      <c r="AX4125" s="15" t="s">
        <v>72</v>
      </c>
      <c r="AY4125" s="236" t="s">
        <v>525</v>
      </c>
    </row>
    <row r="4126" spans="2:51" s="13" customFormat="1" ht="11.25">
      <c r="B4126" s="204"/>
      <c r="C4126" s="205"/>
      <c r="D4126" s="206" t="s">
        <v>546</v>
      </c>
      <c r="E4126" s="207" t="s">
        <v>19</v>
      </c>
      <c r="F4126" s="208" t="s">
        <v>3809</v>
      </c>
      <c r="G4126" s="205"/>
      <c r="H4126" s="209">
        <v>1.1499999999999999</v>
      </c>
      <c r="I4126" s="210"/>
      <c r="J4126" s="205"/>
      <c r="K4126" s="205"/>
      <c r="L4126" s="211"/>
      <c r="M4126" s="212"/>
      <c r="N4126" s="213"/>
      <c r="O4126" s="213"/>
      <c r="P4126" s="213"/>
      <c r="Q4126" s="213"/>
      <c r="R4126" s="213"/>
      <c r="S4126" s="213"/>
      <c r="T4126" s="214"/>
      <c r="AT4126" s="215" t="s">
        <v>546</v>
      </c>
      <c r="AU4126" s="215" t="s">
        <v>85</v>
      </c>
      <c r="AV4126" s="13" t="s">
        <v>85</v>
      </c>
      <c r="AW4126" s="13" t="s">
        <v>33</v>
      </c>
      <c r="AX4126" s="13" t="s">
        <v>72</v>
      </c>
      <c r="AY4126" s="215" t="s">
        <v>525</v>
      </c>
    </row>
    <row r="4127" spans="2:51" s="15" customFormat="1" ht="11.25">
      <c r="B4127" s="227"/>
      <c r="C4127" s="228"/>
      <c r="D4127" s="206" t="s">
        <v>546</v>
      </c>
      <c r="E4127" s="229" t="s">
        <v>19</v>
      </c>
      <c r="F4127" s="230" t="s">
        <v>1898</v>
      </c>
      <c r="G4127" s="228"/>
      <c r="H4127" s="229" t="s">
        <v>19</v>
      </c>
      <c r="I4127" s="231"/>
      <c r="J4127" s="228"/>
      <c r="K4127" s="228"/>
      <c r="L4127" s="232"/>
      <c r="M4127" s="233"/>
      <c r="N4127" s="234"/>
      <c r="O4127" s="234"/>
      <c r="P4127" s="234"/>
      <c r="Q4127" s="234"/>
      <c r="R4127" s="234"/>
      <c r="S4127" s="234"/>
      <c r="T4127" s="235"/>
      <c r="AT4127" s="236" t="s">
        <v>546</v>
      </c>
      <c r="AU4127" s="236" t="s">
        <v>85</v>
      </c>
      <c r="AV4127" s="15" t="s">
        <v>79</v>
      </c>
      <c r="AW4127" s="15" t="s">
        <v>33</v>
      </c>
      <c r="AX4127" s="15" t="s">
        <v>72</v>
      </c>
      <c r="AY4127" s="236" t="s">
        <v>525</v>
      </c>
    </row>
    <row r="4128" spans="2:51" s="13" customFormat="1" ht="11.25">
      <c r="B4128" s="204"/>
      <c r="C4128" s="205"/>
      <c r="D4128" s="206" t="s">
        <v>546</v>
      </c>
      <c r="E4128" s="207" t="s">
        <v>19</v>
      </c>
      <c r="F4128" s="208" t="s">
        <v>3820</v>
      </c>
      <c r="G4128" s="205"/>
      <c r="H4128" s="209">
        <v>8.6199999999999992</v>
      </c>
      <c r="I4128" s="210"/>
      <c r="J4128" s="205"/>
      <c r="K4128" s="205"/>
      <c r="L4128" s="211"/>
      <c r="M4128" s="212"/>
      <c r="N4128" s="213"/>
      <c r="O4128" s="213"/>
      <c r="P4128" s="213"/>
      <c r="Q4128" s="213"/>
      <c r="R4128" s="213"/>
      <c r="S4128" s="213"/>
      <c r="T4128" s="214"/>
      <c r="AT4128" s="215" t="s">
        <v>546</v>
      </c>
      <c r="AU4128" s="215" t="s">
        <v>85</v>
      </c>
      <c r="AV4128" s="13" t="s">
        <v>85</v>
      </c>
      <c r="AW4128" s="13" t="s">
        <v>33</v>
      </c>
      <c r="AX4128" s="13" t="s">
        <v>72</v>
      </c>
      <c r="AY4128" s="215" t="s">
        <v>525</v>
      </c>
    </row>
    <row r="4129" spans="2:51" s="15" customFormat="1" ht="11.25">
      <c r="B4129" s="227"/>
      <c r="C4129" s="228"/>
      <c r="D4129" s="206" t="s">
        <v>546</v>
      </c>
      <c r="E4129" s="229" t="s">
        <v>19</v>
      </c>
      <c r="F4129" s="230" t="s">
        <v>1900</v>
      </c>
      <c r="G4129" s="228"/>
      <c r="H4129" s="229" t="s">
        <v>19</v>
      </c>
      <c r="I4129" s="231"/>
      <c r="J4129" s="228"/>
      <c r="K4129" s="228"/>
      <c r="L4129" s="232"/>
      <c r="M4129" s="233"/>
      <c r="N4129" s="234"/>
      <c r="O4129" s="234"/>
      <c r="P4129" s="234"/>
      <c r="Q4129" s="234"/>
      <c r="R4129" s="234"/>
      <c r="S4129" s="234"/>
      <c r="T4129" s="235"/>
      <c r="AT4129" s="236" t="s">
        <v>546</v>
      </c>
      <c r="AU4129" s="236" t="s">
        <v>85</v>
      </c>
      <c r="AV4129" s="15" t="s">
        <v>79</v>
      </c>
      <c r="AW4129" s="15" t="s">
        <v>33</v>
      </c>
      <c r="AX4129" s="15" t="s">
        <v>72</v>
      </c>
      <c r="AY4129" s="236" t="s">
        <v>525</v>
      </c>
    </row>
    <row r="4130" spans="2:51" s="13" customFormat="1" ht="11.25">
      <c r="B4130" s="204"/>
      <c r="C4130" s="205"/>
      <c r="D4130" s="206" t="s">
        <v>546</v>
      </c>
      <c r="E4130" s="207" t="s">
        <v>19</v>
      </c>
      <c r="F4130" s="208" t="s">
        <v>3822</v>
      </c>
      <c r="G4130" s="205"/>
      <c r="H4130" s="209">
        <v>11.12</v>
      </c>
      <c r="I4130" s="210"/>
      <c r="J4130" s="205"/>
      <c r="K4130" s="205"/>
      <c r="L4130" s="211"/>
      <c r="M4130" s="212"/>
      <c r="N4130" s="213"/>
      <c r="O4130" s="213"/>
      <c r="P4130" s="213"/>
      <c r="Q4130" s="213"/>
      <c r="R4130" s="213"/>
      <c r="S4130" s="213"/>
      <c r="T4130" s="214"/>
      <c r="AT4130" s="215" t="s">
        <v>546</v>
      </c>
      <c r="AU4130" s="215" t="s">
        <v>85</v>
      </c>
      <c r="AV4130" s="13" t="s">
        <v>85</v>
      </c>
      <c r="AW4130" s="13" t="s">
        <v>33</v>
      </c>
      <c r="AX4130" s="13" t="s">
        <v>72</v>
      </c>
      <c r="AY4130" s="215" t="s">
        <v>525</v>
      </c>
    </row>
    <row r="4131" spans="2:51" s="15" customFormat="1" ht="11.25">
      <c r="B4131" s="227"/>
      <c r="C4131" s="228"/>
      <c r="D4131" s="206" t="s">
        <v>546</v>
      </c>
      <c r="E4131" s="229" t="s">
        <v>19</v>
      </c>
      <c r="F4131" s="230" t="s">
        <v>1988</v>
      </c>
      <c r="G4131" s="228"/>
      <c r="H4131" s="229" t="s">
        <v>19</v>
      </c>
      <c r="I4131" s="231"/>
      <c r="J4131" s="228"/>
      <c r="K4131" s="228"/>
      <c r="L4131" s="232"/>
      <c r="M4131" s="233"/>
      <c r="N4131" s="234"/>
      <c r="O4131" s="234"/>
      <c r="P4131" s="234"/>
      <c r="Q4131" s="234"/>
      <c r="R4131" s="234"/>
      <c r="S4131" s="234"/>
      <c r="T4131" s="235"/>
      <c r="AT4131" s="236" t="s">
        <v>546</v>
      </c>
      <c r="AU4131" s="236" t="s">
        <v>85</v>
      </c>
      <c r="AV4131" s="15" t="s">
        <v>79</v>
      </c>
      <c r="AW4131" s="15" t="s">
        <v>33</v>
      </c>
      <c r="AX4131" s="15" t="s">
        <v>72</v>
      </c>
      <c r="AY4131" s="236" t="s">
        <v>525</v>
      </c>
    </row>
    <row r="4132" spans="2:51" s="13" customFormat="1" ht="11.25">
      <c r="B4132" s="204"/>
      <c r="C4132" s="205"/>
      <c r="D4132" s="206" t="s">
        <v>546</v>
      </c>
      <c r="E4132" s="207" t="s">
        <v>19</v>
      </c>
      <c r="F4132" s="208" t="s">
        <v>166</v>
      </c>
      <c r="G4132" s="205"/>
      <c r="H4132" s="209">
        <v>4.72</v>
      </c>
      <c r="I4132" s="210"/>
      <c r="J4132" s="205"/>
      <c r="K4132" s="205"/>
      <c r="L4132" s="211"/>
      <c r="M4132" s="212"/>
      <c r="N4132" s="213"/>
      <c r="O4132" s="213"/>
      <c r="P4132" s="213"/>
      <c r="Q4132" s="213"/>
      <c r="R4132" s="213"/>
      <c r="S4132" s="213"/>
      <c r="T4132" s="214"/>
      <c r="AT4132" s="215" t="s">
        <v>546</v>
      </c>
      <c r="AU4132" s="215" t="s">
        <v>85</v>
      </c>
      <c r="AV4132" s="13" t="s">
        <v>85</v>
      </c>
      <c r="AW4132" s="13" t="s">
        <v>33</v>
      </c>
      <c r="AX4132" s="13" t="s">
        <v>72</v>
      </c>
      <c r="AY4132" s="215" t="s">
        <v>525</v>
      </c>
    </row>
    <row r="4133" spans="2:51" s="15" customFormat="1" ht="11.25">
      <c r="B4133" s="227"/>
      <c r="C4133" s="228"/>
      <c r="D4133" s="206" t="s">
        <v>546</v>
      </c>
      <c r="E4133" s="229" t="s">
        <v>19</v>
      </c>
      <c r="F4133" s="230" t="s">
        <v>1990</v>
      </c>
      <c r="G4133" s="228"/>
      <c r="H4133" s="229" t="s">
        <v>19</v>
      </c>
      <c r="I4133" s="231"/>
      <c r="J4133" s="228"/>
      <c r="K4133" s="228"/>
      <c r="L4133" s="232"/>
      <c r="M4133" s="233"/>
      <c r="N4133" s="234"/>
      <c r="O4133" s="234"/>
      <c r="P4133" s="234"/>
      <c r="Q4133" s="234"/>
      <c r="R4133" s="234"/>
      <c r="S4133" s="234"/>
      <c r="T4133" s="235"/>
      <c r="AT4133" s="236" t="s">
        <v>546</v>
      </c>
      <c r="AU4133" s="236" t="s">
        <v>85</v>
      </c>
      <c r="AV4133" s="15" t="s">
        <v>79</v>
      </c>
      <c r="AW4133" s="15" t="s">
        <v>33</v>
      </c>
      <c r="AX4133" s="15" t="s">
        <v>72</v>
      </c>
      <c r="AY4133" s="236" t="s">
        <v>525</v>
      </c>
    </row>
    <row r="4134" spans="2:51" s="13" customFormat="1" ht="11.25">
      <c r="B4134" s="204"/>
      <c r="C4134" s="205"/>
      <c r="D4134" s="206" t="s">
        <v>546</v>
      </c>
      <c r="E4134" s="207" t="s">
        <v>19</v>
      </c>
      <c r="F4134" s="208" t="s">
        <v>3816</v>
      </c>
      <c r="G4134" s="205"/>
      <c r="H4134" s="209">
        <v>3.8</v>
      </c>
      <c r="I4134" s="210"/>
      <c r="J4134" s="205"/>
      <c r="K4134" s="205"/>
      <c r="L4134" s="211"/>
      <c r="M4134" s="212"/>
      <c r="N4134" s="213"/>
      <c r="O4134" s="213"/>
      <c r="P4134" s="213"/>
      <c r="Q4134" s="213"/>
      <c r="R4134" s="213"/>
      <c r="S4134" s="213"/>
      <c r="T4134" s="214"/>
      <c r="AT4134" s="215" t="s">
        <v>546</v>
      </c>
      <c r="AU4134" s="215" t="s">
        <v>85</v>
      </c>
      <c r="AV4134" s="13" t="s">
        <v>85</v>
      </c>
      <c r="AW4134" s="13" t="s">
        <v>33</v>
      </c>
      <c r="AX4134" s="13" t="s">
        <v>72</v>
      </c>
      <c r="AY4134" s="215" t="s">
        <v>525</v>
      </c>
    </row>
    <row r="4135" spans="2:51" s="15" customFormat="1" ht="11.25">
      <c r="B4135" s="227"/>
      <c r="C4135" s="228"/>
      <c r="D4135" s="206" t="s">
        <v>546</v>
      </c>
      <c r="E4135" s="229" t="s">
        <v>19</v>
      </c>
      <c r="F4135" s="230" t="s">
        <v>1993</v>
      </c>
      <c r="G4135" s="228"/>
      <c r="H4135" s="229" t="s">
        <v>19</v>
      </c>
      <c r="I4135" s="231"/>
      <c r="J4135" s="228"/>
      <c r="K4135" s="228"/>
      <c r="L4135" s="232"/>
      <c r="M4135" s="233"/>
      <c r="N4135" s="234"/>
      <c r="O4135" s="234"/>
      <c r="P4135" s="234"/>
      <c r="Q4135" s="234"/>
      <c r="R4135" s="234"/>
      <c r="S4135" s="234"/>
      <c r="T4135" s="235"/>
      <c r="AT4135" s="236" t="s">
        <v>546</v>
      </c>
      <c r="AU4135" s="236" t="s">
        <v>85</v>
      </c>
      <c r="AV4135" s="15" t="s">
        <v>79</v>
      </c>
      <c r="AW4135" s="15" t="s">
        <v>33</v>
      </c>
      <c r="AX4135" s="15" t="s">
        <v>72</v>
      </c>
      <c r="AY4135" s="236" t="s">
        <v>525</v>
      </c>
    </row>
    <row r="4136" spans="2:51" s="13" customFormat="1" ht="11.25">
      <c r="B4136" s="204"/>
      <c r="C4136" s="205"/>
      <c r="D4136" s="206" t="s">
        <v>546</v>
      </c>
      <c r="E4136" s="207" t="s">
        <v>19</v>
      </c>
      <c r="F4136" s="208" t="s">
        <v>3811</v>
      </c>
      <c r="G4136" s="205"/>
      <c r="H4136" s="209">
        <v>1.98</v>
      </c>
      <c r="I4136" s="210"/>
      <c r="J4136" s="205"/>
      <c r="K4136" s="205"/>
      <c r="L4136" s="211"/>
      <c r="M4136" s="212"/>
      <c r="N4136" s="213"/>
      <c r="O4136" s="213"/>
      <c r="P4136" s="213"/>
      <c r="Q4136" s="213"/>
      <c r="R4136" s="213"/>
      <c r="S4136" s="213"/>
      <c r="T4136" s="214"/>
      <c r="AT4136" s="215" t="s">
        <v>546</v>
      </c>
      <c r="AU4136" s="215" t="s">
        <v>85</v>
      </c>
      <c r="AV4136" s="13" t="s">
        <v>85</v>
      </c>
      <c r="AW4136" s="13" t="s">
        <v>33</v>
      </c>
      <c r="AX4136" s="13" t="s">
        <v>72</v>
      </c>
      <c r="AY4136" s="215" t="s">
        <v>525</v>
      </c>
    </row>
    <row r="4137" spans="2:51" s="15" customFormat="1" ht="11.25">
      <c r="B4137" s="227"/>
      <c r="C4137" s="228"/>
      <c r="D4137" s="206" t="s">
        <v>546</v>
      </c>
      <c r="E4137" s="229" t="s">
        <v>19</v>
      </c>
      <c r="F4137" s="230" t="s">
        <v>2009</v>
      </c>
      <c r="G4137" s="228"/>
      <c r="H4137" s="229" t="s">
        <v>19</v>
      </c>
      <c r="I4137" s="231"/>
      <c r="J4137" s="228"/>
      <c r="K4137" s="228"/>
      <c r="L4137" s="232"/>
      <c r="M4137" s="233"/>
      <c r="N4137" s="234"/>
      <c r="O4137" s="234"/>
      <c r="P4137" s="234"/>
      <c r="Q4137" s="234"/>
      <c r="R4137" s="234"/>
      <c r="S4137" s="234"/>
      <c r="T4137" s="235"/>
      <c r="AT4137" s="236" t="s">
        <v>546</v>
      </c>
      <c r="AU4137" s="236" t="s">
        <v>85</v>
      </c>
      <c r="AV4137" s="15" t="s">
        <v>79</v>
      </c>
      <c r="AW4137" s="15" t="s">
        <v>33</v>
      </c>
      <c r="AX4137" s="15" t="s">
        <v>72</v>
      </c>
      <c r="AY4137" s="236" t="s">
        <v>525</v>
      </c>
    </row>
    <row r="4138" spans="2:51" s="13" customFormat="1" ht="11.25">
      <c r="B4138" s="204"/>
      <c r="C4138" s="205"/>
      <c r="D4138" s="206" t="s">
        <v>546</v>
      </c>
      <c r="E4138" s="207" t="s">
        <v>19</v>
      </c>
      <c r="F4138" s="208" t="s">
        <v>3819</v>
      </c>
      <c r="G4138" s="205"/>
      <c r="H4138" s="209">
        <v>6.68</v>
      </c>
      <c r="I4138" s="210"/>
      <c r="J4138" s="205"/>
      <c r="K4138" s="205"/>
      <c r="L4138" s="211"/>
      <c r="M4138" s="212"/>
      <c r="N4138" s="213"/>
      <c r="O4138" s="213"/>
      <c r="P4138" s="213"/>
      <c r="Q4138" s="213"/>
      <c r="R4138" s="213"/>
      <c r="S4138" s="213"/>
      <c r="T4138" s="214"/>
      <c r="AT4138" s="215" t="s">
        <v>546</v>
      </c>
      <c r="AU4138" s="215" t="s">
        <v>85</v>
      </c>
      <c r="AV4138" s="13" t="s">
        <v>85</v>
      </c>
      <c r="AW4138" s="13" t="s">
        <v>33</v>
      </c>
      <c r="AX4138" s="13" t="s">
        <v>72</v>
      </c>
      <c r="AY4138" s="215" t="s">
        <v>525</v>
      </c>
    </row>
    <row r="4139" spans="2:51" s="15" customFormat="1" ht="11.25">
      <c r="B4139" s="227"/>
      <c r="C4139" s="228"/>
      <c r="D4139" s="206" t="s">
        <v>546</v>
      </c>
      <c r="E4139" s="229" t="s">
        <v>19</v>
      </c>
      <c r="F4139" s="230" t="s">
        <v>2019</v>
      </c>
      <c r="G4139" s="228"/>
      <c r="H4139" s="229" t="s">
        <v>19</v>
      </c>
      <c r="I4139" s="231"/>
      <c r="J4139" s="228"/>
      <c r="K4139" s="228"/>
      <c r="L4139" s="232"/>
      <c r="M4139" s="233"/>
      <c r="N4139" s="234"/>
      <c r="O4139" s="234"/>
      <c r="P4139" s="234"/>
      <c r="Q4139" s="234"/>
      <c r="R4139" s="234"/>
      <c r="S4139" s="234"/>
      <c r="T4139" s="235"/>
      <c r="AT4139" s="236" t="s">
        <v>546</v>
      </c>
      <c r="AU4139" s="236" t="s">
        <v>85</v>
      </c>
      <c r="AV4139" s="15" t="s">
        <v>79</v>
      </c>
      <c r="AW4139" s="15" t="s">
        <v>33</v>
      </c>
      <c r="AX4139" s="15" t="s">
        <v>72</v>
      </c>
      <c r="AY4139" s="236" t="s">
        <v>525</v>
      </c>
    </row>
    <row r="4140" spans="2:51" s="13" customFormat="1" ht="11.25">
      <c r="B4140" s="204"/>
      <c r="C4140" s="205"/>
      <c r="D4140" s="206" t="s">
        <v>546</v>
      </c>
      <c r="E4140" s="207" t="s">
        <v>19</v>
      </c>
      <c r="F4140" s="208" t="s">
        <v>1830</v>
      </c>
      <c r="G4140" s="205"/>
      <c r="H4140" s="209">
        <v>6.12</v>
      </c>
      <c r="I4140" s="210"/>
      <c r="J4140" s="205"/>
      <c r="K4140" s="205"/>
      <c r="L4140" s="211"/>
      <c r="M4140" s="212"/>
      <c r="N4140" s="213"/>
      <c r="O4140" s="213"/>
      <c r="P4140" s="213"/>
      <c r="Q4140" s="213"/>
      <c r="R4140" s="213"/>
      <c r="S4140" s="213"/>
      <c r="T4140" s="214"/>
      <c r="AT4140" s="215" t="s">
        <v>546</v>
      </c>
      <c r="AU4140" s="215" t="s">
        <v>85</v>
      </c>
      <c r="AV4140" s="13" t="s">
        <v>85</v>
      </c>
      <c r="AW4140" s="13" t="s">
        <v>33</v>
      </c>
      <c r="AX4140" s="13" t="s">
        <v>72</v>
      </c>
      <c r="AY4140" s="215" t="s">
        <v>525</v>
      </c>
    </row>
    <row r="4141" spans="2:51" s="15" customFormat="1" ht="11.25">
      <c r="B4141" s="227"/>
      <c r="C4141" s="228"/>
      <c r="D4141" s="206" t="s">
        <v>546</v>
      </c>
      <c r="E4141" s="229" t="s">
        <v>19</v>
      </c>
      <c r="F4141" s="230" t="s">
        <v>2021</v>
      </c>
      <c r="G4141" s="228"/>
      <c r="H4141" s="229" t="s">
        <v>19</v>
      </c>
      <c r="I4141" s="231"/>
      <c r="J4141" s="228"/>
      <c r="K4141" s="228"/>
      <c r="L4141" s="232"/>
      <c r="M4141" s="233"/>
      <c r="N4141" s="234"/>
      <c r="O4141" s="234"/>
      <c r="P4141" s="234"/>
      <c r="Q4141" s="234"/>
      <c r="R4141" s="234"/>
      <c r="S4141" s="234"/>
      <c r="T4141" s="235"/>
      <c r="AT4141" s="236" t="s">
        <v>546</v>
      </c>
      <c r="AU4141" s="236" t="s">
        <v>85</v>
      </c>
      <c r="AV4141" s="15" t="s">
        <v>79</v>
      </c>
      <c r="AW4141" s="15" t="s">
        <v>33</v>
      </c>
      <c r="AX4141" s="15" t="s">
        <v>72</v>
      </c>
      <c r="AY4141" s="236" t="s">
        <v>525</v>
      </c>
    </row>
    <row r="4142" spans="2:51" s="13" customFormat="1" ht="11.25">
      <c r="B4142" s="204"/>
      <c r="C4142" s="205"/>
      <c r="D4142" s="206" t="s">
        <v>546</v>
      </c>
      <c r="E4142" s="207" t="s">
        <v>19</v>
      </c>
      <c r="F4142" s="208" t="s">
        <v>3818</v>
      </c>
      <c r="G4142" s="205"/>
      <c r="H4142" s="209">
        <v>6.06</v>
      </c>
      <c r="I4142" s="210"/>
      <c r="J4142" s="205"/>
      <c r="K4142" s="205"/>
      <c r="L4142" s="211"/>
      <c r="M4142" s="212"/>
      <c r="N4142" s="213"/>
      <c r="O4142" s="213"/>
      <c r="P4142" s="213"/>
      <c r="Q4142" s="213"/>
      <c r="R4142" s="213"/>
      <c r="S4142" s="213"/>
      <c r="T4142" s="214"/>
      <c r="AT4142" s="215" t="s">
        <v>546</v>
      </c>
      <c r="AU4142" s="215" t="s">
        <v>85</v>
      </c>
      <c r="AV4142" s="13" t="s">
        <v>85</v>
      </c>
      <c r="AW4142" s="13" t="s">
        <v>33</v>
      </c>
      <c r="AX4142" s="13" t="s">
        <v>72</v>
      </c>
      <c r="AY4142" s="215" t="s">
        <v>525</v>
      </c>
    </row>
    <row r="4143" spans="2:51" s="15" customFormat="1" ht="11.25">
      <c r="B4143" s="227"/>
      <c r="C4143" s="228"/>
      <c r="D4143" s="206" t="s">
        <v>546</v>
      </c>
      <c r="E4143" s="229" t="s">
        <v>19</v>
      </c>
      <c r="F4143" s="230" t="s">
        <v>2025</v>
      </c>
      <c r="G4143" s="228"/>
      <c r="H4143" s="229" t="s">
        <v>19</v>
      </c>
      <c r="I4143" s="231"/>
      <c r="J4143" s="228"/>
      <c r="K4143" s="228"/>
      <c r="L4143" s="232"/>
      <c r="M4143" s="233"/>
      <c r="N4143" s="234"/>
      <c r="O4143" s="234"/>
      <c r="P4143" s="234"/>
      <c r="Q4143" s="234"/>
      <c r="R4143" s="234"/>
      <c r="S4143" s="234"/>
      <c r="T4143" s="235"/>
      <c r="AT4143" s="236" t="s">
        <v>546</v>
      </c>
      <c r="AU4143" s="236" t="s">
        <v>85</v>
      </c>
      <c r="AV4143" s="15" t="s">
        <v>79</v>
      </c>
      <c r="AW4143" s="15" t="s">
        <v>33</v>
      </c>
      <c r="AX4143" s="15" t="s">
        <v>72</v>
      </c>
      <c r="AY4143" s="236" t="s">
        <v>525</v>
      </c>
    </row>
    <row r="4144" spans="2:51" s="13" customFormat="1" ht="11.25">
      <c r="B4144" s="204"/>
      <c r="C4144" s="205"/>
      <c r="D4144" s="206" t="s">
        <v>546</v>
      </c>
      <c r="E4144" s="207" t="s">
        <v>19</v>
      </c>
      <c r="F4144" s="208" t="s">
        <v>1832</v>
      </c>
      <c r="G4144" s="205"/>
      <c r="H4144" s="209">
        <v>6.13</v>
      </c>
      <c r="I4144" s="210"/>
      <c r="J4144" s="205"/>
      <c r="K4144" s="205"/>
      <c r="L4144" s="211"/>
      <c r="M4144" s="212"/>
      <c r="N4144" s="213"/>
      <c r="O4144" s="213"/>
      <c r="P4144" s="213"/>
      <c r="Q4144" s="213"/>
      <c r="R4144" s="213"/>
      <c r="S4144" s="213"/>
      <c r="T4144" s="214"/>
      <c r="AT4144" s="215" t="s">
        <v>546</v>
      </c>
      <c r="AU4144" s="215" t="s">
        <v>85</v>
      </c>
      <c r="AV4144" s="13" t="s">
        <v>85</v>
      </c>
      <c r="AW4144" s="13" t="s">
        <v>33</v>
      </c>
      <c r="AX4144" s="13" t="s">
        <v>72</v>
      </c>
      <c r="AY4144" s="215" t="s">
        <v>525</v>
      </c>
    </row>
    <row r="4145" spans="2:51" s="15" customFormat="1" ht="11.25">
      <c r="B4145" s="227"/>
      <c r="C4145" s="228"/>
      <c r="D4145" s="206" t="s">
        <v>546</v>
      </c>
      <c r="E4145" s="229" t="s">
        <v>19</v>
      </c>
      <c r="F4145" s="230" t="s">
        <v>2026</v>
      </c>
      <c r="G4145" s="228"/>
      <c r="H4145" s="229" t="s">
        <v>19</v>
      </c>
      <c r="I4145" s="231"/>
      <c r="J4145" s="228"/>
      <c r="K4145" s="228"/>
      <c r="L4145" s="232"/>
      <c r="M4145" s="233"/>
      <c r="N4145" s="234"/>
      <c r="O4145" s="234"/>
      <c r="P4145" s="234"/>
      <c r="Q4145" s="234"/>
      <c r="R4145" s="234"/>
      <c r="S4145" s="234"/>
      <c r="T4145" s="235"/>
      <c r="AT4145" s="236" t="s">
        <v>546</v>
      </c>
      <c r="AU4145" s="236" t="s">
        <v>85</v>
      </c>
      <c r="AV4145" s="15" t="s">
        <v>79</v>
      </c>
      <c r="AW4145" s="15" t="s">
        <v>33</v>
      </c>
      <c r="AX4145" s="15" t="s">
        <v>72</v>
      </c>
      <c r="AY4145" s="236" t="s">
        <v>525</v>
      </c>
    </row>
    <row r="4146" spans="2:51" s="13" customFormat="1" ht="11.25">
      <c r="B4146" s="204"/>
      <c r="C4146" s="205"/>
      <c r="D4146" s="206" t="s">
        <v>546</v>
      </c>
      <c r="E4146" s="207" t="s">
        <v>19</v>
      </c>
      <c r="F4146" s="208" t="s">
        <v>1832</v>
      </c>
      <c r="G4146" s="205"/>
      <c r="H4146" s="209">
        <v>6.13</v>
      </c>
      <c r="I4146" s="210"/>
      <c r="J4146" s="205"/>
      <c r="K4146" s="205"/>
      <c r="L4146" s="211"/>
      <c r="M4146" s="212"/>
      <c r="N4146" s="213"/>
      <c r="O4146" s="213"/>
      <c r="P4146" s="213"/>
      <c r="Q4146" s="213"/>
      <c r="R4146" s="213"/>
      <c r="S4146" s="213"/>
      <c r="T4146" s="214"/>
      <c r="AT4146" s="215" t="s">
        <v>546</v>
      </c>
      <c r="AU4146" s="215" t="s">
        <v>85</v>
      </c>
      <c r="AV4146" s="13" t="s">
        <v>85</v>
      </c>
      <c r="AW4146" s="13" t="s">
        <v>33</v>
      </c>
      <c r="AX4146" s="13" t="s">
        <v>72</v>
      </c>
      <c r="AY4146" s="215" t="s">
        <v>525</v>
      </c>
    </row>
    <row r="4147" spans="2:51" s="15" customFormat="1" ht="11.25">
      <c r="B4147" s="227"/>
      <c r="C4147" s="228"/>
      <c r="D4147" s="206" t="s">
        <v>546</v>
      </c>
      <c r="E4147" s="229" t="s">
        <v>19</v>
      </c>
      <c r="F4147" s="230" t="s">
        <v>2030</v>
      </c>
      <c r="G4147" s="228"/>
      <c r="H4147" s="229" t="s">
        <v>19</v>
      </c>
      <c r="I4147" s="231"/>
      <c r="J4147" s="228"/>
      <c r="K4147" s="228"/>
      <c r="L4147" s="232"/>
      <c r="M4147" s="233"/>
      <c r="N4147" s="234"/>
      <c r="O4147" s="234"/>
      <c r="P4147" s="234"/>
      <c r="Q4147" s="234"/>
      <c r="R4147" s="234"/>
      <c r="S4147" s="234"/>
      <c r="T4147" s="235"/>
      <c r="AT4147" s="236" t="s">
        <v>546</v>
      </c>
      <c r="AU4147" s="236" t="s">
        <v>85</v>
      </c>
      <c r="AV4147" s="15" t="s">
        <v>79</v>
      </c>
      <c r="AW4147" s="15" t="s">
        <v>33</v>
      </c>
      <c r="AX4147" s="15" t="s">
        <v>72</v>
      </c>
      <c r="AY4147" s="236" t="s">
        <v>525</v>
      </c>
    </row>
    <row r="4148" spans="2:51" s="13" customFormat="1" ht="11.25">
      <c r="B4148" s="204"/>
      <c r="C4148" s="205"/>
      <c r="D4148" s="206" t="s">
        <v>546</v>
      </c>
      <c r="E4148" s="207" t="s">
        <v>19</v>
      </c>
      <c r="F4148" s="208" t="s">
        <v>1832</v>
      </c>
      <c r="G4148" s="205"/>
      <c r="H4148" s="209">
        <v>6.13</v>
      </c>
      <c r="I4148" s="210"/>
      <c r="J4148" s="205"/>
      <c r="K4148" s="205"/>
      <c r="L4148" s="211"/>
      <c r="M4148" s="212"/>
      <c r="N4148" s="213"/>
      <c r="O4148" s="213"/>
      <c r="P4148" s="213"/>
      <c r="Q4148" s="213"/>
      <c r="R4148" s="213"/>
      <c r="S4148" s="213"/>
      <c r="T4148" s="214"/>
      <c r="AT4148" s="215" t="s">
        <v>546</v>
      </c>
      <c r="AU4148" s="215" t="s">
        <v>85</v>
      </c>
      <c r="AV4148" s="13" t="s">
        <v>85</v>
      </c>
      <c r="AW4148" s="13" t="s">
        <v>33</v>
      </c>
      <c r="AX4148" s="13" t="s">
        <v>72</v>
      </c>
      <c r="AY4148" s="215" t="s">
        <v>525</v>
      </c>
    </row>
    <row r="4149" spans="2:51" s="15" customFormat="1" ht="11.25">
      <c r="B4149" s="227"/>
      <c r="C4149" s="228"/>
      <c r="D4149" s="206" t="s">
        <v>546</v>
      </c>
      <c r="E4149" s="229" t="s">
        <v>19</v>
      </c>
      <c r="F4149" s="230" t="s">
        <v>1916</v>
      </c>
      <c r="G4149" s="228"/>
      <c r="H4149" s="229" t="s">
        <v>19</v>
      </c>
      <c r="I4149" s="231"/>
      <c r="J4149" s="228"/>
      <c r="K4149" s="228"/>
      <c r="L4149" s="232"/>
      <c r="M4149" s="233"/>
      <c r="N4149" s="234"/>
      <c r="O4149" s="234"/>
      <c r="P4149" s="234"/>
      <c r="Q4149" s="234"/>
      <c r="R4149" s="234"/>
      <c r="S4149" s="234"/>
      <c r="T4149" s="235"/>
      <c r="AT4149" s="236" t="s">
        <v>546</v>
      </c>
      <c r="AU4149" s="236" t="s">
        <v>85</v>
      </c>
      <c r="AV4149" s="15" t="s">
        <v>79</v>
      </c>
      <c r="AW4149" s="15" t="s">
        <v>33</v>
      </c>
      <c r="AX4149" s="15" t="s">
        <v>72</v>
      </c>
      <c r="AY4149" s="236" t="s">
        <v>525</v>
      </c>
    </row>
    <row r="4150" spans="2:51" s="13" customFormat="1" ht="11.25">
      <c r="B4150" s="204"/>
      <c r="C4150" s="205"/>
      <c r="D4150" s="206" t="s">
        <v>546</v>
      </c>
      <c r="E4150" s="207" t="s">
        <v>19</v>
      </c>
      <c r="F4150" s="208" t="s">
        <v>3823</v>
      </c>
      <c r="G4150" s="205"/>
      <c r="H4150" s="209">
        <v>17.579999999999998</v>
      </c>
      <c r="I4150" s="210"/>
      <c r="J4150" s="205"/>
      <c r="K4150" s="205"/>
      <c r="L4150" s="211"/>
      <c r="M4150" s="212"/>
      <c r="N4150" s="213"/>
      <c r="O4150" s="213"/>
      <c r="P4150" s="213"/>
      <c r="Q4150" s="213"/>
      <c r="R4150" s="213"/>
      <c r="S4150" s="213"/>
      <c r="T4150" s="214"/>
      <c r="AT4150" s="215" t="s">
        <v>546</v>
      </c>
      <c r="AU4150" s="215" t="s">
        <v>85</v>
      </c>
      <c r="AV4150" s="13" t="s">
        <v>85</v>
      </c>
      <c r="AW4150" s="13" t="s">
        <v>33</v>
      </c>
      <c r="AX4150" s="13" t="s">
        <v>72</v>
      </c>
      <c r="AY4150" s="215" t="s">
        <v>525</v>
      </c>
    </row>
    <row r="4151" spans="2:51" s="15" customFormat="1" ht="11.25">
      <c r="B4151" s="227"/>
      <c r="C4151" s="228"/>
      <c r="D4151" s="206" t="s">
        <v>546</v>
      </c>
      <c r="E4151" s="229" t="s">
        <v>19</v>
      </c>
      <c r="F4151" s="230" t="s">
        <v>2047</v>
      </c>
      <c r="G4151" s="228"/>
      <c r="H4151" s="229" t="s">
        <v>19</v>
      </c>
      <c r="I4151" s="231"/>
      <c r="J4151" s="228"/>
      <c r="K4151" s="228"/>
      <c r="L4151" s="232"/>
      <c r="M4151" s="233"/>
      <c r="N4151" s="234"/>
      <c r="O4151" s="234"/>
      <c r="P4151" s="234"/>
      <c r="Q4151" s="234"/>
      <c r="R4151" s="234"/>
      <c r="S4151" s="234"/>
      <c r="T4151" s="235"/>
      <c r="AT4151" s="236" t="s">
        <v>546</v>
      </c>
      <c r="AU4151" s="236" t="s">
        <v>85</v>
      </c>
      <c r="AV4151" s="15" t="s">
        <v>79</v>
      </c>
      <c r="AW4151" s="15" t="s">
        <v>33</v>
      </c>
      <c r="AX4151" s="15" t="s">
        <v>72</v>
      </c>
      <c r="AY4151" s="236" t="s">
        <v>525</v>
      </c>
    </row>
    <row r="4152" spans="2:51" s="13" customFormat="1" ht="11.25">
      <c r="B4152" s="204"/>
      <c r="C4152" s="205"/>
      <c r="D4152" s="206" t="s">
        <v>546</v>
      </c>
      <c r="E4152" s="207" t="s">
        <v>19</v>
      </c>
      <c r="F4152" s="208" t="s">
        <v>3801</v>
      </c>
      <c r="G4152" s="205"/>
      <c r="H4152" s="209">
        <v>27.35</v>
      </c>
      <c r="I4152" s="210"/>
      <c r="J4152" s="205"/>
      <c r="K4152" s="205"/>
      <c r="L4152" s="211"/>
      <c r="M4152" s="212"/>
      <c r="N4152" s="213"/>
      <c r="O4152" s="213"/>
      <c r="P4152" s="213"/>
      <c r="Q4152" s="213"/>
      <c r="R4152" s="213"/>
      <c r="S4152" s="213"/>
      <c r="T4152" s="214"/>
      <c r="AT4152" s="215" t="s">
        <v>546</v>
      </c>
      <c r="AU4152" s="215" t="s">
        <v>85</v>
      </c>
      <c r="AV4152" s="13" t="s">
        <v>85</v>
      </c>
      <c r="AW4152" s="13" t="s">
        <v>33</v>
      </c>
      <c r="AX4152" s="13" t="s">
        <v>72</v>
      </c>
      <c r="AY4152" s="215" t="s">
        <v>525</v>
      </c>
    </row>
    <row r="4153" spans="2:51" s="15" customFormat="1" ht="11.25">
      <c r="B4153" s="227"/>
      <c r="C4153" s="228"/>
      <c r="D4153" s="206" t="s">
        <v>546</v>
      </c>
      <c r="E4153" s="229" t="s">
        <v>19</v>
      </c>
      <c r="F4153" s="230" t="s">
        <v>2055</v>
      </c>
      <c r="G4153" s="228"/>
      <c r="H4153" s="229" t="s">
        <v>19</v>
      </c>
      <c r="I4153" s="231"/>
      <c r="J4153" s="228"/>
      <c r="K4153" s="228"/>
      <c r="L4153" s="232"/>
      <c r="M4153" s="233"/>
      <c r="N4153" s="234"/>
      <c r="O4153" s="234"/>
      <c r="P4153" s="234"/>
      <c r="Q4153" s="234"/>
      <c r="R4153" s="234"/>
      <c r="S4153" s="234"/>
      <c r="T4153" s="235"/>
      <c r="AT4153" s="236" t="s">
        <v>546</v>
      </c>
      <c r="AU4153" s="236" t="s">
        <v>85</v>
      </c>
      <c r="AV4153" s="15" t="s">
        <v>79</v>
      </c>
      <c r="AW4153" s="15" t="s">
        <v>33</v>
      </c>
      <c r="AX4153" s="15" t="s">
        <v>72</v>
      </c>
      <c r="AY4153" s="236" t="s">
        <v>525</v>
      </c>
    </row>
    <row r="4154" spans="2:51" s="13" customFormat="1" ht="11.25">
      <c r="B4154" s="204"/>
      <c r="C4154" s="205"/>
      <c r="D4154" s="206" t="s">
        <v>546</v>
      </c>
      <c r="E4154" s="207" t="s">
        <v>19</v>
      </c>
      <c r="F4154" s="208" t="s">
        <v>3812</v>
      </c>
      <c r="G4154" s="205"/>
      <c r="H4154" s="209">
        <v>2.0299999999999998</v>
      </c>
      <c r="I4154" s="210"/>
      <c r="J4154" s="205"/>
      <c r="K4154" s="205"/>
      <c r="L4154" s="211"/>
      <c r="M4154" s="212"/>
      <c r="N4154" s="213"/>
      <c r="O4154" s="213"/>
      <c r="P4154" s="213"/>
      <c r="Q4154" s="213"/>
      <c r="R4154" s="213"/>
      <c r="S4154" s="213"/>
      <c r="T4154" s="214"/>
      <c r="AT4154" s="215" t="s">
        <v>546</v>
      </c>
      <c r="AU4154" s="215" t="s">
        <v>85</v>
      </c>
      <c r="AV4154" s="13" t="s">
        <v>85</v>
      </c>
      <c r="AW4154" s="13" t="s">
        <v>33</v>
      </c>
      <c r="AX4154" s="13" t="s">
        <v>72</v>
      </c>
      <c r="AY4154" s="215" t="s">
        <v>525</v>
      </c>
    </row>
    <row r="4155" spans="2:51" s="15" customFormat="1" ht="11.25">
      <c r="B4155" s="227"/>
      <c r="C4155" s="228"/>
      <c r="D4155" s="206" t="s">
        <v>546</v>
      </c>
      <c r="E4155" s="229" t="s">
        <v>19</v>
      </c>
      <c r="F4155" s="230" t="s">
        <v>2057</v>
      </c>
      <c r="G4155" s="228"/>
      <c r="H4155" s="229" t="s">
        <v>19</v>
      </c>
      <c r="I4155" s="231"/>
      <c r="J4155" s="228"/>
      <c r="K4155" s="228"/>
      <c r="L4155" s="232"/>
      <c r="M4155" s="233"/>
      <c r="N4155" s="234"/>
      <c r="O4155" s="234"/>
      <c r="P4155" s="234"/>
      <c r="Q4155" s="234"/>
      <c r="R4155" s="234"/>
      <c r="S4155" s="234"/>
      <c r="T4155" s="235"/>
      <c r="AT4155" s="236" t="s">
        <v>546</v>
      </c>
      <c r="AU4155" s="236" t="s">
        <v>85</v>
      </c>
      <c r="AV4155" s="15" t="s">
        <v>79</v>
      </c>
      <c r="AW4155" s="15" t="s">
        <v>33</v>
      </c>
      <c r="AX4155" s="15" t="s">
        <v>72</v>
      </c>
      <c r="AY4155" s="236" t="s">
        <v>525</v>
      </c>
    </row>
    <row r="4156" spans="2:51" s="13" customFormat="1" ht="11.25">
      <c r="B4156" s="204"/>
      <c r="C4156" s="205"/>
      <c r="D4156" s="206" t="s">
        <v>546</v>
      </c>
      <c r="E4156" s="207" t="s">
        <v>19</v>
      </c>
      <c r="F4156" s="208" t="s">
        <v>3813</v>
      </c>
      <c r="G4156" s="205"/>
      <c r="H4156" s="209">
        <v>2.1</v>
      </c>
      <c r="I4156" s="210"/>
      <c r="J4156" s="205"/>
      <c r="K4156" s="205"/>
      <c r="L4156" s="211"/>
      <c r="M4156" s="212"/>
      <c r="N4156" s="213"/>
      <c r="O4156" s="213"/>
      <c r="P4156" s="213"/>
      <c r="Q4156" s="213"/>
      <c r="R4156" s="213"/>
      <c r="S4156" s="213"/>
      <c r="T4156" s="214"/>
      <c r="AT4156" s="215" t="s">
        <v>546</v>
      </c>
      <c r="AU4156" s="215" t="s">
        <v>85</v>
      </c>
      <c r="AV4156" s="13" t="s">
        <v>85</v>
      </c>
      <c r="AW4156" s="13" t="s">
        <v>33</v>
      </c>
      <c r="AX4156" s="13" t="s">
        <v>72</v>
      </c>
      <c r="AY4156" s="215" t="s">
        <v>525</v>
      </c>
    </row>
    <row r="4157" spans="2:51" s="15" customFormat="1" ht="11.25">
      <c r="B4157" s="227"/>
      <c r="C4157" s="228"/>
      <c r="D4157" s="206" t="s">
        <v>546</v>
      </c>
      <c r="E4157" s="229" t="s">
        <v>19</v>
      </c>
      <c r="F4157" s="230" t="s">
        <v>2059</v>
      </c>
      <c r="G4157" s="228"/>
      <c r="H4157" s="229" t="s">
        <v>19</v>
      </c>
      <c r="I4157" s="231"/>
      <c r="J4157" s="228"/>
      <c r="K4157" s="228"/>
      <c r="L4157" s="232"/>
      <c r="M4157" s="233"/>
      <c r="N4157" s="234"/>
      <c r="O4157" s="234"/>
      <c r="P4157" s="234"/>
      <c r="Q4157" s="234"/>
      <c r="R4157" s="234"/>
      <c r="S4157" s="234"/>
      <c r="T4157" s="235"/>
      <c r="AT4157" s="236" t="s">
        <v>546</v>
      </c>
      <c r="AU4157" s="236" t="s">
        <v>85</v>
      </c>
      <c r="AV4157" s="15" t="s">
        <v>79</v>
      </c>
      <c r="AW4157" s="15" t="s">
        <v>33</v>
      </c>
      <c r="AX4157" s="15" t="s">
        <v>72</v>
      </c>
      <c r="AY4157" s="236" t="s">
        <v>525</v>
      </c>
    </row>
    <row r="4158" spans="2:51" s="13" customFormat="1" ht="11.25">
      <c r="B4158" s="204"/>
      <c r="C4158" s="205"/>
      <c r="D4158" s="206" t="s">
        <v>546</v>
      </c>
      <c r="E4158" s="207" t="s">
        <v>19</v>
      </c>
      <c r="F4158" s="208" t="s">
        <v>3817</v>
      </c>
      <c r="G4158" s="205"/>
      <c r="H4158" s="209">
        <v>3.87</v>
      </c>
      <c r="I4158" s="210"/>
      <c r="J4158" s="205"/>
      <c r="K4158" s="205"/>
      <c r="L4158" s="211"/>
      <c r="M4158" s="212"/>
      <c r="N4158" s="213"/>
      <c r="O4158" s="213"/>
      <c r="P4158" s="213"/>
      <c r="Q4158" s="213"/>
      <c r="R4158" s="213"/>
      <c r="S4158" s="213"/>
      <c r="T4158" s="214"/>
      <c r="AT4158" s="215" t="s">
        <v>546</v>
      </c>
      <c r="AU4158" s="215" t="s">
        <v>85</v>
      </c>
      <c r="AV4158" s="13" t="s">
        <v>85</v>
      </c>
      <c r="AW4158" s="13" t="s">
        <v>33</v>
      </c>
      <c r="AX4158" s="13" t="s">
        <v>72</v>
      </c>
      <c r="AY4158" s="215" t="s">
        <v>525</v>
      </c>
    </row>
    <row r="4159" spans="2:51" s="15" customFormat="1" ht="11.25">
      <c r="B4159" s="227"/>
      <c r="C4159" s="228"/>
      <c r="D4159" s="206" t="s">
        <v>546</v>
      </c>
      <c r="E4159" s="229" t="s">
        <v>19</v>
      </c>
      <c r="F4159" s="230" t="s">
        <v>2073</v>
      </c>
      <c r="G4159" s="228"/>
      <c r="H4159" s="229" t="s">
        <v>19</v>
      </c>
      <c r="I4159" s="231"/>
      <c r="J4159" s="228"/>
      <c r="K4159" s="228"/>
      <c r="L4159" s="232"/>
      <c r="M4159" s="233"/>
      <c r="N4159" s="234"/>
      <c r="O4159" s="234"/>
      <c r="P4159" s="234"/>
      <c r="Q4159" s="234"/>
      <c r="R4159" s="234"/>
      <c r="S4159" s="234"/>
      <c r="T4159" s="235"/>
      <c r="AT4159" s="236" t="s">
        <v>546</v>
      </c>
      <c r="AU4159" s="236" t="s">
        <v>85</v>
      </c>
      <c r="AV4159" s="15" t="s">
        <v>79</v>
      </c>
      <c r="AW4159" s="15" t="s">
        <v>33</v>
      </c>
      <c r="AX4159" s="15" t="s">
        <v>72</v>
      </c>
      <c r="AY4159" s="236" t="s">
        <v>525</v>
      </c>
    </row>
    <row r="4160" spans="2:51" s="13" customFormat="1" ht="11.25">
      <c r="B4160" s="204"/>
      <c r="C4160" s="205"/>
      <c r="D4160" s="206" t="s">
        <v>546</v>
      </c>
      <c r="E4160" s="207" t="s">
        <v>19</v>
      </c>
      <c r="F4160" s="208" t="s">
        <v>3819</v>
      </c>
      <c r="G4160" s="205"/>
      <c r="H4160" s="209">
        <v>6.68</v>
      </c>
      <c r="I4160" s="210"/>
      <c r="J4160" s="205"/>
      <c r="K4160" s="205"/>
      <c r="L4160" s="211"/>
      <c r="M4160" s="212"/>
      <c r="N4160" s="213"/>
      <c r="O4160" s="213"/>
      <c r="P4160" s="213"/>
      <c r="Q4160" s="213"/>
      <c r="R4160" s="213"/>
      <c r="S4160" s="213"/>
      <c r="T4160" s="214"/>
      <c r="AT4160" s="215" t="s">
        <v>546</v>
      </c>
      <c r="AU4160" s="215" t="s">
        <v>85</v>
      </c>
      <c r="AV4160" s="13" t="s">
        <v>85</v>
      </c>
      <c r="AW4160" s="13" t="s">
        <v>33</v>
      </c>
      <c r="AX4160" s="13" t="s">
        <v>72</v>
      </c>
      <c r="AY4160" s="215" t="s">
        <v>525</v>
      </c>
    </row>
    <row r="4161" spans="2:51" s="15" customFormat="1" ht="11.25">
      <c r="B4161" s="227"/>
      <c r="C4161" s="228"/>
      <c r="D4161" s="206" t="s">
        <v>546</v>
      </c>
      <c r="E4161" s="229" t="s">
        <v>19</v>
      </c>
      <c r="F4161" s="230" t="s">
        <v>2080</v>
      </c>
      <c r="G4161" s="228"/>
      <c r="H4161" s="229" t="s">
        <v>19</v>
      </c>
      <c r="I4161" s="231"/>
      <c r="J4161" s="228"/>
      <c r="K4161" s="228"/>
      <c r="L4161" s="232"/>
      <c r="M4161" s="233"/>
      <c r="N4161" s="234"/>
      <c r="O4161" s="234"/>
      <c r="P4161" s="234"/>
      <c r="Q4161" s="234"/>
      <c r="R4161" s="234"/>
      <c r="S4161" s="234"/>
      <c r="T4161" s="235"/>
      <c r="AT4161" s="236" t="s">
        <v>546</v>
      </c>
      <c r="AU4161" s="236" t="s">
        <v>85</v>
      </c>
      <c r="AV4161" s="15" t="s">
        <v>79</v>
      </c>
      <c r="AW4161" s="15" t="s">
        <v>33</v>
      </c>
      <c r="AX4161" s="15" t="s">
        <v>72</v>
      </c>
      <c r="AY4161" s="236" t="s">
        <v>525</v>
      </c>
    </row>
    <row r="4162" spans="2:51" s="13" customFormat="1" ht="11.25">
      <c r="B4162" s="204"/>
      <c r="C4162" s="205"/>
      <c r="D4162" s="206" t="s">
        <v>546</v>
      </c>
      <c r="E4162" s="207" t="s">
        <v>19</v>
      </c>
      <c r="F4162" s="208" t="s">
        <v>3818</v>
      </c>
      <c r="G4162" s="205"/>
      <c r="H4162" s="209">
        <v>6.06</v>
      </c>
      <c r="I4162" s="210"/>
      <c r="J4162" s="205"/>
      <c r="K4162" s="205"/>
      <c r="L4162" s="211"/>
      <c r="M4162" s="212"/>
      <c r="N4162" s="213"/>
      <c r="O4162" s="213"/>
      <c r="P4162" s="213"/>
      <c r="Q4162" s="213"/>
      <c r="R4162" s="213"/>
      <c r="S4162" s="213"/>
      <c r="T4162" s="214"/>
      <c r="AT4162" s="215" t="s">
        <v>546</v>
      </c>
      <c r="AU4162" s="215" t="s">
        <v>85</v>
      </c>
      <c r="AV4162" s="13" t="s">
        <v>85</v>
      </c>
      <c r="AW4162" s="13" t="s">
        <v>33</v>
      </c>
      <c r="AX4162" s="13" t="s">
        <v>72</v>
      </c>
      <c r="AY4162" s="215" t="s">
        <v>525</v>
      </c>
    </row>
    <row r="4163" spans="2:51" s="15" customFormat="1" ht="11.25">
      <c r="B4163" s="227"/>
      <c r="C4163" s="228"/>
      <c r="D4163" s="206" t="s">
        <v>546</v>
      </c>
      <c r="E4163" s="229" t="s">
        <v>19</v>
      </c>
      <c r="F4163" s="230" t="s">
        <v>2082</v>
      </c>
      <c r="G4163" s="228"/>
      <c r="H4163" s="229" t="s">
        <v>19</v>
      </c>
      <c r="I4163" s="231"/>
      <c r="J4163" s="228"/>
      <c r="K4163" s="228"/>
      <c r="L4163" s="232"/>
      <c r="M4163" s="233"/>
      <c r="N4163" s="234"/>
      <c r="O4163" s="234"/>
      <c r="P4163" s="234"/>
      <c r="Q4163" s="234"/>
      <c r="R4163" s="234"/>
      <c r="S4163" s="234"/>
      <c r="T4163" s="235"/>
      <c r="AT4163" s="236" t="s">
        <v>546</v>
      </c>
      <c r="AU4163" s="236" t="s">
        <v>85</v>
      </c>
      <c r="AV4163" s="15" t="s">
        <v>79</v>
      </c>
      <c r="AW4163" s="15" t="s">
        <v>33</v>
      </c>
      <c r="AX4163" s="15" t="s">
        <v>72</v>
      </c>
      <c r="AY4163" s="236" t="s">
        <v>525</v>
      </c>
    </row>
    <row r="4164" spans="2:51" s="13" customFormat="1" ht="11.25">
      <c r="B4164" s="204"/>
      <c r="C4164" s="205"/>
      <c r="D4164" s="206" t="s">
        <v>546</v>
      </c>
      <c r="E4164" s="207" t="s">
        <v>19</v>
      </c>
      <c r="F4164" s="208" t="s">
        <v>1832</v>
      </c>
      <c r="G4164" s="205"/>
      <c r="H4164" s="209">
        <v>6.13</v>
      </c>
      <c r="I4164" s="210"/>
      <c r="J4164" s="205"/>
      <c r="K4164" s="205"/>
      <c r="L4164" s="211"/>
      <c r="M4164" s="212"/>
      <c r="N4164" s="213"/>
      <c r="O4164" s="213"/>
      <c r="P4164" s="213"/>
      <c r="Q4164" s="213"/>
      <c r="R4164" s="213"/>
      <c r="S4164" s="213"/>
      <c r="T4164" s="214"/>
      <c r="AT4164" s="215" t="s">
        <v>546</v>
      </c>
      <c r="AU4164" s="215" t="s">
        <v>85</v>
      </c>
      <c r="AV4164" s="13" t="s">
        <v>85</v>
      </c>
      <c r="AW4164" s="13" t="s">
        <v>33</v>
      </c>
      <c r="AX4164" s="13" t="s">
        <v>72</v>
      </c>
      <c r="AY4164" s="215" t="s">
        <v>525</v>
      </c>
    </row>
    <row r="4165" spans="2:51" s="15" customFormat="1" ht="11.25">
      <c r="B4165" s="227"/>
      <c r="C4165" s="228"/>
      <c r="D4165" s="206" t="s">
        <v>546</v>
      </c>
      <c r="E4165" s="229" t="s">
        <v>19</v>
      </c>
      <c r="F4165" s="230" t="s">
        <v>2085</v>
      </c>
      <c r="G4165" s="228"/>
      <c r="H4165" s="229" t="s">
        <v>19</v>
      </c>
      <c r="I4165" s="231"/>
      <c r="J4165" s="228"/>
      <c r="K4165" s="228"/>
      <c r="L4165" s="232"/>
      <c r="M4165" s="233"/>
      <c r="N4165" s="234"/>
      <c r="O4165" s="234"/>
      <c r="P4165" s="234"/>
      <c r="Q4165" s="234"/>
      <c r="R4165" s="234"/>
      <c r="S4165" s="234"/>
      <c r="T4165" s="235"/>
      <c r="AT4165" s="236" t="s">
        <v>546</v>
      </c>
      <c r="AU4165" s="236" t="s">
        <v>85</v>
      </c>
      <c r="AV4165" s="15" t="s">
        <v>79</v>
      </c>
      <c r="AW4165" s="15" t="s">
        <v>33</v>
      </c>
      <c r="AX4165" s="15" t="s">
        <v>72</v>
      </c>
      <c r="AY4165" s="236" t="s">
        <v>525</v>
      </c>
    </row>
    <row r="4166" spans="2:51" s="13" customFormat="1" ht="11.25">
      <c r="B4166" s="204"/>
      <c r="C4166" s="205"/>
      <c r="D4166" s="206" t="s">
        <v>546</v>
      </c>
      <c r="E4166" s="207" t="s">
        <v>19</v>
      </c>
      <c r="F4166" s="208" t="s">
        <v>1832</v>
      </c>
      <c r="G4166" s="205"/>
      <c r="H4166" s="209">
        <v>6.13</v>
      </c>
      <c r="I4166" s="210"/>
      <c r="J4166" s="205"/>
      <c r="K4166" s="205"/>
      <c r="L4166" s="211"/>
      <c r="M4166" s="212"/>
      <c r="N4166" s="213"/>
      <c r="O4166" s="213"/>
      <c r="P4166" s="213"/>
      <c r="Q4166" s="213"/>
      <c r="R4166" s="213"/>
      <c r="S4166" s="213"/>
      <c r="T4166" s="214"/>
      <c r="AT4166" s="215" t="s">
        <v>546</v>
      </c>
      <c r="AU4166" s="215" t="s">
        <v>85</v>
      </c>
      <c r="AV4166" s="13" t="s">
        <v>85</v>
      </c>
      <c r="AW4166" s="13" t="s">
        <v>33</v>
      </c>
      <c r="AX4166" s="13" t="s">
        <v>72</v>
      </c>
      <c r="AY4166" s="215" t="s">
        <v>525</v>
      </c>
    </row>
    <row r="4167" spans="2:51" s="15" customFormat="1" ht="11.25">
      <c r="B4167" s="227"/>
      <c r="C4167" s="228"/>
      <c r="D4167" s="206" t="s">
        <v>546</v>
      </c>
      <c r="E4167" s="229" t="s">
        <v>19</v>
      </c>
      <c r="F4167" s="230" t="s">
        <v>2087</v>
      </c>
      <c r="G4167" s="228"/>
      <c r="H4167" s="229" t="s">
        <v>19</v>
      </c>
      <c r="I4167" s="231"/>
      <c r="J4167" s="228"/>
      <c r="K4167" s="228"/>
      <c r="L4167" s="232"/>
      <c r="M4167" s="233"/>
      <c r="N4167" s="234"/>
      <c r="O4167" s="234"/>
      <c r="P4167" s="234"/>
      <c r="Q4167" s="234"/>
      <c r="R4167" s="234"/>
      <c r="S4167" s="234"/>
      <c r="T4167" s="235"/>
      <c r="AT4167" s="236" t="s">
        <v>546</v>
      </c>
      <c r="AU4167" s="236" t="s">
        <v>85</v>
      </c>
      <c r="AV4167" s="15" t="s">
        <v>79</v>
      </c>
      <c r="AW4167" s="15" t="s">
        <v>33</v>
      </c>
      <c r="AX4167" s="15" t="s">
        <v>72</v>
      </c>
      <c r="AY4167" s="236" t="s">
        <v>525</v>
      </c>
    </row>
    <row r="4168" spans="2:51" s="13" customFormat="1" ht="11.25">
      <c r="B4168" s="204"/>
      <c r="C4168" s="205"/>
      <c r="D4168" s="206" t="s">
        <v>546</v>
      </c>
      <c r="E4168" s="207" t="s">
        <v>19</v>
      </c>
      <c r="F4168" s="208" t="s">
        <v>1832</v>
      </c>
      <c r="G4168" s="205"/>
      <c r="H4168" s="209">
        <v>6.13</v>
      </c>
      <c r="I4168" s="210"/>
      <c r="J4168" s="205"/>
      <c r="K4168" s="205"/>
      <c r="L4168" s="211"/>
      <c r="M4168" s="212"/>
      <c r="N4168" s="213"/>
      <c r="O4168" s="213"/>
      <c r="P4168" s="213"/>
      <c r="Q4168" s="213"/>
      <c r="R4168" s="213"/>
      <c r="S4168" s="213"/>
      <c r="T4168" s="214"/>
      <c r="AT4168" s="215" t="s">
        <v>546</v>
      </c>
      <c r="AU4168" s="215" t="s">
        <v>85</v>
      </c>
      <c r="AV4168" s="13" t="s">
        <v>85</v>
      </c>
      <c r="AW4168" s="13" t="s">
        <v>33</v>
      </c>
      <c r="AX4168" s="13" t="s">
        <v>72</v>
      </c>
      <c r="AY4168" s="215" t="s">
        <v>525</v>
      </c>
    </row>
    <row r="4169" spans="2:51" s="15" customFormat="1" ht="11.25">
      <c r="B4169" s="227"/>
      <c r="C4169" s="228"/>
      <c r="D4169" s="206" t="s">
        <v>546</v>
      </c>
      <c r="E4169" s="229" t="s">
        <v>19</v>
      </c>
      <c r="F4169" s="230" t="s">
        <v>2091</v>
      </c>
      <c r="G4169" s="228"/>
      <c r="H4169" s="229" t="s">
        <v>19</v>
      </c>
      <c r="I4169" s="231"/>
      <c r="J4169" s="228"/>
      <c r="K4169" s="228"/>
      <c r="L4169" s="232"/>
      <c r="M4169" s="233"/>
      <c r="N4169" s="234"/>
      <c r="O4169" s="234"/>
      <c r="P4169" s="234"/>
      <c r="Q4169" s="234"/>
      <c r="R4169" s="234"/>
      <c r="S4169" s="234"/>
      <c r="T4169" s="235"/>
      <c r="AT4169" s="236" t="s">
        <v>546</v>
      </c>
      <c r="AU4169" s="236" t="s">
        <v>85</v>
      </c>
      <c r="AV4169" s="15" t="s">
        <v>79</v>
      </c>
      <c r="AW4169" s="15" t="s">
        <v>33</v>
      </c>
      <c r="AX4169" s="15" t="s">
        <v>72</v>
      </c>
      <c r="AY4169" s="236" t="s">
        <v>525</v>
      </c>
    </row>
    <row r="4170" spans="2:51" s="13" customFormat="1" ht="11.25">
      <c r="B4170" s="204"/>
      <c r="C4170" s="205"/>
      <c r="D4170" s="206" t="s">
        <v>546</v>
      </c>
      <c r="E4170" s="207" t="s">
        <v>19</v>
      </c>
      <c r="F4170" s="208" t="s">
        <v>1832</v>
      </c>
      <c r="G4170" s="205"/>
      <c r="H4170" s="209">
        <v>6.13</v>
      </c>
      <c r="I4170" s="210"/>
      <c r="J4170" s="205"/>
      <c r="K4170" s="205"/>
      <c r="L4170" s="211"/>
      <c r="M4170" s="212"/>
      <c r="N4170" s="213"/>
      <c r="O4170" s="213"/>
      <c r="P4170" s="213"/>
      <c r="Q4170" s="213"/>
      <c r="R4170" s="213"/>
      <c r="S4170" s="213"/>
      <c r="T4170" s="214"/>
      <c r="AT4170" s="215" t="s">
        <v>546</v>
      </c>
      <c r="AU4170" s="215" t="s">
        <v>85</v>
      </c>
      <c r="AV4170" s="13" t="s">
        <v>85</v>
      </c>
      <c r="AW4170" s="13" t="s">
        <v>33</v>
      </c>
      <c r="AX4170" s="13" t="s">
        <v>72</v>
      </c>
      <c r="AY4170" s="215" t="s">
        <v>525</v>
      </c>
    </row>
    <row r="4171" spans="2:51" s="15" customFormat="1" ht="11.25">
      <c r="B4171" s="227"/>
      <c r="C4171" s="228"/>
      <c r="D4171" s="206" t="s">
        <v>546</v>
      </c>
      <c r="E4171" s="229" t="s">
        <v>19</v>
      </c>
      <c r="F4171" s="230" t="s">
        <v>2107</v>
      </c>
      <c r="G4171" s="228"/>
      <c r="H4171" s="229" t="s">
        <v>19</v>
      </c>
      <c r="I4171" s="231"/>
      <c r="J4171" s="228"/>
      <c r="K4171" s="228"/>
      <c r="L4171" s="232"/>
      <c r="M4171" s="233"/>
      <c r="N4171" s="234"/>
      <c r="O4171" s="234"/>
      <c r="P4171" s="234"/>
      <c r="Q4171" s="234"/>
      <c r="R4171" s="234"/>
      <c r="S4171" s="234"/>
      <c r="T4171" s="235"/>
      <c r="AT4171" s="236" t="s">
        <v>546</v>
      </c>
      <c r="AU4171" s="236" t="s">
        <v>85</v>
      </c>
      <c r="AV4171" s="15" t="s">
        <v>79</v>
      </c>
      <c r="AW4171" s="15" t="s">
        <v>33</v>
      </c>
      <c r="AX4171" s="15" t="s">
        <v>72</v>
      </c>
      <c r="AY4171" s="236" t="s">
        <v>525</v>
      </c>
    </row>
    <row r="4172" spans="2:51" s="13" customFormat="1" ht="11.25">
      <c r="B4172" s="204"/>
      <c r="C4172" s="205"/>
      <c r="D4172" s="206" t="s">
        <v>546</v>
      </c>
      <c r="E4172" s="207" t="s">
        <v>19</v>
      </c>
      <c r="F4172" s="208" t="s">
        <v>3819</v>
      </c>
      <c r="G4172" s="205"/>
      <c r="H4172" s="209">
        <v>6.68</v>
      </c>
      <c r="I4172" s="210"/>
      <c r="J4172" s="205"/>
      <c r="K4172" s="205"/>
      <c r="L4172" s="211"/>
      <c r="M4172" s="212"/>
      <c r="N4172" s="213"/>
      <c r="O4172" s="213"/>
      <c r="P4172" s="213"/>
      <c r="Q4172" s="213"/>
      <c r="R4172" s="213"/>
      <c r="S4172" s="213"/>
      <c r="T4172" s="214"/>
      <c r="AT4172" s="215" t="s">
        <v>546</v>
      </c>
      <c r="AU4172" s="215" t="s">
        <v>85</v>
      </c>
      <c r="AV4172" s="13" t="s">
        <v>85</v>
      </c>
      <c r="AW4172" s="13" t="s">
        <v>33</v>
      </c>
      <c r="AX4172" s="13" t="s">
        <v>72</v>
      </c>
      <c r="AY4172" s="215" t="s">
        <v>525</v>
      </c>
    </row>
    <row r="4173" spans="2:51" s="15" customFormat="1" ht="11.25">
      <c r="B4173" s="227"/>
      <c r="C4173" s="228"/>
      <c r="D4173" s="206" t="s">
        <v>546</v>
      </c>
      <c r="E4173" s="229" t="s">
        <v>19</v>
      </c>
      <c r="F4173" s="230" t="s">
        <v>2115</v>
      </c>
      <c r="G4173" s="228"/>
      <c r="H4173" s="229" t="s">
        <v>19</v>
      </c>
      <c r="I4173" s="231"/>
      <c r="J4173" s="228"/>
      <c r="K4173" s="228"/>
      <c r="L4173" s="232"/>
      <c r="M4173" s="233"/>
      <c r="N4173" s="234"/>
      <c r="O4173" s="234"/>
      <c r="P4173" s="234"/>
      <c r="Q4173" s="234"/>
      <c r="R4173" s="234"/>
      <c r="S4173" s="234"/>
      <c r="T4173" s="235"/>
      <c r="AT4173" s="236" t="s">
        <v>546</v>
      </c>
      <c r="AU4173" s="236" t="s">
        <v>85</v>
      </c>
      <c r="AV4173" s="15" t="s">
        <v>79</v>
      </c>
      <c r="AW4173" s="15" t="s">
        <v>33</v>
      </c>
      <c r="AX4173" s="15" t="s">
        <v>72</v>
      </c>
      <c r="AY4173" s="236" t="s">
        <v>525</v>
      </c>
    </row>
    <row r="4174" spans="2:51" s="13" customFormat="1" ht="11.25">
      <c r="B4174" s="204"/>
      <c r="C4174" s="205"/>
      <c r="D4174" s="206" t="s">
        <v>546</v>
      </c>
      <c r="E4174" s="207" t="s">
        <v>19</v>
      </c>
      <c r="F4174" s="208" t="s">
        <v>1830</v>
      </c>
      <c r="G4174" s="205"/>
      <c r="H4174" s="209">
        <v>6.12</v>
      </c>
      <c r="I4174" s="210"/>
      <c r="J4174" s="205"/>
      <c r="K4174" s="205"/>
      <c r="L4174" s="211"/>
      <c r="M4174" s="212"/>
      <c r="N4174" s="213"/>
      <c r="O4174" s="213"/>
      <c r="P4174" s="213"/>
      <c r="Q4174" s="213"/>
      <c r="R4174" s="213"/>
      <c r="S4174" s="213"/>
      <c r="T4174" s="214"/>
      <c r="AT4174" s="215" t="s">
        <v>546</v>
      </c>
      <c r="AU4174" s="215" t="s">
        <v>85</v>
      </c>
      <c r="AV4174" s="13" t="s">
        <v>85</v>
      </c>
      <c r="AW4174" s="13" t="s">
        <v>33</v>
      </c>
      <c r="AX4174" s="13" t="s">
        <v>72</v>
      </c>
      <c r="AY4174" s="215" t="s">
        <v>525</v>
      </c>
    </row>
    <row r="4175" spans="2:51" s="15" customFormat="1" ht="11.25">
      <c r="B4175" s="227"/>
      <c r="C4175" s="228"/>
      <c r="D4175" s="206" t="s">
        <v>546</v>
      </c>
      <c r="E4175" s="229" t="s">
        <v>19</v>
      </c>
      <c r="F4175" s="230" t="s">
        <v>2113</v>
      </c>
      <c r="G4175" s="228"/>
      <c r="H4175" s="229" t="s">
        <v>19</v>
      </c>
      <c r="I4175" s="231"/>
      <c r="J4175" s="228"/>
      <c r="K4175" s="228"/>
      <c r="L4175" s="232"/>
      <c r="M4175" s="233"/>
      <c r="N4175" s="234"/>
      <c r="O4175" s="234"/>
      <c r="P4175" s="234"/>
      <c r="Q4175" s="234"/>
      <c r="R4175" s="234"/>
      <c r="S4175" s="234"/>
      <c r="T4175" s="235"/>
      <c r="AT4175" s="236" t="s">
        <v>546</v>
      </c>
      <c r="AU4175" s="236" t="s">
        <v>85</v>
      </c>
      <c r="AV4175" s="15" t="s">
        <v>79</v>
      </c>
      <c r="AW4175" s="15" t="s">
        <v>33</v>
      </c>
      <c r="AX4175" s="15" t="s">
        <v>72</v>
      </c>
      <c r="AY4175" s="236" t="s">
        <v>525</v>
      </c>
    </row>
    <row r="4176" spans="2:51" s="13" customFormat="1" ht="11.25">
      <c r="B4176" s="204"/>
      <c r="C4176" s="205"/>
      <c r="D4176" s="206" t="s">
        <v>546</v>
      </c>
      <c r="E4176" s="207" t="s">
        <v>19</v>
      </c>
      <c r="F4176" s="208" t="s">
        <v>1832</v>
      </c>
      <c r="G4176" s="205"/>
      <c r="H4176" s="209">
        <v>6.13</v>
      </c>
      <c r="I4176" s="210"/>
      <c r="J4176" s="205"/>
      <c r="K4176" s="205"/>
      <c r="L4176" s="211"/>
      <c r="M4176" s="212"/>
      <c r="N4176" s="213"/>
      <c r="O4176" s="213"/>
      <c r="P4176" s="213"/>
      <c r="Q4176" s="213"/>
      <c r="R4176" s="213"/>
      <c r="S4176" s="213"/>
      <c r="T4176" s="214"/>
      <c r="AT4176" s="215" t="s">
        <v>546</v>
      </c>
      <c r="AU4176" s="215" t="s">
        <v>85</v>
      </c>
      <c r="AV4176" s="13" t="s">
        <v>85</v>
      </c>
      <c r="AW4176" s="13" t="s">
        <v>33</v>
      </c>
      <c r="AX4176" s="13" t="s">
        <v>72</v>
      </c>
      <c r="AY4176" s="215" t="s">
        <v>525</v>
      </c>
    </row>
    <row r="4177" spans="1:65" s="15" customFormat="1" ht="11.25">
      <c r="B4177" s="227"/>
      <c r="C4177" s="228"/>
      <c r="D4177" s="206" t="s">
        <v>546</v>
      </c>
      <c r="E4177" s="229" t="s">
        <v>19</v>
      </c>
      <c r="F4177" s="230" t="s">
        <v>2119</v>
      </c>
      <c r="G4177" s="228"/>
      <c r="H4177" s="229" t="s">
        <v>19</v>
      </c>
      <c r="I4177" s="231"/>
      <c r="J4177" s="228"/>
      <c r="K4177" s="228"/>
      <c r="L4177" s="232"/>
      <c r="M4177" s="233"/>
      <c r="N4177" s="234"/>
      <c r="O4177" s="234"/>
      <c r="P4177" s="234"/>
      <c r="Q4177" s="234"/>
      <c r="R4177" s="234"/>
      <c r="S4177" s="234"/>
      <c r="T4177" s="235"/>
      <c r="AT4177" s="236" t="s">
        <v>546</v>
      </c>
      <c r="AU4177" s="236" t="s">
        <v>85</v>
      </c>
      <c r="AV4177" s="15" t="s">
        <v>79</v>
      </c>
      <c r="AW4177" s="15" t="s">
        <v>33</v>
      </c>
      <c r="AX4177" s="15" t="s">
        <v>72</v>
      </c>
      <c r="AY4177" s="236" t="s">
        <v>525</v>
      </c>
    </row>
    <row r="4178" spans="1:65" s="13" customFormat="1" ht="11.25">
      <c r="B4178" s="204"/>
      <c r="C4178" s="205"/>
      <c r="D4178" s="206" t="s">
        <v>546</v>
      </c>
      <c r="E4178" s="207" t="s">
        <v>19</v>
      </c>
      <c r="F4178" s="208" t="s">
        <v>1830</v>
      </c>
      <c r="G4178" s="205"/>
      <c r="H4178" s="209">
        <v>6.12</v>
      </c>
      <c r="I4178" s="210"/>
      <c r="J4178" s="205"/>
      <c r="K4178" s="205"/>
      <c r="L4178" s="211"/>
      <c r="M4178" s="212"/>
      <c r="N4178" s="213"/>
      <c r="O4178" s="213"/>
      <c r="P4178" s="213"/>
      <c r="Q4178" s="213"/>
      <c r="R4178" s="213"/>
      <c r="S4178" s="213"/>
      <c r="T4178" s="214"/>
      <c r="AT4178" s="215" t="s">
        <v>546</v>
      </c>
      <c r="AU4178" s="215" t="s">
        <v>85</v>
      </c>
      <c r="AV4178" s="13" t="s">
        <v>85</v>
      </c>
      <c r="AW4178" s="13" t="s">
        <v>33</v>
      </c>
      <c r="AX4178" s="13" t="s">
        <v>72</v>
      </c>
      <c r="AY4178" s="215" t="s">
        <v>525</v>
      </c>
    </row>
    <row r="4179" spans="1:65" s="15" customFormat="1" ht="11.25">
      <c r="B4179" s="227"/>
      <c r="C4179" s="228"/>
      <c r="D4179" s="206" t="s">
        <v>546</v>
      </c>
      <c r="E4179" s="229" t="s">
        <v>19</v>
      </c>
      <c r="F4179" s="230" t="s">
        <v>2120</v>
      </c>
      <c r="G4179" s="228"/>
      <c r="H4179" s="229" t="s">
        <v>19</v>
      </c>
      <c r="I4179" s="231"/>
      <c r="J4179" s="228"/>
      <c r="K4179" s="228"/>
      <c r="L4179" s="232"/>
      <c r="M4179" s="233"/>
      <c r="N4179" s="234"/>
      <c r="O4179" s="234"/>
      <c r="P4179" s="234"/>
      <c r="Q4179" s="234"/>
      <c r="R4179" s="234"/>
      <c r="S4179" s="234"/>
      <c r="T4179" s="235"/>
      <c r="AT4179" s="236" t="s">
        <v>546</v>
      </c>
      <c r="AU4179" s="236" t="s">
        <v>85</v>
      </c>
      <c r="AV4179" s="15" t="s">
        <v>79</v>
      </c>
      <c r="AW4179" s="15" t="s">
        <v>33</v>
      </c>
      <c r="AX4179" s="15" t="s">
        <v>72</v>
      </c>
      <c r="AY4179" s="236" t="s">
        <v>525</v>
      </c>
    </row>
    <row r="4180" spans="1:65" s="13" customFormat="1" ht="11.25">
      <c r="B4180" s="204"/>
      <c r="C4180" s="205"/>
      <c r="D4180" s="206" t="s">
        <v>546</v>
      </c>
      <c r="E4180" s="207" t="s">
        <v>19</v>
      </c>
      <c r="F4180" s="208" t="s">
        <v>1832</v>
      </c>
      <c r="G4180" s="205"/>
      <c r="H4180" s="209">
        <v>6.13</v>
      </c>
      <c r="I4180" s="210"/>
      <c r="J4180" s="205"/>
      <c r="K4180" s="205"/>
      <c r="L4180" s="211"/>
      <c r="M4180" s="212"/>
      <c r="N4180" s="213"/>
      <c r="O4180" s="213"/>
      <c r="P4180" s="213"/>
      <c r="Q4180" s="213"/>
      <c r="R4180" s="213"/>
      <c r="S4180" s="213"/>
      <c r="T4180" s="214"/>
      <c r="AT4180" s="215" t="s">
        <v>546</v>
      </c>
      <c r="AU4180" s="215" t="s">
        <v>85</v>
      </c>
      <c r="AV4180" s="13" t="s">
        <v>85</v>
      </c>
      <c r="AW4180" s="13" t="s">
        <v>33</v>
      </c>
      <c r="AX4180" s="13" t="s">
        <v>72</v>
      </c>
      <c r="AY4180" s="215" t="s">
        <v>525</v>
      </c>
    </row>
    <row r="4181" spans="1:65" s="15" customFormat="1" ht="11.25">
      <c r="B4181" s="227"/>
      <c r="C4181" s="228"/>
      <c r="D4181" s="206" t="s">
        <v>546</v>
      </c>
      <c r="E4181" s="229" t="s">
        <v>19</v>
      </c>
      <c r="F4181" s="230" t="s">
        <v>2124</v>
      </c>
      <c r="G4181" s="228"/>
      <c r="H4181" s="229" t="s">
        <v>19</v>
      </c>
      <c r="I4181" s="231"/>
      <c r="J4181" s="228"/>
      <c r="K4181" s="228"/>
      <c r="L4181" s="232"/>
      <c r="M4181" s="233"/>
      <c r="N4181" s="234"/>
      <c r="O4181" s="234"/>
      <c r="P4181" s="234"/>
      <c r="Q4181" s="234"/>
      <c r="R4181" s="234"/>
      <c r="S4181" s="234"/>
      <c r="T4181" s="235"/>
      <c r="AT4181" s="236" t="s">
        <v>546</v>
      </c>
      <c r="AU4181" s="236" t="s">
        <v>85</v>
      </c>
      <c r="AV4181" s="15" t="s">
        <v>79</v>
      </c>
      <c r="AW4181" s="15" t="s">
        <v>33</v>
      </c>
      <c r="AX4181" s="15" t="s">
        <v>72</v>
      </c>
      <c r="AY4181" s="236" t="s">
        <v>525</v>
      </c>
    </row>
    <row r="4182" spans="1:65" s="13" customFormat="1" ht="11.25">
      <c r="B4182" s="204"/>
      <c r="C4182" s="205"/>
      <c r="D4182" s="206" t="s">
        <v>546</v>
      </c>
      <c r="E4182" s="207" t="s">
        <v>19</v>
      </c>
      <c r="F4182" s="208" t="s">
        <v>1832</v>
      </c>
      <c r="G4182" s="205"/>
      <c r="H4182" s="209">
        <v>6.13</v>
      </c>
      <c r="I4182" s="210"/>
      <c r="J4182" s="205"/>
      <c r="K4182" s="205"/>
      <c r="L4182" s="211"/>
      <c r="M4182" s="212"/>
      <c r="N4182" s="213"/>
      <c r="O4182" s="213"/>
      <c r="P4182" s="213"/>
      <c r="Q4182" s="213"/>
      <c r="R4182" s="213"/>
      <c r="S4182" s="213"/>
      <c r="T4182" s="214"/>
      <c r="AT4182" s="215" t="s">
        <v>546</v>
      </c>
      <c r="AU4182" s="215" t="s">
        <v>85</v>
      </c>
      <c r="AV4182" s="13" t="s">
        <v>85</v>
      </c>
      <c r="AW4182" s="13" t="s">
        <v>33</v>
      </c>
      <c r="AX4182" s="13" t="s">
        <v>72</v>
      </c>
      <c r="AY4182" s="215" t="s">
        <v>525</v>
      </c>
    </row>
    <row r="4183" spans="1:65" s="14" customFormat="1" ht="11.25">
      <c r="B4183" s="216"/>
      <c r="C4183" s="217"/>
      <c r="D4183" s="206" t="s">
        <v>546</v>
      </c>
      <c r="E4183" s="218" t="s">
        <v>19</v>
      </c>
      <c r="F4183" s="219" t="s">
        <v>552</v>
      </c>
      <c r="G4183" s="217"/>
      <c r="H4183" s="220">
        <v>215.53</v>
      </c>
      <c r="I4183" s="221"/>
      <c r="J4183" s="217"/>
      <c r="K4183" s="217"/>
      <c r="L4183" s="222"/>
      <c r="M4183" s="223"/>
      <c r="N4183" s="224"/>
      <c r="O4183" s="224"/>
      <c r="P4183" s="224"/>
      <c r="Q4183" s="224"/>
      <c r="R4183" s="224"/>
      <c r="S4183" s="224"/>
      <c r="T4183" s="225"/>
      <c r="AT4183" s="226" t="s">
        <v>546</v>
      </c>
      <c r="AU4183" s="226" t="s">
        <v>85</v>
      </c>
      <c r="AV4183" s="14" t="s">
        <v>537</v>
      </c>
      <c r="AW4183" s="14" t="s">
        <v>33</v>
      </c>
      <c r="AX4183" s="14" t="s">
        <v>79</v>
      </c>
      <c r="AY4183" s="226" t="s">
        <v>525</v>
      </c>
    </row>
    <row r="4184" spans="1:65" s="13" customFormat="1" ht="11.25">
      <c r="B4184" s="204"/>
      <c r="C4184" s="205"/>
      <c r="D4184" s="206" t="s">
        <v>546</v>
      </c>
      <c r="E4184" s="205"/>
      <c r="F4184" s="208" t="s">
        <v>4602</v>
      </c>
      <c r="G4184" s="205"/>
      <c r="H4184" s="209">
        <v>237.083</v>
      </c>
      <c r="I4184" s="210"/>
      <c r="J4184" s="205"/>
      <c r="K4184" s="205"/>
      <c r="L4184" s="211"/>
      <c r="M4184" s="212"/>
      <c r="N4184" s="213"/>
      <c r="O4184" s="213"/>
      <c r="P4184" s="213"/>
      <c r="Q4184" s="213"/>
      <c r="R4184" s="213"/>
      <c r="S4184" s="213"/>
      <c r="T4184" s="214"/>
      <c r="AT4184" s="215" t="s">
        <v>546</v>
      </c>
      <c r="AU4184" s="215" t="s">
        <v>85</v>
      </c>
      <c r="AV4184" s="13" t="s">
        <v>85</v>
      </c>
      <c r="AW4184" s="13" t="s">
        <v>4</v>
      </c>
      <c r="AX4184" s="13" t="s">
        <v>79</v>
      </c>
      <c r="AY4184" s="215" t="s">
        <v>525</v>
      </c>
    </row>
    <row r="4185" spans="1:65" s="2" customFormat="1" ht="37.9" customHeight="1">
      <c r="A4185" s="38"/>
      <c r="B4185" s="39"/>
      <c r="C4185" s="186" t="s">
        <v>4603</v>
      </c>
      <c r="D4185" s="186" t="s">
        <v>533</v>
      </c>
      <c r="E4185" s="187" t="s">
        <v>4604</v>
      </c>
      <c r="F4185" s="188" t="s">
        <v>4605</v>
      </c>
      <c r="G4185" s="189" t="s">
        <v>132</v>
      </c>
      <c r="H4185" s="190">
        <v>40.027999999999999</v>
      </c>
      <c r="I4185" s="191"/>
      <c r="J4185" s="192">
        <f>ROUND(I4185*H4185,2)</f>
        <v>0</v>
      </c>
      <c r="K4185" s="188" t="s">
        <v>1079</v>
      </c>
      <c r="L4185" s="43"/>
      <c r="M4185" s="193" t="s">
        <v>19</v>
      </c>
      <c r="N4185" s="194" t="s">
        <v>44</v>
      </c>
      <c r="O4185" s="68"/>
      <c r="P4185" s="195">
        <f>O4185*H4185</f>
        <v>0</v>
      </c>
      <c r="Q4185" s="195">
        <v>0</v>
      </c>
      <c r="R4185" s="195">
        <f>Q4185*H4185</f>
        <v>0</v>
      </c>
      <c r="S4185" s="195">
        <v>0</v>
      </c>
      <c r="T4185" s="196">
        <f>S4185*H4185</f>
        <v>0</v>
      </c>
      <c r="U4185" s="38"/>
      <c r="V4185" s="38"/>
      <c r="W4185" s="38"/>
      <c r="X4185" s="38"/>
      <c r="Y4185" s="38"/>
      <c r="Z4185" s="38"/>
      <c r="AA4185" s="38"/>
      <c r="AB4185" s="38"/>
      <c r="AC4185" s="38"/>
      <c r="AD4185" s="38"/>
      <c r="AE4185" s="38"/>
      <c r="AR4185" s="197" t="s">
        <v>642</v>
      </c>
      <c r="AT4185" s="197" t="s">
        <v>533</v>
      </c>
      <c r="AU4185" s="197" t="s">
        <v>85</v>
      </c>
      <c r="AY4185" s="21" t="s">
        <v>525</v>
      </c>
      <c r="BE4185" s="198">
        <f>IF(N4185="základní",J4185,0)</f>
        <v>0</v>
      </c>
      <c r="BF4185" s="198">
        <f>IF(N4185="snížená",J4185,0)</f>
        <v>0</v>
      </c>
      <c r="BG4185" s="198">
        <f>IF(N4185="zákl. přenesená",J4185,0)</f>
        <v>0</v>
      </c>
      <c r="BH4185" s="198">
        <f>IF(N4185="sníž. přenesená",J4185,0)</f>
        <v>0</v>
      </c>
      <c r="BI4185" s="198">
        <f>IF(N4185="nulová",J4185,0)</f>
        <v>0</v>
      </c>
      <c r="BJ4185" s="21" t="s">
        <v>85</v>
      </c>
      <c r="BK4185" s="198">
        <f>ROUND(I4185*H4185,2)</f>
        <v>0</v>
      </c>
      <c r="BL4185" s="21" t="s">
        <v>642</v>
      </c>
      <c r="BM4185" s="197" t="s">
        <v>4606</v>
      </c>
    </row>
    <row r="4186" spans="1:65" s="2" customFormat="1" ht="11.25">
      <c r="A4186" s="38"/>
      <c r="B4186" s="39"/>
      <c r="C4186" s="40"/>
      <c r="D4186" s="199" t="s">
        <v>542</v>
      </c>
      <c r="E4186" s="40"/>
      <c r="F4186" s="200" t="s">
        <v>4607</v>
      </c>
      <c r="G4186" s="40"/>
      <c r="H4186" s="40"/>
      <c r="I4186" s="201"/>
      <c r="J4186" s="40"/>
      <c r="K4186" s="40"/>
      <c r="L4186" s="43"/>
      <c r="M4186" s="202"/>
      <c r="N4186" s="203"/>
      <c r="O4186" s="68"/>
      <c r="P4186" s="68"/>
      <c r="Q4186" s="68"/>
      <c r="R4186" s="68"/>
      <c r="S4186" s="68"/>
      <c r="T4186" s="69"/>
      <c r="U4186" s="38"/>
      <c r="V4186" s="38"/>
      <c r="W4186" s="38"/>
      <c r="X4186" s="38"/>
      <c r="Y4186" s="38"/>
      <c r="Z4186" s="38"/>
      <c r="AA4186" s="38"/>
      <c r="AB4186" s="38"/>
      <c r="AC4186" s="38"/>
      <c r="AD4186" s="38"/>
      <c r="AE4186" s="38"/>
      <c r="AT4186" s="21" t="s">
        <v>542</v>
      </c>
      <c r="AU4186" s="21" t="s">
        <v>85</v>
      </c>
    </row>
    <row r="4187" spans="1:65" s="15" customFormat="1" ht="11.25">
      <c r="B4187" s="227"/>
      <c r="C4187" s="228"/>
      <c r="D4187" s="206" t="s">
        <v>546</v>
      </c>
      <c r="E4187" s="229" t="s">
        <v>19</v>
      </c>
      <c r="F4187" s="230" t="s">
        <v>4581</v>
      </c>
      <c r="G4187" s="228"/>
      <c r="H4187" s="229" t="s">
        <v>19</v>
      </c>
      <c r="I4187" s="231"/>
      <c r="J4187" s="228"/>
      <c r="K4187" s="228"/>
      <c r="L4187" s="232"/>
      <c r="M4187" s="233"/>
      <c r="N4187" s="234"/>
      <c r="O4187" s="234"/>
      <c r="P4187" s="234"/>
      <c r="Q4187" s="234"/>
      <c r="R4187" s="234"/>
      <c r="S4187" s="234"/>
      <c r="T4187" s="235"/>
      <c r="AT4187" s="236" t="s">
        <v>546</v>
      </c>
      <c r="AU4187" s="236" t="s">
        <v>85</v>
      </c>
      <c r="AV4187" s="15" t="s">
        <v>79</v>
      </c>
      <c r="AW4187" s="15" t="s">
        <v>33</v>
      </c>
      <c r="AX4187" s="15" t="s">
        <v>72</v>
      </c>
      <c r="AY4187" s="236" t="s">
        <v>525</v>
      </c>
    </row>
    <row r="4188" spans="1:65" s="13" customFormat="1" ht="11.25">
      <c r="B4188" s="204"/>
      <c r="C4188" s="205"/>
      <c r="D4188" s="206" t="s">
        <v>546</v>
      </c>
      <c r="E4188" s="207" t="s">
        <v>19</v>
      </c>
      <c r="F4188" s="208" t="s">
        <v>4608</v>
      </c>
      <c r="G4188" s="205"/>
      <c r="H4188" s="209">
        <v>10.26</v>
      </c>
      <c r="I4188" s="210"/>
      <c r="J4188" s="205"/>
      <c r="K4188" s="205"/>
      <c r="L4188" s="211"/>
      <c r="M4188" s="212"/>
      <c r="N4188" s="213"/>
      <c r="O4188" s="213"/>
      <c r="P4188" s="213"/>
      <c r="Q4188" s="213"/>
      <c r="R4188" s="213"/>
      <c r="S4188" s="213"/>
      <c r="T4188" s="214"/>
      <c r="AT4188" s="215" t="s">
        <v>546</v>
      </c>
      <c r="AU4188" s="215" t="s">
        <v>85</v>
      </c>
      <c r="AV4188" s="13" t="s">
        <v>85</v>
      </c>
      <c r="AW4188" s="13" t="s">
        <v>33</v>
      </c>
      <c r="AX4188" s="13" t="s">
        <v>72</v>
      </c>
      <c r="AY4188" s="215" t="s">
        <v>525</v>
      </c>
    </row>
    <row r="4189" spans="1:65" s="15" customFormat="1" ht="11.25">
      <c r="B4189" s="227"/>
      <c r="C4189" s="228"/>
      <c r="D4189" s="206" t="s">
        <v>546</v>
      </c>
      <c r="E4189" s="229" t="s">
        <v>19</v>
      </c>
      <c r="F4189" s="230" t="s">
        <v>4587</v>
      </c>
      <c r="G4189" s="228"/>
      <c r="H4189" s="229" t="s">
        <v>19</v>
      </c>
      <c r="I4189" s="231"/>
      <c r="J4189" s="228"/>
      <c r="K4189" s="228"/>
      <c r="L4189" s="232"/>
      <c r="M4189" s="233"/>
      <c r="N4189" s="234"/>
      <c r="O4189" s="234"/>
      <c r="P4189" s="234"/>
      <c r="Q4189" s="234"/>
      <c r="R4189" s="234"/>
      <c r="S4189" s="234"/>
      <c r="T4189" s="235"/>
      <c r="AT4189" s="236" t="s">
        <v>546</v>
      </c>
      <c r="AU4189" s="236" t="s">
        <v>85</v>
      </c>
      <c r="AV4189" s="15" t="s">
        <v>79</v>
      </c>
      <c r="AW4189" s="15" t="s">
        <v>33</v>
      </c>
      <c r="AX4189" s="15" t="s">
        <v>72</v>
      </c>
      <c r="AY4189" s="236" t="s">
        <v>525</v>
      </c>
    </row>
    <row r="4190" spans="1:65" s="13" customFormat="1" ht="11.25">
      <c r="B4190" s="204"/>
      <c r="C4190" s="205"/>
      <c r="D4190" s="206" t="s">
        <v>546</v>
      </c>
      <c r="E4190" s="207" t="s">
        <v>19</v>
      </c>
      <c r="F4190" s="208" t="s">
        <v>4609</v>
      </c>
      <c r="G4190" s="205"/>
      <c r="H4190" s="209">
        <v>13.78</v>
      </c>
      <c r="I4190" s="210"/>
      <c r="J4190" s="205"/>
      <c r="K4190" s="205"/>
      <c r="L4190" s="211"/>
      <c r="M4190" s="212"/>
      <c r="N4190" s="213"/>
      <c r="O4190" s="213"/>
      <c r="P4190" s="213"/>
      <c r="Q4190" s="213"/>
      <c r="R4190" s="213"/>
      <c r="S4190" s="213"/>
      <c r="T4190" s="214"/>
      <c r="AT4190" s="215" t="s">
        <v>546</v>
      </c>
      <c r="AU4190" s="215" t="s">
        <v>85</v>
      </c>
      <c r="AV4190" s="13" t="s">
        <v>85</v>
      </c>
      <c r="AW4190" s="13" t="s">
        <v>33</v>
      </c>
      <c r="AX4190" s="13" t="s">
        <v>72</v>
      </c>
      <c r="AY4190" s="215" t="s">
        <v>525</v>
      </c>
    </row>
    <row r="4191" spans="1:65" s="15" customFormat="1" ht="11.25">
      <c r="B4191" s="227"/>
      <c r="C4191" s="228"/>
      <c r="D4191" s="206" t="s">
        <v>546</v>
      </c>
      <c r="E4191" s="229" t="s">
        <v>19</v>
      </c>
      <c r="F4191" s="230" t="s">
        <v>4588</v>
      </c>
      <c r="G4191" s="228"/>
      <c r="H4191" s="229" t="s">
        <v>19</v>
      </c>
      <c r="I4191" s="231"/>
      <c r="J4191" s="228"/>
      <c r="K4191" s="228"/>
      <c r="L4191" s="232"/>
      <c r="M4191" s="233"/>
      <c r="N4191" s="234"/>
      <c r="O4191" s="234"/>
      <c r="P4191" s="234"/>
      <c r="Q4191" s="234"/>
      <c r="R4191" s="234"/>
      <c r="S4191" s="234"/>
      <c r="T4191" s="235"/>
      <c r="AT4191" s="236" t="s">
        <v>546</v>
      </c>
      <c r="AU4191" s="236" t="s">
        <v>85</v>
      </c>
      <c r="AV4191" s="15" t="s">
        <v>79</v>
      </c>
      <c r="AW4191" s="15" t="s">
        <v>33</v>
      </c>
      <c r="AX4191" s="15" t="s">
        <v>72</v>
      </c>
      <c r="AY4191" s="236" t="s">
        <v>525</v>
      </c>
    </row>
    <row r="4192" spans="1:65" s="13" customFormat="1" ht="11.25">
      <c r="B4192" s="204"/>
      <c r="C4192" s="205"/>
      <c r="D4192" s="206" t="s">
        <v>546</v>
      </c>
      <c r="E4192" s="207" t="s">
        <v>19</v>
      </c>
      <c r="F4192" s="208" t="s">
        <v>166</v>
      </c>
      <c r="G4192" s="205"/>
      <c r="H4192" s="209">
        <v>4.72</v>
      </c>
      <c r="I4192" s="210"/>
      <c r="J4192" s="205"/>
      <c r="K4192" s="205"/>
      <c r="L4192" s="211"/>
      <c r="M4192" s="212"/>
      <c r="N4192" s="213"/>
      <c r="O4192" s="213"/>
      <c r="P4192" s="213"/>
      <c r="Q4192" s="213"/>
      <c r="R4192" s="213"/>
      <c r="S4192" s="213"/>
      <c r="T4192" s="214"/>
      <c r="AT4192" s="215" t="s">
        <v>546</v>
      </c>
      <c r="AU4192" s="215" t="s">
        <v>85</v>
      </c>
      <c r="AV4192" s="13" t="s">
        <v>85</v>
      </c>
      <c r="AW4192" s="13" t="s">
        <v>33</v>
      </c>
      <c r="AX4192" s="13" t="s">
        <v>72</v>
      </c>
      <c r="AY4192" s="215" t="s">
        <v>525</v>
      </c>
    </row>
    <row r="4193" spans="1:65" s="15" customFormat="1" ht="11.25">
      <c r="B4193" s="227"/>
      <c r="C4193" s="228"/>
      <c r="D4193" s="206" t="s">
        <v>546</v>
      </c>
      <c r="E4193" s="229" t="s">
        <v>19</v>
      </c>
      <c r="F4193" s="230" t="s">
        <v>4589</v>
      </c>
      <c r="G4193" s="228"/>
      <c r="H4193" s="229" t="s">
        <v>19</v>
      </c>
      <c r="I4193" s="231"/>
      <c r="J4193" s="228"/>
      <c r="K4193" s="228"/>
      <c r="L4193" s="232"/>
      <c r="M4193" s="233"/>
      <c r="N4193" s="234"/>
      <c r="O4193" s="234"/>
      <c r="P4193" s="234"/>
      <c r="Q4193" s="234"/>
      <c r="R4193" s="234"/>
      <c r="S4193" s="234"/>
      <c r="T4193" s="235"/>
      <c r="AT4193" s="236" t="s">
        <v>546</v>
      </c>
      <c r="AU4193" s="236" t="s">
        <v>85</v>
      </c>
      <c r="AV4193" s="15" t="s">
        <v>79</v>
      </c>
      <c r="AW4193" s="15" t="s">
        <v>33</v>
      </c>
      <c r="AX4193" s="15" t="s">
        <v>72</v>
      </c>
      <c r="AY4193" s="236" t="s">
        <v>525</v>
      </c>
    </row>
    <row r="4194" spans="1:65" s="13" customFormat="1" ht="11.25">
      <c r="B4194" s="204"/>
      <c r="C4194" s="205"/>
      <c r="D4194" s="206" t="s">
        <v>546</v>
      </c>
      <c r="E4194" s="207" t="s">
        <v>19</v>
      </c>
      <c r="F4194" s="208" t="s">
        <v>4610</v>
      </c>
      <c r="G4194" s="205"/>
      <c r="H4194" s="209">
        <v>11.268000000000001</v>
      </c>
      <c r="I4194" s="210"/>
      <c r="J4194" s="205"/>
      <c r="K4194" s="205"/>
      <c r="L4194" s="211"/>
      <c r="M4194" s="212"/>
      <c r="N4194" s="213"/>
      <c r="O4194" s="213"/>
      <c r="P4194" s="213"/>
      <c r="Q4194" s="213"/>
      <c r="R4194" s="213"/>
      <c r="S4194" s="213"/>
      <c r="T4194" s="214"/>
      <c r="AT4194" s="215" t="s">
        <v>546</v>
      </c>
      <c r="AU4194" s="215" t="s">
        <v>85</v>
      </c>
      <c r="AV4194" s="13" t="s">
        <v>85</v>
      </c>
      <c r="AW4194" s="13" t="s">
        <v>33</v>
      </c>
      <c r="AX4194" s="13" t="s">
        <v>72</v>
      </c>
      <c r="AY4194" s="215" t="s">
        <v>525</v>
      </c>
    </row>
    <row r="4195" spans="1:65" s="14" customFormat="1" ht="11.25">
      <c r="B4195" s="216"/>
      <c r="C4195" s="217"/>
      <c r="D4195" s="206" t="s">
        <v>546</v>
      </c>
      <c r="E4195" s="218" t="s">
        <v>19</v>
      </c>
      <c r="F4195" s="219" t="s">
        <v>552</v>
      </c>
      <c r="G4195" s="217"/>
      <c r="H4195" s="220">
        <v>40.027999999999999</v>
      </c>
      <c r="I4195" s="221"/>
      <c r="J4195" s="217"/>
      <c r="K4195" s="217"/>
      <c r="L4195" s="222"/>
      <c r="M4195" s="223"/>
      <c r="N4195" s="224"/>
      <c r="O4195" s="224"/>
      <c r="P4195" s="224"/>
      <c r="Q4195" s="224"/>
      <c r="R4195" s="224"/>
      <c r="S4195" s="224"/>
      <c r="T4195" s="225"/>
      <c r="AT4195" s="226" t="s">
        <v>546</v>
      </c>
      <c r="AU4195" s="226" t="s">
        <v>85</v>
      </c>
      <c r="AV4195" s="14" t="s">
        <v>537</v>
      </c>
      <c r="AW4195" s="14" t="s">
        <v>33</v>
      </c>
      <c r="AX4195" s="14" t="s">
        <v>79</v>
      </c>
      <c r="AY4195" s="226" t="s">
        <v>525</v>
      </c>
    </row>
    <row r="4196" spans="1:65" s="2" customFormat="1" ht="24.2" customHeight="1">
      <c r="A4196" s="38"/>
      <c r="B4196" s="39"/>
      <c r="C4196" s="186" t="s">
        <v>4611</v>
      </c>
      <c r="D4196" s="186" t="s">
        <v>533</v>
      </c>
      <c r="E4196" s="187" t="s">
        <v>4612</v>
      </c>
      <c r="F4196" s="188" t="s">
        <v>4613</v>
      </c>
      <c r="G4196" s="189" t="s">
        <v>132</v>
      </c>
      <c r="H4196" s="190">
        <v>258.66000000000003</v>
      </c>
      <c r="I4196" s="191"/>
      <c r="J4196" s="192">
        <f>ROUND(I4196*H4196,2)</f>
        <v>0</v>
      </c>
      <c r="K4196" s="188" t="s">
        <v>536</v>
      </c>
      <c r="L4196" s="43"/>
      <c r="M4196" s="193" t="s">
        <v>19</v>
      </c>
      <c r="N4196" s="194" t="s">
        <v>44</v>
      </c>
      <c r="O4196" s="68"/>
      <c r="P4196" s="195">
        <f>O4196*H4196</f>
        <v>0</v>
      </c>
      <c r="Q4196" s="195">
        <v>1.5E-3</v>
      </c>
      <c r="R4196" s="195">
        <f>Q4196*H4196</f>
        <v>0.38799000000000006</v>
      </c>
      <c r="S4196" s="195">
        <v>0</v>
      </c>
      <c r="T4196" s="196">
        <f>S4196*H4196</f>
        <v>0</v>
      </c>
      <c r="U4196" s="38"/>
      <c r="V4196" s="38"/>
      <c r="W4196" s="38"/>
      <c r="X4196" s="38"/>
      <c r="Y4196" s="38"/>
      <c r="Z4196" s="38"/>
      <c r="AA4196" s="38"/>
      <c r="AB4196" s="38"/>
      <c r="AC4196" s="38"/>
      <c r="AD4196" s="38"/>
      <c r="AE4196" s="38"/>
      <c r="AR4196" s="197" t="s">
        <v>642</v>
      </c>
      <c r="AT4196" s="197" t="s">
        <v>533</v>
      </c>
      <c r="AU4196" s="197" t="s">
        <v>85</v>
      </c>
      <c r="AY4196" s="21" t="s">
        <v>525</v>
      </c>
      <c r="BE4196" s="198">
        <f>IF(N4196="základní",J4196,0)</f>
        <v>0</v>
      </c>
      <c r="BF4196" s="198">
        <f>IF(N4196="snížená",J4196,0)</f>
        <v>0</v>
      </c>
      <c r="BG4196" s="198">
        <f>IF(N4196="zákl. přenesená",J4196,0)</f>
        <v>0</v>
      </c>
      <c r="BH4196" s="198">
        <f>IF(N4196="sníž. přenesená",J4196,0)</f>
        <v>0</v>
      </c>
      <c r="BI4196" s="198">
        <f>IF(N4196="nulová",J4196,0)</f>
        <v>0</v>
      </c>
      <c r="BJ4196" s="21" t="s">
        <v>85</v>
      </c>
      <c r="BK4196" s="198">
        <f>ROUND(I4196*H4196,2)</f>
        <v>0</v>
      </c>
      <c r="BL4196" s="21" t="s">
        <v>642</v>
      </c>
      <c r="BM4196" s="197" t="s">
        <v>4614</v>
      </c>
    </row>
    <row r="4197" spans="1:65" s="2" customFormat="1" ht="11.25">
      <c r="A4197" s="38"/>
      <c r="B4197" s="39"/>
      <c r="C4197" s="40"/>
      <c r="D4197" s="199" t="s">
        <v>542</v>
      </c>
      <c r="E4197" s="40"/>
      <c r="F4197" s="200" t="s">
        <v>4615</v>
      </c>
      <c r="G4197" s="40"/>
      <c r="H4197" s="40"/>
      <c r="I4197" s="201"/>
      <c r="J4197" s="40"/>
      <c r="K4197" s="40"/>
      <c r="L4197" s="43"/>
      <c r="M4197" s="202"/>
      <c r="N4197" s="203"/>
      <c r="O4197" s="68"/>
      <c r="P4197" s="68"/>
      <c r="Q4197" s="68"/>
      <c r="R4197" s="68"/>
      <c r="S4197" s="68"/>
      <c r="T4197" s="69"/>
      <c r="U4197" s="38"/>
      <c r="V4197" s="38"/>
      <c r="W4197" s="38"/>
      <c r="X4197" s="38"/>
      <c r="Y4197" s="38"/>
      <c r="Z4197" s="38"/>
      <c r="AA4197" s="38"/>
      <c r="AB4197" s="38"/>
      <c r="AC4197" s="38"/>
      <c r="AD4197" s="38"/>
      <c r="AE4197" s="38"/>
      <c r="AT4197" s="21" t="s">
        <v>542</v>
      </c>
      <c r="AU4197" s="21" t="s">
        <v>85</v>
      </c>
    </row>
    <row r="4198" spans="1:65" s="15" customFormat="1" ht="11.25">
      <c r="B4198" s="227"/>
      <c r="C4198" s="228"/>
      <c r="D4198" s="206" t="s">
        <v>546</v>
      </c>
      <c r="E4198" s="229" t="s">
        <v>19</v>
      </c>
      <c r="F4198" s="230" t="s">
        <v>4581</v>
      </c>
      <c r="G4198" s="228"/>
      <c r="H4198" s="229" t="s">
        <v>19</v>
      </c>
      <c r="I4198" s="231"/>
      <c r="J4198" s="228"/>
      <c r="K4198" s="228"/>
      <c r="L4198" s="232"/>
      <c r="M4198" s="233"/>
      <c r="N4198" s="234"/>
      <c r="O4198" s="234"/>
      <c r="P4198" s="234"/>
      <c r="Q4198" s="234"/>
      <c r="R4198" s="234"/>
      <c r="S4198" s="234"/>
      <c r="T4198" s="235"/>
      <c r="AT4198" s="236" t="s">
        <v>546</v>
      </c>
      <c r="AU4198" s="236" t="s">
        <v>85</v>
      </c>
      <c r="AV4198" s="15" t="s">
        <v>79</v>
      </c>
      <c r="AW4198" s="15" t="s">
        <v>33</v>
      </c>
      <c r="AX4198" s="15" t="s">
        <v>72</v>
      </c>
      <c r="AY4198" s="236" t="s">
        <v>525</v>
      </c>
    </row>
    <row r="4199" spans="1:65" s="15" customFormat="1" ht="11.25">
      <c r="B4199" s="227"/>
      <c r="C4199" s="228"/>
      <c r="D4199" s="206" t="s">
        <v>546</v>
      </c>
      <c r="E4199" s="229" t="s">
        <v>19</v>
      </c>
      <c r="F4199" s="230" t="s">
        <v>1881</v>
      </c>
      <c r="G4199" s="228"/>
      <c r="H4199" s="229" t="s">
        <v>19</v>
      </c>
      <c r="I4199" s="231"/>
      <c r="J4199" s="228"/>
      <c r="K4199" s="228"/>
      <c r="L4199" s="232"/>
      <c r="M4199" s="233"/>
      <c r="N4199" s="234"/>
      <c r="O4199" s="234"/>
      <c r="P4199" s="234"/>
      <c r="Q4199" s="234"/>
      <c r="R4199" s="234"/>
      <c r="S4199" s="234"/>
      <c r="T4199" s="235"/>
      <c r="AT4199" s="236" t="s">
        <v>546</v>
      </c>
      <c r="AU4199" s="236" t="s">
        <v>85</v>
      </c>
      <c r="AV4199" s="15" t="s">
        <v>79</v>
      </c>
      <c r="AW4199" s="15" t="s">
        <v>33</v>
      </c>
      <c r="AX4199" s="15" t="s">
        <v>72</v>
      </c>
      <c r="AY4199" s="236" t="s">
        <v>525</v>
      </c>
    </row>
    <row r="4200" spans="1:65" s="13" customFormat="1" ht="11.25">
      <c r="B4200" s="204"/>
      <c r="C4200" s="205"/>
      <c r="D4200" s="206" t="s">
        <v>546</v>
      </c>
      <c r="E4200" s="207" t="s">
        <v>19</v>
      </c>
      <c r="F4200" s="208" t="s">
        <v>3810</v>
      </c>
      <c r="G4200" s="205"/>
      <c r="H4200" s="209">
        <v>1.9</v>
      </c>
      <c r="I4200" s="210"/>
      <c r="J4200" s="205"/>
      <c r="K4200" s="205"/>
      <c r="L4200" s="211"/>
      <c r="M4200" s="212"/>
      <c r="N4200" s="213"/>
      <c r="O4200" s="213"/>
      <c r="P4200" s="213"/>
      <c r="Q4200" s="213"/>
      <c r="R4200" s="213"/>
      <c r="S4200" s="213"/>
      <c r="T4200" s="214"/>
      <c r="AT4200" s="215" t="s">
        <v>546</v>
      </c>
      <c r="AU4200" s="215" t="s">
        <v>85</v>
      </c>
      <c r="AV4200" s="13" t="s">
        <v>85</v>
      </c>
      <c r="AW4200" s="13" t="s">
        <v>33</v>
      </c>
      <c r="AX4200" s="13" t="s">
        <v>72</v>
      </c>
      <c r="AY4200" s="215" t="s">
        <v>525</v>
      </c>
    </row>
    <row r="4201" spans="1:65" s="15" customFormat="1" ht="11.25">
      <c r="B4201" s="227"/>
      <c r="C4201" s="228"/>
      <c r="D4201" s="206" t="s">
        <v>546</v>
      </c>
      <c r="E4201" s="229" t="s">
        <v>19</v>
      </c>
      <c r="F4201" s="230" t="s">
        <v>1885</v>
      </c>
      <c r="G4201" s="228"/>
      <c r="H4201" s="229" t="s">
        <v>19</v>
      </c>
      <c r="I4201" s="231"/>
      <c r="J4201" s="228"/>
      <c r="K4201" s="228"/>
      <c r="L4201" s="232"/>
      <c r="M4201" s="233"/>
      <c r="N4201" s="234"/>
      <c r="O4201" s="234"/>
      <c r="P4201" s="234"/>
      <c r="Q4201" s="234"/>
      <c r="R4201" s="234"/>
      <c r="S4201" s="234"/>
      <c r="T4201" s="235"/>
      <c r="AT4201" s="236" t="s">
        <v>546</v>
      </c>
      <c r="AU4201" s="236" t="s">
        <v>85</v>
      </c>
      <c r="AV4201" s="15" t="s">
        <v>79</v>
      </c>
      <c r="AW4201" s="15" t="s">
        <v>33</v>
      </c>
      <c r="AX4201" s="15" t="s">
        <v>72</v>
      </c>
      <c r="AY4201" s="236" t="s">
        <v>525</v>
      </c>
    </row>
    <row r="4202" spans="1:65" s="13" customFormat="1" ht="11.25">
      <c r="B4202" s="204"/>
      <c r="C4202" s="205"/>
      <c r="D4202" s="206" t="s">
        <v>546</v>
      </c>
      <c r="E4202" s="207" t="s">
        <v>19</v>
      </c>
      <c r="F4202" s="208" t="s">
        <v>3814</v>
      </c>
      <c r="G4202" s="205"/>
      <c r="H4202" s="209">
        <v>2.4</v>
      </c>
      <c r="I4202" s="210"/>
      <c r="J4202" s="205"/>
      <c r="K4202" s="205"/>
      <c r="L4202" s="211"/>
      <c r="M4202" s="212"/>
      <c r="N4202" s="213"/>
      <c r="O4202" s="213"/>
      <c r="P4202" s="213"/>
      <c r="Q4202" s="213"/>
      <c r="R4202" s="213"/>
      <c r="S4202" s="213"/>
      <c r="T4202" s="214"/>
      <c r="AT4202" s="215" t="s">
        <v>546</v>
      </c>
      <c r="AU4202" s="215" t="s">
        <v>85</v>
      </c>
      <c r="AV4202" s="13" t="s">
        <v>85</v>
      </c>
      <c r="AW4202" s="13" t="s">
        <v>33</v>
      </c>
      <c r="AX4202" s="13" t="s">
        <v>72</v>
      </c>
      <c r="AY4202" s="215" t="s">
        <v>525</v>
      </c>
    </row>
    <row r="4203" spans="1:65" s="15" customFormat="1" ht="11.25">
      <c r="B4203" s="227"/>
      <c r="C4203" s="228"/>
      <c r="D4203" s="206" t="s">
        <v>546</v>
      </c>
      <c r="E4203" s="229" t="s">
        <v>19</v>
      </c>
      <c r="F4203" s="230" t="s">
        <v>1887</v>
      </c>
      <c r="G4203" s="228"/>
      <c r="H4203" s="229" t="s">
        <v>19</v>
      </c>
      <c r="I4203" s="231"/>
      <c r="J4203" s="228"/>
      <c r="K4203" s="228"/>
      <c r="L4203" s="232"/>
      <c r="M4203" s="233"/>
      <c r="N4203" s="234"/>
      <c r="O4203" s="234"/>
      <c r="P4203" s="234"/>
      <c r="Q4203" s="234"/>
      <c r="R4203" s="234"/>
      <c r="S4203" s="234"/>
      <c r="T4203" s="235"/>
      <c r="AT4203" s="236" t="s">
        <v>546</v>
      </c>
      <c r="AU4203" s="236" t="s">
        <v>85</v>
      </c>
      <c r="AV4203" s="15" t="s">
        <v>79</v>
      </c>
      <c r="AW4203" s="15" t="s">
        <v>33</v>
      </c>
      <c r="AX4203" s="15" t="s">
        <v>72</v>
      </c>
      <c r="AY4203" s="236" t="s">
        <v>525</v>
      </c>
    </row>
    <row r="4204" spans="1:65" s="13" customFormat="1" ht="11.25">
      <c r="B4204" s="204"/>
      <c r="C4204" s="205"/>
      <c r="D4204" s="206" t="s">
        <v>546</v>
      </c>
      <c r="E4204" s="207" t="s">
        <v>19</v>
      </c>
      <c r="F4204" s="208" t="s">
        <v>3815</v>
      </c>
      <c r="G4204" s="205"/>
      <c r="H4204" s="209">
        <v>2.5299999999999998</v>
      </c>
      <c r="I4204" s="210"/>
      <c r="J4204" s="205"/>
      <c r="K4204" s="205"/>
      <c r="L4204" s="211"/>
      <c r="M4204" s="212"/>
      <c r="N4204" s="213"/>
      <c r="O4204" s="213"/>
      <c r="P4204" s="213"/>
      <c r="Q4204" s="213"/>
      <c r="R4204" s="213"/>
      <c r="S4204" s="213"/>
      <c r="T4204" s="214"/>
      <c r="AT4204" s="215" t="s">
        <v>546</v>
      </c>
      <c r="AU4204" s="215" t="s">
        <v>85</v>
      </c>
      <c r="AV4204" s="13" t="s">
        <v>85</v>
      </c>
      <c r="AW4204" s="13" t="s">
        <v>33</v>
      </c>
      <c r="AX4204" s="13" t="s">
        <v>72</v>
      </c>
      <c r="AY4204" s="215" t="s">
        <v>525</v>
      </c>
    </row>
    <row r="4205" spans="1:65" s="15" customFormat="1" ht="11.25">
      <c r="B4205" s="227"/>
      <c r="C4205" s="228"/>
      <c r="D4205" s="206" t="s">
        <v>546</v>
      </c>
      <c r="E4205" s="229" t="s">
        <v>19</v>
      </c>
      <c r="F4205" s="230" t="s">
        <v>1893</v>
      </c>
      <c r="G4205" s="228"/>
      <c r="H4205" s="229" t="s">
        <v>19</v>
      </c>
      <c r="I4205" s="231"/>
      <c r="J4205" s="228"/>
      <c r="K4205" s="228"/>
      <c r="L4205" s="232"/>
      <c r="M4205" s="233"/>
      <c r="N4205" s="234"/>
      <c r="O4205" s="234"/>
      <c r="P4205" s="234"/>
      <c r="Q4205" s="234"/>
      <c r="R4205" s="234"/>
      <c r="S4205" s="234"/>
      <c r="T4205" s="235"/>
      <c r="AT4205" s="236" t="s">
        <v>546</v>
      </c>
      <c r="AU4205" s="236" t="s">
        <v>85</v>
      </c>
      <c r="AV4205" s="15" t="s">
        <v>79</v>
      </c>
      <c r="AW4205" s="15" t="s">
        <v>33</v>
      </c>
      <c r="AX4205" s="15" t="s">
        <v>72</v>
      </c>
      <c r="AY4205" s="236" t="s">
        <v>525</v>
      </c>
    </row>
    <row r="4206" spans="1:65" s="13" customFormat="1" ht="11.25">
      <c r="B4206" s="204"/>
      <c r="C4206" s="205"/>
      <c r="D4206" s="206" t="s">
        <v>546</v>
      </c>
      <c r="E4206" s="207" t="s">
        <v>19</v>
      </c>
      <c r="F4206" s="208" t="s">
        <v>4582</v>
      </c>
      <c r="G4206" s="205"/>
      <c r="H4206" s="209">
        <v>10.28</v>
      </c>
      <c r="I4206" s="210"/>
      <c r="J4206" s="205"/>
      <c r="K4206" s="205"/>
      <c r="L4206" s="211"/>
      <c r="M4206" s="212"/>
      <c r="N4206" s="213"/>
      <c r="O4206" s="213"/>
      <c r="P4206" s="213"/>
      <c r="Q4206" s="213"/>
      <c r="R4206" s="213"/>
      <c r="S4206" s="213"/>
      <c r="T4206" s="214"/>
      <c r="AT4206" s="215" t="s">
        <v>546</v>
      </c>
      <c r="AU4206" s="215" t="s">
        <v>85</v>
      </c>
      <c r="AV4206" s="13" t="s">
        <v>85</v>
      </c>
      <c r="AW4206" s="13" t="s">
        <v>33</v>
      </c>
      <c r="AX4206" s="13" t="s">
        <v>72</v>
      </c>
      <c r="AY4206" s="215" t="s">
        <v>525</v>
      </c>
    </row>
    <row r="4207" spans="1:65" s="15" customFormat="1" ht="11.25">
      <c r="B4207" s="227"/>
      <c r="C4207" s="228"/>
      <c r="D4207" s="206" t="s">
        <v>546</v>
      </c>
      <c r="E4207" s="229" t="s">
        <v>19</v>
      </c>
      <c r="F4207" s="230" t="s">
        <v>1894</v>
      </c>
      <c r="G4207" s="228"/>
      <c r="H4207" s="229" t="s">
        <v>19</v>
      </c>
      <c r="I4207" s="231"/>
      <c r="J4207" s="228"/>
      <c r="K4207" s="228"/>
      <c r="L4207" s="232"/>
      <c r="M4207" s="233"/>
      <c r="N4207" s="234"/>
      <c r="O4207" s="234"/>
      <c r="P4207" s="234"/>
      <c r="Q4207" s="234"/>
      <c r="R4207" s="234"/>
      <c r="S4207" s="234"/>
      <c r="T4207" s="235"/>
      <c r="AT4207" s="236" t="s">
        <v>546</v>
      </c>
      <c r="AU4207" s="236" t="s">
        <v>85</v>
      </c>
      <c r="AV4207" s="15" t="s">
        <v>79</v>
      </c>
      <c r="AW4207" s="15" t="s">
        <v>33</v>
      </c>
      <c r="AX4207" s="15" t="s">
        <v>72</v>
      </c>
      <c r="AY4207" s="236" t="s">
        <v>525</v>
      </c>
    </row>
    <row r="4208" spans="1:65" s="13" customFormat="1" ht="11.25">
      <c r="B4208" s="204"/>
      <c r="C4208" s="205"/>
      <c r="D4208" s="206" t="s">
        <v>546</v>
      </c>
      <c r="E4208" s="207" t="s">
        <v>19</v>
      </c>
      <c r="F4208" s="208" t="s">
        <v>3808</v>
      </c>
      <c r="G4208" s="205"/>
      <c r="H4208" s="209">
        <v>1.1399999999999999</v>
      </c>
      <c r="I4208" s="210"/>
      <c r="J4208" s="205"/>
      <c r="K4208" s="205"/>
      <c r="L4208" s="211"/>
      <c r="M4208" s="212"/>
      <c r="N4208" s="213"/>
      <c r="O4208" s="213"/>
      <c r="P4208" s="213"/>
      <c r="Q4208" s="213"/>
      <c r="R4208" s="213"/>
      <c r="S4208" s="213"/>
      <c r="T4208" s="214"/>
      <c r="AT4208" s="215" t="s">
        <v>546</v>
      </c>
      <c r="AU4208" s="215" t="s">
        <v>85</v>
      </c>
      <c r="AV4208" s="13" t="s">
        <v>85</v>
      </c>
      <c r="AW4208" s="13" t="s">
        <v>33</v>
      </c>
      <c r="AX4208" s="13" t="s">
        <v>72</v>
      </c>
      <c r="AY4208" s="215" t="s">
        <v>525</v>
      </c>
    </row>
    <row r="4209" spans="2:51" s="15" customFormat="1" ht="11.25">
      <c r="B4209" s="227"/>
      <c r="C4209" s="228"/>
      <c r="D4209" s="206" t="s">
        <v>546</v>
      </c>
      <c r="E4209" s="229" t="s">
        <v>19</v>
      </c>
      <c r="F4209" s="230" t="s">
        <v>1895</v>
      </c>
      <c r="G4209" s="228"/>
      <c r="H4209" s="229" t="s">
        <v>19</v>
      </c>
      <c r="I4209" s="231"/>
      <c r="J4209" s="228"/>
      <c r="K4209" s="228"/>
      <c r="L4209" s="232"/>
      <c r="M4209" s="233"/>
      <c r="N4209" s="234"/>
      <c r="O4209" s="234"/>
      <c r="P4209" s="234"/>
      <c r="Q4209" s="234"/>
      <c r="R4209" s="234"/>
      <c r="S4209" s="234"/>
      <c r="T4209" s="235"/>
      <c r="AT4209" s="236" t="s">
        <v>546</v>
      </c>
      <c r="AU4209" s="236" t="s">
        <v>85</v>
      </c>
      <c r="AV4209" s="15" t="s">
        <v>79</v>
      </c>
      <c r="AW4209" s="15" t="s">
        <v>33</v>
      </c>
      <c r="AX4209" s="15" t="s">
        <v>72</v>
      </c>
      <c r="AY4209" s="236" t="s">
        <v>525</v>
      </c>
    </row>
    <row r="4210" spans="2:51" s="13" customFormat="1" ht="11.25">
      <c r="B4210" s="204"/>
      <c r="C4210" s="205"/>
      <c r="D4210" s="206" t="s">
        <v>546</v>
      </c>
      <c r="E4210" s="207" t="s">
        <v>19</v>
      </c>
      <c r="F4210" s="208" t="s">
        <v>3808</v>
      </c>
      <c r="G4210" s="205"/>
      <c r="H4210" s="209">
        <v>1.1399999999999999</v>
      </c>
      <c r="I4210" s="210"/>
      <c r="J4210" s="205"/>
      <c r="K4210" s="205"/>
      <c r="L4210" s="211"/>
      <c r="M4210" s="212"/>
      <c r="N4210" s="213"/>
      <c r="O4210" s="213"/>
      <c r="P4210" s="213"/>
      <c r="Q4210" s="213"/>
      <c r="R4210" s="213"/>
      <c r="S4210" s="213"/>
      <c r="T4210" s="214"/>
      <c r="AT4210" s="215" t="s">
        <v>546</v>
      </c>
      <c r="AU4210" s="215" t="s">
        <v>85</v>
      </c>
      <c r="AV4210" s="13" t="s">
        <v>85</v>
      </c>
      <c r="AW4210" s="13" t="s">
        <v>33</v>
      </c>
      <c r="AX4210" s="13" t="s">
        <v>72</v>
      </c>
      <c r="AY4210" s="215" t="s">
        <v>525</v>
      </c>
    </row>
    <row r="4211" spans="2:51" s="15" customFormat="1" ht="11.25">
      <c r="B4211" s="227"/>
      <c r="C4211" s="228"/>
      <c r="D4211" s="206" t="s">
        <v>546</v>
      </c>
      <c r="E4211" s="229" t="s">
        <v>19</v>
      </c>
      <c r="F4211" s="230" t="s">
        <v>1896</v>
      </c>
      <c r="G4211" s="228"/>
      <c r="H4211" s="229" t="s">
        <v>19</v>
      </c>
      <c r="I4211" s="231"/>
      <c r="J4211" s="228"/>
      <c r="K4211" s="228"/>
      <c r="L4211" s="232"/>
      <c r="M4211" s="233"/>
      <c r="N4211" s="234"/>
      <c r="O4211" s="234"/>
      <c r="P4211" s="234"/>
      <c r="Q4211" s="234"/>
      <c r="R4211" s="234"/>
      <c r="S4211" s="234"/>
      <c r="T4211" s="235"/>
      <c r="AT4211" s="236" t="s">
        <v>546</v>
      </c>
      <c r="AU4211" s="236" t="s">
        <v>85</v>
      </c>
      <c r="AV4211" s="15" t="s">
        <v>79</v>
      </c>
      <c r="AW4211" s="15" t="s">
        <v>33</v>
      </c>
      <c r="AX4211" s="15" t="s">
        <v>72</v>
      </c>
      <c r="AY4211" s="236" t="s">
        <v>525</v>
      </c>
    </row>
    <row r="4212" spans="2:51" s="13" customFormat="1" ht="11.25">
      <c r="B4212" s="204"/>
      <c r="C4212" s="205"/>
      <c r="D4212" s="206" t="s">
        <v>546</v>
      </c>
      <c r="E4212" s="207" t="s">
        <v>19</v>
      </c>
      <c r="F4212" s="208" t="s">
        <v>3809</v>
      </c>
      <c r="G4212" s="205"/>
      <c r="H4212" s="209">
        <v>1.1499999999999999</v>
      </c>
      <c r="I4212" s="210"/>
      <c r="J4212" s="205"/>
      <c r="K4212" s="205"/>
      <c r="L4212" s="211"/>
      <c r="M4212" s="212"/>
      <c r="N4212" s="213"/>
      <c r="O4212" s="213"/>
      <c r="P4212" s="213"/>
      <c r="Q4212" s="213"/>
      <c r="R4212" s="213"/>
      <c r="S4212" s="213"/>
      <c r="T4212" s="214"/>
      <c r="AT4212" s="215" t="s">
        <v>546</v>
      </c>
      <c r="AU4212" s="215" t="s">
        <v>85</v>
      </c>
      <c r="AV4212" s="13" t="s">
        <v>85</v>
      </c>
      <c r="AW4212" s="13" t="s">
        <v>33</v>
      </c>
      <c r="AX4212" s="13" t="s">
        <v>72</v>
      </c>
      <c r="AY4212" s="215" t="s">
        <v>525</v>
      </c>
    </row>
    <row r="4213" spans="2:51" s="15" customFormat="1" ht="11.25">
      <c r="B4213" s="227"/>
      <c r="C4213" s="228"/>
      <c r="D4213" s="206" t="s">
        <v>546</v>
      </c>
      <c r="E4213" s="229" t="s">
        <v>19</v>
      </c>
      <c r="F4213" s="230" t="s">
        <v>1898</v>
      </c>
      <c r="G4213" s="228"/>
      <c r="H4213" s="229" t="s">
        <v>19</v>
      </c>
      <c r="I4213" s="231"/>
      <c r="J4213" s="228"/>
      <c r="K4213" s="228"/>
      <c r="L4213" s="232"/>
      <c r="M4213" s="233"/>
      <c r="N4213" s="234"/>
      <c r="O4213" s="234"/>
      <c r="P4213" s="234"/>
      <c r="Q4213" s="234"/>
      <c r="R4213" s="234"/>
      <c r="S4213" s="234"/>
      <c r="T4213" s="235"/>
      <c r="AT4213" s="236" t="s">
        <v>546</v>
      </c>
      <c r="AU4213" s="236" t="s">
        <v>85</v>
      </c>
      <c r="AV4213" s="15" t="s">
        <v>79</v>
      </c>
      <c r="AW4213" s="15" t="s">
        <v>33</v>
      </c>
      <c r="AX4213" s="15" t="s">
        <v>72</v>
      </c>
      <c r="AY4213" s="236" t="s">
        <v>525</v>
      </c>
    </row>
    <row r="4214" spans="2:51" s="13" customFormat="1" ht="11.25">
      <c r="B4214" s="204"/>
      <c r="C4214" s="205"/>
      <c r="D4214" s="206" t="s">
        <v>546</v>
      </c>
      <c r="E4214" s="207" t="s">
        <v>19</v>
      </c>
      <c r="F4214" s="208" t="s">
        <v>3820</v>
      </c>
      <c r="G4214" s="205"/>
      <c r="H4214" s="209">
        <v>8.6199999999999992</v>
      </c>
      <c r="I4214" s="210"/>
      <c r="J4214" s="205"/>
      <c r="K4214" s="205"/>
      <c r="L4214" s="211"/>
      <c r="M4214" s="212"/>
      <c r="N4214" s="213"/>
      <c r="O4214" s="213"/>
      <c r="P4214" s="213"/>
      <c r="Q4214" s="213"/>
      <c r="R4214" s="213"/>
      <c r="S4214" s="213"/>
      <c r="T4214" s="214"/>
      <c r="AT4214" s="215" t="s">
        <v>546</v>
      </c>
      <c r="AU4214" s="215" t="s">
        <v>85</v>
      </c>
      <c r="AV4214" s="13" t="s">
        <v>85</v>
      </c>
      <c r="AW4214" s="13" t="s">
        <v>33</v>
      </c>
      <c r="AX4214" s="13" t="s">
        <v>72</v>
      </c>
      <c r="AY4214" s="215" t="s">
        <v>525</v>
      </c>
    </row>
    <row r="4215" spans="2:51" s="15" customFormat="1" ht="11.25">
      <c r="B4215" s="227"/>
      <c r="C4215" s="228"/>
      <c r="D4215" s="206" t="s">
        <v>546</v>
      </c>
      <c r="E4215" s="229" t="s">
        <v>19</v>
      </c>
      <c r="F4215" s="230" t="s">
        <v>2009</v>
      </c>
      <c r="G4215" s="228"/>
      <c r="H4215" s="229" t="s">
        <v>19</v>
      </c>
      <c r="I4215" s="231"/>
      <c r="J4215" s="228"/>
      <c r="K4215" s="228"/>
      <c r="L4215" s="232"/>
      <c r="M4215" s="233"/>
      <c r="N4215" s="234"/>
      <c r="O4215" s="234"/>
      <c r="P4215" s="234"/>
      <c r="Q4215" s="234"/>
      <c r="R4215" s="234"/>
      <c r="S4215" s="234"/>
      <c r="T4215" s="235"/>
      <c r="AT4215" s="236" t="s">
        <v>546</v>
      </c>
      <c r="AU4215" s="236" t="s">
        <v>85</v>
      </c>
      <c r="AV4215" s="15" t="s">
        <v>79</v>
      </c>
      <c r="AW4215" s="15" t="s">
        <v>33</v>
      </c>
      <c r="AX4215" s="15" t="s">
        <v>72</v>
      </c>
      <c r="AY4215" s="236" t="s">
        <v>525</v>
      </c>
    </row>
    <row r="4216" spans="2:51" s="13" customFormat="1" ht="11.25">
      <c r="B4216" s="204"/>
      <c r="C4216" s="205"/>
      <c r="D4216" s="206" t="s">
        <v>546</v>
      </c>
      <c r="E4216" s="207" t="s">
        <v>19</v>
      </c>
      <c r="F4216" s="208" t="s">
        <v>3819</v>
      </c>
      <c r="G4216" s="205"/>
      <c r="H4216" s="209">
        <v>6.68</v>
      </c>
      <c r="I4216" s="210"/>
      <c r="J4216" s="205"/>
      <c r="K4216" s="205"/>
      <c r="L4216" s="211"/>
      <c r="M4216" s="212"/>
      <c r="N4216" s="213"/>
      <c r="O4216" s="213"/>
      <c r="P4216" s="213"/>
      <c r="Q4216" s="213"/>
      <c r="R4216" s="213"/>
      <c r="S4216" s="213"/>
      <c r="T4216" s="214"/>
      <c r="AT4216" s="215" t="s">
        <v>546</v>
      </c>
      <c r="AU4216" s="215" t="s">
        <v>85</v>
      </c>
      <c r="AV4216" s="13" t="s">
        <v>85</v>
      </c>
      <c r="AW4216" s="13" t="s">
        <v>33</v>
      </c>
      <c r="AX4216" s="13" t="s">
        <v>72</v>
      </c>
      <c r="AY4216" s="215" t="s">
        <v>525</v>
      </c>
    </row>
    <row r="4217" spans="2:51" s="15" customFormat="1" ht="11.25">
      <c r="B4217" s="227"/>
      <c r="C4217" s="228"/>
      <c r="D4217" s="206" t="s">
        <v>546</v>
      </c>
      <c r="E4217" s="229" t="s">
        <v>19</v>
      </c>
      <c r="F4217" s="230" t="s">
        <v>2019</v>
      </c>
      <c r="G4217" s="228"/>
      <c r="H4217" s="229" t="s">
        <v>19</v>
      </c>
      <c r="I4217" s="231"/>
      <c r="J4217" s="228"/>
      <c r="K4217" s="228"/>
      <c r="L4217" s="232"/>
      <c r="M4217" s="233"/>
      <c r="N4217" s="234"/>
      <c r="O4217" s="234"/>
      <c r="P4217" s="234"/>
      <c r="Q4217" s="234"/>
      <c r="R4217" s="234"/>
      <c r="S4217" s="234"/>
      <c r="T4217" s="235"/>
      <c r="AT4217" s="236" t="s">
        <v>546</v>
      </c>
      <c r="AU4217" s="236" t="s">
        <v>85</v>
      </c>
      <c r="AV4217" s="15" t="s">
        <v>79</v>
      </c>
      <c r="AW4217" s="15" t="s">
        <v>33</v>
      </c>
      <c r="AX4217" s="15" t="s">
        <v>72</v>
      </c>
      <c r="AY4217" s="236" t="s">
        <v>525</v>
      </c>
    </row>
    <row r="4218" spans="2:51" s="13" customFormat="1" ht="11.25">
      <c r="B4218" s="204"/>
      <c r="C4218" s="205"/>
      <c r="D4218" s="206" t="s">
        <v>546</v>
      </c>
      <c r="E4218" s="207" t="s">
        <v>19</v>
      </c>
      <c r="F4218" s="208" t="s">
        <v>1830</v>
      </c>
      <c r="G4218" s="205"/>
      <c r="H4218" s="209">
        <v>6.12</v>
      </c>
      <c r="I4218" s="210"/>
      <c r="J4218" s="205"/>
      <c r="K4218" s="205"/>
      <c r="L4218" s="211"/>
      <c r="M4218" s="212"/>
      <c r="N4218" s="213"/>
      <c r="O4218" s="213"/>
      <c r="P4218" s="213"/>
      <c r="Q4218" s="213"/>
      <c r="R4218" s="213"/>
      <c r="S4218" s="213"/>
      <c r="T4218" s="214"/>
      <c r="AT4218" s="215" t="s">
        <v>546</v>
      </c>
      <c r="AU4218" s="215" t="s">
        <v>85</v>
      </c>
      <c r="AV4218" s="13" t="s">
        <v>85</v>
      </c>
      <c r="AW4218" s="13" t="s">
        <v>33</v>
      </c>
      <c r="AX4218" s="13" t="s">
        <v>72</v>
      </c>
      <c r="AY4218" s="215" t="s">
        <v>525</v>
      </c>
    </row>
    <row r="4219" spans="2:51" s="15" customFormat="1" ht="11.25">
      <c r="B4219" s="227"/>
      <c r="C4219" s="228"/>
      <c r="D4219" s="206" t="s">
        <v>546</v>
      </c>
      <c r="E4219" s="229" t="s">
        <v>19</v>
      </c>
      <c r="F4219" s="230" t="s">
        <v>2021</v>
      </c>
      <c r="G4219" s="228"/>
      <c r="H4219" s="229" t="s">
        <v>19</v>
      </c>
      <c r="I4219" s="231"/>
      <c r="J4219" s="228"/>
      <c r="K4219" s="228"/>
      <c r="L4219" s="232"/>
      <c r="M4219" s="233"/>
      <c r="N4219" s="234"/>
      <c r="O4219" s="234"/>
      <c r="P4219" s="234"/>
      <c r="Q4219" s="234"/>
      <c r="R4219" s="234"/>
      <c r="S4219" s="234"/>
      <c r="T4219" s="235"/>
      <c r="AT4219" s="236" t="s">
        <v>546</v>
      </c>
      <c r="AU4219" s="236" t="s">
        <v>85</v>
      </c>
      <c r="AV4219" s="15" t="s">
        <v>79</v>
      </c>
      <c r="AW4219" s="15" t="s">
        <v>33</v>
      </c>
      <c r="AX4219" s="15" t="s">
        <v>72</v>
      </c>
      <c r="AY4219" s="236" t="s">
        <v>525</v>
      </c>
    </row>
    <row r="4220" spans="2:51" s="13" customFormat="1" ht="11.25">
      <c r="B4220" s="204"/>
      <c r="C4220" s="205"/>
      <c r="D4220" s="206" t="s">
        <v>546</v>
      </c>
      <c r="E4220" s="207" t="s">
        <v>19</v>
      </c>
      <c r="F4220" s="208" t="s">
        <v>3818</v>
      </c>
      <c r="G4220" s="205"/>
      <c r="H4220" s="209">
        <v>6.06</v>
      </c>
      <c r="I4220" s="210"/>
      <c r="J4220" s="205"/>
      <c r="K4220" s="205"/>
      <c r="L4220" s="211"/>
      <c r="M4220" s="212"/>
      <c r="N4220" s="213"/>
      <c r="O4220" s="213"/>
      <c r="P4220" s="213"/>
      <c r="Q4220" s="213"/>
      <c r="R4220" s="213"/>
      <c r="S4220" s="213"/>
      <c r="T4220" s="214"/>
      <c r="AT4220" s="215" t="s">
        <v>546</v>
      </c>
      <c r="AU4220" s="215" t="s">
        <v>85</v>
      </c>
      <c r="AV4220" s="13" t="s">
        <v>85</v>
      </c>
      <c r="AW4220" s="13" t="s">
        <v>33</v>
      </c>
      <c r="AX4220" s="13" t="s">
        <v>72</v>
      </c>
      <c r="AY4220" s="215" t="s">
        <v>525</v>
      </c>
    </row>
    <row r="4221" spans="2:51" s="15" customFormat="1" ht="11.25">
      <c r="B4221" s="227"/>
      <c r="C4221" s="228"/>
      <c r="D4221" s="206" t="s">
        <v>546</v>
      </c>
      <c r="E4221" s="229" t="s">
        <v>19</v>
      </c>
      <c r="F4221" s="230" t="s">
        <v>2025</v>
      </c>
      <c r="G4221" s="228"/>
      <c r="H4221" s="229" t="s">
        <v>19</v>
      </c>
      <c r="I4221" s="231"/>
      <c r="J4221" s="228"/>
      <c r="K4221" s="228"/>
      <c r="L4221" s="232"/>
      <c r="M4221" s="233"/>
      <c r="N4221" s="234"/>
      <c r="O4221" s="234"/>
      <c r="P4221" s="234"/>
      <c r="Q4221" s="234"/>
      <c r="R4221" s="234"/>
      <c r="S4221" s="234"/>
      <c r="T4221" s="235"/>
      <c r="AT4221" s="236" t="s">
        <v>546</v>
      </c>
      <c r="AU4221" s="236" t="s">
        <v>85</v>
      </c>
      <c r="AV4221" s="15" t="s">
        <v>79</v>
      </c>
      <c r="AW4221" s="15" t="s">
        <v>33</v>
      </c>
      <c r="AX4221" s="15" t="s">
        <v>72</v>
      </c>
      <c r="AY4221" s="236" t="s">
        <v>525</v>
      </c>
    </row>
    <row r="4222" spans="2:51" s="13" customFormat="1" ht="11.25">
      <c r="B4222" s="204"/>
      <c r="C4222" s="205"/>
      <c r="D4222" s="206" t="s">
        <v>546</v>
      </c>
      <c r="E4222" s="207" t="s">
        <v>19</v>
      </c>
      <c r="F4222" s="208" t="s">
        <v>1832</v>
      </c>
      <c r="G4222" s="205"/>
      <c r="H4222" s="209">
        <v>6.13</v>
      </c>
      <c r="I4222" s="210"/>
      <c r="J4222" s="205"/>
      <c r="K4222" s="205"/>
      <c r="L4222" s="211"/>
      <c r="M4222" s="212"/>
      <c r="N4222" s="213"/>
      <c r="O4222" s="213"/>
      <c r="P4222" s="213"/>
      <c r="Q4222" s="213"/>
      <c r="R4222" s="213"/>
      <c r="S4222" s="213"/>
      <c r="T4222" s="214"/>
      <c r="AT4222" s="215" t="s">
        <v>546</v>
      </c>
      <c r="AU4222" s="215" t="s">
        <v>85</v>
      </c>
      <c r="AV4222" s="13" t="s">
        <v>85</v>
      </c>
      <c r="AW4222" s="13" t="s">
        <v>33</v>
      </c>
      <c r="AX4222" s="13" t="s">
        <v>72</v>
      </c>
      <c r="AY4222" s="215" t="s">
        <v>525</v>
      </c>
    </row>
    <row r="4223" spans="2:51" s="15" customFormat="1" ht="11.25">
      <c r="B4223" s="227"/>
      <c r="C4223" s="228"/>
      <c r="D4223" s="206" t="s">
        <v>546</v>
      </c>
      <c r="E4223" s="229" t="s">
        <v>19</v>
      </c>
      <c r="F4223" s="230" t="s">
        <v>2026</v>
      </c>
      <c r="G4223" s="228"/>
      <c r="H4223" s="229" t="s">
        <v>19</v>
      </c>
      <c r="I4223" s="231"/>
      <c r="J4223" s="228"/>
      <c r="K4223" s="228"/>
      <c r="L4223" s="232"/>
      <c r="M4223" s="233"/>
      <c r="N4223" s="234"/>
      <c r="O4223" s="234"/>
      <c r="P4223" s="234"/>
      <c r="Q4223" s="234"/>
      <c r="R4223" s="234"/>
      <c r="S4223" s="234"/>
      <c r="T4223" s="235"/>
      <c r="AT4223" s="236" t="s">
        <v>546</v>
      </c>
      <c r="AU4223" s="236" t="s">
        <v>85</v>
      </c>
      <c r="AV4223" s="15" t="s">
        <v>79</v>
      </c>
      <c r="AW4223" s="15" t="s">
        <v>33</v>
      </c>
      <c r="AX4223" s="15" t="s">
        <v>72</v>
      </c>
      <c r="AY4223" s="236" t="s">
        <v>525</v>
      </c>
    </row>
    <row r="4224" spans="2:51" s="13" customFormat="1" ht="11.25">
      <c r="B4224" s="204"/>
      <c r="C4224" s="205"/>
      <c r="D4224" s="206" t="s">
        <v>546</v>
      </c>
      <c r="E4224" s="207" t="s">
        <v>19</v>
      </c>
      <c r="F4224" s="208" t="s">
        <v>1832</v>
      </c>
      <c r="G4224" s="205"/>
      <c r="H4224" s="209">
        <v>6.13</v>
      </c>
      <c r="I4224" s="210"/>
      <c r="J4224" s="205"/>
      <c r="K4224" s="205"/>
      <c r="L4224" s="211"/>
      <c r="M4224" s="212"/>
      <c r="N4224" s="213"/>
      <c r="O4224" s="213"/>
      <c r="P4224" s="213"/>
      <c r="Q4224" s="213"/>
      <c r="R4224" s="213"/>
      <c r="S4224" s="213"/>
      <c r="T4224" s="214"/>
      <c r="AT4224" s="215" t="s">
        <v>546</v>
      </c>
      <c r="AU4224" s="215" t="s">
        <v>85</v>
      </c>
      <c r="AV4224" s="13" t="s">
        <v>85</v>
      </c>
      <c r="AW4224" s="13" t="s">
        <v>33</v>
      </c>
      <c r="AX4224" s="13" t="s">
        <v>72</v>
      </c>
      <c r="AY4224" s="215" t="s">
        <v>525</v>
      </c>
    </row>
    <row r="4225" spans="2:51" s="15" customFormat="1" ht="11.25">
      <c r="B4225" s="227"/>
      <c r="C4225" s="228"/>
      <c r="D4225" s="206" t="s">
        <v>546</v>
      </c>
      <c r="E4225" s="229" t="s">
        <v>19</v>
      </c>
      <c r="F4225" s="230" t="s">
        <v>4583</v>
      </c>
      <c r="G4225" s="228"/>
      <c r="H4225" s="229" t="s">
        <v>19</v>
      </c>
      <c r="I4225" s="231"/>
      <c r="J4225" s="228"/>
      <c r="K4225" s="228"/>
      <c r="L4225" s="232"/>
      <c r="M4225" s="233"/>
      <c r="N4225" s="234"/>
      <c r="O4225" s="234"/>
      <c r="P4225" s="234"/>
      <c r="Q4225" s="234"/>
      <c r="R4225" s="234"/>
      <c r="S4225" s="234"/>
      <c r="T4225" s="235"/>
      <c r="AT4225" s="236" t="s">
        <v>546</v>
      </c>
      <c r="AU4225" s="236" t="s">
        <v>85</v>
      </c>
      <c r="AV4225" s="15" t="s">
        <v>79</v>
      </c>
      <c r="AW4225" s="15" t="s">
        <v>33</v>
      </c>
      <c r="AX4225" s="15" t="s">
        <v>72</v>
      </c>
      <c r="AY4225" s="236" t="s">
        <v>525</v>
      </c>
    </row>
    <row r="4226" spans="2:51" s="13" customFormat="1" ht="11.25">
      <c r="B4226" s="204"/>
      <c r="C4226" s="205"/>
      <c r="D4226" s="206" t="s">
        <v>546</v>
      </c>
      <c r="E4226" s="207" t="s">
        <v>19</v>
      </c>
      <c r="F4226" s="208" t="s">
        <v>1832</v>
      </c>
      <c r="G4226" s="205"/>
      <c r="H4226" s="209">
        <v>6.13</v>
      </c>
      <c r="I4226" s="210"/>
      <c r="J4226" s="205"/>
      <c r="K4226" s="205"/>
      <c r="L4226" s="211"/>
      <c r="M4226" s="212"/>
      <c r="N4226" s="213"/>
      <c r="O4226" s="213"/>
      <c r="P4226" s="213"/>
      <c r="Q4226" s="213"/>
      <c r="R4226" s="213"/>
      <c r="S4226" s="213"/>
      <c r="T4226" s="214"/>
      <c r="AT4226" s="215" t="s">
        <v>546</v>
      </c>
      <c r="AU4226" s="215" t="s">
        <v>85</v>
      </c>
      <c r="AV4226" s="13" t="s">
        <v>85</v>
      </c>
      <c r="AW4226" s="13" t="s">
        <v>33</v>
      </c>
      <c r="AX4226" s="13" t="s">
        <v>72</v>
      </c>
      <c r="AY4226" s="215" t="s">
        <v>525</v>
      </c>
    </row>
    <row r="4227" spans="2:51" s="15" customFormat="1" ht="11.25">
      <c r="B4227" s="227"/>
      <c r="C4227" s="228"/>
      <c r="D4227" s="206" t="s">
        <v>546</v>
      </c>
      <c r="E4227" s="229" t="s">
        <v>19</v>
      </c>
      <c r="F4227" s="230" t="s">
        <v>1916</v>
      </c>
      <c r="G4227" s="228"/>
      <c r="H4227" s="229" t="s">
        <v>19</v>
      </c>
      <c r="I4227" s="231"/>
      <c r="J4227" s="228"/>
      <c r="K4227" s="228"/>
      <c r="L4227" s="232"/>
      <c r="M4227" s="233"/>
      <c r="N4227" s="234"/>
      <c r="O4227" s="234"/>
      <c r="P4227" s="234"/>
      <c r="Q4227" s="234"/>
      <c r="R4227" s="234"/>
      <c r="S4227" s="234"/>
      <c r="T4227" s="235"/>
      <c r="AT4227" s="236" t="s">
        <v>546</v>
      </c>
      <c r="AU4227" s="236" t="s">
        <v>85</v>
      </c>
      <c r="AV4227" s="15" t="s">
        <v>79</v>
      </c>
      <c r="AW4227" s="15" t="s">
        <v>33</v>
      </c>
      <c r="AX4227" s="15" t="s">
        <v>72</v>
      </c>
      <c r="AY4227" s="236" t="s">
        <v>525</v>
      </c>
    </row>
    <row r="4228" spans="2:51" s="13" customFormat="1" ht="11.25">
      <c r="B4228" s="204"/>
      <c r="C4228" s="205"/>
      <c r="D4228" s="206" t="s">
        <v>546</v>
      </c>
      <c r="E4228" s="207" t="s">
        <v>19</v>
      </c>
      <c r="F4228" s="208" t="s">
        <v>3823</v>
      </c>
      <c r="G4228" s="205"/>
      <c r="H4228" s="209">
        <v>17.579999999999998</v>
      </c>
      <c r="I4228" s="210"/>
      <c r="J4228" s="205"/>
      <c r="K4228" s="205"/>
      <c r="L4228" s="211"/>
      <c r="M4228" s="212"/>
      <c r="N4228" s="213"/>
      <c r="O4228" s="213"/>
      <c r="P4228" s="213"/>
      <c r="Q4228" s="213"/>
      <c r="R4228" s="213"/>
      <c r="S4228" s="213"/>
      <c r="T4228" s="214"/>
      <c r="AT4228" s="215" t="s">
        <v>546</v>
      </c>
      <c r="AU4228" s="215" t="s">
        <v>85</v>
      </c>
      <c r="AV4228" s="13" t="s">
        <v>85</v>
      </c>
      <c r="AW4228" s="13" t="s">
        <v>33</v>
      </c>
      <c r="AX4228" s="13" t="s">
        <v>72</v>
      </c>
      <c r="AY4228" s="215" t="s">
        <v>525</v>
      </c>
    </row>
    <row r="4229" spans="2:51" s="16" customFormat="1" ht="11.25">
      <c r="B4229" s="237"/>
      <c r="C4229" s="238"/>
      <c r="D4229" s="206" t="s">
        <v>546</v>
      </c>
      <c r="E4229" s="239" t="s">
        <v>19</v>
      </c>
      <c r="F4229" s="240" t="s">
        <v>590</v>
      </c>
      <c r="G4229" s="238"/>
      <c r="H4229" s="241">
        <v>83.99</v>
      </c>
      <c r="I4229" s="242"/>
      <c r="J4229" s="238"/>
      <c r="K4229" s="238"/>
      <c r="L4229" s="243"/>
      <c r="M4229" s="244"/>
      <c r="N4229" s="245"/>
      <c r="O4229" s="245"/>
      <c r="P4229" s="245"/>
      <c r="Q4229" s="245"/>
      <c r="R4229" s="245"/>
      <c r="S4229" s="245"/>
      <c r="T4229" s="246"/>
      <c r="AT4229" s="247" t="s">
        <v>546</v>
      </c>
      <c r="AU4229" s="247" t="s">
        <v>85</v>
      </c>
      <c r="AV4229" s="16" t="s">
        <v>573</v>
      </c>
      <c r="AW4229" s="16" t="s">
        <v>33</v>
      </c>
      <c r="AX4229" s="16" t="s">
        <v>72</v>
      </c>
      <c r="AY4229" s="247" t="s">
        <v>525</v>
      </c>
    </row>
    <row r="4230" spans="2:51" s="15" customFormat="1" ht="11.25">
      <c r="B4230" s="227"/>
      <c r="C4230" s="228"/>
      <c r="D4230" s="206" t="s">
        <v>546</v>
      </c>
      <c r="E4230" s="229" t="s">
        <v>19</v>
      </c>
      <c r="F4230" s="230" t="s">
        <v>4584</v>
      </c>
      <c r="G4230" s="228"/>
      <c r="H4230" s="229" t="s">
        <v>19</v>
      </c>
      <c r="I4230" s="231"/>
      <c r="J4230" s="228"/>
      <c r="K4230" s="228"/>
      <c r="L4230" s="232"/>
      <c r="M4230" s="233"/>
      <c r="N4230" s="234"/>
      <c r="O4230" s="234"/>
      <c r="P4230" s="234"/>
      <c r="Q4230" s="234"/>
      <c r="R4230" s="234"/>
      <c r="S4230" s="234"/>
      <c r="T4230" s="235"/>
      <c r="AT4230" s="236" t="s">
        <v>546</v>
      </c>
      <c r="AU4230" s="236" t="s">
        <v>85</v>
      </c>
      <c r="AV4230" s="15" t="s">
        <v>79</v>
      </c>
      <c r="AW4230" s="15" t="s">
        <v>33</v>
      </c>
      <c r="AX4230" s="15" t="s">
        <v>72</v>
      </c>
      <c r="AY4230" s="236" t="s">
        <v>525</v>
      </c>
    </row>
    <row r="4231" spans="2:51" s="15" customFormat="1" ht="11.25">
      <c r="B4231" s="227"/>
      <c r="C4231" s="228"/>
      <c r="D4231" s="206" t="s">
        <v>546</v>
      </c>
      <c r="E4231" s="229" t="s">
        <v>19</v>
      </c>
      <c r="F4231" s="230" t="s">
        <v>1900</v>
      </c>
      <c r="G4231" s="228"/>
      <c r="H4231" s="229" t="s">
        <v>19</v>
      </c>
      <c r="I4231" s="231"/>
      <c r="J4231" s="228"/>
      <c r="K4231" s="228"/>
      <c r="L4231" s="232"/>
      <c r="M4231" s="233"/>
      <c r="N4231" s="234"/>
      <c r="O4231" s="234"/>
      <c r="P4231" s="234"/>
      <c r="Q4231" s="234"/>
      <c r="R4231" s="234"/>
      <c r="S4231" s="234"/>
      <c r="T4231" s="235"/>
      <c r="AT4231" s="236" t="s">
        <v>546</v>
      </c>
      <c r="AU4231" s="236" t="s">
        <v>85</v>
      </c>
      <c r="AV4231" s="15" t="s">
        <v>79</v>
      </c>
      <c r="AW4231" s="15" t="s">
        <v>33</v>
      </c>
      <c r="AX4231" s="15" t="s">
        <v>72</v>
      </c>
      <c r="AY4231" s="236" t="s">
        <v>525</v>
      </c>
    </row>
    <row r="4232" spans="2:51" s="13" customFormat="1" ht="11.25">
      <c r="B4232" s="204"/>
      <c r="C4232" s="205"/>
      <c r="D4232" s="206" t="s">
        <v>546</v>
      </c>
      <c r="E4232" s="207" t="s">
        <v>19</v>
      </c>
      <c r="F4232" s="208" t="s">
        <v>4585</v>
      </c>
      <c r="G4232" s="205"/>
      <c r="H4232" s="209">
        <v>11.26</v>
      </c>
      <c r="I4232" s="210"/>
      <c r="J4232" s="205"/>
      <c r="K4232" s="205"/>
      <c r="L4232" s="211"/>
      <c r="M4232" s="212"/>
      <c r="N4232" s="213"/>
      <c r="O4232" s="213"/>
      <c r="P4232" s="213"/>
      <c r="Q4232" s="213"/>
      <c r="R4232" s="213"/>
      <c r="S4232" s="213"/>
      <c r="T4232" s="214"/>
      <c r="AT4232" s="215" t="s">
        <v>546</v>
      </c>
      <c r="AU4232" s="215" t="s">
        <v>85</v>
      </c>
      <c r="AV4232" s="13" t="s">
        <v>85</v>
      </c>
      <c r="AW4232" s="13" t="s">
        <v>33</v>
      </c>
      <c r="AX4232" s="13" t="s">
        <v>72</v>
      </c>
      <c r="AY4232" s="215" t="s">
        <v>525</v>
      </c>
    </row>
    <row r="4233" spans="2:51" s="15" customFormat="1" ht="11.25">
      <c r="B4233" s="227"/>
      <c r="C4233" s="228"/>
      <c r="D4233" s="206" t="s">
        <v>546</v>
      </c>
      <c r="E4233" s="229" t="s">
        <v>19</v>
      </c>
      <c r="F4233" s="230" t="s">
        <v>1837</v>
      </c>
      <c r="G4233" s="228"/>
      <c r="H4233" s="229" t="s">
        <v>19</v>
      </c>
      <c r="I4233" s="231"/>
      <c r="J4233" s="228"/>
      <c r="K4233" s="228"/>
      <c r="L4233" s="232"/>
      <c r="M4233" s="233"/>
      <c r="N4233" s="234"/>
      <c r="O4233" s="234"/>
      <c r="P4233" s="234"/>
      <c r="Q4233" s="234"/>
      <c r="R4233" s="234"/>
      <c r="S4233" s="234"/>
      <c r="T4233" s="235"/>
      <c r="AT4233" s="236" t="s">
        <v>546</v>
      </c>
      <c r="AU4233" s="236" t="s">
        <v>85</v>
      </c>
      <c r="AV4233" s="15" t="s">
        <v>79</v>
      </c>
      <c r="AW4233" s="15" t="s">
        <v>33</v>
      </c>
      <c r="AX4233" s="15" t="s">
        <v>72</v>
      </c>
      <c r="AY4233" s="236" t="s">
        <v>525</v>
      </c>
    </row>
    <row r="4234" spans="2:51" s="13" customFormat="1" ht="11.25">
      <c r="B4234" s="204"/>
      <c r="C4234" s="205"/>
      <c r="D4234" s="206" t="s">
        <v>546</v>
      </c>
      <c r="E4234" s="207" t="s">
        <v>19</v>
      </c>
      <c r="F4234" s="208" t="s">
        <v>4586</v>
      </c>
      <c r="G4234" s="205"/>
      <c r="H4234" s="209">
        <v>34.54</v>
      </c>
      <c r="I4234" s="210"/>
      <c r="J4234" s="205"/>
      <c r="K4234" s="205"/>
      <c r="L4234" s="211"/>
      <c r="M4234" s="212"/>
      <c r="N4234" s="213"/>
      <c r="O4234" s="213"/>
      <c r="P4234" s="213"/>
      <c r="Q4234" s="213"/>
      <c r="R4234" s="213"/>
      <c r="S4234" s="213"/>
      <c r="T4234" s="214"/>
      <c r="AT4234" s="215" t="s">
        <v>546</v>
      </c>
      <c r="AU4234" s="215" t="s">
        <v>85</v>
      </c>
      <c r="AV4234" s="13" t="s">
        <v>85</v>
      </c>
      <c r="AW4234" s="13" t="s">
        <v>33</v>
      </c>
      <c r="AX4234" s="13" t="s">
        <v>72</v>
      </c>
      <c r="AY4234" s="215" t="s">
        <v>525</v>
      </c>
    </row>
    <row r="4235" spans="2:51" s="16" customFormat="1" ht="11.25">
      <c r="B4235" s="237"/>
      <c r="C4235" s="238"/>
      <c r="D4235" s="206" t="s">
        <v>546</v>
      </c>
      <c r="E4235" s="239" t="s">
        <v>19</v>
      </c>
      <c r="F4235" s="240" t="s">
        <v>590</v>
      </c>
      <c r="G4235" s="238"/>
      <c r="H4235" s="241">
        <v>45.8</v>
      </c>
      <c r="I4235" s="242"/>
      <c r="J4235" s="238"/>
      <c r="K4235" s="238"/>
      <c r="L4235" s="243"/>
      <c r="M4235" s="244"/>
      <c r="N4235" s="245"/>
      <c r="O4235" s="245"/>
      <c r="P4235" s="245"/>
      <c r="Q4235" s="245"/>
      <c r="R4235" s="245"/>
      <c r="S4235" s="245"/>
      <c r="T4235" s="246"/>
      <c r="AT4235" s="247" t="s">
        <v>546</v>
      </c>
      <c r="AU4235" s="247" t="s">
        <v>85</v>
      </c>
      <c r="AV4235" s="16" t="s">
        <v>573</v>
      </c>
      <c r="AW4235" s="16" t="s">
        <v>33</v>
      </c>
      <c r="AX4235" s="16" t="s">
        <v>72</v>
      </c>
      <c r="AY4235" s="247" t="s">
        <v>525</v>
      </c>
    </row>
    <row r="4236" spans="2:51" s="15" customFormat="1" ht="11.25">
      <c r="B4236" s="227"/>
      <c r="C4236" s="228"/>
      <c r="D4236" s="206" t="s">
        <v>546</v>
      </c>
      <c r="E4236" s="229" t="s">
        <v>19</v>
      </c>
      <c r="F4236" s="230" t="s">
        <v>4587</v>
      </c>
      <c r="G4236" s="228"/>
      <c r="H4236" s="229" t="s">
        <v>19</v>
      </c>
      <c r="I4236" s="231"/>
      <c r="J4236" s="228"/>
      <c r="K4236" s="228"/>
      <c r="L4236" s="232"/>
      <c r="M4236" s="233"/>
      <c r="N4236" s="234"/>
      <c r="O4236" s="234"/>
      <c r="P4236" s="234"/>
      <c r="Q4236" s="234"/>
      <c r="R4236" s="234"/>
      <c r="S4236" s="234"/>
      <c r="T4236" s="235"/>
      <c r="AT4236" s="236" t="s">
        <v>546</v>
      </c>
      <c r="AU4236" s="236" t="s">
        <v>85</v>
      </c>
      <c r="AV4236" s="15" t="s">
        <v>79</v>
      </c>
      <c r="AW4236" s="15" t="s">
        <v>33</v>
      </c>
      <c r="AX4236" s="15" t="s">
        <v>72</v>
      </c>
      <c r="AY4236" s="236" t="s">
        <v>525</v>
      </c>
    </row>
    <row r="4237" spans="2:51" s="15" customFormat="1" ht="11.25">
      <c r="B4237" s="227"/>
      <c r="C4237" s="228"/>
      <c r="D4237" s="206" t="s">
        <v>546</v>
      </c>
      <c r="E4237" s="229" t="s">
        <v>19</v>
      </c>
      <c r="F4237" s="230" t="s">
        <v>1993</v>
      </c>
      <c r="G4237" s="228"/>
      <c r="H4237" s="229" t="s">
        <v>19</v>
      </c>
      <c r="I4237" s="231"/>
      <c r="J4237" s="228"/>
      <c r="K4237" s="228"/>
      <c r="L4237" s="232"/>
      <c r="M4237" s="233"/>
      <c r="N4237" s="234"/>
      <c r="O4237" s="234"/>
      <c r="P4237" s="234"/>
      <c r="Q4237" s="234"/>
      <c r="R4237" s="234"/>
      <c r="S4237" s="234"/>
      <c r="T4237" s="235"/>
      <c r="AT4237" s="236" t="s">
        <v>546</v>
      </c>
      <c r="AU4237" s="236" t="s">
        <v>85</v>
      </c>
      <c r="AV4237" s="15" t="s">
        <v>79</v>
      </c>
      <c r="AW4237" s="15" t="s">
        <v>33</v>
      </c>
      <c r="AX4237" s="15" t="s">
        <v>72</v>
      </c>
      <c r="AY4237" s="236" t="s">
        <v>525</v>
      </c>
    </row>
    <row r="4238" spans="2:51" s="13" customFormat="1" ht="11.25">
      <c r="B4238" s="204"/>
      <c r="C4238" s="205"/>
      <c r="D4238" s="206" t="s">
        <v>546</v>
      </c>
      <c r="E4238" s="207" t="s">
        <v>19</v>
      </c>
      <c r="F4238" s="208" t="s">
        <v>3811</v>
      </c>
      <c r="G4238" s="205"/>
      <c r="H4238" s="209">
        <v>1.98</v>
      </c>
      <c r="I4238" s="210"/>
      <c r="J4238" s="205"/>
      <c r="K4238" s="205"/>
      <c r="L4238" s="211"/>
      <c r="M4238" s="212"/>
      <c r="N4238" s="213"/>
      <c r="O4238" s="213"/>
      <c r="P4238" s="213"/>
      <c r="Q4238" s="213"/>
      <c r="R4238" s="213"/>
      <c r="S4238" s="213"/>
      <c r="T4238" s="214"/>
      <c r="AT4238" s="215" t="s">
        <v>546</v>
      </c>
      <c r="AU4238" s="215" t="s">
        <v>85</v>
      </c>
      <c r="AV4238" s="13" t="s">
        <v>85</v>
      </c>
      <c r="AW4238" s="13" t="s">
        <v>33</v>
      </c>
      <c r="AX4238" s="13" t="s">
        <v>72</v>
      </c>
      <c r="AY4238" s="215" t="s">
        <v>525</v>
      </c>
    </row>
    <row r="4239" spans="2:51" s="15" customFormat="1" ht="11.25">
      <c r="B4239" s="227"/>
      <c r="C4239" s="228"/>
      <c r="D4239" s="206" t="s">
        <v>546</v>
      </c>
      <c r="E4239" s="229" t="s">
        <v>19</v>
      </c>
      <c r="F4239" s="230" t="s">
        <v>2047</v>
      </c>
      <c r="G4239" s="228"/>
      <c r="H4239" s="229" t="s">
        <v>19</v>
      </c>
      <c r="I4239" s="231"/>
      <c r="J4239" s="228"/>
      <c r="K4239" s="228"/>
      <c r="L4239" s="232"/>
      <c r="M4239" s="233"/>
      <c r="N4239" s="234"/>
      <c r="O4239" s="234"/>
      <c r="P4239" s="234"/>
      <c r="Q4239" s="234"/>
      <c r="R4239" s="234"/>
      <c r="S4239" s="234"/>
      <c r="T4239" s="235"/>
      <c r="AT4239" s="236" t="s">
        <v>546</v>
      </c>
      <c r="AU4239" s="236" t="s">
        <v>85</v>
      </c>
      <c r="AV4239" s="15" t="s">
        <v>79</v>
      </c>
      <c r="AW4239" s="15" t="s">
        <v>33</v>
      </c>
      <c r="AX4239" s="15" t="s">
        <v>72</v>
      </c>
      <c r="AY4239" s="236" t="s">
        <v>525</v>
      </c>
    </row>
    <row r="4240" spans="2:51" s="13" customFormat="1" ht="11.25">
      <c r="B4240" s="204"/>
      <c r="C4240" s="205"/>
      <c r="D4240" s="206" t="s">
        <v>546</v>
      </c>
      <c r="E4240" s="207" t="s">
        <v>19</v>
      </c>
      <c r="F4240" s="208" t="s">
        <v>3801</v>
      </c>
      <c r="G4240" s="205"/>
      <c r="H4240" s="209">
        <v>27.35</v>
      </c>
      <c r="I4240" s="210"/>
      <c r="J4240" s="205"/>
      <c r="K4240" s="205"/>
      <c r="L4240" s="211"/>
      <c r="M4240" s="212"/>
      <c r="N4240" s="213"/>
      <c r="O4240" s="213"/>
      <c r="P4240" s="213"/>
      <c r="Q4240" s="213"/>
      <c r="R4240" s="213"/>
      <c r="S4240" s="213"/>
      <c r="T4240" s="214"/>
      <c r="AT4240" s="215" t="s">
        <v>546</v>
      </c>
      <c r="AU4240" s="215" t="s">
        <v>85</v>
      </c>
      <c r="AV4240" s="13" t="s">
        <v>85</v>
      </c>
      <c r="AW4240" s="13" t="s">
        <v>33</v>
      </c>
      <c r="AX4240" s="13" t="s">
        <v>72</v>
      </c>
      <c r="AY4240" s="215" t="s">
        <v>525</v>
      </c>
    </row>
    <row r="4241" spans="2:51" s="15" customFormat="1" ht="11.25">
      <c r="B4241" s="227"/>
      <c r="C4241" s="228"/>
      <c r="D4241" s="206" t="s">
        <v>546</v>
      </c>
      <c r="E4241" s="229" t="s">
        <v>19</v>
      </c>
      <c r="F4241" s="230" t="s">
        <v>2055</v>
      </c>
      <c r="G4241" s="228"/>
      <c r="H4241" s="229" t="s">
        <v>19</v>
      </c>
      <c r="I4241" s="231"/>
      <c r="J4241" s="228"/>
      <c r="K4241" s="228"/>
      <c r="L4241" s="232"/>
      <c r="M4241" s="233"/>
      <c r="N4241" s="234"/>
      <c r="O4241" s="234"/>
      <c r="P4241" s="234"/>
      <c r="Q4241" s="234"/>
      <c r="R4241" s="234"/>
      <c r="S4241" s="234"/>
      <c r="T4241" s="235"/>
      <c r="AT4241" s="236" t="s">
        <v>546</v>
      </c>
      <c r="AU4241" s="236" t="s">
        <v>85</v>
      </c>
      <c r="AV4241" s="15" t="s">
        <v>79</v>
      </c>
      <c r="AW4241" s="15" t="s">
        <v>33</v>
      </c>
      <c r="AX4241" s="15" t="s">
        <v>72</v>
      </c>
      <c r="AY4241" s="236" t="s">
        <v>525</v>
      </c>
    </row>
    <row r="4242" spans="2:51" s="13" customFormat="1" ht="11.25">
      <c r="B4242" s="204"/>
      <c r="C4242" s="205"/>
      <c r="D4242" s="206" t="s">
        <v>546</v>
      </c>
      <c r="E4242" s="207" t="s">
        <v>19</v>
      </c>
      <c r="F4242" s="208" t="s">
        <v>3812</v>
      </c>
      <c r="G4242" s="205"/>
      <c r="H4242" s="209">
        <v>2.0299999999999998</v>
      </c>
      <c r="I4242" s="210"/>
      <c r="J4242" s="205"/>
      <c r="K4242" s="205"/>
      <c r="L4242" s="211"/>
      <c r="M4242" s="212"/>
      <c r="N4242" s="213"/>
      <c r="O4242" s="213"/>
      <c r="P4242" s="213"/>
      <c r="Q4242" s="213"/>
      <c r="R4242" s="213"/>
      <c r="S4242" s="213"/>
      <c r="T4242" s="214"/>
      <c r="AT4242" s="215" t="s">
        <v>546</v>
      </c>
      <c r="AU4242" s="215" t="s">
        <v>85</v>
      </c>
      <c r="AV4242" s="13" t="s">
        <v>85</v>
      </c>
      <c r="AW4242" s="13" t="s">
        <v>33</v>
      </c>
      <c r="AX4242" s="13" t="s">
        <v>72</v>
      </c>
      <c r="AY4242" s="215" t="s">
        <v>525</v>
      </c>
    </row>
    <row r="4243" spans="2:51" s="15" customFormat="1" ht="11.25">
      <c r="B4243" s="227"/>
      <c r="C4243" s="228"/>
      <c r="D4243" s="206" t="s">
        <v>546</v>
      </c>
      <c r="E4243" s="229" t="s">
        <v>19</v>
      </c>
      <c r="F4243" s="230" t="s">
        <v>2057</v>
      </c>
      <c r="G4243" s="228"/>
      <c r="H4243" s="229" t="s">
        <v>19</v>
      </c>
      <c r="I4243" s="231"/>
      <c r="J4243" s="228"/>
      <c r="K4243" s="228"/>
      <c r="L4243" s="232"/>
      <c r="M4243" s="233"/>
      <c r="N4243" s="234"/>
      <c r="O4243" s="234"/>
      <c r="P4243" s="234"/>
      <c r="Q4243" s="234"/>
      <c r="R4243" s="234"/>
      <c r="S4243" s="234"/>
      <c r="T4243" s="235"/>
      <c r="AT4243" s="236" t="s">
        <v>546</v>
      </c>
      <c r="AU4243" s="236" t="s">
        <v>85</v>
      </c>
      <c r="AV4243" s="15" t="s">
        <v>79</v>
      </c>
      <c r="AW4243" s="15" t="s">
        <v>33</v>
      </c>
      <c r="AX4243" s="15" t="s">
        <v>72</v>
      </c>
      <c r="AY4243" s="236" t="s">
        <v>525</v>
      </c>
    </row>
    <row r="4244" spans="2:51" s="13" customFormat="1" ht="11.25">
      <c r="B4244" s="204"/>
      <c r="C4244" s="205"/>
      <c r="D4244" s="206" t="s">
        <v>546</v>
      </c>
      <c r="E4244" s="207" t="s">
        <v>19</v>
      </c>
      <c r="F4244" s="208" t="s">
        <v>3813</v>
      </c>
      <c r="G4244" s="205"/>
      <c r="H4244" s="209">
        <v>2.1</v>
      </c>
      <c r="I4244" s="210"/>
      <c r="J4244" s="205"/>
      <c r="K4244" s="205"/>
      <c r="L4244" s="211"/>
      <c r="M4244" s="212"/>
      <c r="N4244" s="213"/>
      <c r="O4244" s="213"/>
      <c r="P4244" s="213"/>
      <c r="Q4244" s="213"/>
      <c r="R4244" s="213"/>
      <c r="S4244" s="213"/>
      <c r="T4244" s="214"/>
      <c r="AT4244" s="215" t="s">
        <v>546</v>
      </c>
      <c r="AU4244" s="215" t="s">
        <v>85</v>
      </c>
      <c r="AV4244" s="13" t="s">
        <v>85</v>
      </c>
      <c r="AW4244" s="13" t="s">
        <v>33</v>
      </c>
      <c r="AX4244" s="13" t="s">
        <v>72</v>
      </c>
      <c r="AY4244" s="215" t="s">
        <v>525</v>
      </c>
    </row>
    <row r="4245" spans="2:51" s="15" customFormat="1" ht="11.25">
      <c r="B4245" s="227"/>
      <c r="C4245" s="228"/>
      <c r="D4245" s="206" t="s">
        <v>546</v>
      </c>
      <c r="E4245" s="229" t="s">
        <v>19</v>
      </c>
      <c r="F4245" s="230" t="s">
        <v>2059</v>
      </c>
      <c r="G4245" s="228"/>
      <c r="H4245" s="229" t="s">
        <v>19</v>
      </c>
      <c r="I4245" s="231"/>
      <c r="J4245" s="228"/>
      <c r="K4245" s="228"/>
      <c r="L4245" s="232"/>
      <c r="M4245" s="233"/>
      <c r="N4245" s="234"/>
      <c r="O4245" s="234"/>
      <c r="P4245" s="234"/>
      <c r="Q4245" s="234"/>
      <c r="R4245" s="234"/>
      <c r="S4245" s="234"/>
      <c r="T4245" s="235"/>
      <c r="AT4245" s="236" t="s">
        <v>546</v>
      </c>
      <c r="AU4245" s="236" t="s">
        <v>85</v>
      </c>
      <c r="AV4245" s="15" t="s">
        <v>79</v>
      </c>
      <c r="AW4245" s="15" t="s">
        <v>33</v>
      </c>
      <c r="AX4245" s="15" t="s">
        <v>72</v>
      </c>
      <c r="AY4245" s="236" t="s">
        <v>525</v>
      </c>
    </row>
    <row r="4246" spans="2:51" s="13" customFormat="1" ht="11.25">
      <c r="B4246" s="204"/>
      <c r="C4246" s="205"/>
      <c r="D4246" s="206" t="s">
        <v>546</v>
      </c>
      <c r="E4246" s="207" t="s">
        <v>19</v>
      </c>
      <c r="F4246" s="208" t="s">
        <v>3817</v>
      </c>
      <c r="G4246" s="205"/>
      <c r="H4246" s="209">
        <v>3.87</v>
      </c>
      <c r="I4246" s="210"/>
      <c r="J4246" s="205"/>
      <c r="K4246" s="205"/>
      <c r="L4246" s="211"/>
      <c r="M4246" s="212"/>
      <c r="N4246" s="213"/>
      <c r="O4246" s="213"/>
      <c r="P4246" s="213"/>
      <c r="Q4246" s="213"/>
      <c r="R4246" s="213"/>
      <c r="S4246" s="213"/>
      <c r="T4246" s="214"/>
      <c r="AT4246" s="215" t="s">
        <v>546</v>
      </c>
      <c r="AU4246" s="215" t="s">
        <v>85</v>
      </c>
      <c r="AV4246" s="13" t="s">
        <v>85</v>
      </c>
      <c r="AW4246" s="13" t="s">
        <v>33</v>
      </c>
      <c r="AX4246" s="13" t="s">
        <v>72</v>
      </c>
      <c r="AY4246" s="215" t="s">
        <v>525</v>
      </c>
    </row>
    <row r="4247" spans="2:51" s="15" customFormat="1" ht="11.25">
      <c r="B4247" s="227"/>
      <c r="C4247" s="228"/>
      <c r="D4247" s="206" t="s">
        <v>546</v>
      </c>
      <c r="E4247" s="229" t="s">
        <v>19</v>
      </c>
      <c r="F4247" s="230" t="s">
        <v>2073</v>
      </c>
      <c r="G4247" s="228"/>
      <c r="H4247" s="229" t="s">
        <v>19</v>
      </c>
      <c r="I4247" s="231"/>
      <c r="J4247" s="228"/>
      <c r="K4247" s="228"/>
      <c r="L4247" s="232"/>
      <c r="M4247" s="233"/>
      <c r="N4247" s="234"/>
      <c r="O4247" s="234"/>
      <c r="P4247" s="234"/>
      <c r="Q4247" s="234"/>
      <c r="R4247" s="234"/>
      <c r="S4247" s="234"/>
      <c r="T4247" s="235"/>
      <c r="AT4247" s="236" t="s">
        <v>546</v>
      </c>
      <c r="AU4247" s="236" t="s">
        <v>85</v>
      </c>
      <c r="AV4247" s="15" t="s">
        <v>79</v>
      </c>
      <c r="AW4247" s="15" t="s">
        <v>33</v>
      </c>
      <c r="AX4247" s="15" t="s">
        <v>72</v>
      </c>
      <c r="AY4247" s="236" t="s">
        <v>525</v>
      </c>
    </row>
    <row r="4248" spans="2:51" s="13" customFormat="1" ht="11.25">
      <c r="B4248" s="204"/>
      <c r="C4248" s="205"/>
      <c r="D4248" s="206" t="s">
        <v>546</v>
      </c>
      <c r="E4248" s="207" t="s">
        <v>19</v>
      </c>
      <c r="F4248" s="208" t="s">
        <v>3819</v>
      </c>
      <c r="G4248" s="205"/>
      <c r="H4248" s="209">
        <v>6.68</v>
      </c>
      <c r="I4248" s="210"/>
      <c r="J4248" s="205"/>
      <c r="K4248" s="205"/>
      <c r="L4248" s="211"/>
      <c r="M4248" s="212"/>
      <c r="N4248" s="213"/>
      <c r="O4248" s="213"/>
      <c r="P4248" s="213"/>
      <c r="Q4248" s="213"/>
      <c r="R4248" s="213"/>
      <c r="S4248" s="213"/>
      <c r="T4248" s="214"/>
      <c r="AT4248" s="215" t="s">
        <v>546</v>
      </c>
      <c r="AU4248" s="215" t="s">
        <v>85</v>
      </c>
      <c r="AV4248" s="13" t="s">
        <v>85</v>
      </c>
      <c r="AW4248" s="13" t="s">
        <v>33</v>
      </c>
      <c r="AX4248" s="13" t="s">
        <v>72</v>
      </c>
      <c r="AY4248" s="215" t="s">
        <v>525</v>
      </c>
    </row>
    <row r="4249" spans="2:51" s="15" customFormat="1" ht="11.25">
      <c r="B4249" s="227"/>
      <c r="C4249" s="228"/>
      <c r="D4249" s="206" t="s">
        <v>546</v>
      </c>
      <c r="E4249" s="229" t="s">
        <v>19</v>
      </c>
      <c r="F4249" s="230" t="s">
        <v>2080</v>
      </c>
      <c r="G4249" s="228"/>
      <c r="H4249" s="229" t="s">
        <v>19</v>
      </c>
      <c r="I4249" s="231"/>
      <c r="J4249" s="228"/>
      <c r="K4249" s="228"/>
      <c r="L4249" s="232"/>
      <c r="M4249" s="233"/>
      <c r="N4249" s="234"/>
      <c r="O4249" s="234"/>
      <c r="P4249" s="234"/>
      <c r="Q4249" s="234"/>
      <c r="R4249" s="234"/>
      <c r="S4249" s="234"/>
      <c r="T4249" s="235"/>
      <c r="AT4249" s="236" t="s">
        <v>546</v>
      </c>
      <c r="AU4249" s="236" t="s">
        <v>85</v>
      </c>
      <c r="AV4249" s="15" t="s">
        <v>79</v>
      </c>
      <c r="AW4249" s="15" t="s">
        <v>33</v>
      </c>
      <c r="AX4249" s="15" t="s">
        <v>72</v>
      </c>
      <c r="AY4249" s="236" t="s">
        <v>525</v>
      </c>
    </row>
    <row r="4250" spans="2:51" s="13" customFormat="1" ht="11.25">
      <c r="B4250" s="204"/>
      <c r="C4250" s="205"/>
      <c r="D4250" s="206" t="s">
        <v>546</v>
      </c>
      <c r="E4250" s="207" t="s">
        <v>19</v>
      </c>
      <c r="F4250" s="208" t="s">
        <v>3818</v>
      </c>
      <c r="G4250" s="205"/>
      <c r="H4250" s="209">
        <v>6.06</v>
      </c>
      <c r="I4250" s="210"/>
      <c r="J4250" s="205"/>
      <c r="K4250" s="205"/>
      <c r="L4250" s="211"/>
      <c r="M4250" s="212"/>
      <c r="N4250" s="213"/>
      <c r="O4250" s="213"/>
      <c r="P4250" s="213"/>
      <c r="Q4250" s="213"/>
      <c r="R4250" s="213"/>
      <c r="S4250" s="213"/>
      <c r="T4250" s="214"/>
      <c r="AT4250" s="215" t="s">
        <v>546</v>
      </c>
      <c r="AU4250" s="215" t="s">
        <v>85</v>
      </c>
      <c r="AV4250" s="13" t="s">
        <v>85</v>
      </c>
      <c r="AW4250" s="13" t="s">
        <v>33</v>
      </c>
      <c r="AX4250" s="13" t="s">
        <v>72</v>
      </c>
      <c r="AY4250" s="215" t="s">
        <v>525</v>
      </c>
    </row>
    <row r="4251" spans="2:51" s="15" customFormat="1" ht="11.25">
      <c r="B4251" s="227"/>
      <c r="C4251" s="228"/>
      <c r="D4251" s="206" t="s">
        <v>546</v>
      </c>
      <c r="E4251" s="229" t="s">
        <v>19</v>
      </c>
      <c r="F4251" s="230" t="s">
        <v>2082</v>
      </c>
      <c r="G4251" s="228"/>
      <c r="H4251" s="229" t="s">
        <v>19</v>
      </c>
      <c r="I4251" s="231"/>
      <c r="J4251" s="228"/>
      <c r="K4251" s="228"/>
      <c r="L4251" s="232"/>
      <c r="M4251" s="233"/>
      <c r="N4251" s="234"/>
      <c r="O4251" s="234"/>
      <c r="P4251" s="234"/>
      <c r="Q4251" s="234"/>
      <c r="R4251" s="234"/>
      <c r="S4251" s="234"/>
      <c r="T4251" s="235"/>
      <c r="AT4251" s="236" t="s">
        <v>546</v>
      </c>
      <c r="AU4251" s="236" t="s">
        <v>85</v>
      </c>
      <c r="AV4251" s="15" t="s">
        <v>79</v>
      </c>
      <c r="AW4251" s="15" t="s">
        <v>33</v>
      </c>
      <c r="AX4251" s="15" t="s">
        <v>72</v>
      </c>
      <c r="AY4251" s="236" t="s">
        <v>525</v>
      </c>
    </row>
    <row r="4252" spans="2:51" s="13" customFormat="1" ht="11.25">
      <c r="B4252" s="204"/>
      <c r="C4252" s="205"/>
      <c r="D4252" s="206" t="s">
        <v>546</v>
      </c>
      <c r="E4252" s="207" t="s">
        <v>19</v>
      </c>
      <c r="F4252" s="208" t="s">
        <v>1832</v>
      </c>
      <c r="G4252" s="205"/>
      <c r="H4252" s="209">
        <v>6.13</v>
      </c>
      <c r="I4252" s="210"/>
      <c r="J4252" s="205"/>
      <c r="K4252" s="205"/>
      <c r="L4252" s="211"/>
      <c r="M4252" s="212"/>
      <c r="N4252" s="213"/>
      <c r="O4252" s="213"/>
      <c r="P4252" s="213"/>
      <c r="Q4252" s="213"/>
      <c r="R4252" s="213"/>
      <c r="S4252" s="213"/>
      <c r="T4252" s="214"/>
      <c r="AT4252" s="215" t="s">
        <v>546</v>
      </c>
      <c r="AU4252" s="215" t="s">
        <v>85</v>
      </c>
      <c r="AV4252" s="13" t="s">
        <v>85</v>
      </c>
      <c r="AW4252" s="13" t="s">
        <v>33</v>
      </c>
      <c r="AX4252" s="13" t="s">
        <v>72</v>
      </c>
      <c r="AY4252" s="215" t="s">
        <v>525</v>
      </c>
    </row>
    <row r="4253" spans="2:51" s="15" customFormat="1" ht="11.25">
      <c r="B4253" s="227"/>
      <c r="C4253" s="228"/>
      <c r="D4253" s="206" t="s">
        <v>546</v>
      </c>
      <c r="E4253" s="229" t="s">
        <v>19</v>
      </c>
      <c r="F4253" s="230" t="s">
        <v>2085</v>
      </c>
      <c r="G4253" s="228"/>
      <c r="H4253" s="229" t="s">
        <v>19</v>
      </c>
      <c r="I4253" s="231"/>
      <c r="J4253" s="228"/>
      <c r="K4253" s="228"/>
      <c r="L4253" s="232"/>
      <c r="M4253" s="233"/>
      <c r="N4253" s="234"/>
      <c r="O4253" s="234"/>
      <c r="P4253" s="234"/>
      <c r="Q4253" s="234"/>
      <c r="R4253" s="234"/>
      <c r="S4253" s="234"/>
      <c r="T4253" s="235"/>
      <c r="AT4253" s="236" t="s">
        <v>546</v>
      </c>
      <c r="AU4253" s="236" t="s">
        <v>85</v>
      </c>
      <c r="AV4253" s="15" t="s">
        <v>79</v>
      </c>
      <c r="AW4253" s="15" t="s">
        <v>33</v>
      </c>
      <c r="AX4253" s="15" t="s">
        <v>72</v>
      </c>
      <c r="AY4253" s="236" t="s">
        <v>525</v>
      </c>
    </row>
    <row r="4254" spans="2:51" s="13" customFormat="1" ht="11.25">
      <c r="B4254" s="204"/>
      <c r="C4254" s="205"/>
      <c r="D4254" s="206" t="s">
        <v>546</v>
      </c>
      <c r="E4254" s="207" t="s">
        <v>19</v>
      </c>
      <c r="F4254" s="208" t="s">
        <v>1832</v>
      </c>
      <c r="G4254" s="205"/>
      <c r="H4254" s="209">
        <v>6.13</v>
      </c>
      <c r="I4254" s="210"/>
      <c r="J4254" s="205"/>
      <c r="K4254" s="205"/>
      <c r="L4254" s="211"/>
      <c r="M4254" s="212"/>
      <c r="N4254" s="213"/>
      <c r="O4254" s="213"/>
      <c r="P4254" s="213"/>
      <c r="Q4254" s="213"/>
      <c r="R4254" s="213"/>
      <c r="S4254" s="213"/>
      <c r="T4254" s="214"/>
      <c r="AT4254" s="215" t="s">
        <v>546</v>
      </c>
      <c r="AU4254" s="215" t="s">
        <v>85</v>
      </c>
      <c r="AV4254" s="13" t="s">
        <v>85</v>
      </c>
      <c r="AW4254" s="13" t="s">
        <v>33</v>
      </c>
      <c r="AX4254" s="13" t="s">
        <v>72</v>
      </c>
      <c r="AY4254" s="215" t="s">
        <v>525</v>
      </c>
    </row>
    <row r="4255" spans="2:51" s="15" customFormat="1" ht="11.25">
      <c r="B4255" s="227"/>
      <c r="C4255" s="228"/>
      <c r="D4255" s="206" t="s">
        <v>546</v>
      </c>
      <c r="E4255" s="229" t="s">
        <v>19</v>
      </c>
      <c r="F4255" s="230" t="s">
        <v>2087</v>
      </c>
      <c r="G4255" s="228"/>
      <c r="H4255" s="229" t="s">
        <v>19</v>
      </c>
      <c r="I4255" s="231"/>
      <c r="J4255" s="228"/>
      <c r="K4255" s="228"/>
      <c r="L4255" s="232"/>
      <c r="M4255" s="233"/>
      <c r="N4255" s="234"/>
      <c r="O4255" s="234"/>
      <c r="P4255" s="234"/>
      <c r="Q4255" s="234"/>
      <c r="R4255" s="234"/>
      <c r="S4255" s="234"/>
      <c r="T4255" s="235"/>
      <c r="AT4255" s="236" t="s">
        <v>546</v>
      </c>
      <c r="AU4255" s="236" t="s">
        <v>85</v>
      </c>
      <c r="AV4255" s="15" t="s">
        <v>79</v>
      </c>
      <c r="AW4255" s="15" t="s">
        <v>33</v>
      </c>
      <c r="AX4255" s="15" t="s">
        <v>72</v>
      </c>
      <c r="AY4255" s="236" t="s">
        <v>525</v>
      </c>
    </row>
    <row r="4256" spans="2:51" s="13" customFormat="1" ht="11.25">
      <c r="B4256" s="204"/>
      <c r="C4256" s="205"/>
      <c r="D4256" s="206" t="s">
        <v>546</v>
      </c>
      <c r="E4256" s="207" t="s">
        <v>19</v>
      </c>
      <c r="F4256" s="208" t="s">
        <v>1832</v>
      </c>
      <c r="G4256" s="205"/>
      <c r="H4256" s="209">
        <v>6.13</v>
      </c>
      <c r="I4256" s="210"/>
      <c r="J4256" s="205"/>
      <c r="K4256" s="205"/>
      <c r="L4256" s="211"/>
      <c r="M4256" s="212"/>
      <c r="N4256" s="213"/>
      <c r="O4256" s="213"/>
      <c r="P4256" s="213"/>
      <c r="Q4256" s="213"/>
      <c r="R4256" s="213"/>
      <c r="S4256" s="213"/>
      <c r="T4256" s="214"/>
      <c r="AT4256" s="215" t="s">
        <v>546</v>
      </c>
      <c r="AU4256" s="215" t="s">
        <v>85</v>
      </c>
      <c r="AV4256" s="13" t="s">
        <v>85</v>
      </c>
      <c r="AW4256" s="13" t="s">
        <v>33</v>
      </c>
      <c r="AX4256" s="13" t="s">
        <v>72</v>
      </c>
      <c r="AY4256" s="215" t="s">
        <v>525</v>
      </c>
    </row>
    <row r="4257" spans="2:51" s="15" customFormat="1" ht="11.25">
      <c r="B4257" s="227"/>
      <c r="C4257" s="228"/>
      <c r="D4257" s="206" t="s">
        <v>546</v>
      </c>
      <c r="E4257" s="229" t="s">
        <v>19</v>
      </c>
      <c r="F4257" s="230" t="s">
        <v>2091</v>
      </c>
      <c r="G4257" s="228"/>
      <c r="H4257" s="229" t="s">
        <v>19</v>
      </c>
      <c r="I4257" s="231"/>
      <c r="J4257" s="228"/>
      <c r="K4257" s="228"/>
      <c r="L4257" s="232"/>
      <c r="M4257" s="233"/>
      <c r="N4257" s="234"/>
      <c r="O4257" s="234"/>
      <c r="P4257" s="234"/>
      <c r="Q4257" s="234"/>
      <c r="R4257" s="234"/>
      <c r="S4257" s="234"/>
      <c r="T4257" s="235"/>
      <c r="AT4257" s="236" t="s">
        <v>546</v>
      </c>
      <c r="AU4257" s="236" t="s">
        <v>85</v>
      </c>
      <c r="AV4257" s="15" t="s">
        <v>79</v>
      </c>
      <c r="AW4257" s="15" t="s">
        <v>33</v>
      </c>
      <c r="AX4257" s="15" t="s">
        <v>72</v>
      </c>
      <c r="AY4257" s="236" t="s">
        <v>525</v>
      </c>
    </row>
    <row r="4258" spans="2:51" s="13" customFormat="1" ht="11.25">
      <c r="B4258" s="204"/>
      <c r="C4258" s="205"/>
      <c r="D4258" s="206" t="s">
        <v>546</v>
      </c>
      <c r="E4258" s="207" t="s">
        <v>19</v>
      </c>
      <c r="F4258" s="208" t="s">
        <v>1832</v>
      </c>
      <c r="G4258" s="205"/>
      <c r="H4258" s="209">
        <v>6.13</v>
      </c>
      <c r="I4258" s="210"/>
      <c r="J4258" s="205"/>
      <c r="K4258" s="205"/>
      <c r="L4258" s="211"/>
      <c r="M4258" s="212"/>
      <c r="N4258" s="213"/>
      <c r="O4258" s="213"/>
      <c r="P4258" s="213"/>
      <c r="Q4258" s="213"/>
      <c r="R4258" s="213"/>
      <c r="S4258" s="213"/>
      <c r="T4258" s="214"/>
      <c r="AT4258" s="215" t="s">
        <v>546</v>
      </c>
      <c r="AU4258" s="215" t="s">
        <v>85</v>
      </c>
      <c r="AV4258" s="13" t="s">
        <v>85</v>
      </c>
      <c r="AW4258" s="13" t="s">
        <v>33</v>
      </c>
      <c r="AX4258" s="13" t="s">
        <v>72</v>
      </c>
      <c r="AY4258" s="215" t="s">
        <v>525</v>
      </c>
    </row>
    <row r="4259" spans="2:51" s="15" customFormat="1" ht="11.25">
      <c r="B4259" s="227"/>
      <c r="C4259" s="228"/>
      <c r="D4259" s="206" t="s">
        <v>546</v>
      </c>
      <c r="E4259" s="229" t="s">
        <v>19</v>
      </c>
      <c r="F4259" s="230" t="s">
        <v>2107</v>
      </c>
      <c r="G4259" s="228"/>
      <c r="H4259" s="229" t="s">
        <v>19</v>
      </c>
      <c r="I4259" s="231"/>
      <c r="J4259" s="228"/>
      <c r="K4259" s="228"/>
      <c r="L4259" s="232"/>
      <c r="M4259" s="233"/>
      <c r="N4259" s="234"/>
      <c r="O4259" s="234"/>
      <c r="P4259" s="234"/>
      <c r="Q4259" s="234"/>
      <c r="R4259" s="234"/>
      <c r="S4259" s="234"/>
      <c r="T4259" s="235"/>
      <c r="AT4259" s="236" t="s">
        <v>546</v>
      </c>
      <c r="AU4259" s="236" t="s">
        <v>85</v>
      </c>
      <c r="AV4259" s="15" t="s">
        <v>79</v>
      </c>
      <c r="AW4259" s="15" t="s">
        <v>33</v>
      </c>
      <c r="AX4259" s="15" t="s">
        <v>72</v>
      </c>
      <c r="AY4259" s="236" t="s">
        <v>525</v>
      </c>
    </row>
    <row r="4260" spans="2:51" s="13" customFormat="1" ht="11.25">
      <c r="B4260" s="204"/>
      <c r="C4260" s="205"/>
      <c r="D4260" s="206" t="s">
        <v>546</v>
      </c>
      <c r="E4260" s="207" t="s">
        <v>19</v>
      </c>
      <c r="F4260" s="208" t="s">
        <v>3819</v>
      </c>
      <c r="G4260" s="205"/>
      <c r="H4260" s="209">
        <v>6.68</v>
      </c>
      <c r="I4260" s="210"/>
      <c r="J4260" s="205"/>
      <c r="K4260" s="205"/>
      <c r="L4260" s="211"/>
      <c r="M4260" s="212"/>
      <c r="N4260" s="213"/>
      <c r="O4260" s="213"/>
      <c r="P4260" s="213"/>
      <c r="Q4260" s="213"/>
      <c r="R4260" s="213"/>
      <c r="S4260" s="213"/>
      <c r="T4260" s="214"/>
      <c r="AT4260" s="215" t="s">
        <v>546</v>
      </c>
      <c r="AU4260" s="215" t="s">
        <v>85</v>
      </c>
      <c r="AV4260" s="13" t="s">
        <v>85</v>
      </c>
      <c r="AW4260" s="13" t="s">
        <v>33</v>
      </c>
      <c r="AX4260" s="13" t="s">
        <v>72</v>
      </c>
      <c r="AY4260" s="215" t="s">
        <v>525</v>
      </c>
    </row>
    <row r="4261" spans="2:51" s="15" customFormat="1" ht="11.25">
      <c r="B4261" s="227"/>
      <c r="C4261" s="228"/>
      <c r="D4261" s="206" t="s">
        <v>546</v>
      </c>
      <c r="E4261" s="229" t="s">
        <v>19</v>
      </c>
      <c r="F4261" s="230" t="s">
        <v>2115</v>
      </c>
      <c r="G4261" s="228"/>
      <c r="H4261" s="229" t="s">
        <v>19</v>
      </c>
      <c r="I4261" s="231"/>
      <c r="J4261" s="228"/>
      <c r="K4261" s="228"/>
      <c r="L4261" s="232"/>
      <c r="M4261" s="233"/>
      <c r="N4261" s="234"/>
      <c r="O4261" s="234"/>
      <c r="P4261" s="234"/>
      <c r="Q4261" s="234"/>
      <c r="R4261" s="234"/>
      <c r="S4261" s="234"/>
      <c r="T4261" s="235"/>
      <c r="AT4261" s="236" t="s">
        <v>546</v>
      </c>
      <c r="AU4261" s="236" t="s">
        <v>85</v>
      </c>
      <c r="AV4261" s="15" t="s">
        <v>79</v>
      </c>
      <c r="AW4261" s="15" t="s">
        <v>33</v>
      </c>
      <c r="AX4261" s="15" t="s">
        <v>72</v>
      </c>
      <c r="AY4261" s="236" t="s">
        <v>525</v>
      </c>
    </row>
    <row r="4262" spans="2:51" s="13" customFormat="1" ht="11.25">
      <c r="B4262" s="204"/>
      <c r="C4262" s="205"/>
      <c r="D4262" s="206" t="s">
        <v>546</v>
      </c>
      <c r="E4262" s="207" t="s">
        <v>19</v>
      </c>
      <c r="F4262" s="208" t="s">
        <v>1830</v>
      </c>
      <c r="G4262" s="205"/>
      <c r="H4262" s="209">
        <v>6.12</v>
      </c>
      <c r="I4262" s="210"/>
      <c r="J4262" s="205"/>
      <c r="K4262" s="205"/>
      <c r="L4262" s="211"/>
      <c r="M4262" s="212"/>
      <c r="N4262" s="213"/>
      <c r="O4262" s="213"/>
      <c r="P4262" s="213"/>
      <c r="Q4262" s="213"/>
      <c r="R4262" s="213"/>
      <c r="S4262" s="213"/>
      <c r="T4262" s="214"/>
      <c r="AT4262" s="215" t="s">
        <v>546</v>
      </c>
      <c r="AU4262" s="215" t="s">
        <v>85</v>
      </c>
      <c r="AV4262" s="13" t="s">
        <v>85</v>
      </c>
      <c r="AW4262" s="13" t="s">
        <v>33</v>
      </c>
      <c r="AX4262" s="13" t="s">
        <v>72</v>
      </c>
      <c r="AY4262" s="215" t="s">
        <v>525</v>
      </c>
    </row>
    <row r="4263" spans="2:51" s="15" customFormat="1" ht="11.25">
      <c r="B4263" s="227"/>
      <c r="C4263" s="228"/>
      <c r="D4263" s="206" t="s">
        <v>546</v>
      </c>
      <c r="E4263" s="229" t="s">
        <v>19</v>
      </c>
      <c r="F4263" s="230" t="s">
        <v>2113</v>
      </c>
      <c r="G4263" s="228"/>
      <c r="H4263" s="229" t="s">
        <v>19</v>
      </c>
      <c r="I4263" s="231"/>
      <c r="J4263" s="228"/>
      <c r="K4263" s="228"/>
      <c r="L4263" s="232"/>
      <c r="M4263" s="233"/>
      <c r="N4263" s="234"/>
      <c r="O4263" s="234"/>
      <c r="P4263" s="234"/>
      <c r="Q4263" s="234"/>
      <c r="R4263" s="234"/>
      <c r="S4263" s="234"/>
      <c r="T4263" s="235"/>
      <c r="AT4263" s="236" t="s">
        <v>546</v>
      </c>
      <c r="AU4263" s="236" t="s">
        <v>85</v>
      </c>
      <c r="AV4263" s="15" t="s">
        <v>79</v>
      </c>
      <c r="AW4263" s="15" t="s">
        <v>33</v>
      </c>
      <c r="AX4263" s="15" t="s">
        <v>72</v>
      </c>
      <c r="AY4263" s="236" t="s">
        <v>525</v>
      </c>
    </row>
    <row r="4264" spans="2:51" s="13" customFormat="1" ht="11.25">
      <c r="B4264" s="204"/>
      <c r="C4264" s="205"/>
      <c r="D4264" s="206" t="s">
        <v>546</v>
      </c>
      <c r="E4264" s="207" t="s">
        <v>19</v>
      </c>
      <c r="F4264" s="208" t="s">
        <v>1832</v>
      </c>
      <c r="G4264" s="205"/>
      <c r="H4264" s="209">
        <v>6.13</v>
      </c>
      <c r="I4264" s="210"/>
      <c r="J4264" s="205"/>
      <c r="K4264" s="205"/>
      <c r="L4264" s="211"/>
      <c r="M4264" s="212"/>
      <c r="N4264" s="213"/>
      <c r="O4264" s="213"/>
      <c r="P4264" s="213"/>
      <c r="Q4264" s="213"/>
      <c r="R4264" s="213"/>
      <c r="S4264" s="213"/>
      <c r="T4264" s="214"/>
      <c r="AT4264" s="215" t="s">
        <v>546</v>
      </c>
      <c r="AU4264" s="215" t="s">
        <v>85</v>
      </c>
      <c r="AV4264" s="13" t="s">
        <v>85</v>
      </c>
      <c r="AW4264" s="13" t="s">
        <v>33</v>
      </c>
      <c r="AX4264" s="13" t="s">
        <v>72</v>
      </c>
      <c r="AY4264" s="215" t="s">
        <v>525</v>
      </c>
    </row>
    <row r="4265" spans="2:51" s="15" customFormat="1" ht="11.25">
      <c r="B4265" s="227"/>
      <c r="C4265" s="228"/>
      <c r="D4265" s="206" t="s">
        <v>546</v>
      </c>
      <c r="E4265" s="229" t="s">
        <v>19</v>
      </c>
      <c r="F4265" s="230" t="s">
        <v>2119</v>
      </c>
      <c r="G4265" s="228"/>
      <c r="H4265" s="229" t="s">
        <v>19</v>
      </c>
      <c r="I4265" s="231"/>
      <c r="J4265" s="228"/>
      <c r="K4265" s="228"/>
      <c r="L4265" s="232"/>
      <c r="M4265" s="233"/>
      <c r="N4265" s="234"/>
      <c r="O4265" s="234"/>
      <c r="P4265" s="234"/>
      <c r="Q4265" s="234"/>
      <c r="R4265" s="234"/>
      <c r="S4265" s="234"/>
      <c r="T4265" s="235"/>
      <c r="AT4265" s="236" t="s">
        <v>546</v>
      </c>
      <c r="AU4265" s="236" t="s">
        <v>85</v>
      </c>
      <c r="AV4265" s="15" t="s">
        <v>79</v>
      </c>
      <c r="AW4265" s="15" t="s">
        <v>33</v>
      </c>
      <c r="AX4265" s="15" t="s">
        <v>72</v>
      </c>
      <c r="AY4265" s="236" t="s">
        <v>525</v>
      </c>
    </row>
    <row r="4266" spans="2:51" s="13" customFormat="1" ht="11.25">
      <c r="B4266" s="204"/>
      <c r="C4266" s="205"/>
      <c r="D4266" s="206" t="s">
        <v>546</v>
      </c>
      <c r="E4266" s="207" t="s">
        <v>19</v>
      </c>
      <c r="F4266" s="208" t="s">
        <v>1830</v>
      </c>
      <c r="G4266" s="205"/>
      <c r="H4266" s="209">
        <v>6.12</v>
      </c>
      <c r="I4266" s="210"/>
      <c r="J4266" s="205"/>
      <c r="K4266" s="205"/>
      <c r="L4266" s="211"/>
      <c r="M4266" s="212"/>
      <c r="N4266" s="213"/>
      <c r="O4266" s="213"/>
      <c r="P4266" s="213"/>
      <c r="Q4266" s="213"/>
      <c r="R4266" s="213"/>
      <c r="S4266" s="213"/>
      <c r="T4266" s="214"/>
      <c r="AT4266" s="215" t="s">
        <v>546</v>
      </c>
      <c r="AU4266" s="215" t="s">
        <v>85</v>
      </c>
      <c r="AV4266" s="13" t="s">
        <v>85</v>
      </c>
      <c r="AW4266" s="13" t="s">
        <v>33</v>
      </c>
      <c r="AX4266" s="13" t="s">
        <v>72</v>
      </c>
      <c r="AY4266" s="215" t="s">
        <v>525</v>
      </c>
    </row>
    <row r="4267" spans="2:51" s="15" customFormat="1" ht="11.25">
      <c r="B4267" s="227"/>
      <c r="C4267" s="228"/>
      <c r="D4267" s="206" t="s">
        <v>546</v>
      </c>
      <c r="E4267" s="229" t="s">
        <v>19</v>
      </c>
      <c r="F4267" s="230" t="s">
        <v>2120</v>
      </c>
      <c r="G4267" s="228"/>
      <c r="H4267" s="229" t="s">
        <v>19</v>
      </c>
      <c r="I4267" s="231"/>
      <c r="J4267" s="228"/>
      <c r="K4267" s="228"/>
      <c r="L4267" s="232"/>
      <c r="M4267" s="233"/>
      <c r="N4267" s="234"/>
      <c r="O4267" s="234"/>
      <c r="P4267" s="234"/>
      <c r="Q4267" s="234"/>
      <c r="R4267" s="234"/>
      <c r="S4267" s="234"/>
      <c r="T4267" s="235"/>
      <c r="AT4267" s="236" t="s">
        <v>546</v>
      </c>
      <c r="AU4267" s="236" t="s">
        <v>85</v>
      </c>
      <c r="AV4267" s="15" t="s">
        <v>79</v>
      </c>
      <c r="AW4267" s="15" t="s">
        <v>33</v>
      </c>
      <c r="AX4267" s="15" t="s">
        <v>72</v>
      </c>
      <c r="AY4267" s="236" t="s">
        <v>525</v>
      </c>
    </row>
    <row r="4268" spans="2:51" s="13" customFormat="1" ht="11.25">
      <c r="B4268" s="204"/>
      <c r="C4268" s="205"/>
      <c r="D4268" s="206" t="s">
        <v>546</v>
      </c>
      <c r="E4268" s="207" t="s">
        <v>19</v>
      </c>
      <c r="F4268" s="208" t="s">
        <v>1832</v>
      </c>
      <c r="G4268" s="205"/>
      <c r="H4268" s="209">
        <v>6.13</v>
      </c>
      <c r="I4268" s="210"/>
      <c r="J4268" s="205"/>
      <c r="K4268" s="205"/>
      <c r="L4268" s="211"/>
      <c r="M4268" s="212"/>
      <c r="N4268" s="213"/>
      <c r="O4268" s="213"/>
      <c r="P4268" s="213"/>
      <c r="Q4268" s="213"/>
      <c r="R4268" s="213"/>
      <c r="S4268" s="213"/>
      <c r="T4268" s="214"/>
      <c r="AT4268" s="215" t="s">
        <v>546</v>
      </c>
      <c r="AU4268" s="215" t="s">
        <v>85</v>
      </c>
      <c r="AV4268" s="13" t="s">
        <v>85</v>
      </c>
      <c r="AW4268" s="13" t="s">
        <v>33</v>
      </c>
      <c r="AX4268" s="13" t="s">
        <v>72</v>
      </c>
      <c r="AY4268" s="215" t="s">
        <v>525</v>
      </c>
    </row>
    <row r="4269" spans="2:51" s="15" customFormat="1" ht="11.25">
      <c r="B4269" s="227"/>
      <c r="C4269" s="228"/>
      <c r="D4269" s="206" t="s">
        <v>546</v>
      </c>
      <c r="E4269" s="229" t="s">
        <v>19</v>
      </c>
      <c r="F4269" s="230" t="s">
        <v>2124</v>
      </c>
      <c r="G4269" s="228"/>
      <c r="H4269" s="229" t="s">
        <v>19</v>
      </c>
      <c r="I4269" s="231"/>
      <c r="J4269" s="228"/>
      <c r="K4269" s="228"/>
      <c r="L4269" s="232"/>
      <c r="M4269" s="233"/>
      <c r="N4269" s="234"/>
      <c r="O4269" s="234"/>
      <c r="P4269" s="234"/>
      <c r="Q4269" s="234"/>
      <c r="R4269" s="234"/>
      <c r="S4269" s="234"/>
      <c r="T4269" s="235"/>
      <c r="AT4269" s="236" t="s">
        <v>546</v>
      </c>
      <c r="AU4269" s="236" t="s">
        <v>85</v>
      </c>
      <c r="AV4269" s="15" t="s">
        <v>79</v>
      </c>
      <c r="AW4269" s="15" t="s">
        <v>33</v>
      </c>
      <c r="AX4269" s="15" t="s">
        <v>72</v>
      </c>
      <c r="AY4269" s="236" t="s">
        <v>525</v>
      </c>
    </row>
    <row r="4270" spans="2:51" s="13" customFormat="1" ht="11.25">
      <c r="B4270" s="204"/>
      <c r="C4270" s="205"/>
      <c r="D4270" s="206" t="s">
        <v>546</v>
      </c>
      <c r="E4270" s="207" t="s">
        <v>19</v>
      </c>
      <c r="F4270" s="208" t="s">
        <v>1832</v>
      </c>
      <c r="G4270" s="205"/>
      <c r="H4270" s="209">
        <v>6.13</v>
      </c>
      <c r="I4270" s="210"/>
      <c r="J4270" s="205"/>
      <c r="K4270" s="205"/>
      <c r="L4270" s="211"/>
      <c r="M4270" s="212"/>
      <c r="N4270" s="213"/>
      <c r="O4270" s="213"/>
      <c r="P4270" s="213"/>
      <c r="Q4270" s="213"/>
      <c r="R4270" s="213"/>
      <c r="S4270" s="213"/>
      <c r="T4270" s="214"/>
      <c r="AT4270" s="215" t="s">
        <v>546</v>
      </c>
      <c r="AU4270" s="215" t="s">
        <v>85</v>
      </c>
      <c r="AV4270" s="13" t="s">
        <v>85</v>
      </c>
      <c r="AW4270" s="13" t="s">
        <v>33</v>
      </c>
      <c r="AX4270" s="13" t="s">
        <v>72</v>
      </c>
      <c r="AY4270" s="215" t="s">
        <v>525</v>
      </c>
    </row>
    <row r="4271" spans="2:51" s="16" customFormat="1" ht="11.25">
      <c r="B4271" s="237"/>
      <c r="C4271" s="238"/>
      <c r="D4271" s="206" t="s">
        <v>546</v>
      </c>
      <c r="E4271" s="239" t="s">
        <v>19</v>
      </c>
      <c r="F4271" s="240" t="s">
        <v>590</v>
      </c>
      <c r="G4271" s="238"/>
      <c r="H4271" s="241">
        <v>111.9</v>
      </c>
      <c r="I4271" s="242"/>
      <c r="J4271" s="238"/>
      <c r="K4271" s="238"/>
      <c r="L4271" s="243"/>
      <c r="M4271" s="244"/>
      <c r="N4271" s="245"/>
      <c r="O4271" s="245"/>
      <c r="P4271" s="245"/>
      <c r="Q4271" s="245"/>
      <c r="R4271" s="245"/>
      <c r="S4271" s="245"/>
      <c r="T4271" s="246"/>
      <c r="AT4271" s="247" t="s">
        <v>546</v>
      </c>
      <c r="AU4271" s="247" t="s">
        <v>85</v>
      </c>
      <c r="AV4271" s="16" t="s">
        <v>573</v>
      </c>
      <c r="AW4271" s="16" t="s">
        <v>33</v>
      </c>
      <c r="AX4271" s="16" t="s">
        <v>72</v>
      </c>
      <c r="AY4271" s="247" t="s">
        <v>525</v>
      </c>
    </row>
    <row r="4272" spans="2:51" s="15" customFormat="1" ht="11.25">
      <c r="B4272" s="227"/>
      <c r="C4272" s="228"/>
      <c r="D4272" s="206" t="s">
        <v>546</v>
      </c>
      <c r="E4272" s="229" t="s">
        <v>19</v>
      </c>
      <c r="F4272" s="230" t="s">
        <v>4588</v>
      </c>
      <c r="G4272" s="228"/>
      <c r="H4272" s="229" t="s">
        <v>19</v>
      </c>
      <c r="I4272" s="231"/>
      <c r="J4272" s="228"/>
      <c r="K4272" s="228"/>
      <c r="L4272" s="232"/>
      <c r="M4272" s="233"/>
      <c r="N4272" s="234"/>
      <c r="O4272" s="234"/>
      <c r="P4272" s="234"/>
      <c r="Q4272" s="234"/>
      <c r="R4272" s="234"/>
      <c r="S4272" s="234"/>
      <c r="T4272" s="235"/>
      <c r="AT4272" s="236" t="s">
        <v>546</v>
      </c>
      <c r="AU4272" s="236" t="s">
        <v>85</v>
      </c>
      <c r="AV4272" s="15" t="s">
        <v>79</v>
      </c>
      <c r="AW4272" s="15" t="s">
        <v>33</v>
      </c>
      <c r="AX4272" s="15" t="s">
        <v>72</v>
      </c>
      <c r="AY4272" s="236" t="s">
        <v>525</v>
      </c>
    </row>
    <row r="4273" spans="1:65" s="15" customFormat="1" ht="11.25">
      <c r="B4273" s="227"/>
      <c r="C4273" s="228"/>
      <c r="D4273" s="206" t="s">
        <v>546</v>
      </c>
      <c r="E4273" s="229" t="s">
        <v>19</v>
      </c>
      <c r="F4273" s="230" t="s">
        <v>1988</v>
      </c>
      <c r="G4273" s="228"/>
      <c r="H4273" s="229" t="s">
        <v>19</v>
      </c>
      <c r="I4273" s="231"/>
      <c r="J4273" s="228"/>
      <c r="K4273" s="228"/>
      <c r="L4273" s="232"/>
      <c r="M4273" s="233"/>
      <c r="N4273" s="234"/>
      <c r="O4273" s="234"/>
      <c r="P4273" s="234"/>
      <c r="Q4273" s="234"/>
      <c r="R4273" s="234"/>
      <c r="S4273" s="234"/>
      <c r="T4273" s="235"/>
      <c r="AT4273" s="236" t="s">
        <v>546</v>
      </c>
      <c r="AU4273" s="236" t="s">
        <v>85</v>
      </c>
      <c r="AV4273" s="15" t="s">
        <v>79</v>
      </c>
      <c r="AW4273" s="15" t="s">
        <v>33</v>
      </c>
      <c r="AX4273" s="15" t="s">
        <v>72</v>
      </c>
      <c r="AY4273" s="236" t="s">
        <v>525</v>
      </c>
    </row>
    <row r="4274" spans="1:65" s="13" customFormat="1" ht="11.25">
      <c r="B4274" s="204"/>
      <c r="C4274" s="205"/>
      <c r="D4274" s="206" t="s">
        <v>546</v>
      </c>
      <c r="E4274" s="207" t="s">
        <v>19</v>
      </c>
      <c r="F4274" s="208" t="s">
        <v>166</v>
      </c>
      <c r="G4274" s="205"/>
      <c r="H4274" s="209">
        <v>4.72</v>
      </c>
      <c r="I4274" s="210"/>
      <c r="J4274" s="205"/>
      <c r="K4274" s="205"/>
      <c r="L4274" s="211"/>
      <c r="M4274" s="212"/>
      <c r="N4274" s="213"/>
      <c r="O4274" s="213"/>
      <c r="P4274" s="213"/>
      <c r="Q4274" s="213"/>
      <c r="R4274" s="213"/>
      <c r="S4274" s="213"/>
      <c r="T4274" s="214"/>
      <c r="AT4274" s="215" t="s">
        <v>546</v>
      </c>
      <c r="AU4274" s="215" t="s">
        <v>85</v>
      </c>
      <c r="AV4274" s="13" t="s">
        <v>85</v>
      </c>
      <c r="AW4274" s="13" t="s">
        <v>33</v>
      </c>
      <c r="AX4274" s="13" t="s">
        <v>72</v>
      </c>
      <c r="AY4274" s="215" t="s">
        <v>525</v>
      </c>
    </row>
    <row r="4275" spans="1:65" s="15" customFormat="1" ht="11.25">
      <c r="B4275" s="227"/>
      <c r="C4275" s="228"/>
      <c r="D4275" s="206" t="s">
        <v>546</v>
      </c>
      <c r="E4275" s="229" t="s">
        <v>19</v>
      </c>
      <c r="F4275" s="230" t="s">
        <v>1831</v>
      </c>
      <c r="G4275" s="228"/>
      <c r="H4275" s="229" t="s">
        <v>19</v>
      </c>
      <c r="I4275" s="231"/>
      <c r="J4275" s="228"/>
      <c r="K4275" s="228"/>
      <c r="L4275" s="232"/>
      <c r="M4275" s="233"/>
      <c r="N4275" s="234"/>
      <c r="O4275" s="234"/>
      <c r="P4275" s="234"/>
      <c r="Q4275" s="234"/>
      <c r="R4275" s="234"/>
      <c r="S4275" s="234"/>
      <c r="T4275" s="235"/>
      <c r="AT4275" s="236" t="s">
        <v>546</v>
      </c>
      <c r="AU4275" s="236" t="s">
        <v>85</v>
      </c>
      <c r="AV4275" s="15" t="s">
        <v>79</v>
      </c>
      <c r="AW4275" s="15" t="s">
        <v>33</v>
      </c>
      <c r="AX4275" s="15" t="s">
        <v>72</v>
      </c>
      <c r="AY4275" s="236" t="s">
        <v>525</v>
      </c>
    </row>
    <row r="4276" spans="1:65" s="13" customFormat="1" ht="11.25">
      <c r="B4276" s="204"/>
      <c r="C4276" s="205"/>
      <c r="D4276" s="206" t="s">
        <v>546</v>
      </c>
      <c r="E4276" s="207" t="s">
        <v>19</v>
      </c>
      <c r="F4276" s="208" t="s">
        <v>1832</v>
      </c>
      <c r="G4276" s="205"/>
      <c r="H4276" s="209">
        <v>6.13</v>
      </c>
      <c r="I4276" s="210"/>
      <c r="J4276" s="205"/>
      <c r="K4276" s="205"/>
      <c r="L4276" s="211"/>
      <c r="M4276" s="212"/>
      <c r="N4276" s="213"/>
      <c r="O4276" s="213"/>
      <c r="P4276" s="213"/>
      <c r="Q4276" s="213"/>
      <c r="R4276" s="213"/>
      <c r="S4276" s="213"/>
      <c r="T4276" s="214"/>
      <c r="AT4276" s="215" t="s">
        <v>546</v>
      </c>
      <c r="AU4276" s="215" t="s">
        <v>85</v>
      </c>
      <c r="AV4276" s="13" t="s">
        <v>85</v>
      </c>
      <c r="AW4276" s="13" t="s">
        <v>33</v>
      </c>
      <c r="AX4276" s="13" t="s">
        <v>72</v>
      </c>
      <c r="AY4276" s="215" t="s">
        <v>525</v>
      </c>
    </row>
    <row r="4277" spans="1:65" s="15" customFormat="1" ht="11.25">
      <c r="B4277" s="227"/>
      <c r="C4277" s="228"/>
      <c r="D4277" s="206" t="s">
        <v>546</v>
      </c>
      <c r="E4277" s="229" t="s">
        <v>19</v>
      </c>
      <c r="F4277" s="230" t="s">
        <v>1829</v>
      </c>
      <c r="G4277" s="228"/>
      <c r="H4277" s="229" t="s">
        <v>19</v>
      </c>
      <c r="I4277" s="231"/>
      <c r="J4277" s="228"/>
      <c r="K4277" s="228"/>
      <c r="L4277" s="232"/>
      <c r="M4277" s="233"/>
      <c r="N4277" s="234"/>
      <c r="O4277" s="234"/>
      <c r="P4277" s="234"/>
      <c r="Q4277" s="234"/>
      <c r="R4277" s="234"/>
      <c r="S4277" s="234"/>
      <c r="T4277" s="235"/>
      <c r="AT4277" s="236" t="s">
        <v>546</v>
      </c>
      <c r="AU4277" s="236" t="s">
        <v>85</v>
      </c>
      <c r="AV4277" s="15" t="s">
        <v>79</v>
      </c>
      <c r="AW4277" s="15" t="s">
        <v>33</v>
      </c>
      <c r="AX4277" s="15" t="s">
        <v>72</v>
      </c>
      <c r="AY4277" s="236" t="s">
        <v>525</v>
      </c>
    </row>
    <row r="4278" spans="1:65" s="13" customFormat="1" ht="11.25">
      <c r="B4278" s="204"/>
      <c r="C4278" s="205"/>
      <c r="D4278" s="206" t="s">
        <v>546</v>
      </c>
      <c r="E4278" s="207" t="s">
        <v>19</v>
      </c>
      <c r="F4278" s="208" t="s">
        <v>1830</v>
      </c>
      <c r="G4278" s="205"/>
      <c r="H4278" s="209">
        <v>6.12</v>
      </c>
      <c r="I4278" s="210"/>
      <c r="J4278" s="205"/>
      <c r="K4278" s="205"/>
      <c r="L4278" s="211"/>
      <c r="M4278" s="212"/>
      <c r="N4278" s="213"/>
      <c r="O4278" s="213"/>
      <c r="P4278" s="213"/>
      <c r="Q4278" s="213"/>
      <c r="R4278" s="213"/>
      <c r="S4278" s="213"/>
      <c r="T4278" s="214"/>
      <c r="AT4278" s="215" t="s">
        <v>546</v>
      </c>
      <c r="AU4278" s="215" t="s">
        <v>85</v>
      </c>
      <c r="AV4278" s="13" t="s">
        <v>85</v>
      </c>
      <c r="AW4278" s="13" t="s">
        <v>33</v>
      </c>
      <c r="AX4278" s="13" t="s">
        <v>72</v>
      </c>
      <c r="AY4278" s="215" t="s">
        <v>525</v>
      </c>
    </row>
    <row r="4279" spans="1:65" s="16" customFormat="1" ht="11.25">
      <c r="B4279" s="237"/>
      <c r="C4279" s="238"/>
      <c r="D4279" s="206" t="s">
        <v>546</v>
      </c>
      <c r="E4279" s="239" t="s">
        <v>19</v>
      </c>
      <c r="F4279" s="240" t="s">
        <v>590</v>
      </c>
      <c r="G4279" s="238"/>
      <c r="H4279" s="241">
        <v>16.97</v>
      </c>
      <c r="I4279" s="242"/>
      <c r="J4279" s="238"/>
      <c r="K4279" s="238"/>
      <c r="L4279" s="243"/>
      <c r="M4279" s="244"/>
      <c r="N4279" s="245"/>
      <c r="O4279" s="245"/>
      <c r="P4279" s="245"/>
      <c r="Q4279" s="245"/>
      <c r="R4279" s="245"/>
      <c r="S4279" s="245"/>
      <c r="T4279" s="246"/>
      <c r="AT4279" s="247" t="s">
        <v>546</v>
      </c>
      <c r="AU4279" s="247" t="s">
        <v>85</v>
      </c>
      <c r="AV4279" s="16" t="s">
        <v>573</v>
      </c>
      <c r="AW4279" s="16" t="s">
        <v>33</v>
      </c>
      <c r="AX4279" s="16" t="s">
        <v>72</v>
      </c>
      <c r="AY4279" s="247" t="s">
        <v>525</v>
      </c>
    </row>
    <row r="4280" spans="1:65" s="14" customFormat="1" ht="11.25">
      <c r="B4280" s="216"/>
      <c r="C4280" s="217"/>
      <c r="D4280" s="206" t="s">
        <v>546</v>
      </c>
      <c r="E4280" s="218" t="s">
        <v>19</v>
      </c>
      <c r="F4280" s="219" t="s">
        <v>552</v>
      </c>
      <c r="G4280" s="217"/>
      <c r="H4280" s="220">
        <v>258.66000000000003</v>
      </c>
      <c r="I4280" s="221"/>
      <c r="J4280" s="217"/>
      <c r="K4280" s="217"/>
      <c r="L4280" s="222"/>
      <c r="M4280" s="223"/>
      <c r="N4280" s="224"/>
      <c r="O4280" s="224"/>
      <c r="P4280" s="224"/>
      <c r="Q4280" s="224"/>
      <c r="R4280" s="224"/>
      <c r="S4280" s="224"/>
      <c r="T4280" s="225"/>
      <c r="AT4280" s="226" t="s">
        <v>546</v>
      </c>
      <c r="AU4280" s="226" t="s">
        <v>85</v>
      </c>
      <c r="AV4280" s="14" t="s">
        <v>537</v>
      </c>
      <c r="AW4280" s="14" t="s">
        <v>33</v>
      </c>
      <c r="AX4280" s="14" t="s">
        <v>79</v>
      </c>
      <c r="AY4280" s="226" t="s">
        <v>525</v>
      </c>
    </row>
    <row r="4281" spans="1:65" s="2" customFormat="1" ht="16.5" customHeight="1">
      <c r="A4281" s="38"/>
      <c r="B4281" s="39"/>
      <c r="C4281" s="186" t="s">
        <v>4616</v>
      </c>
      <c r="D4281" s="186" t="s">
        <v>533</v>
      </c>
      <c r="E4281" s="187" t="s">
        <v>4617</v>
      </c>
      <c r="F4281" s="188" t="s">
        <v>4618</v>
      </c>
      <c r="G4281" s="189" t="s">
        <v>128</v>
      </c>
      <c r="H4281" s="190">
        <v>106.03400000000001</v>
      </c>
      <c r="I4281" s="191"/>
      <c r="J4281" s="192">
        <f>ROUND(I4281*H4281,2)</f>
        <v>0</v>
      </c>
      <c r="K4281" s="188" t="s">
        <v>536</v>
      </c>
      <c r="L4281" s="43"/>
      <c r="M4281" s="193" t="s">
        <v>19</v>
      </c>
      <c r="N4281" s="194" t="s">
        <v>44</v>
      </c>
      <c r="O4281" s="68"/>
      <c r="P4281" s="195">
        <f>O4281*H4281</f>
        <v>0</v>
      </c>
      <c r="Q4281" s="195">
        <v>2.5000000000000001E-4</v>
      </c>
      <c r="R4281" s="195">
        <f>Q4281*H4281</f>
        <v>2.6508500000000001E-2</v>
      </c>
      <c r="S4281" s="195">
        <v>0</v>
      </c>
      <c r="T4281" s="196">
        <f>S4281*H4281</f>
        <v>0</v>
      </c>
      <c r="U4281" s="38"/>
      <c r="V4281" s="38"/>
      <c r="W4281" s="38"/>
      <c r="X4281" s="38"/>
      <c r="Y4281" s="38"/>
      <c r="Z4281" s="38"/>
      <c r="AA4281" s="38"/>
      <c r="AB4281" s="38"/>
      <c r="AC4281" s="38"/>
      <c r="AD4281" s="38"/>
      <c r="AE4281" s="38"/>
      <c r="AR4281" s="197" t="s">
        <v>642</v>
      </c>
      <c r="AT4281" s="197" t="s">
        <v>533</v>
      </c>
      <c r="AU4281" s="197" t="s">
        <v>85</v>
      </c>
      <c r="AY4281" s="21" t="s">
        <v>525</v>
      </c>
      <c r="BE4281" s="198">
        <f>IF(N4281="základní",J4281,0)</f>
        <v>0</v>
      </c>
      <c r="BF4281" s="198">
        <f>IF(N4281="snížená",J4281,0)</f>
        <v>0</v>
      </c>
      <c r="BG4281" s="198">
        <f>IF(N4281="zákl. přenesená",J4281,0)</f>
        <v>0</v>
      </c>
      <c r="BH4281" s="198">
        <f>IF(N4281="sníž. přenesená",J4281,0)</f>
        <v>0</v>
      </c>
      <c r="BI4281" s="198">
        <f>IF(N4281="nulová",J4281,0)</f>
        <v>0</v>
      </c>
      <c r="BJ4281" s="21" t="s">
        <v>85</v>
      </c>
      <c r="BK4281" s="198">
        <f>ROUND(I4281*H4281,2)</f>
        <v>0</v>
      </c>
      <c r="BL4281" s="21" t="s">
        <v>642</v>
      </c>
      <c r="BM4281" s="197" t="s">
        <v>4619</v>
      </c>
    </row>
    <row r="4282" spans="1:65" s="2" customFormat="1" ht="11.25">
      <c r="A4282" s="38"/>
      <c r="B4282" s="39"/>
      <c r="C4282" s="40"/>
      <c r="D4282" s="199" t="s">
        <v>542</v>
      </c>
      <c r="E4282" s="40"/>
      <c r="F4282" s="200" t="s">
        <v>4620</v>
      </c>
      <c r="G4282" s="40"/>
      <c r="H4282" s="40"/>
      <c r="I4282" s="201"/>
      <c r="J4282" s="40"/>
      <c r="K4282" s="40"/>
      <c r="L4282" s="43"/>
      <c r="M4282" s="202"/>
      <c r="N4282" s="203"/>
      <c r="O4282" s="68"/>
      <c r="P4282" s="68"/>
      <c r="Q4282" s="68"/>
      <c r="R4282" s="68"/>
      <c r="S4282" s="68"/>
      <c r="T4282" s="69"/>
      <c r="U4282" s="38"/>
      <c r="V4282" s="38"/>
      <c r="W4282" s="38"/>
      <c r="X4282" s="38"/>
      <c r="Y4282" s="38"/>
      <c r="Z4282" s="38"/>
      <c r="AA4282" s="38"/>
      <c r="AB4282" s="38"/>
      <c r="AC4282" s="38"/>
      <c r="AD4282" s="38"/>
      <c r="AE4282" s="38"/>
      <c r="AT4282" s="21" t="s">
        <v>542</v>
      </c>
      <c r="AU4282" s="21" t="s">
        <v>85</v>
      </c>
    </row>
    <row r="4283" spans="1:65" s="15" customFormat="1" ht="11.25">
      <c r="B4283" s="227"/>
      <c r="C4283" s="228"/>
      <c r="D4283" s="206" t="s">
        <v>546</v>
      </c>
      <c r="E4283" s="229" t="s">
        <v>19</v>
      </c>
      <c r="F4283" s="230" t="s">
        <v>4621</v>
      </c>
      <c r="G4283" s="228"/>
      <c r="H4283" s="229" t="s">
        <v>19</v>
      </c>
      <c r="I4283" s="231"/>
      <c r="J4283" s="228"/>
      <c r="K4283" s="228"/>
      <c r="L4283" s="232"/>
      <c r="M4283" s="233"/>
      <c r="N4283" s="234"/>
      <c r="O4283" s="234"/>
      <c r="P4283" s="234"/>
      <c r="Q4283" s="234"/>
      <c r="R4283" s="234"/>
      <c r="S4283" s="234"/>
      <c r="T4283" s="235"/>
      <c r="AT4283" s="236" t="s">
        <v>546</v>
      </c>
      <c r="AU4283" s="236" t="s">
        <v>85</v>
      </c>
      <c r="AV4283" s="15" t="s">
        <v>79</v>
      </c>
      <c r="AW4283" s="15" t="s">
        <v>33</v>
      </c>
      <c r="AX4283" s="15" t="s">
        <v>72</v>
      </c>
      <c r="AY4283" s="236" t="s">
        <v>525</v>
      </c>
    </row>
    <row r="4284" spans="1:65" s="13" customFormat="1" ht="11.25">
      <c r="B4284" s="204"/>
      <c r="C4284" s="205"/>
      <c r="D4284" s="206" t="s">
        <v>546</v>
      </c>
      <c r="E4284" s="207" t="s">
        <v>19</v>
      </c>
      <c r="F4284" s="208" t="s">
        <v>4622</v>
      </c>
      <c r="G4284" s="205"/>
      <c r="H4284" s="209">
        <v>106.03400000000001</v>
      </c>
      <c r="I4284" s="210"/>
      <c r="J4284" s="205"/>
      <c r="K4284" s="205"/>
      <c r="L4284" s="211"/>
      <c r="M4284" s="212"/>
      <c r="N4284" s="213"/>
      <c r="O4284" s="213"/>
      <c r="P4284" s="213"/>
      <c r="Q4284" s="213"/>
      <c r="R4284" s="213"/>
      <c r="S4284" s="213"/>
      <c r="T4284" s="214"/>
      <c r="AT4284" s="215" t="s">
        <v>546</v>
      </c>
      <c r="AU4284" s="215" t="s">
        <v>85</v>
      </c>
      <c r="AV4284" s="13" t="s">
        <v>85</v>
      </c>
      <c r="AW4284" s="13" t="s">
        <v>33</v>
      </c>
      <c r="AX4284" s="13" t="s">
        <v>79</v>
      </c>
      <c r="AY4284" s="215" t="s">
        <v>525</v>
      </c>
    </row>
    <row r="4285" spans="1:65" s="2" customFormat="1" ht="55.5" customHeight="1">
      <c r="A4285" s="38"/>
      <c r="B4285" s="39"/>
      <c r="C4285" s="186" t="s">
        <v>4623</v>
      </c>
      <c r="D4285" s="186" t="s">
        <v>533</v>
      </c>
      <c r="E4285" s="187" t="s">
        <v>4624</v>
      </c>
      <c r="F4285" s="188" t="s">
        <v>4625</v>
      </c>
      <c r="G4285" s="189" t="s">
        <v>318</v>
      </c>
      <c r="H4285" s="190">
        <v>16.777999999999999</v>
      </c>
      <c r="I4285" s="191"/>
      <c r="J4285" s="192">
        <f>ROUND(I4285*H4285,2)</f>
        <v>0</v>
      </c>
      <c r="K4285" s="188" t="s">
        <v>536</v>
      </c>
      <c r="L4285" s="43"/>
      <c r="M4285" s="193" t="s">
        <v>19</v>
      </c>
      <c r="N4285" s="194" t="s">
        <v>44</v>
      </c>
      <c r="O4285" s="68"/>
      <c r="P4285" s="195">
        <f>O4285*H4285</f>
        <v>0</v>
      </c>
      <c r="Q4285" s="195">
        <v>0</v>
      </c>
      <c r="R4285" s="195">
        <f>Q4285*H4285</f>
        <v>0</v>
      </c>
      <c r="S4285" s="195">
        <v>0</v>
      </c>
      <c r="T4285" s="196">
        <f>S4285*H4285</f>
        <v>0</v>
      </c>
      <c r="U4285" s="38"/>
      <c r="V4285" s="38"/>
      <c r="W4285" s="38"/>
      <c r="X4285" s="38"/>
      <c r="Y4285" s="38"/>
      <c r="Z4285" s="38"/>
      <c r="AA4285" s="38"/>
      <c r="AB4285" s="38"/>
      <c r="AC4285" s="38"/>
      <c r="AD4285" s="38"/>
      <c r="AE4285" s="38"/>
      <c r="AR4285" s="197" t="s">
        <v>642</v>
      </c>
      <c r="AT4285" s="197" t="s">
        <v>533</v>
      </c>
      <c r="AU4285" s="197" t="s">
        <v>85</v>
      </c>
      <c r="AY4285" s="21" t="s">
        <v>525</v>
      </c>
      <c r="BE4285" s="198">
        <f>IF(N4285="základní",J4285,0)</f>
        <v>0</v>
      </c>
      <c r="BF4285" s="198">
        <f>IF(N4285="snížená",J4285,0)</f>
        <v>0</v>
      </c>
      <c r="BG4285" s="198">
        <f>IF(N4285="zákl. přenesená",J4285,0)</f>
        <v>0</v>
      </c>
      <c r="BH4285" s="198">
        <f>IF(N4285="sníž. přenesená",J4285,0)</f>
        <v>0</v>
      </c>
      <c r="BI4285" s="198">
        <f>IF(N4285="nulová",J4285,0)</f>
        <v>0</v>
      </c>
      <c r="BJ4285" s="21" t="s">
        <v>85</v>
      </c>
      <c r="BK4285" s="198">
        <f>ROUND(I4285*H4285,2)</f>
        <v>0</v>
      </c>
      <c r="BL4285" s="21" t="s">
        <v>642</v>
      </c>
      <c r="BM4285" s="197" t="s">
        <v>4626</v>
      </c>
    </row>
    <row r="4286" spans="1:65" s="2" customFormat="1" ht="11.25">
      <c r="A4286" s="38"/>
      <c r="B4286" s="39"/>
      <c r="C4286" s="40"/>
      <c r="D4286" s="199" t="s">
        <v>542</v>
      </c>
      <c r="E4286" s="40"/>
      <c r="F4286" s="200" t="s">
        <v>4627</v>
      </c>
      <c r="G4286" s="40"/>
      <c r="H4286" s="40"/>
      <c r="I4286" s="201"/>
      <c r="J4286" s="40"/>
      <c r="K4286" s="40"/>
      <c r="L4286" s="43"/>
      <c r="M4286" s="202"/>
      <c r="N4286" s="203"/>
      <c r="O4286" s="68"/>
      <c r="P4286" s="68"/>
      <c r="Q4286" s="68"/>
      <c r="R4286" s="68"/>
      <c r="S4286" s="68"/>
      <c r="T4286" s="69"/>
      <c r="U4286" s="38"/>
      <c r="V4286" s="38"/>
      <c r="W4286" s="38"/>
      <c r="X4286" s="38"/>
      <c r="Y4286" s="38"/>
      <c r="Z4286" s="38"/>
      <c r="AA4286" s="38"/>
      <c r="AB4286" s="38"/>
      <c r="AC4286" s="38"/>
      <c r="AD4286" s="38"/>
      <c r="AE4286" s="38"/>
      <c r="AT4286" s="21" t="s">
        <v>542</v>
      </c>
      <c r="AU4286" s="21" t="s">
        <v>85</v>
      </c>
    </row>
    <row r="4287" spans="1:65" s="12" customFormat="1" ht="22.9" customHeight="1">
      <c r="B4287" s="170"/>
      <c r="C4287" s="171"/>
      <c r="D4287" s="172" t="s">
        <v>71</v>
      </c>
      <c r="E4287" s="184" t="s">
        <v>4628</v>
      </c>
      <c r="F4287" s="184" t="s">
        <v>4629</v>
      </c>
      <c r="G4287" s="171"/>
      <c r="H4287" s="171"/>
      <c r="I4287" s="174"/>
      <c r="J4287" s="185">
        <f>BK4287</f>
        <v>0</v>
      </c>
      <c r="K4287" s="171"/>
      <c r="L4287" s="176"/>
      <c r="M4287" s="177"/>
      <c r="N4287" s="178"/>
      <c r="O4287" s="178"/>
      <c r="P4287" s="179">
        <f>SUM(P4288:P4787)</f>
        <v>0</v>
      </c>
      <c r="Q4287" s="178"/>
      <c r="R4287" s="179">
        <f>SUM(R4288:R4787)</f>
        <v>9.0104426700000015</v>
      </c>
      <c r="S4287" s="178"/>
      <c r="T4287" s="180">
        <f>SUM(T4288:T4787)</f>
        <v>0</v>
      </c>
      <c r="AR4287" s="181" t="s">
        <v>85</v>
      </c>
      <c r="AT4287" s="182" t="s">
        <v>71</v>
      </c>
      <c r="AU4287" s="182" t="s">
        <v>79</v>
      </c>
      <c r="AY4287" s="181" t="s">
        <v>525</v>
      </c>
      <c r="BK4287" s="183">
        <f>SUM(BK4288:BK4787)</f>
        <v>0</v>
      </c>
    </row>
    <row r="4288" spans="1:65" s="2" customFormat="1" ht="24.2" customHeight="1">
      <c r="A4288" s="38"/>
      <c r="B4288" s="39"/>
      <c r="C4288" s="186" t="s">
        <v>4630</v>
      </c>
      <c r="D4288" s="186" t="s">
        <v>533</v>
      </c>
      <c r="E4288" s="187" t="s">
        <v>4631</v>
      </c>
      <c r="F4288" s="188" t="s">
        <v>4632</v>
      </c>
      <c r="G4288" s="189" t="s">
        <v>132</v>
      </c>
      <c r="H4288" s="190">
        <v>1082.204</v>
      </c>
      <c r="I4288" s="191"/>
      <c r="J4288" s="192">
        <f>ROUND(I4288*H4288,2)</f>
        <v>0</v>
      </c>
      <c r="K4288" s="188" t="s">
        <v>536</v>
      </c>
      <c r="L4288" s="43"/>
      <c r="M4288" s="193" t="s">
        <v>19</v>
      </c>
      <c r="N4288" s="194" t="s">
        <v>44</v>
      </c>
      <c r="O4288" s="68"/>
      <c r="P4288" s="195">
        <f>O4288*H4288</f>
        <v>0</v>
      </c>
      <c r="Q4288" s="195">
        <v>2.0000000000000001E-4</v>
      </c>
      <c r="R4288" s="195">
        <f>Q4288*H4288</f>
        <v>0.21644079999999999</v>
      </c>
      <c r="S4288" s="195">
        <v>0</v>
      </c>
      <c r="T4288" s="196">
        <f>S4288*H4288</f>
        <v>0</v>
      </c>
      <c r="U4288" s="38"/>
      <c r="V4288" s="38"/>
      <c r="W4288" s="38"/>
      <c r="X4288" s="38"/>
      <c r="Y4288" s="38"/>
      <c r="Z4288" s="38"/>
      <c r="AA4288" s="38"/>
      <c r="AB4288" s="38"/>
      <c r="AC4288" s="38"/>
      <c r="AD4288" s="38"/>
      <c r="AE4288" s="38"/>
      <c r="AR4288" s="197" t="s">
        <v>642</v>
      </c>
      <c r="AT4288" s="197" t="s">
        <v>533</v>
      </c>
      <c r="AU4288" s="197" t="s">
        <v>85</v>
      </c>
      <c r="AY4288" s="21" t="s">
        <v>525</v>
      </c>
      <c r="BE4288" s="198">
        <f>IF(N4288="základní",J4288,0)</f>
        <v>0</v>
      </c>
      <c r="BF4288" s="198">
        <f>IF(N4288="snížená",J4288,0)</f>
        <v>0</v>
      </c>
      <c r="BG4288" s="198">
        <f>IF(N4288="zákl. přenesená",J4288,0)</f>
        <v>0</v>
      </c>
      <c r="BH4288" s="198">
        <f>IF(N4288="sníž. přenesená",J4288,0)</f>
        <v>0</v>
      </c>
      <c r="BI4288" s="198">
        <f>IF(N4288="nulová",J4288,0)</f>
        <v>0</v>
      </c>
      <c r="BJ4288" s="21" t="s">
        <v>85</v>
      </c>
      <c r="BK4288" s="198">
        <f>ROUND(I4288*H4288,2)</f>
        <v>0</v>
      </c>
      <c r="BL4288" s="21" t="s">
        <v>642</v>
      </c>
      <c r="BM4288" s="197" t="s">
        <v>4633</v>
      </c>
    </row>
    <row r="4289" spans="1:65" s="2" customFormat="1" ht="11.25">
      <c r="A4289" s="38"/>
      <c r="B4289" s="39"/>
      <c r="C4289" s="40"/>
      <c r="D4289" s="199" t="s">
        <v>542</v>
      </c>
      <c r="E4289" s="40"/>
      <c r="F4289" s="200" t="s">
        <v>4634</v>
      </c>
      <c r="G4289" s="40"/>
      <c r="H4289" s="40"/>
      <c r="I4289" s="201"/>
      <c r="J4289" s="40"/>
      <c r="K4289" s="40"/>
      <c r="L4289" s="43"/>
      <c r="M4289" s="202"/>
      <c r="N4289" s="203"/>
      <c r="O4289" s="68"/>
      <c r="P4289" s="68"/>
      <c r="Q4289" s="68"/>
      <c r="R4289" s="68"/>
      <c r="S4289" s="68"/>
      <c r="T4289" s="69"/>
      <c r="U4289" s="38"/>
      <c r="V4289" s="38"/>
      <c r="W4289" s="38"/>
      <c r="X4289" s="38"/>
      <c r="Y4289" s="38"/>
      <c r="Z4289" s="38"/>
      <c r="AA4289" s="38"/>
      <c r="AB4289" s="38"/>
      <c r="AC4289" s="38"/>
      <c r="AD4289" s="38"/>
      <c r="AE4289" s="38"/>
      <c r="AT4289" s="21" t="s">
        <v>542</v>
      </c>
      <c r="AU4289" s="21" t="s">
        <v>85</v>
      </c>
    </row>
    <row r="4290" spans="1:65" s="13" customFormat="1" ht="11.25">
      <c r="B4290" s="204"/>
      <c r="C4290" s="205"/>
      <c r="D4290" s="206" t="s">
        <v>546</v>
      </c>
      <c r="E4290" s="207" t="s">
        <v>19</v>
      </c>
      <c r="F4290" s="208" t="s">
        <v>4635</v>
      </c>
      <c r="G4290" s="205"/>
      <c r="H4290" s="209">
        <v>1082.204</v>
      </c>
      <c r="I4290" s="210"/>
      <c r="J4290" s="205"/>
      <c r="K4290" s="205"/>
      <c r="L4290" s="211"/>
      <c r="M4290" s="212"/>
      <c r="N4290" s="213"/>
      <c r="O4290" s="213"/>
      <c r="P4290" s="213"/>
      <c r="Q4290" s="213"/>
      <c r="R4290" s="213"/>
      <c r="S4290" s="213"/>
      <c r="T4290" s="214"/>
      <c r="AT4290" s="215" t="s">
        <v>546</v>
      </c>
      <c r="AU4290" s="215" t="s">
        <v>85</v>
      </c>
      <c r="AV4290" s="13" t="s">
        <v>85</v>
      </c>
      <c r="AW4290" s="13" t="s">
        <v>33</v>
      </c>
      <c r="AX4290" s="13" t="s">
        <v>79</v>
      </c>
      <c r="AY4290" s="215" t="s">
        <v>525</v>
      </c>
    </row>
    <row r="4291" spans="1:65" s="2" customFormat="1" ht="37.9" customHeight="1">
      <c r="A4291" s="38"/>
      <c r="B4291" s="39"/>
      <c r="C4291" s="186" t="s">
        <v>4636</v>
      </c>
      <c r="D4291" s="186" t="s">
        <v>533</v>
      </c>
      <c r="E4291" s="187" t="s">
        <v>4637</v>
      </c>
      <c r="F4291" s="188" t="s">
        <v>4638</v>
      </c>
      <c r="G4291" s="189" t="s">
        <v>132</v>
      </c>
      <c r="H4291" s="190">
        <v>1082.204</v>
      </c>
      <c r="I4291" s="191"/>
      <c r="J4291" s="192">
        <f>ROUND(I4291*H4291,2)</f>
        <v>0</v>
      </c>
      <c r="K4291" s="188" t="s">
        <v>536</v>
      </c>
      <c r="L4291" s="43"/>
      <c r="M4291" s="193" t="s">
        <v>19</v>
      </c>
      <c r="N4291" s="194" t="s">
        <v>44</v>
      </c>
      <c r="O4291" s="68"/>
      <c r="P4291" s="195">
        <f>O4291*H4291</f>
        <v>0</v>
      </c>
      <c r="Q4291" s="195">
        <v>4.5500000000000002E-3</v>
      </c>
      <c r="R4291" s="195">
        <f>Q4291*H4291</f>
        <v>4.9240282000000004</v>
      </c>
      <c r="S4291" s="195">
        <v>0</v>
      </c>
      <c r="T4291" s="196">
        <f>S4291*H4291</f>
        <v>0</v>
      </c>
      <c r="U4291" s="38"/>
      <c r="V4291" s="38"/>
      <c r="W4291" s="38"/>
      <c r="X4291" s="38"/>
      <c r="Y4291" s="38"/>
      <c r="Z4291" s="38"/>
      <c r="AA4291" s="38"/>
      <c r="AB4291" s="38"/>
      <c r="AC4291" s="38"/>
      <c r="AD4291" s="38"/>
      <c r="AE4291" s="38"/>
      <c r="AR4291" s="197" t="s">
        <v>642</v>
      </c>
      <c r="AT4291" s="197" t="s">
        <v>533</v>
      </c>
      <c r="AU4291" s="197" t="s">
        <v>85</v>
      </c>
      <c r="AY4291" s="21" t="s">
        <v>525</v>
      </c>
      <c r="BE4291" s="198">
        <f>IF(N4291="základní",J4291,0)</f>
        <v>0</v>
      </c>
      <c r="BF4291" s="198">
        <f>IF(N4291="snížená",J4291,0)</f>
        <v>0</v>
      </c>
      <c r="BG4291" s="198">
        <f>IF(N4291="zákl. přenesená",J4291,0)</f>
        <v>0</v>
      </c>
      <c r="BH4291" s="198">
        <f>IF(N4291="sníž. přenesená",J4291,0)</f>
        <v>0</v>
      </c>
      <c r="BI4291" s="198">
        <f>IF(N4291="nulová",J4291,0)</f>
        <v>0</v>
      </c>
      <c r="BJ4291" s="21" t="s">
        <v>85</v>
      </c>
      <c r="BK4291" s="198">
        <f>ROUND(I4291*H4291,2)</f>
        <v>0</v>
      </c>
      <c r="BL4291" s="21" t="s">
        <v>642</v>
      </c>
      <c r="BM4291" s="197" t="s">
        <v>4639</v>
      </c>
    </row>
    <row r="4292" spans="1:65" s="2" customFormat="1" ht="11.25">
      <c r="A4292" s="38"/>
      <c r="B4292" s="39"/>
      <c r="C4292" s="40"/>
      <c r="D4292" s="199" t="s">
        <v>542</v>
      </c>
      <c r="E4292" s="40"/>
      <c r="F4292" s="200" t="s">
        <v>4640</v>
      </c>
      <c r="G4292" s="40"/>
      <c r="H4292" s="40"/>
      <c r="I4292" s="201"/>
      <c r="J4292" s="40"/>
      <c r="K4292" s="40"/>
      <c r="L4292" s="43"/>
      <c r="M4292" s="202"/>
      <c r="N4292" s="203"/>
      <c r="O4292" s="68"/>
      <c r="P4292" s="68"/>
      <c r="Q4292" s="68"/>
      <c r="R4292" s="68"/>
      <c r="S4292" s="68"/>
      <c r="T4292" s="69"/>
      <c r="U4292" s="38"/>
      <c r="V4292" s="38"/>
      <c r="W4292" s="38"/>
      <c r="X4292" s="38"/>
      <c r="Y4292" s="38"/>
      <c r="Z4292" s="38"/>
      <c r="AA4292" s="38"/>
      <c r="AB4292" s="38"/>
      <c r="AC4292" s="38"/>
      <c r="AD4292" s="38"/>
      <c r="AE4292" s="38"/>
      <c r="AT4292" s="21" t="s">
        <v>542</v>
      </c>
      <c r="AU4292" s="21" t="s">
        <v>85</v>
      </c>
    </row>
    <row r="4293" spans="1:65" s="13" customFormat="1" ht="11.25">
      <c r="B4293" s="204"/>
      <c r="C4293" s="205"/>
      <c r="D4293" s="206" t="s">
        <v>546</v>
      </c>
      <c r="E4293" s="207" t="s">
        <v>19</v>
      </c>
      <c r="F4293" s="208" t="s">
        <v>4635</v>
      </c>
      <c r="G4293" s="205"/>
      <c r="H4293" s="209">
        <v>1082.204</v>
      </c>
      <c r="I4293" s="210"/>
      <c r="J4293" s="205"/>
      <c r="K4293" s="205"/>
      <c r="L4293" s="211"/>
      <c r="M4293" s="212"/>
      <c r="N4293" s="213"/>
      <c r="O4293" s="213"/>
      <c r="P4293" s="213"/>
      <c r="Q4293" s="213"/>
      <c r="R4293" s="213"/>
      <c r="S4293" s="213"/>
      <c r="T4293" s="214"/>
      <c r="AT4293" s="215" t="s">
        <v>546</v>
      </c>
      <c r="AU4293" s="215" t="s">
        <v>85</v>
      </c>
      <c r="AV4293" s="13" t="s">
        <v>85</v>
      </c>
      <c r="AW4293" s="13" t="s">
        <v>33</v>
      </c>
      <c r="AX4293" s="13" t="s">
        <v>79</v>
      </c>
      <c r="AY4293" s="215" t="s">
        <v>525</v>
      </c>
    </row>
    <row r="4294" spans="1:65" s="2" customFormat="1" ht="33" customHeight="1">
      <c r="A4294" s="38"/>
      <c r="B4294" s="39"/>
      <c r="C4294" s="186" t="s">
        <v>4641</v>
      </c>
      <c r="D4294" s="186" t="s">
        <v>533</v>
      </c>
      <c r="E4294" s="187" t="s">
        <v>4642</v>
      </c>
      <c r="F4294" s="188" t="s">
        <v>4643</v>
      </c>
      <c r="G4294" s="189" t="s">
        <v>132</v>
      </c>
      <c r="H4294" s="190">
        <v>1082.204</v>
      </c>
      <c r="I4294" s="191"/>
      <c r="J4294" s="192">
        <f>ROUND(I4294*H4294,2)</f>
        <v>0</v>
      </c>
      <c r="K4294" s="188" t="s">
        <v>536</v>
      </c>
      <c r="L4294" s="43"/>
      <c r="M4294" s="193" t="s">
        <v>19</v>
      </c>
      <c r="N4294" s="194" t="s">
        <v>44</v>
      </c>
      <c r="O4294" s="68"/>
      <c r="P4294" s="195">
        <f>O4294*H4294</f>
        <v>0</v>
      </c>
      <c r="Q4294" s="195">
        <v>4.0000000000000002E-4</v>
      </c>
      <c r="R4294" s="195">
        <f>Q4294*H4294</f>
        <v>0.43288159999999998</v>
      </c>
      <c r="S4294" s="195">
        <v>0</v>
      </c>
      <c r="T4294" s="196">
        <f>S4294*H4294</f>
        <v>0</v>
      </c>
      <c r="U4294" s="38"/>
      <c r="V4294" s="38"/>
      <c r="W4294" s="38"/>
      <c r="X4294" s="38"/>
      <c r="Y4294" s="38"/>
      <c r="Z4294" s="38"/>
      <c r="AA4294" s="38"/>
      <c r="AB4294" s="38"/>
      <c r="AC4294" s="38"/>
      <c r="AD4294" s="38"/>
      <c r="AE4294" s="38"/>
      <c r="AR4294" s="197" t="s">
        <v>642</v>
      </c>
      <c r="AT4294" s="197" t="s">
        <v>533</v>
      </c>
      <c r="AU4294" s="197" t="s">
        <v>85</v>
      </c>
      <c r="AY4294" s="21" t="s">
        <v>525</v>
      </c>
      <c r="BE4294" s="198">
        <f>IF(N4294="základní",J4294,0)</f>
        <v>0</v>
      </c>
      <c r="BF4294" s="198">
        <f>IF(N4294="snížená",J4294,0)</f>
        <v>0</v>
      </c>
      <c r="BG4294" s="198">
        <f>IF(N4294="zákl. přenesená",J4294,0)</f>
        <v>0</v>
      </c>
      <c r="BH4294" s="198">
        <f>IF(N4294="sníž. přenesená",J4294,0)</f>
        <v>0</v>
      </c>
      <c r="BI4294" s="198">
        <f>IF(N4294="nulová",J4294,0)</f>
        <v>0</v>
      </c>
      <c r="BJ4294" s="21" t="s">
        <v>85</v>
      </c>
      <c r="BK4294" s="198">
        <f>ROUND(I4294*H4294,2)</f>
        <v>0</v>
      </c>
      <c r="BL4294" s="21" t="s">
        <v>642</v>
      </c>
      <c r="BM4294" s="197" t="s">
        <v>4644</v>
      </c>
    </row>
    <row r="4295" spans="1:65" s="2" customFormat="1" ht="11.25">
      <c r="A4295" s="38"/>
      <c r="B4295" s="39"/>
      <c r="C4295" s="40"/>
      <c r="D4295" s="199" t="s">
        <v>542</v>
      </c>
      <c r="E4295" s="40"/>
      <c r="F4295" s="200" t="s">
        <v>4645</v>
      </c>
      <c r="G4295" s="40"/>
      <c r="H4295" s="40"/>
      <c r="I4295" s="201"/>
      <c r="J4295" s="40"/>
      <c r="K4295" s="40"/>
      <c r="L4295" s="43"/>
      <c r="M4295" s="202"/>
      <c r="N4295" s="203"/>
      <c r="O4295" s="68"/>
      <c r="P4295" s="68"/>
      <c r="Q4295" s="68"/>
      <c r="R4295" s="68"/>
      <c r="S4295" s="68"/>
      <c r="T4295" s="69"/>
      <c r="U4295" s="38"/>
      <c r="V4295" s="38"/>
      <c r="W4295" s="38"/>
      <c r="X4295" s="38"/>
      <c r="Y4295" s="38"/>
      <c r="Z4295" s="38"/>
      <c r="AA4295" s="38"/>
      <c r="AB4295" s="38"/>
      <c r="AC4295" s="38"/>
      <c r="AD4295" s="38"/>
      <c r="AE4295" s="38"/>
      <c r="AT4295" s="21" t="s">
        <v>542</v>
      </c>
      <c r="AU4295" s="21" t="s">
        <v>85</v>
      </c>
    </row>
    <row r="4296" spans="1:65" s="2" customFormat="1" ht="19.5">
      <c r="A4296" s="38"/>
      <c r="B4296" s="39"/>
      <c r="C4296" s="40"/>
      <c r="D4296" s="206" t="s">
        <v>972</v>
      </c>
      <c r="E4296" s="40"/>
      <c r="F4296" s="258" t="s">
        <v>4646</v>
      </c>
      <c r="G4296" s="40"/>
      <c r="H4296" s="40"/>
      <c r="I4296" s="201"/>
      <c r="J4296" s="40"/>
      <c r="K4296" s="40"/>
      <c r="L4296" s="43"/>
      <c r="M4296" s="202"/>
      <c r="N4296" s="203"/>
      <c r="O4296" s="68"/>
      <c r="P4296" s="68"/>
      <c r="Q4296" s="68"/>
      <c r="R4296" s="68"/>
      <c r="S4296" s="68"/>
      <c r="T4296" s="69"/>
      <c r="U4296" s="38"/>
      <c r="V4296" s="38"/>
      <c r="W4296" s="38"/>
      <c r="X4296" s="38"/>
      <c r="Y4296" s="38"/>
      <c r="Z4296" s="38"/>
      <c r="AA4296" s="38"/>
      <c r="AB4296" s="38"/>
      <c r="AC4296" s="38"/>
      <c r="AD4296" s="38"/>
      <c r="AE4296" s="38"/>
      <c r="AT4296" s="21" t="s">
        <v>972</v>
      </c>
      <c r="AU4296" s="21" t="s">
        <v>85</v>
      </c>
    </row>
    <row r="4297" spans="1:65" s="15" customFormat="1" ht="11.25">
      <c r="B4297" s="227"/>
      <c r="C4297" s="228"/>
      <c r="D4297" s="206" t="s">
        <v>546</v>
      </c>
      <c r="E4297" s="229" t="s">
        <v>19</v>
      </c>
      <c r="F4297" s="230" t="s">
        <v>4647</v>
      </c>
      <c r="G4297" s="228"/>
      <c r="H4297" s="229" t="s">
        <v>19</v>
      </c>
      <c r="I4297" s="231"/>
      <c r="J4297" s="228"/>
      <c r="K4297" s="228"/>
      <c r="L4297" s="232"/>
      <c r="M4297" s="233"/>
      <c r="N4297" s="234"/>
      <c r="O4297" s="234"/>
      <c r="P4297" s="234"/>
      <c r="Q4297" s="234"/>
      <c r="R4297" s="234"/>
      <c r="S4297" s="234"/>
      <c r="T4297" s="235"/>
      <c r="AT4297" s="236" t="s">
        <v>546</v>
      </c>
      <c r="AU4297" s="236" t="s">
        <v>85</v>
      </c>
      <c r="AV4297" s="15" t="s">
        <v>79</v>
      </c>
      <c r="AW4297" s="15" t="s">
        <v>33</v>
      </c>
      <c r="AX4297" s="15" t="s">
        <v>72</v>
      </c>
      <c r="AY4297" s="236" t="s">
        <v>525</v>
      </c>
    </row>
    <row r="4298" spans="1:65" s="15" customFormat="1" ht="11.25">
      <c r="B4298" s="227"/>
      <c r="C4298" s="228"/>
      <c r="D4298" s="206" t="s">
        <v>546</v>
      </c>
      <c r="E4298" s="229" t="s">
        <v>19</v>
      </c>
      <c r="F4298" s="230" t="s">
        <v>1871</v>
      </c>
      <c r="G4298" s="228"/>
      <c r="H4298" s="229" t="s">
        <v>19</v>
      </c>
      <c r="I4298" s="231"/>
      <c r="J4298" s="228"/>
      <c r="K4298" s="228"/>
      <c r="L4298" s="232"/>
      <c r="M4298" s="233"/>
      <c r="N4298" s="234"/>
      <c r="O4298" s="234"/>
      <c r="P4298" s="234"/>
      <c r="Q4298" s="234"/>
      <c r="R4298" s="234"/>
      <c r="S4298" s="234"/>
      <c r="T4298" s="235"/>
      <c r="AT4298" s="236" t="s">
        <v>546</v>
      </c>
      <c r="AU4298" s="236" t="s">
        <v>85</v>
      </c>
      <c r="AV4298" s="15" t="s">
        <v>79</v>
      </c>
      <c r="AW4298" s="15" t="s">
        <v>33</v>
      </c>
      <c r="AX4298" s="15" t="s">
        <v>72</v>
      </c>
      <c r="AY4298" s="236" t="s">
        <v>525</v>
      </c>
    </row>
    <row r="4299" spans="1:65" s="13" customFormat="1" ht="11.25">
      <c r="B4299" s="204"/>
      <c r="C4299" s="205"/>
      <c r="D4299" s="206" t="s">
        <v>546</v>
      </c>
      <c r="E4299" s="207" t="s">
        <v>19</v>
      </c>
      <c r="F4299" s="208" t="s">
        <v>3878</v>
      </c>
      <c r="G4299" s="205"/>
      <c r="H4299" s="209">
        <v>12.15</v>
      </c>
      <c r="I4299" s="210"/>
      <c r="J4299" s="205"/>
      <c r="K4299" s="205"/>
      <c r="L4299" s="211"/>
      <c r="M4299" s="212"/>
      <c r="N4299" s="213"/>
      <c r="O4299" s="213"/>
      <c r="P4299" s="213"/>
      <c r="Q4299" s="213"/>
      <c r="R4299" s="213"/>
      <c r="S4299" s="213"/>
      <c r="T4299" s="214"/>
      <c r="AT4299" s="215" t="s">
        <v>546</v>
      </c>
      <c r="AU4299" s="215" t="s">
        <v>85</v>
      </c>
      <c r="AV4299" s="13" t="s">
        <v>85</v>
      </c>
      <c r="AW4299" s="13" t="s">
        <v>33</v>
      </c>
      <c r="AX4299" s="13" t="s">
        <v>72</v>
      </c>
      <c r="AY4299" s="215" t="s">
        <v>525</v>
      </c>
    </row>
    <row r="4300" spans="1:65" s="15" customFormat="1" ht="11.25">
      <c r="B4300" s="227"/>
      <c r="C4300" s="228"/>
      <c r="D4300" s="206" t="s">
        <v>546</v>
      </c>
      <c r="E4300" s="229" t="s">
        <v>19</v>
      </c>
      <c r="F4300" s="230" t="s">
        <v>1878</v>
      </c>
      <c r="G4300" s="228"/>
      <c r="H4300" s="229" t="s">
        <v>19</v>
      </c>
      <c r="I4300" s="231"/>
      <c r="J4300" s="228"/>
      <c r="K4300" s="228"/>
      <c r="L4300" s="232"/>
      <c r="M4300" s="233"/>
      <c r="N4300" s="234"/>
      <c r="O4300" s="234"/>
      <c r="P4300" s="234"/>
      <c r="Q4300" s="234"/>
      <c r="R4300" s="234"/>
      <c r="S4300" s="234"/>
      <c r="T4300" s="235"/>
      <c r="AT4300" s="236" t="s">
        <v>546</v>
      </c>
      <c r="AU4300" s="236" t="s">
        <v>85</v>
      </c>
      <c r="AV4300" s="15" t="s">
        <v>79</v>
      </c>
      <c r="AW4300" s="15" t="s">
        <v>33</v>
      </c>
      <c r="AX4300" s="15" t="s">
        <v>72</v>
      </c>
      <c r="AY4300" s="236" t="s">
        <v>525</v>
      </c>
    </row>
    <row r="4301" spans="1:65" s="13" customFormat="1" ht="11.25">
      <c r="B4301" s="204"/>
      <c r="C4301" s="205"/>
      <c r="D4301" s="206" t="s">
        <v>546</v>
      </c>
      <c r="E4301" s="207" t="s">
        <v>19</v>
      </c>
      <c r="F4301" s="208" t="s">
        <v>3788</v>
      </c>
      <c r="G4301" s="205"/>
      <c r="H4301" s="209">
        <v>8.0500000000000007</v>
      </c>
      <c r="I4301" s="210"/>
      <c r="J4301" s="205"/>
      <c r="K4301" s="205"/>
      <c r="L4301" s="211"/>
      <c r="M4301" s="212"/>
      <c r="N4301" s="213"/>
      <c r="O4301" s="213"/>
      <c r="P4301" s="213"/>
      <c r="Q4301" s="213"/>
      <c r="R4301" s="213"/>
      <c r="S4301" s="213"/>
      <c r="T4301" s="214"/>
      <c r="AT4301" s="215" t="s">
        <v>546</v>
      </c>
      <c r="AU4301" s="215" t="s">
        <v>85</v>
      </c>
      <c r="AV4301" s="13" t="s">
        <v>85</v>
      </c>
      <c r="AW4301" s="13" t="s">
        <v>33</v>
      </c>
      <c r="AX4301" s="13" t="s">
        <v>72</v>
      </c>
      <c r="AY4301" s="215" t="s">
        <v>525</v>
      </c>
    </row>
    <row r="4302" spans="1:65" s="15" customFormat="1" ht="11.25">
      <c r="B4302" s="227"/>
      <c r="C4302" s="228"/>
      <c r="D4302" s="206" t="s">
        <v>546</v>
      </c>
      <c r="E4302" s="229" t="s">
        <v>19</v>
      </c>
      <c r="F4302" s="230" t="s">
        <v>1889</v>
      </c>
      <c r="G4302" s="228"/>
      <c r="H4302" s="229" t="s">
        <v>19</v>
      </c>
      <c r="I4302" s="231"/>
      <c r="J4302" s="228"/>
      <c r="K4302" s="228"/>
      <c r="L4302" s="232"/>
      <c r="M4302" s="233"/>
      <c r="N4302" s="234"/>
      <c r="O4302" s="234"/>
      <c r="P4302" s="234"/>
      <c r="Q4302" s="234"/>
      <c r="R4302" s="234"/>
      <c r="S4302" s="234"/>
      <c r="T4302" s="235"/>
      <c r="AT4302" s="236" t="s">
        <v>546</v>
      </c>
      <c r="AU4302" s="236" t="s">
        <v>85</v>
      </c>
      <c r="AV4302" s="15" t="s">
        <v>79</v>
      </c>
      <c r="AW4302" s="15" t="s">
        <v>33</v>
      </c>
      <c r="AX4302" s="15" t="s">
        <v>72</v>
      </c>
      <c r="AY4302" s="236" t="s">
        <v>525</v>
      </c>
    </row>
    <row r="4303" spans="1:65" s="13" customFormat="1" ht="11.25">
      <c r="B4303" s="204"/>
      <c r="C4303" s="205"/>
      <c r="D4303" s="206" t="s">
        <v>546</v>
      </c>
      <c r="E4303" s="207" t="s">
        <v>19</v>
      </c>
      <c r="F4303" s="208" t="s">
        <v>3824</v>
      </c>
      <c r="G4303" s="205"/>
      <c r="H4303" s="209">
        <v>42.88</v>
      </c>
      <c r="I4303" s="210"/>
      <c r="J4303" s="205"/>
      <c r="K4303" s="205"/>
      <c r="L4303" s="211"/>
      <c r="M4303" s="212"/>
      <c r="N4303" s="213"/>
      <c r="O4303" s="213"/>
      <c r="P4303" s="213"/>
      <c r="Q4303" s="213"/>
      <c r="R4303" s="213"/>
      <c r="S4303" s="213"/>
      <c r="T4303" s="214"/>
      <c r="AT4303" s="215" t="s">
        <v>546</v>
      </c>
      <c r="AU4303" s="215" t="s">
        <v>85</v>
      </c>
      <c r="AV4303" s="13" t="s">
        <v>85</v>
      </c>
      <c r="AW4303" s="13" t="s">
        <v>33</v>
      </c>
      <c r="AX4303" s="13" t="s">
        <v>72</v>
      </c>
      <c r="AY4303" s="215" t="s">
        <v>525</v>
      </c>
    </row>
    <row r="4304" spans="1:65" s="15" customFormat="1" ht="11.25">
      <c r="B4304" s="227"/>
      <c r="C4304" s="228"/>
      <c r="D4304" s="206" t="s">
        <v>546</v>
      </c>
      <c r="E4304" s="229" t="s">
        <v>19</v>
      </c>
      <c r="F4304" s="230" t="s">
        <v>1827</v>
      </c>
      <c r="G4304" s="228"/>
      <c r="H4304" s="229" t="s">
        <v>19</v>
      </c>
      <c r="I4304" s="231"/>
      <c r="J4304" s="228"/>
      <c r="K4304" s="228"/>
      <c r="L4304" s="232"/>
      <c r="M4304" s="233"/>
      <c r="N4304" s="234"/>
      <c r="O4304" s="234"/>
      <c r="P4304" s="234"/>
      <c r="Q4304" s="234"/>
      <c r="R4304" s="234"/>
      <c r="S4304" s="234"/>
      <c r="T4304" s="235"/>
      <c r="AT4304" s="236" t="s">
        <v>546</v>
      </c>
      <c r="AU4304" s="236" t="s">
        <v>85</v>
      </c>
      <c r="AV4304" s="15" t="s">
        <v>79</v>
      </c>
      <c r="AW4304" s="15" t="s">
        <v>33</v>
      </c>
      <c r="AX4304" s="15" t="s">
        <v>72</v>
      </c>
      <c r="AY4304" s="236" t="s">
        <v>525</v>
      </c>
    </row>
    <row r="4305" spans="2:51" s="13" customFormat="1" ht="11.25">
      <c r="B4305" s="204"/>
      <c r="C4305" s="205"/>
      <c r="D4305" s="206" t="s">
        <v>546</v>
      </c>
      <c r="E4305" s="207" t="s">
        <v>19</v>
      </c>
      <c r="F4305" s="208" t="s">
        <v>1828</v>
      </c>
      <c r="G4305" s="205"/>
      <c r="H4305" s="209">
        <v>5.46</v>
      </c>
      <c r="I4305" s="210"/>
      <c r="J4305" s="205"/>
      <c r="K4305" s="205"/>
      <c r="L4305" s="211"/>
      <c r="M4305" s="212"/>
      <c r="N4305" s="213"/>
      <c r="O4305" s="213"/>
      <c r="P4305" s="213"/>
      <c r="Q4305" s="213"/>
      <c r="R4305" s="213"/>
      <c r="S4305" s="213"/>
      <c r="T4305" s="214"/>
      <c r="AT4305" s="215" t="s">
        <v>546</v>
      </c>
      <c r="AU4305" s="215" t="s">
        <v>85</v>
      </c>
      <c r="AV4305" s="13" t="s">
        <v>85</v>
      </c>
      <c r="AW4305" s="13" t="s">
        <v>33</v>
      </c>
      <c r="AX4305" s="13" t="s">
        <v>72</v>
      </c>
      <c r="AY4305" s="215" t="s">
        <v>525</v>
      </c>
    </row>
    <row r="4306" spans="2:51" s="15" customFormat="1" ht="11.25">
      <c r="B4306" s="227"/>
      <c r="C4306" s="228"/>
      <c r="D4306" s="206" t="s">
        <v>546</v>
      </c>
      <c r="E4306" s="229" t="s">
        <v>19</v>
      </c>
      <c r="F4306" s="230" t="s">
        <v>1905</v>
      </c>
      <c r="G4306" s="228"/>
      <c r="H4306" s="229" t="s">
        <v>19</v>
      </c>
      <c r="I4306" s="231"/>
      <c r="J4306" s="228"/>
      <c r="K4306" s="228"/>
      <c r="L4306" s="232"/>
      <c r="M4306" s="233"/>
      <c r="N4306" s="234"/>
      <c r="O4306" s="234"/>
      <c r="P4306" s="234"/>
      <c r="Q4306" s="234"/>
      <c r="R4306" s="234"/>
      <c r="S4306" s="234"/>
      <c r="T4306" s="235"/>
      <c r="AT4306" s="236" t="s">
        <v>546</v>
      </c>
      <c r="AU4306" s="236" t="s">
        <v>85</v>
      </c>
      <c r="AV4306" s="15" t="s">
        <v>79</v>
      </c>
      <c r="AW4306" s="15" t="s">
        <v>33</v>
      </c>
      <c r="AX4306" s="15" t="s">
        <v>72</v>
      </c>
      <c r="AY4306" s="236" t="s">
        <v>525</v>
      </c>
    </row>
    <row r="4307" spans="2:51" s="13" customFormat="1" ht="11.25">
      <c r="B4307" s="204"/>
      <c r="C4307" s="205"/>
      <c r="D4307" s="206" t="s">
        <v>546</v>
      </c>
      <c r="E4307" s="207" t="s">
        <v>19</v>
      </c>
      <c r="F4307" s="208" t="s">
        <v>4648</v>
      </c>
      <c r="G4307" s="205"/>
      <c r="H4307" s="209">
        <v>22.8</v>
      </c>
      <c r="I4307" s="210"/>
      <c r="J4307" s="205"/>
      <c r="K4307" s="205"/>
      <c r="L4307" s="211"/>
      <c r="M4307" s="212"/>
      <c r="N4307" s="213"/>
      <c r="O4307" s="213"/>
      <c r="P4307" s="213"/>
      <c r="Q4307" s="213"/>
      <c r="R4307" s="213"/>
      <c r="S4307" s="213"/>
      <c r="T4307" s="214"/>
      <c r="AT4307" s="215" t="s">
        <v>546</v>
      </c>
      <c r="AU4307" s="215" t="s">
        <v>85</v>
      </c>
      <c r="AV4307" s="13" t="s">
        <v>85</v>
      </c>
      <c r="AW4307" s="13" t="s">
        <v>33</v>
      </c>
      <c r="AX4307" s="13" t="s">
        <v>72</v>
      </c>
      <c r="AY4307" s="215" t="s">
        <v>525</v>
      </c>
    </row>
    <row r="4308" spans="2:51" s="15" customFormat="1" ht="11.25">
      <c r="B4308" s="227"/>
      <c r="C4308" s="228"/>
      <c r="D4308" s="206" t="s">
        <v>546</v>
      </c>
      <c r="E4308" s="229" t="s">
        <v>19</v>
      </c>
      <c r="F4308" s="230" t="s">
        <v>1996</v>
      </c>
      <c r="G4308" s="228"/>
      <c r="H4308" s="229" t="s">
        <v>19</v>
      </c>
      <c r="I4308" s="231"/>
      <c r="J4308" s="228"/>
      <c r="K4308" s="228"/>
      <c r="L4308" s="232"/>
      <c r="M4308" s="233"/>
      <c r="N4308" s="234"/>
      <c r="O4308" s="234"/>
      <c r="P4308" s="234"/>
      <c r="Q4308" s="234"/>
      <c r="R4308" s="234"/>
      <c r="S4308" s="234"/>
      <c r="T4308" s="235"/>
      <c r="AT4308" s="236" t="s">
        <v>546</v>
      </c>
      <c r="AU4308" s="236" t="s">
        <v>85</v>
      </c>
      <c r="AV4308" s="15" t="s">
        <v>79</v>
      </c>
      <c r="AW4308" s="15" t="s">
        <v>33</v>
      </c>
      <c r="AX4308" s="15" t="s">
        <v>72</v>
      </c>
      <c r="AY4308" s="236" t="s">
        <v>525</v>
      </c>
    </row>
    <row r="4309" spans="2:51" s="13" customFormat="1" ht="11.25">
      <c r="B4309" s="204"/>
      <c r="C4309" s="205"/>
      <c r="D4309" s="206" t="s">
        <v>546</v>
      </c>
      <c r="E4309" s="207" t="s">
        <v>19</v>
      </c>
      <c r="F4309" s="208" t="s">
        <v>3885</v>
      </c>
      <c r="G4309" s="205"/>
      <c r="H4309" s="209">
        <v>22.765999999999998</v>
      </c>
      <c r="I4309" s="210"/>
      <c r="J4309" s="205"/>
      <c r="K4309" s="205"/>
      <c r="L4309" s="211"/>
      <c r="M4309" s="212"/>
      <c r="N4309" s="213"/>
      <c r="O4309" s="213"/>
      <c r="P4309" s="213"/>
      <c r="Q4309" s="213"/>
      <c r="R4309" s="213"/>
      <c r="S4309" s="213"/>
      <c r="T4309" s="214"/>
      <c r="AT4309" s="215" t="s">
        <v>546</v>
      </c>
      <c r="AU4309" s="215" t="s">
        <v>85</v>
      </c>
      <c r="AV4309" s="13" t="s">
        <v>85</v>
      </c>
      <c r="AW4309" s="13" t="s">
        <v>33</v>
      </c>
      <c r="AX4309" s="13" t="s">
        <v>72</v>
      </c>
      <c r="AY4309" s="215" t="s">
        <v>525</v>
      </c>
    </row>
    <row r="4310" spans="2:51" s="15" customFormat="1" ht="11.25">
      <c r="B4310" s="227"/>
      <c r="C4310" s="228"/>
      <c r="D4310" s="206" t="s">
        <v>546</v>
      </c>
      <c r="E4310" s="229" t="s">
        <v>19</v>
      </c>
      <c r="F4310" s="230" t="s">
        <v>1912</v>
      </c>
      <c r="G4310" s="228"/>
      <c r="H4310" s="229" t="s">
        <v>19</v>
      </c>
      <c r="I4310" s="231"/>
      <c r="J4310" s="228"/>
      <c r="K4310" s="228"/>
      <c r="L4310" s="232"/>
      <c r="M4310" s="233"/>
      <c r="N4310" s="234"/>
      <c r="O4310" s="234"/>
      <c r="P4310" s="234"/>
      <c r="Q4310" s="234"/>
      <c r="R4310" s="234"/>
      <c r="S4310" s="234"/>
      <c r="T4310" s="235"/>
      <c r="AT4310" s="236" t="s">
        <v>546</v>
      </c>
      <c r="AU4310" s="236" t="s">
        <v>85</v>
      </c>
      <c r="AV4310" s="15" t="s">
        <v>79</v>
      </c>
      <c r="AW4310" s="15" t="s">
        <v>33</v>
      </c>
      <c r="AX4310" s="15" t="s">
        <v>72</v>
      </c>
      <c r="AY4310" s="236" t="s">
        <v>525</v>
      </c>
    </row>
    <row r="4311" spans="2:51" s="13" customFormat="1" ht="11.25">
      <c r="B4311" s="204"/>
      <c r="C4311" s="205"/>
      <c r="D4311" s="206" t="s">
        <v>546</v>
      </c>
      <c r="E4311" s="207" t="s">
        <v>19</v>
      </c>
      <c r="F4311" s="208" t="s">
        <v>3890</v>
      </c>
      <c r="G4311" s="205"/>
      <c r="H4311" s="209">
        <v>76.91</v>
      </c>
      <c r="I4311" s="210"/>
      <c r="J4311" s="205"/>
      <c r="K4311" s="205"/>
      <c r="L4311" s="211"/>
      <c r="M4311" s="212"/>
      <c r="N4311" s="213"/>
      <c r="O4311" s="213"/>
      <c r="P4311" s="213"/>
      <c r="Q4311" s="213"/>
      <c r="R4311" s="213"/>
      <c r="S4311" s="213"/>
      <c r="T4311" s="214"/>
      <c r="AT4311" s="215" t="s">
        <v>546</v>
      </c>
      <c r="AU4311" s="215" t="s">
        <v>85</v>
      </c>
      <c r="AV4311" s="13" t="s">
        <v>85</v>
      </c>
      <c r="AW4311" s="13" t="s">
        <v>33</v>
      </c>
      <c r="AX4311" s="13" t="s">
        <v>72</v>
      </c>
      <c r="AY4311" s="215" t="s">
        <v>525</v>
      </c>
    </row>
    <row r="4312" spans="2:51" s="15" customFormat="1" ht="11.25">
      <c r="B4312" s="227"/>
      <c r="C4312" s="228"/>
      <c r="D4312" s="206" t="s">
        <v>546</v>
      </c>
      <c r="E4312" s="229" t="s">
        <v>19</v>
      </c>
      <c r="F4312" s="230" t="s">
        <v>1914</v>
      </c>
      <c r="G4312" s="228"/>
      <c r="H4312" s="229" t="s">
        <v>19</v>
      </c>
      <c r="I4312" s="231"/>
      <c r="J4312" s="228"/>
      <c r="K4312" s="228"/>
      <c r="L4312" s="232"/>
      <c r="M4312" s="233"/>
      <c r="N4312" s="234"/>
      <c r="O4312" s="234"/>
      <c r="P4312" s="234"/>
      <c r="Q4312" s="234"/>
      <c r="R4312" s="234"/>
      <c r="S4312" s="234"/>
      <c r="T4312" s="235"/>
      <c r="AT4312" s="236" t="s">
        <v>546</v>
      </c>
      <c r="AU4312" s="236" t="s">
        <v>85</v>
      </c>
      <c r="AV4312" s="15" t="s">
        <v>79</v>
      </c>
      <c r="AW4312" s="15" t="s">
        <v>33</v>
      </c>
      <c r="AX4312" s="15" t="s">
        <v>72</v>
      </c>
      <c r="AY4312" s="236" t="s">
        <v>525</v>
      </c>
    </row>
    <row r="4313" spans="2:51" s="13" customFormat="1" ht="11.25">
      <c r="B4313" s="204"/>
      <c r="C4313" s="205"/>
      <c r="D4313" s="206" t="s">
        <v>546</v>
      </c>
      <c r="E4313" s="207" t="s">
        <v>19</v>
      </c>
      <c r="F4313" s="208" t="s">
        <v>3792</v>
      </c>
      <c r="G4313" s="205"/>
      <c r="H4313" s="209">
        <v>14.01</v>
      </c>
      <c r="I4313" s="210"/>
      <c r="J4313" s="205"/>
      <c r="K4313" s="205"/>
      <c r="L4313" s="211"/>
      <c r="M4313" s="212"/>
      <c r="N4313" s="213"/>
      <c r="O4313" s="213"/>
      <c r="P4313" s="213"/>
      <c r="Q4313" s="213"/>
      <c r="R4313" s="213"/>
      <c r="S4313" s="213"/>
      <c r="T4313" s="214"/>
      <c r="AT4313" s="215" t="s">
        <v>546</v>
      </c>
      <c r="AU4313" s="215" t="s">
        <v>85</v>
      </c>
      <c r="AV4313" s="13" t="s">
        <v>85</v>
      </c>
      <c r="AW4313" s="13" t="s">
        <v>33</v>
      </c>
      <c r="AX4313" s="13" t="s">
        <v>72</v>
      </c>
      <c r="AY4313" s="215" t="s">
        <v>525</v>
      </c>
    </row>
    <row r="4314" spans="2:51" s="15" customFormat="1" ht="11.25">
      <c r="B4314" s="227"/>
      <c r="C4314" s="228"/>
      <c r="D4314" s="206" t="s">
        <v>546</v>
      </c>
      <c r="E4314" s="229" t="s">
        <v>19</v>
      </c>
      <c r="F4314" s="230" t="s">
        <v>2015</v>
      </c>
      <c r="G4314" s="228"/>
      <c r="H4314" s="229" t="s">
        <v>19</v>
      </c>
      <c r="I4314" s="231"/>
      <c r="J4314" s="228"/>
      <c r="K4314" s="228"/>
      <c r="L4314" s="232"/>
      <c r="M4314" s="233"/>
      <c r="N4314" s="234"/>
      <c r="O4314" s="234"/>
      <c r="P4314" s="234"/>
      <c r="Q4314" s="234"/>
      <c r="R4314" s="234"/>
      <c r="S4314" s="234"/>
      <c r="T4314" s="235"/>
      <c r="AT4314" s="236" t="s">
        <v>546</v>
      </c>
      <c r="AU4314" s="236" t="s">
        <v>85</v>
      </c>
      <c r="AV4314" s="15" t="s">
        <v>79</v>
      </c>
      <c r="AW4314" s="15" t="s">
        <v>33</v>
      </c>
      <c r="AX4314" s="15" t="s">
        <v>72</v>
      </c>
      <c r="AY4314" s="236" t="s">
        <v>525</v>
      </c>
    </row>
    <row r="4315" spans="2:51" s="13" customFormat="1" ht="11.25">
      <c r="B4315" s="204"/>
      <c r="C4315" s="205"/>
      <c r="D4315" s="206" t="s">
        <v>546</v>
      </c>
      <c r="E4315" s="207" t="s">
        <v>19</v>
      </c>
      <c r="F4315" s="208" t="s">
        <v>3789</v>
      </c>
      <c r="G4315" s="205"/>
      <c r="H4315" s="209">
        <v>12.81</v>
      </c>
      <c r="I4315" s="210"/>
      <c r="J4315" s="205"/>
      <c r="K4315" s="205"/>
      <c r="L4315" s="211"/>
      <c r="M4315" s="212"/>
      <c r="N4315" s="213"/>
      <c r="O4315" s="213"/>
      <c r="P4315" s="213"/>
      <c r="Q4315" s="213"/>
      <c r="R4315" s="213"/>
      <c r="S4315" s="213"/>
      <c r="T4315" s="214"/>
      <c r="AT4315" s="215" t="s">
        <v>546</v>
      </c>
      <c r="AU4315" s="215" t="s">
        <v>85</v>
      </c>
      <c r="AV4315" s="13" t="s">
        <v>85</v>
      </c>
      <c r="AW4315" s="13" t="s">
        <v>33</v>
      </c>
      <c r="AX4315" s="13" t="s">
        <v>72</v>
      </c>
      <c r="AY4315" s="215" t="s">
        <v>525</v>
      </c>
    </row>
    <row r="4316" spans="2:51" s="15" customFormat="1" ht="11.25">
      <c r="B4316" s="227"/>
      <c r="C4316" s="228"/>
      <c r="D4316" s="206" t="s">
        <v>546</v>
      </c>
      <c r="E4316" s="229" t="s">
        <v>19</v>
      </c>
      <c r="F4316" s="230" t="s">
        <v>2017</v>
      </c>
      <c r="G4316" s="228"/>
      <c r="H4316" s="229" t="s">
        <v>19</v>
      </c>
      <c r="I4316" s="231"/>
      <c r="J4316" s="228"/>
      <c r="K4316" s="228"/>
      <c r="L4316" s="232"/>
      <c r="M4316" s="233"/>
      <c r="N4316" s="234"/>
      <c r="O4316" s="234"/>
      <c r="P4316" s="234"/>
      <c r="Q4316" s="234"/>
      <c r="R4316" s="234"/>
      <c r="S4316" s="234"/>
      <c r="T4316" s="235"/>
      <c r="AT4316" s="236" t="s">
        <v>546</v>
      </c>
      <c r="AU4316" s="236" t="s">
        <v>85</v>
      </c>
      <c r="AV4316" s="15" t="s">
        <v>79</v>
      </c>
      <c r="AW4316" s="15" t="s">
        <v>33</v>
      </c>
      <c r="AX4316" s="15" t="s">
        <v>72</v>
      </c>
      <c r="AY4316" s="236" t="s">
        <v>525</v>
      </c>
    </row>
    <row r="4317" spans="2:51" s="13" customFormat="1" ht="11.25">
      <c r="B4317" s="204"/>
      <c r="C4317" s="205"/>
      <c r="D4317" s="206" t="s">
        <v>546</v>
      </c>
      <c r="E4317" s="207" t="s">
        <v>19</v>
      </c>
      <c r="F4317" s="208" t="s">
        <v>3794</v>
      </c>
      <c r="G4317" s="205"/>
      <c r="H4317" s="209">
        <v>14.16</v>
      </c>
      <c r="I4317" s="210"/>
      <c r="J4317" s="205"/>
      <c r="K4317" s="205"/>
      <c r="L4317" s="211"/>
      <c r="M4317" s="212"/>
      <c r="N4317" s="213"/>
      <c r="O4317" s="213"/>
      <c r="P4317" s="213"/>
      <c r="Q4317" s="213"/>
      <c r="R4317" s="213"/>
      <c r="S4317" s="213"/>
      <c r="T4317" s="214"/>
      <c r="AT4317" s="215" t="s">
        <v>546</v>
      </c>
      <c r="AU4317" s="215" t="s">
        <v>85</v>
      </c>
      <c r="AV4317" s="13" t="s">
        <v>85</v>
      </c>
      <c r="AW4317" s="13" t="s">
        <v>33</v>
      </c>
      <c r="AX4317" s="13" t="s">
        <v>72</v>
      </c>
      <c r="AY4317" s="215" t="s">
        <v>525</v>
      </c>
    </row>
    <row r="4318" spans="2:51" s="15" customFormat="1" ht="11.25">
      <c r="B4318" s="227"/>
      <c r="C4318" s="228"/>
      <c r="D4318" s="206" t="s">
        <v>546</v>
      </c>
      <c r="E4318" s="229" t="s">
        <v>19</v>
      </c>
      <c r="F4318" s="230" t="s">
        <v>2022</v>
      </c>
      <c r="G4318" s="228"/>
      <c r="H4318" s="229" t="s">
        <v>19</v>
      </c>
      <c r="I4318" s="231"/>
      <c r="J4318" s="228"/>
      <c r="K4318" s="228"/>
      <c r="L4318" s="232"/>
      <c r="M4318" s="233"/>
      <c r="N4318" s="234"/>
      <c r="O4318" s="234"/>
      <c r="P4318" s="234"/>
      <c r="Q4318" s="234"/>
      <c r="R4318" s="234"/>
      <c r="S4318" s="234"/>
      <c r="T4318" s="235"/>
      <c r="AT4318" s="236" t="s">
        <v>546</v>
      </c>
      <c r="AU4318" s="236" t="s">
        <v>85</v>
      </c>
      <c r="AV4318" s="15" t="s">
        <v>79</v>
      </c>
      <c r="AW4318" s="15" t="s">
        <v>33</v>
      </c>
      <c r="AX4318" s="15" t="s">
        <v>72</v>
      </c>
      <c r="AY4318" s="236" t="s">
        <v>525</v>
      </c>
    </row>
    <row r="4319" spans="2:51" s="13" customFormat="1" ht="11.25">
      <c r="B4319" s="204"/>
      <c r="C4319" s="205"/>
      <c r="D4319" s="206" t="s">
        <v>546</v>
      </c>
      <c r="E4319" s="207" t="s">
        <v>19</v>
      </c>
      <c r="F4319" s="208" t="s">
        <v>3796</v>
      </c>
      <c r="G4319" s="205"/>
      <c r="H4319" s="209">
        <v>21.1</v>
      </c>
      <c r="I4319" s="210"/>
      <c r="J4319" s="205"/>
      <c r="K4319" s="205"/>
      <c r="L4319" s="211"/>
      <c r="M4319" s="212"/>
      <c r="N4319" s="213"/>
      <c r="O4319" s="213"/>
      <c r="P4319" s="213"/>
      <c r="Q4319" s="213"/>
      <c r="R4319" s="213"/>
      <c r="S4319" s="213"/>
      <c r="T4319" s="214"/>
      <c r="AT4319" s="215" t="s">
        <v>546</v>
      </c>
      <c r="AU4319" s="215" t="s">
        <v>85</v>
      </c>
      <c r="AV4319" s="13" t="s">
        <v>85</v>
      </c>
      <c r="AW4319" s="13" t="s">
        <v>33</v>
      </c>
      <c r="AX4319" s="13" t="s">
        <v>72</v>
      </c>
      <c r="AY4319" s="215" t="s">
        <v>525</v>
      </c>
    </row>
    <row r="4320" spans="2:51" s="15" customFormat="1" ht="11.25">
      <c r="B4320" s="227"/>
      <c r="C4320" s="228"/>
      <c r="D4320" s="206" t="s">
        <v>546</v>
      </c>
      <c r="E4320" s="229" t="s">
        <v>19</v>
      </c>
      <c r="F4320" s="230" t="s">
        <v>2028</v>
      </c>
      <c r="G4320" s="228"/>
      <c r="H4320" s="229" t="s">
        <v>19</v>
      </c>
      <c r="I4320" s="231"/>
      <c r="J4320" s="228"/>
      <c r="K4320" s="228"/>
      <c r="L4320" s="232"/>
      <c r="M4320" s="233"/>
      <c r="N4320" s="234"/>
      <c r="O4320" s="234"/>
      <c r="P4320" s="234"/>
      <c r="Q4320" s="234"/>
      <c r="R4320" s="234"/>
      <c r="S4320" s="234"/>
      <c r="T4320" s="235"/>
      <c r="AT4320" s="236" t="s">
        <v>546</v>
      </c>
      <c r="AU4320" s="236" t="s">
        <v>85</v>
      </c>
      <c r="AV4320" s="15" t="s">
        <v>79</v>
      </c>
      <c r="AW4320" s="15" t="s">
        <v>33</v>
      </c>
      <c r="AX4320" s="15" t="s">
        <v>72</v>
      </c>
      <c r="AY4320" s="236" t="s">
        <v>525</v>
      </c>
    </row>
    <row r="4321" spans="2:51" s="13" customFormat="1" ht="11.25">
      <c r="B4321" s="204"/>
      <c r="C4321" s="205"/>
      <c r="D4321" s="206" t="s">
        <v>546</v>
      </c>
      <c r="E4321" s="207" t="s">
        <v>19</v>
      </c>
      <c r="F4321" s="208" t="s">
        <v>3798</v>
      </c>
      <c r="G4321" s="205"/>
      <c r="H4321" s="209">
        <v>21.12</v>
      </c>
      <c r="I4321" s="210"/>
      <c r="J4321" s="205"/>
      <c r="K4321" s="205"/>
      <c r="L4321" s="211"/>
      <c r="M4321" s="212"/>
      <c r="N4321" s="213"/>
      <c r="O4321" s="213"/>
      <c r="P4321" s="213"/>
      <c r="Q4321" s="213"/>
      <c r="R4321" s="213"/>
      <c r="S4321" s="213"/>
      <c r="T4321" s="214"/>
      <c r="AT4321" s="215" t="s">
        <v>546</v>
      </c>
      <c r="AU4321" s="215" t="s">
        <v>85</v>
      </c>
      <c r="AV4321" s="13" t="s">
        <v>85</v>
      </c>
      <c r="AW4321" s="13" t="s">
        <v>33</v>
      </c>
      <c r="AX4321" s="13" t="s">
        <v>72</v>
      </c>
      <c r="AY4321" s="215" t="s">
        <v>525</v>
      </c>
    </row>
    <row r="4322" spans="2:51" s="15" customFormat="1" ht="11.25">
      <c r="B4322" s="227"/>
      <c r="C4322" s="228"/>
      <c r="D4322" s="206" t="s">
        <v>546</v>
      </c>
      <c r="E4322" s="229" t="s">
        <v>19</v>
      </c>
      <c r="F4322" s="230" t="s">
        <v>2033</v>
      </c>
      <c r="G4322" s="228"/>
      <c r="H4322" s="229" t="s">
        <v>19</v>
      </c>
      <c r="I4322" s="231"/>
      <c r="J4322" s="228"/>
      <c r="K4322" s="228"/>
      <c r="L4322" s="232"/>
      <c r="M4322" s="233"/>
      <c r="N4322" s="234"/>
      <c r="O4322" s="234"/>
      <c r="P4322" s="234"/>
      <c r="Q4322" s="234"/>
      <c r="R4322" s="234"/>
      <c r="S4322" s="234"/>
      <c r="T4322" s="235"/>
      <c r="AT4322" s="236" t="s">
        <v>546</v>
      </c>
      <c r="AU4322" s="236" t="s">
        <v>85</v>
      </c>
      <c r="AV4322" s="15" t="s">
        <v>79</v>
      </c>
      <c r="AW4322" s="15" t="s">
        <v>33</v>
      </c>
      <c r="AX4322" s="15" t="s">
        <v>72</v>
      </c>
      <c r="AY4322" s="236" t="s">
        <v>525</v>
      </c>
    </row>
    <row r="4323" spans="2:51" s="13" customFormat="1" ht="11.25">
      <c r="B4323" s="204"/>
      <c r="C4323" s="205"/>
      <c r="D4323" s="206" t="s">
        <v>546</v>
      </c>
      <c r="E4323" s="207" t="s">
        <v>19</v>
      </c>
      <c r="F4323" s="208" t="s">
        <v>3797</v>
      </c>
      <c r="G4323" s="205"/>
      <c r="H4323" s="209">
        <v>21.11</v>
      </c>
      <c r="I4323" s="210"/>
      <c r="J4323" s="205"/>
      <c r="K4323" s="205"/>
      <c r="L4323" s="211"/>
      <c r="M4323" s="212"/>
      <c r="N4323" s="213"/>
      <c r="O4323" s="213"/>
      <c r="P4323" s="213"/>
      <c r="Q4323" s="213"/>
      <c r="R4323" s="213"/>
      <c r="S4323" s="213"/>
      <c r="T4323" s="214"/>
      <c r="AT4323" s="215" t="s">
        <v>546</v>
      </c>
      <c r="AU4323" s="215" t="s">
        <v>85</v>
      </c>
      <c r="AV4323" s="13" t="s">
        <v>85</v>
      </c>
      <c r="AW4323" s="13" t="s">
        <v>33</v>
      </c>
      <c r="AX4323" s="13" t="s">
        <v>72</v>
      </c>
      <c r="AY4323" s="215" t="s">
        <v>525</v>
      </c>
    </row>
    <row r="4324" spans="2:51" s="16" customFormat="1" ht="11.25">
      <c r="B4324" s="237"/>
      <c r="C4324" s="238"/>
      <c r="D4324" s="206" t="s">
        <v>546</v>
      </c>
      <c r="E4324" s="239" t="s">
        <v>453</v>
      </c>
      <c r="F4324" s="240" t="s">
        <v>590</v>
      </c>
      <c r="G4324" s="238"/>
      <c r="H4324" s="241">
        <v>295.32600000000002</v>
      </c>
      <c r="I4324" s="242"/>
      <c r="J4324" s="238"/>
      <c r="K4324" s="238"/>
      <c r="L4324" s="243"/>
      <c r="M4324" s="244"/>
      <c r="N4324" s="245"/>
      <c r="O4324" s="245"/>
      <c r="P4324" s="245"/>
      <c r="Q4324" s="245"/>
      <c r="R4324" s="245"/>
      <c r="S4324" s="245"/>
      <c r="T4324" s="246"/>
      <c r="AT4324" s="247" t="s">
        <v>546</v>
      </c>
      <c r="AU4324" s="247" t="s">
        <v>85</v>
      </c>
      <c r="AV4324" s="16" t="s">
        <v>573</v>
      </c>
      <c r="AW4324" s="16" t="s">
        <v>33</v>
      </c>
      <c r="AX4324" s="16" t="s">
        <v>72</v>
      </c>
      <c r="AY4324" s="247" t="s">
        <v>525</v>
      </c>
    </row>
    <row r="4325" spans="2:51" s="15" customFormat="1" ht="11.25">
      <c r="B4325" s="227"/>
      <c r="C4325" s="228"/>
      <c r="D4325" s="206" t="s">
        <v>546</v>
      </c>
      <c r="E4325" s="229" t="s">
        <v>19</v>
      </c>
      <c r="F4325" s="230" t="s">
        <v>4649</v>
      </c>
      <c r="G4325" s="228"/>
      <c r="H4325" s="229" t="s">
        <v>19</v>
      </c>
      <c r="I4325" s="231"/>
      <c r="J4325" s="228"/>
      <c r="K4325" s="228"/>
      <c r="L4325" s="232"/>
      <c r="M4325" s="233"/>
      <c r="N4325" s="234"/>
      <c r="O4325" s="234"/>
      <c r="P4325" s="234"/>
      <c r="Q4325" s="234"/>
      <c r="R4325" s="234"/>
      <c r="S4325" s="234"/>
      <c r="T4325" s="235"/>
      <c r="AT4325" s="236" t="s">
        <v>546</v>
      </c>
      <c r="AU4325" s="236" t="s">
        <v>85</v>
      </c>
      <c r="AV4325" s="15" t="s">
        <v>79</v>
      </c>
      <c r="AW4325" s="15" t="s">
        <v>33</v>
      </c>
      <c r="AX4325" s="15" t="s">
        <v>72</v>
      </c>
      <c r="AY4325" s="236" t="s">
        <v>525</v>
      </c>
    </row>
    <row r="4326" spans="2:51" s="15" customFormat="1" ht="11.25">
      <c r="B4326" s="227"/>
      <c r="C4326" s="228"/>
      <c r="D4326" s="206" t="s">
        <v>546</v>
      </c>
      <c r="E4326" s="229" t="s">
        <v>19</v>
      </c>
      <c r="F4326" s="230" t="s">
        <v>1835</v>
      </c>
      <c r="G4326" s="228"/>
      <c r="H4326" s="229" t="s">
        <v>19</v>
      </c>
      <c r="I4326" s="231"/>
      <c r="J4326" s="228"/>
      <c r="K4326" s="228"/>
      <c r="L4326" s="232"/>
      <c r="M4326" s="233"/>
      <c r="N4326" s="234"/>
      <c r="O4326" s="234"/>
      <c r="P4326" s="234"/>
      <c r="Q4326" s="234"/>
      <c r="R4326" s="234"/>
      <c r="S4326" s="234"/>
      <c r="T4326" s="235"/>
      <c r="AT4326" s="236" t="s">
        <v>546</v>
      </c>
      <c r="AU4326" s="236" t="s">
        <v>85</v>
      </c>
      <c r="AV4326" s="15" t="s">
        <v>79</v>
      </c>
      <c r="AW4326" s="15" t="s">
        <v>33</v>
      </c>
      <c r="AX4326" s="15" t="s">
        <v>72</v>
      </c>
      <c r="AY4326" s="236" t="s">
        <v>525</v>
      </c>
    </row>
    <row r="4327" spans="2:51" s="13" customFormat="1" ht="11.25">
      <c r="B4327" s="204"/>
      <c r="C4327" s="205"/>
      <c r="D4327" s="206" t="s">
        <v>546</v>
      </c>
      <c r="E4327" s="207" t="s">
        <v>19</v>
      </c>
      <c r="F4327" s="208" t="s">
        <v>465</v>
      </c>
      <c r="G4327" s="205"/>
      <c r="H4327" s="209">
        <v>22.19</v>
      </c>
      <c r="I4327" s="210"/>
      <c r="J4327" s="205"/>
      <c r="K4327" s="205"/>
      <c r="L4327" s="211"/>
      <c r="M4327" s="212"/>
      <c r="N4327" s="213"/>
      <c r="O4327" s="213"/>
      <c r="P4327" s="213"/>
      <c r="Q4327" s="213"/>
      <c r="R4327" s="213"/>
      <c r="S4327" s="213"/>
      <c r="T4327" s="214"/>
      <c r="AT4327" s="215" t="s">
        <v>546</v>
      </c>
      <c r="AU4327" s="215" t="s">
        <v>85</v>
      </c>
      <c r="AV4327" s="13" t="s">
        <v>85</v>
      </c>
      <c r="AW4327" s="13" t="s">
        <v>33</v>
      </c>
      <c r="AX4327" s="13" t="s">
        <v>72</v>
      </c>
      <c r="AY4327" s="215" t="s">
        <v>525</v>
      </c>
    </row>
    <row r="4328" spans="2:51" s="16" customFormat="1" ht="11.25">
      <c r="B4328" s="237"/>
      <c r="C4328" s="238"/>
      <c r="D4328" s="206" t="s">
        <v>546</v>
      </c>
      <c r="E4328" s="239" t="s">
        <v>463</v>
      </c>
      <c r="F4328" s="240" t="s">
        <v>590</v>
      </c>
      <c r="G4328" s="238"/>
      <c r="H4328" s="241">
        <v>22.19</v>
      </c>
      <c r="I4328" s="242"/>
      <c r="J4328" s="238"/>
      <c r="K4328" s="238"/>
      <c r="L4328" s="243"/>
      <c r="M4328" s="244"/>
      <c r="N4328" s="245"/>
      <c r="O4328" s="245"/>
      <c r="P4328" s="245"/>
      <c r="Q4328" s="245"/>
      <c r="R4328" s="245"/>
      <c r="S4328" s="245"/>
      <c r="T4328" s="246"/>
      <c r="AT4328" s="247" t="s">
        <v>546</v>
      </c>
      <c r="AU4328" s="247" t="s">
        <v>85</v>
      </c>
      <c r="AV4328" s="16" t="s">
        <v>573</v>
      </c>
      <c r="AW4328" s="16" t="s">
        <v>33</v>
      </c>
      <c r="AX4328" s="16" t="s">
        <v>72</v>
      </c>
      <c r="AY4328" s="247" t="s">
        <v>525</v>
      </c>
    </row>
    <row r="4329" spans="2:51" s="15" customFormat="1" ht="11.25">
      <c r="B4329" s="227"/>
      <c r="C4329" s="228"/>
      <c r="D4329" s="206" t="s">
        <v>546</v>
      </c>
      <c r="E4329" s="229" t="s">
        <v>19</v>
      </c>
      <c r="F4329" s="230" t="s">
        <v>4650</v>
      </c>
      <c r="G4329" s="228"/>
      <c r="H4329" s="229" t="s">
        <v>19</v>
      </c>
      <c r="I4329" s="231"/>
      <c r="J4329" s="228"/>
      <c r="K4329" s="228"/>
      <c r="L4329" s="232"/>
      <c r="M4329" s="233"/>
      <c r="N4329" s="234"/>
      <c r="O4329" s="234"/>
      <c r="P4329" s="234"/>
      <c r="Q4329" s="234"/>
      <c r="R4329" s="234"/>
      <c r="S4329" s="234"/>
      <c r="T4329" s="235"/>
      <c r="AT4329" s="236" t="s">
        <v>546</v>
      </c>
      <c r="AU4329" s="236" t="s">
        <v>85</v>
      </c>
      <c r="AV4329" s="15" t="s">
        <v>79</v>
      </c>
      <c r="AW4329" s="15" t="s">
        <v>33</v>
      </c>
      <c r="AX4329" s="15" t="s">
        <v>72</v>
      </c>
      <c r="AY4329" s="236" t="s">
        <v>525</v>
      </c>
    </row>
    <row r="4330" spans="2:51" s="15" customFormat="1" ht="11.25">
      <c r="B4330" s="227"/>
      <c r="C4330" s="228"/>
      <c r="D4330" s="206" t="s">
        <v>546</v>
      </c>
      <c r="E4330" s="229" t="s">
        <v>19</v>
      </c>
      <c r="F4330" s="230" t="s">
        <v>1910</v>
      </c>
      <c r="G4330" s="228"/>
      <c r="H4330" s="229" t="s">
        <v>19</v>
      </c>
      <c r="I4330" s="231"/>
      <c r="J4330" s="228"/>
      <c r="K4330" s="228"/>
      <c r="L4330" s="232"/>
      <c r="M4330" s="233"/>
      <c r="N4330" s="234"/>
      <c r="O4330" s="234"/>
      <c r="P4330" s="234"/>
      <c r="Q4330" s="234"/>
      <c r="R4330" s="234"/>
      <c r="S4330" s="234"/>
      <c r="T4330" s="235"/>
      <c r="AT4330" s="236" t="s">
        <v>546</v>
      </c>
      <c r="AU4330" s="236" t="s">
        <v>85</v>
      </c>
      <c r="AV4330" s="15" t="s">
        <v>79</v>
      </c>
      <c r="AW4330" s="15" t="s">
        <v>33</v>
      </c>
      <c r="AX4330" s="15" t="s">
        <v>72</v>
      </c>
      <c r="AY4330" s="236" t="s">
        <v>525</v>
      </c>
    </row>
    <row r="4331" spans="2:51" s="13" customFormat="1" ht="11.25">
      <c r="B4331" s="204"/>
      <c r="C4331" s="205"/>
      <c r="D4331" s="206" t="s">
        <v>546</v>
      </c>
      <c r="E4331" s="207" t="s">
        <v>19</v>
      </c>
      <c r="F4331" s="208" t="s">
        <v>3886</v>
      </c>
      <c r="G4331" s="205"/>
      <c r="H4331" s="209">
        <v>38.799999999999997</v>
      </c>
      <c r="I4331" s="210"/>
      <c r="J4331" s="205"/>
      <c r="K4331" s="205"/>
      <c r="L4331" s="211"/>
      <c r="M4331" s="212"/>
      <c r="N4331" s="213"/>
      <c r="O4331" s="213"/>
      <c r="P4331" s="213"/>
      <c r="Q4331" s="213"/>
      <c r="R4331" s="213"/>
      <c r="S4331" s="213"/>
      <c r="T4331" s="214"/>
      <c r="AT4331" s="215" t="s">
        <v>546</v>
      </c>
      <c r="AU4331" s="215" t="s">
        <v>85</v>
      </c>
      <c r="AV4331" s="13" t="s">
        <v>85</v>
      </c>
      <c r="AW4331" s="13" t="s">
        <v>33</v>
      </c>
      <c r="AX4331" s="13" t="s">
        <v>72</v>
      </c>
      <c r="AY4331" s="215" t="s">
        <v>525</v>
      </c>
    </row>
    <row r="4332" spans="2:51" s="15" customFormat="1" ht="11.25">
      <c r="B4332" s="227"/>
      <c r="C4332" s="228"/>
      <c r="D4332" s="206" t="s">
        <v>546</v>
      </c>
      <c r="E4332" s="229" t="s">
        <v>19</v>
      </c>
      <c r="F4332" s="230" t="s">
        <v>1971</v>
      </c>
      <c r="G4332" s="228"/>
      <c r="H4332" s="229" t="s">
        <v>19</v>
      </c>
      <c r="I4332" s="231"/>
      <c r="J4332" s="228"/>
      <c r="K4332" s="228"/>
      <c r="L4332" s="232"/>
      <c r="M4332" s="233"/>
      <c r="N4332" s="234"/>
      <c r="O4332" s="234"/>
      <c r="P4332" s="234"/>
      <c r="Q4332" s="234"/>
      <c r="R4332" s="234"/>
      <c r="S4332" s="234"/>
      <c r="T4332" s="235"/>
      <c r="AT4332" s="236" t="s">
        <v>546</v>
      </c>
      <c r="AU4332" s="236" t="s">
        <v>85</v>
      </c>
      <c r="AV4332" s="15" t="s">
        <v>79</v>
      </c>
      <c r="AW4332" s="15" t="s">
        <v>33</v>
      </c>
      <c r="AX4332" s="15" t="s">
        <v>72</v>
      </c>
      <c r="AY4332" s="236" t="s">
        <v>525</v>
      </c>
    </row>
    <row r="4333" spans="2:51" s="13" customFormat="1" ht="11.25">
      <c r="B4333" s="204"/>
      <c r="C4333" s="205"/>
      <c r="D4333" s="206" t="s">
        <v>546</v>
      </c>
      <c r="E4333" s="207" t="s">
        <v>19</v>
      </c>
      <c r="F4333" s="208" t="s">
        <v>3880</v>
      </c>
      <c r="G4333" s="205"/>
      <c r="H4333" s="209">
        <v>15.57</v>
      </c>
      <c r="I4333" s="210"/>
      <c r="J4333" s="205"/>
      <c r="K4333" s="205"/>
      <c r="L4333" s="211"/>
      <c r="M4333" s="212"/>
      <c r="N4333" s="213"/>
      <c r="O4333" s="213"/>
      <c r="P4333" s="213"/>
      <c r="Q4333" s="213"/>
      <c r="R4333" s="213"/>
      <c r="S4333" s="213"/>
      <c r="T4333" s="214"/>
      <c r="AT4333" s="215" t="s">
        <v>546</v>
      </c>
      <c r="AU4333" s="215" t="s">
        <v>85</v>
      </c>
      <c r="AV4333" s="13" t="s">
        <v>85</v>
      </c>
      <c r="AW4333" s="13" t="s">
        <v>33</v>
      </c>
      <c r="AX4333" s="13" t="s">
        <v>72</v>
      </c>
      <c r="AY4333" s="215" t="s">
        <v>525</v>
      </c>
    </row>
    <row r="4334" spans="2:51" s="15" customFormat="1" ht="11.25">
      <c r="B4334" s="227"/>
      <c r="C4334" s="228"/>
      <c r="D4334" s="206" t="s">
        <v>546</v>
      </c>
      <c r="E4334" s="229" t="s">
        <v>19</v>
      </c>
      <c r="F4334" s="230" t="s">
        <v>1976</v>
      </c>
      <c r="G4334" s="228"/>
      <c r="H4334" s="229" t="s">
        <v>19</v>
      </c>
      <c r="I4334" s="231"/>
      <c r="J4334" s="228"/>
      <c r="K4334" s="228"/>
      <c r="L4334" s="232"/>
      <c r="M4334" s="233"/>
      <c r="N4334" s="234"/>
      <c r="O4334" s="234"/>
      <c r="P4334" s="234"/>
      <c r="Q4334" s="234"/>
      <c r="R4334" s="234"/>
      <c r="S4334" s="234"/>
      <c r="T4334" s="235"/>
      <c r="AT4334" s="236" t="s">
        <v>546</v>
      </c>
      <c r="AU4334" s="236" t="s">
        <v>85</v>
      </c>
      <c r="AV4334" s="15" t="s">
        <v>79</v>
      </c>
      <c r="AW4334" s="15" t="s">
        <v>33</v>
      </c>
      <c r="AX4334" s="15" t="s">
        <v>72</v>
      </c>
      <c r="AY4334" s="236" t="s">
        <v>525</v>
      </c>
    </row>
    <row r="4335" spans="2:51" s="13" customFormat="1" ht="11.25">
      <c r="B4335" s="204"/>
      <c r="C4335" s="205"/>
      <c r="D4335" s="206" t="s">
        <v>546</v>
      </c>
      <c r="E4335" s="207" t="s">
        <v>19</v>
      </c>
      <c r="F4335" s="208" t="s">
        <v>3802</v>
      </c>
      <c r="G4335" s="205"/>
      <c r="H4335" s="209">
        <v>30</v>
      </c>
      <c r="I4335" s="210"/>
      <c r="J4335" s="205"/>
      <c r="K4335" s="205"/>
      <c r="L4335" s="211"/>
      <c r="M4335" s="212"/>
      <c r="N4335" s="213"/>
      <c r="O4335" s="213"/>
      <c r="P4335" s="213"/>
      <c r="Q4335" s="213"/>
      <c r="R4335" s="213"/>
      <c r="S4335" s="213"/>
      <c r="T4335" s="214"/>
      <c r="AT4335" s="215" t="s">
        <v>546</v>
      </c>
      <c r="AU4335" s="215" t="s">
        <v>85</v>
      </c>
      <c r="AV4335" s="13" t="s">
        <v>85</v>
      </c>
      <c r="AW4335" s="13" t="s">
        <v>33</v>
      </c>
      <c r="AX4335" s="13" t="s">
        <v>72</v>
      </c>
      <c r="AY4335" s="215" t="s">
        <v>525</v>
      </c>
    </row>
    <row r="4336" spans="2:51" s="15" customFormat="1" ht="11.25">
      <c r="B4336" s="227"/>
      <c r="C4336" s="228"/>
      <c r="D4336" s="206" t="s">
        <v>546</v>
      </c>
      <c r="E4336" s="229" t="s">
        <v>19</v>
      </c>
      <c r="F4336" s="230" t="s">
        <v>1980</v>
      </c>
      <c r="G4336" s="228"/>
      <c r="H4336" s="229" t="s">
        <v>19</v>
      </c>
      <c r="I4336" s="231"/>
      <c r="J4336" s="228"/>
      <c r="K4336" s="228"/>
      <c r="L4336" s="232"/>
      <c r="M4336" s="233"/>
      <c r="N4336" s="234"/>
      <c r="O4336" s="234"/>
      <c r="P4336" s="234"/>
      <c r="Q4336" s="234"/>
      <c r="R4336" s="234"/>
      <c r="S4336" s="234"/>
      <c r="T4336" s="235"/>
      <c r="AT4336" s="236" t="s">
        <v>546</v>
      </c>
      <c r="AU4336" s="236" t="s">
        <v>85</v>
      </c>
      <c r="AV4336" s="15" t="s">
        <v>79</v>
      </c>
      <c r="AW4336" s="15" t="s">
        <v>33</v>
      </c>
      <c r="AX4336" s="15" t="s">
        <v>72</v>
      </c>
      <c r="AY4336" s="236" t="s">
        <v>525</v>
      </c>
    </row>
    <row r="4337" spans="2:51" s="13" customFormat="1" ht="11.25">
      <c r="B4337" s="204"/>
      <c r="C4337" s="205"/>
      <c r="D4337" s="206" t="s">
        <v>546</v>
      </c>
      <c r="E4337" s="207" t="s">
        <v>19</v>
      </c>
      <c r="F4337" s="208" t="s">
        <v>3799</v>
      </c>
      <c r="G4337" s="205"/>
      <c r="H4337" s="209">
        <v>21.76</v>
      </c>
      <c r="I4337" s="210"/>
      <c r="J4337" s="205"/>
      <c r="K4337" s="205"/>
      <c r="L4337" s="211"/>
      <c r="M4337" s="212"/>
      <c r="N4337" s="213"/>
      <c r="O4337" s="213"/>
      <c r="P4337" s="213"/>
      <c r="Q4337" s="213"/>
      <c r="R4337" s="213"/>
      <c r="S4337" s="213"/>
      <c r="T4337" s="214"/>
      <c r="AT4337" s="215" t="s">
        <v>546</v>
      </c>
      <c r="AU4337" s="215" t="s">
        <v>85</v>
      </c>
      <c r="AV4337" s="13" t="s">
        <v>85</v>
      </c>
      <c r="AW4337" s="13" t="s">
        <v>33</v>
      </c>
      <c r="AX4337" s="13" t="s">
        <v>72</v>
      </c>
      <c r="AY4337" s="215" t="s">
        <v>525</v>
      </c>
    </row>
    <row r="4338" spans="2:51" s="15" customFormat="1" ht="11.25">
      <c r="B4338" s="227"/>
      <c r="C4338" s="228"/>
      <c r="D4338" s="206" t="s">
        <v>546</v>
      </c>
      <c r="E4338" s="229" t="s">
        <v>19</v>
      </c>
      <c r="F4338" s="230" t="s">
        <v>1983</v>
      </c>
      <c r="G4338" s="228"/>
      <c r="H4338" s="229" t="s">
        <v>19</v>
      </c>
      <c r="I4338" s="231"/>
      <c r="J4338" s="228"/>
      <c r="K4338" s="228"/>
      <c r="L4338" s="232"/>
      <c r="M4338" s="233"/>
      <c r="N4338" s="234"/>
      <c r="O4338" s="234"/>
      <c r="P4338" s="234"/>
      <c r="Q4338" s="234"/>
      <c r="R4338" s="234"/>
      <c r="S4338" s="234"/>
      <c r="T4338" s="235"/>
      <c r="AT4338" s="236" t="s">
        <v>546</v>
      </c>
      <c r="AU4338" s="236" t="s">
        <v>85</v>
      </c>
      <c r="AV4338" s="15" t="s">
        <v>79</v>
      </c>
      <c r="AW4338" s="15" t="s">
        <v>33</v>
      </c>
      <c r="AX4338" s="15" t="s">
        <v>72</v>
      </c>
      <c r="AY4338" s="236" t="s">
        <v>525</v>
      </c>
    </row>
    <row r="4339" spans="2:51" s="13" customFormat="1" ht="11.25">
      <c r="B4339" s="204"/>
      <c r="C4339" s="205"/>
      <c r="D4339" s="206" t="s">
        <v>546</v>
      </c>
      <c r="E4339" s="207" t="s">
        <v>19</v>
      </c>
      <c r="F4339" s="208" t="s">
        <v>3800</v>
      </c>
      <c r="G4339" s="205"/>
      <c r="H4339" s="209">
        <v>26.55</v>
      </c>
      <c r="I4339" s="210"/>
      <c r="J4339" s="205"/>
      <c r="K4339" s="205"/>
      <c r="L4339" s="211"/>
      <c r="M4339" s="212"/>
      <c r="N4339" s="213"/>
      <c r="O4339" s="213"/>
      <c r="P4339" s="213"/>
      <c r="Q4339" s="213"/>
      <c r="R4339" s="213"/>
      <c r="S4339" s="213"/>
      <c r="T4339" s="214"/>
      <c r="AT4339" s="215" t="s">
        <v>546</v>
      </c>
      <c r="AU4339" s="215" t="s">
        <v>85</v>
      </c>
      <c r="AV4339" s="13" t="s">
        <v>85</v>
      </c>
      <c r="AW4339" s="13" t="s">
        <v>33</v>
      </c>
      <c r="AX4339" s="13" t="s">
        <v>72</v>
      </c>
      <c r="AY4339" s="215" t="s">
        <v>525</v>
      </c>
    </row>
    <row r="4340" spans="2:51" s="15" customFormat="1" ht="11.25">
      <c r="B4340" s="227"/>
      <c r="C4340" s="228"/>
      <c r="D4340" s="206" t="s">
        <v>546</v>
      </c>
      <c r="E4340" s="229" t="s">
        <v>19</v>
      </c>
      <c r="F4340" s="230" t="s">
        <v>2039</v>
      </c>
      <c r="G4340" s="228"/>
      <c r="H4340" s="229" t="s">
        <v>19</v>
      </c>
      <c r="I4340" s="231"/>
      <c r="J4340" s="228"/>
      <c r="K4340" s="228"/>
      <c r="L4340" s="232"/>
      <c r="M4340" s="233"/>
      <c r="N4340" s="234"/>
      <c r="O4340" s="234"/>
      <c r="P4340" s="234"/>
      <c r="Q4340" s="234"/>
      <c r="R4340" s="234"/>
      <c r="S4340" s="234"/>
      <c r="T4340" s="235"/>
      <c r="AT4340" s="236" t="s">
        <v>546</v>
      </c>
      <c r="AU4340" s="236" t="s">
        <v>85</v>
      </c>
      <c r="AV4340" s="15" t="s">
        <v>79</v>
      </c>
      <c r="AW4340" s="15" t="s">
        <v>33</v>
      </c>
      <c r="AX4340" s="15" t="s">
        <v>72</v>
      </c>
      <c r="AY4340" s="236" t="s">
        <v>525</v>
      </c>
    </row>
    <row r="4341" spans="2:51" s="13" customFormat="1" ht="11.25">
      <c r="B4341" s="204"/>
      <c r="C4341" s="205"/>
      <c r="D4341" s="206" t="s">
        <v>546</v>
      </c>
      <c r="E4341" s="207" t="s">
        <v>19</v>
      </c>
      <c r="F4341" s="208" t="s">
        <v>3889</v>
      </c>
      <c r="G4341" s="205"/>
      <c r="H4341" s="209">
        <v>64.94</v>
      </c>
      <c r="I4341" s="210"/>
      <c r="J4341" s="205"/>
      <c r="K4341" s="205"/>
      <c r="L4341" s="211"/>
      <c r="M4341" s="212"/>
      <c r="N4341" s="213"/>
      <c r="O4341" s="213"/>
      <c r="P4341" s="213"/>
      <c r="Q4341" s="213"/>
      <c r="R4341" s="213"/>
      <c r="S4341" s="213"/>
      <c r="T4341" s="214"/>
      <c r="AT4341" s="215" t="s">
        <v>546</v>
      </c>
      <c r="AU4341" s="215" t="s">
        <v>85</v>
      </c>
      <c r="AV4341" s="13" t="s">
        <v>85</v>
      </c>
      <c r="AW4341" s="13" t="s">
        <v>33</v>
      </c>
      <c r="AX4341" s="13" t="s">
        <v>72</v>
      </c>
      <c r="AY4341" s="215" t="s">
        <v>525</v>
      </c>
    </row>
    <row r="4342" spans="2:51" s="15" customFormat="1" ht="11.25">
      <c r="B4342" s="227"/>
      <c r="C4342" s="228"/>
      <c r="D4342" s="206" t="s">
        <v>546</v>
      </c>
      <c r="E4342" s="229" t="s">
        <v>19</v>
      </c>
      <c r="F4342" s="230" t="s">
        <v>2043</v>
      </c>
      <c r="G4342" s="228"/>
      <c r="H4342" s="229" t="s">
        <v>19</v>
      </c>
      <c r="I4342" s="231"/>
      <c r="J4342" s="228"/>
      <c r="K4342" s="228"/>
      <c r="L4342" s="232"/>
      <c r="M4342" s="233"/>
      <c r="N4342" s="234"/>
      <c r="O4342" s="234"/>
      <c r="P4342" s="234"/>
      <c r="Q4342" s="234"/>
      <c r="R4342" s="234"/>
      <c r="S4342" s="234"/>
      <c r="T4342" s="235"/>
      <c r="AT4342" s="236" t="s">
        <v>546</v>
      </c>
      <c r="AU4342" s="236" t="s">
        <v>85</v>
      </c>
      <c r="AV4342" s="15" t="s">
        <v>79</v>
      </c>
      <c r="AW4342" s="15" t="s">
        <v>33</v>
      </c>
      <c r="AX4342" s="15" t="s">
        <v>72</v>
      </c>
      <c r="AY4342" s="236" t="s">
        <v>525</v>
      </c>
    </row>
    <row r="4343" spans="2:51" s="13" customFormat="1" ht="11.25">
      <c r="B4343" s="204"/>
      <c r="C4343" s="205"/>
      <c r="D4343" s="206" t="s">
        <v>546</v>
      </c>
      <c r="E4343" s="207" t="s">
        <v>19</v>
      </c>
      <c r="F4343" s="208" t="s">
        <v>3887</v>
      </c>
      <c r="G4343" s="205"/>
      <c r="H4343" s="209">
        <v>55.41</v>
      </c>
      <c r="I4343" s="210"/>
      <c r="J4343" s="205"/>
      <c r="K4343" s="205"/>
      <c r="L4343" s="211"/>
      <c r="M4343" s="212"/>
      <c r="N4343" s="213"/>
      <c r="O4343" s="213"/>
      <c r="P4343" s="213"/>
      <c r="Q4343" s="213"/>
      <c r="R4343" s="213"/>
      <c r="S4343" s="213"/>
      <c r="T4343" s="214"/>
      <c r="AT4343" s="215" t="s">
        <v>546</v>
      </c>
      <c r="AU4343" s="215" t="s">
        <v>85</v>
      </c>
      <c r="AV4343" s="13" t="s">
        <v>85</v>
      </c>
      <c r="AW4343" s="13" t="s">
        <v>33</v>
      </c>
      <c r="AX4343" s="13" t="s">
        <v>72</v>
      </c>
      <c r="AY4343" s="215" t="s">
        <v>525</v>
      </c>
    </row>
    <row r="4344" spans="2:51" s="15" customFormat="1" ht="11.25">
      <c r="B4344" s="227"/>
      <c r="C4344" s="228"/>
      <c r="D4344" s="206" t="s">
        <v>546</v>
      </c>
      <c r="E4344" s="229" t="s">
        <v>19</v>
      </c>
      <c r="F4344" s="230" t="s">
        <v>2050</v>
      </c>
      <c r="G4344" s="228"/>
      <c r="H4344" s="229" t="s">
        <v>19</v>
      </c>
      <c r="I4344" s="231"/>
      <c r="J4344" s="228"/>
      <c r="K4344" s="228"/>
      <c r="L4344" s="232"/>
      <c r="M4344" s="233"/>
      <c r="N4344" s="234"/>
      <c r="O4344" s="234"/>
      <c r="P4344" s="234"/>
      <c r="Q4344" s="234"/>
      <c r="R4344" s="234"/>
      <c r="S4344" s="234"/>
      <c r="T4344" s="235"/>
      <c r="AT4344" s="236" t="s">
        <v>546</v>
      </c>
      <c r="AU4344" s="236" t="s">
        <v>85</v>
      </c>
      <c r="AV4344" s="15" t="s">
        <v>79</v>
      </c>
      <c r="AW4344" s="15" t="s">
        <v>33</v>
      </c>
      <c r="AX4344" s="15" t="s">
        <v>72</v>
      </c>
      <c r="AY4344" s="236" t="s">
        <v>525</v>
      </c>
    </row>
    <row r="4345" spans="2:51" s="13" customFormat="1" ht="11.25">
      <c r="B4345" s="204"/>
      <c r="C4345" s="205"/>
      <c r="D4345" s="206" t="s">
        <v>546</v>
      </c>
      <c r="E4345" s="207" t="s">
        <v>19</v>
      </c>
      <c r="F4345" s="208" t="s">
        <v>3882</v>
      </c>
      <c r="G4345" s="205"/>
      <c r="H4345" s="209">
        <v>23.08</v>
      </c>
      <c r="I4345" s="210"/>
      <c r="J4345" s="205"/>
      <c r="K4345" s="205"/>
      <c r="L4345" s="211"/>
      <c r="M4345" s="212"/>
      <c r="N4345" s="213"/>
      <c r="O4345" s="213"/>
      <c r="P4345" s="213"/>
      <c r="Q4345" s="213"/>
      <c r="R4345" s="213"/>
      <c r="S4345" s="213"/>
      <c r="T4345" s="214"/>
      <c r="AT4345" s="215" t="s">
        <v>546</v>
      </c>
      <c r="AU4345" s="215" t="s">
        <v>85</v>
      </c>
      <c r="AV4345" s="13" t="s">
        <v>85</v>
      </c>
      <c r="AW4345" s="13" t="s">
        <v>33</v>
      </c>
      <c r="AX4345" s="13" t="s">
        <v>72</v>
      </c>
      <c r="AY4345" s="215" t="s">
        <v>525</v>
      </c>
    </row>
    <row r="4346" spans="2:51" s="15" customFormat="1" ht="11.25">
      <c r="B4346" s="227"/>
      <c r="C4346" s="228"/>
      <c r="D4346" s="206" t="s">
        <v>546</v>
      </c>
      <c r="E4346" s="229" t="s">
        <v>19</v>
      </c>
      <c r="F4346" s="230" t="s">
        <v>2061</v>
      </c>
      <c r="G4346" s="228"/>
      <c r="H4346" s="229" t="s">
        <v>19</v>
      </c>
      <c r="I4346" s="231"/>
      <c r="J4346" s="228"/>
      <c r="K4346" s="228"/>
      <c r="L4346" s="232"/>
      <c r="M4346" s="233"/>
      <c r="N4346" s="234"/>
      <c r="O4346" s="234"/>
      <c r="P4346" s="234"/>
      <c r="Q4346" s="234"/>
      <c r="R4346" s="234"/>
      <c r="S4346" s="234"/>
      <c r="T4346" s="235"/>
      <c r="AT4346" s="236" t="s">
        <v>546</v>
      </c>
      <c r="AU4346" s="236" t="s">
        <v>85</v>
      </c>
      <c r="AV4346" s="15" t="s">
        <v>79</v>
      </c>
      <c r="AW4346" s="15" t="s">
        <v>33</v>
      </c>
      <c r="AX4346" s="15" t="s">
        <v>72</v>
      </c>
      <c r="AY4346" s="236" t="s">
        <v>525</v>
      </c>
    </row>
    <row r="4347" spans="2:51" s="13" customFormat="1" ht="11.25">
      <c r="B4347" s="204"/>
      <c r="C4347" s="205"/>
      <c r="D4347" s="206" t="s">
        <v>546</v>
      </c>
      <c r="E4347" s="207" t="s">
        <v>19</v>
      </c>
      <c r="F4347" s="208" t="s">
        <v>3884</v>
      </c>
      <c r="G4347" s="205"/>
      <c r="H4347" s="209">
        <v>18.756</v>
      </c>
      <c r="I4347" s="210"/>
      <c r="J4347" s="205"/>
      <c r="K4347" s="205"/>
      <c r="L4347" s="211"/>
      <c r="M4347" s="212"/>
      <c r="N4347" s="213"/>
      <c r="O4347" s="213"/>
      <c r="P4347" s="213"/>
      <c r="Q4347" s="213"/>
      <c r="R4347" s="213"/>
      <c r="S4347" s="213"/>
      <c r="T4347" s="214"/>
      <c r="AT4347" s="215" t="s">
        <v>546</v>
      </c>
      <c r="AU4347" s="215" t="s">
        <v>85</v>
      </c>
      <c r="AV4347" s="13" t="s">
        <v>85</v>
      </c>
      <c r="AW4347" s="13" t="s">
        <v>33</v>
      </c>
      <c r="AX4347" s="13" t="s">
        <v>72</v>
      </c>
      <c r="AY4347" s="215" t="s">
        <v>525</v>
      </c>
    </row>
    <row r="4348" spans="2:51" s="15" customFormat="1" ht="11.25">
      <c r="B4348" s="227"/>
      <c r="C4348" s="228"/>
      <c r="D4348" s="206" t="s">
        <v>546</v>
      </c>
      <c r="E4348" s="229" t="s">
        <v>19</v>
      </c>
      <c r="F4348" s="230" t="s">
        <v>1919</v>
      </c>
      <c r="G4348" s="228"/>
      <c r="H4348" s="229" t="s">
        <v>19</v>
      </c>
      <c r="I4348" s="231"/>
      <c r="J4348" s="228"/>
      <c r="K4348" s="228"/>
      <c r="L4348" s="232"/>
      <c r="M4348" s="233"/>
      <c r="N4348" s="234"/>
      <c r="O4348" s="234"/>
      <c r="P4348" s="234"/>
      <c r="Q4348" s="234"/>
      <c r="R4348" s="234"/>
      <c r="S4348" s="234"/>
      <c r="T4348" s="235"/>
      <c r="AT4348" s="236" t="s">
        <v>546</v>
      </c>
      <c r="AU4348" s="236" t="s">
        <v>85</v>
      </c>
      <c r="AV4348" s="15" t="s">
        <v>79</v>
      </c>
      <c r="AW4348" s="15" t="s">
        <v>33</v>
      </c>
      <c r="AX4348" s="15" t="s">
        <v>72</v>
      </c>
      <c r="AY4348" s="236" t="s">
        <v>525</v>
      </c>
    </row>
    <row r="4349" spans="2:51" s="13" customFormat="1" ht="11.25">
      <c r="B4349" s="204"/>
      <c r="C4349" s="205"/>
      <c r="D4349" s="206" t="s">
        <v>546</v>
      </c>
      <c r="E4349" s="207" t="s">
        <v>19</v>
      </c>
      <c r="F4349" s="208" t="s">
        <v>3891</v>
      </c>
      <c r="G4349" s="205"/>
      <c r="H4349" s="209">
        <v>78.569999999999993</v>
      </c>
      <c r="I4349" s="210"/>
      <c r="J4349" s="205"/>
      <c r="K4349" s="205"/>
      <c r="L4349" s="211"/>
      <c r="M4349" s="212"/>
      <c r="N4349" s="213"/>
      <c r="O4349" s="213"/>
      <c r="P4349" s="213"/>
      <c r="Q4349" s="213"/>
      <c r="R4349" s="213"/>
      <c r="S4349" s="213"/>
      <c r="T4349" s="214"/>
      <c r="AT4349" s="215" t="s">
        <v>546</v>
      </c>
      <c r="AU4349" s="215" t="s">
        <v>85</v>
      </c>
      <c r="AV4349" s="13" t="s">
        <v>85</v>
      </c>
      <c r="AW4349" s="13" t="s">
        <v>33</v>
      </c>
      <c r="AX4349" s="13" t="s">
        <v>72</v>
      </c>
      <c r="AY4349" s="215" t="s">
        <v>525</v>
      </c>
    </row>
    <row r="4350" spans="2:51" s="15" customFormat="1" ht="11.25">
      <c r="B4350" s="227"/>
      <c r="C4350" s="228"/>
      <c r="D4350" s="206" t="s">
        <v>546</v>
      </c>
      <c r="E4350" s="229" t="s">
        <v>19</v>
      </c>
      <c r="F4350" s="230" t="s">
        <v>2075</v>
      </c>
      <c r="G4350" s="228"/>
      <c r="H4350" s="229" t="s">
        <v>19</v>
      </c>
      <c r="I4350" s="231"/>
      <c r="J4350" s="228"/>
      <c r="K4350" s="228"/>
      <c r="L4350" s="232"/>
      <c r="M4350" s="233"/>
      <c r="N4350" s="234"/>
      <c r="O4350" s="234"/>
      <c r="P4350" s="234"/>
      <c r="Q4350" s="234"/>
      <c r="R4350" s="234"/>
      <c r="S4350" s="234"/>
      <c r="T4350" s="235"/>
      <c r="AT4350" s="236" t="s">
        <v>546</v>
      </c>
      <c r="AU4350" s="236" t="s">
        <v>85</v>
      </c>
      <c r="AV4350" s="15" t="s">
        <v>79</v>
      </c>
      <c r="AW4350" s="15" t="s">
        <v>33</v>
      </c>
      <c r="AX4350" s="15" t="s">
        <v>72</v>
      </c>
      <c r="AY4350" s="236" t="s">
        <v>525</v>
      </c>
    </row>
    <row r="4351" spans="2:51" s="13" customFormat="1" ht="11.25">
      <c r="B4351" s="204"/>
      <c r="C4351" s="205"/>
      <c r="D4351" s="206" t="s">
        <v>546</v>
      </c>
      <c r="E4351" s="207" t="s">
        <v>19</v>
      </c>
      <c r="F4351" s="208" t="s">
        <v>3791</v>
      </c>
      <c r="G4351" s="205"/>
      <c r="H4351" s="209">
        <v>14</v>
      </c>
      <c r="I4351" s="210"/>
      <c r="J4351" s="205"/>
      <c r="K4351" s="205"/>
      <c r="L4351" s="211"/>
      <c r="M4351" s="212"/>
      <c r="N4351" s="213"/>
      <c r="O4351" s="213"/>
      <c r="P4351" s="213"/>
      <c r="Q4351" s="213"/>
      <c r="R4351" s="213"/>
      <c r="S4351" s="213"/>
      <c r="T4351" s="214"/>
      <c r="AT4351" s="215" t="s">
        <v>546</v>
      </c>
      <c r="AU4351" s="215" t="s">
        <v>85</v>
      </c>
      <c r="AV4351" s="13" t="s">
        <v>85</v>
      </c>
      <c r="AW4351" s="13" t="s">
        <v>33</v>
      </c>
      <c r="AX4351" s="13" t="s">
        <v>72</v>
      </c>
      <c r="AY4351" s="215" t="s">
        <v>525</v>
      </c>
    </row>
    <row r="4352" spans="2:51" s="15" customFormat="1" ht="11.25">
      <c r="B4352" s="227"/>
      <c r="C4352" s="228"/>
      <c r="D4352" s="206" t="s">
        <v>546</v>
      </c>
      <c r="E4352" s="229" t="s">
        <v>19</v>
      </c>
      <c r="F4352" s="230" t="s">
        <v>2077</v>
      </c>
      <c r="G4352" s="228"/>
      <c r="H4352" s="229" t="s">
        <v>19</v>
      </c>
      <c r="I4352" s="231"/>
      <c r="J4352" s="228"/>
      <c r="K4352" s="228"/>
      <c r="L4352" s="232"/>
      <c r="M4352" s="233"/>
      <c r="N4352" s="234"/>
      <c r="O4352" s="234"/>
      <c r="P4352" s="234"/>
      <c r="Q4352" s="234"/>
      <c r="R4352" s="234"/>
      <c r="S4352" s="234"/>
      <c r="T4352" s="235"/>
      <c r="AT4352" s="236" t="s">
        <v>546</v>
      </c>
      <c r="AU4352" s="236" t="s">
        <v>85</v>
      </c>
      <c r="AV4352" s="15" t="s">
        <v>79</v>
      </c>
      <c r="AW4352" s="15" t="s">
        <v>33</v>
      </c>
      <c r="AX4352" s="15" t="s">
        <v>72</v>
      </c>
      <c r="AY4352" s="236" t="s">
        <v>525</v>
      </c>
    </row>
    <row r="4353" spans="2:51" s="13" customFormat="1" ht="11.25">
      <c r="B4353" s="204"/>
      <c r="C4353" s="205"/>
      <c r="D4353" s="206" t="s">
        <v>546</v>
      </c>
      <c r="E4353" s="207" t="s">
        <v>19</v>
      </c>
      <c r="F4353" s="208" t="s">
        <v>3790</v>
      </c>
      <c r="G4353" s="205"/>
      <c r="H4353" s="209">
        <v>13.12</v>
      </c>
      <c r="I4353" s="210"/>
      <c r="J4353" s="205"/>
      <c r="K4353" s="205"/>
      <c r="L4353" s="211"/>
      <c r="M4353" s="212"/>
      <c r="N4353" s="213"/>
      <c r="O4353" s="213"/>
      <c r="P4353" s="213"/>
      <c r="Q4353" s="213"/>
      <c r="R4353" s="213"/>
      <c r="S4353" s="213"/>
      <c r="T4353" s="214"/>
      <c r="AT4353" s="215" t="s">
        <v>546</v>
      </c>
      <c r="AU4353" s="215" t="s">
        <v>85</v>
      </c>
      <c r="AV4353" s="13" t="s">
        <v>85</v>
      </c>
      <c r="AW4353" s="13" t="s">
        <v>33</v>
      </c>
      <c r="AX4353" s="13" t="s">
        <v>72</v>
      </c>
      <c r="AY4353" s="215" t="s">
        <v>525</v>
      </c>
    </row>
    <row r="4354" spans="2:51" s="15" customFormat="1" ht="11.25">
      <c r="B4354" s="227"/>
      <c r="C4354" s="228"/>
      <c r="D4354" s="206" t="s">
        <v>546</v>
      </c>
      <c r="E4354" s="229" t="s">
        <v>19</v>
      </c>
      <c r="F4354" s="230" t="s">
        <v>2079</v>
      </c>
      <c r="G4354" s="228"/>
      <c r="H4354" s="229" t="s">
        <v>19</v>
      </c>
      <c r="I4354" s="231"/>
      <c r="J4354" s="228"/>
      <c r="K4354" s="228"/>
      <c r="L4354" s="232"/>
      <c r="M4354" s="233"/>
      <c r="N4354" s="234"/>
      <c r="O4354" s="234"/>
      <c r="P4354" s="234"/>
      <c r="Q4354" s="234"/>
      <c r="R4354" s="234"/>
      <c r="S4354" s="234"/>
      <c r="T4354" s="235"/>
      <c r="AT4354" s="236" t="s">
        <v>546</v>
      </c>
      <c r="AU4354" s="236" t="s">
        <v>85</v>
      </c>
      <c r="AV4354" s="15" t="s">
        <v>79</v>
      </c>
      <c r="AW4354" s="15" t="s">
        <v>33</v>
      </c>
      <c r="AX4354" s="15" t="s">
        <v>72</v>
      </c>
      <c r="AY4354" s="236" t="s">
        <v>525</v>
      </c>
    </row>
    <row r="4355" spans="2:51" s="13" customFormat="1" ht="11.25">
      <c r="B4355" s="204"/>
      <c r="C4355" s="205"/>
      <c r="D4355" s="206" t="s">
        <v>546</v>
      </c>
      <c r="E4355" s="207" t="s">
        <v>19</v>
      </c>
      <c r="F4355" s="208" t="s">
        <v>3795</v>
      </c>
      <c r="G4355" s="205"/>
      <c r="H4355" s="209">
        <v>14.18</v>
      </c>
      <c r="I4355" s="210"/>
      <c r="J4355" s="205"/>
      <c r="K4355" s="205"/>
      <c r="L4355" s="211"/>
      <c r="M4355" s="212"/>
      <c r="N4355" s="213"/>
      <c r="O4355" s="213"/>
      <c r="P4355" s="213"/>
      <c r="Q4355" s="213"/>
      <c r="R4355" s="213"/>
      <c r="S4355" s="213"/>
      <c r="T4355" s="214"/>
      <c r="AT4355" s="215" t="s">
        <v>546</v>
      </c>
      <c r="AU4355" s="215" t="s">
        <v>85</v>
      </c>
      <c r="AV4355" s="13" t="s">
        <v>85</v>
      </c>
      <c r="AW4355" s="13" t="s">
        <v>33</v>
      </c>
      <c r="AX4355" s="13" t="s">
        <v>72</v>
      </c>
      <c r="AY4355" s="215" t="s">
        <v>525</v>
      </c>
    </row>
    <row r="4356" spans="2:51" s="15" customFormat="1" ht="11.25">
      <c r="B4356" s="227"/>
      <c r="C4356" s="228"/>
      <c r="D4356" s="206" t="s">
        <v>546</v>
      </c>
      <c r="E4356" s="229" t="s">
        <v>19</v>
      </c>
      <c r="F4356" s="230" t="s">
        <v>2083</v>
      </c>
      <c r="G4356" s="228"/>
      <c r="H4356" s="229" t="s">
        <v>19</v>
      </c>
      <c r="I4356" s="231"/>
      <c r="J4356" s="228"/>
      <c r="K4356" s="228"/>
      <c r="L4356" s="232"/>
      <c r="M4356" s="233"/>
      <c r="N4356" s="234"/>
      <c r="O4356" s="234"/>
      <c r="P4356" s="234"/>
      <c r="Q4356" s="234"/>
      <c r="R4356" s="234"/>
      <c r="S4356" s="234"/>
      <c r="T4356" s="235"/>
      <c r="AT4356" s="236" t="s">
        <v>546</v>
      </c>
      <c r="AU4356" s="236" t="s">
        <v>85</v>
      </c>
      <c r="AV4356" s="15" t="s">
        <v>79</v>
      </c>
      <c r="AW4356" s="15" t="s">
        <v>33</v>
      </c>
      <c r="AX4356" s="15" t="s">
        <v>72</v>
      </c>
      <c r="AY4356" s="236" t="s">
        <v>525</v>
      </c>
    </row>
    <row r="4357" spans="2:51" s="13" customFormat="1" ht="11.25">
      <c r="B4357" s="204"/>
      <c r="C4357" s="205"/>
      <c r="D4357" s="206" t="s">
        <v>546</v>
      </c>
      <c r="E4357" s="207" t="s">
        <v>19</v>
      </c>
      <c r="F4357" s="208" t="s">
        <v>3796</v>
      </c>
      <c r="G4357" s="205"/>
      <c r="H4357" s="209">
        <v>21.1</v>
      </c>
      <c r="I4357" s="210"/>
      <c r="J4357" s="205"/>
      <c r="K4357" s="205"/>
      <c r="L4357" s="211"/>
      <c r="M4357" s="212"/>
      <c r="N4357" s="213"/>
      <c r="O4357" s="213"/>
      <c r="P4357" s="213"/>
      <c r="Q4357" s="213"/>
      <c r="R4357" s="213"/>
      <c r="S4357" s="213"/>
      <c r="T4357" s="214"/>
      <c r="AT4357" s="215" t="s">
        <v>546</v>
      </c>
      <c r="AU4357" s="215" t="s">
        <v>85</v>
      </c>
      <c r="AV4357" s="13" t="s">
        <v>85</v>
      </c>
      <c r="AW4357" s="13" t="s">
        <v>33</v>
      </c>
      <c r="AX4357" s="13" t="s">
        <v>72</v>
      </c>
      <c r="AY4357" s="215" t="s">
        <v>525</v>
      </c>
    </row>
    <row r="4358" spans="2:51" s="15" customFormat="1" ht="11.25">
      <c r="B4358" s="227"/>
      <c r="C4358" s="228"/>
      <c r="D4358" s="206" t="s">
        <v>546</v>
      </c>
      <c r="E4358" s="229" t="s">
        <v>19</v>
      </c>
      <c r="F4358" s="230" t="s">
        <v>2088</v>
      </c>
      <c r="G4358" s="228"/>
      <c r="H4358" s="229" t="s">
        <v>19</v>
      </c>
      <c r="I4358" s="231"/>
      <c r="J4358" s="228"/>
      <c r="K4358" s="228"/>
      <c r="L4358" s="232"/>
      <c r="M4358" s="233"/>
      <c r="N4358" s="234"/>
      <c r="O4358" s="234"/>
      <c r="P4358" s="234"/>
      <c r="Q4358" s="234"/>
      <c r="R4358" s="234"/>
      <c r="S4358" s="234"/>
      <c r="T4358" s="235"/>
      <c r="AT4358" s="236" t="s">
        <v>546</v>
      </c>
      <c r="AU4358" s="236" t="s">
        <v>85</v>
      </c>
      <c r="AV4358" s="15" t="s">
        <v>79</v>
      </c>
      <c r="AW4358" s="15" t="s">
        <v>33</v>
      </c>
      <c r="AX4358" s="15" t="s">
        <v>72</v>
      </c>
      <c r="AY4358" s="236" t="s">
        <v>525</v>
      </c>
    </row>
    <row r="4359" spans="2:51" s="13" customFormat="1" ht="11.25">
      <c r="B4359" s="204"/>
      <c r="C4359" s="205"/>
      <c r="D4359" s="206" t="s">
        <v>546</v>
      </c>
      <c r="E4359" s="207" t="s">
        <v>19</v>
      </c>
      <c r="F4359" s="208" t="s">
        <v>3798</v>
      </c>
      <c r="G4359" s="205"/>
      <c r="H4359" s="209">
        <v>21.12</v>
      </c>
      <c r="I4359" s="210"/>
      <c r="J4359" s="205"/>
      <c r="K4359" s="205"/>
      <c r="L4359" s="211"/>
      <c r="M4359" s="212"/>
      <c r="N4359" s="213"/>
      <c r="O4359" s="213"/>
      <c r="P4359" s="213"/>
      <c r="Q4359" s="213"/>
      <c r="R4359" s="213"/>
      <c r="S4359" s="213"/>
      <c r="T4359" s="214"/>
      <c r="AT4359" s="215" t="s">
        <v>546</v>
      </c>
      <c r="AU4359" s="215" t="s">
        <v>85</v>
      </c>
      <c r="AV4359" s="13" t="s">
        <v>85</v>
      </c>
      <c r="AW4359" s="13" t="s">
        <v>33</v>
      </c>
      <c r="AX4359" s="13" t="s">
        <v>72</v>
      </c>
      <c r="AY4359" s="215" t="s">
        <v>525</v>
      </c>
    </row>
    <row r="4360" spans="2:51" s="15" customFormat="1" ht="11.25">
      <c r="B4360" s="227"/>
      <c r="C4360" s="228"/>
      <c r="D4360" s="206" t="s">
        <v>546</v>
      </c>
      <c r="E4360" s="229" t="s">
        <v>19</v>
      </c>
      <c r="F4360" s="230" t="s">
        <v>2092</v>
      </c>
      <c r="G4360" s="228"/>
      <c r="H4360" s="229" t="s">
        <v>19</v>
      </c>
      <c r="I4360" s="231"/>
      <c r="J4360" s="228"/>
      <c r="K4360" s="228"/>
      <c r="L4360" s="232"/>
      <c r="M4360" s="233"/>
      <c r="N4360" s="234"/>
      <c r="O4360" s="234"/>
      <c r="P4360" s="234"/>
      <c r="Q4360" s="234"/>
      <c r="R4360" s="234"/>
      <c r="S4360" s="234"/>
      <c r="T4360" s="235"/>
      <c r="AT4360" s="236" t="s">
        <v>546</v>
      </c>
      <c r="AU4360" s="236" t="s">
        <v>85</v>
      </c>
      <c r="AV4360" s="15" t="s">
        <v>79</v>
      </c>
      <c r="AW4360" s="15" t="s">
        <v>33</v>
      </c>
      <c r="AX4360" s="15" t="s">
        <v>72</v>
      </c>
      <c r="AY4360" s="236" t="s">
        <v>525</v>
      </c>
    </row>
    <row r="4361" spans="2:51" s="13" customFormat="1" ht="11.25">
      <c r="B4361" s="204"/>
      <c r="C4361" s="205"/>
      <c r="D4361" s="206" t="s">
        <v>546</v>
      </c>
      <c r="E4361" s="207" t="s">
        <v>19</v>
      </c>
      <c r="F4361" s="208" t="s">
        <v>3797</v>
      </c>
      <c r="G4361" s="205"/>
      <c r="H4361" s="209">
        <v>21.11</v>
      </c>
      <c r="I4361" s="210"/>
      <c r="J4361" s="205"/>
      <c r="K4361" s="205"/>
      <c r="L4361" s="211"/>
      <c r="M4361" s="212"/>
      <c r="N4361" s="213"/>
      <c r="O4361" s="213"/>
      <c r="P4361" s="213"/>
      <c r="Q4361" s="213"/>
      <c r="R4361" s="213"/>
      <c r="S4361" s="213"/>
      <c r="T4361" s="214"/>
      <c r="AT4361" s="215" t="s">
        <v>546</v>
      </c>
      <c r="AU4361" s="215" t="s">
        <v>85</v>
      </c>
      <c r="AV4361" s="13" t="s">
        <v>85</v>
      </c>
      <c r="AW4361" s="13" t="s">
        <v>33</v>
      </c>
      <c r="AX4361" s="13" t="s">
        <v>72</v>
      </c>
      <c r="AY4361" s="215" t="s">
        <v>525</v>
      </c>
    </row>
    <row r="4362" spans="2:51" s="15" customFormat="1" ht="11.25">
      <c r="B4362" s="227"/>
      <c r="C4362" s="228"/>
      <c r="D4362" s="206" t="s">
        <v>546</v>
      </c>
      <c r="E4362" s="229" t="s">
        <v>19</v>
      </c>
      <c r="F4362" s="230" t="s">
        <v>1921</v>
      </c>
      <c r="G4362" s="228"/>
      <c r="H4362" s="229" t="s">
        <v>19</v>
      </c>
      <c r="I4362" s="231"/>
      <c r="J4362" s="228"/>
      <c r="K4362" s="228"/>
      <c r="L4362" s="232"/>
      <c r="M4362" s="233"/>
      <c r="N4362" s="234"/>
      <c r="O4362" s="234"/>
      <c r="P4362" s="234"/>
      <c r="Q4362" s="234"/>
      <c r="R4362" s="234"/>
      <c r="S4362" s="234"/>
      <c r="T4362" s="235"/>
      <c r="AT4362" s="236" t="s">
        <v>546</v>
      </c>
      <c r="AU4362" s="236" t="s">
        <v>85</v>
      </c>
      <c r="AV4362" s="15" t="s">
        <v>79</v>
      </c>
      <c r="AW4362" s="15" t="s">
        <v>33</v>
      </c>
      <c r="AX4362" s="15" t="s">
        <v>72</v>
      </c>
      <c r="AY4362" s="236" t="s">
        <v>525</v>
      </c>
    </row>
    <row r="4363" spans="2:51" s="13" customFormat="1" ht="11.25">
      <c r="B4363" s="204"/>
      <c r="C4363" s="205"/>
      <c r="D4363" s="206" t="s">
        <v>546</v>
      </c>
      <c r="E4363" s="207" t="s">
        <v>19</v>
      </c>
      <c r="F4363" s="208" t="s">
        <v>3888</v>
      </c>
      <c r="G4363" s="205"/>
      <c r="H4363" s="209">
        <v>58.51</v>
      </c>
      <c r="I4363" s="210"/>
      <c r="J4363" s="205"/>
      <c r="K4363" s="205"/>
      <c r="L4363" s="211"/>
      <c r="M4363" s="212"/>
      <c r="N4363" s="213"/>
      <c r="O4363" s="213"/>
      <c r="P4363" s="213"/>
      <c r="Q4363" s="213"/>
      <c r="R4363" s="213"/>
      <c r="S4363" s="213"/>
      <c r="T4363" s="214"/>
      <c r="AT4363" s="215" t="s">
        <v>546</v>
      </c>
      <c r="AU4363" s="215" t="s">
        <v>85</v>
      </c>
      <c r="AV4363" s="13" t="s">
        <v>85</v>
      </c>
      <c r="AW4363" s="13" t="s">
        <v>33</v>
      </c>
      <c r="AX4363" s="13" t="s">
        <v>72</v>
      </c>
      <c r="AY4363" s="215" t="s">
        <v>525</v>
      </c>
    </row>
    <row r="4364" spans="2:51" s="15" customFormat="1" ht="11.25">
      <c r="B4364" s="227"/>
      <c r="C4364" s="228"/>
      <c r="D4364" s="206" t="s">
        <v>546</v>
      </c>
      <c r="E4364" s="229" t="s">
        <v>19</v>
      </c>
      <c r="F4364" s="230" t="s">
        <v>1925</v>
      </c>
      <c r="G4364" s="228"/>
      <c r="H4364" s="229" t="s">
        <v>19</v>
      </c>
      <c r="I4364" s="231"/>
      <c r="J4364" s="228"/>
      <c r="K4364" s="228"/>
      <c r="L4364" s="232"/>
      <c r="M4364" s="233"/>
      <c r="N4364" s="234"/>
      <c r="O4364" s="234"/>
      <c r="P4364" s="234"/>
      <c r="Q4364" s="234"/>
      <c r="R4364" s="234"/>
      <c r="S4364" s="234"/>
      <c r="T4364" s="235"/>
      <c r="AT4364" s="236" t="s">
        <v>546</v>
      </c>
      <c r="AU4364" s="236" t="s">
        <v>85</v>
      </c>
      <c r="AV4364" s="15" t="s">
        <v>79</v>
      </c>
      <c r="AW4364" s="15" t="s">
        <v>33</v>
      </c>
      <c r="AX4364" s="15" t="s">
        <v>72</v>
      </c>
      <c r="AY4364" s="236" t="s">
        <v>525</v>
      </c>
    </row>
    <row r="4365" spans="2:51" s="13" customFormat="1" ht="11.25">
      <c r="B4365" s="204"/>
      <c r="C4365" s="205"/>
      <c r="D4365" s="206" t="s">
        <v>546</v>
      </c>
      <c r="E4365" s="207" t="s">
        <v>19</v>
      </c>
      <c r="F4365" s="208" t="s">
        <v>4651</v>
      </c>
      <c r="G4365" s="205"/>
      <c r="H4365" s="209">
        <v>16.882000000000001</v>
      </c>
      <c r="I4365" s="210"/>
      <c r="J4365" s="205"/>
      <c r="K4365" s="205"/>
      <c r="L4365" s="211"/>
      <c r="M4365" s="212"/>
      <c r="N4365" s="213"/>
      <c r="O4365" s="213"/>
      <c r="P4365" s="213"/>
      <c r="Q4365" s="213"/>
      <c r="R4365" s="213"/>
      <c r="S4365" s="213"/>
      <c r="T4365" s="214"/>
      <c r="AT4365" s="215" t="s">
        <v>546</v>
      </c>
      <c r="AU4365" s="215" t="s">
        <v>85</v>
      </c>
      <c r="AV4365" s="13" t="s">
        <v>85</v>
      </c>
      <c r="AW4365" s="13" t="s">
        <v>33</v>
      </c>
      <c r="AX4365" s="13" t="s">
        <v>72</v>
      </c>
      <c r="AY4365" s="215" t="s">
        <v>525</v>
      </c>
    </row>
    <row r="4366" spans="2:51" s="15" customFormat="1" ht="11.25">
      <c r="B4366" s="227"/>
      <c r="C4366" s="228"/>
      <c r="D4366" s="206" t="s">
        <v>546</v>
      </c>
      <c r="E4366" s="229" t="s">
        <v>19</v>
      </c>
      <c r="F4366" s="230" t="s">
        <v>1928</v>
      </c>
      <c r="G4366" s="228"/>
      <c r="H4366" s="229" t="s">
        <v>19</v>
      </c>
      <c r="I4366" s="231"/>
      <c r="J4366" s="228"/>
      <c r="K4366" s="228"/>
      <c r="L4366" s="232"/>
      <c r="M4366" s="233"/>
      <c r="N4366" s="234"/>
      <c r="O4366" s="234"/>
      <c r="P4366" s="234"/>
      <c r="Q4366" s="234"/>
      <c r="R4366" s="234"/>
      <c r="S4366" s="234"/>
      <c r="T4366" s="235"/>
      <c r="AT4366" s="236" t="s">
        <v>546</v>
      </c>
      <c r="AU4366" s="236" t="s">
        <v>85</v>
      </c>
      <c r="AV4366" s="15" t="s">
        <v>79</v>
      </c>
      <c r="AW4366" s="15" t="s">
        <v>33</v>
      </c>
      <c r="AX4366" s="15" t="s">
        <v>72</v>
      </c>
      <c r="AY4366" s="236" t="s">
        <v>525</v>
      </c>
    </row>
    <row r="4367" spans="2:51" s="13" customFormat="1" ht="11.25">
      <c r="B4367" s="204"/>
      <c r="C4367" s="205"/>
      <c r="D4367" s="206" t="s">
        <v>546</v>
      </c>
      <c r="E4367" s="207" t="s">
        <v>19</v>
      </c>
      <c r="F4367" s="208" t="s">
        <v>3892</v>
      </c>
      <c r="G4367" s="205"/>
      <c r="H4367" s="209">
        <v>85.67</v>
      </c>
      <c r="I4367" s="210"/>
      <c r="J4367" s="205"/>
      <c r="K4367" s="205"/>
      <c r="L4367" s="211"/>
      <c r="M4367" s="212"/>
      <c r="N4367" s="213"/>
      <c r="O4367" s="213"/>
      <c r="P4367" s="213"/>
      <c r="Q4367" s="213"/>
      <c r="R4367" s="213"/>
      <c r="S4367" s="213"/>
      <c r="T4367" s="214"/>
      <c r="AT4367" s="215" t="s">
        <v>546</v>
      </c>
      <c r="AU4367" s="215" t="s">
        <v>85</v>
      </c>
      <c r="AV4367" s="13" t="s">
        <v>85</v>
      </c>
      <c r="AW4367" s="13" t="s">
        <v>33</v>
      </c>
      <c r="AX4367" s="13" t="s">
        <v>72</v>
      </c>
      <c r="AY4367" s="215" t="s">
        <v>525</v>
      </c>
    </row>
    <row r="4368" spans="2:51" s="15" customFormat="1" ht="11.25">
      <c r="B4368" s="227"/>
      <c r="C4368" s="228"/>
      <c r="D4368" s="206" t="s">
        <v>546</v>
      </c>
      <c r="E4368" s="229" t="s">
        <v>19</v>
      </c>
      <c r="F4368" s="230" t="s">
        <v>1931</v>
      </c>
      <c r="G4368" s="228"/>
      <c r="H4368" s="229" t="s">
        <v>19</v>
      </c>
      <c r="I4368" s="231"/>
      <c r="J4368" s="228"/>
      <c r="K4368" s="228"/>
      <c r="L4368" s="232"/>
      <c r="M4368" s="233"/>
      <c r="N4368" s="234"/>
      <c r="O4368" s="234"/>
      <c r="P4368" s="234"/>
      <c r="Q4368" s="234"/>
      <c r="R4368" s="234"/>
      <c r="S4368" s="234"/>
      <c r="T4368" s="235"/>
      <c r="AT4368" s="236" t="s">
        <v>546</v>
      </c>
      <c r="AU4368" s="236" t="s">
        <v>85</v>
      </c>
      <c r="AV4368" s="15" t="s">
        <v>79</v>
      </c>
      <c r="AW4368" s="15" t="s">
        <v>33</v>
      </c>
      <c r="AX4368" s="15" t="s">
        <v>72</v>
      </c>
      <c r="AY4368" s="236" t="s">
        <v>525</v>
      </c>
    </row>
    <row r="4369" spans="2:51" s="13" customFormat="1" ht="11.25">
      <c r="B4369" s="204"/>
      <c r="C4369" s="205"/>
      <c r="D4369" s="206" t="s">
        <v>546</v>
      </c>
      <c r="E4369" s="207" t="s">
        <v>19</v>
      </c>
      <c r="F4369" s="208" t="s">
        <v>3793</v>
      </c>
      <c r="G4369" s="205"/>
      <c r="H4369" s="209">
        <v>14.02</v>
      </c>
      <c r="I4369" s="210"/>
      <c r="J4369" s="205"/>
      <c r="K4369" s="205"/>
      <c r="L4369" s="211"/>
      <c r="M4369" s="212"/>
      <c r="N4369" s="213"/>
      <c r="O4369" s="213"/>
      <c r="P4369" s="213"/>
      <c r="Q4369" s="213"/>
      <c r="R4369" s="213"/>
      <c r="S4369" s="213"/>
      <c r="T4369" s="214"/>
      <c r="AT4369" s="215" t="s">
        <v>546</v>
      </c>
      <c r="AU4369" s="215" t="s">
        <v>85</v>
      </c>
      <c r="AV4369" s="13" t="s">
        <v>85</v>
      </c>
      <c r="AW4369" s="13" t="s">
        <v>33</v>
      </c>
      <c r="AX4369" s="13" t="s">
        <v>72</v>
      </c>
      <c r="AY4369" s="215" t="s">
        <v>525</v>
      </c>
    </row>
    <row r="4370" spans="2:51" s="15" customFormat="1" ht="11.25">
      <c r="B4370" s="227"/>
      <c r="C4370" s="228"/>
      <c r="D4370" s="206" t="s">
        <v>546</v>
      </c>
      <c r="E4370" s="229" t="s">
        <v>19</v>
      </c>
      <c r="F4370" s="230" t="s">
        <v>2110</v>
      </c>
      <c r="G4370" s="228"/>
      <c r="H4370" s="229" t="s">
        <v>19</v>
      </c>
      <c r="I4370" s="231"/>
      <c r="J4370" s="228"/>
      <c r="K4370" s="228"/>
      <c r="L4370" s="232"/>
      <c r="M4370" s="233"/>
      <c r="N4370" s="234"/>
      <c r="O4370" s="234"/>
      <c r="P4370" s="234"/>
      <c r="Q4370" s="234"/>
      <c r="R4370" s="234"/>
      <c r="S4370" s="234"/>
      <c r="T4370" s="235"/>
      <c r="AT4370" s="236" t="s">
        <v>546</v>
      </c>
      <c r="AU4370" s="236" t="s">
        <v>85</v>
      </c>
      <c r="AV4370" s="15" t="s">
        <v>79</v>
      </c>
      <c r="AW4370" s="15" t="s">
        <v>33</v>
      </c>
      <c r="AX4370" s="15" t="s">
        <v>72</v>
      </c>
      <c r="AY4370" s="236" t="s">
        <v>525</v>
      </c>
    </row>
    <row r="4371" spans="2:51" s="13" customFormat="1" ht="11.25">
      <c r="B4371" s="204"/>
      <c r="C4371" s="205"/>
      <c r="D4371" s="206" t="s">
        <v>546</v>
      </c>
      <c r="E4371" s="207" t="s">
        <v>19</v>
      </c>
      <c r="F4371" s="208" t="s">
        <v>3790</v>
      </c>
      <c r="G4371" s="205"/>
      <c r="H4371" s="209">
        <v>13.12</v>
      </c>
      <c r="I4371" s="210"/>
      <c r="J4371" s="205"/>
      <c r="K4371" s="205"/>
      <c r="L4371" s="211"/>
      <c r="M4371" s="212"/>
      <c r="N4371" s="213"/>
      <c r="O4371" s="213"/>
      <c r="P4371" s="213"/>
      <c r="Q4371" s="213"/>
      <c r="R4371" s="213"/>
      <c r="S4371" s="213"/>
      <c r="T4371" s="214"/>
      <c r="AT4371" s="215" t="s">
        <v>546</v>
      </c>
      <c r="AU4371" s="215" t="s">
        <v>85</v>
      </c>
      <c r="AV4371" s="13" t="s">
        <v>85</v>
      </c>
      <c r="AW4371" s="13" t="s">
        <v>33</v>
      </c>
      <c r="AX4371" s="13" t="s">
        <v>72</v>
      </c>
      <c r="AY4371" s="215" t="s">
        <v>525</v>
      </c>
    </row>
    <row r="4372" spans="2:51" s="15" customFormat="1" ht="11.25">
      <c r="B4372" s="227"/>
      <c r="C4372" s="228"/>
      <c r="D4372" s="206" t="s">
        <v>546</v>
      </c>
      <c r="E4372" s="229" t="s">
        <v>19</v>
      </c>
      <c r="F4372" s="230" t="s">
        <v>2112</v>
      </c>
      <c r="G4372" s="228"/>
      <c r="H4372" s="229" t="s">
        <v>19</v>
      </c>
      <c r="I4372" s="231"/>
      <c r="J4372" s="228"/>
      <c r="K4372" s="228"/>
      <c r="L4372" s="232"/>
      <c r="M4372" s="233"/>
      <c r="N4372" s="234"/>
      <c r="O4372" s="234"/>
      <c r="P4372" s="234"/>
      <c r="Q4372" s="234"/>
      <c r="R4372" s="234"/>
      <c r="S4372" s="234"/>
      <c r="T4372" s="235"/>
      <c r="AT4372" s="236" t="s">
        <v>546</v>
      </c>
      <c r="AU4372" s="236" t="s">
        <v>85</v>
      </c>
      <c r="AV4372" s="15" t="s">
        <v>79</v>
      </c>
      <c r="AW4372" s="15" t="s">
        <v>33</v>
      </c>
      <c r="AX4372" s="15" t="s">
        <v>72</v>
      </c>
      <c r="AY4372" s="236" t="s">
        <v>525</v>
      </c>
    </row>
    <row r="4373" spans="2:51" s="13" customFormat="1" ht="11.25">
      <c r="B4373" s="204"/>
      <c r="C4373" s="205"/>
      <c r="D4373" s="206" t="s">
        <v>546</v>
      </c>
      <c r="E4373" s="207" t="s">
        <v>19</v>
      </c>
      <c r="F4373" s="208" t="s">
        <v>3794</v>
      </c>
      <c r="G4373" s="205"/>
      <c r="H4373" s="209">
        <v>14.16</v>
      </c>
      <c r="I4373" s="210"/>
      <c r="J4373" s="205"/>
      <c r="K4373" s="205"/>
      <c r="L4373" s="211"/>
      <c r="M4373" s="212"/>
      <c r="N4373" s="213"/>
      <c r="O4373" s="213"/>
      <c r="P4373" s="213"/>
      <c r="Q4373" s="213"/>
      <c r="R4373" s="213"/>
      <c r="S4373" s="213"/>
      <c r="T4373" s="214"/>
      <c r="AT4373" s="215" t="s">
        <v>546</v>
      </c>
      <c r="AU4373" s="215" t="s">
        <v>85</v>
      </c>
      <c r="AV4373" s="13" t="s">
        <v>85</v>
      </c>
      <c r="AW4373" s="13" t="s">
        <v>33</v>
      </c>
      <c r="AX4373" s="13" t="s">
        <v>72</v>
      </c>
      <c r="AY4373" s="215" t="s">
        <v>525</v>
      </c>
    </row>
    <row r="4374" spans="2:51" s="15" customFormat="1" ht="11.25">
      <c r="B4374" s="227"/>
      <c r="C4374" s="228"/>
      <c r="D4374" s="206" t="s">
        <v>546</v>
      </c>
      <c r="E4374" s="229" t="s">
        <v>19</v>
      </c>
      <c r="F4374" s="230" t="s">
        <v>2116</v>
      </c>
      <c r="G4374" s="228"/>
      <c r="H4374" s="229" t="s">
        <v>19</v>
      </c>
      <c r="I4374" s="231"/>
      <c r="J4374" s="228"/>
      <c r="K4374" s="228"/>
      <c r="L4374" s="232"/>
      <c r="M4374" s="233"/>
      <c r="N4374" s="234"/>
      <c r="O4374" s="234"/>
      <c r="P4374" s="234"/>
      <c r="Q4374" s="234"/>
      <c r="R4374" s="234"/>
      <c r="S4374" s="234"/>
      <c r="T4374" s="235"/>
      <c r="AT4374" s="236" t="s">
        <v>546</v>
      </c>
      <c r="AU4374" s="236" t="s">
        <v>85</v>
      </c>
      <c r="AV4374" s="15" t="s">
        <v>79</v>
      </c>
      <c r="AW4374" s="15" t="s">
        <v>33</v>
      </c>
      <c r="AX4374" s="15" t="s">
        <v>72</v>
      </c>
      <c r="AY4374" s="236" t="s">
        <v>525</v>
      </c>
    </row>
    <row r="4375" spans="2:51" s="13" customFormat="1" ht="11.25">
      <c r="B4375" s="204"/>
      <c r="C4375" s="205"/>
      <c r="D4375" s="206" t="s">
        <v>546</v>
      </c>
      <c r="E4375" s="207" t="s">
        <v>19</v>
      </c>
      <c r="F4375" s="208" t="s">
        <v>3796</v>
      </c>
      <c r="G4375" s="205"/>
      <c r="H4375" s="209">
        <v>21.1</v>
      </c>
      <c r="I4375" s="210"/>
      <c r="J4375" s="205"/>
      <c r="K4375" s="205"/>
      <c r="L4375" s="211"/>
      <c r="M4375" s="212"/>
      <c r="N4375" s="213"/>
      <c r="O4375" s="213"/>
      <c r="P4375" s="213"/>
      <c r="Q4375" s="213"/>
      <c r="R4375" s="213"/>
      <c r="S4375" s="213"/>
      <c r="T4375" s="214"/>
      <c r="AT4375" s="215" t="s">
        <v>546</v>
      </c>
      <c r="AU4375" s="215" t="s">
        <v>85</v>
      </c>
      <c r="AV4375" s="13" t="s">
        <v>85</v>
      </c>
      <c r="AW4375" s="13" t="s">
        <v>33</v>
      </c>
      <c r="AX4375" s="13" t="s">
        <v>72</v>
      </c>
      <c r="AY4375" s="215" t="s">
        <v>525</v>
      </c>
    </row>
    <row r="4376" spans="2:51" s="15" customFormat="1" ht="11.25">
      <c r="B4376" s="227"/>
      <c r="C4376" s="228"/>
      <c r="D4376" s="206" t="s">
        <v>546</v>
      </c>
      <c r="E4376" s="229" t="s">
        <v>19</v>
      </c>
      <c r="F4376" s="230" t="s">
        <v>2121</v>
      </c>
      <c r="G4376" s="228"/>
      <c r="H4376" s="229" t="s">
        <v>19</v>
      </c>
      <c r="I4376" s="231"/>
      <c r="J4376" s="228"/>
      <c r="K4376" s="228"/>
      <c r="L4376" s="232"/>
      <c r="M4376" s="233"/>
      <c r="N4376" s="234"/>
      <c r="O4376" s="234"/>
      <c r="P4376" s="234"/>
      <c r="Q4376" s="234"/>
      <c r="R4376" s="234"/>
      <c r="S4376" s="234"/>
      <c r="T4376" s="235"/>
      <c r="AT4376" s="236" t="s">
        <v>546</v>
      </c>
      <c r="AU4376" s="236" t="s">
        <v>85</v>
      </c>
      <c r="AV4376" s="15" t="s">
        <v>79</v>
      </c>
      <c r="AW4376" s="15" t="s">
        <v>33</v>
      </c>
      <c r="AX4376" s="15" t="s">
        <v>72</v>
      </c>
      <c r="AY4376" s="236" t="s">
        <v>525</v>
      </c>
    </row>
    <row r="4377" spans="2:51" s="13" customFormat="1" ht="11.25">
      <c r="B4377" s="204"/>
      <c r="C4377" s="205"/>
      <c r="D4377" s="206" t="s">
        <v>546</v>
      </c>
      <c r="E4377" s="207" t="s">
        <v>19</v>
      </c>
      <c r="F4377" s="208" t="s">
        <v>3796</v>
      </c>
      <c r="G4377" s="205"/>
      <c r="H4377" s="209">
        <v>21.1</v>
      </c>
      <c r="I4377" s="210"/>
      <c r="J4377" s="205"/>
      <c r="K4377" s="205"/>
      <c r="L4377" s="211"/>
      <c r="M4377" s="212"/>
      <c r="N4377" s="213"/>
      <c r="O4377" s="213"/>
      <c r="P4377" s="213"/>
      <c r="Q4377" s="213"/>
      <c r="R4377" s="213"/>
      <c r="S4377" s="213"/>
      <c r="T4377" s="214"/>
      <c r="AT4377" s="215" t="s">
        <v>546</v>
      </c>
      <c r="AU4377" s="215" t="s">
        <v>85</v>
      </c>
      <c r="AV4377" s="13" t="s">
        <v>85</v>
      </c>
      <c r="AW4377" s="13" t="s">
        <v>33</v>
      </c>
      <c r="AX4377" s="13" t="s">
        <v>72</v>
      </c>
      <c r="AY4377" s="215" t="s">
        <v>525</v>
      </c>
    </row>
    <row r="4378" spans="2:51" s="15" customFormat="1" ht="11.25">
      <c r="B4378" s="227"/>
      <c r="C4378" s="228"/>
      <c r="D4378" s="206" t="s">
        <v>546</v>
      </c>
      <c r="E4378" s="229" t="s">
        <v>19</v>
      </c>
      <c r="F4378" s="230" t="s">
        <v>2125</v>
      </c>
      <c r="G4378" s="228"/>
      <c r="H4378" s="229" t="s">
        <v>19</v>
      </c>
      <c r="I4378" s="231"/>
      <c r="J4378" s="228"/>
      <c r="K4378" s="228"/>
      <c r="L4378" s="232"/>
      <c r="M4378" s="233"/>
      <c r="N4378" s="234"/>
      <c r="O4378" s="234"/>
      <c r="P4378" s="234"/>
      <c r="Q4378" s="234"/>
      <c r="R4378" s="234"/>
      <c r="S4378" s="234"/>
      <c r="T4378" s="235"/>
      <c r="AT4378" s="236" t="s">
        <v>546</v>
      </c>
      <c r="AU4378" s="236" t="s">
        <v>85</v>
      </c>
      <c r="AV4378" s="15" t="s">
        <v>79</v>
      </c>
      <c r="AW4378" s="15" t="s">
        <v>33</v>
      </c>
      <c r="AX4378" s="15" t="s">
        <v>72</v>
      </c>
      <c r="AY4378" s="236" t="s">
        <v>525</v>
      </c>
    </row>
    <row r="4379" spans="2:51" s="13" customFormat="1" ht="11.25">
      <c r="B4379" s="204"/>
      <c r="C4379" s="205"/>
      <c r="D4379" s="206" t="s">
        <v>546</v>
      </c>
      <c r="E4379" s="207" t="s">
        <v>19</v>
      </c>
      <c r="F4379" s="208" t="s">
        <v>3797</v>
      </c>
      <c r="G4379" s="205"/>
      <c r="H4379" s="209">
        <v>21.11</v>
      </c>
      <c r="I4379" s="210"/>
      <c r="J4379" s="205"/>
      <c r="K4379" s="205"/>
      <c r="L4379" s="211"/>
      <c r="M4379" s="212"/>
      <c r="N4379" s="213"/>
      <c r="O4379" s="213"/>
      <c r="P4379" s="213"/>
      <c r="Q4379" s="213"/>
      <c r="R4379" s="213"/>
      <c r="S4379" s="213"/>
      <c r="T4379" s="214"/>
      <c r="AT4379" s="215" t="s">
        <v>546</v>
      </c>
      <c r="AU4379" s="215" t="s">
        <v>85</v>
      </c>
      <c r="AV4379" s="13" t="s">
        <v>85</v>
      </c>
      <c r="AW4379" s="13" t="s">
        <v>33</v>
      </c>
      <c r="AX4379" s="13" t="s">
        <v>72</v>
      </c>
      <c r="AY4379" s="215" t="s">
        <v>525</v>
      </c>
    </row>
    <row r="4380" spans="2:51" s="15" customFormat="1" ht="11.25">
      <c r="B4380" s="227"/>
      <c r="C4380" s="228"/>
      <c r="D4380" s="206" t="s">
        <v>546</v>
      </c>
      <c r="E4380" s="229" t="s">
        <v>19</v>
      </c>
      <c r="F4380" s="230" t="s">
        <v>1933</v>
      </c>
      <c r="G4380" s="228"/>
      <c r="H4380" s="229" t="s">
        <v>19</v>
      </c>
      <c r="I4380" s="231"/>
      <c r="J4380" s="228"/>
      <c r="K4380" s="228"/>
      <c r="L4380" s="232"/>
      <c r="M4380" s="233"/>
      <c r="N4380" s="234"/>
      <c r="O4380" s="234"/>
      <c r="P4380" s="234"/>
      <c r="Q4380" s="234"/>
      <c r="R4380" s="234"/>
      <c r="S4380" s="234"/>
      <c r="T4380" s="235"/>
      <c r="AT4380" s="236" t="s">
        <v>546</v>
      </c>
      <c r="AU4380" s="236" t="s">
        <v>85</v>
      </c>
      <c r="AV4380" s="15" t="s">
        <v>79</v>
      </c>
      <c r="AW4380" s="15" t="s">
        <v>33</v>
      </c>
      <c r="AX4380" s="15" t="s">
        <v>72</v>
      </c>
      <c r="AY4380" s="236" t="s">
        <v>525</v>
      </c>
    </row>
    <row r="4381" spans="2:51" s="13" customFormat="1" ht="11.25">
      <c r="B4381" s="204"/>
      <c r="C4381" s="205"/>
      <c r="D4381" s="206" t="s">
        <v>546</v>
      </c>
      <c r="E4381" s="207" t="s">
        <v>19</v>
      </c>
      <c r="F4381" s="208" t="s">
        <v>3877</v>
      </c>
      <c r="G4381" s="205"/>
      <c r="H4381" s="209">
        <v>9.34</v>
      </c>
      <c r="I4381" s="210"/>
      <c r="J4381" s="205"/>
      <c r="K4381" s="205"/>
      <c r="L4381" s="211"/>
      <c r="M4381" s="212"/>
      <c r="N4381" s="213"/>
      <c r="O4381" s="213"/>
      <c r="P4381" s="213"/>
      <c r="Q4381" s="213"/>
      <c r="R4381" s="213"/>
      <c r="S4381" s="213"/>
      <c r="T4381" s="214"/>
      <c r="AT4381" s="215" t="s">
        <v>546</v>
      </c>
      <c r="AU4381" s="215" t="s">
        <v>85</v>
      </c>
      <c r="AV4381" s="13" t="s">
        <v>85</v>
      </c>
      <c r="AW4381" s="13" t="s">
        <v>33</v>
      </c>
      <c r="AX4381" s="13" t="s">
        <v>72</v>
      </c>
      <c r="AY4381" s="215" t="s">
        <v>525</v>
      </c>
    </row>
    <row r="4382" spans="2:51" s="16" customFormat="1" ht="11.25">
      <c r="B4382" s="237"/>
      <c r="C4382" s="238"/>
      <c r="D4382" s="206" t="s">
        <v>546</v>
      </c>
      <c r="E4382" s="239" t="s">
        <v>478</v>
      </c>
      <c r="F4382" s="240" t="s">
        <v>590</v>
      </c>
      <c r="G4382" s="238"/>
      <c r="H4382" s="241">
        <v>753.07799999999997</v>
      </c>
      <c r="I4382" s="242"/>
      <c r="J4382" s="238"/>
      <c r="K4382" s="238"/>
      <c r="L4382" s="243"/>
      <c r="M4382" s="244"/>
      <c r="N4382" s="245"/>
      <c r="O4382" s="245"/>
      <c r="P4382" s="245"/>
      <c r="Q4382" s="245"/>
      <c r="R4382" s="245"/>
      <c r="S4382" s="245"/>
      <c r="T4382" s="246"/>
      <c r="AT4382" s="247" t="s">
        <v>546</v>
      </c>
      <c r="AU4382" s="247" t="s">
        <v>85</v>
      </c>
      <c r="AV4382" s="16" t="s">
        <v>573</v>
      </c>
      <c r="AW4382" s="16" t="s">
        <v>33</v>
      </c>
      <c r="AX4382" s="16" t="s">
        <v>72</v>
      </c>
      <c r="AY4382" s="247" t="s">
        <v>525</v>
      </c>
    </row>
    <row r="4383" spans="2:51" s="15" customFormat="1" ht="11.25">
      <c r="B4383" s="227"/>
      <c r="C4383" s="228"/>
      <c r="D4383" s="206" t="s">
        <v>546</v>
      </c>
      <c r="E4383" s="229" t="s">
        <v>19</v>
      </c>
      <c r="F4383" s="230" t="s">
        <v>4652</v>
      </c>
      <c r="G4383" s="228"/>
      <c r="H4383" s="229" t="s">
        <v>19</v>
      </c>
      <c r="I4383" s="231"/>
      <c r="J4383" s="228"/>
      <c r="K4383" s="228"/>
      <c r="L4383" s="232"/>
      <c r="M4383" s="233"/>
      <c r="N4383" s="234"/>
      <c r="O4383" s="234"/>
      <c r="P4383" s="234"/>
      <c r="Q4383" s="234"/>
      <c r="R4383" s="234"/>
      <c r="S4383" s="234"/>
      <c r="T4383" s="235"/>
      <c r="AT4383" s="236" t="s">
        <v>546</v>
      </c>
      <c r="AU4383" s="236" t="s">
        <v>85</v>
      </c>
      <c r="AV4383" s="15" t="s">
        <v>79</v>
      </c>
      <c r="AW4383" s="15" t="s">
        <v>33</v>
      </c>
      <c r="AX4383" s="15" t="s">
        <v>72</v>
      </c>
      <c r="AY4383" s="236" t="s">
        <v>525</v>
      </c>
    </row>
    <row r="4384" spans="2:51" s="15" customFormat="1" ht="11.25">
      <c r="B4384" s="227"/>
      <c r="C4384" s="228"/>
      <c r="D4384" s="206" t="s">
        <v>546</v>
      </c>
      <c r="E4384" s="229" t="s">
        <v>19</v>
      </c>
      <c r="F4384" s="230" t="s">
        <v>1833</v>
      </c>
      <c r="G4384" s="228"/>
      <c r="H4384" s="229" t="s">
        <v>19</v>
      </c>
      <c r="I4384" s="231"/>
      <c r="J4384" s="228"/>
      <c r="K4384" s="228"/>
      <c r="L4384" s="232"/>
      <c r="M4384" s="233"/>
      <c r="N4384" s="234"/>
      <c r="O4384" s="234"/>
      <c r="P4384" s="234"/>
      <c r="Q4384" s="234"/>
      <c r="R4384" s="234"/>
      <c r="S4384" s="234"/>
      <c r="T4384" s="235"/>
      <c r="AT4384" s="236" t="s">
        <v>546</v>
      </c>
      <c r="AU4384" s="236" t="s">
        <v>85</v>
      </c>
      <c r="AV4384" s="15" t="s">
        <v>79</v>
      </c>
      <c r="AW4384" s="15" t="s">
        <v>33</v>
      </c>
      <c r="AX4384" s="15" t="s">
        <v>72</v>
      </c>
      <c r="AY4384" s="236" t="s">
        <v>525</v>
      </c>
    </row>
    <row r="4385" spans="1:65" s="13" customFormat="1" ht="11.25">
      <c r="B4385" s="204"/>
      <c r="C4385" s="205"/>
      <c r="D4385" s="206" t="s">
        <v>546</v>
      </c>
      <c r="E4385" s="207" t="s">
        <v>19</v>
      </c>
      <c r="F4385" s="208" t="s">
        <v>1834</v>
      </c>
      <c r="G4385" s="205"/>
      <c r="H4385" s="209">
        <v>6.73</v>
      </c>
      <c r="I4385" s="210"/>
      <c r="J4385" s="205"/>
      <c r="K4385" s="205"/>
      <c r="L4385" s="211"/>
      <c r="M4385" s="212"/>
      <c r="N4385" s="213"/>
      <c r="O4385" s="213"/>
      <c r="P4385" s="213"/>
      <c r="Q4385" s="213"/>
      <c r="R4385" s="213"/>
      <c r="S4385" s="213"/>
      <c r="T4385" s="214"/>
      <c r="AT4385" s="215" t="s">
        <v>546</v>
      </c>
      <c r="AU4385" s="215" t="s">
        <v>85</v>
      </c>
      <c r="AV4385" s="13" t="s">
        <v>85</v>
      </c>
      <c r="AW4385" s="13" t="s">
        <v>33</v>
      </c>
      <c r="AX4385" s="13" t="s">
        <v>72</v>
      </c>
      <c r="AY4385" s="215" t="s">
        <v>525</v>
      </c>
    </row>
    <row r="4386" spans="1:65" s="15" customFormat="1" ht="11.25">
      <c r="B4386" s="227"/>
      <c r="C4386" s="228"/>
      <c r="D4386" s="206" t="s">
        <v>546</v>
      </c>
      <c r="E4386" s="229" t="s">
        <v>19</v>
      </c>
      <c r="F4386" s="230" t="s">
        <v>1825</v>
      </c>
      <c r="G4386" s="228"/>
      <c r="H4386" s="229" t="s">
        <v>19</v>
      </c>
      <c r="I4386" s="231"/>
      <c r="J4386" s="228"/>
      <c r="K4386" s="228"/>
      <c r="L4386" s="232"/>
      <c r="M4386" s="233"/>
      <c r="N4386" s="234"/>
      <c r="O4386" s="234"/>
      <c r="P4386" s="234"/>
      <c r="Q4386" s="234"/>
      <c r="R4386" s="234"/>
      <c r="S4386" s="234"/>
      <c r="T4386" s="235"/>
      <c r="AT4386" s="236" t="s">
        <v>546</v>
      </c>
      <c r="AU4386" s="236" t="s">
        <v>85</v>
      </c>
      <c r="AV4386" s="15" t="s">
        <v>79</v>
      </c>
      <c r="AW4386" s="15" t="s">
        <v>33</v>
      </c>
      <c r="AX4386" s="15" t="s">
        <v>72</v>
      </c>
      <c r="AY4386" s="236" t="s">
        <v>525</v>
      </c>
    </row>
    <row r="4387" spans="1:65" s="13" customFormat="1" ht="11.25">
      <c r="B4387" s="204"/>
      <c r="C4387" s="205"/>
      <c r="D4387" s="206" t="s">
        <v>546</v>
      </c>
      <c r="E4387" s="207" t="s">
        <v>19</v>
      </c>
      <c r="F4387" s="208" t="s">
        <v>1826</v>
      </c>
      <c r="G4387" s="205"/>
      <c r="H4387" s="209">
        <v>4.88</v>
      </c>
      <c r="I4387" s="210"/>
      <c r="J4387" s="205"/>
      <c r="K4387" s="205"/>
      <c r="L4387" s="211"/>
      <c r="M4387" s="212"/>
      <c r="N4387" s="213"/>
      <c r="O4387" s="213"/>
      <c r="P4387" s="213"/>
      <c r="Q4387" s="213"/>
      <c r="R4387" s="213"/>
      <c r="S4387" s="213"/>
      <c r="T4387" s="214"/>
      <c r="AT4387" s="215" t="s">
        <v>546</v>
      </c>
      <c r="AU4387" s="215" t="s">
        <v>85</v>
      </c>
      <c r="AV4387" s="13" t="s">
        <v>85</v>
      </c>
      <c r="AW4387" s="13" t="s">
        <v>33</v>
      </c>
      <c r="AX4387" s="13" t="s">
        <v>72</v>
      </c>
      <c r="AY4387" s="215" t="s">
        <v>525</v>
      </c>
    </row>
    <row r="4388" spans="1:65" s="16" customFormat="1" ht="11.25">
      <c r="B4388" s="237"/>
      <c r="C4388" s="238"/>
      <c r="D4388" s="206" t="s">
        <v>546</v>
      </c>
      <c r="E4388" s="239" t="s">
        <v>484</v>
      </c>
      <c r="F4388" s="240" t="s">
        <v>590</v>
      </c>
      <c r="G4388" s="238"/>
      <c r="H4388" s="241">
        <v>11.61</v>
      </c>
      <c r="I4388" s="242"/>
      <c r="J4388" s="238"/>
      <c r="K4388" s="238"/>
      <c r="L4388" s="243"/>
      <c r="M4388" s="244"/>
      <c r="N4388" s="245"/>
      <c r="O4388" s="245"/>
      <c r="P4388" s="245"/>
      <c r="Q4388" s="245"/>
      <c r="R4388" s="245"/>
      <c r="S4388" s="245"/>
      <c r="T4388" s="246"/>
      <c r="AT4388" s="247" t="s">
        <v>546</v>
      </c>
      <c r="AU4388" s="247" t="s">
        <v>85</v>
      </c>
      <c r="AV4388" s="16" t="s">
        <v>573</v>
      </c>
      <c r="AW4388" s="16" t="s">
        <v>33</v>
      </c>
      <c r="AX4388" s="16" t="s">
        <v>72</v>
      </c>
      <c r="AY4388" s="247" t="s">
        <v>525</v>
      </c>
    </row>
    <row r="4389" spans="1:65" s="14" customFormat="1" ht="11.25">
      <c r="B4389" s="216"/>
      <c r="C4389" s="217"/>
      <c r="D4389" s="206" t="s">
        <v>546</v>
      </c>
      <c r="E4389" s="218" t="s">
        <v>19</v>
      </c>
      <c r="F4389" s="219" t="s">
        <v>552</v>
      </c>
      <c r="G4389" s="217"/>
      <c r="H4389" s="220">
        <v>1082.204</v>
      </c>
      <c r="I4389" s="221"/>
      <c r="J4389" s="217"/>
      <c r="K4389" s="217"/>
      <c r="L4389" s="222"/>
      <c r="M4389" s="223"/>
      <c r="N4389" s="224"/>
      <c r="O4389" s="224"/>
      <c r="P4389" s="224"/>
      <c r="Q4389" s="224"/>
      <c r="R4389" s="224"/>
      <c r="S4389" s="224"/>
      <c r="T4389" s="225"/>
      <c r="AT4389" s="226" t="s">
        <v>546</v>
      </c>
      <c r="AU4389" s="226" t="s">
        <v>85</v>
      </c>
      <c r="AV4389" s="14" t="s">
        <v>537</v>
      </c>
      <c r="AW4389" s="14" t="s">
        <v>33</v>
      </c>
      <c r="AX4389" s="14" t="s">
        <v>79</v>
      </c>
      <c r="AY4389" s="226" t="s">
        <v>525</v>
      </c>
    </row>
    <row r="4390" spans="1:65" s="2" customFormat="1" ht="37.9" customHeight="1">
      <c r="A4390" s="38"/>
      <c r="B4390" s="39"/>
      <c r="C4390" s="248" t="s">
        <v>4653</v>
      </c>
      <c r="D4390" s="248" t="s">
        <v>369</v>
      </c>
      <c r="E4390" s="249" t="s">
        <v>4654</v>
      </c>
      <c r="F4390" s="250" t="s">
        <v>4655</v>
      </c>
      <c r="G4390" s="251" t="s">
        <v>132</v>
      </c>
      <c r="H4390" s="252">
        <v>528.49800000000005</v>
      </c>
      <c r="I4390" s="253"/>
      <c r="J4390" s="254">
        <f>ROUND(I4390*H4390,2)</f>
        <v>0</v>
      </c>
      <c r="K4390" s="250" t="s">
        <v>19</v>
      </c>
      <c r="L4390" s="255"/>
      <c r="M4390" s="256" t="s">
        <v>19</v>
      </c>
      <c r="N4390" s="257" t="s">
        <v>44</v>
      </c>
      <c r="O4390" s="68"/>
      <c r="P4390" s="195">
        <f>O4390*H4390</f>
        <v>0</v>
      </c>
      <c r="Q4390" s="195">
        <v>2.64E-3</v>
      </c>
      <c r="R4390" s="195">
        <f>Q4390*H4390</f>
        <v>1.3952347200000002</v>
      </c>
      <c r="S4390" s="195">
        <v>0</v>
      </c>
      <c r="T4390" s="196">
        <f>S4390*H4390</f>
        <v>0</v>
      </c>
      <c r="U4390" s="38"/>
      <c r="V4390" s="38"/>
      <c r="W4390" s="38"/>
      <c r="X4390" s="38"/>
      <c r="Y4390" s="38"/>
      <c r="Z4390" s="38"/>
      <c r="AA4390" s="38"/>
      <c r="AB4390" s="38"/>
      <c r="AC4390" s="38"/>
      <c r="AD4390" s="38"/>
      <c r="AE4390" s="38"/>
      <c r="AR4390" s="197" t="s">
        <v>839</v>
      </c>
      <c r="AT4390" s="197" t="s">
        <v>369</v>
      </c>
      <c r="AU4390" s="197" t="s">
        <v>85</v>
      </c>
      <c r="AY4390" s="21" t="s">
        <v>525</v>
      </c>
      <c r="BE4390" s="198">
        <f>IF(N4390="základní",J4390,0)</f>
        <v>0</v>
      </c>
      <c r="BF4390" s="198">
        <f>IF(N4390="snížená",J4390,0)</f>
        <v>0</v>
      </c>
      <c r="BG4390" s="198">
        <f>IF(N4390="zákl. přenesená",J4390,0)</f>
        <v>0</v>
      </c>
      <c r="BH4390" s="198">
        <f>IF(N4390="sníž. přenesená",J4390,0)</f>
        <v>0</v>
      </c>
      <c r="BI4390" s="198">
        <f>IF(N4390="nulová",J4390,0)</f>
        <v>0</v>
      </c>
      <c r="BJ4390" s="21" t="s">
        <v>85</v>
      </c>
      <c r="BK4390" s="198">
        <f>ROUND(I4390*H4390,2)</f>
        <v>0</v>
      </c>
      <c r="BL4390" s="21" t="s">
        <v>642</v>
      </c>
      <c r="BM4390" s="197" t="s">
        <v>4656</v>
      </c>
    </row>
    <row r="4391" spans="1:65" s="2" customFormat="1" ht="19.5">
      <c r="A4391" s="38"/>
      <c r="B4391" s="39"/>
      <c r="C4391" s="40"/>
      <c r="D4391" s="206" t="s">
        <v>972</v>
      </c>
      <c r="E4391" s="40"/>
      <c r="F4391" s="258" t="s">
        <v>4657</v>
      </c>
      <c r="G4391" s="40"/>
      <c r="H4391" s="40"/>
      <c r="I4391" s="201"/>
      <c r="J4391" s="40"/>
      <c r="K4391" s="40"/>
      <c r="L4391" s="43"/>
      <c r="M4391" s="202"/>
      <c r="N4391" s="203"/>
      <c r="O4391" s="68"/>
      <c r="P4391" s="68"/>
      <c r="Q4391" s="68"/>
      <c r="R4391" s="68"/>
      <c r="S4391" s="68"/>
      <c r="T4391" s="69"/>
      <c r="U4391" s="38"/>
      <c r="V4391" s="38"/>
      <c r="W4391" s="38"/>
      <c r="X4391" s="38"/>
      <c r="Y4391" s="38"/>
      <c r="Z4391" s="38"/>
      <c r="AA4391" s="38"/>
      <c r="AB4391" s="38"/>
      <c r="AC4391" s="38"/>
      <c r="AD4391" s="38"/>
      <c r="AE4391" s="38"/>
      <c r="AT4391" s="21" t="s">
        <v>972</v>
      </c>
      <c r="AU4391" s="21" t="s">
        <v>85</v>
      </c>
    </row>
    <row r="4392" spans="1:65" s="15" customFormat="1" ht="11.25">
      <c r="B4392" s="227"/>
      <c r="C4392" s="228"/>
      <c r="D4392" s="206" t="s">
        <v>546</v>
      </c>
      <c r="E4392" s="229" t="s">
        <v>19</v>
      </c>
      <c r="F4392" s="230" t="s">
        <v>4658</v>
      </c>
      <c r="G4392" s="228"/>
      <c r="H4392" s="229" t="s">
        <v>19</v>
      </c>
      <c r="I4392" s="231"/>
      <c r="J4392" s="228"/>
      <c r="K4392" s="228"/>
      <c r="L4392" s="232"/>
      <c r="M4392" s="233"/>
      <c r="N4392" s="234"/>
      <c r="O4392" s="234"/>
      <c r="P4392" s="234"/>
      <c r="Q4392" s="234"/>
      <c r="R4392" s="234"/>
      <c r="S4392" s="234"/>
      <c r="T4392" s="235"/>
      <c r="AT4392" s="236" t="s">
        <v>546</v>
      </c>
      <c r="AU4392" s="236" t="s">
        <v>85</v>
      </c>
      <c r="AV4392" s="15" t="s">
        <v>79</v>
      </c>
      <c r="AW4392" s="15" t="s">
        <v>33</v>
      </c>
      <c r="AX4392" s="15" t="s">
        <v>72</v>
      </c>
      <c r="AY4392" s="236" t="s">
        <v>525</v>
      </c>
    </row>
    <row r="4393" spans="1:65" s="15" customFormat="1" ht="11.25">
      <c r="B4393" s="227"/>
      <c r="C4393" s="228"/>
      <c r="D4393" s="206" t="s">
        <v>546</v>
      </c>
      <c r="E4393" s="229" t="s">
        <v>19</v>
      </c>
      <c r="F4393" s="230" t="s">
        <v>1871</v>
      </c>
      <c r="G4393" s="228"/>
      <c r="H4393" s="229" t="s">
        <v>19</v>
      </c>
      <c r="I4393" s="231"/>
      <c r="J4393" s="228"/>
      <c r="K4393" s="228"/>
      <c r="L4393" s="232"/>
      <c r="M4393" s="233"/>
      <c r="N4393" s="234"/>
      <c r="O4393" s="234"/>
      <c r="P4393" s="234"/>
      <c r="Q4393" s="234"/>
      <c r="R4393" s="234"/>
      <c r="S4393" s="234"/>
      <c r="T4393" s="235"/>
      <c r="AT4393" s="236" t="s">
        <v>546</v>
      </c>
      <c r="AU4393" s="236" t="s">
        <v>85</v>
      </c>
      <c r="AV4393" s="15" t="s">
        <v>79</v>
      </c>
      <c r="AW4393" s="15" t="s">
        <v>33</v>
      </c>
      <c r="AX4393" s="15" t="s">
        <v>72</v>
      </c>
      <c r="AY4393" s="236" t="s">
        <v>525</v>
      </c>
    </row>
    <row r="4394" spans="1:65" s="13" customFormat="1" ht="11.25">
      <c r="B4394" s="204"/>
      <c r="C4394" s="205"/>
      <c r="D4394" s="206" t="s">
        <v>546</v>
      </c>
      <c r="E4394" s="207" t="s">
        <v>19</v>
      </c>
      <c r="F4394" s="208" t="s">
        <v>3878</v>
      </c>
      <c r="G4394" s="205"/>
      <c r="H4394" s="209">
        <v>12.15</v>
      </c>
      <c r="I4394" s="210"/>
      <c r="J4394" s="205"/>
      <c r="K4394" s="205"/>
      <c r="L4394" s="211"/>
      <c r="M4394" s="212"/>
      <c r="N4394" s="213"/>
      <c r="O4394" s="213"/>
      <c r="P4394" s="213"/>
      <c r="Q4394" s="213"/>
      <c r="R4394" s="213"/>
      <c r="S4394" s="213"/>
      <c r="T4394" s="214"/>
      <c r="AT4394" s="215" t="s">
        <v>546</v>
      </c>
      <c r="AU4394" s="215" t="s">
        <v>85</v>
      </c>
      <c r="AV4394" s="13" t="s">
        <v>85</v>
      </c>
      <c r="AW4394" s="13" t="s">
        <v>33</v>
      </c>
      <c r="AX4394" s="13" t="s">
        <v>72</v>
      </c>
      <c r="AY4394" s="215" t="s">
        <v>525</v>
      </c>
    </row>
    <row r="4395" spans="1:65" s="15" customFormat="1" ht="11.25">
      <c r="B4395" s="227"/>
      <c r="C4395" s="228"/>
      <c r="D4395" s="206" t="s">
        <v>546</v>
      </c>
      <c r="E4395" s="229" t="s">
        <v>19</v>
      </c>
      <c r="F4395" s="230" t="s">
        <v>1835</v>
      </c>
      <c r="G4395" s="228"/>
      <c r="H4395" s="229" t="s">
        <v>19</v>
      </c>
      <c r="I4395" s="231"/>
      <c r="J4395" s="228"/>
      <c r="K4395" s="228"/>
      <c r="L4395" s="232"/>
      <c r="M4395" s="233"/>
      <c r="N4395" s="234"/>
      <c r="O4395" s="234"/>
      <c r="P4395" s="234"/>
      <c r="Q4395" s="234"/>
      <c r="R4395" s="234"/>
      <c r="S4395" s="234"/>
      <c r="T4395" s="235"/>
      <c r="AT4395" s="236" t="s">
        <v>546</v>
      </c>
      <c r="AU4395" s="236" t="s">
        <v>85</v>
      </c>
      <c r="AV4395" s="15" t="s">
        <v>79</v>
      </c>
      <c r="AW4395" s="15" t="s">
        <v>33</v>
      </c>
      <c r="AX4395" s="15" t="s">
        <v>72</v>
      </c>
      <c r="AY4395" s="236" t="s">
        <v>525</v>
      </c>
    </row>
    <row r="4396" spans="1:65" s="13" customFormat="1" ht="11.25">
      <c r="B4396" s="204"/>
      <c r="C4396" s="205"/>
      <c r="D4396" s="206" t="s">
        <v>546</v>
      </c>
      <c r="E4396" s="207" t="s">
        <v>19</v>
      </c>
      <c r="F4396" s="208" t="s">
        <v>1836</v>
      </c>
      <c r="G4396" s="205"/>
      <c r="H4396" s="209">
        <v>22.43</v>
      </c>
      <c r="I4396" s="210"/>
      <c r="J4396" s="205"/>
      <c r="K4396" s="205"/>
      <c r="L4396" s="211"/>
      <c r="M4396" s="212"/>
      <c r="N4396" s="213"/>
      <c r="O4396" s="213"/>
      <c r="P4396" s="213"/>
      <c r="Q4396" s="213"/>
      <c r="R4396" s="213"/>
      <c r="S4396" s="213"/>
      <c r="T4396" s="214"/>
      <c r="AT4396" s="215" t="s">
        <v>546</v>
      </c>
      <c r="AU4396" s="215" t="s">
        <v>85</v>
      </c>
      <c r="AV4396" s="13" t="s">
        <v>85</v>
      </c>
      <c r="AW4396" s="13" t="s">
        <v>33</v>
      </c>
      <c r="AX4396" s="13" t="s">
        <v>72</v>
      </c>
      <c r="AY4396" s="215" t="s">
        <v>525</v>
      </c>
    </row>
    <row r="4397" spans="1:65" s="15" customFormat="1" ht="11.25">
      <c r="B4397" s="227"/>
      <c r="C4397" s="228"/>
      <c r="D4397" s="206" t="s">
        <v>546</v>
      </c>
      <c r="E4397" s="229" t="s">
        <v>19</v>
      </c>
      <c r="F4397" s="230" t="s">
        <v>1878</v>
      </c>
      <c r="G4397" s="228"/>
      <c r="H4397" s="229" t="s">
        <v>19</v>
      </c>
      <c r="I4397" s="231"/>
      <c r="J4397" s="228"/>
      <c r="K4397" s="228"/>
      <c r="L4397" s="232"/>
      <c r="M4397" s="233"/>
      <c r="N4397" s="234"/>
      <c r="O4397" s="234"/>
      <c r="P4397" s="234"/>
      <c r="Q4397" s="234"/>
      <c r="R4397" s="234"/>
      <c r="S4397" s="234"/>
      <c r="T4397" s="235"/>
      <c r="AT4397" s="236" t="s">
        <v>546</v>
      </c>
      <c r="AU4397" s="236" t="s">
        <v>85</v>
      </c>
      <c r="AV4397" s="15" t="s">
        <v>79</v>
      </c>
      <c r="AW4397" s="15" t="s">
        <v>33</v>
      </c>
      <c r="AX4397" s="15" t="s">
        <v>72</v>
      </c>
      <c r="AY4397" s="236" t="s">
        <v>525</v>
      </c>
    </row>
    <row r="4398" spans="1:65" s="13" customFormat="1" ht="11.25">
      <c r="B4398" s="204"/>
      <c r="C4398" s="205"/>
      <c r="D4398" s="206" t="s">
        <v>546</v>
      </c>
      <c r="E4398" s="207" t="s">
        <v>19</v>
      </c>
      <c r="F4398" s="208" t="s">
        <v>3788</v>
      </c>
      <c r="G4398" s="205"/>
      <c r="H4398" s="209">
        <v>8.0500000000000007</v>
      </c>
      <c r="I4398" s="210"/>
      <c r="J4398" s="205"/>
      <c r="K4398" s="205"/>
      <c r="L4398" s="211"/>
      <c r="M4398" s="212"/>
      <c r="N4398" s="213"/>
      <c r="O4398" s="213"/>
      <c r="P4398" s="213"/>
      <c r="Q4398" s="213"/>
      <c r="R4398" s="213"/>
      <c r="S4398" s="213"/>
      <c r="T4398" s="214"/>
      <c r="AT4398" s="215" t="s">
        <v>546</v>
      </c>
      <c r="AU4398" s="215" t="s">
        <v>85</v>
      </c>
      <c r="AV4398" s="13" t="s">
        <v>85</v>
      </c>
      <c r="AW4398" s="13" t="s">
        <v>33</v>
      </c>
      <c r="AX4398" s="13" t="s">
        <v>72</v>
      </c>
      <c r="AY4398" s="215" t="s">
        <v>525</v>
      </c>
    </row>
    <row r="4399" spans="1:65" s="15" customFormat="1" ht="11.25">
      <c r="B4399" s="227"/>
      <c r="C4399" s="228"/>
      <c r="D4399" s="206" t="s">
        <v>546</v>
      </c>
      <c r="E4399" s="229" t="s">
        <v>19</v>
      </c>
      <c r="F4399" s="230" t="s">
        <v>1889</v>
      </c>
      <c r="G4399" s="228"/>
      <c r="H4399" s="229" t="s">
        <v>19</v>
      </c>
      <c r="I4399" s="231"/>
      <c r="J4399" s="228"/>
      <c r="K4399" s="228"/>
      <c r="L4399" s="232"/>
      <c r="M4399" s="233"/>
      <c r="N4399" s="234"/>
      <c r="O4399" s="234"/>
      <c r="P4399" s="234"/>
      <c r="Q4399" s="234"/>
      <c r="R4399" s="234"/>
      <c r="S4399" s="234"/>
      <c r="T4399" s="235"/>
      <c r="AT4399" s="236" t="s">
        <v>546</v>
      </c>
      <c r="AU4399" s="236" t="s">
        <v>85</v>
      </c>
      <c r="AV4399" s="15" t="s">
        <v>79</v>
      </c>
      <c r="AW4399" s="15" t="s">
        <v>33</v>
      </c>
      <c r="AX4399" s="15" t="s">
        <v>72</v>
      </c>
      <c r="AY4399" s="236" t="s">
        <v>525</v>
      </c>
    </row>
    <row r="4400" spans="1:65" s="13" customFormat="1" ht="11.25">
      <c r="B4400" s="204"/>
      <c r="C4400" s="205"/>
      <c r="D4400" s="206" t="s">
        <v>546</v>
      </c>
      <c r="E4400" s="207" t="s">
        <v>19</v>
      </c>
      <c r="F4400" s="208" t="s">
        <v>3824</v>
      </c>
      <c r="G4400" s="205"/>
      <c r="H4400" s="209">
        <v>42.88</v>
      </c>
      <c r="I4400" s="210"/>
      <c r="J4400" s="205"/>
      <c r="K4400" s="205"/>
      <c r="L4400" s="211"/>
      <c r="M4400" s="212"/>
      <c r="N4400" s="213"/>
      <c r="O4400" s="213"/>
      <c r="P4400" s="213"/>
      <c r="Q4400" s="213"/>
      <c r="R4400" s="213"/>
      <c r="S4400" s="213"/>
      <c r="T4400" s="214"/>
      <c r="AT4400" s="215" t="s">
        <v>546</v>
      </c>
      <c r="AU4400" s="215" t="s">
        <v>85</v>
      </c>
      <c r="AV4400" s="13" t="s">
        <v>85</v>
      </c>
      <c r="AW4400" s="13" t="s">
        <v>33</v>
      </c>
      <c r="AX4400" s="13" t="s">
        <v>72</v>
      </c>
      <c r="AY4400" s="215" t="s">
        <v>525</v>
      </c>
    </row>
    <row r="4401" spans="2:51" s="15" customFormat="1" ht="11.25">
      <c r="B4401" s="227"/>
      <c r="C4401" s="228"/>
      <c r="D4401" s="206" t="s">
        <v>546</v>
      </c>
      <c r="E4401" s="229" t="s">
        <v>19</v>
      </c>
      <c r="F4401" s="230" t="s">
        <v>1827</v>
      </c>
      <c r="G4401" s="228"/>
      <c r="H4401" s="229" t="s">
        <v>19</v>
      </c>
      <c r="I4401" s="231"/>
      <c r="J4401" s="228"/>
      <c r="K4401" s="228"/>
      <c r="L4401" s="232"/>
      <c r="M4401" s="233"/>
      <c r="N4401" s="234"/>
      <c r="O4401" s="234"/>
      <c r="P4401" s="234"/>
      <c r="Q4401" s="234"/>
      <c r="R4401" s="234"/>
      <c r="S4401" s="234"/>
      <c r="T4401" s="235"/>
      <c r="AT4401" s="236" t="s">
        <v>546</v>
      </c>
      <c r="AU4401" s="236" t="s">
        <v>85</v>
      </c>
      <c r="AV4401" s="15" t="s">
        <v>79</v>
      </c>
      <c r="AW4401" s="15" t="s">
        <v>33</v>
      </c>
      <c r="AX4401" s="15" t="s">
        <v>72</v>
      </c>
      <c r="AY4401" s="236" t="s">
        <v>525</v>
      </c>
    </row>
    <row r="4402" spans="2:51" s="13" customFormat="1" ht="11.25">
      <c r="B4402" s="204"/>
      <c r="C4402" s="205"/>
      <c r="D4402" s="206" t="s">
        <v>546</v>
      </c>
      <c r="E4402" s="207" t="s">
        <v>19</v>
      </c>
      <c r="F4402" s="208" t="s">
        <v>1828</v>
      </c>
      <c r="G4402" s="205"/>
      <c r="H4402" s="209">
        <v>5.46</v>
      </c>
      <c r="I4402" s="210"/>
      <c r="J4402" s="205"/>
      <c r="K4402" s="205"/>
      <c r="L4402" s="211"/>
      <c r="M4402" s="212"/>
      <c r="N4402" s="213"/>
      <c r="O4402" s="213"/>
      <c r="P4402" s="213"/>
      <c r="Q4402" s="213"/>
      <c r="R4402" s="213"/>
      <c r="S4402" s="213"/>
      <c r="T4402" s="214"/>
      <c r="AT4402" s="215" t="s">
        <v>546</v>
      </c>
      <c r="AU4402" s="215" t="s">
        <v>85</v>
      </c>
      <c r="AV4402" s="13" t="s">
        <v>85</v>
      </c>
      <c r="AW4402" s="13" t="s">
        <v>33</v>
      </c>
      <c r="AX4402" s="13" t="s">
        <v>72</v>
      </c>
      <c r="AY4402" s="215" t="s">
        <v>525</v>
      </c>
    </row>
    <row r="4403" spans="2:51" s="15" customFormat="1" ht="11.25">
      <c r="B4403" s="227"/>
      <c r="C4403" s="228"/>
      <c r="D4403" s="206" t="s">
        <v>546</v>
      </c>
      <c r="E4403" s="229" t="s">
        <v>19</v>
      </c>
      <c r="F4403" s="230" t="s">
        <v>1905</v>
      </c>
      <c r="G4403" s="228"/>
      <c r="H4403" s="229" t="s">
        <v>19</v>
      </c>
      <c r="I4403" s="231"/>
      <c r="J4403" s="228"/>
      <c r="K4403" s="228"/>
      <c r="L4403" s="232"/>
      <c r="M4403" s="233"/>
      <c r="N4403" s="234"/>
      <c r="O4403" s="234"/>
      <c r="P4403" s="234"/>
      <c r="Q4403" s="234"/>
      <c r="R4403" s="234"/>
      <c r="S4403" s="234"/>
      <c r="T4403" s="235"/>
      <c r="AT4403" s="236" t="s">
        <v>546</v>
      </c>
      <c r="AU4403" s="236" t="s">
        <v>85</v>
      </c>
      <c r="AV4403" s="15" t="s">
        <v>79</v>
      </c>
      <c r="AW4403" s="15" t="s">
        <v>33</v>
      </c>
      <c r="AX4403" s="15" t="s">
        <v>72</v>
      </c>
      <c r="AY4403" s="236" t="s">
        <v>525</v>
      </c>
    </row>
    <row r="4404" spans="2:51" s="13" customFormat="1" ht="11.25">
      <c r="B4404" s="204"/>
      <c r="C4404" s="205"/>
      <c r="D4404" s="206" t="s">
        <v>546</v>
      </c>
      <c r="E4404" s="207" t="s">
        <v>19</v>
      </c>
      <c r="F4404" s="208" t="s">
        <v>4648</v>
      </c>
      <c r="G4404" s="205"/>
      <c r="H4404" s="209">
        <v>22.8</v>
      </c>
      <c r="I4404" s="210"/>
      <c r="J4404" s="205"/>
      <c r="K4404" s="205"/>
      <c r="L4404" s="211"/>
      <c r="M4404" s="212"/>
      <c r="N4404" s="213"/>
      <c r="O4404" s="213"/>
      <c r="P4404" s="213"/>
      <c r="Q4404" s="213"/>
      <c r="R4404" s="213"/>
      <c r="S4404" s="213"/>
      <c r="T4404" s="214"/>
      <c r="AT4404" s="215" t="s">
        <v>546</v>
      </c>
      <c r="AU4404" s="215" t="s">
        <v>85</v>
      </c>
      <c r="AV4404" s="13" t="s">
        <v>85</v>
      </c>
      <c r="AW4404" s="13" t="s">
        <v>33</v>
      </c>
      <c r="AX4404" s="13" t="s">
        <v>72</v>
      </c>
      <c r="AY4404" s="215" t="s">
        <v>525</v>
      </c>
    </row>
    <row r="4405" spans="2:51" s="15" customFormat="1" ht="11.25">
      <c r="B4405" s="227"/>
      <c r="C4405" s="228"/>
      <c r="D4405" s="206" t="s">
        <v>546</v>
      </c>
      <c r="E4405" s="229" t="s">
        <v>19</v>
      </c>
      <c r="F4405" s="230" t="s">
        <v>1910</v>
      </c>
      <c r="G4405" s="228"/>
      <c r="H4405" s="229" t="s">
        <v>19</v>
      </c>
      <c r="I4405" s="231"/>
      <c r="J4405" s="228"/>
      <c r="K4405" s="228"/>
      <c r="L4405" s="232"/>
      <c r="M4405" s="233"/>
      <c r="N4405" s="234"/>
      <c r="O4405" s="234"/>
      <c r="P4405" s="234"/>
      <c r="Q4405" s="234"/>
      <c r="R4405" s="234"/>
      <c r="S4405" s="234"/>
      <c r="T4405" s="235"/>
      <c r="AT4405" s="236" t="s">
        <v>546</v>
      </c>
      <c r="AU4405" s="236" t="s">
        <v>85</v>
      </c>
      <c r="AV4405" s="15" t="s">
        <v>79</v>
      </c>
      <c r="AW4405" s="15" t="s">
        <v>33</v>
      </c>
      <c r="AX4405" s="15" t="s">
        <v>72</v>
      </c>
      <c r="AY4405" s="236" t="s">
        <v>525</v>
      </c>
    </row>
    <row r="4406" spans="2:51" s="13" customFormat="1" ht="11.25">
      <c r="B4406" s="204"/>
      <c r="C4406" s="205"/>
      <c r="D4406" s="206" t="s">
        <v>546</v>
      </c>
      <c r="E4406" s="207" t="s">
        <v>19</v>
      </c>
      <c r="F4406" s="208" t="s">
        <v>3886</v>
      </c>
      <c r="G4406" s="205"/>
      <c r="H4406" s="209">
        <v>38.799999999999997</v>
      </c>
      <c r="I4406" s="210"/>
      <c r="J4406" s="205"/>
      <c r="K4406" s="205"/>
      <c r="L4406" s="211"/>
      <c r="M4406" s="212"/>
      <c r="N4406" s="213"/>
      <c r="O4406" s="213"/>
      <c r="P4406" s="213"/>
      <c r="Q4406" s="213"/>
      <c r="R4406" s="213"/>
      <c r="S4406" s="213"/>
      <c r="T4406" s="214"/>
      <c r="AT4406" s="215" t="s">
        <v>546</v>
      </c>
      <c r="AU4406" s="215" t="s">
        <v>85</v>
      </c>
      <c r="AV4406" s="13" t="s">
        <v>85</v>
      </c>
      <c r="AW4406" s="13" t="s">
        <v>33</v>
      </c>
      <c r="AX4406" s="13" t="s">
        <v>72</v>
      </c>
      <c r="AY4406" s="215" t="s">
        <v>525</v>
      </c>
    </row>
    <row r="4407" spans="2:51" s="15" customFormat="1" ht="11.25">
      <c r="B4407" s="227"/>
      <c r="C4407" s="228"/>
      <c r="D4407" s="206" t="s">
        <v>546</v>
      </c>
      <c r="E4407" s="229" t="s">
        <v>19</v>
      </c>
      <c r="F4407" s="230" t="s">
        <v>1971</v>
      </c>
      <c r="G4407" s="228"/>
      <c r="H4407" s="229" t="s">
        <v>19</v>
      </c>
      <c r="I4407" s="231"/>
      <c r="J4407" s="228"/>
      <c r="K4407" s="228"/>
      <c r="L4407" s="232"/>
      <c r="M4407" s="233"/>
      <c r="N4407" s="234"/>
      <c r="O4407" s="234"/>
      <c r="P4407" s="234"/>
      <c r="Q4407" s="234"/>
      <c r="R4407" s="234"/>
      <c r="S4407" s="234"/>
      <c r="T4407" s="235"/>
      <c r="AT4407" s="236" t="s">
        <v>546</v>
      </c>
      <c r="AU4407" s="236" t="s">
        <v>85</v>
      </c>
      <c r="AV4407" s="15" t="s">
        <v>79</v>
      </c>
      <c r="AW4407" s="15" t="s">
        <v>33</v>
      </c>
      <c r="AX4407" s="15" t="s">
        <v>72</v>
      </c>
      <c r="AY4407" s="236" t="s">
        <v>525</v>
      </c>
    </row>
    <row r="4408" spans="2:51" s="13" customFormat="1" ht="11.25">
      <c r="B4408" s="204"/>
      <c r="C4408" s="205"/>
      <c r="D4408" s="206" t="s">
        <v>546</v>
      </c>
      <c r="E4408" s="207" t="s">
        <v>19</v>
      </c>
      <c r="F4408" s="208" t="s">
        <v>3880</v>
      </c>
      <c r="G4408" s="205"/>
      <c r="H4408" s="209">
        <v>15.57</v>
      </c>
      <c r="I4408" s="210"/>
      <c r="J4408" s="205"/>
      <c r="K4408" s="205"/>
      <c r="L4408" s="211"/>
      <c r="M4408" s="212"/>
      <c r="N4408" s="213"/>
      <c r="O4408" s="213"/>
      <c r="P4408" s="213"/>
      <c r="Q4408" s="213"/>
      <c r="R4408" s="213"/>
      <c r="S4408" s="213"/>
      <c r="T4408" s="214"/>
      <c r="AT4408" s="215" t="s">
        <v>546</v>
      </c>
      <c r="AU4408" s="215" t="s">
        <v>85</v>
      </c>
      <c r="AV4408" s="13" t="s">
        <v>85</v>
      </c>
      <c r="AW4408" s="13" t="s">
        <v>33</v>
      </c>
      <c r="AX4408" s="13" t="s">
        <v>72</v>
      </c>
      <c r="AY4408" s="215" t="s">
        <v>525</v>
      </c>
    </row>
    <row r="4409" spans="2:51" s="15" customFormat="1" ht="11.25">
      <c r="B4409" s="227"/>
      <c r="C4409" s="228"/>
      <c r="D4409" s="206" t="s">
        <v>546</v>
      </c>
      <c r="E4409" s="229" t="s">
        <v>19</v>
      </c>
      <c r="F4409" s="230" t="s">
        <v>1976</v>
      </c>
      <c r="G4409" s="228"/>
      <c r="H4409" s="229" t="s">
        <v>19</v>
      </c>
      <c r="I4409" s="231"/>
      <c r="J4409" s="228"/>
      <c r="K4409" s="228"/>
      <c r="L4409" s="232"/>
      <c r="M4409" s="233"/>
      <c r="N4409" s="234"/>
      <c r="O4409" s="234"/>
      <c r="P4409" s="234"/>
      <c r="Q4409" s="234"/>
      <c r="R4409" s="234"/>
      <c r="S4409" s="234"/>
      <c r="T4409" s="235"/>
      <c r="AT4409" s="236" t="s">
        <v>546</v>
      </c>
      <c r="AU4409" s="236" t="s">
        <v>85</v>
      </c>
      <c r="AV4409" s="15" t="s">
        <v>79</v>
      </c>
      <c r="AW4409" s="15" t="s">
        <v>33</v>
      </c>
      <c r="AX4409" s="15" t="s">
        <v>72</v>
      </c>
      <c r="AY4409" s="236" t="s">
        <v>525</v>
      </c>
    </row>
    <row r="4410" spans="2:51" s="13" customFormat="1" ht="11.25">
      <c r="B4410" s="204"/>
      <c r="C4410" s="205"/>
      <c r="D4410" s="206" t="s">
        <v>546</v>
      </c>
      <c r="E4410" s="207" t="s">
        <v>19</v>
      </c>
      <c r="F4410" s="208" t="s">
        <v>3802</v>
      </c>
      <c r="G4410" s="205"/>
      <c r="H4410" s="209">
        <v>30</v>
      </c>
      <c r="I4410" s="210"/>
      <c r="J4410" s="205"/>
      <c r="K4410" s="205"/>
      <c r="L4410" s="211"/>
      <c r="M4410" s="212"/>
      <c r="N4410" s="213"/>
      <c r="O4410" s="213"/>
      <c r="P4410" s="213"/>
      <c r="Q4410" s="213"/>
      <c r="R4410" s="213"/>
      <c r="S4410" s="213"/>
      <c r="T4410" s="214"/>
      <c r="AT4410" s="215" t="s">
        <v>546</v>
      </c>
      <c r="AU4410" s="215" t="s">
        <v>85</v>
      </c>
      <c r="AV4410" s="13" t="s">
        <v>85</v>
      </c>
      <c r="AW4410" s="13" t="s">
        <v>33</v>
      </c>
      <c r="AX4410" s="13" t="s">
        <v>72</v>
      </c>
      <c r="AY4410" s="215" t="s">
        <v>525</v>
      </c>
    </row>
    <row r="4411" spans="2:51" s="15" customFormat="1" ht="11.25">
      <c r="B4411" s="227"/>
      <c r="C4411" s="228"/>
      <c r="D4411" s="206" t="s">
        <v>546</v>
      </c>
      <c r="E4411" s="229" t="s">
        <v>19</v>
      </c>
      <c r="F4411" s="230" t="s">
        <v>1980</v>
      </c>
      <c r="G4411" s="228"/>
      <c r="H4411" s="229" t="s">
        <v>19</v>
      </c>
      <c r="I4411" s="231"/>
      <c r="J4411" s="228"/>
      <c r="K4411" s="228"/>
      <c r="L4411" s="232"/>
      <c r="M4411" s="233"/>
      <c r="N4411" s="234"/>
      <c r="O4411" s="234"/>
      <c r="P4411" s="234"/>
      <c r="Q4411" s="234"/>
      <c r="R4411" s="234"/>
      <c r="S4411" s="234"/>
      <c r="T4411" s="235"/>
      <c r="AT4411" s="236" t="s">
        <v>546</v>
      </c>
      <c r="AU4411" s="236" t="s">
        <v>85</v>
      </c>
      <c r="AV4411" s="15" t="s">
        <v>79</v>
      </c>
      <c r="AW4411" s="15" t="s">
        <v>33</v>
      </c>
      <c r="AX4411" s="15" t="s">
        <v>72</v>
      </c>
      <c r="AY4411" s="236" t="s">
        <v>525</v>
      </c>
    </row>
    <row r="4412" spans="2:51" s="13" customFormat="1" ht="11.25">
      <c r="B4412" s="204"/>
      <c r="C4412" s="205"/>
      <c r="D4412" s="206" t="s">
        <v>546</v>
      </c>
      <c r="E4412" s="207" t="s">
        <v>19</v>
      </c>
      <c r="F4412" s="208" t="s">
        <v>3799</v>
      </c>
      <c r="G4412" s="205"/>
      <c r="H4412" s="209">
        <v>21.76</v>
      </c>
      <c r="I4412" s="210"/>
      <c r="J4412" s="205"/>
      <c r="K4412" s="205"/>
      <c r="L4412" s="211"/>
      <c r="M4412" s="212"/>
      <c r="N4412" s="213"/>
      <c r="O4412" s="213"/>
      <c r="P4412" s="213"/>
      <c r="Q4412" s="213"/>
      <c r="R4412" s="213"/>
      <c r="S4412" s="213"/>
      <c r="T4412" s="214"/>
      <c r="AT4412" s="215" t="s">
        <v>546</v>
      </c>
      <c r="AU4412" s="215" t="s">
        <v>85</v>
      </c>
      <c r="AV4412" s="13" t="s">
        <v>85</v>
      </c>
      <c r="AW4412" s="13" t="s">
        <v>33</v>
      </c>
      <c r="AX4412" s="13" t="s">
        <v>72</v>
      </c>
      <c r="AY4412" s="215" t="s">
        <v>525</v>
      </c>
    </row>
    <row r="4413" spans="2:51" s="15" customFormat="1" ht="11.25">
      <c r="B4413" s="227"/>
      <c r="C4413" s="228"/>
      <c r="D4413" s="206" t="s">
        <v>546</v>
      </c>
      <c r="E4413" s="229" t="s">
        <v>19</v>
      </c>
      <c r="F4413" s="230" t="s">
        <v>1983</v>
      </c>
      <c r="G4413" s="228"/>
      <c r="H4413" s="229" t="s">
        <v>19</v>
      </c>
      <c r="I4413" s="231"/>
      <c r="J4413" s="228"/>
      <c r="K4413" s="228"/>
      <c r="L4413" s="232"/>
      <c r="M4413" s="233"/>
      <c r="N4413" s="234"/>
      <c r="O4413" s="234"/>
      <c r="P4413" s="234"/>
      <c r="Q4413" s="234"/>
      <c r="R4413" s="234"/>
      <c r="S4413" s="234"/>
      <c r="T4413" s="235"/>
      <c r="AT4413" s="236" t="s">
        <v>546</v>
      </c>
      <c r="AU4413" s="236" t="s">
        <v>85</v>
      </c>
      <c r="AV4413" s="15" t="s">
        <v>79</v>
      </c>
      <c r="AW4413" s="15" t="s">
        <v>33</v>
      </c>
      <c r="AX4413" s="15" t="s">
        <v>72</v>
      </c>
      <c r="AY4413" s="236" t="s">
        <v>525</v>
      </c>
    </row>
    <row r="4414" spans="2:51" s="13" customFormat="1" ht="11.25">
      <c r="B4414" s="204"/>
      <c r="C4414" s="205"/>
      <c r="D4414" s="206" t="s">
        <v>546</v>
      </c>
      <c r="E4414" s="207" t="s">
        <v>19</v>
      </c>
      <c r="F4414" s="208" t="s">
        <v>3800</v>
      </c>
      <c r="G4414" s="205"/>
      <c r="H4414" s="209">
        <v>26.55</v>
      </c>
      <c r="I4414" s="210"/>
      <c r="J4414" s="205"/>
      <c r="K4414" s="205"/>
      <c r="L4414" s="211"/>
      <c r="M4414" s="212"/>
      <c r="N4414" s="213"/>
      <c r="O4414" s="213"/>
      <c r="P4414" s="213"/>
      <c r="Q4414" s="213"/>
      <c r="R4414" s="213"/>
      <c r="S4414" s="213"/>
      <c r="T4414" s="214"/>
      <c r="AT4414" s="215" t="s">
        <v>546</v>
      </c>
      <c r="AU4414" s="215" t="s">
        <v>85</v>
      </c>
      <c r="AV4414" s="13" t="s">
        <v>85</v>
      </c>
      <c r="AW4414" s="13" t="s">
        <v>33</v>
      </c>
      <c r="AX4414" s="13" t="s">
        <v>72</v>
      </c>
      <c r="AY4414" s="215" t="s">
        <v>525</v>
      </c>
    </row>
    <row r="4415" spans="2:51" s="15" customFormat="1" ht="11.25">
      <c r="B4415" s="227"/>
      <c r="C4415" s="228"/>
      <c r="D4415" s="206" t="s">
        <v>546</v>
      </c>
      <c r="E4415" s="229" t="s">
        <v>19</v>
      </c>
      <c r="F4415" s="230" t="s">
        <v>1833</v>
      </c>
      <c r="G4415" s="228"/>
      <c r="H4415" s="229" t="s">
        <v>19</v>
      </c>
      <c r="I4415" s="231"/>
      <c r="J4415" s="228"/>
      <c r="K4415" s="228"/>
      <c r="L4415" s="232"/>
      <c r="M4415" s="233"/>
      <c r="N4415" s="234"/>
      <c r="O4415" s="234"/>
      <c r="P4415" s="234"/>
      <c r="Q4415" s="234"/>
      <c r="R4415" s="234"/>
      <c r="S4415" s="234"/>
      <c r="T4415" s="235"/>
      <c r="AT4415" s="236" t="s">
        <v>546</v>
      </c>
      <c r="AU4415" s="236" t="s">
        <v>85</v>
      </c>
      <c r="AV4415" s="15" t="s">
        <v>79</v>
      </c>
      <c r="AW4415" s="15" t="s">
        <v>33</v>
      </c>
      <c r="AX4415" s="15" t="s">
        <v>72</v>
      </c>
      <c r="AY4415" s="236" t="s">
        <v>525</v>
      </c>
    </row>
    <row r="4416" spans="2:51" s="13" customFormat="1" ht="11.25">
      <c r="B4416" s="204"/>
      <c r="C4416" s="205"/>
      <c r="D4416" s="206" t="s">
        <v>546</v>
      </c>
      <c r="E4416" s="207" t="s">
        <v>19</v>
      </c>
      <c r="F4416" s="208" t="s">
        <v>1834</v>
      </c>
      <c r="G4416" s="205"/>
      <c r="H4416" s="209">
        <v>6.73</v>
      </c>
      <c r="I4416" s="210"/>
      <c r="J4416" s="205"/>
      <c r="K4416" s="205"/>
      <c r="L4416" s="211"/>
      <c r="M4416" s="212"/>
      <c r="N4416" s="213"/>
      <c r="O4416" s="213"/>
      <c r="P4416" s="213"/>
      <c r="Q4416" s="213"/>
      <c r="R4416" s="213"/>
      <c r="S4416" s="213"/>
      <c r="T4416" s="214"/>
      <c r="AT4416" s="215" t="s">
        <v>546</v>
      </c>
      <c r="AU4416" s="215" t="s">
        <v>85</v>
      </c>
      <c r="AV4416" s="13" t="s">
        <v>85</v>
      </c>
      <c r="AW4416" s="13" t="s">
        <v>33</v>
      </c>
      <c r="AX4416" s="13" t="s">
        <v>72</v>
      </c>
      <c r="AY4416" s="215" t="s">
        <v>525</v>
      </c>
    </row>
    <row r="4417" spans="2:51" s="15" customFormat="1" ht="11.25">
      <c r="B4417" s="227"/>
      <c r="C4417" s="228"/>
      <c r="D4417" s="206" t="s">
        <v>546</v>
      </c>
      <c r="E4417" s="229" t="s">
        <v>19</v>
      </c>
      <c r="F4417" s="230" t="s">
        <v>1825</v>
      </c>
      <c r="G4417" s="228"/>
      <c r="H4417" s="229" t="s">
        <v>19</v>
      </c>
      <c r="I4417" s="231"/>
      <c r="J4417" s="228"/>
      <c r="K4417" s="228"/>
      <c r="L4417" s="232"/>
      <c r="M4417" s="233"/>
      <c r="N4417" s="234"/>
      <c r="O4417" s="234"/>
      <c r="P4417" s="234"/>
      <c r="Q4417" s="234"/>
      <c r="R4417" s="234"/>
      <c r="S4417" s="234"/>
      <c r="T4417" s="235"/>
      <c r="AT4417" s="236" t="s">
        <v>546</v>
      </c>
      <c r="AU4417" s="236" t="s">
        <v>85</v>
      </c>
      <c r="AV4417" s="15" t="s">
        <v>79</v>
      </c>
      <c r="AW4417" s="15" t="s">
        <v>33</v>
      </c>
      <c r="AX4417" s="15" t="s">
        <v>72</v>
      </c>
      <c r="AY4417" s="236" t="s">
        <v>525</v>
      </c>
    </row>
    <row r="4418" spans="2:51" s="13" customFormat="1" ht="11.25">
      <c r="B4418" s="204"/>
      <c r="C4418" s="205"/>
      <c r="D4418" s="206" t="s">
        <v>546</v>
      </c>
      <c r="E4418" s="207" t="s">
        <v>19</v>
      </c>
      <c r="F4418" s="208" t="s">
        <v>1826</v>
      </c>
      <c r="G4418" s="205"/>
      <c r="H4418" s="209">
        <v>4.88</v>
      </c>
      <c r="I4418" s="210"/>
      <c r="J4418" s="205"/>
      <c r="K4418" s="205"/>
      <c r="L4418" s="211"/>
      <c r="M4418" s="212"/>
      <c r="N4418" s="213"/>
      <c r="O4418" s="213"/>
      <c r="P4418" s="213"/>
      <c r="Q4418" s="213"/>
      <c r="R4418" s="213"/>
      <c r="S4418" s="213"/>
      <c r="T4418" s="214"/>
      <c r="AT4418" s="215" t="s">
        <v>546</v>
      </c>
      <c r="AU4418" s="215" t="s">
        <v>85</v>
      </c>
      <c r="AV4418" s="13" t="s">
        <v>85</v>
      </c>
      <c r="AW4418" s="13" t="s">
        <v>33</v>
      </c>
      <c r="AX4418" s="13" t="s">
        <v>72</v>
      </c>
      <c r="AY4418" s="215" t="s">
        <v>525</v>
      </c>
    </row>
    <row r="4419" spans="2:51" s="15" customFormat="1" ht="11.25">
      <c r="B4419" s="227"/>
      <c r="C4419" s="228"/>
      <c r="D4419" s="206" t="s">
        <v>546</v>
      </c>
      <c r="E4419" s="229" t="s">
        <v>19</v>
      </c>
      <c r="F4419" s="230" t="s">
        <v>1996</v>
      </c>
      <c r="G4419" s="228"/>
      <c r="H4419" s="229" t="s">
        <v>19</v>
      </c>
      <c r="I4419" s="231"/>
      <c r="J4419" s="228"/>
      <c r="K4419" s="228"/>
      <c r="L4419" s="232"/>
      <c r="M4419" s="233"/>
      <c r="N4419" s="234"/>
      <c r="O4419" s="234"/>
      <c r="P4419" s="234"/>
      <c r="Q4419" s="234"/>
      <c r="R4419" s="234"/>
      <c r="S4419" s="234"/>
      <c r="T4419" s="235"/>
      <c r="AT4419" s="236" t="s">
        <v>546</v>
      </c>
      <c r="AU4419" s="236" t="s">
        <v>85</v>
      </c>
      <c r="AV4419" s="15" t="s">
        <v>79</v>
      </c>
      <c r="AW4419" s="15" t="s">
        <v>33</v>
      </c>
      <c r="AX4419" s="15" t="s">
        <v>72</v>
      </c>
      <c r="AY4419" s="236" t="s">
        <v>525</v>
      </c>
    </row>
    <row r="4420" spans="2:51" s="13" customFormat="1" ht="11.25">
      <c r="B4420" s="204"/>
      <c r="C4420" s="205"/>
      <c r="D4420" s="206" t="s">
        <v>546</v>
      </c>
      <c r="E4420" s="207" t="s">
        <v>19</v>
      </c>
      <c r="F4420" s="208" t="s">
        <v>3885</v>
      </c>
      <c r="G4420" s="205"/>
      <c r="H4420" s="209">
        <v>22.765999999999998</v>
      </c>
      <c r="I4420" s="210"/>
      <c r="J4420" s="205"/>
      <c r="K4420" s="205"/>
      <c r="L4420" s="211"/>
      <c r="M4420" s="212"/>
      <c r="N4420" s="213"/>
      <c r="O4420" s="213"/>
      <c r="P4420" s="213"/>
      <c r="Q4420" s="213"/>
      <c r="R4420" s="213"/>
      <c r="S4420" s="213"/>
      <c r="T4420" s="214"/>
      <c r="AT4420" s="215" t="s">
        <v>546</v>
      </c>
      <c r="AU4420" s="215" t="s">
        <v>85</v>
      </c>
      <c r="AV4420" s="13" t="s">
        <v>85</v>
      </c>
      <c r="AW4420" s="13" t="s">
        <v>33</v>
      </c>
      <c r="AX4420" s="13" t="s">
        <v>72</v>
      </c>
      <c r="AY4420" s="215" t="s">
        <v>525</v>
      </c>
    </row>
    <row r="4421" spans="2:51" s="15" customFormat="1" ht="11.25">
      <c r="B4421" s="227"/>
      <c r="C4421" s="228"/>
      <c r="D4421" s="206" t="s">
        <v>546</v>
      </c>
      <c r="E4421" s="229" t="s">
        <v>19</v>
      </c>
      <c r="F4421" s="230" t="s">
        <v>2039</v>
      </c>
      <c r="G4421" s="228"/>
      <c r="H4421" s="229" t="s">
        <v>19</v>
      </c>
      <c r="I4421" s="231"/>
      <c r="J4421" s="228"/>
      <c r="K4421" s="228"/>
      <c r="L4421" s="232"/>
      <c r="M4421" s="233"/>
      <c r="N4421" s="234"/>
      <c r="O4421" s="234"/>
      <c r="P4421" s="234"/>
      <c r="Q4421" s="234"/>
      <c r="R4421" s="234"/>
      <c r="S4421" s="234"/>
      <c r="T4421" s="235"/>
      <c r="AT4421" s="236" t="s">
        <v>546</v>
      </c>
      <c r="AU4421" s="236" t="s">
        <v>85</v>
      </c>
      <c r="AV4421" s="15" t="s">
        <v>79</v>
      </c>
      <c r="AW4421" s="15" t="s">
        <v>33</v>
      </c>
      <c r="AX4421" s="15" t="s">
        <v>72</v>
      </c>
      <c r="AY4421" s="236" t="s">
        <v>525</v>
      </c>
    </row>
    <row r="4422" spans="2:51" s="13" customFormat="1" ht="11.25">
      <c r="B4422" s="204"/>
      <c r="C4422" s="205"/>
      <c r="D4422" s="206" t="s">
        <v>546</v>
      </c>
      <c r="E4422" s="207" t="s">
        <v>19</v>
      </c>
      <c r="F4422" s="208" t="s">
        <v>3889</v>
      </c>
      <c r="G4422" s="205"/>
      <c r="H4422" s="209">
        <v>64.94</v>
      </c>
      <c r="I4422" s="210"/>
      <c r="J4422" s="205"/>
      <c r="K4422" s="205"/>
      <c r="L4422" s="211"/>
      <c r="M4422" s="212"/>
      <c r="N4422" s="213"/>
      <c r="O4422" s="213"/>
      <c r="P4422" s="213"/>
      <c r="Q4422" s="213"/>
      <c r="R4422" s="213"/>
      <c r="S4422" s="213"/>
      <c r="T4422" s="214"/>
      <c r="AT4422" s="215" t="s">
        <v>546</v>
      </c>
      <c r="AU4422" s="215" t="s">
        <v>85</v>
      </c>
      <c r="AV4422" s="13" t="s">
        <v>85</v>
      </c>
      <c r="AW4422" s="13" t="s">
        <v>33</v>
      </c>
      <c r="AX4422" s="13" t="s">
        <v>72</v>
      </c>
      <c r="AY4422" s="215" t="s">
        <v>525</v>
      </c>
    </row>
    <row r="4423" spans="2:51" s="15" customFormat="1" ht="11.25">
      <c r="B4423" s="227"/>
      <c r="C4423" s="228"/>
      <c r="D4423" s="206" t="s">
        <v>546</v>
      </c>
      <c r="E4423" s="229" t="s">
        <v>19</v>
      </c>
      <c r="F4423" s="230" t="s">
        <v>2043</v>
      </c>
      <c r="G4423" s="228"/>
      <c r="H4423" s="229" t="s">
        <v>19</v>
      </c>
      <c r="I4423" s="231"/>
      <c r="J4423" s="228"/>
      <c r="K4423" s="228"/>
      <c r="L4423" s="232"/>
      <c r="M4423" s="233"/>
      <c r="N4423" s="234"/>
      <c r="O4423" s="234"/>
      <c r="P4423" s="234"/>
      <c r="Q4423" s="234"/>
      <c r="R4423" s="234"/>
      <c r="S4423" s="234"/>
      <c r="T4423" s="235"/>
      <c r="AT4423" s="236" t="s">
        <v>546</v>
      </c>
      <c r="AU4423" s="236" t="s">
        <v>85</v>
      </c>
      <c r="AV4423" s="15" t="s">
        <v>79</v>
      </c>
      <c r="AW4423" s="15" t="s">
        <v>33</v>
      </c>
      <c r="AX4423" s="15" t="s">
        <v>72</v>
      </c>
      <c r="AY4423" s="236" t="s">
        <v>525</v>
      </c>
    </row>
    <row r="4424" spans="2:51" s="13" customFormat="1" ht="11.25">
      <c r="B4424" s="204"/>
      <c r="C4424" s="205"/>
      <c r="D4424" s="206" t="s">
        <v>546</v>
      </c>
      <c r="E4424" s="207" t="s">
        <v>19</v>
      </c>
      <c r="F4424" s="208" t="s">
        <v>3887</v>
      </c>
      <c r="G4424" s="205"/>
      <c r="H4424" s="209">
        <v>55.41</v>
      </c>
      <c r="I4424" s="210"/>
      <c r="J4424" s="205"/>
      <c r="K4424" s="205"/>
      <c r="L4424" s="211"/>
      <c r="M4424" s="212"/>
      <c r="N4424" s="213"/>
      <c r="O4424" s="213"/>
      <c r="P4424" s="213"/>
      <c r="Q4424" s="213"/>
      <c r="R4424" s="213"/>
      <c r="S4424" s="213"/>
      <c r="T4424" s="214"/>
      <c r="AT4424" s="215" t="s">
        <v>546</v>
      </c>
      <c r="AU4424" s="215" t="s">
        <v>85</v>
      </c>
      <c r="AV4424" s="13" t="s">
        <v>85</v>
      </c>
      <c r="AW4424" s="13" t="s">
        <v>33</v>
      </c>
      <c r="AX4424" s="13" t="s">
        <v>72</v>
      </c>
      <c r="AY4424" s="215" t="s">
        <v>525</v>
      </c>
    </row>
    <row r="4425" spans="2:51" s="15" customFormat="1" ht="11.25">
      <c r="B4425" s="227"/>
      <c r="C4425" s="228"/>
      <c r="D4425" s="206" t="s">
        <v>546</v>
      </c>
      <c r="E4425" s="229" t="s">
        <v>19</v>
      </c>
      <c r="F4425" s="230" t="s">
        <v>2050</v>
      </c>
      <c r="G4425" s="228"/>
      <c r="H4425" s="229" t="s">
        <v>19</v>
      </c>
      <c r="I4425" s="231"/>
      <c r="J4425" s="228"/>
      <c r="K4425" s="228"/>
      <c r="L4425" s="232"/>
      <c r="M4425" s="233"/>
      <c r="N4425" s="234"/>
      <c r="O4425" s="234"/>
      <c r="P4425" s="234"/>
      <c r="Q4425" s="234"/>
      <c r="R4425" s="234"/>
      <c r="S4425" s="234"/>
      <c r="T4425" s="235"/>
      <c r="AT4425" s="236" t="s">
        <v>546</v>
      </c>
      <c r="AU4425" s="236" t="s">
        <v>85</v>
      </c>
      <c r="AV4425" s="15" t="s">
        <v>79</v>
      </c>
      <c r="AW4425" s="15" t="s">
        <v>33</v>
      </c>
      <c r="AX4425" s="15" t="s">
        <v>72</v>
      </c>
      <c r="AY4425" s="236" t="s">
        <v>525</v>
      </c>
    </row>
    <row r="4426" spans="2:51" s="13" customFormat="1" ht="11.25">
      <c r="B4426" s="204"/>
      <c r="C4426" s="205"/>
      <c r="D4426" s="206" t="s">
        <v>546</v>
      </c>
      <c r="E4426" s="207" t="s">
        <v>19</v>
      </c>
      <c r="F4426" s="208" t="s">
        <v>3882</v>
      </c>
      <c r="G4426" s="205"/>
      <c r="H4426" s="209">
        <v>23.08</v>
      </c>
      <c r="I4426" s="210"/>
      <c r="J4426" s="205"/>
      <c r="K4426" s="205"/>
      <c r="L4426" s="211"/>
      <c r="M4426" s="212"/>
      <c r="N4426" s="213"/>
      <c r="O4426" s="213"/>
      <c r="P4426" s="213"/>
      <c r="Q4426" s="213"/>
      <c r="R4426" s="213"/>
      <c r="S4426" s="213"/>
      <c r="T4426" s="214"/>
      <c r="AT4426" s="215" t="s">
        <v>546</v>
      </c>
      <c r="AU4426" s="215" t="s">
        <v>85</v>
      </c>
      <c r="AV4426" s="13" t="s">
        <v>85</v>
      </c>
      <c r="AW4426" s="13" t="s">
        <v>33</v>
      </c>
      <c r="AX4426" s="13" t="s">
        <v>72</v>
      </c>
      <c r="AY4426" s="215" t="s">
        <v>525</v>
      </c>
    </row>
    <row r="4427" spans="2:51" s="15" customFormat="1" ht="11.25">
      <c r="B4427" s="227"/>
      <c r="C4427" s="228"/>
      <c r="D4427" s="206" t="s">
        <v>546</v>
      </c>
      <c r="E4427" s="229" t="s">
        <v>19</v>
      </c>
      <c r="F4427" s="230" t="s">
        <v>2061</v>
      </c>
      <c r="G4427" s="228"/>
      <c r="H4427" s="229" t="s">
        <v>19</v>
      </c>
      <c r="I4427" s="231"/>
      <c r="J4427" s="228"/>
      <c r="K4427" s="228"/>
      <c r="L4427" s="232"/>
      <c r="M4427" s="233"/>
      <c r="N4427" s="234"/>
      <c r="O4427" s="234"/>
      <c r="P4427" s="234"/>
      <c r="Q4427" s="234"/>
      <c r="R4427" s="234"/>
      <c r="S4427" s="234"/>
      <c r="T4427" s="235"/>
      <c r="AT4427" s="236" t="s">
        <v>546</v>
      </c>
      <c r="AU4427" s="236" t="s">
        <v>85</v>
      </c>
      <c r="AV4427" s="15" t="s">
        <v>79</v>
      </c>
      <c r="AW4427" s="15" t="s">
        <v>33</v>
      </c>
      <c r="AX4427" s="15" t="s">
        <v>72</v>
      </c>
      <c r="AY4427" s="236" t="s">
        <v>525</v>
      </c>
    </row>
    <row r="4428" spans="2:51" s="13" customFormat="1" ht="11.25">
      <c r="B4428" s="204"/>
      <c r="C4428" s="205"/>
      <c r="D4428" s="206" t="s">
        <v>546</v>
      </c>
      <c r="E4428" s="207" t="s">
        <v>19</v>
      </c>
      <c r="F4428" s="208" t="s">
        <v>3884</v>
      </c>
      <c r="G4428" s="205"/>
      <c r="H4428" s="209">
        <v>18.756</v>
      </c>
      <c r="I4428" s="210"/>
      <c r="J4428" s="205"/>
      <c r="K4428" s="205"/>
      <c r="L4428" s="211"/>
      <c r="M4428" s="212"/>
      <c r="N4428" s="213"/>
      <c r="O4428" s="213"/>
      <c r="P4428" s="213"/>
      <c r="Q4428" s="213"/>
      <c r="R4428" s="213"/>
      <c r="S4428" s="213"/>
      <c r="T4428" s="214"/>
      <c r="AT4428" s="215" t="s">
        <v>546</v>
      </c>
      <c r="AU4428" s="215" t="s">
        <v>85</v>
      </c>
      <c r="AV4428" s="13" t="s">
        <v>85</v>
      </c>
      <c r="AW4428" s="13" t="s">
        <v>33</v>
      </c>
      <c r="AX4428" s="13" t="s">
        <v>72</v>
      </c>
      <c r="AY4428" s="215" t="s">
        <v>525</v>
      </c>
    </row>
    <row r="4429" spans="2:51" s="15" customFormat="1" ht="11.25">
      <c r="B4429" s="227"/>
      <c r="C4429" s="228"/>
      <c r="D4429" s="206" t="s">
        <v>546</v>
      </c>
      <c r="E4429" s="229" t="s">
        <v>19</v>
      </c>
      <c r="F4429" s="230" t="s">
        <v>1925</v>
      </c>
      <c r="G4429" s="228"/>
      <c r="H4429" s="229" t="s">
        <v>19</v>
      </c>
      <c r="I4429" s="231"/>
      <c r="J4429" s="228"/>
      <c r="K4429" s="228"/>
      <c r="L4429" s="232"/>
      <c r="M4429" s="233"/>
      <c r="N4429" s="234"/>
      <c r="O4429" s="234"/>
      <c r="P4429" s="234"/>
      <c r="Q4429" s="234"/>
      <c r="R4429" s="234"/>
      <c r="S4429" s="234"/>
      <c r="T4429" s="235"/>
      <c r="AT4429" s="236" t="s">
        <v>546</v>
      </c>
      <c r="AU4429" s="236" t="s">
        <v>85</v>
      </c>
      <c r="AV4429" s="15" t="s">
        <v>79</v>
      </c>
      <c r="AW4429" s="15" t="s">
        <v>33</v>
      </c>
      <c r="AX4429" s="15" t="s">
        <v>72</v>
      </c>
      <c r="AY4429" s="236" t="s">
        <v>525</v>
      </c>
    </row>
    <row r="4430" spans="2:51" s="13" customFormat="1" ht="11.25">
      <c r="B4430" s="204"/>
      <c r="C4430" s="205"/>
      <c r="D4430" s="206" t="s">
        <v>546</v>
      </c>
      <c r="E4430" s="207" t="s">
        <v>19</v>
      </c>
      <c r="F4430" s="208" t="s">
        <v>4651</v>
      </c>
      <c r="G4430" s="205"/>
      <c r="H4430" s="209">
        <v>16.882000000000001</v>
      </c>
      <c r="I4430" s="210"/>
      <c r="J4430" s="205"/>
      <c r="K4430" s="205"/>
      <c r="L4430" s="211"/>
      <c r="M4430" s="212"/>
      <c r="N4430" s="213"/>
      <c r="O4430" s="213"/>
      <c r="P4430" s="213"/>
      <c r="Q4430" s="213"/>
      <c r="R4430" s="213"/>
      <c r="S4430" s="213"/>
      <c r="T4430" s="214"/>
      <c r="AT4430" s="215" t="s">
        <v>546</v>
      </c>
      <c r="AU4430" s="215" t="s">
        <v>85</v>
      </c>
      <c r="AV4430" s="13" t="s">
        <v>85</v>
      </c>
      <c r="AW4430" s="13" t="s">
        <v>33</v>
      </c>
      <c r="AX4430" s="13" t="s">
        <v>72</v>
      </c>
      <c r="AY4430" s="215" t="s">
        <v>525</v>
      </c>
    </row>
    <row r="4431" spans="2:51" s="16" customFormat="1" ht="11.25">
      <c r="B4431" s="237"/>
      <c r="C4431" s="238"/>
      <c r="D4431" s="206" t="s">
        <v>546</v>
      </c>
      <c r="E4431" s="239" t="s">
        <v>19</v>
      </c>
      <c r="F4431" s="240" t="s">
        <v>590</v>
      </c>
      <c r="G4431" s="238"/>
      <c r="H4431" s="241">
        <v>459.89400000000001</v>
      </c>
      <c r="I4431" s="242"/>
      <c r="J4431" s="238"/>
      <c r="K4431" s="238"/>
      <c r="L4431" s="243"/>
      <c r="M4431" s="244"/>
      <c r="N4431" s="245"/>
      <c r="O4431" s="245"/>
      <c r="P4431" s="245"/>
      <c r="Q4431" s="245"/>
      <c r="R4431" s="245"/>
      <c r="S4431" s="245"/>
      <c r="T4431" s="246"/>
      <c r="AT4431" s="247" t="s">
        <v>546</v>
      </c>
      <c r="AU4431" s="247" t="s">
        <v>85</v>
      </c>
      <c r="AV4431" s="16" t="s">
        <v>573</v>
      </c>
      <c r="AW4431" s="16" t="s">
        <v>33</v>
      </c>
      <c r="AX4431" s="16" t="s">
        <v>72</v>
      </c>
      <c r="AY4431" s="247" t="s">
        <v>525</v>
      </c>
    </row>
    <row r="4432" spans="2:51" s="15" customFormat="1" ht="11.25">
      <c r="B4432" s="227"/>
      <c r="C4432" s="228"/>
      <c r="D4432" s="206" t="s">
        <v>546</v>
      </c>
      <c r="E4432" s="229" t="s">
        <v>19</v>
      </c>
      <c r="F4432" s="230" t="s">
        <v>4659</v>
      </c>
      <c r="G4432" s="228"/>
      <c r="H4432" s="229" t="s">
        <v>19</v>
      </c>
      <c r="I4432" s="231"/>
      <c r="J4432" s="228"/>
      <c r="K4432" s="228"/>
      <c r="L4432" s="232"/>
      <c r="M4432" s="233"/>
      <c r="N4432" s="234"/>
      <c r="O4432" s="234"/>
      <c r="P4432" s="234"/>
      <c r="Q4432" s="234"/>
      <c r="R4432" s="234"/>
      <c r="S4432" s="234"/>
      <c r="T4432" s="235"/>
      <c r="AT4432" s="236" t="s">
        <v>546</v>
      </c>
      <c r="AU4432" s="236" t="s">
        <v>85</v>
      </c>
      <c r="AV4432" s="15" t="s">
        <v>79</v>
      </c>
      <c r="AW4432" s="15" t="s">
        <v>33</v>
      </c>
      <c r="AX4432" s="15" t="s">
        <v>72</v>
      </c>
      <c r="AY4432" s="236" t="s">
        <v>525</v>
      </c>
    </row>
    <row r="4433" spans="1:65" s="13" customFormat="1" ht="11.25">
      <c r="B4433" s="204"/>
      <c r="C4433" s="205"/>
      <c r="D4433" s="206" t="s">
        <v>546</v>
      </c>
      <c r="E4433" s="207" t="s">
        <v>19</v>
      </c>
      <c r="F4433" s="208" t="s">
        <v>4660</v>
      </c>
      <c r="G4433" s="205"/>
      <c r="H4433" s="209">
        <v>20.559000000000001</v>
      </c>
      <c r="I4433" s="210"/>
      <c r="J4433" s="205"/>
      <c r="K4433" s="205"/>
      <c r="L4433" s="211"/>
      <c r="M4433" s="212"/>
      <c r="N4433" s="213"/>
      <c r="O4433" s="213"/>
      <c r="P4433" s="213"/>
      <c r="Q4433" s="213"/>
      <c r="R4433" s="213"/>
      <c r="S4433" s="213"/>
      <c r="T4433" s="214"/>
      <c r="AT4433" s="215" t="s">
        <v>546</v>
      </c>
      <c r="AU4433" s="215" t="s">
        <v>85</v>
      </c>
      <c r="AV4433" s="13" t="s">
        <v>85</v>
      </c>
      <c r="AW4433" s="13" t="s">
        <v>33</v>
      </c>
      <c r="AX4433" s="13" t="s">
        <v>72</v>
      </c>
      <c r="AY4433" s="215" t="s">
        <v>525</v>
      </c>
    </row>
    <row r="4434" spans="1:65" s="16" customFormat="1" ht="11.25">
      <c r="B4434" s="237"/>
      <c r="C4434" s="238"/>
      <c r="D4434" s="206" t="s">
        <v>546</v>
      </c>
      <c r="E4434" s="239" t="s">
        <v>19</v>
      </c>
      <c r="F4434" s="240" t="s">
        <v>590</v>
      </c>
      <c r="G4434" s="238"/>
      <c r="H4434" s="241">
        <v>20.559000000000001</v>
      </c>
      <c r="I4434" s="242"/>
      <c r="J4434" s="238"/>
      <c r="K4434" s="238"/>
      <c r="L4434" s="243"/>
      <c r="M4434" s="244"/>
      <c r="N4434" s="245"/>
      <c r="O4434" s="245"/>
      <c r="P4434" s="245"/>
      <c r="Q4434" s="245"/>
      <c r="R4434" s="245"/>
      <c r="S4434" s="245"/>
      <c r="T4434" s="246"/>
      <c r="AT4434" s="247" t="s">
        <v>546</v>
      </c>
      <c r="AU4434" s="247" t="s">
        <v>85</v>
      </c>
      <c r="AV4434" s="16" t="s">
        <v>573</v>
      </c>
      <c r="AW4434" s="16" t="s">
        <v>33</v>
      </c>
      <c r="AX4434" s="16" t="s">
        <v>72</v>
      </c>
      <c r="AY4434" s="247" t="s">
        <v>525</v>
      </c>
    </row>
    <row r="4435" spans="1:65" s="14" customFormat="1" ht="11.25">
      <c r="B4435" s="216"/>
      <c r="C4435" s="217"/>
      <c r="D4435" s="206" t="s">
        <v>546</v>
      </c>
      <c r="E4435" s="218" t="s">
        <v>19</v>
      </c>
      <c r="F4435" s="219" t="s">
        <v>552</v>
      </c>
      <c r="G4435" s="217"/>
      <c r="H4435" s="220">
        <v>480.45299999999997</v>
      </c>
      <c r="I4435" s="221"/>
      <c r="J4435" s="217"/>
      <c r="K4435" s="217"/>
      <c r="L4435" s="222"/>
      <c r="M4435" s="223"/>
      <c r="N4435" s="224"/>
      <c r="O4435" s="224"/>
      <c r="P4435" s="224"/>
      <c r="Q4435" s="224"/>
      <c r="R4435" s="224"/>
      <c r="S4435" s="224"/>
      <c r="T4435" s="225"/>
      <c r="AT4435" s="226" t="s">
        <v>546</v>
      </c>
      <c r="AU4435" s="226" t="s">
        <v>85</v>
      </c>
      <c r="AV4435" s="14" t="s">
        <v>537</v>
      </c>
      <c r="AW4435" s="14" t="s">
        <v>33</v>
      </c>
      <c r="AX4435" s="14" t="s">
        <v>79</v>
      </c>
      <c r="AY4435" s="226" t="s">
        <v>525</v>
      </c>
    </row>
    <row r="4436" spans="1:65" s="13" customFormat="1" ht="11.25">
      <c r="B4436" s="204"/>
      <c r="C4436" s="205"/>
      <c r="D4436" s="206" t="s">
        <v>546</v>
      </c>
      <c r="E4436" s="205"/>
      <c r="F4436" s="208" t="s">
        <v>4661</v>
      </c>
      <c r="G4436" s="205"/>
      <c r="H4436" s="209">
        <v>528.49800000000005</v>
      </c>
      <c r="I4436" s="210"/>
      <c r="J4436" s="205"/>
      <c r="K4436" s="205"/>
      <c r="L4436" s="211"/>
      <c r="M4436" s="212"/>
      <c r="N4436" s="213"/>
      <c r="O4436" s="213"/>
      <c r="P4436" s="213"/>
      <c r="Q4436" s="213"/>
      <c r="R4436" s="213"/>
      <c r="S4436" s="213"/>
      <c r="T4436" s="214"/>
      <c r="AT4436" s="215" t="s">
        <v>546</v>
      </c>
      <c r="AU4436" s="215" t="s">
        <v>85</v>
      </c>
      <c r="AV4436" s="13" t="s">
        <v>85</v>
      </c>
      <c r="AW4436" s="13" t="s">
        <v>4</v>
      </c>
      <c r="AX4436" s="13" t="s">
        <v>79</v>
      </c>
      <c r="AY4436" s="215" t="s">
        <v>525</v>
      </c>
    </row>
    <row r="4437" spans="1:65" s="2" customFormat="1" ht="37.9" customHeight="1">
      <c r="A4437" s="38"/>
      <c r="B4437" s="39"/>
      <c r="C4437" s="248" t="s">
        <v>4662</v>
      </c>
      <c r="D4437" s="248" t="s">
        <v>369</v>
      </c>
      <c r="E4437" s="249" t="s">
        <v>4663</v>
      </c>
      <c r="F4437" s="250" t="s">
        <v>4664</v>
      </c>
      <c r="G4437" s="251" t="s">
        <v>132</v>
      </c>
      <c r="H4437" s="252">
        <v>211.3</v>
      </c>
      <c r="I4437" s="253"/>
      <c r="J4437" s="254">
        <f>ROUND(I4437*H4437,2)</f>
        <v>0</v>
      </c>
      <c r="K4437" s="250" t="s">
        <v>19</v>
      </c>
      <c r="L4437" s="255"/>
      <c r="M4437" s="256" t="s">
        <v>19</v>
      </c>
      <c r="N4437" s="257" t="s">
        <v>44</v>
      </c>
      <c r="O4437" s="68"/>
      <c r="P4437" s="195">
        <f>O4437*H4437</f>
        <v>0</v>
      </c>
      <c r="Q4437" s="195">
        <v>2.64E-3</v>
      </c>
      <c r="R4437" s="195">
        <f>Q4437*H4437</f>
        <v>0.55783199999999999</v>
      </c>
      <c r="S4437" s="195">
        <v>0</v>
      </c>
      <c r="T4437" s="196">
        <f>S4437*H4437</f>
        <v>0</v>
      </c>
      <c r="U4437" s="38"/>
      <c r="V4437" s="38"/>
      <c r="W4437" s="38"/>
      <c r="X4437" s="38"/>
      <c r="Y4437" s="38"/>
      <c r="Z4437" s="38"/>
      <c r="AA4437" s="38"/>
      <c r="AB4437" s="38"/>
      <c r="AC4437" s="38"/>
      <c r="AD4437" s="38"/>
      <c r="AE4437" s="38"/>
      <c r="AR4437" s="197" t="s">
        <v>839</v>
      </c>
      <c r="AT4437" s="197" t="s">
        <v>369</v>
      </c>
      <c r="AU4437" s="197" t="s">
        <v>85</v>
      </c>
      <c r="AY4437" s="21" t="s">
        <v>525</v>
      </c>
      <c r="BE4437" s="198">
        <f>IF(N4437="základní",J4437,0)</f>
        <v>0</v>
      </c>
      <c r="BF4437" s="198">
        <f>IF(N4437="snížená",J4437,0)</f>
        <v>0</v>
      </c>
      <c r="BG4437" s="198">
        <f>IF(N4437="zákl. přenesená",J4437,0)</f>
        <v>0</v>
      </c>
      <c r="BH4437" s="198">
        <f>IF(N4437="sníž. přenesená",J4437,0)</f>
        <v>0</v>
      </c>
      <c r="BI4437" s="198">
        <f>IF(N4437="nulová",J4437,0)</f>
        <v>0</v>
      </c>
      <c r="BJ4437" s="21" t="s">
        <v>85</v>
      </c>
      <c r="BK4437" s="198">
        <f>ROUND(I4437*H4437,2)</f>
        <v>0</v>
      </c>
      <c r="BL4437" s="21" t="s">
        <v>642</v>
      </c>
      <c r="BM4437" s="197" t="s">
        <v>4665</v>
      </c>
    </row>
    <row r="4438" spans="1:65" s="2" customFormat="1" ht="19.5">
      <c r="A4438" s="38"/>
      <c r="B4438" s="39"/>
      <c r="C4438" s="40"/>
      <c r="D4438" s="206" t="s">
        <v>972</v>
      </c>
      <c r="E4438" s="40"/>
      <c r="F4438" s="258" t="s">
        <v>4666</v>
      </c>
      <c r="G4438" s="40"/>
      <c r="H4438" s="40"/>
      <c r="I4438" s="201"/>
      <c r="J4438" s="40"/>
      <c r="K4438" s="40"/>
      <c r="L4438" s="43"/>
      <c r="M4438" s="202"/>
      <c r="N4438" s="203"/>
      <c r="O4438" s="68"/>
      <c r="P4438" s="68"/>
      <c r="Q4438" s="68"/>
      <c r="R4438" s="68"/>
      <c r="S4438" s="68"/>
      <c r="T4438" s="69"/>
      <c r="U4438" s="38"/>
      <c r="V4438" s="38"/>
      <c r="W4438" s="38"/>
      <c r="X4438" s="38"/>
      <c r="Y4438" s="38"/>
      <c r="Z4438" s="38"/>
      <c r="AA4438" s="38"/>
      <c r="AB4438" s="38"/>
      <c r="AC4438" s="38"/>
      <c r="AD4438" s="38"/>
      <c r="AE4438" s="38"/>
      <c r="AT4438" s="21" t="s">
        <v>972</v>
      </c>
      <c r="AU4438" s="21" t="s">
        <v>85</v>
      </c>
    </row>
    <row r="4439" spans="1:65" s="15" customFormat="1" ht="11.25">
      <c r="B4439" s="227"/>
      <c r="C4439" s="228"/>
      <c r="D4439" s="206" t="s">
        <v>546</v>
      </c>
      <c r="E4439" s="229" t="s">
        <v>19</v>
      </c>
      <c r="F4439" s="230" t="s">
        <v>4667</v>
      </c>
      <c r="G4439" s="228"/>
      <c r="H4439" s="229" t="s">
        <v>19</v>
      </c>
      <c r="I4439" s="231"/>
      <c r="J4439" s="228"/>
      <c r="K4439" s="228"/>
      <c r="L4439" s="232"/>
      <c r="M4439" s="233"/>
      <c r="N4439" s="234"/>
      <c r="O4439" s="234"/>
      <c r="P4439" s="234"/>
      <c r="Q4439" s="234"/>
      <c r="R4439" s="234"/>
      <c r="S4439" s="234"/>
      <c r="T4439" s="235"/>
      <c r="AT4439" s="236" t="s">
        <v>546</v>
      </c>
      <c r="AU4439" s="236" t="s">
        <v>85</v>
      </c>
      <c r="AV4439" s="15" t="s">
        <v>79</v>
      </c>
      <c r="AW4439" s="15" t="s">
        <v>33</v>
      </c>
      <c r="AX4439" s="15" t="s">
        <v>72</v>
      </c>
      <c r="AY4439" s="236" t="s">
        <v>525</v>
      </c>
    </row>
    <row r="4440" spans="1:65" s="15" customFormat="1" ht="11.25">
      <c r="B4440" s="227"/>
      <c r="C4440" s="228"/>
      <c r="D4440" s="206" t="s">
        <v>546</v>
      </c>
      <c r="E4440" s="229" t="s">
        <v>19</v>
      </c>
      <c r="F4440" s="230" t="s">
        <v>1912</v>
      </c>
      <c r="G4440" s="228"/>
      <c r="H4440" s="229" t="s">
        <v>19</v>
      </c>
      <c r="I4440" s="231"/>
      <c r="J4440" s="228"/>
      <c r="K4440" s="228"/>
      <c r="L4440" s="232"/>
      <c r="M4440" s="233"/>
      <c r="N4440" s="234"/>
      <c r="O4440" s="234"/>
      <c r="P4440" s="234"/>
      <c r="Q4440" s="234"/>
      <c r="R4440" s="234"/>
      <c r="S4440" s="234"/>
      <c r="T4440" s="235"/>
      <c r="AT4440" s="236" t="s">
        <v>546</v>
      </c>
      <c r="AU4440" s="236" t="s">
        <v>85</v>
      </c>
      <c r="AV4440" s="15" t="s">
        <v>79</v>
      </c>
      <c r="AW4440" s="15" t="s">
        <v>33</v>
      </c>
      <c r="AX4440" s="15" t="s">
        <v>72</v>
      </c>
      <c r="AY4440" s="236" t="s">
        <v>525</v>
      </c>
    </row>
    <row r="4441" spans="1:65" s="13" customFormat="1" ht="11.25">
      <c r="B4441" s="204"/>
      <c r="C4441" s="205"/>
      <c r="D4441" s="206" t="s">
        <v>546</v>
      </c>
      <c r="E4441" s="207" t="s">
        <v>19</v>
      </c>
      <c r="F4441" s="208" t="s">
        <v>3890</v>
      </c>
      <c r="G4441" s="205"/>
      <c r="H4441" s="209">
        <v>76.91</v>
      </c>
      <c r="I4441" s="210"/>
      <c r="J4441" s="205"/>
      <c r="K4441" s="205"/>
      <c r="L4441" s="211"/>
      <c r="M4441" s="212"/>
      <c r="N4441" s="213"/>
      <c r="O4441" s="213"/>
      <c r="P4441" s="213"/>
      <c r="Q4441" s="213"/>
      <c r="R4441" s="213"/>
      <c r="S4441" s="213"/>
      <c r="T4441" s="214"/>
      <c r="AT4441" s="215" t="s">
        <v>546</v>
      </c>
      <c r="AU4441" s="215" t="s">
        <v>85</v>
      </c>
      <c r="AV4441" s="13" t="s">
        <v>85</v>
      </c>
      <c r="AW4441" s="13" t="s">
        <v>33</v>
      </c>
      <c r="AX4441" s="13" t="s">
        <v>72</v>
      </c>
      <c r="AY4441" s="215" t="s">
        <v>525</v>
      </c>
    </row>
    <row r="4442" spans="1:65" s="15" customFormat="1" ht="11.25">
      <c r="B4442" s="227"/>
      <c r="C4442" s="228"/>
      <c r="D4442" s="206" t="s">
        <v>546</v>
      </c>
      <c r="E4442" s="229" t="s">
        <v>19</v>
      </c>
      <c r="F4442" s="230" t="s">
        <v>1914</v>
      </c>
      <c r="G4442" s="228"/>
      <c r="H4442" s="229" t="s">
        <v>19</v>
      </c>
      <c r="I4442" s="231"/>
      <c r="J4442" s="228"/>
      <c r="K4442" s="228"/>
      <c r="L4442" s="232"/>
      <c r="M4442" s="233"/>
      <c r="N4442" s="234"/>
      <c r="O4442" s="234"/>
      <c r="P4442" s="234"/>
      <c r="Q4442" s="234"/>
      <c r="R4442" s="234"/>
      <c r="S4442" s="234"/>
      <c r="T4442" s="235"/>
      <c r="AT4442" s="236" t="s">
        <v>546</v>
      </c>
      <c r="AU4442" s="236" t="s">
        <v>85</v>
      </c>
      <c r="AV4442" s="15" t="s">
        <v>79</v>
      </c>
      <c r="AW4442" s="15" t="s">
        <v>33</v>
      </c>
      <c r="AX4442" s="15" t="s">
        <v>72</v>
      </c>
      <c r="AY4442" s="236" t="s">
        <v>525</v>
      </c>
    </row>
    <row r="4443" spans="1:65" s="13" customFormat="1" ht="11.25">
      <c r="B4443" s="204"/>
      <c r="C4443" s="205"/>
      <c r="D4443" s="206" t="s">
        <v>546</v>
      </c>
      <c r="E4443" s="207" t="s">
        <v>19</v>
      </c>
      <c r="F4443" s="208" t="s">
        <v>3792</v>
      </c>
      <c r="G4443" s="205"/>
      <c r="H4443" s="209">
        <v>14.01</v>
      </c>
      <c r="I4443" s="210"/>
      <c r="J4443" s="205"/>
      <c r="K4443" s="205"/>
      <c r="L4443" s="211"/>
      <c r="M4443" s="212"/>
      <c r="N4443" s="213"/>
      <c r="O4443" s="213"/>
      <c r="P4443" s="213"/>
      <c r="Q4443" s="213"/>
      <c r="R4443" s="213"/>
      <c r="S4443" s="213"/>
      <c r="T4443" s="214"/>
      <c r="AT4443" s="215" t="s">
        <v>546</v>
      </c>
      <c r="AU4443" s="215" t="s">
        <v>85</v>
      </c>
      <c r="AV4443" s="13" t="s">
        <v>85</v>
      </c>
      <c r="AW4443" s="13" t="s">
        <v>33</v>
      </c>
      <c r="AX4443" s="13" t="s">
        <v>72</v>
      </c>
      <c r="AY4443" s="215" t="s">
        <v>525</v>
      </c>
    </row>
    <row r="4444" spans="1:65" s="15" customFormat="1" ht="11.25">
      <c r="B4444" s="227"/>
      <c r="C4444" s="228"/>
      <c r="D4444" s="206" t="s">
        <v>546</v>
      </c>
      <c r="E4444" s="229" t="s">
        <v>19</v>
      </c>
      <c r="F4444" s="230" t="s">
        <v>2015</v>
      </c>
      <c r="G4444" s="228"/>
      <c r="H4444" s="229" t="s">
        <v>19</v>
      </c>
      <c r="I4444" s="231"/>
      <c r="J4444" s="228"/>
      <c r="K4444" s="228"/>
      <c r="L4444" s="232"/>
      <c r="M4444" s="233"/>
      <c r="N4444" s="234"/>
      <c r="O4444" s="234"/>
      <c r="P4444" s="234"/>
      <c r="Q4444" s="234"/>
      <c r="R4444" s="234"/>
      <c r="S4444" s="234"/>
      <c r="T4444" s="235"/>
      <c r="AT4444" s="236" t="s">
        <v>546</v>
      </c>
      <c r="AU4444" s="236" t="s">
        <v>85</v>
      </c>
      <c r="AV4444" s="15" t="s">
        <v>79</v>
      </c>
      <c r="AW4444" s="15" t="s">
        <v>33</v>
      </c>
      <c r="AX4444" s="15" t="s">
        <v>72</v>
      </c>
      <c r="AY4444" s="236" t="s">
        <v>525</v>
      </c>
    </row>
    <row r="4445" spans="1:65" s="13" customFormat="1" ht="11.25">
      <c r="B4445" s="204"/>
      <c r="C4445" s="205"/>
      <c r="D4445" s="206" t="s">
        <v>546</v>
      </c>
      <c r="E4445" s="207" t="s">
        <v>19</v>
      </c>
      <c r="F4445" s="208" t="s">
        <v>3789</v>
      </c>
      <c r="G4445" s="205"/>
      <c r="H4445" s="209">
        <v>12.81</v>
      </c>
      <c r="I4445" s="210"/>
      <c r="J4445" s="205"/>
      <c r="K4445" s="205"/>
      <c r="L4445" s="211"/>
      <c r="M4445" s="212"/>
      <c r="N4445" s="213"/>
      <c r="O4445" s="213"/>
      <c r="P4445" s="213"/>
      <c r="Q4445" s="213"/>
      <c r="R4445" s="213"/>
      <c r="S4445" s="213"/>
      <c r="T4445" s="214"/>
      <c r="AT4445" s="215" t="s">
        <v>546</v>
      </c>
      <c r="AU4445" s="215" t="s">
        <v>85</v>
      </c>
      <c r="AV4445" s="13" t="s">
        <v>85</v>
      </c>
      <c r="AW4445" s="13" t="s">
        <v>33</v>
      </c>
      <c r="AX4445" s="13" t="s">
        <v>72</v>
      </c>
      <c r="AY4445" s="215" t="s">
        <v>525</v>
      </c>
    </row>
    <row r="4446" spans="1:65" s="15" customFormat="1" ht="11.25">
      <c r="B4446" s="227"/>
      <c r="C4446" s="228"/>
      <c r="D4446" s="206" t="s">
        <v>546</v>
      </c>
      <c r="E4446" s="229" t="s">
        <v>19</v>
      </c>
      <c r="F4446" s="230" t="s">
        <v>2017</v>
      </c>
      <c r="G4446" s="228"/>
      <c r="H4446" s="229" t="s">
        <v>19</v>
      </c>
      <c r="I4446" s="231"/>
      <c r="J4446" s="228"/>
      <c r="K4446" s="228"/>
      <c r="L4446" s="232"/>
      <c r="M4446" s="233"/>
      <c r="N4446" s="234"/>
      <c r="O4446" s="234"/>
      <c r="P4446" s="234"/>
      <c r="Q4446" s="234"/>
      <c r="R4446" s="234"/>
      <c r="S4446" s="234"/>
      <c r="T4446" s="235"/>
      <c r="AT4446" s="236" t="s">
        <v>546</v>
      </c>
      <c r="AU4446" s="236" t="s">
        <v>85</v>
      </c>
      <c r="AV4446" s="15" t="s">
        <v>79</v>
      </c>
      <c r="AW4446" s="15" t="s">
        <v>33</v>
      </c>
      <c r="AX4446" s="15" t="s">
        <v>72</v>
      </c>
      <c r="AY4446" s="236" t="s">
        <v>525</v>
      </c>
    </row>
    <row r="4447" spans="1:65" s="13" customFormat="1" ht="11.25">
      <c r="B4447" s="204"/>
      <c r="C4447" s="205"/>
      <c r="D4447" s="206" t="s">
        <v>546</v>
      </c>
      <c r="E4447" s="207" t="s">
        <v>19</v>
      </c>
      <c r="F4447" s="208" t="s">
        <v>3794</v>
      </c>
      <c r="G4447" s="205"/>
      <c r="H4447" s="209">
        <v>14.16</v>
      </c>
      <c r="I4447" s="210"/>
      <c r="J4447" s="205"/>
      <c r="K4447" s="205"/>
      <c r="L4447" s="211"/>
      <c r="M4447" s="212"/>
      <c r="N4447" s="213"/>
      <c r="O4447" s="213"/>
      <c r="P4447" s="213"/>
      <c r="Q4447" s="213"/>
      <c r="R4447" s="213"/>
      <c r="S4447" s="213"/>
      <c r="T4447" s="214"/>
      <c r="AT4447" s="215" t="s">
        <v>546</v>
      </c>
      <c r="AU4447" s="215" t="s">
        <v>85</v>
      </c>
      <c r="AV4447" s="13" t="s">
        <v>85</v>
      </c>
      <c r="AW4447" s="13" t="s">
        <v>33</v>
      </c>
      <c r="AX4447" s="13" t="s">
        <v>72</v>
      </c>
      <c r="AY4447" s="215" t="s">
        <v>525</v>
      </c>
    </row>
    <row r="4448" spans="1:65" s="15" customFormat="1" ht="11.25">
      <c r="B4448" s="227"/>
      <c r="C4448" s="228"/>
      <c r="D4448" s="206" t="s">
        <v>546</v>
      </c>
      <c r="E4448" s="229" t="s">
        <v>19</v>
      </c>
      <c r="F4448" s="230" t="s">
        <v>2022</v>
      </c>
      <c r="G4448" s="228"/>
      <c r="H4448" s="229" t="s">
        <v>19</v>
      </c>
      <c r="I4448" s="231"/>
      <c r="J4448" s="228"/>
      <c r="K4448" s="228"/>
      <c r="L4448" s="232"/>
      <c r="M4448" s="233"/>
      <c r="N4448" s="234"/>
      <c r="O4448" s="234"/>
      <c r="P4448" s="234"/>
      <c r="Q4448" s="234"/>
      <c r="R4448" s="234"/>
      <c r="S4448" s="234"/>
      <c r="T4448" s="235"/>
      <c r="AT4448" s="236" t="s">
        <v>546</v>
      </c>
      <c r="AU4448" s="236" t="s">
        <v>85</v>
      </c>
      <c r="AV4448" s="15" t="s">
        <v>79</v>
      </c>
      <c r="AW4448" s="15" t="s">
        <v>33</v>
      </c>
      <c r="AX4448" s="15" t="s">
        <v>72</v>
      </c>
      <c r="AY4448" s="236" t="s">
        <v>525</v>
      </c>
    </row>
    <row r="4449" spans="1:65" s="13" customFormat="1" ht="11.25">
      <c r="B4449" s="204"/>
      <c r="C4449" s="205"/>
      <c r="D4449" s="206" t="s">
        <v>546</v>
      </c>
      <c r="E4449" s="207" t="s">
        <v>19</v>
      </c>
      <c r="F4449" s="208" t="s">
        <v>3796</v>
      </c>
      <c r="G4449" s="205"/>
      <c r="H4449" s="209">
        <v>21.1</v>
      </c>
      <c r="I4449" s="210"/>
      <c r="J4449" s="205"/>
      <c r="K4449" s="205"/>
      <c r="L4449" s="211"/>
      <c r="M4449" s="212"/>
      <c r="N4449" s="213"/>
      <c r="O4449" s="213"/>
      <c r="P4449" s="213"/>
      <c r="Q4449" s="213"/>
      <c r="R4449" s="213"/>
      <c r="S4449" s="213"/>
      <c r="T4449" s="214"/>
      <c r="AT4449" s="215" t="s">
        <v>546</v>
      </c>
      <c r="AU4449" s="215" t="s">
        <v>85</v>
      </c>
      <c r="AV4449" s="13" t="s">
        <v>85</v>
      </c>
      <c r="AW4449" s="13" t="s">
        <v>33</v>
      </c>
      <c r="AX4449" s="13" t="s">
        <v>72</v>
      </c>
      <c r="AY4449" s="215" t="s">
        <v>525</v>
      </c>
    </row>
    <row r="4450" spans="1:65" s="15" customFormat="1" ht="11.25">
      <c r="B4450" s="227"/>
      <c r="C4450" s="228"/>
      <c r="D4450" s="206" t="s">
        <v>546</v>
      </c>
      <c r="E4450" s="229" t="s">
        <v>19</v>
      </c>
      <c r="F4450" s="230" t="s">
        <v>2028</v>
      </c>
      <c r="G4450" s="228"/>
      <c r="H4450" s="229" t="s">
        <v>19</v>
      </c>
      <c r="I4450" s="231"/>
      <c r="J4450" s="228"/>
      <c r="K4450" s="228"/>
      <c r="L4450" s="232"/>
      <c r="M4450" s="233"/>
      <c r="N4450" s="234"/>
      <c r="O4450" s="234"/>
      <c r="P4450" s="234"/>
      <c r="Q4450" s="234"/>
      <c r="R4450" s="234"/>
      <c r="S4450" s="234"/>
      <c r="T4450" s="235"/>
      <c r="AT4450" s="236" t="s">
        <v>546</v>
      </c>
      <c r="AU4450" s="236" t="s">
        <v>85</v>
      </c>
      <c r="AV4450" s="15" t="s">
        <v>79</v>
      </c>
      <c r="AW4450" s="15" t="s">
        <v>33</v>
      </c>
      <c r="AX4450" s="15" t="s">
        <v>72</v>
      </c>
      <c r="AY4450" s="236" t="s">
        <v>525</v>
      </c>
    </row>
    <row r="4451" spans="1:65" s="13" customFormat="1" ht="11.25">
      <c r="B4451" s="204"/>
      <c r="C4451" s="205"/>
      <c r="D4451" s="206" t="s">
        <v>546</v>
      </c>
      <c r="E4451" s="207" t="s">
        <v>19</v>
      </c>
      <c r="F4451" s="208" t="s">
        <v>3798</v>
      </c>
      <c r="G4451" s="205"/>
      <c r="H4451" s="209">
        <v>21.12</v>
      </c>
      <c r="I4451" s="210"/>
      <c r="J4451" s="205"/>
      <c r="K4451" s="205"/>
      <c r="L4451" s="211"/>
      <c r="M4451" s="212"/>
      <c r="N4451" s="213"/>
      <c r="O4451" s="213"/>
      <c r="P4451" s="213"/>
      <c r="Q4451" s="213"/>
      <c r="R4451" s="213"/>
      <c r="S4451" s="213"/>
      <c r="T4451" s="214"/>
      <c r="AT4451" s="215" t="s">
        <v>546</v>
      </c>
      <c r="AU4451" s="215" t="s">
        <v>85</v>
      </c>
      <c r="AV4451" s="13" t="s">
        <v>85</v>
      </c>
      <c r="AW4451" s="13" t="s">
        <v>33</v>
      </c>
      <c r="AX4451" s="13" t="s">
        <v>72</v>
      </c>
      <c r="AY4451" s="215" t="s">
        <v>525</v>
      </c>
    </row>
    <row r="4452" spans="1:65" s="15" customFormat="1" ht="11.25">
      <c r="B4452" s="227"/>
      <c r="C4452" s="228"/>
      <c r="D4452" s="206" t="s">
        <v>546</v>
      </c>
      <c r="E4452" s="229" t="s">
        <v>19</v>
      </c>
      <c r="F4452" s="230" t="s">
        <v>2033</v>
      </c>
      <c r="G4452" s="228"/>
      <c r="H4452" s="229" t="s">
        <v>19</v>
      </c>
      <c r="I4452" s="231"/>
      <c r="J4452" s="228"/>
      <c r="K4452" s="228"/>
      <c r="L4452" s="232"/>
      <c r="M4452" s="233"/>
      <c r="N4452" s="234"/>
      <c r="O4452" s="234"/>
      <c r="P4452" s="234"/>
      <c r="Q4452" s="234"/>
      <c r="R4452" s="234"/>
      <c r="S4452" s="234"/>
      <c r="T4452" s="235"/>
      <c r="AT4452" s="236" t="s">
        <v>546</v>
      </c>
      <c r="AU4452" s="236" t="s">
        <v>85</v>
      </c>
      <c r="AV4452" s="15" t="s">
        <v>79</v>
      </c>
      <c r="AW4452" s="15" t="s">
        <v>33</v>
      </c>
      <c r="AX4452" s="15" t="s">
        <v>72</v>
      </c>
      <c r="AY4452" s="236" t="s">
        <v>525</v>
      </c>
    </row>
    <row r="4453" spans="1:65" s="13" customFormat="1" ht="11.25">
      <c r="B4453" s="204"/>
      <c r="C4453" s="205"/>
      <c r="D4453" s="206" t="s">
        <v>546</v>
      </c>
      <c r="E4453" s="207" t="s">
        <v>19</v>
      </c>
      <c r="F4453" s="208" t="s">
        <v>3797</v>
      </c>
      <c r="G4453" s="205"/>
      <c r="H4453" s="209">
        <v>21.11</v>
      </c>
      <c r="I4453" s="210"/>
      <c r="J4453" s="205"/>
      <c r="K4453" s="205"/>
      <c r="L4453" s="211"/>
      <c r="M4453" s="212"/>
      <c r="N4453" s="213"/>
      <c r="O4453" s="213"/>
      <c r="P4453" s="213"/>
      <c r="Q4453" s="213"/>
      <c r="R4453" s="213"/>
      <c r="S4453" s="213"/>
      <c r="T4453" s="214"/>
      <c r="AT4453" s="215" t="s">
        <v>546</v>
      </c>
      <c r="AU4453" s="215" t="s">
        <v>85</v>
      </c>
      <c r="AV4453" s="13" t="s">
        <v>85</v>
      </c>
      <c r="AW4453" s="13" t="s">
        <v>33</v>
      </c>
      <c r="AX4453" s="13" t="s">
        <v>72</v>
      </c>
      <c r="AY4453" s="215" t="s">
        <v>525</v>
      </c>
    </row>
    <row r="4454" spans="1:65" s="16" customFormat="1" ht="11.25">
      <c r="B4454" s="237"/>
      <c r="C4454" s="238"/>
      <c r="D4454" s="206" t="s">
        <v>546</v>
      </c>
      <c r="E4454" s="239" t="s">
        <v>19</v>
      </c>
      <c r="F4454" s="240" t="s">
        <v>590</v>
      </c>
      <c r="G4454" s="238"/>
      <c r="H4454" s="241">
        <v>181.22</v>
      </c>
      <c r="I4454" s="242"/>
      <c r="J4454" s="238"/>
      <c r="K4454" s="238"/>
      <c r="L4454" s="243"/>
      <c r="M4454" s="244"/>
      <c r="N4454" s="245"/>
      <c r="O4454" s="245"/>
      <c r="P4454" s="245"/>
      <c r="Q4454" s="245"/>
      <c r="R4454" s="245"/>
      <c r="S4454" s="245"/>
      <c r="T4454" s="246"/>
      <c r="AT4454" s="247" t="s">
        <v>546</v>
      </c>
      <c r="AU4454" s="247" t="s">
        <v>85</v>
      </c>
      <c r="AV4454" s="16" t="s">
        <v>573</v>
      </c>
      <c r="AW4454" s="16" t="s">
        <v>33</v>
      </c>
      <c r="AX4454" s="16" t="s">
        <v>72</v>
      </c>
      <c r="AY4454" s="247" t="s">
        <v>525</v>
      </c>
    </row>
    <row r="4455" spans="1:65" s="15" customFormat="1" ht="11.25">
      <c r="B4455" s="227"/>
      <c r="C4455" s="228"/>
      <c r="D4455" s="206" t="s">
        <v>546</v>
      </c>
      <c r="E4455" s="229" t="s">
        <v>19</v>
      </c>
      <c r="F4455" s="230" t="s">
        <v>4668</v>
      </c>
      <c r="G4455" s="228"/>
      <c r="H4455" s="229" t="s">
        <v>19</v>
      </c>
      <c r="I4455" s="231"/>
      <c r="J4455" s="228"/>
      <c r="K4455" s="228"/>
      <c r="L4455" s="232"/>
      <c r="M4455" s="233"/>
      <c r="N4455" s="234"/>
      <c r="O4455" s="234"/>
      <c r="P4455" s="234"/>
      <c r="Q4455" s="234"/>
      <c r="R4455" s="234"/>
      <c r="S4455" s="234"/>
      <c r="T4455" s="235"/>
      <c r="AT4455" s="236" t="s">
        <v>546</v>
      </c>
      <c r="AU4455" s="236" t="s">
        <v>85</v>
      </c>
      <c r="AV4455" s="15" t="s">
        <v>79</v>
      </c>
      <c r="AW4455" s="15" t="s">
        <v>33</v>
      </c>
      <c r="AX4455" s="15" t="s">
        <v>72</v>
      </c>
      <c r="AY4455" s="236" t="s">
        <v>525</v>
      </c>
    </row>
    <row r="4456" spans="1:65" s="13" customFormat="1" ht="11.25">
      <c r="B4456" s="204"/>
      <c r="C4456" s="205"/>
      <c r="D4456" s="206" t="s">
        <v>546</v>
      </c>
      <c r="E4456" s="207" t="s">
        <v>19</v>
      </c>
      <c r="F4456" s="208" t="s">
        <v>4669</v>
      </c>
      <c r="G4456" s="205"/>
      <c r="H4456" s="209">
        <v>10.871</v>
      </c>
      <c r="I4456" s="210"/>
      <c r="J4456" s="205"/>
      <c r="K4456" s="205"/>
      <c r="L4456" s="211"/>
      <c r="M4456" s="212"/>
      <c r="N4456" s="213"/>
      <c r="O4456" s="213"/>
      <c r="P4456" s="213"/>
      <c r="Q4456" s="213"/>
      <c r="R4456" s="213"/>
      <c r="S4456" s="213"/>
      <c r="T4456" s="214"/>
      <c r="AT4456" s="215" t="s">
        <v>546</v>
      </c>
      <c r="AU4456" s="215" t="s">
        <v>85</v>
      </c>
      <c r="AV4456" s="13" t="s">
        <v>85</v>
      </c>
      <c r="AW4456" s="13" t="s">
        <v>33</v>
      </c>
      <c r="AX4456" s="13" t="s">
        <v>72</v>
      </c>
      <c r="AY4456" s="215" t="s">
        <v>525</v>
      </c>
    </row>
    <row r="4457" spans="1:65" s="16" customFormat="1" ht="11.25">
      <c r="B4457" s="237"/>
      <c r="C4457" s="238"/>
      <c r="D4457" s="206" t="s">
        <v>546</v>
      </c>
      <c r="E4457" s="239" t="s">
        <v>19</v>
      </c>
      <c r="F4457" s="240" t="s">
        <v>590</v>
      </c>
      <c r="G4457" s="238"/>
      <c r="H4457" s="241">
        <v>10.871</v>
      </c>
      <c r="I4457" s="242"/>
      <c r="J4457" s="238"/>
      <c r="K4457" s="238"/>
      <c r="L4457" s="243"/>
      <c r="M4457" s="244"/>
      <c r="N4457" s="245"/>
      <c r="O4457" s="245"/>
      <c r="P4457" s="245"/>
      <c r="Q4457" s="245"/>
      <c r="R4457" s="245"/>
      <c r="S4457" s="245"/>
      <c r="T4457" s="246"/>
      <c r="AT4457" s="247" t="s">
        <v>546</v>
      </c>
      <c r="AU4457" s="247" t="s">
        <v>85</v>
      </c>
      <c r="AV4457" s="16" t="s">
        <v>573</v>
      </c>
      <c r="AW4457" s="16" t="s">
        <v>33</v>
      </c>
      <c r="AX4457" s="16" t="s">
        <v>72</v>
      </c>
      <c r="AY4457" s="247" t="s">
        <v>525</v>
      </c>
    </row>
    <row r="4458" spans="1:65" s="14" customFormat="1" ht="11.25">
      <c r="B4458" s="216"/>
      <c r="C4458" s="217"/>
      <c r="D4458" s="206" t="s">
        <v>546</v>
      </c>
      <c r="E4458" s="218" t="s">
        <v>19</v>
      </c>
      <c r="F4458" s="219" t="s">
        <v>552</v>
      </c>
      <c r="G4458" s="217"/>
      <c r="H4458" s="220">
        <v>192.09100000000001</v>
      </c>
      <c r="I4458" s="221"/>
      <c r="J4458" s="217"/>
      <c r="K4458" s="217"/>
      <c r="L4458" s="222"/>
      <c r="M4458" s="223"/>
      <c r="N4458" s="224"/>
      <c r="O4458" s="224"/>
      <c r="P4458" s="224"/>
      <c r="Q4458" s="224"/>
      <c r="R4458" s="224"/>
      <c r="S4458" s="224"/>
      <c r="T4458" s="225"/>
      <c r="AT4458" s="226" t="s">
        <v>546</v>
      </c>
      <c r="AU4458" s="226" t="s">
        <v>85</v>
      </c>
      <c r="AV4458" s="14" t="s">
        <v>537</v>
      </c>
      <c r="AW4458" s="14" t="s">
        <v>33</v>
      </c>
      <c r="AX4458" s="14" t="s">
        <v>79</v>
      </c>
      <c r="AY4458" s="226" t="s">
        <v>525</v>
      </c>
    </row>
    <row r="4459" spans="1:65" s="13" customFormat="1" ht="11.25">
      <c r="B4459" s="204"/>
      <c r="C4459" s="205"/>
      <c r="D4459" s="206" t="s">
        <v>546</v>
      </c>
      <c r="E4459" s="205"/>
      <c r="F4459" s="208" t="s">
        <v>4670</v>
      </c>
      <c r="G4459" s="205"/>
      <c r="H4459" s="209">
        <v>211.3</v>
      </c>
      <c r="I4459" s="210"/>
      <c r="J4459" s="205"/>
      <c r="K4459" s="205"/>
      <c r="L4459" s="211"/>
      <c r="M4459" s="212"/>
      <c r="N4459" s="213"/>
      <c r="O4459" s="213"/>
      <c r="P4459" s="213"/>
      <c r="Q4459" s="213"/>
      <c r="R4459" s="213"/>
      <c r="S4459" s="213"/>
      <c r="T4459" s="214"/>
      <c r="AT4459" s="215" t="s">
        <v>546</v>
      </c>
      <c r="AU4459" s="215" t="s">
        <v>85</v>
      </c>
      <c r="AV4459" s="13" t="s">
        <v>85</v>
      </c>
      <c r="AW4459" s="13" t="s">
        <v>4</v>
      </c>
      <c r="AX4459" s="13" t="s">
        <v>79</v>
      </c>
      <c r="AY4459" s="215" t="s">
        <v>525</v>
      </c>
    </row>
    <row r="4460" spans="1:65" s="2" customFormat="1" ht="37.9" customHeight="1">
      <c r="A4460" s="38"/>
      <c r="B4460" s="39"/>
      <c r="C4460" s="248" t="s">
        <v>4671</v>
      </c>
      <c r="D4460" s="248" t="s">
        <v>369</v>
      </c>
      <c r="E4460" s="249" t="s">
        <v>4672</v>
      </c>
      <c r="F4460" s="250" t="s">
        <v>4673</v>
      </c>
      <c r="G4460" s="251" t="s">
        <v>132</v>
      </c>
      <c r="H4460" s="252">
        <v>278.83999999999997</v>
      </c>
      <c r="I4460" s="253"/>
      <c r="J4460" s="254">
        <f>ROUND(I4460*H4460,2)</f>
        <v>0</v>
      </c>
      <c r="K4460" s="250" t="s">
        <v>19</v>
      </c>
      <c r="L4460" s="255"/>
      <c r="M4460" s="256" t="s">
        <v>19</v>
      </c>
      <c r="N4460" s="257" t="s">
        <v>44</v>
      </c>
      <c r="O4460" s="68"/>
      <c r="P4460" s="195">
        <f>O4460*H4460</f>
        <v>0</v>
      </c>
      <c r="Q4460" s="195">
        <v>2.64E-3</v>
      </c>
      <c r="R4460" s="195">
        <f>Q4460*H4460</f>
        <v>0.73613759999999995</v>
      </c>
      <c r="S4460" s="195">
        <v>0</v>
      </c>
      <c r="T4460" s="196">
        <f>S4460*H4460</f>
        <v>0</v>
      </c>
      <c r="U4460" s="38"/>
      <c r="V4460" s="38"/>
      <c r="W4460" s="38"/>
      <c r="X4460" s="38"/>
      <c r="Y4460" s="38"/>
      <c r="Z4460" s="38"/>
      <c r="AA4460" s="38"/>
      <c r="AB4460" s="38"/>
      <c r="AC4460" s="38"/>
      <c r="AD4460" s="38"/>
      <c r="AE4460" s="38"/>
      <c r="AR4460" s="197" t="s">
        <v>839</v>
      </c>
      <c r="AT4460" s="197" t="s">
        <v>369</v>
      </c>
      <c r="AU4460" s="197" t="s">
        <v>85</v>
      </c>
      <c r="AY4460" s="21" t="s">
        <v>525</v>
      </c>
      <c r="BE4460" s="198">
        <f>IF(N4460="základní",J4460,0)</f>
        <v>0</v>
      </c>
      <c r="BF4460" s="198">
        <f>IF(N4460="snížená",J4460,0)</f>
        <v>0</v>
      </c>
      <c r="BG4460" s="198">
        <f>IF(N4460="zákl. přenesená",J4460,0)</f>
        <v>0</v>
      </c>
      <c r="BH4460" s="198">
        <f>IF(N4460="sníž. přenesená",J4460,0)</f>
        <v>0</v>
      </c>
      <c r="BI4460" s="198">
        <f>IF(N4460="nulová",J4460,0)</f>
        <v>0</v>
      </c>
      <c r="BJ4460" s="21" t="s">
        <v>85</v>
      </c>
      <c r="BK4460" s="198">
        <f>ROUND(I4460*H4460,2)</f>
        <v>0</v>
      </c>
      <c r="BL4460" s="21" t="s">
        <v>642</v>
      </c>
      <c r="BM4460" s="197" t="s">
        <v>4674</v>
      </c>
    </row>
    <row r="4461" spans="1:65" s="2" customFormat="1" ht="19.5">
      <c r="A4461" s="38"/>
      <c r="B4461" s="39"/>
      <c r="C4461" s="40"/>
      <c r="D4461" s="206" t="s">
        <v>972</v>
      </c>
      <c r="E4461" s="40"/>
      <c r="F4461" s="258" t="s">
        <v>4675</v>
      </c>
      <c r="G4461" s="40"/>
      <c r="H4461" s="40"/>
      <c r="I4461" s="201"/>
      <c r="J4461" s="40"/>
      <c r="K4461" s="40"/>
      <c r="L4461" s="43"/>
      <c r="M4461" s="202"/>
      <c r="N4461" s="203"/>
      <c r="O4461" s="68"/>
      <c r="P4461" s="68"/>
      <c r="Q4461" s="68"/>
      <c r="R4461" s="68"/>
      <c r="S4461" s="68"/>
      <c r="T4461" s="69"/>
      <c r="U4461" s="38"/>
      <c r="V4461" s="38"/>
      <c r="W4461" s="38"/>
      <c r="X4461" s="38"/>
      <c r="Y4461" s="38"/>
      <c r="Z4461" s="38"/>
      <c r="AA4461" s="38"/>
      <c r="AB4461" s="38"/>
      <c r="AC4461" s="38"/>
      <c r="AD4461" s="38"/>
      <c r="AE4461" s="38"/>
      <c r="AT4461" s="21" t="s">
        <v>972</v>
      </c>
      <c r="AU4461" s="21" t="s">
        <v>85</v>
      </c>
    </row>
    <row r="4462" spans="1:65" s="15" customFormat="1" ht="11.25">
      <c r="B4462" s="227"/>
      <c r="C4462" s="228"/>
      <c r="D4462" s="206" t="s">
        <v>546</v>
      </c>
      <c r="E4462" s="229" t="s">
        <v>19</v>
      </c>
      <c r="F4462" s="230" t="s">
        <v>4676</v>
      </c>
      <c r="G4462" s="228"/>
      <c r="H4462" s="229" t="s">
        <v>19</v>
      </c>
      <c r="I4462" s="231"/>
      <c r="J4462" s="228"/>
      <c r="K4462" s="228"/>
      <c r="L4462" s="232"/>
      <c r="M4462" s="233"/>
      <c r="N4462" s="234"/>
      <c r="O4462" s="234"/>
      <c r="P4462" s="234"/>
      <c r="Q4462" s="234"/>
      <c r="R4462" s="234"/>
      <c r="S4462" s="234"/>
      <c r="T4462" s="235"/>
      <c r="AT4462" s="236" t="s">
        <v>546</v>
      </c>
      <c r="AU4462" s="236" t="s">
        <v>85</v>
      </c>
      <c r="AV4462" s="15" t="s">
        <v>79</v>
      </c>
      <c r="AW4462" s="15" t="s">
        <v>33</v>
      </c>
      <c r="AX4462" s="15" t="s">
        <v>72</v>
      </c>
      <c r="AY4462" s="236" t="s">
        <v>525</v>
      </c>
    </row>
    <row r="4463" spans="1:65" s="15" customFormat="1" ht="11.25">
      <c r="B4463" s="227"/>
      <c r="C4463" s="228"/>
      <c r="D4463" s="206" t="s">
        <v>546</v>
      </c>
      <c r="E4463" s="229" t="s">
        <v>19</v>
      </c>
      <c r="F4463" s="230" t="s">
        <v>1919</v>
      </c>
      <c r="G4463" s="228"/>
      <c r="H4463" s="229" t="s">
        <v>19</v>
      </c>
      <c r="I4463" s="231"/>
      <c r="J4463" s="228"/>
      <c r="K4463" s="228"/>
      <c r="L4463" s="232"/>
      <c r="M4463" s="233"/>
      <c r="N4463" s="234"/>
      <c r="O4463" s="234"/>
      <c r="P4463" s="234"/>
      <c r="Q4463" s="234"/>
      <c r="R4463" s="234"/>
      <c r="S4463" s="234"/>
      <c r="T4463" s="235"/>
      <c r="AT4463" s="236" t="s">
        <v>546</v>
      </c>
      <c r="AU4463" s="236" t="s">
        <v>85</v>
      </c>
      <c r="AV4463" s="15" t="s">
        <v>79</v>
      </c>
      <c r="AW4463" s="15" t="s">
        <v>33</v>
      </c>
      <c r="AX4463" s="15" t="s">
        <v>72</v>
      </c>
      <c r="AY4463" s="236" t="s">
        <v>525</v>
      </c>
    </row>
    <row r="4464" spans="1:65" s="13" customFormat="1" ht="11.25">
      <c r="B4464" s="204"/>
      <c r="C4464" s="205"/>
      <c r="D4464" s="206" t="s">
        <v>546</v>
      </c>
      <c r="E4464" s="207" t="s">
        <v>19</v>
      </c>
      <c r="F4464" s="208" t="s">
        <v>4677</v>
      </c>
      <c r="G4464" s="205"/>
      <c r="H4464" s="209">
        <v>78.58</v>
      </c>
      <c r="I4464" s="210"/>
      <c r="J4464" s="205"/>
      <c r="K4464" s="205"/>
      <c r="L4464" s="211"/>
      <c r="M4464" s="212"/>
      <c r="N4464" s="213"/>
      <c r="O4464" s="213"/>
      <c r="P4464" s="213"/>
      <c r="Q4464" s="213"/>
      <c r="R4464" s="213"/>
      <c r="S4464" s="213"/>
      <c r="T4464" s="214"/>
      <c r="AT4464" s="215" t="s">
        <v>546</v>
      </c>
      <c r="AU4464" s="215" t="s">
        <v>85</v>
      </c>
      <c r="AV4464" s="13" t="s">
        <v>85</v>
      </c>
      <c r="AW4464" s="13" t="s">
        <v>33</v>
      </c>
      <c r="AX4464" s="13" t="s">
        <v>72</v>
      </c>
      <c r="AY4464" s="215" t="s">
        <v>525</v>
      </c>
    </row>
    <row r="4465" spans="2:51" s="15" customFormat="1" ht="11.25">
      <c r="B4465" s="227"/>
      <c r="C4465" s="228"/>
      <c r="D4465" s="206" t="s">
        <v>546</v>
      </c>
      <c r="E4465" s="229" t="s">
        <v>19</v>
      </c>
      <c r="F4465" s="230" t="s">
        <v>2075</v>
      </c>
      <c r="G4465" s="228"/>
      <c r="H4465" s="229" t="s">
        <v>19</v>
      </c>
      <c r="I4465" s="231"/>
      <c r="J4465" s="228"/>
      <c r="K4465" s="228"/>
      <c r="L4465" s="232"/>
      <c r="M4465" s="233"/>
      <c r="N4465" s="234"/>
      <c r="O4465" s="234"/>
      <c r="P4465" s="234"/>
      <c r="Q4465" s="234"/>
      <c r="R4465" s="234"/>
      <c r="S4465" s="234"/>
      <c r="T4465" s="235"/>
      <c r="AT4465" s="236" t="s">
        <v>546</v>
      </c>
      <c r="AU4465" s="236" t="s">
        <v>85</v>
      </c>
      <c r="AV4465" s="15" t="s">
        <v>79</v>
      </c>
      <c r="AW4465" s="15" t="s">
        <v>33</v>
      </c>
      <c r="AX4465" s="15" t="s">
        <v>72</v>
      </c>
      <c r="AY4465" s="236" t="s">
        <v>525</v>
      </c>
    </row>
    <row r="4466" spans="2:51" s="13" customFormat="1" ht="11.25">
      <c r="B4466" s="204"/>
      <c r="C4466" s="205"/>
      <c r="D4466" s="206" t="s">
        <v>546</v>
      </c>
      <c r="E4466" s="207" t="s">
        <v>19</v>
      </c>
      <c r="F4466" s="208" t="s">
        <v>3791</v>
      </c>
      <c r="G4466" s="205"/>
      <c r="H4466" s="209">
        <v>14</v>
      </c>
      <c r="I4466" s="210"/>
      <c r="J4466" s="205"/>
      <c r="K4466" s="205"/>
      <c r="L4466" s="211"/>
      <c r="M4466" s="212"/>
      <c r="N4466" s="213"/>
      <c r="O4466" s="213"/>
      <c r="P4466" s="213"/>
      <c r="Q4466" s="213"/>
      <c r="R4466" s="213"/>
      <c r="S4466" s="213"/>
      <c r="T4466" s="214"/>
      <c r="AT4466" s="215" t="s">
        <v>546</v>
      </c>
      <c r="AU4466" s="215" t="s">
        <v>85</v>
      </c>
      <c r="AV4466" s="13" t="s">
        <v>85</v>
      </c>
      <c r="AW4466" s="13" t="s">
        <v>33</v>
      </c>
      <c r="AX4466" s="13" t="s">
        <v>72</v>
      </c>
      <c r="AY4466" s="215" t="s">
        <v>525</v>
      </c>
    </row>
    <row r="4467" spans="2:51" s="15" customFormat="1" ht="11.25">
      <c r="B4467" s="227"/>
      <c r="C4467" s="228"/>
      <c r="D4467" s="206" t="s">
        <v>546</v>
      </c>
      <c r="E4467" s="229" t="s">
        <v>19</v>
      </c>
      <c r="F4467" s="230" t="s">
        <v>2077</v>
      </c>
      <c r="G4467" s="228"/>
      <c r="H4467" s="229" t="s">
        <v>19</v>
      </c>
      <c r="I4467" s="231"/>
      <c r="J4467" s="228"/>
      <c r="K4467" s="228"/>
      <c r="L4467" s="232"/>
      <c r="M4467" s="233"/>
      <c r="N4467" s="234"/>
      <c r="O4467" s="234"/>
      <c r="P4467" s="234"/>
      <c r="Q4467" s="234"/>
      <c r="R4467" s="234"/>
      <c r="S4467" s="234"/>
      <c r="T4467" s="235"/>
      <c r="AT4467" s="236" t="s">
        <v>546</v>
      </c>
      <c r="AU4467" s="236" t="s">
        <v>85</v>
      </c>
      <c r="AV4467" s="15" t="s">
        <v>79</v>
      </c>
      <c r="AW4467" s="15" t="s">
        <v>33</v>
      </c>
      <c r="AX4467" s="15" t="s">
        <v>72</v>
      </c>
      <c r="AY4467" s="236" t="s">
        <v>525</v>
      </c>
    </row>
    <row r="4468" spans="2:51" s="13" customFormat="1" ht="11.25">
      <c r="B4468" s="204"/>
      <c r="C4468" s="205"/>
      <c r="D4468" s="206" t="s">
        <v>546</v>
      </c>
      <c r="E4468" s="207" t="s">
        <v>19</v>
      </c>
      <c r="F4468" s="208" t="s">
        <v>3790</v>
      </c>
      <c r="G4468" s="205"/>
      <c r="H4468" s="209">
        <v>13.12</v>
      </c>
      <c r="I4468" s="210"/>
      <c r="J4468" s="205"/>
      <c r="K4468" s="205"/>
      <c r="L4468" s="211"/>
      <c r="M4468" s="212"/>
      <c r="N4468" s="213"/>
      <c r="O4468" s="213"/>
      <c r="P4468" s="213"/>
      <c r="Q4468" s="213"/>
      <c r="R4468" s="213"/>
      <c r="S4468" s="213"/>
      <c r="T4468" s="214"/>
      <c r="AT4468" s="215" t="s">
        <v>546</v>
      </c>
      <c r="AU4468" s="215" t="s">
        <v>85</v>
      </c>
      <c r="AV4468" s="13" t="s">
        <v>85</v>
      </c>
      <c r="AW4468" s="13" t="s">
        <v>33</v>
      </c>
      <c r="AX4468" s="13" t="s">
        <v>72</v>
      </c>
      <c r="AY4468" s="215" t="s">
        <v>525</v>
      </c>
    </row>
    <row r="4469" spans="2:51" s="15" customFormat="1" ht="11.25">
      <c r="B4469" s="227"/>
      <c r="C4469" s="228"/>
      <c r="D4469" s="206" t="s">
        <v>546</v>
      </c>
      <c r="E4469" s="229" t="s">
        <v>19</v>
      </c>
      <c r="F4469" s="230" t="s">
        <v>2079</v>
      </c>
      <c r="G4469" s="228"/>
      <c r="H4469" s="229" t="s">
        <v>19</v>
      </c>
      <c r="I4469" s="231"/>
      <c r="J4469" s="228"/>
      <c r="K4469" s="228"/>
      <c r="L4469" s="232"/>
      <c r="M4469" s="233"/>
      <c r="N4469" s="234"/>
      <c r="O4469" s="234"/>
      <c r="P4469" s="234"/>
      <c r="Q4469" s="234"/>
      <c r="R4469" s="234"/>
      <c r="S4469" s="234"/>
      <c r="T4469" s="235"/>
      <c r="AT4469" s="236" t="s">
        <v>546</v>
      </c>
      <c r="AU4469" s="236" t="s">
        <v>85</v>
      </c>
      <c r="AV4469" s="15" t="s">
        <v>79</v>
      </c>
      <c r="AW4469" s="15" t="s">
        <v>33</v>
      </c>
      <c r="AX4469" s="15" t="s">
        <v>72</v>
      </c>
      <c r="AY4469" s="236" t="s">
        <v>525</v>
      </c>
    </row>
    <row r="4470" spans="2:51" s="13" customFormat="1" ht="11.25">
      <c r="B4470" s="204"/>
      <c r="C4470" s="205"/>
      <c r="D4470" s="206" t="s">
        <v>546</v>
      </c>
      <c r="E4470" s="207" t="s">
        <v>19</v>
      </c>
      <c r="F4470" s="208" t="s">
        <v>3795</v>
      </c>
      <c r="G4470" s="205"/>
      <c r="H4470" s="209">
        <v>14.18</v>
      </c>
      <c r="I4470" s="210"/>
      <c r="J4470" s="205"/>
      <c r="K4470" s="205"/>
      <c r="L4470" s="211"/>
      <c r="M4470" s="212"/>
      <c r="N4470" s="213"/>
      <c r="O4470" s="213"/>
      <c r="P4470" s="213"/>
      <c r="Q4470" s="213"/>
      <c r="R4470" s="213"/>
      <c r="S4470" s="213"/>
      <c r="T4470" s="214"/>
      <c r="AT4470" s="215" t="s">
        <v>546</v>
      </c>
      <c r="AU4470" s="215" t="s">
        <v>85</v>
      </c>
      <c r="AV4470" s="13" t="s">
        <v>85</v>
      </c>
      <c r="AW4470" s="13" t="s">
        <v>33</v>
      </c>
      <c r="AX4470" s="13" t="s">
        <v>72</v>
      </c>
      <c r="AY4470" s="215" t="s">
        <v>525</v>
      </c>
    </row>
    <row r="4471" spans="2:51" s="15" customFormat="1" ht="11.25">
      <c r="B4471" s="227"/>
      <c r="C4471" s="228"/>
      <c r="D4471" s="206" t="s">
        <v>546</v>
      </c>
      <c r="E4471" s="229" t="s">
        <v>19</v>
      </c>
      <c r="F4471" s="230" t="s">
        <v>2083</v>
      </c>
      <c r="G4471" s="228"/>
      <c r="H4471" s="229" t="s">
        <v>19</v>
      </c>
      <c r="I4471" s="231"/>
      <c r="J4471" s="228"/>
      <c r="K4471" s="228"/>
      <c r="L4471" s="232"/>
      <c r="M4471" s="233"/>
      <c r="N4471" s="234"/>
      <c r="O4471" s="234"/>
      <c r="P4471" s="234"/>
      <c r="Q4471" s="234"/>
      <c r="R4471" s="234"/>
      <c r="S4471" s="234"/>
      <c r="T4471" s="235"/>
      <c r="AT4471" s="236" t="s">
        <v>546</v>
      </c>
      <c r="AU4471" s="236" t="s">
        <v>85</v>
      </c>
      <c r="AV4471" s="15" t="s">
        <v>79</v>
      </c>
      <c r="AW4471" s="15" t="s">
        <v>33</v>
      </c>
      <c r="AX4471" s="15" t="s">
        <v>72</v>
      </c>
      <c r="AY4471" s="236" t="s">
        <v>525</v>
      </c>
    </row>
    <row r="4472" spans="2:51" s="13" customFormat="1" ht="11.25">
      <c r="B4472" s="204"/>
      <c r="C4472" s="205"/>
      <c r="D4472" s="206" t="s">
        <v>546</v>
      </c>
      <c r="E4472" s="207" t="s">
        <v>19</v>
      </c>
      <c r="F4472" s="208" t="s">
        <v>3796</v>
      </c>
      <c r="G4472" s="205"/>
      <c r="H4472" s="209">
        <v>21.1</v>
      </c>
      <c r="I4472" s="210"/>
      <c r="J4472" s="205"/>
      <c r="K4472" s="205"/>
      <c r="L4472" s="211"/>
      <c r="M4472" s="212"/>
      <c r="N4472" s="213"/>
      <c r="O4472" s="213"/>
      <c r="P4472" s="213"/>
      <c r="Q4472" s="213"/>
      <c r="R4472" s="213"/>
      <c r="S4472" s="213"/>
      <c r="T4472" s="214"/>
      <c r="AT4472" s="215" t="s">
        <v>546</v>
      </c>
      <c r="AU4472" s="215" t="s">
        <v>85</v>
      </c>
      <c r="AV4472" s="13" t="s">
        <v>85</v>
      </c>
      <c r="AW4472" s="13" t="s">
        <v>33</v>
      </c>
      <c r="AX4472" s="13" t="s">
        <v>72</v>
      </c>
      <c r="AY4472" s="215" t="s">
        <v>525</v>
      </c>
    </row>
    <row r="4473" spans="2:51" s="15" customFormat="1" ht="11.25">
      <c r="B4473" s="227"/>
      <c r="C4473" s="228"/>
      <c r="D4473" s="206" t="s">
        <v>546</v>
      </c>
      <c r="E4473" s="229" t="s">
        <v>19</v>
      </c>
      <c r="F4473" s="230" t="s">
        <v>2088</v>
      </c>
      <c r="G4473" s="228"/>
      <c r="H4473" s="229" t="s">
        <v>19</v>
      </c>
      <c r="I4473" s="231"/>
      <c r="J4473" s="228"/>
      <c r="K4473" s="228"/>
      <c r="L4473" s="232"/>
      <c r="M4473" s="233"/>
      <c r="N4473" s="234"/>
      <c r="O4473" s="234"/>
      <c r="P4473" s="234"/>
      <c r="Q4473" s="234"/>
      <c r="R4473" s="234"/>
      <c r="S4473" s="234"/>
      <c r="T4473" s="235"/>
      <c r="AT4473" s="236" t="s">
        <v>546</v>
      </c>
      <c r="AU4473" s="236" t="s">
        <v>85</v>
      </c>
      <c r="AV4473" s="15" t="s">
        <v>79</v>
      </c>
      <c r="AW4473" s="15" t="s">
        <v>33</v>
      </c>
      <c r="AX4473" s="15" t="s">
        <v>72</v>
      </c>
      <c r="AY4473" s="236" t="s">
        <v>525</v>
      </c>
    </row>
    <row r="4474" spans="2:51" s="13" customFormat="1" ht="11.25">
      <c r="B4474" s="204"/>
      <c r="C4474" s="205"/>
      <c r="D4474" s="206" t="s">
        <v>546</v>
      </c>
      <c r="E4474" s="207" t="s">
        <v>19</v>
      </c>
      <c r="F4474" s="208" t="s">
        <v>3798</v>
      </c>
      <c r="G4474" s="205"/>
      <c r="H4474" s="209">
        <v>21.12</v>
      </c>
      <c r="I4474" s="210"/>
      <c r="J4474" s="205"/>
      <c r="K4474" s="205"/>
      <c r="L4474" s="211"/>
      <c r="M4474" s="212"/>
      <c r="N4474" s="213"/>
      <c r="O4474" s="213"/>
      <c r="P4474" s="213"/>
      <c r="Q4474" s="213"/>
      <c r="R4474" s="213"/>
      <c r="S4474" s="213"/>
      <c r="T4474" s="214"/>
      <c r="AT4474" s="215" t="s">
        <v>546</v>
      </c>
      <c r="AU4474" s="215" t="s">
        <v>85</v>
      </c>
      <c r="AV4474" s="13" t="s">
        <v>85</v>
      </c>
      <c r="AW4474" s="13" t="s">
        <v>33</v>
      </c>
      <c r="AX4474" s="13" t="s">
        <v>72</v>
      </c>
      <c r="AY4474" s="215" t="s">
        <v>525</v>
      </c>
    </row>
    <row r="4475" spans="2:51" s="15" customFormat="1" ht="11.25">
      <c r="B4475" s="227"/>
      <c r="C4475" s="228"/>
      <c r="D4475" s="206" t="s">
        <v>546</v>
      </c>
      <c r="E4475" s="229" t="s">
        <v>19</v>
      </c>
      <c r="F4475" s="230" t="s">
        <v>2092</v>
      </c>
      <c r="G4475" s="228"/>
      <c r="H4475" s="229" t="s">
        <v>19</v>
      </c>
      <c r="I4475" s="231"/>
      <c r="J4475" s="228"/>
      <c r="K4475" s="228"/>
      <c r="L4475" s="232"/>
      <c r="M4475" s="233"/>
      <c r="N4475" s="234"/>
      <c r="O4475" s="234"/>
      <c r="P4475" s="234"/>
      <c r="Q4475" s="234"/>
      <c r="R4475" s="234"/>
      <c r="S4475" s="234"/>
      <c r="T4475" s="235"/>
      <c r="AT4475" s="236" t="s">
        <v>546</v>
      </c>
      <c r="AU4475" s="236" t="s">
        <v>85</v>
      </c>
      <c r="AV4475" s="15" t="s">
        <v>79</v>
      </c>
      <c r="AW4475" s="15" t="s">
        <v>33</v>
      </c>
      <c r="AX4475" s="15" t="s">
        <v>72</v>
      </c>
      <c r="AY4475" s="236" t="s">
        <v>525</v>
      </c>
    </row>
    <row r="4476" spans="2:51" s="13" customFormat="1" ht="11.25">
      <c r="B4476" s="204"/>
      <c r="C4476" s="205"/>
      <c r="D4476" s="206" t="s">
        <v>546</v>
      </c>
      <c r="E4476" s="207" t="s">
        <v>19</v>
      </c>
      <c r="F4476" s="208" t="s">
        <v>3797</v>
      </c>
      <c r="G4476" s="205"/>
      <c r="H4476" s="209">
        <v>21.11</v>
      </c>
      <c r="I4476" s="210"/>
      <c r="J4476" s="205"/>
      <c r="K4476" s="205"/>
      <c r="L4476" s="211"/>
      <c r="M4476" s="212"/>
      <c r="N4476" s="213"/>
      <c r="O4476" s="213"/>
      <c r="P4476" s="213"/>
      <c r="Q4476" s="213"/>
      <c r="R4476" s="213"/>
      <c r="S4476" s="213"/>
      <c r="T4476" s="214"/>
      <c r="AT4476" s="215" t="s">
        <v>546</v>
      </c>
      <c r="AU4476" s="215" t="s">
        <v>85</v>
      </c>
      <c r="AV4476" s="13" t="s">
        <v>85</v>
      </c>
      <c r="AW4476" s="13" t="s">
        <v>33</v>
      </c>
      <c r="AX4476" s="13" t="s">
        <v>72</v>
      </c>
      <c r="AY4476" s="215" t="s">
        <v>525</v>
      </c>
    </row>
    <row r="4477" spans="2:51" s="15" customFormat="1" ht="11.25">
      <c r="B4477" s="227"/>
      <c r="C4477" s="228"/>
      <c r="D4477" s="206" t="s">
        <v>546</v>
      </c>
      <c r="E4477" s="229" t="s">
        <v>19</v>
      </c>
      <c r="F4477" s="230" t="s">
        <v>1921</v>
      </c>
      <c r="G4477" s="228"/>
      <c r="H4477" s="229" t="s">
        <v>19</v>
      </c>
      <c r="I4477" s="231"/>
      <c r="J4477" s="228"/>
      <c r="K4477" s="228"/>
      <c r="L4477" s="232"/>
      <c r="M4477" s="233"/>
      <c r="N4477" s="234"/>
      <c r="O4477" s="234"/>
      <c r="P4477" s="234"/>
      <c r="Q4477" s="234"/>
      <c r="R4477" s="234"/>
      <c r="S4477" s="234"/>
      <c r="T4477" s="235"/>
      <c r="AT4477" s="236" t="s">
        <v>546</v>
      </c>
      <c r="AU4477" s="236" t="s">
        <v>85</v>
      </c>
      <c r="AV4477" s="15" t="s">
        <v>79</v>
      </c>
      <c r="AW4477" s="15" t="s">
        <v>33</v>
      </c>
      <c r="AX4477" s="15" t="s">
        <v>72</v>
      </c>
      <c r="AY4477" s="236" t="s">
        <v>525</v>
      </c>
    </row>
    <row r="4478" spans="2:51" s="13" customFormat="1" ht="11.25">
      <c r="B4478" s="204"/>
      <c r="C4478" s="205"/>
      <c r="D4478" s="206" t="s">
        <v>546</v>
      </c>
      <c r="E4478" s="207" t="s">
        <v>19</v>
      </c>
      <c r="F4478" s="208" t="s">
        <v>3888</v>
      </c>
      <c r="G4478" s="205"/>
      <c r="H4478" s="209">
        <v>58.51</v>
      </c>
      <c r="I4478" s="210"/>
      <c r="J4478" s="205"/>
      <c r="K4478" s="205"/>
      <c r="L4478" s="211"/>
      <c r="M4478" s="212"/>
      <c r="N4478" s="213"/>
      <c r="O4478" s="213"/>
      <c r="P4478" s="213"/>
      <c r="Q4478" s="213"/>
      <c r="R4478" s="213"/>
      <c r="S4478" s="213"/>
      <c r="T4478" s="214"/>
      <c r="AT4478" s="215" t="s">
        <v>546</v>
      </c>
      <c r="AU4478" s="215" t="s">
        <v>85</v>
      </c>
      <c r="AV4478" s="13" t="s">
        <v>85</v>
      </c>
      <c r="AW4478" s="13" t="s">
        <v>33</v>
      </c>
      <c r="AX4478" s="13" t="s">
        <v>72</v>
      </c>
      <c r="AY4478" s="215" t="s">
        <v>525</v>
      </c>
    </row>
    <row r="4479" spans="2:51" s="16" customFormat="1" ht="11.25">
      <c r="B4479" s="237"/>
      <c r="C4479" s="238"/>
      <c r="D4479" s="206" t="s">
        <v>546</v>
      </c>
      <c r="E4479" s="239" t="s">
        <v>19</v>
      </c>
      <c r="F4479" s="240" t="s">
        <v>590</v>
      </c>
      <c r="G4479" s="238"/>
      <c r="H4479" s="241">
        <v>241.72</v>
      </c>
      <c r="I4479" s="242"/>
      <c r="J4479" s="238"/>
      <c r="K4479" s="238"/>
      <c r="L4479" s="243"/>
      <c r="M4479" s="244"/>
      <c r="N4479" s="245"/>
      <c r="O4479" s="245"/>
      <c r="P4479" s="245"/>
      <c r="Q4479" s="245"/>
      <c r="R4479" s="245"/>
      <c r="S4479" s="245"/>
      <c r="T4479" s="246"/>
      <c r="AT4479" s="247" t="s">
        <v>546</v>
      </c>
      <c r="AU4479" s="247" t="s">
        <v>85</v>
      </c>
      <c r="AV4479" s="16" t="s">
        <v>573</v>
      </c>
      <c r="AW4479" s="16" t="s">
        <v>33</v>
      </c>
      <c r="AX4479" s="16" t="s">
        <v>72</v>
      </c>
      <c r="AY4479" s="247" t="s">
        <v>525</v>
      </c>
    </row>
    <row r="4480" spans="2:51" s="15" customFormat="1" ht="11.25">
      <c r="B4480" s="227"/>
      <c r="C4480" s="228"/>
      <c r="D4480" s="206" t="s">
        <v>546</v>
      </c>
      <c r="E4480" s="229" t="s">
        <v>19</v>
      </c>
      <c r="F4480" s="230" t="s">
        <v>4668</v>
      </c>
      <c r="G4480" s="228"/>
      <c r="H4480" s="229" t="s">
        <v>19</v>
      </c>
      <c r="I4480" s="231"/>
      <c r="J4480" s="228"/>
      <c r="K4480" s="228"/>
      <c r="L4480" s="232"/>
      <c r="M4480" s="233"/>
      <c r="N4480" s="234"/>
      <c r="O4480" s="234"/>
      <c r="P4480" s="234"/>
      <c r="Q4480" s="234"/>
      <c r="R4480" s="234"/>
      <c r="S4480" s="234"/>
      <c r="T4480" s="235"/>
      <c r="AT4480" s="236" t="s">
        <v>546</v>
      </c>
      <c r="AU4480" s="236" t="s">
        <v>85</v>
      </c>
      <c r="AV4480" s="15" t="s">
        <v>79</v>
      </c>
      <c r="AW4480" s="15" t="s">
        <v>33</v>
      </c>
      <c r="AX4480" s="15" t="s">
        <v>72</v>
      </c>
      <c r="AY4480" s="236" t="s">
        <v>525</v>
      </c>
    </row>
    <row r="4481" spans="1:65" s="13" customFormat="1" ht="11.25">
      <c r="B4481" s="204"/>
      <c r="C4481" s="205"/>
      <c r="D4481" s="206" t="s">
        <v>546</v>
      </c>
      <c r="E4481" s="207" t="s">
        <v>19</v>
      </c>
      <c r="F4481" s="208" t="s">
        <v>4678</v>
      </c>
      <c r="G4481" s="205"/>
      <c r="H4481" s="209">
        <v>11.771000000000001</v>
      </c>
      <c r="I4481" s="210"/>
      <c r="J4481" s="205"/>
      <c r="K4481" s="205"/>
      <c r="L4481" s="211"/>
      <c r="M4481" s="212"/>
      <c r="N4481" s="213"/>
      <c r="O4481" s="213"/>
      <c r="P4481" s="213"/>
      <c r="Q4481" s="213"/>
      <c r="R4481" s="213"/>
      <c r="S4481" s="213"/>
      <c r="T4481" s="214"/>
      <c r="AT4481" s="215" t="s">
        <v>546</v>
      </c>
      <c r="AU4481" s="215" t="s">
        <v>85</v>
      </c>
      <c r="AV4481" s="13" t="s">
        <v>85</v>
      </c>
      <c r="AW4481" s="13" t="s">
        <v>33</v>
      </c>
      <c r="AX4481" s="13" t="s">
        <v>72</v>
      </c>
      <c r="AY4481" s="215" t="s">
        <v>525</v>
      </c>
    </row>
    <row r="4482" spans="1:65" s="16" customFormat="1" ht="11.25">
      <c r="B4482" s="237"/>
      <c r="C4482" s="238"/>
      <c r="D4482" s="206" t="s">
        <v>546</v>
      </c>
      <c r="E4482" s="239" t="s">
        <v>19</v>
      </c>
      <c r="F4482" s="240" t="s">
        <v>590</v>
      </c>
      <c r="G4482" s="238"/>
      <c r="H4482" s="241">
        <v>11.771000000000001</v>
      </c>
      <c r="I4482" s="242"/>
      <c r="J4482" s="238"/>
      <c r="K4482" s="238"/>
      <c r="L4482" s="243"/>
      <c r="M4482" s="244"/>
      <c r="N4482" s="245"/>
      <c r="O4482" s="245"/>
      <c r="P4482" s="245"/>
      <c r="Q4482" s="245"/>
      <c r="R4482" s="245"/>
      <c r="S4482" s="245"/>
      <c r="T4482" s="246"/>
      <c r="AT4482" s="247" t="s">
        <v>546</v>
      </c>
      <c r="AU4482" s="247" t="s">
        <v>85</v>
      </c>
      <c r="AV4482" s="16" t="s">
        <v>573</v>
      </c>
      <c r="AW4482" s="16" t="s">
        <v>33</v>
      </c>
      <c r="AX4482" s="16" t="s">
        <v>72</v>
      </c>
      <c r="AY4482" s="247" t="s">
        <v>525</v>
      </c>
    </row>
    <row r="4483" spans="1:65" s="14" customFormat="1" ht="11.25">
      <c r="B4483" s="216"/>
      <c r="C4483" s="217"/>
      <c r="D4483" s="206" t="s">
        <v>546</v>
      </c>
      <c r="E4483" s="218" t="s">
        <v>19</v>
      </c>
      <c r="F4483" s="219" t="s">
        <v>552</v>
      </c>
      <c r="G4483" s="217"/>
      <c r="H4483" s="220">
        <v>253.49100000000001</v>
      </c>
      <c r="I4483" s="221"/>
      <c r="J4483" s="217"/>
      <c r="K4483" s="217"/>
      <c r="L4483" s="222"/>
      <c r="M4483" s="223"/>
      <c r="N4483" s="224"/>
      <c r="O4483" s="224"/>
      <c r="P4483" s="224"/>
      <c r="Q4483" s="224"/>
      <c r="R4483" s="224"/>
      <c r="S4483" s="224"/>
      <c r="T4483" s="225"/>
      <c r="AT4483" s="226" t="s">
        <v>546</v>
      </c>
      <c r="AU4483" s="226" t="s">
        <v>85</v>
      </c>
      <c r="AV4483" s="14" t="s">
        <v>537</v>
      </c>
      <c r="AW4483" s="14" t="s">
        <v>33</v>
      </c>
      <c r="AX4483" s="14" t="s">
        <v>79</v>
      </c>
      <c r="AY4483" s="226" t="s">
        <v>525</v>
      </c>
    </row>
    <row r="4484" spans="1:65" s="13" customFormat="1" ht="11.25">
      <c r="B4484" s="204"/>
      <c r="C4484" s="205"/>
      <c r="D4484" s="206" t="s">
        <v>546</v>
      </c>
      <c r="E4484" s="205"/>
      <c r="F4484" s="208" t="s">
        <v>4679</v>
      </c>
      <c r="G4484" s="205"/>
      <c r="H4484" s="209">
        <v>278.83999999999997</v>
      </c>
      <c r="I4484" s="210"/>
      <c r="J4484" s="205"/>
      <c r="K4484" s="205"/>
      <c r="L4484" s="211"/>
      <c r="M4484" s="212"/>
      <c r="N4484" s="213"/>
      <c r="O4484" s="213"/>
      <c r="P4484" s="213"/>
      <c r="Q4484" s="213"/>
      <c r="R4484" s="213"/>
      <c r="S4484" s="213"/>
      <c r="T4484" s="214"/>
      <c r="AT4484" s="215" t="s">
        <v>546</v>
      </c>
      <c r="AU4484" s="215" t="s">
        <v>85</v>
      </c>
      <c r="AV4484" s="13" t="s">
        <v>85</v>
      </c>
      <c r="AW4484" s="13" t="s">
        <v>4</v>
      </c>
      <c r="AX4484" s="13" t="s">
        <v>79</v>
      </c>
      <c r="AY4484" s="215" t="s">
        <v>525</v>
      </c>
    </row>
    <row r="4485" spans="1:65" s="2" customFormat="1" ht="37.9" customHeight="1">
      <c r="A4485" s="38"/>
      <c r="B4485" s="39"/>
      <c r="C4485" s="248" t="s">
        <v>4680</v>
      </c>
      <c r="D4485" s="248" t="s">
        <v>369</v>
      </c>
      <c r="E4485" s="249" t="s">
        <v>4681</v>
      </c>
      <c r="F4485" s="250" t="s">
        <v>4682</v>
      </c>
      <c r="G4485" s="251" t="s">
        <v>132</v>
      </c>
      <c r="H4485" s="252">
        <v>233.07900000000001</v>
      </c>
      <c r="I4485" s="253"/>
      <c r="J4485" s="254">
        <f>ROUND(I4485*H4485,2)</f>
        <v>0</v>
      </c>
      <c r="K4485" s="250" t="s">
        <v>19</v>
      </c>
      <c r="L4485" s="255"/>
      <c r="M4485" s="256" t="s">
        <v>19</v>
      </c>
      <c r="N4485" s="257" t="s">
        <v>44</v>
      </c>
      <c r="O4485" s="68"/>
      <c r="P4485" s="195">
        <f>O4485*H4485</f>
        <v>0</v>
      </c>
      <c r="Q4485" s="195">
        <v>2.64E-3</v>
      </c>
      <c r="R4485" s="195">
        <f>Q4485*H4485</f>
        <v>0.61532856000000002</v>
      </c>
      <c r="S4485" s="195">
        <v>0</v>
      </c>
      <c r="T4485" s="196">
        <f>S4485*H4485</f>
        <v>0</v>
      </c>
      <c r="U4485" s="38"/>
      <c r="V4485" s="38"/>
      <c r="W4485" s="38"/>
      <c r="X4485" s="38"/>
      <c r="Y4485" s="38"/>
      <c r="Z4485" s="38"/>
      <c r="AA4485" s="38"/>
      <c r="AB4485" s="38"/>
      <c r="AC4485" s="38"/>
      <c r="AD4485" s="38"/>
      <c r="AE4485" s="38"/>
      <c r="AR4485" s="197" t="s">
        <v>839</v>
      </c>
      <c r="AT4485" s="197" t="s">
        <v>369</v>
      </c>
      <c r="AU4485" s="197" t="s">
        <v>85</v>
      </c>
      <c r="AY4485" s="21" t="s">
        <v>525</v>
      </c>
      <c r="BE4485" s="198">
        <f>IF(N4485="základní",J4485,0)</f>
        <v>0</v>
      </c>
      <c r="BF4485" s="198">
        <f>IF(N4485="snížená",J4485,0)</f>
        <v>0</v>
      </c>
      <c r="BG4485" s="198">
        <f>IF(N4485="zákl. přenesená",J4485,0)</f>
        <v>0</v>
      </c>
      <c r="BH4485" s="198">
        <f>IF(N4485="sníž. přenesená",J4485,0)</f>
        <v>0</v>
      </c>
      <c r="BI4485" s="198">
        <f>IF(N4485="nulová",J4485,0)</f>
        <v>0</v>
      </c>
      <c r="BJ4485" s="21" t="s">
        <v>85</v>
      </c>
      <c r="BK4485" s="198">
        <f>ROUND(I4485*H4485,2)</f>
        <v>0</v>
      </c>
      <c r="BL4485" s="21" t="s">
        <v>642</v>
      </c>
      <c r="BM4485" s="197" t="s">
        <v>4683</v>
      </c>
    </row>
    <row r="4486" spans="1:65" s="2" customFormat="1" ht="19.5">
      <c r="A4486" s="38"/>
      <c r="B4486" s="39"/>
      <c r="C4486" s="40"/>
      <c r="D4486" s="206" t="s">
        <v>972</v>
      </c>
      <c r="E4486" s="40"/>
      <c r="F4486" s="258" t="s">
        <v>4684</v>
      </c>
      <c r="G4486" s="40"/>
      <c r="H4486" s="40"/>
      <c r="I4486" s="201"/>
      <c r="J4486" s="40"/>
      <c r="K4486" s="40"/>
      <c r="L4486" s="43"/>
      <c r="M4486" s="202"/>
      <c r="N4486" s="203"/>
      <c r="O4486" s="68"/>
      <c r="P4486" s="68"/>
      <c r="Q4486" s="68"/>
      <c r="R4486" s="68"/>
      <c r="S4486" s="68"/>
      <c r="T4486" s="69"/>
      <c r="U4486" s="38"/>
      <c r="V4486" s="38"/>
      <c r="W4486" s="38"/>
      <c r="X4486" s="38"/>
      <c r="Y4486" s="38"/>
      <c r="Z4486" s="38"/>
      <c r="AA4486" s="38"/>
      <c r="AB4486" s="38"/>
      <c r="AC4486" s="38"/>
      <c r="AD4486" s="38"/>
      <c r="AE4486" s="38"/>
      <c r="AT4486" s="21" t="s">
        <v>972</v>
      </c>
      <c r="AU4486" s="21" t="s">
        <v>85</v>
      </c>
    </row>
    <row r="4487" spans="1:65" s="15" customFormat="1" ht="11.25">
      <c r="B4487" s="227"/>
      <c r="C4487" s="228"/>
      <c r="D4487" s="206" t="s">
        <v>546</v>
      </c>
      <c r="E4487" s="229" t="s">
        <v>19</v>
      </c>
      <c r="F4487" s="230" t="s">
        <v>4685</v>
      </c>
      <c r="G4487" s="228"/>
      <c r="H4487" s="229" t="s">
        <v>19</v>
      </c>
      <c r="I4487" s="231"/>
      <c r="J4487" s="228"/>
      <c r="K4487" s="228"/>
      <c r="L4487" s="232"/>
      <c r="M4487" s="233"/>
      <c r="N4487" s="234"/>
      <c r="O4487" s="234"/>
      <c r="P4487" s="234"/>
      <c r="Q4487" s="234"/>
      <c r="R4487" s="234"/>
      <c r="S4487" s="234"/>
      <c r="T4487" s="235"/>
      <c r="AT4487" s="236" t="s">
        <v>546</v>
      </c>
      <c r="AU4487" s="236" t="s">
        <v>85</v>
      </c>
      <c r="AV4487" s="15" t="s">
        <v>79</v>
      </c>
      <c r="AW4487" s="15" t="s">
        <v>33</v>
      </c>
      <c r="AX4487" s="15" t="s">
        <v>72</v>
      </c>
      <c r="AY4487" s="236" t="s">
        <v>525</v>
      </c>
    </row>
    <row r="4488" spans="1:65" s="15" customFormat="1" ht="11.25">
      <c r="B4488" s="227"/>
      <c r="C4488" s="228"/>
      <c r="D4488" s="206" t="s">
        <v>546</v>
      </c>
      <c r="E4488" s="229" t="s">
        <v>19</v>
      </c>
      <c r="F4488" s="230" t="s">
        <v>1928</v>
      </c>
      <c r="G4488" s="228"/>
      <c r="H4488" s="229" t="s">
        <v>19</v>
      </c>
      <c r="I4488" s="231"/>
      <c r="J4488" s="228"/>
      <c r="K4488" s="228"/>
      <c r="L4488" s="232"/>
      <c r="M4488" s="233"/>
      <c r="N4488" s="234"/>
      <c r="O4488" s="234"/>
      <c r="P4488" s="234"/>
      <c r="Q4488" s="234"/>
      <c r="R4488" s="234"/>
      <c r="S4488" s="234"/>
      <c r="T4488" s="235"/>
      <c r="AT4488" s="236" t="s">
        <v>546</v>
      </c>
      <c r="AU4488" s="236" t="s">
        <v>85</v>
      </c>
      <c r="AV4488" s="15" t="s">
        <v>79</v>
      </c>
      <c r="AW4488" s="15" t="s">
        <v>33</v>
      </c>
      <c r="AX4488" s="15" t="s">
        <v>72</v>
      </c>
      <c r="AY4488" s="236" t="s">
        <v>525</v>
      </c>
    </row>
    <row r="4489" spans="1:65" s="13" customFormat="1" ht="11.25">
      <c r="B4489" s="204"/>
      <c r="C4489" s="205"/>
      <c r="D4489" s="206" t="s">
        <v>546</v>
      </c>
      <c r="E4489" s="207" t="s">
        <v>19</v>
      </c>
      <c r="F4489" s="208" t="s">
        <v>3892</v>
      </c>
      <c r="G4489" s="205"/>
      <c r="H4489" s="209">
        <v>85.67</v>
      </c>
      <c r="I4489" s="210"/>
      <c r="J4489" s="205"/>
      <c r="K4489" s="205"/>
      <c r="L4489" s="211"/>
      <c r="M4489" s="212"/>
      <c r="N4489" s="213"/>
      <c r="O4489" s="213"/>
      <c r="P4489" s="213"/>
      <c r="Q4489" s="213"/>
      <c r="R4489" s="213"/>
      <c r="S4489" s="213"/>
      <c r="T4489" s="214"/>
      <c r="AT4489" s="215" t="s">
        <v>546</v>
      </c>
      <c r="AU4489" s="215" t="s">
        <v>85</v>
      </c>
      <c r="AV4489" s="13" t="s">
        <v>85</v>
      </c>
      <c r="AW4489" s="13" t="s">
        <v>33</v>
      </c>
      <c r="AX4489" s="13" t="s">
        <v>72</v>
      </c>
      <c r="AY4489" s="215" t="s">
        <v>525</v>
      </c>
    </row>
    <row r="4490" spans="1:65" s="15" customFormat="1" ht="11.25">
      <c r="B4490" s="227"/>
      <c r="C4490" s="228"/>
      <c r="D4490" s="206" t="s">
        <v>546</v>
      </c>
      <c r="E4490" s="229" t="s">
        <v>19</v>
      </c>
      <c r="F4490" s="230" t="s">
        <v>1931</v>
      </c>
      <c r="G4490" s="228"/>
      <c r="H4490" s="229" t="s">
        <v>19</v>
      </c>
      <c r="I4490" s="231"/>
      <c r="J4490" s="228"/>
      <c r="K4490" s="228"/>
      <c r="L4490" s="232"/>
      <c r="M4490" s="233"/>
      <c r="N4490" s="234"/>
      <c r="O4490" s="234"/>
      <c r="P4490" s="234"/>
      <c r="Q4490" s="234"/>
      <c r="R4490" s="234"/>
      <c r="S4490" s="234"/>
      <c r="T4490" s="235"/>
      <c r="AT4490" s="236" t="s">
        <v>546</v>
      </c>
      <c r="AU4490" s="236" t="s">
        <v>85</v>
      </c>
      <c r="AV4490" s="15" t="s">
        <v>79</v>
      </c>
      <c r="AW4490" s="15" t="s">
        <v>33</v>
      </c>
      <c r="AX4490" s="15" t="s">
        <v>72</v>
      </c>
      <c r="AY4490" s="236" t="s">
        <v>525</v>
      </c>
    </row>
    <row r="4491" spans="1:65" s="13" customFormat="1" ht="11.25">
      <c r="B4491" s="204"/>
      <c r="C4491" s="205"/>
      <c r="D4491" s="206" t="s">
        <v>546</v>
      </c>
      <c r="E4491" s="207" t="s">
        <v>19</v>
      </c>
      <c r="F4491" s="208" t="s">
        <v>3793</v>
      </c>
      <c r="G4491" s="205"/>
      <c r="H4491" s="209">
        <v>14.02</v>
      </c>
      <c r="I4491" s="210"/>
      <c r="J4491" s="205"/>
      <c r="K4491" s="205"/>
      <c r="L4491" s="211"/>
      <c r="M4491" s="212"/>
      <c r="N4491" s="213"/>
      <c r="O4491" s="213"/>
      <c r="P4491" s="213"/>
      <c r="Q4491" s="213"/>
      <c r="R4491" s="213"/>
      <c r="S4491" s="213"/>
      <c r="T4491" s="214"/>
      <c r="AT4491" s="215" t="s">
        <v>546</v>
      </c>
      <c r="AU4491" s="215" t="s">
        <v>85</v>
      </c>
      <c r="AV4491" s="13" t="s">
        <v>85</v>
      </c>
      <c r="AW4491" s="13" t="s">
        <v>33</v>
      </c>
      <c r="AX4491" s="13" t="s">
        <v>72</v>
      </c>
      <c r="AY4491" s="215" t="s">
        <v>525</v>
      </c>
    </row>
    <row r="4492" spans="1:65" s="15" customFormat="1" ht="11.25">
      <c r="B4492" s="227"/>
      <c r="C4492" s="228"/>
      <c r="D4492" s="206" t="s">
        <v>546</v>
      </c>
      <c r="E4492" s="229" t="s">
        <v>19</v>
      </c>
      <c r="F4492" s="230" t="s">
        <v>2110</v>
      </c>
      <c r="G4492" s="228"/>
      <c r="H4492" s="229" t="s">
        <v>19</v>
      </c>
      <c r="I4492" s="231"/>
      <c r="J4492" s="228"/>
      <c r="K4492" s="228"/>
      <c r="L4492" s="232"/>
      <c r="M4492" s="233"/>
      <c r="N4492" s="234"/>
      <c r="O4492" s="234"/>
      <c r="P4492" s="234"/>
      <c r="Q4492" s="234"/>
      <c r="R4492" s="234"/>
      <c r="S4492" s="234"/>
      <c r="T4492" s="235"/>
      <c r="AT4492" s="236" t="s">
        <v>546</v>
      </c>
      <c r="AU4492" s="236" t="s">
        <v>85</v>
      </c>
      <c r="AV4492" s="15" t="s">
        <v>79</v>
      </c>
      <c r="AW4492" s="15" t="s">
        <v>33</v>
      </c>
      <c r="AX4492" s="15" t="s">
        <v>72</v>
      </c>
      <c r="AY4492" s="236" t="s">
        <v>525</v>
      </c>
    </row>
    <row r="4493" spans="1:65" s="13" customFormat="1" ht="11.25">
      <c r="B4493" s="204"/>
      <c r="C4493" s="205"/>
      <c r="D4493" s="206" t="s">
        <v>546</v>
      </c>
      <c r="E4493" s="207" t="s">
        <v>19</v>
      </c>
      <c r="F4493" s="208" t="s">
        <v>3790</v>
      </c>
      <c r="G4493" s="205"/>
      <c r="H4493" s="209">
        <v>13.12</v>
      </c>
      <c r="I4493" s="210"/>
      <c r="J4493" s="205"/>
      <c r="K4493" s="205"/>
      <c r="L4493" s="211"/>
      <c r="M4493" s="212"/>
      <c r="N4493" s="213"/>
      <c r="O4493" s="213"/>
      <c r="P4493" s="213"/>
      <c r="Q4493" s="213"/>
      <c r="R4493" s="213"/>
      <c r="S4493" s="213"/>
      <c r="T4493" s="214"/>
      <c r="AT4493" s="215" t="s">
        <v>546</v>
      </c>
      <c r="AU4493" s="215" t="s">
        <v>85</v>
      </c>
      <c r="AV4493" s="13" t="s">
        <v>85</v>
      </c>
      <c r="AW4493" s="13" t="s">
        <v>33</v>
      </c>
      <c r="AX4493" s="13" t="s">
        <v>72</v>
      </c>
      <c r="AY4493" s="215" t="s">
        <v>525</v>
      </c>
    </row>
    <row r="4494" spans="1:65" s="15" customFormat="1" ht="11.25">
      <c r="B4494" s="227"/>
      <c r="C4494" s="228"/>
      <c r="D4494" s="206" t="s">
        <v>546</v>
      </c>
      <c r="E4494" s="229" t="s">
        <v>19</v>
      </c>
      <c r="F4494" s="230" t="s">
        <v>2112</v>
      </c>
      <c r="G4494" s="228"/>
      <c r="H4494" s="229" t="s">
        <v>19</v>
      </c>
      <c r="I4494" s="231"/>
      <c r="J4494" s="228"/>
      <c r="K4494" s="228"/>
      <c r="L4494" s="232"/>
      <c r="M4494" s="233"/>
      <c r="N4494" s="234"/>
      <c r="O4494" s="234"/>
      <c r="P4494" s="234"/>
      <c r="Q4494" s="234"/>
      <c r="R4494" s="234"/>
      <c r="S4494" s="234"/>
      <c r="T4494" s="235"/>
      <c r="AT4494" s="236" t="s">
        <v>546</v>
      </c>
      <c r="AU4494" s="236" t="s">
        <v>85</v>
      </c>
      <c r="AV4494" s="15" t="s">
        <v>79</v>
      </c>
      <c r="AW4494" s="15" t="s">
        <v>33</v>
      </c>
      <c r="AX4494" s="15" t="s">
        <v>72</v>
      </c>
      <c r="AY4494" s="236" t="s">
        <v>525</v>
      </c>
    </row>
    <row r="4495" spans="1:65" s="13" customFormat="1" ht="11.25">
      <c r="B4495" s="204"/>
      <c r="C4495" s="205"/>
      <c r="D4495" s="206" t="s">
        <v>546</v>
      </c>
      <c r="E4495" s="207" t="s">
        <v>19</v>
      </c>
      <c r="F4495" s="208" t="s">
        <v>3794</v>
      </c>
      <c r="G4495" s="205"/>
      <c r="H4495" s="209">
        <v>14.16</v>
      </c>
      <c r="I4495" s="210"/>
      <c r="J4495" s="205"/>
      <c r="K4495" s="205"/>
      <c r="L4495" s="211"/>
      <c r="M4495" s="212"/>
      <c r="N4495" s="213"/>
      <c r="O4495" s="213"/>
      <c r="P4495" s="213"/>
      <c r="Q4495" s="213"/>
      <c r="R4495" s="213"/>
      <c r="S4495" s="213"/>
      <c r="T4495" s="214"/>
      <c r="AT4495" s="215" t="s">
        <v>546</v>
      </c>
      <c r="AU4495" s="215" t="s">
        <v>85</v>
      </c>
      <c r="AV4495" s="13" t="s">
        <v>85</v>
      </c>
      <c r="AW4495" s="13" t="s">
        <v>33</v>
      </c>
      <c r="AX4495" s="13" t="s">
        <v>72</v>
      </c>
      <c r="AY4495" s="215" t="s">
        <v>525</v>
      </c>
    </row>
    <row r="4496" spans="1:65" s="15" customFormat="1" ht="11.25">
      <c r="B4496" s="227"/>
      <c r="C4496" s="228"/>
      <c r="D4496" s="206" t="s">
        <v>546</v>
      </c>
      <c r="E4496" s="229" t="s">
        <v>19</v>
      </c>
      <c r="F4496" s="230" t="s">
        <v>2116</v>
      </c>
      <c r="G4496" s="228"/>
      <c r="H4496" s="229" t="s">
        <v>19</v>
      </c>
      <c r="I4496" s="231"/>
      <c r="J4496" s="228"/>
      <c r="K4496" s="228"/>
      <c r="L4496" s="232"/>
      <c r="M4496" s="233"/>
      <c r="N4496" s="234"/>
      <c r="O4496" s="234"/>
      <c r="P4496" s="234"/>
      <c r="Q4496" s="234"/>
      <c r="R4496" s="234"/>
      <c r="S4496" s="234"/>
      <c r="T4496" s="235"/>
      <c r="AT4496" s="236" t="s">
        <v>546</v>
      </c>
      <c r="AU4496" s="236" t="s">
        <v>85</v>
      </c>
      <c r="AV4496" s="15" t="s">
        <v>79</v>
      </c>
      <c r="AW4496" s="15" t="s">
        <v>33</v>
      </c>
      <c r="AX4496" s="15" t="s">
        <v>72</v>
      </c>
      <c r="AY4496" s="236" t="s">
        <v>525</v>
      </c>
    </row>
    <row r="4497" spans="1:65" s="13" customFormat="1" ht="11.25">
      <c r="B4497" s="204"/>
      <c r="C4497" s="205"/>
      <c r="D4497" s="206" t="s">
        <v>546</v>
      </c>
      <c r="E4497" s="207" t="s">
        <v>19</v>
      </c>
      <c r="F4497" s="208" t="s">
        <v>3796</v>
      </c>
      <c r="G4497" s="205"/>
      <c r="H4497" s="209">
        <v>21.1</v>
      </c>
      <c r="I4497" s="210"/>
      <c r="J4497" s="205"/>
      <c r="K4497" s="205"/>
      <c r="L4497" s="211"/>
      <c r="M4497" s="212"/>
      <c r="N4497" s="213"/>
      <c r="O4497" s="213"/>
      <c r="P4497" s="213"/>
      <c r="Q4497" s="213"/>
      <c r="R4497" s="213"/>
      <c r="S4497" s="213"/>
      <c r="T4497" s="214"/>
      <c r="AT4497" s="215" t="s">
        <v>546</v>
      </c>
      <c r="AU4497" s="215" t="s">
        <v>85</v>
      </c>
      <c r="AV4497" s="13" t="s">
        <v>85</v>
      </c>
      <c r="AW4497" s="13" t="s">
        <v>33</v>
      </c>
      <c r="AX4497" s="13" t="s">
        <v>72</v>
      </c>
      <c r="AY4497" s="215" t="s">
        <v>525</v>
      </c>
    </row>
    <row r="4498" spans="1:65" s="15" customFormat="1" ht="11.25">
      <c r="B4498" s="227"/>
      <c r="C4498" s="228"/>
      <c r="D4498" s="206" t="s">
        <v>546</v>
      </c>
      <c r="E4498" s="229" t="s">
        <v>19</v>
      </c>
      <c r="F4498" s="230" t="s">
        <v>2121</v>
      </c>
      <c r="G4498" s="228"/>
      <c r="H4498" s="229" t="s">
        <v>19</v>
      </c>
      <c r="I4498" s="231"/>
      <c r="J4498" s="228"/>
      <c r="K4498" s="228"/>
      <c r="L4498" s="232"/>
      <c r="M4498" s="233"/>
      <c r="N4498" s="234"/>
      <c r="O4498" s="234"/>
      <c r="P4498" s="234"/>
      <c r="Q4498" s="234"/>
      <c r="R4498" s="234"/>
      <c r="S4498" s="234"/>
      <c r="T4498" s="235"/>
      <c r="AT4498" s="236" t="s">
        <v>546</v>
      </c>
      <c r="AU4498" s="236" t="s">
        <v>85</v>
      </c>
      <c r="AV4498" s="15" t="s">
        <v>79</v>
      </c>
      <c r="AW4498" s="15" t="s">
        <v>33</v>
      </c>
      <c r="AX4498" s="15" t="s">
        <v>72</v>
      </c>
      <c r="AY4498" s="236" t="s">
        <v>525</v>
      </c>
    </row>
    <row r="4499" spans="1:65" s="13" customFormat="1" ht="11.25">
      <c r="B4499" s="204"/>
      <c r="C4499" s="205"/>
      <c r="D4499" s="206" t="s">
        <v>546</v>
      </c>
      <c r="E4499" s="207" t="s">
        <v>19</v>
      </c>
      <c r="F4499" s="208" t="s">
        <v>3796</v>
      </c>
      <c r="G4499" s="205"/>
      <c r="H4499" s="209">
        <v>21.1</v>
      </c>
      <c r="I4499" s="210"/>
      <c r="J4499" s="205"/>
      <c r="K4499" s="205"/>
      <c r="L4499" s="211"/>
      <c r="M4499" s="212"/>
      <c r="N4499" s="213"/>
      <c r="O4499" s="213"/>
      <c r="P4499" s="213"/>
      <c r="Q4499" s="213"/>
      <c r="R4499" s="213"/>
      <c r="S4499" s="213"/>
      <c r="T4499" s="214"/>
      <c r="AT4499" s="215" t="s">
        <v>546</v>
      </c>
      <c r="AU4499" s="215" t="s">
        <v>85</v>
      </c>
      <c r="AV4499" s="13" t="s">
        <v>85</v>
      </c>
      <c r="AW4499" s="13" t="s">
        <v>33</v>
      </c>
      <c r="AX4499" s="13" t="s">
        <v>72</v>
      </c>
      <c r="AY4499" s="215" t="s">
        <v>525</v>
      </c>
    </row>
    <row r="4500" spans="1:65" s="15" customFormat="1" ht="11.25">
      <c r="B4500" s="227"/>
      <c r="C4500" s="228"/>
      <c r="D4500" s="206" t="s">
        <v>546</v>
      </c>
      <c r="E4500" s="229" t="s">
        <v>19</v>
      </c>
      <c r="F4500" s="230" t="s">
        <v>2125</v>
      </c>
      <c r="G4500" s="228"/>
      <c r="H4500" s="229" t="s">
        <v>19</v>
      </c>
      <c r="I4500" s="231"/>
      <c r="J4500" s="228"/>
      <c r="K4500" s="228"/>
      <c r="L4500" s="232"/>
      <c r="M4500" s="233"/>
      <c r="N4500" s="234"/>
      <c r="O4500" s="234"/>
      <c r="P4500" s="234"/>
      <c r="Q4500" s="234"/>
      <c r="R4500" s="234"/>
      <c r="S4500" s="234"/>
      <c r="T4500" s="235"/>
      <c r="AT4500" s="236" t="s">
        <v>546</v>
      </c>
      <c r="AU4500" s="236" t="s">
        <v>85</v>
      </c>
      <c r="AV4500" s="15" t="s">
        <v>79</v>
      </c>
      <c r="AW4500" s="15" t="s">
        <v>33</v>
      </c>
      <c r="AX4500" s="15" t="s">
        <v>72</v>
      </c>
      <c r="AY4500" s="236" t="s">
        <v>525</v>
      </c>
    </row>
    <row r="4501" spans="1:65" s="13" customFormat="1" ht="11.25">
      <c r="B4501" s="204"/>
      <c r="C4501" s="205"/>
      <c r="D4501" s="206" t="s">
        <v>546</v>
      </c>
      <c r="E4501" s="207" t="s">
        <v>19</v>
      </c>
      <c r="F4501" s="208" t="s">
        <v>3797</v>
      </c>
      <c r="G4501" s="205"/>
      <c r="H4501" s="209">
        <v>21.11</v>
      </c>
      <c r="I4501" s="210"/>
      <c r="J4501" s="205"/>
      <c r="K4501" s="205"/>
      <c r="L4501" s="211"/>
      <c r="M4501" s="212"/>
      <c r="N4501" s="213"/>
      <c r="O4501" s="213"/>
      <c r="P4501" s="213"/>
      <c r="Q4501" s="213"/>
      <c r="R4501" s="213"/>
      <c r="S4501" s="213"/>
      <c r="T4501" s="214"/>
      <c r="AT4501" s="215" t="s">
        <v>546</v>
      </c>
      <c r="AU4501" s="215" t="s">
        <v>85</v>
      </c>
      <c r="AV4501" s="13" t="s">
        <v>85</v>
      </c>
      <c r="AW4501" s="13" t="s">
        <v>33</v>
      </c>
      <c r="AX4501" s="13" t="s">
        <v>72</v>
      </c>
      <c r="AY4501" s="215" t="s">
        <v>525</v>
      </c>
    </row>
    <row r="4502" spans="1:65" s="15" customFormat="1" ht="11.25">
      <c r="B4502" s="227"/>
      <c r="C4502" s="228"/>
      <c r="D4502" s="206" t="s">
        <v>546</v>
      </c>
      <c r="E4502" s="229" t="s">
        <v>19</v>
      </c>
      <c r="F4502" s="230" t="s">
        <v>1933</v>
      </c>
      <c r="G4502" s="228"/>
      <c r="H4502" s="229" t="s">
        <v>19</v>
      </c>
      <c r="I4502" s="231"/>
      <c r="J4502" s="228"/>
      <c r="K4502" s="228"/>
      <c r="L4502" s="232"/>
      <c r="M4502" s="233"/>
      <c r="N4502" s="234"/>
      <c r="O4502" s="234"/>
      <c r="P4502" s="234"/>
      <c r="Q4502" s="234"/>
      <c r="R4502" s="234"/>
      <c r="S4502" s="234"/>
      <c r="T4502" s="235"/>
      <c r="AT4502" s="236" t="s">
        <v>546</v>
      </c>
      <c r="AU4502" s="236" t="s">
        <v>85</v>
      </c>
      <c r="AV4502" s="15" t="s">
        <v>79</v>
      </c>
      <c r="AW4502" s="15" t="s">
        <v>33</v>
      </c>
      <c r="AX4502" s="15" t="s">
        <v>72</v>
      </c>
      <c r="AY4502" s="236" t="s">
        <v>525</v>
      </c>
    </row>
    <row r="4503" spans="1:65" s="13" customFormat="1" ht="11.25">
      <c r="B4503" s="204"/>
      <c r="C4503" s="205"/>
      <c r="D4503" s="206" t="s">
        <v>546</v>
      </c>
      <c r="E4503" s="207" t="s">
        <v>19</v>
      </c>
      <c r="F4503" s="208" t="s">
        <v>3877</v>
      </c>
      <c r="G4503" s="205"/>
      <c r="H4503" s="209">
        <v>9.34</v>
      </c>
      <c r="I4503" s="210"/>
      <c r="J4503" s="205"/>
      <c r="K4503" s="205"/>
      <c r="L4503" s="211"/>
      <c r="M4503" s="212"/>
      <c r="N4503" s="213"/>
      <c r="O4503" s="213"/>
      <c r="P4503" s="213"/>
      <c r="Q4503" s="213"/>
      <c r="R4503" s="213"/>
      <c r="S4503" s="213"/>
      <c r="T4503" s="214"/>
      <c r="AT4503" s="215" t="s">
        <v>546</v>
      </c>
      <c r="AU4503" s="215" t="s">
        <v>85</v>
      </c>
      <c r="AV4503" s="13" t="s">
        <v>85</v>
      </c>
      <c r="AW4503" s="13" t="s">
        <v>33</v>
      </c>
      <c r="AX4503" s="13" t="s">
        <v>72</v>
      </c>
      <c r="AY4503" s="215" t="s">
        <v>525</v>
      </c>
    </row>
    <row r="4504" spans="1:65" s="16" customFormat="1" ht="11.25">
      <c r="B4504" s="237"/>
      <c r="C4504" s="238"/>
      <c r="D4504" s="206" t="s">
        <v>546</v>
      </c>
      <c r="E4504" s="239" t="s">
        <v>19</v>
      </c>
      <c r="F4504" s="240" t="s">
        <v>590</v>
      </c>
      <c r="G4504" s="238"/>
      <c r="H4504" s="241">
        <v>199.62</v>
      </c>
      <c r="I4504" s="242"/>
      <c r="J4504" s="238"/>
      <c r="K4504" s="238"/>
      <c r="L4504" s="243"/>
      <c r="M4504" s="244"/>
      <c r="N4504" s="245"/>
      <c r="O4504" s="245"/>
      <c r="P4504" s="245"/>
      <c r="Q4504" s="245"/>
      <c r="R4504" s="245"/>
      <c r="S4504" s="245"/>
      <c r="T4504" s="246"/>
      <c r="AT4504" s="247" t="s">
        <v>546</v>
      </c>
      <c r="AU4504" s="247" t="s">
        <v>85</v>
      </c>
      <c r="AV4504" s="16" t="s">
        <v>573</v>
      </c>
      <c r="AW4504" s="16" t="s">
        <v>33</v>
      </c>
      <c r="AX4504" s="16" t="s">
        <v>72</v>
      </c>
      <c r="AY4504" s="247" t="s">
        <v>525</v>
      </c>
    </row>
    <row r="4505" spans="1:65" s="15" customFormat="1" ht="11.25">
      <c r="B4505" s="227"/>
      <c r="C4505" s="228"/>
      <c r="D4505" s="206" t="s">
        <v>546</v>
      </c>
      <c r="E4505" s="229" t="s">
        <v>19</v>
      </c>
      <c r="F4505" s="230" t="s">
        <v>4668</v>
      </c>
      <c r="G4505" s="228"/>
      <c r="H4505" s="229" t="s">
        <v>19</v>
      </c>
      <c r="I4505" s="231"/>
      <c r="J4505" s="228"/>
      <c r="K4505" s="228"/>
      <c r="L4505" s="232"/>
      <c r="M4505" s="233"/>
      <c r="N4505" s="234"/>
      <c r="O4505" s="234"/>
      <c r="P4505" s="234"/>
      <c r="Q4505" s="234"/>
      <c r="R4505" s="234"/>
      <c r="S4505" s="234"/>
      <c r="T4505" s="235"/>
      <c r="AT4505" s="236" t="s">
        <v>546</v>
      </c>
      <c r="AU4505" s="236" t="s">
        <v>85</v>
      </c>
      <c r="AV4505" s="15" t="s">
        <v>79</v>
      </c>
      <c r="AW4505" s="15" t="s">
        <v>33</v>
      </c>
      <c r="AX4505" s="15" t="s">
        <v>72</v>
      </c>
      <c r="AY4505" s="236" t="s">
        <v>525</v>
      </c>
    </row>
    <row r="4506" spans="1:65" s="13" customFormat="1" ht="11.25">
      <c r="B4506" s="204"/>
      <c r="C4506" s="205"/>
      <c r="D4506" s="206" t="s">
        <v>546</v>
      </c>
      <c r="E4506" s="207" t="s">
        <v>19</v>
      </c>
      <c r="F4506" s="208" t="s">
        <v>4686</v>
      </c>
      <c r="G4506" s="205"/>
      <c r="H4506" s="209">
        <v>12.27</v>
      </c>
      <c r="I4506" s="210"/>
      <c r="J4506" s="205"/>
      <c r="K4506" s="205"/>
      <c r="L4506" s="211"/>
      <c r="M4506" s="212"/>
      <c r="N4506" s="213"/>
      <c r="O4506" s="213"/>
      <c r="P4506" s="213"/>
      <c r="Q4506" s="213"/>
      <c r="R4506" s="213"/>
      <c r="S4506" s="213"/>
      <c r="T4506" s="214"/>
      <c r="AT4506" s="215" t="s">
        <v>546</v>
      </c>
      <c r="AU4506" s="215" t="s">
        <v>85</v>
      </c>
      <c r="AV4506" s="13" t="s">
        <v>85</v>
      </c>
      <c r="AW4506" s="13" t="s">
        <v>33</v>
      </c>
      <c r="AX4506" s="13" t="s">
        <v>72</v>
      </c>
      <c r="AY4506" s="215" t="s">
        <v>525</v>
      </c>
    </row>
    <row r="4507" spans="1:65" s="16" customFormat="1" ht="11.25">
      <c r="B4507" s="237"/>
      <c r="C4507" s="238"/>
      <c r="D4507" s="206" t="s">
        <v>546</v>
      </c>
      <c r="E4507" s="239" t="s">
        <v>19</v>
      </c>
      <c r="F4507" s="240" t="s">
        <v>590</v>
      </c>
      <c r="G4507" s="238"/>
      <c r="H4507" s="241">
        <v>12.27</v>
      </c>
      <c r="I4507" s="242"/>
      <c r="J4507" s="238"/>
      <c r="K4507" s="238"/>
      <c r="L4507" s="243"/>
      <c r="M4507" s="244"/>
      <c r="N4507" s="245"/>
      <c r="O4507" s="245"/>
      <c r="P4507" s="245"/>
      <c r="Q4507" s="245"/>
      <c r="R4507" s="245"/>
      <c r="S4507" s="245"/>
      <c r="T4507" s="246"/>
      <c r="AT4507" s="247" t="s">
        <v>546</v>
      </c>
      <c r="AU4507" s="247" t="s">
        <v>85</v>
      </c>
      <c r="AV4507" s="16" t="s">
        <v>573</v>
      </c>
      <c r="AW4507" s="16" t="s">
        <v>33</v>
      </c>
      <c r="AX4507" s="16" t="s">
        <v>72</v>
      </c>
      <c r="AY4507" s="247" t="s">
        <v>525</v>
      </c>
    </row>
    <row r="4508" spans="1:65" s="14" customFormat="1" ht="11.25">
      <c r="B4508" s="216"/>
      <c r="C4508" s="217"/>
      <c r="D4508" s="206" t="s">
        <v>546</v>
      </c>
      <c r="E4508" s="218" t="s">
        <v>19</v>
      </c>
      <c r="F4508" s="219" t="s">
        <v>552</v>
      </c>
      <c r="G4508" s="217"/>
      <c r="H4508" s="220">
        <v>211.89</v>
      </c>
      <c r="I4508" s="221"/>
      <c r="J4508" s="217"/>
      <c r="K4508" s="217"/>
      <c r="L4508" s="222"/>
      <c r="M4508" s="223"/>
      <c r="N4508" s="224"/>
      <c r="O4508" s="224"/>
      <c r="P4508" s="224"/>
      <c r="Q4508" s="224"/>
      <c r="R4508" s="224"/>
      <c r="S4508" s="224"/>
      <c r="T4508" s="225"/>
      <c r="AT4508" s="226" t="s">
        <v>546</v>
      </c>
      <c r="AU4508" s="226" t="s">
        <v>85</v>
      </c>
      <c r="AV4508" s="14" t="s">
        <v>537</v>
      </c>
      <c r="AW4508" s="14" t="s">
        <v>33</v>
      </c>
      <c r="AX4508" s="14" t="s">
        <v>79</v>
      </c>
      <c r="AY4508" s="226" t="s">
        <v>525</v>
      </c>
    </row>
    <row r="4509" spans="1:65" s="13" customFormat="1" ht="11.25">
      <c r="B4509" s="204"/>
      <c r="C4509" s="205"/>
      <c r="D4509" s="206" t="s">
        <v>546</v>
      </c>
      <c r="E4509" s="205"/>
      <c r="F4509" s="208" t="s">
        <v>4687</v>
      </c>
      <c r="G4509" s="205"/>
      <c r="H4509" s="209">
        <v>233.07900000000001</v>
      </c>
      <c r="I4509" s="210"/>
      <c r="J4509" s="205"/>
      <c r="K4509" s="205"/>
      <c r="L4509" s="211"/>
      <c r="M4509" s="212"/>
      <c r="N4509" s="213"/>
      <c r="O4509" s="213"/>
      <c r="P4509" s="213"/>
      <c r="Q4509" s="213"/>
      <c r="R4509" s="213"/>
      <c r="S4509" s="213"/>
      <c r="T4509" s="214"/>
      <c r="AT4509" s="215" t="s">
        <v>546</v>
      </c>
      <c r="AU4509" s="215" t="s">
        <v>85</v>
      </c>
      <c r="AV4509" s="13" t="s">
        <v>85</v>
      </c>
      <c r="AW4509" s="13" t="s">
        <v>4</v>
      </c>
      <c r="AX4509" s="13" t="s">
        <v>79</v>
      </c>
      <c r="AY4509" s="215" t="s">
        <v>525</v>
      </c>
    </row>
    <row r="4510" spans="1:65" s="2" customFormat="1" ht="24.2" customHeight="1">
      <c r="A4510" s="38"/>
      <c r="B4510" s="39"/>
      <c r="C4510" s="186" t="s">
        <v>4688</v>
      </c>
      <c r="D4510" s="186" t="s">
        <v>533</v>
      </c>
      <c r="E4510" s="187" t="s">
        <v>4689</v>
      </c>
      <c r="F4510" s="188" t="s">
        <v>4690</v>
      </c>
      <c r="G4510" s="189" t="s">
        <v>128</v>
      </c>
      <c r="H4510" s="190">
        <v>595.21199999999999</v>
      </c>
      <c r="I4510" s="191"/>
      <c r="J4510" s="192">
        <f>ROUND(I4510*H4510,2)</f>
        <v>0</v>
      </c>
      <c r="K4510" s="188" t="s">
        <v>536</v>
      </c>
      <c r="L4510" s="43"/>
      <c r="M4510" s="193" t="s">
        <v>19</v>
      </c>
      <c r="N4510" s="194" t="s">
        <v>44</v>
      </c>
      <c r="O4510" s="68"/>
      <c r="P4510" s="195">
        <f>O4510*H4510</f>
        <v>0</v>
      </c>
      <c r="Q4510" s="195">
        <v>2.0000000000000002E-5</v>
      </c>
      <c r="R4510" s="195">
        <f>Q4510*H4510</f>
        <v>1.190424E-2</v>
      </c>
      <c r="S4510" s="195">
        <v>0</v>
      </c>
      <c r="T4510" s="196">
        <f>S4510*H4510</f>
        <v>0</v>
      </c>
      <c r="U4510" s="38"/>
      <c r="V4510" s="38"/>
      <c r="W4510" s="38"/>
      <c r="X4510" s="38"/>
      <c r="Y4510" s="38"/>
      <c r="Z4510" s="38"/>
      <c r="AA4510" s="38"/>
      <c r="AB4510" s="38"/>
      <c r="AC4510" s="38"/>
      <c r="AD4510" s="38"/>
      <c r="AE4510" s="38"/>
      <c r="AR4510" s="197" t="s">
        <v>642</v>
      </c>
      <c r="AT4510" s="197" t="s">
        <v>533</v>
      </c>
      <c r="AU4510" s="197" t="s">
        <v>85</v>
      </c>
      <c r="AY4510" s="21" t="s">
        <v>525</v>
      </c>
      <c r="BE4510" s="198">
        <f>IF(N4510="základní",J4510,0)</f>
        <v>0</v>
      </c>
      <c r="BF4510" s="198">
        <f>IF(N4510="snížená",J4510,0)</f>
        <v>0</v>
      </c>
      <c r="BG4510" s="198">
        <f>IF(N4510="zákl. přenesená",J4510,0)</f>
        <v>0</v>
      </c>
      <c r="BH4510" s="198">
        <f>IF(N4510="sníž. přenesená",J4510,0)</f>
        <v>0</v>
      </c>
      <c r="BI4510" s="198">
        <f>IF(N4510="nulová",J4510,0)</f>
        <v>0</v>
      </c>
      <c r="BJ4510" s="21" t="s">
        <v>85</v>
      </c>
      <c r="BK4510" s="198">
        <f>ROUND(I4510*H4510,2)</f>
        <v>0</v>
      </c>
      <c r="BL4510" s="21" t="s">
        <v>642</v>
      </c>
      <c r="BM4510" s="197" t="s">
        <v>4691</v>
      </c>
    </row>
    <row r="4511" spans="1:65" s="2" customFormat="1" ht="11.25">
      <c r="A4511" s="38"/>
      <c r="B4511" s="39"/>
      <c r="C4511" s="40"/>
      <c r="D4511" s="199" t="s">
        <v>542</v>
      </c>
      <c r="E4511" s="40"/>
      <c r="F4511" s="200" t="s">
        <v>4692</v>
      </c>
      <c r="G4511" s="40"/>
      <c r="H4511" s="40"/>
      <c r="I4511" s="201"/>
      <c r="J4511" s="40"/>
      <c r="K4511" s="40"/>
      <c r="L4511" s="43"/>
      <c r="M4511" s="202"/>
      <c r="N4511" s="203"/>
      <c r="O4511" s="68"/>
      <c r="P4511" s="68"/>
      <c r="Q4511" s="68"/>
      <c r="R4511" s="68"/>
      <c r="S4511" s="68"/>
      <c r="T4511" s="69"/>
      <c r="U4511" s="38"/>
      <c r="V4511" s="38"/>
      <c r="W4511" s="38"/>
      <c r="X4511" s="38"/>
      <c r="Y4511" s="38"/>
      <c r="Z4511" s="38"/>
      <c r="AA4511" s="38"/>
      <c r="AB4511" s="38"/>
      <c r="AC4511" s="38"/>
      <c r="AD4511" s="38"/>
      <c r="AE4511" s="38"/>
      <c r="AT4511" s="21" t="s">
        <v>542</v>
      </c>
      <c r="AU4511" s="21" t="s">
        <v>85</v>
      </c>
    </row>
    <row r="4512" spans="1:65" s="15" customFormat="1" ht="11.25">
      <c r="B4512" s="227"/>
      <c r="C4512" s="228"/>
      <c r="D4512" s="206" t="s">
        <v>546</v>
      </c>
      <c r="E4512" s="229" t="s">
        <v>19</v>
      </c>
      <c r="F4512" s="230" t="s">
        <v>4693</v>
      </c>
      <c r="G4512" s="228"/>
      <c r="H4512" s="229" t="s">
        <v>19</v>
      </c>
      <c r="I4512" s="231"/>
      <c r="J4512" s="228"/>
      <c r="K4512" s="228"/>
      <c r="L4512" s="232"/>
      <c r="M4512" s="233"/>
      <c r="N4512" s="234"/>
      <c r="O4512" s="234"/>
      <c r="P4512" s="234"/>
      <c r="Q4512" s="234"/>
      <c r="R4512" s="234"/>
      <c r="S4512" s="234"/>
      <c r="T4512" s="235"/>
      <c r="AT4512" s="236" t="s">
        <v>546</v>
      </c>
      <c r="AU4512" s="236" t="s">
        <v>85</v>
      </c>
      <c r="AV4512" s="15" t="s">
        <v>79</v>
      </c>
      <c r="AW4512" s="15" t="s">
        <v>33</v>
      </c>
      <c r="AX4512" s="15" t="s">
        <v>72</v>
      </c>
      <c r="AY4512" s="236" t="s">
        <v>525</v>
      </c>
    </row>
    <row r="4513" spans="1:65" s="13" customFormat="1" ht="11.25">
      <c r="B4513" s="204"/>
      <c r="C4513" s="205"/>
      <c r="D4513" s="206" t="s">
        <v>546</v>
      </c>
      <c r="E4513" s="207" t="s">
        <v>19</v>
      </c>
      <c r="F4513" s="208" t="s">
        <v>4694</v>
      </c>
      <c r="G4513" s="205"/>
      <c r="H4513" s="209">
        <v>595.21199999999999</v>
      </c>
      <c r="I4513" s="210"/>
      <c r="J4513" s="205"/>
      <c r="K4513" s="205"/>
      <c r="L4513" s="211"/>
      <c r="M4513" s="212"/>
      <c r="N4513" s="213"/>
      <c r="O4513" s="213"/>
      <c r="P4513" s="213"/>
      <c r="Q4513" s="213"/>
      <c r="R4513" s="213"/>
      <c r="S4513" s="213"/>
      <c r="T4513" s="214"/>
      <c r="AT4513" s="215" t="s">
        <v>546</v>
      </c>
      <c r="AU4513" s="215" t="s">
        <v>85</v>
      </c>
      <c r="AV4513" s="13" t="s">
        <v>85</v>
      </c>
      <c r="AW4513" s="13" t="s">
        <v>33</v>
      </c>
      <c r="AX4513" s="13" t="s">
        <v>79</v>
      </c>
      <c r="AY4513" s="215" t="s">
        <v>525</v>
      </c>
    </row>
    <row r="4514" spans="1:65" s="2" customFormat="1" ht="16.5" customHeight="1">
      <c r="A4514" s="38"/>
      <c r="B4514" s="39"/>
      <c r="C4514" s="248" t="s">
        <v>4695</v>
      </c>
      <c r="D4514" s="248" t="s">
        <v>369</v>
      </c>
      <c r="E4514" s="249" t="s">
        <v>4696</v>
      </c>
      <c r="F4514" s="250" t="s">
        <v>4697</v>
      </c>
      <c r="G4514" s="251" t="s">
        <v>128</v>
      </c>
      <c r="H4514" s="252">
        <v>654.73299999999995</v>
      </c>
      <c r="I4514" s="253"/>
      <c r="J4514" s="254">
        <f>ROUND(I4514*H4514,2)</f>
        <v>0</v>
      </c>
      <c r="K4514" s="250" t="s">
        <v>536</v>
      </c>
      <c r="L4514" s="255"/>
      <c r="M4514" s="256" t="s">
        <v>19</v>
      </c>
      <c r="N4514" s="257" t="s">
        <v>44</v>
      </c>
      <c r="O4514" s="68"/>
      <c r="P4514" s="195">
        <f>O4514*H4514</f>
        <v>0</v>
      </c>
      <c r="Q4514" s="195">
        <v>1E-4</v>
      </c>
      <c r="R4514" s="195">
        <f>Q4514*H4514</f>
        <v>6.5473299999999998E-2</v>
      </c>
      <c r="S4514" s="195">
        <v>0</v>
      </c>
      <c r="T4514" s="196">
        <f>S4514*H4514</f>
        <v>0</v>
      </c>
      <c r="U4514" s="38"/>
      <c r="V4514" s="38"/>
      <c r="W4514" s="38"/>
      <c r="X4514" s="38"/>
      <c r="Y4514" s="38"/>
      <c r="Z4514" s="38"/>
      <c r="AA4514" s="38"/>
      <c r="AB4514" s="38"/>
      <c r="AC4514" s="38"/>
      <c r="AD4514" s="38"/>
      <c r="AE4514" s="38"/>
      <c r="AR4514" s="197" t="s">
        <v>839</v>
      </c>
      <c r="AT4514" s="197" t="s">
        <v>369</v>
      </c>
      <c r="AU4514" s="197" t="s">
        <v>85</v>
      </c>
      <c r="AY4514" s="21" t="s">
        <v>525</v>
      </c>
      <c r="BE4514" s="198">
        <f>IF(N4514="základní",J4514,0)</f>
        <v>0</v>
      </c>
      <c r="BF4514" s="198">
        <f>IF(N4514="snížená",J4514,0)</f>
        <v>0</v>
      </c>
      <c r="BG4514" s="198">
        <f>IF(N4514="zákl. přenesená",J4514,0)</f>
        <v>0</v>
      </c>
      <c r="BH4514" s="198">
        <f>IF(N4514="sníž. přenesená",J4514,0)</f>
        <v>0</v>
      </c>
      <c r="BI4514" s="198">
        <f>IF(N4514="nulová",J4514,0)</f>
        <v>0</v>
      </c>
      <c r="BJ4514" s="21" t="s">
        <v>85</v>
      </c>
      <c r="BK4514" s="198">
        <f>ROUND(I4514*H4514,2)</f>
        <v>0</v>
      </c>
      <c r="BL4514" s="21" t="s">
        <v>642</v>
      </c>
      <c r="BM4514" s="197" t="s">
        <v>4698</v>
      </c>
    </row>
    <row r="4515" spans="1:65" s="13" customFormat="1" ht="11.25">
      <c r="B4515" s="204"/>
      <c r="C4515" s="205"/>
      <c r="D4515" s="206" t="s">
        <v>546</v>
      </c>
      <c r="E4515" s="207" t="s">
        <v>19</v>
      </c>
      <c r="F4515" s="208" t="s">
        <v>4694</v>
      </c>
      <c r="G4515" s="205"/>
      <c r="H4515" s="209">
        <v>595.21199999999999</v>
      </c>
      <c r="I4515" s="210"/>
      <c r="J4515" s="205"/>
      <c r="K4515" s="205"/>
      <c r="L4515" s="211"/>
      <c r="M4515" s="212"/>
      <c r="N4515" s="213"/>
      <c r="O4515" s="213"/>
      <c r="P4515" s="213"/>
      <c r="Q4515" s="213"/>
      <c r="R4515" s="213"/>
      <c r="S4515" s="213"/>
      <c r="T4515" s="214"/>
      <c r="AT4515" s="215" t="s">
        <v>546</v>
      </c>
      <c r="AU4515" s="215" t="s">
        <v>85</v>
      </c>
      <c r="AV4515" s="13" t="s">
        <v>85</v>
      </c>
      <c r="AW4515" s="13" t="s">
        <v>33</v>
      </c>
      <c r="AX4515" s="13" t="s">
        <v>79</v>
      </c>
      <c r="AY4515" s="215" t="s">
        <v>525</v>
      </c>
    </row>
    <row r="4516" spans="1:65" s="13" customFormat="1" ht="11.25">
      <c r="B4516" s="204"/>
      <c r="C4516" s="205"/>
      <c r="D4516" s="206" t="s">
        <v>546</v>
      </c>
      <c r="E4516" s="205"/>
      <c r="F4516" s="208" t="s">
        <v>4699</v>
      </c>
      <c r="G4516" s="205"/>
      <c r="H4516" s="209">
        <v>654.73299999999995</v>
      </c>
      <c r="I4516" s="210"/>
      <c r="J4516" s="205"/>
      <c r="K4516" s="205"/>
      <c r="L4516" s="211"/>
      <c r="M4516" s="212"/>
      <c r="N4516" s="213"/>
      <c r="O4516" s="213"/>
      <c r="P4516" s="213"/>
      <c r="Q4516" s="213"/>
      <c r="R4516" s="213"/>
      <c r="S4516" s="213"/>
      <c r="T4516" s="214"/>
      <c r="AT4516" s="215" t="s">
        <v>546</v>
      </c>
      <c r="AU4516" s="215" t="s">
        <v>85</v>
      </c>
      <c r="AV4516" s="13" t="s">
        <v>85</v>
      </c>
      <c r="AW4516" s="13" t="s">
        <v>4</v>
      </c>
      <c r="AX4516" s="13" t="s">
        <v>79</v>
      </c>
      <c r="AY4516" s="215" t="s">
        <v>525</v>
      </c>
    </row>
    <row r="4517" spans="1:65" s="2" customFormat="1" ht="24.2" customHeight="1">
      <c r="A4517" s="38"/>
      <c r="B4517" s="39"/>
      <c r="C4517" s="186" t="s">
        <v>4700</v>
      </c>
      <c r="D4517" s="186" t="s">
        <v>533</v>
      </c>
      <c r="E4517" s="187" t="s">
        <v>4701</v>
      </c>
      <c r="F4517" s="188" t="s">
        <v>4702</v>
      </c>
      <c r="G4517" s="189" t="s">
        <v>128</v>
      </c>
      <c r="H4517" s="190">
        <v>792.43299999999999</v>
      </c>
      <c r="I4517" s="191"/>
      <c r="J4517" s="192">
        <f>ROUND(I4517*H4517,2)</f>
        <v>0</v>
      </c>
      <c r="K4517" s="188" t="s">
        <v>536</v>
      </c>
      <c r="L4517" s="43"/>
      <c r="M4517" s="193" t="s">
        <v>19</v>
      </c>
      <c r="N4517" s="194" t="s">
        <v>44</v>
      </c>
      <c r="O4517" s="68"/>
      <c r="P4517" s="195">
        <f>O4517*H4517</f>
        <v>0</v>
      </c>
      <c r="Q4517" s="195">
        <v>5.0000000000000002E-5</v>
      </c>
      <c r="R4517" s="195">
        <f>Q4517*H4517</f>
        <v>3.9621650000000001E-2</v>
      </c>
      <c r="S4517" s="195">
        <v>0</v>
      </c>
      <c r="T4517" s="196">
        <f>S4517*H4517</f>
        <v>0</v>
      </c>
      <c r="U4517" s="38"/>
      <c r="V4517" s="38"/>
      <c r="W4517" s="38"/>
      <c r="X4517" s="38"/>
      <c r="Y4517" s="38"/>
      <c r="Z4517" s="38"/>
      <c r="AA4517" s="38"/>
      <c r="AB4517" s="38"/>
      <c r="AC4517" s="38"/>
      <c r="AD4517" s="38"/>
      <c r="AE4517" s="38"/>
      <c r="AR4517" s="197" t="s">
        <v>642</v>
      </c>
      <c r="AT4517" s="197" t="s">
        <v>533</v>
      </c>
      <c r="AU4517" s="197" t="s">
        <v>85</v>
      </c>
      <c r="AY4517" s="21" t="s">
        <v>525</v>
      </c>
      <c r="BE4517" s="198">
        <f>IF(N4517="základní",J4517,0)</f>
        <v>0</v>
      </c>
      <c r="BF4517" s="198">
        <f>IF(N4517="snížená",J4517,0)</f>
        <v>0</v>
      </c>
      <c r="BG4517" s="198">
        <f>IF(N4517="zákl. přenesená",J4517,0)</f>
        <v>0</v>
      </c>
      <c r="BH4517" s="198">
        <f>IF(N4517="sníž. přenesená",J4517,0)</f>
        <v>0</v>
      </c>
      <c r="BI4517" s="198">
        <f>IF(N4517="nulová",J4517,0)</f>
        <v>0</v>
      </c>
      <c r="BJ4517" s="21" t="s">
        <v>85</v>
      </c>
      <c r="BK4517" s="198">
        <f>ROUND(I4517*H4517,2)</f>
        <v>0</v>
      </c>
      <c r="BL4517" s="21" t="s">
        <v>642</v>
      </c>
      <c r="BM4517" s="197" t="s">
        <v>4703</v>
      </c>
    </row>
    <row r="4518" spans="1:65" s="2" customFormat="1" ht="11.25">
      <c r="A4518" s="38"/>
      <c r="B4518" s="39"/>
      <c r="C4518" s="40"/>
      <c r="D4518" s="199" t="s">
        <v>542</v>
      </c>
      <c r="E4518" s="40"/>
      <c r="F4518" s="200" t="s">
        <v>4704</v>
      </c>
      <c r="G4518" s="40"/>
      <c r="H4518" s="40"/>
      <c r="I4518" s="201"/>
      <c r="J4518" s="40"/>
      <c r="K4518" s="40"/>
      <c r="L4518" s="43"/>
      <c r="M4518" s="202"/>
      <c r="N4518" s="203"/>
      <c r="O4518" s="68"/>
      <c r="P4518" s="68"/>
      <c r="Q4518" s="68"/>
      <c r="R4518" s="68"/>
      <c r="S4518" s="68"/>
      <c r="T4518" s="69"/>
      <c r="U4518" s="38"/>
      <c r="V4518" s="38"/>
      <c r="W4518" s="38"/>
      <c r="X4518" s="38"/>
      <c r="Y4518" s="38"/>
      <c r="Z4518" s="38"/>
      <c r="AA4518" s="38"/>
      <c r="AB4518" s="38"/>
      <c r="AC4518" s="38"/>
      <c r="AD4518" s="38"/>
      <c r="AE4518" s="38"/>
      <c r="AT4518" s="21" t="s">
        <v>542</v>
      </c>
      <c r="AU4518" s="21" t="s">
        <v>85</v>
      </c>
    </row>
    <row r="4519" spans="1:65" s="15" customFormat="1" ht="11.25">
      <c r="B4519" s="227"/>
      <c r="C4519" s="228"/>
      <c r="D4519" s="206" t="s">
        <v>546</v>
      </c>
      <c r="E4519" s="229" t="s">
        <v>19</v>
      </c>
      <c r="F4519" s="230" t="s">
        <v>4705</v>
      </c>
      <c r="G4519" s="228"/>
      <c r="H4519" s="229" t="s">
        <v>19</v>
      </c>
      <c r="I4519" s="231"/>
      <c r="J4519" s="228"/>
      <c r="K4519" s="228"/>
      <c r="L4519" s="232"/>
      <c r="M4519" s="233"/>
      <c r="N4519" s="234"/>
      <c r="O4519" s="234"/>
      <c r="P4519" s="234"/>
      <c r="Q4519" s="234"/>
      <c r="R4519" s="234"/>
      <c r="S4519" s="234"/>
      <c r="T4519" s="235"/>
      <c r="AT4519" s="236" t="s">
        <v>546</v>
      </c>
      <c r="AU4519" s="236" t="s">
        <v>85</v>
      </c>
      <c r="AV4519" s="15" t="s">
        <v>79</v>
      </c>
      <c r="AW4519" s="15" t="s">
        <v>33</v>
      </c>
      <c r="AX4519" s="15" t="s">
        <v>72</v>
      </c>
      <c r="AY4519" s="236" t="s">
        <v>525</v>
      </c>
    </row>
    <row r="4520" spans="1:65" s="15" customFormat="1" ht="11.25">
      <c r="B4520" s="227"/>
      <c r="C4520" s="228"/>
      <c r="D4520" s="206" t="s">
        <v>546</v>
      </c>
      <c r="E4520" s="229" t="s">
        <v>19</v>
      </c>
      <c r="F4520" s="230" t="s">
        <v>1871</v>
      </c>
      <c r="G4520" s="228"/>
      <c r="H4520" s="229" t="s">
        <v>19</v>
      </c>
      <c r="I4520" s="231"/>
      <c r="J4520" s="228"/>
      <c r="K4520" s="228"/>
      <c r="L4520" s="232"/>
      <c r="M4520" s="233"/>
      <c r="N4520" s="234"/>
      <c r="O4520" s="234"/>
      <c r="P4520" s="234"/>
      <c r="Q4520" s="234"/>
      <c r="R4520" s="234"/>
      <c r="S4520" s="234"/>
      <c r="T4520" s="235"/>
      <c r="AT4520" s="236" t="s">
        <v>546</v>
      </c>
      <c r="AU4520" s="236" t="s">
        <v>85</v>
      </c>
      <c r="AV4520" s="15" t="s">
        <v>79</v>
      </c>
      <c r="AW4520" s="15" t="s">
        <v>33</v>
      </c>
      <c r="AX4520" s="15" t="s">
        <v>72</v>
      </c>
      <c r="AY4520" s="236" t="s">
        <v>525</v>
      </c>
    </row>
    <row r="4521" spans="1:65" s="13" customFormat="1" ht="11.25">
      <c r="B4521" s="204"/>
      <c r="C4521" s="205"/>
      <c r="D4521" s="206" t="s">
        <v>546</v>
      </c>
      <c r="E4521" s="207" t="s">
        <v>19</v>
      </c>
      <c r="F4521" s="208" t="s">
        <v>4706</v>
      </c>
      <c r="G4521" s="205"/>
      <c r="H4521" s="209">
        <v>13.2</v>
      </c>
      <c r="I4521" s="210"/>
      <c r="J4521" s="205"/>
      <c r="K4521" s="205"/>
      <c r="L4521" s="211"/>
      <c r="M4521" s="212"/>
      <c r="N4521" s="213"/>
      <c r="O4521" s="213"/>
      <c r="P4521" s="213"/>
      <c r="Q4521" s="213"/>
      <c r="R4521" s="213"/>
      <c r="S4521" s="213"/>
      <c r="T4521" s="214"/>
      <c r="AT4521" s="215" t="s">
        <v>546</v>
      </c>
      <c r="AU4521" s="215" t="s">
        <v>85</v>
      </c>
      <c r="AV4521" s="13" t="s">
        <v>85</v>
      </c>
      <c r="AW4521" s="13" t="s">
        <v>33</v>
      </c>
      <c r="AX4521" s="13" t="s">
        <v>72</v>
      </c>
      <c r="AY4521" s="215" t="s">
        <v>525</v>
      </c>
    </row>
    <row r="4522" spans="1:65" s="15" customFormat="1" ht="11.25">
      <c r="B4522" s="227"/>
      <c r="C4522" s="228"/>
      <c r="D4522" s="206" t="s">
        <v>546</v>
      </c>
      <c r="E4522" s="229" t="s">
        <v>19</v>
      </c>
      <c r="F4522" s="230" t="s">
        <v>1835</v>
      </c>
      <c r="G4522" s="228"/>
      <c r="H4522" s="229" t="s">
        <v>19</v>
      </c>
      <c r="I4522" s="231"/>
      <c r="J4522" s="228"/>
      <c r="K4522" s="228"/>
      <c r="L4522" s="232"/>
      <c r="M4522" s="233"/>
      <c r="N4522" s="234"/>
      <c r="O4522" s="234"/>
      <c r="P4522" s="234"/>
      <c r="Q4522" s="234"/>
      <c r="R4522" s="234"/>
      <c r="S4522" s="234"/>
      <c r="T4522" s="235"/>
      <c r="AT4522" s="236" t="s">
        <v>546</v>
      </c>
      <c r="AU4522" s="236" t="s">
        <v>85</v>
      </c>
      <c r="AV4522" s="15" t="s">
        <v>79</v>
      </c>
      <c r="AW4522" s="15" t="s">
        <v>33</v>
      </c>
      <c r="AX4522" s="15" t="s">
        <v>72</v>
      </c>
      <c r="AY4522" s="236" t="s">
        <v>525</v>
      </c>
    </row>
    <row r="4523" spans="1:65" s="13" customFormat="1" ht="11.25">
      <c r="B4523" s="204"/>
      <c r="C4523" s="205"/>
      <c r="D4523" s="206" t="s">
        <v>546</v>
      </c>
      <c r="E4523" s="207" t="s">
        <v>19</v>
      </c>
      <c r="F4523" s="208" t="s">
        <v>4707</v>
      </c>
      <c r="G4523" s="205"/>
      <c r="H4523" s="209">
        <v>18.25</v>
      </c>
      <c r="I4523" s="210"/>
      <c r="J4523" s="205"/>
      <c r="K4523" s="205"/>
      <c r="L4523" s="211"/>
      <c r="M4523" s="212"/>
      <c r="N4523" s="213"/>
      <c r="O4523" s="213"/>
      <c r="P4523" s="213"/>
      <c r="Q4523" s="213"/>
      <c r="R4523" s="213"/>
      <c r="S4523" s="213"/>
      <c r="T4523" s="214"/>
      <c r="AT4523" s="215" t="s">
        <v>546</v>
      </c>
      <c r="AU4523" s="215" t="s">
        <v>85</v>
      </c>
      <c r="AV4523" s="13" t="s">
        <v>85</v>
      </c>
      <c r="AW4523" s="13" t="s">
        <v>33</v>
      </c>
      <c r="AX4523" s="13" t="s">
        <v>72</v>
      </c>
      <c r="AY4523" s="215" t="s">
        <v>525</v>
      </c>
    </row>
    <row r="4524" spans="1:65" s="15" customFormat="1" ht="11.25">
      <c r="B4524" s="227"/>
      <c r="C4524" s="228"/>
      <c r="D4524" s="206" t="s">
        <v>546</v>
      </c>
      <c r="E4524" s="229" t="s">
        <v>19</v>
      </c>
      <c r="F4524" s="230" t="s">
        <v>1878</v>
      </c>
      <c r="G4524" s="228"/>
      <c r="H4524" s="229" t="s">
        <v>19</v>
      </c>
      <c r="I4524" s="231"/>
      <c r="J4524" s="228"/>
      <c r="K4524" s="228"/>
      <c r="L4524" s="232"/>
      <c r="M4524" s="233"/>
      <c r="N4524" s="234"/>
      <c r="O4524" s="234"/>
      <c r="P4524" s="234"/>
      <c r="Q4524" s="234"/>
      <c r="R4524" s="234"/>
      <c r="S4524" s="234"/>
      <c r="T4524" s="235"/>
      <c r="AT4524" s="236" t="s">
        <v>546</v>
      </c>
      <c r="AU4524" s="236" t="s">
        <v>85</v>
      </c>
      <c r="AV4524" s="15" t="s">
        <v>79</v>
      </c>
      <c r="AW4524" s="15" t="s">
        <v>33</v>
      </c>
      <c r="AX4524" s="15" t="s">
        <v>72</v>
      </c>
      <c r="AY4524" s="236" t="s">
        <v>525</v>
      </c>
    </row>
    <row r="4525" spans="1:65" s="13" customFormat="1" ht="11.25">
      <c r="B4525" s="204"/>
      <c r="C4525" s="205"/>
      <c r="D4525" s="206" t="s">
        <v>546</v>
      </c>
      <c r="E4525" s="207" t="s">
        <v>19</v>
      </c>
      <c r="F4525" s="208" t="s">
        <v>4708</v>
      </c>
      <c r="G4525" s="205"/>
      <c r="H4525" s="209">
        <v>9.93</v>
      </c>
      <c r="I4525" s="210"/>
      <c r="J4525" s="205"/>
      <c r="K4525" s="205"/>
      <c r="L4525" s="211"/>
      <c r="M4525" s="212"/>
      <c r="N4525" s="213"/>
      <c r="O4525" s="213"/>
      <c r="P4525" s="213"/>
      <c r="Q4525" s="213"/>
      <c r="R4525" s="213"/>
      <c r="S4525" s="213"/>
      <c r="T4525" s="214"/>
      <c r="AT4525" s="215" t="s">
        <v>546</v>
      </c>
      <c r="AU4525" s="215" t="s">
        <v>85</v>
      </c>
      <c r="AV4525" s="13" t="s">
        <v>85</v>
      </c>
      <c r="AW4525" s="13" t="s">
        <v>33</v>
      </c>
      <c r="AX4525" s="13" t="s">
        <v>72</v>
      </c>
      <c r="AY4525" s="215" t="s">
        <v>525</v>
      </c>
    </row>
    <row r="4526" spans="1:65" s="15" customFormat="1" ht="11.25">
      <c r="B4526" s="227"/>
      <c r="C4526" s="228"/>
      <c r="D4526" s="206" t="s">
        <v>546</v>
      </c>
      <c r="E4526" s="229" t="s">
        <v>19</v>
      </c>
      <c r="F4526" s="230" t="s">
        <v>1889</v>
      </c>
      <c r="G4526" s="228"/>
      <c r="H4526" s="229" t="s">
        <v>19</v>
      </c>
      <c r="I4526" s="231"/>
      <c r="J4526" s="228"/>
      <c r="K4526" s="228"/>
      <c r="L4526" s="232"/>
      <c r="M4526" s="233"/>
      <c r="N4526" s="234"/>
      <c r="O4526" s="234"/>
      <c r="P4526" s="234"/>
      <c r="Q4526" s="234"/>
      <c r="R4526" s="234"/>
      <c r="S4526" s="234"/>
      <c r="T4526" s="235"/>
      <c r="AT4526" s="236" t="s">
        <v>546</v>
      </c>
      <c r="AU4526" s="236" t="s">
        <v>85</v>
      </c>
      <c r="AV4526" s="15" t="s">
        <v>79</v>
      </c>
      <c r="AW4526" s="15" t="s">
        <v>33</v>
      </c>
      <c r="AX4526" s="15" t="s">
        <v>72</v>
      </c>
      <c r="AY4526" s="236" t="s">
        <v>525</v>
      </c>
    </row>
    <row r="4527" spans="1:65" s="13" customFormat="1" ht="11.25">
      <c r="B4527" s="204"/>
      <c r="C4527" s="205"/>
      <c r="D4527" s="206" t="s">
        <v>546</v>
      </c>
      <c r="E4527" s="207" t="s">
        <v>19</v>
      </c>
      <c r="F4527" s="208" t="s">
        <v>2528</v>
      </c>
      <c r="G4527" s="205"/>
      <c r="H4527" s="209">
        <v>36.630000000000003</v>
      </c>
      <c r="I4527" s="210"/>
      <c r="J4527" s="205"/>
      <c r="K4527" s="205"/>
      <c r="L4527" s="211"/>
      <c r="M4527" s="212"/>
      <c r="N4527" s="213"/>
      <c r="O4527" s="213"/>
      <c r="P4527" s="213"/>
      <c r="Q4527" s="213"/>
      <c r="R4527" s="213"/>
      <c r="S4527" s="213"/>
      <c r="T4527" s="214"/>
      <c r="AT4527" s="215" t="s">
        <v>546</v>
      </c>
      <c r="AU4527" s="215" t="s">
        <v>85</v>
      </c>
      <c r="AV4527" s="13" t="s">
        <v>85</v>
      </c>
      <c r="AW4527" s="13" t="s">
        <v>33</v>
      </c>
      <c r="AX4527" s="13" t="s">
        <v>72</v>
      </c>
      <c r="AY4527" s="215" t="s">
        <v>525</v>
      </c>
    </row>
    <row r="4528" spans="1:65" s="13" customFormat="1" ht="11.25">
      <c r="B4528" s="204"/>
      <c r="C4528" s="205"/>
      <c r="D4528" s="206" t="s">
        <v>546</v>
      </c>
      <c r="E4528" s="207" t="s">
        <v>19</v>
      </c>
      <c r="F4528" s="208" t="s">
        <v>4709</v>
      </c>
      <c r="G4528" s="205"/>
      <c r="H4528" s="209">
        <v>-4.3</v>
      </c>
      <c r="I4528" s="210"/>
      <c r="J4528" s="205"/>
      <c r="K4528" s="205"/>
      <c r="L4528" s="211"/>
      <c r="M4528" s="212"/>
      <c r="N4528" s="213"/>
      <c r="O4528" s="213"/>
      <c r="P4528" s="213"/>
      <c r="Q4528" s="213"/>
      <c r="R4528" s="213"/>
      <c r="S4528" s="213"/>
      <c r="T4528" s="214"/>
      <c r="AT4528" s="215" t="s">
        <v>546</v>
      </c>
      <c r="AU4528" s="215" t="s">
        <v>85</v>
      </c>
      <c r="AV4528" s="13" t="s">
        <v>85</v>
      </c>
      <c r="AW4528" s="13" t="s">
        <v>33</v>
      </c>
      <c r="AX4528" s="13" t="s">
        <v>72</v>
      </c>
      <c r="AY4528" s="215" t="s">
        <v>525</v>
      </c>
    </row>
    <row r="4529" spans="2:51" s="15" customFormat="1" ht="11.25">
      <c r="B4529" s="227"/>
      <c r="C4529" s="228"/>
      <c r="D4529" s="206" t="s">
        <v>546</v>
      </c>
      <c r="E4529" s="229" t="s">
        <v>19</v>
      </c>
      <c r="F4529" s="230" t="s">
        <v>1827</v>
      </c>
      <c r="G4529" s="228"/>
      <c r="H4529" s="229" t="s">
        <v>19</v>
      </c>
      <c r="I4529" s="231"/>
      <c r="J4529" s="228"/>
      <c r="K4529" s="228"/>
      <c r="L4529" s="232"/>
      <c r="M4529" s="233"/>
      <c r="N4529" s="234"/>
      <c r="O4529" s="234"/>
      <c r="P4529" s="234"/>
      <c r="Q4529" s="234"/>
      <c r="R4529" s="234"/>
      <c r="S4529" s="234"/>
      <c r="T4529" s="235"/>
      <c r="AT4529" s="236" t="s">
        <v>546</v>
      </c>
      <c r="AU4529" s="236" t="s">
        <v>85</v>
      </c>
      <c r="AV4529" s="15" t="s">
        <v>79</v>
      </c>
      <c r="AW4529" s="15" t="s">
        <v>33</v>
      </c>
      <c r="AX4529" s="15" t="s">
        <v>72</v>
      </c>
      <c r="AY4529" s="236" t="s">
        <v>525</v>
      </c>
    </row>
    <row r="4530" spans="2:51" s="13" customFormat="1" ht="11.25">
      <c r="B4530" s="204"/>
      <c r="C4530" s="205"/>
      <c r="D4530" s="206" t="s">
        <v>546</v>
      </c>
      <c r="E4530" s="207" t="s">
        <v>19</v>
      </c>
      <c r="F4530" s="208" t="s">
        <v>4710</v>
      </c>
      <c r="G4530" s="205"/>
      <c r="H4530" s="209">
        <v>9.3800000000000008</v>
      </c>
      <c r="I4530" s="210"/>
      <c r="J4530" s="205"/>
      <c r="K4530" s="205"/>
      <c r="L4530" s="211"/>
      <c r="M4530" s="212"/>
      <c r="N4530" s="213"/>
      <c r="O4530" s="213"/>
      <c r="P4530" s="213"/>
      <c r="Q4530" s="213"/>
      <c r="R4530" s="213"/>
      <c r="S4530" s="213"/>
      <c r="T4530" s="214"/>
      <c r="AT4530" s="215" t="s">
        <v>546</v>
      </c>
      <c r="AU4530" s="215" t="s">
        <v>85</v>
      </c>
      <c r="AV4530" s="13" t="s">
        <v>85</v>
      </c>
      <c r="AW4530" s="13" t="s">
        <v>33</v>
      </c>
      <c r="AX4530" s="13" t="s">
        <v>72</v>
      </c>
      <c r="AY4530" s="215" t="s">
        <v>525</v>
      </c>
    </row>
    <row r="4531" spans="2:51" s="15" customFormat="1" ht="11.25">
      <c r="B4531" s="227"/>
      <c r="C4531" s="228"/>
      <c r="D4531" s="206" t="s">
        <v>546</v>
      </c>
      <c r="E4531" s="229" t="s">
        <v>19</v>
      </c>
      <c r="F4531" s="230" t="s">
        <v>1910</v>
      </c>
      <c r="G4531" s="228"/>
      <c r="H4531" s="229" t="s">
        <v>19</v>
      </c>
      <c r="I4531" s="231"/>
      <c r="J4531" s="228"/>
      <c r="K4531" s="228"/>
      <c r="L4531" s="232"/>
      <c r="M4531" s="233"/>
      <c r="N4531" s="234"/>
      <c r="O4531" s="234"/>
      <c r="P4531" s="234"/>
      <c r="Q4531" s="234"/>
      <c r="R4531" s="234"/>
      <c r="S4531" s="234"/>
      <c r="T4531" s="235"/>
      <c r="AT4531" s="236" t="s">
        <v>546</v>
      </c>
      <c r="AU4531" s="236" t="s">
        <v>85</v>
      </c>
      <c r="AV4531" s="15" t="s">
        <v>79</v>
      </c>
      <c r="AW4531" s="15" t="s">
        <v>33</v>
      </c>
      <c r="AX4531" s="15" t="s">
        <v>72</v>
      </c>
      <c r="AY4531" s="236" t="s">
        <v>525</v>
      </c>
    </row>
    <row r="4532" spans="2:51" s="13" customFormat="1" ht="11.25">
      <c r="B4532" s="204"/>
      <c r="C4532" s="205"/>
      <c r="D4532" s="206" t="s">
        <v>546</v>
      </c>
      <c r="E4532" s="207" t="s">
        <v>19</v>
      </c>
      <c r="F4532" s="208" t="s">
        <v>2536</v>
      </c>
      <c r="G4532" s="205"/>
      <c r="H4532" s="209">
        <v>26.25</v>
      </c>
      <c r="I4532" s="210"/>
      <c r="J4532" s="205"/>
      <c r="K4532" s="205"/>
      <c r="L4532" s="211"/>
      <c r="M4532" s="212"/>
      <c r="N4532" s="213"/>
      <c r="O4532" s="213"/>
      <c r="P4532" s="213"/>
      <c r="Q4532" s="213"/>
      <c r="R4532" s="213"/>
      <c r="S4532" s="213"/>
      <c r="T4532" s="214"/>
      <c r="AT4532" s="215" t="s">
        <v>546</v>
      </c>
      <c r="AU4532" s="215" t="s">
        <v>85</v>
      </c>
      <c r="AV4532" s="13" t="s">
        <v>85</v>
      </c>
      <c r="AW4532" s="13" t="s">
        <v>33</v>
      </c>
      <c r="AX4532" s="13" t="s">
        <v>72</v>
      </c>
      <c r="AY4532" s="215" t="s">
        <v>525</v>
      </c>
    </row>
    <row r="4533" spans="2:51" s="13" customFormat="1" ht="11.25">
      <c r="B4533" s="204"/>
      <c r="C4533" s="205"/>
      <c r="D4533" s="206" t="s">
        <v>546</v>
      </c>
      <c r="E4533" s="207" t="s">
        <v>19</v>
      </c>
      <c r="F4533" s="208" t="s">
        <v>4711</v>
      </c>
      <c r="G4533" s="205"/>
      <c r="H4533" s="209">
        <v>-10</v>
      </c>
      <c r="I4533" s="210"/>
      <c r="J4533" s="205"/>
      <c r="K4533" s="205"/>
      <c r="L4533" s="211"/>
      <c r="M4533" s="212"/>
      <c r="N4533" s="213"/>
      <c r="O4533" s="213"/>
      <c r="P4533" s="213"/>
      <c r="Q4533" s="213"/>
      <c r="R4533" s="213"/>
      <c r="S4533" s="213"/>
      <c r="T4533" s="214"/>
      <c r="AT4533" s="215" t="s">
        <v>546</v>
      </c>
      <c r="AU4533" s="215" t="s">
        <v>85</v>
      </c>
      <c r="AV4533" s="13" t="s">
        <v>85</v>
      </c>
      <c r="AW4533" s="13" t="s">
        <v>33</v>
      </c>
      <c r="AX4533" s="13" t="s">
        <v>72</v>
      </c>
      <c r="AY4533" s="215" t="s">
        <v>525</v>
      </c>
    </row>
    <row r="4534" spans="2:51" s="15" customFormat="1" ht="11.25">
      <c r="B4534" s="227"/>
      <c r="C4534" s="228"/>
      <c r="D4534" s="206" t="s">
        <v>546</v>
      </c>
      <c r="E4534" s="229" t="s">
        <v>19</v>
      </c>
      <c r="F4534" s="230" t="s">
        <v>1971</v>
      </c>
      <c r="G4534" s="228"/>
      <c r="H4534" s="229" t="s">
        <v>19</v>
      </c>
      <c r="I4534" s="231"/>
      <c r="J4534" s="228"/>
      <c r="K4534" s="228"/>
      <c r="L4534" s="232"/>
      <c r="M4534" s="233"/>
      <c r="N4534" s="234"/>
      <c r="O4534" s="234"/>
      <c r="P4534" s="234"/>
      <c r="Q4534" s="234"/>
      <c r="R4534" s="234"/>
      <c r="S4534" s="234"/>
      <c r="T4534" s="235"/>
      <c r="AT4534" s="236" t="s">
        <v>546</v>
      </c>
      <c r="AU4534" s="236" t="s">
        <v>85</v>
      </c>
      <c r="AV4534" s="15" t="s">
        <v>79</v>
      </c>
      <c r="AW4534" s="15" t="s">
        <v>33</v>
      </c>
      <c r="AX4534" s="15" t="s">
        <v>72</v>
      </c>
      <c r="AY4534" s="236" t="s">
        <v>525</v>
      </c>
    </row>
    <row r="4535" spans="2:51" s="13" customFormat="1" ht="11.25">
      <c r="B4535" s="204"/>
      <c r="C4535" s="205"/>
      <c r="D4535" s="206" t="s">
        <v>546</v>
      </c>
      <c r="E4535" s="207" t="s">
        <v>19</v>
      </c>
      <c r="F4535" s="208" t="s">
        <v>2537</v>
      </c>
      <c r="G4535" s="205"/>
      <c r="H4535" s="209">
        <v>17.5</v>
      </c>
      <c r="I4535" s="210"/>
      <c r="J4535" s="205"/>
      <c r="K4535" s="205"/>
      <c r="L4535" s="211"/>
      <c r="M4535" s="212"/>
      <c r="N4535" s="213"/>
      <c r="O4535" s="213"/>
      <c r="P4535" s="213"/>
      <c r="Q4535" s="213"/>
      <c r="R4535" s="213"/>
      <c r="S4535" s="213"/>
      <c r="T4535" s="214"/>
      <c r="AT4535" s="215" t="s">
        <v>546</v>
      </c>
      <c r="AU4535" s="215" t="s">
        <v>85</v>
      </c>
      <c r="AV4535" s="13" t="s">
        <v>85</v>
      </c>
      <c r="AW4535" s="13" t="s">
        <v>33</v>
      </c>
      <c r="AX4535" s="13" t="s">
        <v>72</v>
      </c>
      <c r="AY4535" s="215" t="s">
        <v>525</v>
      </c>
    </row>
    <row r="4536" spans="2:51" s="13" customFormat="1" ht="11.25">
      <c r="B4536" s="204"/>
      <c r="C4536" s="205"/>
      <c r="D4536" s="206" t="s">
        <v>546</v>
      </c>
      <c r="E4536" s="207" t="s">
        <v>19</v>
      </c>
      <c r="F4536" s="208" t="s">
        <v>4712</v>
      </c>
      <c r="G4536" s="205"/>
      <c r="H4536" s="209">
        <v>-4.8</v>
      </c>
      <c r="I4536" s="210"/>
      <c r="J4536" s="205"/>
      <c r="K4536" s="205"/>
      <c r="L4536" s="211"/>
      <c r="M4536" s="212"/>
      <c r="N4536" s="213"/>
      <c r="O4536" s="213"/>
      <c r="P4536" s="213"/>
      <c r="Q4536" s="213"/>
      <c r="R4536" s="213"/>
      <c r="S4536" s="213"/>
      <c r="T4536" s="214"/>
      <c r="AT4536" s="215" t="s">
        <v>546</v>
      </c>
      <c r="AU4536" s="215" t="s">
        <v>85</v>
      </c>
      <c r="AV4536" s="13" t="s">
        <v>85</v>
      </c>
      <c r="AW4536" s="13" t="s">
        <v>33</v>
      </c>
      <c r="AX4536" s="13" t="s">
        <v>72</v>
      </c>
      <c r="AY4536" s="215" t="s">
        <v>525</v>
      </c>
    </row>
    <row r="4537" spans="2:51" s="15" customFormat="1" ht="11.25">
      <c r="B4537" s="227"/>
      <c r="C4537" s="228"/>
      <c r="D4537" s="206" t="s">
        <v>546</v>
      </c>
      <c r="E4537" s="229" t="s">
        <v>19</v>
      </c>
      <c r="F4537" s="230" t="s">
        <v>1976</v>
      </c>
      <c r="G4537" s="228"/>
      <c r="H4537" s="229" t="s">
        <v>19</v>
      </c>
      <c r="I4537" s="231"/>
      <c r="J4537" s="228"/>
      <c r="K4537" s="228"/>
      <c r="L4537" s="232"/>
      <c r="M4537" s="233"/>
      <c r="N4537" s="234"/>
      <c r="O4537" s="234"/>
      <c r="P4537" s="234"/>
      <c r="Q4537" s="234"/>
      <c r="R4537" s="234"/>
      <c r="S4537" s="234"/>
      <c r="T4537" s="235"/>
      <c r="AT4537" s="236" t="s">
        <v>546</v>
      </c>
      <c r="AU4537" s="236" t="s">
        <v>85</v>
      </c>
      <c r="AV4537" s="15" t="s">
        <v>79</v>
      </c>
      <c r="AW4537" s="15" t="s">
        <v>33</v>
      </c>
      <c r="AX4537" s="15" t="s">
        <v>72</v>
      </c>
      <c r="AY4537" s="236" t="s">
        <v>525</v>
      </c>
    </row>
    <row r="4538" spans="2:51" s="13" customFormat="1" ht="11.25">
      <c r="B4538" s="204"/>
      <c r="C4538" s="205"/>
      <c r="D4538" s="206" t="s">
        <v>546</v>
      </c>
      <c r="E4538" s="207" t="s">
        <v>19</v>
      </c>
      <c r="F4538" s="208" t="s">
        <v>4713</v>
      </c>
      <c r="G4538" s="205"/>
      <c r="H4538" s="209">
        <v>21.4</v>
      </c>
      <c r="I4538" s="210"/>
      <c r="J4538" s="205"/>
      <c r="K4538" s="205"/>
      <c r="L4538" s="211"/>
      <c r="M4538" s="212"/>
      <c r="N4538" s="213"/>
      <c r="O4538" s="213"/>
      <c r="P4538" s="213"/>
      <c r="Q4538" s="213"/>
      <c r="R4538" s="213"/>
      <c r="S4538" s="213"/>
      <c r="T4538" s="214"/>
      <c r="AT4538" s="215" t="s">
        <v>546</v>
      </c>
      <c r="AU4538" s="215" t="s">
        <v>85</v>
      </c>
      <c r="AV4538" s="13" t="s">
        <v>85</v>
      </c>
      <c r="AW4538" s="13" t="s">
        <v>33</v>
      </c>
      <c r="AX4538" s="13" t="s">
        <v>72</v>
      </c>
      <c r="AY4538" s="215" t="s">
        <v>525</v>
      </c>
    </row>
    <row r="4539" spans="2:51" s="15" customFormat="1" ht="11.25">
      <c r="B4539" s="227"/>
      <c r="C4539" s="228"/>
      <c r="D4539" s="206" t="s">
        <v>546</v>
      </c>
      <c r="E4539" s="229" t="s">
        <v>19</v>
      </c>
      <c r="F4539" s="230" t="s">
        <v>1980</v>
      </c>
      <c r="G4539" s="228"/>
      <c r="H4539" s="229" t="s">
        <v>19</v>
      </c>
      <c r="I4539" s="231"/>
      <c r="J4539" s="228"/>
      <c r="K4539" s="228"/>
      <c r="L4539" s="232"/>
      <c r="M4539" s="233"/>
      <c r="N4539" s="234"/>
      <c r="O4539" s="234"/>
      <c r="P4539" s="234"/>
      <c r="Q4539" s="234"/>
      <c r="R4539" s="234"/>
      <c r="S4539" s="234"/>
      <c r="T4539" s="235"/>
      <c r="AT4539" s="236" t="s">
        <v>546</v>
      </c>
      <c r="AU4539" s="236" t="s">
        <v>85</v>
      </c>
      <c r="AV4539" s="15" t="s">
        <v>79</v>
      </c>
      <c r="AW4539" s="15" t="s">
        <v>33</v>
      </c>
      <c r="AX4539" s="15" t="s">
        <v>72</v>
      </c>
      <c r="AY4539" s="236" t="s">
        <v>525</v>
      </c>
    </row>
    <row r="4540" spans="2:51" s="13" customFormat="1" ht="11.25">
      <c r="B4540" s="204"/>
      <c r="C4540" s="205"/>
      <c r="D4540" s="206" t="s">
        <v>546</v>
      </c>
      <c r="E4540" s="207" t="s">
        <v>19</v>
      </c>
      <c r="F4540" s="208" t="s">
        <v>4714</v>
      </c>
      <c r="G4540" s="205"/>
      <c r="H4540" s="209">
        <v>19.3</v>
      </c>
      <c r="I4540" s="210"/>
      <c r="J4540" s="205"/>
      <c r="K4540" s="205"/>
      <c r="L4540" s="211"/>
      <c r="M4540" s="212"/>
      <c r="N4540" s="213"/>
      <c r="O4540" s="213"/>
      <c r="P4540" s="213"/>
      <c r="Q4540" s="213"/>
      <c r="R4540" s="213"/>
      <c r="S4540" s="213"/>
      <c r="T4540" s="214"/>
      <c r="AT4540" s="215" t="s">
        <v>546</v>
      </c>
      <c r="AU4540" s="215" t="s">
        <v>85</v>
      </c>
      <c r="AV4540" s="13" t="s">
        <v>85</v>
      </c>
      <c r="AW4540" s="13" t="s">
        <v>33</v>
      </c>
      <c r="AX4540" s="13" t="s">
        <v>72</v>
      </c>
      <c r="AY4540" s="215" t="s">
        <v>525</v>
      </c>
    </row>
    <row r="4541" spans="2:51" s="15" customFormat="1" ht="11.25">
      <c r="B4541" s="227"/>
      <c r="C4541" s="228"/>
      <c r="D4541" s="206" t="s">
        <v>546</v>
      </c>
      <c r="E4541" s="229" t="s">
        <v>19</v>
      </c>
      <c r="F4541" s="230" t="s">
        <v>1983</v>
      </c>
      <c r="G4541" s="228"/>
      <c r="H4541" s="229" t="s">
        <v>19</v>
      </c>
      <c r="I4541" s="231"/>
      <c r="J4541" s="228"/>
      <c r="K4541" s="228"/>
      <c r="L4541" s="232"/>
      <c r="M4541" s="233"/>
      <c r="N4541" s="234"/>
      <c r="O4541" s="234"/>
      <c r="P4541" s="234"/>
      <c r="Q4541" s="234"/>
      <c r="R4541" s="234"/>
      <c r="S4541" s="234"/>
      <c r="T4541" s="235"/>
      <c r="AT4541" s="236" t="s">
        <v>546</v>
      </c>
      <c r="AU4541" s="236" t="s">
        <v>85</v>
      </c>
      <c r="AV4541" s="15" t="s">
        <v>79</v>
      </c>
      <c r="AW4541" s="15" t="s">
        <v>33</v>
      </c>
      <c r="AX4541" s="15" t="s">
        <v>72</v>
      </c>
      <c r="AY4541" s="236" t="s">
        <v>525</v>
      </c>
    </row>
    <row r="4542" spans="2:51" s="13" customFormat="1" ht="11.25">
      <c r="B4542" s="204"/>
      <c r="C4542" s="205"/>
      <c r="D4542" s="206" t="s">
        <v>546</v>
      </c>
      <c r="E4542" s="207" t="s">
        <v>19</v>
      </c>
      <c r="F4542" s="208" t="s">
        <v>4715</v>
      </c>
      <c r="G4542" s="205"/>
      <c r="H4542" s="209">
        <v>19.579999999999998</v>
      </c>
      <c r="I4542" s="210"/>
      <c r="J4542" s="205"/>
      <c r="K4542" s="205"/>
      <c r="L4542" s="211"/>
      <c r="M4542" s="212"/>
      <c r="N4542" s="213"/>
      <c r="O4542" s="213"/>
      <c r="P4542" s="213"/>
      <c r="Q4542" s="213"/>
      <c r="R4542" s="213"/>
      <c r="S4542" s="213"/>
      <c r="T4542" s="214"/>
      <c r="AT4542" s="215" t="s">
        <v>546</v>
      </c>
      <c r="AU4542" s="215" t="s">
        <v>85</v>
      </c>
      <c r="AV4542" s="13" t="s">
        <v>85</v>
      </c>
      <c r="AW4542" s="13" t="s">
        <v>33</v>
      </c>
      <c r="AX4542" s="13" t="s">
        <v>72</v>
      </c>
      <c r="AY4542" s="215" t="s">
        <v>525</v>
      </c>
    </row>
    <row r="4543" spans="2:51" s="15" customFormat="1" ht="11.25">
      <c r="B4543" s="227"/>
      <c r="C4543" s="228"/>
      <c r="D4543" s="206" t="s">
        <v>546</v>
      </c>
      <c r="E4543" s="229" t="s">
        <v>19</v>
      </c>
      <c r="F4543" s="230" t="s">
        <v>1833</v>
      </c>
      <c r="G4543" s="228"/>
      <c r="H4543" s="229" t="s">
        <v>19</v>
      </c>
      <c r="I4543" s="231"/>
      <c r="J4543" s="228"/>
      <c r="K4543" s="228"/>
      <c r="L4543" s="232"/>
      <c r="M4543" s="233"/>
      <c r="N4543" s="234"/>
      <c r="O4543" s="234"/>
      <c r="P4543" s="234"/>
      <c r="Q4543" s="234"/>
      <c r="R4543" s="234"/>
      <c r="S4543" s="234"/>
      <c r="T4543" s="235"/>
      <c r="AT4543" s="236" t="s">
        <v>546</v>
      </c>
      <c r="AU4543" s="236" t="s">
        <v>85</v>
      </c>
      <c r="AV4543" s="15" t="s">
        <v>79</v>
      </c>
      <c r="AW4543" s="15" t="s">
        <v>33</v>
      </c>
      <c r="AX4543" s="15" t="s">
        <v>72</v>
      </c>
      <c r="AY4543" s="236" t="s">
        <v>525</v>
      </c>
    </row>
    <row r="4544" spans="2:51" s="13" customFormat="1" ht="11.25">
      <c r="B4544" s="204"/>
      <c r="C4544" s="205"/>
      <c r="D4544" s="206" t="s">
        <v>546</v>
      </c>
      <c r="E4544" s="207" t="s">
        <v>19</v>
      </c>
      <c r="F4544" s="208" t="s">
        <v>4716</v>
      </c>
      <c r="G4544" s="205"/>
      <c r="H4544" s="209">
        <v>10.9</v>
      </c>
      <c r="I4544" s="210"/>
      <c r="J4544" s="205"/>
      <c r="K4544" s="205"/>
      <c r="L4544" s="211"/>
      <c r="M4544" s="212"/>
      <c r="N4544" s="213"/>
      <c r="O4544" s="213"/>
      <c r="P4544" s="213"/>
      <c r="Q4544" s="213"/>
      <c r="R4544" s="213"/>
      <c r="S4544" s="213"/>
      <c r="T4544" s="214"/>
      <c r="AT4544" s="215" t="s">
        <v>546</v>
      </c>
      <c r="AU4544" s="215" t="s">
        <v>85</v>
      </c>
      <c r="AV4544" s="13" t="s">
        <v>85</v>
      </c>
      <c r="AW4544" s="13" t="s">
        <v>33</v>
      </c>
      <c r="AX4544" s="13" t="s">
        <v>72</v>
      </c>
      <c r="AY4544" s="215" t="s">
        <v>525</v>
      </c>
    </row>
    <row r="4545" spans="2:51" s="15" customFormat="1" ht="11.25">
      <c r="B4545" s="227"/>
      <c r="C4545" s="228"/>
      <c r="D4545" s="206" t="s">
        <v>546</v>
      </c>
      <c r="E4545" s="229" t="s">
        <v>19</v>
      </c>
      <c r="F4545" s="230" t="s">
        <v>1825</v>
      </c>
      <c r="G4545" s="228"/>
      <c r="H4545" s="229" t="s">
        <v>19</v>
      </c>
      <c r="I4545" s="231"/>
      <c r="J4545" s="228"/>
      <c r="K4545" s="228"/>
      <c r="L4545" s="232"/>
      <c r="M4545" s="233"/>
      <c r="N4545" s="234"/>
      <c r="O4545" s="234"/>
      <c r="P4545" s="234"/>
      <c r="Q4545" s="234"/>
      <c r="R4545" s="234"/>
      <c r="S4545" s="234"/>
      <c r="T4545" s="235"/>
      <c r="AT4545" s="236" t="s">
        <v>546</v>
      </c>
      <c r="AU4545" s="236" t="s">
        <v>85</v>
      </c>
      <c r="AV4545" s="15" t="s">
        <v>79</v>
      </c>
      <c r="AW4545" s="15" t="s">
        <v>33</v>
      </c>
      <c r="AX4545" s="15" t="s">
        <v>72</v>
      </c>
      <c r="AY4545" s="236" t="s">
        <v>525</v>
      </c>
    </row>
    <row r="4546" spans="2:51" s="13" customFormat="1" ht="11.25">
      <c r="B4546" s="204"/>
      <c r="C4546" s="205"/>
      <c r="D4546" s="206" t="s">
        <v>546</v>
      </c>
      <c r="E4546" s="207" t="s">
        <v>19</v>
      </c>
      <c r="F4546" s="208" t="s">
        <v>4717</v>
      </c>
      <c r="G4546" s="205"/>
      <c r="H4546" s="209">
        <v>8.8000000000000007</v>
      </c>
      <c r="I4546" s="210"/>
      <c r="J4546" s="205"/>
      <c r="K4546" s="205"/>
      <c r="L4546" s="211"/>
      <c r="M4546" s="212"/>
      <c r="N4546" s="213"/>
      <c r="O4546" s="213"/>
      <c r="P4546" s="213"/>
      <c r="Q4546" s="213"/>
      <c r="R4546" s="213"/>
      <c r="S4546" s="213"/>
      <c r="T4546" s="214"/>
      <c r="AT4546" s="215" t="s">
        <v>546</v>
      </c>
      <c r="AU4546" s="215" t="s">
        <v>85</v>
      </c>
      <c r="AV4546" s="13" t="s">
        <v>85</v>
      </c>
      <c r="AW4546" s="13" t="s">
        <v>33</v>
      </c>
      <c r="AX4546" s="13" t="s">
        <v>72</v>
      </c>
      <c r="AY4546" s="215" t="s">
        <v>525</v>
      </c>
    </row>
    <row r="4547" spans="2:51" s="15" customFormat="1" ht="11.25">
      <c r="B4547" s="227"/>
      <c r="C4547" s="228"/>
      <c r="D4547" s="206" t="s">
        <v>546</v>
      </c>
      <c r="E4547" s="229" t="s">
        <v>19</v>
      </c>
      <c r="F4547" s="230" t="s">
        <v>1996</v>
      </c>
      <c r="G4547" s="228"/>
      <c r="H4547" s="229" t="s">
        <v>19</v>
      </c>
      <c r="I4547" s="231"/>
      <c r="J4547" s="228"/>
      <c r="K4547" s="228"/>
      <c r="L4547" s="232"/>
      <c r="M4547" s="233"/>
      <c r="N4547" s="234"/>
      <c r="O4547" s="234"/>
      <c r="P4547" s="234"/>
      <c r="Q4547" s="234"/>
      <c r="R4547" s="234"/>
      <c r="S4547" s="234"/>
      <c r="T4547" s="235"/>
      <c r="AT4547" s="236" t="s">
        <v>546</v>
      </c>
      <c r="AU4547" s="236" t="s">
        <v>85</v>
      </c>
      <c r="AV4547" s="15" t="s">
        <v>79</v>
      </c>
      <c r="AW4547" s="15" t="s">
        <v>33</v>
      </c>
      <c r="AX4547" s="15" t="s">
        <v>72</v>
      </c>
      <c r="AY4547" s="236" t="s">
        <v>525</v>
      </c>
    </row>
    <row r="4548" spans="2:51" s="13" customFormat="1" ht="11.25">
      <c r="B4548" s="204"/>
      <c r="C4548" s="205"/>
      <c r="D4548" s="206" t="s">
        <v>546</v>
      </c>
      <c r="E4548" s="207" t="s">
        <v>19</v>
      </c>
      <c r="F4548" s="208" t="s">
        <v>2545</v>
      </c>
      <c r="G4548" s="205"/>
      <c r="H4548" s="209">
        <v>22.87</v>
      </c>
      <c r="I4548" s="210"/>
      <c r="J4548" s="205"/>
      <c r="K4548" s="205"/>
      <c r="L4548" s="211"/>
      <c r="M4548" s="212"/>
      <c r="N4548" s="213"/>
      <c r="O4548" s="213"/>
      <c r="P4548" s="213"/>
      <c r="Q4548" s="213"/>
      <c r="R4548" s="213"/>
      <c r="S4548" s="213"/>
      <c r="T4548" s="214"/>
      <c r="AT4548" s="215" t="s">
        <v>546</v>
      </c>
      <c r="AU4548" s="215" t="s">
        <v>85</v>
      </c>
      <c r="AV4548" s="13" t="s">
        <v>85</v>
      </c>
      <c r="AW4548" s="13" t="s">
        <v>33</v>
      </c>
      <c r="AX4548" s="13" t="s">
        <v>72</v>
      </c>
      <c r="AY4548" s="215" t="s">
        <v>525</v>
      </c>
    </row>
    <row r="4549" spans="2:51" s="13" customFormat="1" ht="11.25">
      <c r="B4549" s="204"/>
      <c r="C4549" s="205"/>
      <c r="D4549" s="206" t="s">
        <v>546</v>
      </c>
      <c r="E4549" s="207" t="s">
        <v>19</v>
      </c>
      <c r="F4549" s="208" t="s">
        <v>4718</v>
      </c>
      <c r="G4549" s="205"/>
      <c r="H4549" s="209">
        <v>-12.52</v>
      </c>
      <c r="I4549" s="210"/>
      <c r="J4549" s="205"/>
      <c r="K4549" s="205"/>
      <c r="L4549" s="211"/>
      <c r="M4549" s="212"/>
      <c r="N4549" s="213"/>
      <c r="O4549" s="213"/>
      <c r="P4549" s="213"/>
      <c r="Q4549" s="213"/>
      <c r="R4549" s="213"/>
      <c r="S4549" s="213"/>
      <c r="T4549" s="214"/>
      <c r="AT4549" s="215" t="s">
        <v>546</v>
      </c>
      <c r="AU4549" s="215" t="s">
        <v>85</v>
      </c>
      <c r="AV4549" s="13" t="s">
        <v>85</v>
      </c>
      <c r="AW4549" s="13" t="s">
        <v>33</v>
      </c>
      <c r="AX4549" s="13" t="s">
        <v>72</v>
      </c>
      <c r="AY4549" s="215" t="s">
        <v>525</v>
      </c>
    </row>
    <row r="4550" spans="2:51" s="15" customFormat="1" ht="11.25">
      <c r="B4550" s="227"/>
      <c r="C4550" s="228"/>
      <c r="D4550" s="206" t="s">
        <v>546</v>
      </c>
      <c r="E4550" s="229" t="s">
        <v>19</v>
      </c>
      <c r="F4550" s="230" t="s">
        <v>2039</v>
      </c>
      <c r="G4550" s="228"/>
      <c r="H4550" s="229" t="s">
        <v>19</v>
      </c>
      <c r="I4550" s="231"/>
      <c r="J4550" s="228"/>
      <c r="K4550" s="228"/>
      <c r="L4550" s="232"/>
      <c r="M4550" s="233"/>
      <c r="N4550" s="234"/>
      <c r="O4550" s="234"/>
      <c r="P4550" s="234"/>
      <c r="Q4550" s="234"/>
      <c r="R4550" s="234"/>
      <c r="S4550" s="234"/>
      <c r="T4550" s="235"/>
      <c r="AT4550" s="236" t="s">
        <v>546</v>
      </c>
      <c r="AU4550" s="236" t="s">
        <v>85</v>
      </c>
      <c r="AV4550" s="15" t="s">
        <v>79</v>
      </c>
      <c r="AW4550" s="15" t="s">
        <v>33</v>
      </c>
      <c r="AX4550" s="15" t="s">
        <v>72</v>
      </c>
      <c r="AY4550" s="236" t="s">
        <v>525</v>
      </c>
    </row>
    <row r="4551" spans="2:51" s="13" customFormat="1" ht="11.25">
      <c r="B4551" s="204"/>
      <c r="C4551" s="205"/>
      <c r="D4551" s="206" t="s">
        <v>546</v>
      </c>
      <c r="E4551" s="207" t="s">
        <v>19</v>
      </c>
      <c r="F4551" s="208" t="s">
        <v>4719</v>
      </c>
      <c r="G4551" s="205"/>
      <c r="H4551" s="209">
        <v>27.605</v>
      </c>
      <c r="I4551" s="210"/>
      <c r="J4551" s="205"/>
      <c r="K4551" s="205"/>
      <c r="L4551" s="211"/>
      <c r="M4551" s="212"/>
      <c r="N4551" s="213"/>
      <c r="O4551" s="213"/>
      <c r="P4551" s="213"/>
      <c r="Q4551" s="213"/>
      <c r="R4551" s="213"/>
      <c r="S4551" s="213"/>
      <c r="T4551" s="214"/>
      <c r="AT4551" s="215" t="s">
        <v>546</v>
      </c>
      <c r="AU4551" s="215" t="s">
        <v>85</v>
      </c>
      <c r="AV4551" s="13" t="s">
        <v>85</v>
      </c>
      <c r="AW4551" s="13" t="s">
        <v>33</v>
      </c>
      <c r="AX4551" s="13" t="s">
        <v>72</v>
      </c>
      <c r="AY4551" s="215" t="s">
        <v>525</v>
      </c>
    </row>
    <row r="4552" spans="2:51" s="15" customFormat="1" ht="11.25">
      <c r="B4552" s="227"/>
      <c r="C4552" s="228"/>
      <c r="D4552" s="206" t="s">
        <v>546</v>
      </c>
      <c r="E4552" s="229" t="s">
        <v>19</v>
      </c>
      <c r="F4552" s="230" t="s">
        <v>2043</v>
      </c>
      <c r="G4552" s="228"/>
      <c r="H4552" s="229" t="s">
        <v>19</v>
      </c>
      <c r="I4552" s="231"/>
      <c r="J4552" s="228"/>
      <c r="K4552" s="228"/>
      <c r="L4552" s="232"/>
      <c r="M4552" s="233"/>
      <c r="N4552" s="234"/>
      <c r="O4552" s="234"/>
      <c r="P4552" s="234"/>
      <c r="Q4552" s="234"/>
      <c r="R4552" s="234"/>
      <c r="S4552" s="234"/>
      <c r="T4552" s="235"/>
      <c r="AT4552" s="236" t="s">
        <v>546</v>
      </c>
      <c r="AU4552" s="236" t="s">
        <v>85</v>
      </c>
      <c r="AV4552" s="15" t="s">
        <v>79</v>
      </c>
      <c r="AW4552" s="15" t="s">
        <v>33</v>
      </c>
      <c r="AX4552" s="15" t="s">
        <v>72</v>
      </c>
      <c r="AY4552" s="236" t="s">
        <v>525</v>
      </c>
    </row>
    <row r="4553" spans="2:51" s="13" customFormat="1" ht="11.25">
      <c r="B4553" s="204"/>
      <c r="C4553" s="205"/>
      <c r="D4553" s="206" t="s">
        <v>546</v>
      </c>
      <c r="E4553" s="207" t="s">
        <v>19</v>
      </c>
      <c r="F4553" s="208" t="s">
        <v>4720</v>
      </c>
      <c r="G4553" s="205"/>
      <c r="H4553" s="209">
        <v>26.704999999999998</v>
      </c>
      <c r="I4553" s="210"/>
      <c r="J4553" s="205"/>
      <c r="K4553" s="205"/>
      <c r="L4553" s="211"/>
      <c r="M4553" s="212"/>
      <c r="N4553" s="213"/>
      <c r="O4553" s="213"/>
      <c r="P4553" s="213"/>
      <c r="Q4553" s="213"/>
      <c r="R4553" s="213"/>
      <c r="S4553" s="213"/>
      <c r="T4553" s="214"/>
      <c r="AT4553" s="215" t="s">
        <v>546</v>
      </c>
      <c r="AU4553" s="215" t="s">
        <v>85</v>
      </c>
      <c r="AV4553" s="13" t="s">
        <v>85</v>
      </c>
      <c r="AW4553" s="13" t="s">
        <v>33</v>
      </c>
      <c r="AX4553" s="13" t="s">
        <v>72</v>
      </c>
      <c r="AY4553" s="215" t="s">
        <v>525</v>
      </c>
    </row>
    <row r="4554" spans="2:51" s="15" customFormat="1" ht="11.25">
      <c r="B4554" s="227"/>
      <c r="C4554" s="228"/>
      <c r="D4554" s="206" t="s">
        <v>546</v>
      </c>
      <c r="E4554" s="229" t="s">
        <v>19</v>
      </c>
      <c r="F4554" s="230" t="s">
        <v>2050</v>
      </c>
      <c r="G4554" s="228"/>
      <c r="H4554" s="229" t="s">
        <v>19</v>
      </c>
      <c r="I4554" s="231"/>
      <c r="J4554" s="228"/>
      <c r="K4554" s="228"/>
      <c r="L4554" s="232"/>
      <c r="M4554" s="233"/>
      <c r="N4554" s="234"/>
      <c r="O4554" s="234"/>
      <c r="P4554" s="234"/>
      <c r="Q4554" s="234"/>
      <c r="R4554" s="234"/>
      <c r="S4554" s="234"/>
      <c r="T4554" s="235"/>
      <c r="AT4554" s="236" t="s">
        <v>546</v>
      </c>
      <c r="AU4554" s="236" t="s">
        <v>85</v>
      </c>
      <c r="AV4554" s="15" t="s">
        <v>79</v>
      </c>
      <c r="AW4554" s="15" t="s">
        <v>33</v>
      </c>
      <c r="AX4554" s="15" t="s">
        <v>72</v>
      </c>
      <c r="AY4554" s="236" t="s">
        <v>525</v>
      </c>
    </row>
    <row r="4555" spans="2:51" s="13" customFormat="1" ht="11.25">
      <c r="B4555" s="204"/>
      <c r="C4555" s="205"/>
      <c r="D4555" s="206" t="s">
        <v>546</v>
      </c>
      <c r="E4555" s="207" t="s">
        <v>19</v>
      </c>
      <c r="F4555" s="208" t="s">
        <v>4721</v>
      </c>
      <c r="G4555" s="205"/>
      <c r="H4555" s="209">
        <v>17.260000000000002</v>
      </c>
      <c r="I4555" s="210"/>
      <c r="J4555" s="205"/>
      <c r="K4555" s="205"/>
      <c r="L4555" s="211"/>
      <c r="M4555" s="212"/>
      <c r="N4555" s="213"/>
      <c r="O4555" s="213"/>
      <c r="P4555" s="213"/>
      <c r="Q4555" s="213"/>
      <c r="R4555" s="213"/>
      <c r="S4555" s="213"/>
      <c r="T4555" s="214"/>
      <c r="AT4555" s="215" t="s">
        <v>546</v>
      </c>
      <c r="AU4555" s="215" t="s">
        <v>85</v>
      </c>
      <c r="AV4555" s="13" t="s">
        <v>85</v>
      </c>
      <c r="AW4555" s="13" t="s">
        <v>33</v>
      </c>
      <c r="AX4555" s="13" t="s">
        <v>72</v>
      </c>
      <c r="AY4555" s="215" t="s">
        <v>525</v>
      </c>
    </row>
    <row r="4556" spans="2:51" s="15" customFormat="1" ht="11.25">
      <c r="B4556" s="227"/>
      <c r="C4556" s="228"/>
      <c r="D4556" s="206" t="s">
        <v>546</v>
      </c>
      <c r="E4556" s="229" t="s">
        <v>19</v>
      </c>
      <c r="F4556" s="230" t="s">
        <v>2061</v>
      </c>
      <c r="G4556" s="228"/>
      <c r="H4556" s="229" t="s">
        <v>19</v>
      </c>
      <c r="I4556" s="231"/>
      <c r="J4556" s="228"/>
      <c r="K4556" s="228"/>
      <c r="L4556" s="232"/>
      <c r="M4556" s="233"/>
      <c r="N4556" s="234"/>
      <c r="O4556" s="234"/>
      <c r="P4556" s="234"/>
      <c r="Q4556" s="234"/>
      <c r="R4556" s="234"/>
      <c r="S4556" s="234"/>
      <c r="T4556" s="235"/>
      <c r="AT4556" s="236" t="s">
        <v>546</v>
      </c>
      <c r="AU4556" s="236" t="s">
        <v>85</v>
      </c>
      <c r="AV4556" s="15" t="s">
        <v>79</v>
      </c>
      <c r="AW4556" s="15" t="s">
        <v>33</v>
      </c>
      <c r="AX4556" s="15" t="s">
        <v>72</v>
      </c>
      <c r="AY4556" s="236" t="s">
        <v>525</v>
      </c>
    </row>
    <row r="4557" spans="2:51" s="13" customFormat="1" ht="11.25">
      <c r="B4557" s="204"/>
      <c r="C4557" s="205"/>
      <c r="D4557" s="206" t="s">
        <v>546</v>
      </c>
      <c r="E4557" s="207" t="s">
        <v>19</v>
      </c>
      <c r="F4557" s="208" t="s">
        <v>2563</v>
      </c>
      <c r="G4557" s="205"/>
      <c r="H4557" s="209">
        <v>7.6950000000000003</v>
      </c>
      <c r="I4557" s="210"/>
      <c r="J4557" s="205"/>
      <c r="K4557" s="205"/>
      <c r="L4557" s="211"/>
      <c r="M4557" s="212"/>
      <c r="N4557" s="213"/>
      <c r="O4557" s="213"/>
      <c r="P4557" s="213"/>
      <c r="Q4557" s="213"/>
      <c r="R4557" s="213"/>
      <c r="S4557" s="213"/>
      <c r="T4557" s="214"/>
      <c r="AT4557" s="215" t="s">
        <v>546</v>
      </c>
      <c r="AU4557" s="215" t="s">
        <v>85</v>
      </c>
      <c r="AV4557" s="13" t="s">
        <v>85</v>
      </c>
      <c r="AW4557" s="13" t="s">
        <v>33</v>
      </c>
      <c r="AX4557" s="13" t="s">
        <v>72</v>
      </c>
      <c r="AY4557" s="215" t="s">
        <v>525</v>
      </c>
    </row>
    <row r="4558" spans="2:51" s="13" customFormat="1" ht="11.25">
      <c r="B4558" s="204"/>
      <c r="C4558" s="205"/>
      <c r="D4558" s="206" t="s">
        <v>546</v>
      </c>
      <c r="E4558" s="207" t="s">
        <v>19</v>
      </c>
      <c r="F4558" s="208" t="s">
        <v>2564</v>
      </c>
      <c r="G4558" s="205"/>
      <c r="H4558" s="209">
        <v>5.64</v>
      </c>
      <c r="I4558" s="210"/>
      <c r="J4558" s="205"/>
      <c r="K4558" s="205"/>
      <c r="L4558" s="211"/>
      <c r="M4558" s="212"/>
      <c r="N4558" s="213"/>
      <c r="O4558" s="213"/>
      <c r="P4558" s="213"/>
      <c r="Q4558" s="213"/>
      <c r="R4558" s="213"/>
      <c r="S4558" s="213"/>
      <c r="T4558" s="214"/>
      <c r="AT4558" s="215" t="s">
        <v>546</v>
      </c>
      <c r="AU4558" s="215" t="s">
        <v>85</v>
      </c>
      <c r="AV4558" s="13" t="s">
        <v>85</v>
      </c>
      <c r="AW4558" s="13" t="s">
        <v>33</v>
      </c>
      <c r="AX4558" s="13" t="s">
        <v>72</v>
      </c>
      <c r="AY4558" s="215" t="s">
        <v>525</v>
      </c>
    </row>
    <row r="4559" spans="2:51" s="13" customFormat="1" ht="11.25">
      <c r="B4559" s="204"/>
      <c r="C4559" s="205"/>
      <c r="D4559" s="206" t="s">
        <v>546</v>
      </c>
      <c r="E4559" s="207" t="s">
        <v>19</v>
      </c>
      <c r="F4559" s="208" t="s">
        <v>4722</v>
      </c>
      <c r="G4559" s="205"/>
      <c r="H4559" s="209">
        <v>-3.88</v>
      </c>
      <c r="I4559" s="210"/>
      <c r="J4559" s="205"/>
      <c r="K4559" s="205"/>
      <c r="L4559" s="211"/>
      <c r="M4559" s="212"/>
      <c r="N4559" s="213"/>
      <c r="O4559" s="213"/>
      <c r="P4559" s="213"/>
      <c r="Q4559" s="213"/>
      <c r="R4559" s="213"/>
      <c r="S4559" s="213"/>
      <c r="T4559" s="214"/>
      <c r="AT4559" s="215" t="s">
        <v>546</v>
      </c>
      <c r="AU4559" s="215" t="s">
        <v>85</v>
      </c>
      <c r="AV4559" s="13" t="s">
        <v>85</v>
      </c>
      <c r="AW4559" s="13" t="s">
        <v>33</v>
      </c>
      <c r="AX4559" s="13" t="s">
        <v>72</v>
      </c>
      <c r="AY4559" s="215" t="s">
        <v>525</v>
      </c>
    </row>
    <row r="4560" spans="2:51" s="15" customFormat="1" ht="11.25">
      <c r="B4560" s="227"/>
      <c r="C4560" s="228"/>
      <c r="D4560" s="206" t="s">
        <v>546</v>
      </c>
      <c r="E4560" s="229" t="s">
        <v>19</v>
      </c>
      <c r="F4560" s="230" t="s">
        <v>1925</v>
      </c>
      <c r="G4560" s="228"/>
      <c r="H4560" s="229" t="s">
        <v>19</v>
      </c>
      <c r="I4560" s="231"/>
      <c r="J4560" s="228"/>
      <c r="K4560" s="228"/>
      <c r="L4560" s="232"/>
      <c r="M4560" s="233"/>
      <c r="N4560" s="234"/>
      <c r="O4560" s="234"/>
      <c r="P4560" s="234"/>
      <c r="Q4560" s="234"/>
      <c r="R4560" s="234"/>
      <c r="S4560" s="234"/>
      <c r="T4560" s="235"/>
      <c r="AT4560" s="236" t="s">
        <v>546</v>
      </c>
      <c r="AU4560" s="236" t="s">
        <v>85</v>
      </c>
      <c r="AV4560" s="15" t="s">
        <v>79</v>
      </c>
      <c r="AW4560" s="15" t="s">
        <v>33</v>
      </c>
      <c r="AX4560" s="15" t="s">
        <v>72</v>
      </c>
      <c r="AY4560" s="236" t="s">
        <v>525</v>
      </c>
    </row>
    <row r="4561" spans="2:51" s="13" customFormat="1" ht="11.25">
      <c r="B4561" s="204"/>
      <c r="C4561" s="205"/>
      <c r="D4561" s="206" t="s">
        <v>546</v>
      </c>
      <c r="E4561" s="207" t="s">
        <v>19</v>
      </c>
      <c r="F4561" s="208" t="s">
        <v>4723</v>
      </c>
      <c r="G4561" s="205"/>
      <c r="H4561" s="209">
        <v>2.75</v>
      </c>
      <c r="I4561" s="210"/>
      <c r="J4561" s="205"/>
      <c r="K4561" s="205"/>
      <c r="L4561" s="211"/>
      <c r="M4561" s="212"/>
      <c r="N4561" s="213"/>
      <c r="O4561" s="213"/>
      <c r="P4561" s="213"/>
      <c r="Q4561" s="213"/>
      <c r="R4561" s="213"/>
      <c r="S4561" s="213"/>
      <c r="T4561" s="214"/>
      <c r="AT4561" s="215" t="s">
        <v>546</v>
      </c>
      <c r="AU4561" s="215" t="s">
        <v>85</v>
      </c>
      <c r="AV4561" s="13" t="s">
        <v>85</v>
      </c>
      <c r="AW4561" s="13" t="s">
        <v>33</v>
      </c>
      <c r="AX4561" s="13" t="s">
        <v>72</v>
      </c>
      <c r="AY4561" s="215" t="s">
        <v>525</v>
      </c>
    </row>
    <row r="4562" spans="2:51" s="13" customFormat="1" ht="11.25">
      <c r="B4562" s="204"/>
      <c r="C4562" s="205"/>
      <c r="D4562" s="206" t="s">
        <v>546</v>
      </c>
      <c r="E4562" s="207" t="s">
        <v>19</v>
      </c>
      <c r="F4562" s="208" t="s">
        <v>4724</v>
      </c>
      <c r="G4562" s="205"/>
      <c r="H4562" s="209">
        <v>7.55</v>
      </c>
      <c r="I4562" s="210"/>
      <c r="J4562" s="205"/>
      <c r="K4562" s="205"/>
      <c r="L4562" s="211"/>
      <c r="M4562" s="212"/>
      <c r="N4562" s="213"/>
      <c r="O4562" s="213"/>
      <c r="P4562" s="213"/>
      <c r="Q4562" s="213"/>
      <c r="R4562" s="213"/>
      <c r="S4562" s="213"/>
      <c r="T4562" s="214"/>
      <c r="AT4562" s="215" t="s">
        <v>546</v>
      </c>
      <c r="AU4562" s="215" t="s">
        <v>85</v>
      </c>
      <c r="AV4562" s="13" t="s">
        <v>85</v>
      </c>
      <c r="AW4562" s="13" t="s">
        <v>33</v>
      </c>
      <c r="AX4562" s="13" t="s">
        <v>72</v>
      </c>
      <c r="AY4562" s="215" t="s">
        <v>525</v>
      </c>
    </row>
    <row r="4563" spans="2:51" s="16" customFormat="1" ht="11.25">
      <c r="B4563" s="237"/>
      <c r="C4563" s="238"/>
      <c r="D4563" s="206" t="s">
        <v>546</v>
      </c>
      <c r="E4563" s="239" t="s">
        <v>126</v>
      </c>
      <c r="F4563" s="240" t="s">
        <v>590</v>
      </c>
      <c r="G4563" s="238"/>
      <c r="H4563" s="241">
        <v>293.69499999999999</v>
      </c>
      <c r="I4563" s="242"/>
      <c r="J4563" s="238"/>
      <c r="K4563" s="238"/>
      <c r="L4563" s="243"/>
      <c r="M4563" s="244"/>
      <c r="N4563" s="245"/>
      <c r="O4563" s="245"/>
      <c r="P4563" s="245"/>
      <c r="Q4563" s="245"/>
      <c r="R4563" s="245"/>
      <c r="S4563" s="245"/>
      <c r="T4563" s="246"/>
      <c r="AT4563" s="247" t="s">
        <v>546</v>
      </c>
      <c r="AU4563" s="247" t="s">
        <v>85</v>
      </c>
      <c r="AV4563" s="16" t="s">
        <v>573</v>
      </c>
      <c r="AW4563" s="16" t="s">
        <v>33</v>
      </c>
      <c r="AX4563" s="16" t="s">
        <v>72</v>
      </c>
      <c r="AY4563" s="247" t="s">
        <v>525</v>
      </c>
    </row>
    <row r="4564" spans="2:51" s="15" customFormat="1" ht="11.25">
      <c r="B4564" s="227"/>
      <c r="C4564" s="228"/>
      <c r="D4564" s="206" t="s">
        <v>546</v>
      </c>
      <c r="E4564" s="229" t="s">
        <v>19</v>
      </c>
      <c r="F4564" s="230" t="s">
        <v>4725</v>
      </c>
      <c r="G4564" s="228"/>
      <c r="H4564" s="229" t="s">
        <v>19</v>
      </c>
      <c r="I4564" s="231"/>
      <c r="J4564" s="228"/>
      <c r="K4564" s="228"/>
      <c r="L4564" s="232"/>
      <c r="M4564" s="233"/>
      <c r="N4564" s="234"/>
      <c r="O4564" s="234"/>
      <c r="P4564" s="234"/>
      <c r="Q4564" s="234"/>
      <c r="R4564" s="234"/>
      <c r="S4564" s="234"/>
      <c r="T4564" s="235"/>
      <c r="AT4564" s="236" t="s">
        <v>546</v>
      </c>
      <c r="AU4564" s="236" t="s">
        <v>85</v>
      </c>
      <c r="AV4564" s="15" t="s">
        <v>79</v>
      </c>
      <c r="AW4564" s="15" t="s">
        <v>33</v>
      </c>
      <c r="AX4564" s="15" t="s">
        <v>72</v>
      </c>
      <c r="AY4564" s="236" t="s">
        <v>525</v>
      </c>
    </row>
    <row r="4565" spans="2:51" s="15" customFormat="1" ht="11.25">
      <c r="B4565" s="227"/>
      <c r="C4565" s="228"/>
      <c r="D4565" s="206" t="s">
        <v>546</v>
      </c>
      <c r="E4565" s="229" t="s">
        <v>19</v>
      </c>
      <c r="F4565" s="230" t="s">
        <v>1912</v>
      </c>
      <c r="G4565" s="228"/>
      <c r="H4565" s="229" t="s">
        <v>19</v>
      </c>
      <c r="I4565" s="231"/>
      <c r="J4565" s="228"/>
      <c r="K4565" s="228"/>
      <c r="L4565" s="232"/>
      <c r="M4565" s="233"/>
      <c r="N4565" s="234"/>
      <c r="O4565" s="234"/>
      <c r="P4565" s="234"/>
      <c r="Q4565" s="234"/>
      <c r="R4565" s="234"/>
      <c r="S4565" s="234"/>
      <c r="T4565" s="235"/>
      <c r="AT4565" s="236" t="s">
        <v>546</v>
      </c>
      <c r="AU4565" s="236" t="s">
        <v>85</v>
      </c>
      <c r="AV4565" s="15" t="s">
        <v>79</v>
      </c>
      <c r="AW4565" s="15" t="s">
        <v>33</v>
      </c>
      <c r="AX4565" s="15" t="s">
        <v>72</v>
      </c>
      <c r="AY4565" s="236" t="s">
        <v>525</v>
      </c>
    </row>
    <row r="4566" spans="2:51" s="13" customFormat="1" ht="11.25">
      <c r="B4566" s="204"/>
      <c r="C4566" s="205"/>
      <c r="D4566" s="206" t="s">
        <v>546</v>
      </c>
      <c r="E4566" s="207" t="s">
        <v>19</v>
      </c>
      <c r="F4566" s="208" t="s">
        <v>2546</v>
      </c>
      <c r="G4566" s="205"/>
      <c r="H4566" s="209">
        <v>68.998000000000005</v>
      </c>
      <c r="I4566" s="210"/>
      <c r="J4566" s="205"/>
      <c r="K4566" s="205"/>
      <c r="L4566" s="211"/>
      <c r="M4566" s="212"/>
      <c r="N4566" s="213"/>
      <c r="O4566" s="213"/>
      <c r="P4566" s="213"/>
      <c r="Q4566" s="213"/>
      <c r="R4566" s="213"/>
      <c r="S4566" s="213"/>
      <c r="T4566" s="214"/>
      <c r="AT4566" s="215" t="s">
        <v>546</v>
      </c>
      <c r="AU4566" s="215" t="s">
        <v>85</v>
      </c>
      <c r="AV4566" s="13" t="s">
        <v>85</v>
      </c>
      <c r="AW4566" s="13" t="s">
        <v>33</v>
      </c>
      <c r="AX4566" s="13" t="s">
        <v>72</v>
      </c>
      <c r="AY4566" s="215" t="s">
        <v>525</v>
      </c>
    </row>
    <row r="4567" spans="2:51" s="13" customFormat="1" ht="11.25">
      <c r="B4567" s="204"/>
      <c r="C4567" s="205"/>
      <c r="D4567" s="206" t="s">
        <v>546</v>
      </c>
      <c r="E4567" s="207" t="s">
        <v>19</v>
      </c>
      <c r="F4567" s="208" t="s">
        <v>4726</v>
      </c>
      <c r="G4567" s="205"/>
      <c r="H4567" s="209">
        <v>-11.9</v>
      </c>
      <c r="I4567" s="210"/>
      <c r="J4567" s="205"/>
      <c r="K4567" s="205"/>
      <c r="L4567" s="211"/>
      <c r="M4567" s="212"/>
      <c r="N4567" s="213"/>
      <c r="O4567" s="213"/>
      <c r="P4567" s="213"/>
      <c r="Q4567" s="213"/>
      <c r="R4567" s="213"/>
      <c r="S4567" s="213"/>
      <c r="T4567" s="214"/>
      <c r="AT4567" s="215" t="s">
        <v>546</v>
      </c>
      <c r="AU4567" s="215" t="s">
        <v>85</v>
      </c>
      <c r="AV4567" s="13" t="s">
        <v>85</v>
      </c>
      <c r="AW4567" s="13" t="s">
        <v>33</v>
      </c>
      <c r="AX4567" s="13" t="s">
        <v>72</v>
      </c>
      <c r="AY4567" s="215" t="s">
        <v>525</v>
      </c>
    </row>
    <row r="4568" spans="2:51" s="15" customFormat="1" ht="11.25">
      <c r="B4568" s="227"/>
      <c r="C4568" s="228"/>
      <c r="D4568" s="206" t="s">
        <v>546</v>
      </c>
      <c r="E4568" s="229" t="s">
        <v>19</v>
      </c>
      <c r="F4568" s="230" t="s">
        <v>1914</v>
      </c>
      <c r="G4568" s="228"/>
      <c r="H4568" s="229" t="s">
        <v>19</v>
      </c>
      <c r="I4568" s="231"/>
      <c r="J4568" s="228"/>
      <c r="K4568" s="228"/>
      <c r="L4568" s="232"/>
      <c r="M4568" s="233"/>
      <c r="N4568" s="234"/>
      <c r="O4568" s="234"/>
      <c r="P4568" s="234"/>
      <c r="Q4568" s="234"/>
      <c r="R4568" s="234"/>
      <c r="S4568" s="234"/>
      <c r="T4568" s="235"/>
      <c r="AT4568" s="236" t="s">
        <v>546</v>
      </c>
      <c r="AU4568" s="236" t="s">
        <v>85</v>
      </c>
      <c r="AV4568" s="15" t="s">
        <v>79</v>
      </c>
      <c r="AW4568" s="15" t="s">
        <v>33</v>
      </c>
      <c r="AX4568" s="15" t="s">
        <v>72</v>
      </c>
      <c r="AY4568" s="236" t="s">
        <v>525</v>
      </c>
    </row>
    <row r="4569" spans="2:51" s="13" customFormat="1" ht="11.25">
      <c r="B4569" s="204"/>
      <c r="C4569" s="205"/>
      <c r="D4569" s="206" t="s">
        <v>546</v>
      </c>
      <c r="E4569" s="207" t="s">
        <v>19</v>
      </c>
      <c r="F4569" s="208" t="s">
        <v>4727</v>
      </c>
      <c r="G4569" s="205"/>
      <c r="H4569" s="209">
        <v>16.8</v>
      </c>
      <c r="I4569" s="210"/>
      <c r="J4569" s="205"/>
      <c r="K4569" s="205"/>
      <c r="L4569" s="211"/>
      <c r="M4569" s="212"/>
      <c r="N4569" s="213"/>
      <c r="O4569" s="213"/>
      <c r="P4569" s="213"/>
      <c r="Q4569" s="213"/>
      <c r="R4569" s="213"/>
      <c r="S4569" s="213"/>
      <c r="T4569" s="214"/>
      <c r="AT4569" s="215" t="s">
        <v>546</v>
      </c>
      <c r="AU4569" s="215" t="s">
        <v>85</v>
      </c>
      <c r="AV4569" s="13" t="s">
        <v>85</v>
      </c>
      <c r="AW4569" s="13" t="s">
        <v>33</v>
      </c>
      <c r="AX4569" s="13" t="s">
        <v>72</v>
      </c>
      <c r="AY4569" s="215" t="s">
        <v>525</v>
      </c>
    </row>
    <row r="4570" spans="2:51" s="15" customFormat="1" ht="11.25">
      <c r="B4570" s="227"/>
      <c r="C4570" s="228"/>
      <c r="D4570" s="206" t="s">
        <v>546</v>
      </c>
      <c r="E4570" s="229" t="s">
        <v>19</v>
      </c>
      <c r="F4570" s="230" t="s">
        <v>2015</v>
      </c>
      <c r="G4570" s="228"/>
      <c r="H4570" s="229" t="s">
        <v>19</v>
      </c>
      <c r="I4570" s="231"/>
      <c r="J4570" s="228"/>
      <c r="K4570" s="228"/>
      <c r="L4570" s="232"/>
      <c r="M4570" s="233"/>
      <c r="N4570" s="234"/>
      <c r="O4570" s="234"/>
      <c r="P4570" s="234"/>
      <c r="Q4570" s="234"/>
      <c r="R4570" s="234"/>
      <c r="S4570" s="234"/>
      <c r="T4570" s="235"/>
      <c r="AT4570" s="236" t="s">
        <v>546</v>
      </c>
      <c r="AU4570" s="236" t="s">
        <v>85</v>
      </c>
      <c r="AV4570" s="15" t="s">
        <v>79</v>
      </c>
      <c r="AW4570" s="15" t="s">
        <v>33</v>
      </c>
      <c r="AX4570" s="15" t="s">
        <v>72</v>
      </c>
      <c r="AY4570" s="236" t="s">
        <v>525</v>
      </c>
    </row>
    <row r="4571" spans="2:51" s="13" customFormat="1" ht="11.25">
      <c r="B4571" s="204"/>
      <c r="C4571" s="205"/>
      <c r="D4571" s="206" t="s">
        <v>546</v>
      </c>
      <c r="E4571" s="207" t="s">
        <v>19</v>
      </c>
      <c r="F4571" s="208" t="s">
        <v>4728</v>
      </c>
      <c r="G4571" s="205"/>
      <c r="H4571" s="209">
        <v>14.5</v>
      </c>
      <c r="I4571" s="210"/>
      <c r="J4571" s="205"/>
      <c r="K4571" s="205"/>
      <c r="L4571" s="211"/>
      <c r="M4571" s="212"/>
      <c r="N4571" s="213"/>
      <c r="O4571" s="213"/>
      <c r="P4571" s="213"/>
      <c r="Q4571" s="213"/>
      <c r="R4571" s="213"/>
      <c r="S4571" s="213"/>
      <c r="T4571" s="214"/>
      <c r="AT4571" s="215" t="s">
        <v>546</v>
      </c>
      <c r="AU4571" s="215" t="s">
        <v>85</v>
      </c>
      <c r="AV4571" s="13" t="s">
        <v>85</v>
      </c>
      <c r="AW4571" s="13" t="s">
        <v>33</v>
      </c>
      <c r="AX4571" s="13" t="s">
        <v>72</v>
      </c>
      <c r="AY4571" s="215" t="s">
        <v>525</v>
      </c>
    </row>
    <row r="4572" spans="2:51" s="15" customFormat="1" ht="11.25">
      <c r="B4572" s="227"/>
      <c r="C4572" s="228"/>
      <c r="D4572" s="206" t="s">
        <v>546</v>
      </c>
      <c r="E4572" s="229" t="s">
        <v>19</v>
      </c>
      <c r="F4572" s="230" t="s">
        <v>2017</v>
      </c>
      <c r="G4572" s="228"/>
      <c r="H4572" s="229" t="s">
        <v>19</v>
      </c>
      <c r="I4572" s="231"/>
      <c r="J4572" s="228"/>
      <c r="K4572" s="228"/>
      <c r="L4572" s="232"/>
      <c r="M4572" s="233"/>
      <c r="N4572" s="234"/>
      <c r="O4572" s="234"/>
      <c r="P4572" s="234"/>
      <c r="Q4572" s="234"/>
      <c r="R4572" s="234"/>
      <c r="S4572" s="234"/>
      <c r="T4572" s="235"/>
      <c r="AT4572" s="236" t="s">
        <v>546</v>
      </c>
      <c r="AU4572" s="236" t="s">
        <v>85</v>
      </c>
      <c r="AV4572" s="15" t="s">
        <v>79</v>
      </c>
      <c r="AW4572" s="15" t="s">
        <v>33</v>
      </c>
      <c r="AX4572" s="15" t="s">
        <v>72</v>
      </c>
      <c r="AY4572" s="236" t="s">
        <v>525</v>
      </c>
    </row>
    <row r="4573" spans="2:51" s="13" customFormat="1" ht="11.25">
      <c r="B4573" s="204"/>
      <c r="C4573" s="205"/>
      <c r="D4573" s="206" t="s">
        <v>546</v>
      </c>
      <c r="E4573" s="207" t="s">
        <v>19</v>
      </c>
      <c r="F4573" s="208" t="s">
        <v>4729</v>
      </c>
      <c r="G4573" s="205"/>
      <c r="H4573" s="209">
        <v>16.8</v>
      </c>
      <c r="I4573" s="210"/>
      <c r="J4573" s="205"/>
      <c r="K4573" s="205"/>
      <c r="L4573" s="211"/>
      <c r="M4573" s="212"/>
      <c r="N4573" s="213"/>
      <c r="O4573" s="213"/>
      <c r="P4573" s="213"/>
      <c r="Q4573" s="213"/>
      <c r="R4573" s="213"/>
      <c r="S4573" s="213"/>
      <c r="T4573" s="214"/>
      <c r="AT4573" s="215" t="s">
        <v>546</v>
      </c>
      <c r="AU4573" s="215" t="s">
        <v>85</v>
      </c>
      <c r="AV4573" s="13" t="s">
        <v>85</v>
      </c>
      <c r="AW4573" s="13" t="s">
        <v>33</v>
      </c>
      <c r="AX4573" s="13" t="s">
        <v>72</v>
      </c>
      <c r="AY4573" s="215" t="s">
        <v>525</v>
      </c>
    </row>
    <row r="4574" spans="2:51" s="15" customFormat="1" ht="11.25">
      <c r="B4574" s="227"/>
      <c r="C4574" s="228"/>
      <c r="D4574" s="206" t="s">
        <v>546</v>
      </c>
      <c r="E4574" s="229" t="s">
        <v>19</v>
      </c>
      <c r="F4574" s="230" t="s">
        <v>2022</v>
      </c>
      <c r="G4574" s="228"/>
      <c r="H4574" s="229" t="s">
        <v>19</v>
      </c>
      <c r="I4574" s="231"/>
      <c r="J4574" s="228"/>
      <c r="K4574" s="228"/>
      <c r="L4574" s="232"/>
      <c r="M4574" s="233"/>
      <c r="N4574" s="234"/>
      <c r="O4574" s="234"/>
      <c r="P4574" s="234"/>
      <c r="Q4574" s="234"/>
      <c r="R4574" s="234"/>
      <c r="S4574" s="234"/>
      <c r="T4574" s="235"/>
      <c r="AT4574" s="236" t="s">
        <v>546</v>
      </c>
      <c r="AU4574" s="236" t="s">
        <v>85</v>
      </c>
      <c r="AV4574" s="15" t="s">
        <v>79</v>
      </c>
      <c r="AW4574" s="15" t="s">
        <v>33</v>
      </c>
      <c r="AX4574" s="15" t="s">
        <v>72</v>
      </c>
      <c r="AY4574" s="236" t="s">
        <v>525</v>
      </c>
    </row>
    <row r="4575" spans="2:51" s="13" customFormat="1" ht="11.25">
      <c r="B4575" s="204"/>
      <c r="C4575" s="205"/>
      <c r="D4575" s="206" t="s">
        <v>546</v>
      </c>
      <c r="E4575" s="207" t="s">
        <v>19</v>
      </c>
      <c r="F4575" s="208" t="s">
        <v>4730</v>
      </c>
      <c r="G4575" s="205"/>
      <c r="H4575" s="209">
        <v>16.7</v>
      </c>
      <c r="I4575" s="210"/>
      <c r="J4575" s="205"/>
      <c r="K4575" s="205"/>
      <c r="L4575" s="211"/>
      <c r="M4575" s="212"/>
      <c r="N4575" s="213"/>
      <c r="O4575" s="213"/>
      <c r="P4575" s="213"/>
      <c r="Q4575" s="213"/>
      <c r="R4575" s="213"/>
      <c r="S4575" s="213"/>
      <c r="T4575" s="214"/>
      <c r="AT4575" s="215" t="s">
        <v>546</v>
      </c>
      <c r="AU4575" s="215" t="s">
        <v>85</v>
      </c>
      <c r="AV4575" s="13" t="s">
        <v>85</v>
      </c>
      <c r="AW4575" s="13" t="s">
        <v>33</v>
      </c>
      <c r="AX4575" s="13" t="s">
        <v>72</v>
      </c>
      <c r="AY4575" s="215" t="s">
        <v>525</v>
      </c>
    </row>
    <row r="4576" spans="2:51" s="15" customFormat="1" ht="11.25">
      <c r="B4576" s="227"/>
      <c r="C4576" s="228"/>
      <c r="D4576" s="206" t="s">
        <v>546</v>
      </c>
      <c r="E4576" s="229" t="s">
        <v>19</v>
      </c>
      <c r="F4576" s="230" t="s">
        <v>2028</v>
      </c>
      <c r="G4576" s="228"/>
      <c r="H4576" s="229" t="s">
        <v>19</v>
      </c>
      <c r="I4576" s="231"/>
      <c r="J4576" s="228"/>
      <c r="K4576" s="228"/>
      <c r="L4576" s="232"/>
      <c r="M4576" s="233"/>
      <c r="N4576" s="234"/>
      <c r="O4576" s="234"/>
      <c r="P4576" s="234"/>
      <c r="Q4576" s="234"/>
      <c r="R4576" s="234"/>
      <c r="S4576" s="234"/>
      <c r="T4576" s="235"/>
      <c r="AT4576" s="236" t="s">
        <v>546</v>
      </c>
      <c r="AU4576" s="236" t="s">
        <v>85</v>
      </c>
      <c r="AV4576" s="15" t="s">
        <v>79</v>
      </c>
      <c r="AW4576" s="15" t="s">
        <v>33</v>
      </c>
      <c r="AX4576" s="15" t="s">
        <v>72</v>
      </c>
      <c r="AY4576" s="236" t="s">
        <v>525</v>
      </c>
    </row>
    <row r="4577" spans="2:51" s="13" customFormat="1" ht="11.25">
      <c r="B4577" s="204"/>
      <c r="C4577" s="205"/>
      <c r="D4577" s="206" t="s">
        <v>546</v>
      </c>
      <c r="E4577" s="207" t="s">
        <v>19</v>
      </c>
      <c r="F4577" s="208" t="s">
        <v>4731</v>
      </c>
      <c r="G4577" s="205"/>
      <c r="H4577" s="209">
        <v>16.7</v>
      </c>
      <c r="I4577" s="210"/>
      <c r="J4577" s="205"/>
      <c r="K4577" s="205"/>
      <c r="L4577" s="211"/>
      <c r="M4577" s="212"/>
      <c r="N4577" s="213"/>
      <c r="O4577" s="213"/>
      <c r="P4577" s="213"/>
      <c r="Q4577" s="213"/>
      <c r="R4577" s="213"/>
      <c r="S4577" s="213"/>
      <c r="T4577" s="214"/>
      <c r="AT4577" s="215" t="s">
        <v>546</v>
      </c>
      <c r="AU4577" s="215" t="s">
        <v>85</v>
      </c>
      <c r="AV4577" s="13" t="s">
        <v>85</v>
      </c>
      <c r="AW4577" s="13" t="s">
        <v>33</v>
      </c>
      <c r="AX4577" s="13" t="s">
        <v>72</v>
      </c>
      <c r="AY4577" s="215" t="s">
        <v>525</v>
      </c>
    </row>
    <row r="4578" spans="2:51" s="15" customFormat="1" ht="11.25">
      <c r="B4578" s="227"/>
      <c r="C4578" s="228"/>
      <c r="D4578" s="206" t="s">
        <v>546</v>
      </c>
      <c r="E4578" s="229" t="s">
        <v>19</v>
      </c>
      <c r="F4578" s="230" t="s">
        <v>2033</v>
      </c>
      <c r="G4578" s="228"/>
      <c r="H4578" s="229" t="s">
        <v>19</v>
      </c>
      <c r="I4578" s="231"/>
      <c r="J4578" s="228"/>
      <c r="K4578" s="228"/>
      <c r="L4578" s="232"/>
      <c r="M4578" s="233"/>
      <c r="N4578" s="234"/>
      <c r="O4578" s="234"/>
      <c r="P4578" s="234"/>
      <c r="Q4578" s="234"/>
      <c r="R4578" s="234"/>
      <c r="S4578" s="234"/>
      <c r="T4578" s="235"/>
      <c r="AT4578" s="236" t="s">
        <v>546</v>
      </c>
      <c r="AU4578" s="236" t="s">
        <v>85</v>
      </c>
      <c r="AV4578" s="15" t="s">
        <v>79</v>
      </c>
      <c r="AW4578" s="15" t="s">
        <v>33</v>
      </c>
      <c r="AX4578" s="15" t="s">
        <v>72</v>
      </c>
      <c r="AY4578" s="236" t="s">
        <v>525</v>
      </c>
    </row>
    <row r="4579" spans="2:51" s="13" customFormat="1" ht="11.25">
      <c r="B4579" s="204"/>
      <c r="C4579" s="205"/>
      <c r="D4579" s="206" t="s">
        <v>546</v>
      </c>
      <c r="E4579" s="207" t="s">
        <v>19</v>
      </c>
      <c r="F4579" s="208" t="s">
        <v>4732</v>
      </c>
      <c r="G4579" s="205"/>
      <c r="H4579" s="209">
        <v>16.7</v>
      </c>
      <c r="I4579" s="210"/>
      <c r="J4579" s="205"/>
      <c r="K4579" s="205"/>
      <c r="L4579" s="211"/>
      <c r="M4579" s="212"/>
      <c r="N4579" s="213"/>
      <c r="O4579" s="213"/>
      <c r="P4579" s="213"/>
      <c r="Q4579" s="213"/>
      <c r="R4579" s="213"/>
      <c r="S4579" s="213"/>
      <c r="T4579" s="214"/>
      <c r="AT4579" s="215" t="s">
        <v>546</v>
      </c>
      <c r="AU4579" s="215" t="s">
        <v>85</v>
      </c>
      <c r="AV4579" s="13" t="s">
        <v>85</v>
      </c>
      <c r="AW4579" s="13" t="s">
        <v>33</v>
      </c>
      <c r="AX4579" s="13" t="s">
        <v>72</v>
      </c>
      <c r="AY4579" s="215" t="s">
        <v>525</v>
      </c>
    </row>
    <row r="4580" spans="2:51" s="16" customFormat="1" ht="11.25">
      <c r="B4580" s="237"/>
      <c r="C4580" s="238"/>
      <c r="D4580" s="206" t="s">
        <v>546</v>
      </c>
      <c r="E4580" s="239" t="s">
        <v>130</v>
      </c>
      <c r="F4580" s="240" t="s">
        <v>590</v>
      </c>
      <c r="G4580" s="238"/>
      <c r="H4580" s="241">
        <v>155.298</v>
      </c>
      <c r="I4580" s="242"/>
      <c r="J4580" s="238"/>
      <c r="K4580" s="238"/>
      <c r="L4580" s="243"/>
      <c r="M4580" s="244"/>
      <c r="N4580" s="245"/>
      <c r="O4580" s="245"/>
      <c r="P4580" s="245"/>
      <c r="Q4580" s="245"/>
      <c r="R4580" s="245"/>
      <c r="S4580" s="245"/>
      <c r="T4580" s="246"/>
      <c r="AT4580" s="247" t="s">
        <v>546</v>
      </c>
      <c r="AU4580" s="247" t="s">
        <v>85</v>
      </c>
      <c r="AV4580" s="16" t="s">
        <v>573</v>
      </c>
      <c r="AW4580" s="16" t="s">
        <v>33</v>
      </c>
      <c r="AX4580" s="16" t="s">
        <v>72</v>
      </c>
      <c r="AY4580" s="247" t="s">
        <v>525</v>
      </c>
    </row>
    <row r="4581" spans="2:51" s="15" customFormat="1" ht="11.25">
      <c r="B4581" s="227"/>
      <c r="C4581" s="228"/>
      <c r="D4581" s="206" t="s">
        <v>546</v>
      </c>
      <c r="E4581" s="229" t="s">
        <v>19</v>
      </c>
      <c r="F4581" s="230" t="s">
        <v>4733</v>
      </c>
      <c r="G4581" s="228"/>
      <c r="H4581" s="229" t="s">
        <v>19</v>
      </c>
      <c r="I4581" s="231"/>
      <c r="J4581" s="228"/>
      <c r="K4581" s="228"/>
      <c r="L4581" s="232"/>
      <c r="M4581" s="233"/>
      <c r="N4581" s="234"/>
      <c r="O4581" s="234"/>
      <c r="P4581" s="234"/>
      <c r="Q4581" s="234"/>
      <c r="R4581" s="234"/>
      <c r="S4581" s="234"/>
      <c r="T4581" s="235"/>
      <c r="AT4581" s="236" t="s">
        <v>546</v>
      </c>
      <c r="AU4581" s="236" t="s">
        <v>85</v>
      </c>
      <c r="AV4581" s="15" t="s">
        <v>79</v>
      </c>
      <c r="AW4581" s="15" t="s">
        <v>33</v>
      </c>
      <c r="AX4581" s="15" t="s">
        <v>72</v>
      </c>
      <c r="AY4581" s="236" t="s">
        <v>525</v>
      </c>
    </row>
    <row r="4582" spans="2:51" s="15" customFormat="1" ht="11.25">
      <c r="B4582" s="227"/>
      <c r="C4582" s="228"/>
      <c r="D4582" s="206" t="s">
        <v>546</v>
      </c>
      <c r="E4582" s="229" t="s">
        <v>19</v>
      </c>
      <c r="F4582" s="230" t="s">
        <v>1919</v>
      </c>
      <c r="G4582" s="228"/>
      <c r="H4582" s="229" t="s">
        <v>19</v>
      </c>
      <c r="I4582" s="231"/>
      <c r="J4582" s="228"/>
      <c r="K4582" s="228"/>
      <c r="L4582" s="232"/>
      <c r="M4582" s="233"/>
      <c r="N4582" s="234"/>
      <c r="O4582" s="234"/>
      <c r="P4582" s="234"/>
      <c r="Q4582" s="234"/>
      <c r="R4582" s="234"/>
      <c r="S4582" s="234"/>
      <c r="T4582" s="235"/>
      <c r="AT4582" s="236" t="s">
        <v>546</v>
      </c>
      <c r="AU4582" s="236" t="s">
        <v>85</v>
      </c>
      <c r="AV4582" s="15" t="s">
        <v>79</v>
      </c>
      <c r="AW4582" s="15" t="s">
        <v>33</v>
      </c>
      <c r="AX4582" s="15" t="s">
        <v>72</v>
      </c>
      <c r="AY4582" s="236" t="s">
        <v>525</v>
      </c>
    </row>
    <row r="4583" spans="2:51" s="13" customFormat="1" ht="11.25">
      <c r="B4583" s="204"/>
      <c r="C4583" s="205"/>
      <c r="D4583" s="206" t="s">
        <v>546</v>
      </c>
      <c r="E4583" s="207" t="s">
        <v>19</v>
      </c>
      <c r="F4583" s="208" t="s">
        <v>2565</v>
      </c>
      <c r="G4583" s="205"/>
      <c r="H4583" s="209">
        <v>70.099999999999994</v>
      </c>
      <c r="I4583" s="210"/>
      <c r="J4583" s="205"/>
      <c r="K4583" s="205"/>
      <c r="L4583" s="211"/>
      <c r="M4583" s="212"/>
      <c r="N4583" s="213"/>
      <c r="O4583" s="213"/>
      <c r="P4583" s="213"/>
      <c r="Q4583" s="213"/>
      <c r="R4583" s="213"/>
      <c r="S4583" s="213"/>
      <c r="T4583" s="214"/>
      <c r="AT4583" s="215" t="s">
        <v>546</v>
      </c>
      <c r="AU4583" s="215" t="s">
        <v>85</v>
      </c>
      <c r="AV4583" s="13" t="s">
        <v>85</v>
      </c>
      <c r="AW4583" s="13" t="s">
        <v>33</v>
      </c>
      <c r="AX4583" s="13" t="s">
        <v>72</v>
      </c>
      <c r="AY4583" s="215" t="s">
        <v>525</v>
      </c>
    </row>
    <row r="4584" spans="2:51" s="13" customFormat="1" ht="11.25">
      <c r="B4584" s="204"/>
      <c r="C4584" s="205"/>
      <c r="D4584" s="206" t="s">
        <v>546</v>
      </c>
      <c r="E4584" s="207" t="s">
        <v>19</v>
      </c>
      <c r="F4584" s="208" t="s">
        <v>4734</v>
      </c>
      <c r="G4584" s="205"/>
      <c r="H4584" s="209">
        <v>-11.7</v>
      </c>
      <c r="I4584" s="210"/>
      <c r="J4584" s="205"/>
      <c r="K4584" s="205"/>
      <c r="L4584" s="211"/>
      <c r="M4584" s="212"/>
      <c r="N4584" s="213"/>
      <c r="O4584" s="213"/>
      <c r="P4584" s="213"/>
      <c r="Q4584" s="213"/>
      <c r="R4584" s="213"/>
      <c r="S4584" s="213"/>
      <c r="T4584" s="214"/>
      <c r="AT4584" s="215" t="s">
        <v>546</v>
      </c>
      <c r="AU4584" s="215" t="s">
        <v>85</v>
      </c>
      <c r="AV4584" s="13" t="s">
        <v>85</v>
      </c>
      <c r="AW4584" s="13" t="s">
        <v>33</v>
      </c>
      <c r="AX4584" s="13" t="s">
        <v>72</v>
      </c>
      <c r="AY4584" s="215" t="s">
        <v>525</v>
      </c>
    </row>
    <row r="4585" spans="2:51" s="15" customFormat="1" ht="11.25">
      <c r="B4585" s="227"/>
      <c r="C4585" s="228"/>
      <c r="D4585" s="206" t="s">
        <v>546</v>
      </c>
      <c r="E4585" s="229" t="s">
        <v>19</v>
      </c>
      <c r="F4585" s="230" t="s">
        <v>2075</v>
      </c>
      <c r="G4585" s="228"/>
      <c r="H4585" s="229" t="s">
        <v>19</v>
      </c>
      <c r="I4585" s="231"/>
      <c r="J4585" s="228"/>
      <c r="K4585" s="228"/>
      <c r="L4585" s="232"/>
      <c r="M4585" s="233"/>
      <c r="N4585" s="234"/>
      <c r="O4585" s="234"/>
      <c r="P4585" s="234"/>
      <c r="Q4585" s="234"/>
      <c r="R4585" s="234"/>
      <c r="S4585" s="234"/>
      <c r="T4585" s="235"/>
      <c r="AT4585" s="236" t="s">
        <v>546</v>
      </c>
      <c r="AU4585" s="236" t="s">
        <v>85</v>
      </c>
      <c r="AV4585" s="15" t="s">
        <v>79</v>
      </c>
      <c r="AW4585" s="15" t="s">
        <v>33</v>
      </c>
      <c r="AX4585" s="15" t="s">
        <v>72</v>
      </c>
      <c r="AY4585" s="236" t="s">
        <v>525</v>
      </c>
    </row>
    <row r="4586" spans="2:51" s="13" customFormat="1" ht="11.25">
      <c r="B4586" s="204"/>
      <c r="C4586" s="205"/>
      <c r="D4586" s="206" t="s">
        <v>546</v>
      </c>
      <c r="E4586" s="207" t="s">
        <v>19</v>
      </c>
      <c r="F4586" s="208" t="s">
        <v>4735</v>
      </c>
      <c r="G4586" s="205"/>
      <c r="H4586" s="209">
        <v>16.8</v>
      </c>
      <c r="I4586" s="210"/>
      <c r="J4586" s="205"/>
      <c r="K4586" s="205"/>
      <c r="L4586" s="211"/>
      <c r="M4586" s="212"/>
      <c r="N4586" s="213"/>
      <c r="O4586" s="213"/>
      <c r="P4586" s="213"/>
      <c r="Q4586" s="213"/>
      <c r="R4586" s="213"/>
      <c r="S4586" s="213"/>
      <c r="T4586" s="214"/>
      <c r="AT4586" s="215" t="s">
        <v>546</v>
      </c>
      <c r="AU4586" s="215" t="s">
        <v>85</v>
      </c>
      <c r="AV4586" s="13" t="s">
        <v>85</v>
      </c>
      <c r="AW4586" s="13" t="s">
        <v>33</v>
      </c>
      <c r="AX4586" s="13" t="s">
        <v>72</v>
      </c>
      <c r="AY4586" s="215" t="s">
        <v>525</v>
      </c>
    </row>
    <row r="4587" spans="2:51" s="15" customFormat="1" ht="11.25">
      <c r="B4587" s="227"/>
      <c r="C4587" s="228"/>
      <c r="D4587" s="206" t="s">
        <v>546</v>
      </c>
      <c r="E4587" s="229" t="s">
        <v>19</v>
      </c>
      <c r="F4587" s="230" t="s">
        <v>2077</v>
      </c>
      <c r="G4587" s="228"/>
      <c r="H4587" s="229" t="s">
        <v>19</v>
      </c>
      <c r="I4587" s="231"/>
      <c r="J4587" s="228"/>
      <c r="K4587" s="228"/>
      <c r="L4587" s="232"/>
      <c r="M4587" s="233"/>
      <c r="N4587" s="234"/>
      <c r="O4587" s="234"/>
      <c r="P4587" s="234"/>
      <c r="Q4587" s="234"/>
      <c r="R4587" s="234"/>
      <c r="S4587" s="234"/>
      <c r="T4587" s="235"/>
      <c r="AT4587" s="236" t="s">
        <v>546</v>
      </c>
      <c r="AU4587" s="236" t="s">
        <v>85</v>
      </c>
      <c r="AV4587" s="15" t="s">
        <v>79</v>
      </c>
      <c r="AW4587" s="15" t="s">
        <v>33</v>
      </c>
      <c r="AX4587" s="15" t="s">
        <v>72</v>
      </c>
      <c r="AY4587" s="236" t="s">
        <v>525</v>
      </c>
    </row>
    <row r="4588" spans="2:51" s="13" customFormat="1" ht="11.25">
      <c r="B4588" s="204"/>
      <c r="C4588" s="205"/>
      <c r="D4588" s="206" t="s">
        <v>546</v>
      </c>
      <c r="E4588" s="207" t="s">
        <v>19</v>
      </c>
      <c r="F4588" s="208" t="s">
        <v>4736</v>
      </c>
      <c r="G4588" s="205"/>
      <c r="H4588" s="209">
        <v>14.5</v>
      </c>
      <c r="I4588" s="210"/>
      <c r="J4588" s="205"/>
      <c r="K4588" s="205"/>
      <c r="L4588" s="211"/>
      <c r="M4588" s="212"/>
      <c r="N4588" s="213"/>
      <c r="O4588" s="213"/>
      <c r="P4588" s="213"/>
      <c r="Q4588" s="213"/>
      <c r="R4588" s="213"/>
      <c r="S4588" s="213"/>
      <c r="T4588" s="214"/>
      <c r="AT4588" s="215" t="s">
        <v>546</v>
      </c>
      <c r="AU4588" s="215" t="s">
        <v>85</v>
      </c>
      <c r="AV4588" s="13" t="s">
        <v>85</v>
      </c>
      <c r="AW4588" s="13" t="s">
        <v>33</v>
      </c>
      <c r="AX4588" s="13" t="s">
        <v>72</v>
      </c>
      <c r="AY4588" s="215" t="s">
        <v>525</v>
      </c>
    </row>
    <row r="4589" spans="2:51" s="15" customFormat="1" ht="11.25">
      <c r="B4589" s="227"/>
      <c r="C4589" s="228"/>
      <c r="D4589" s="206" t="s">
        <v>546</v>
      </c>
      <c r="E4589" s="229" t="s">
        <v>19</v>
      </c>
      <c r="F4589" s="230" t="s">
        <v>2079</v>
      </c>
      <c r="G4589" s="228"/>
      <c r="H4589" s="229" t="s">
        <v>19</v>
      </c>
      <c r="I4589" s="231"/>
      <c r="J4589" s="228"/>
      <c r="K4589" s="228"/>
      <c r="L4589" s="232"/>
      <c r="M4589" s="233"/>
      <c r="N4589" s="234"/>
      <c r="O4589" s="234"/>
      <c r="P4589" s="234"/>
      <c r="Q4589" s="234"/>
      <c r="R4589" s="234"/>
      <c r="S4589" s="234"/>
      <c r="T4589" s="235"/>
      <c r="AT4589" s="236" t="s">
        <v>546</v>
      </c>
      <c r="AU4589" s="236" t="s">
        <v>85</v>
      </c>
      <c r="AV4589" s="15" t="s">
        <v>79</v>
      </c>
      <c r="AW4589" s="15" t="s">
        <v>33</v>
      </c>
      <c r="AX4589" s="15" t="s">
        <v>72</v>
      </c>
      <c r="AY4589" s="236" t="s">
        <v>525</v>
      </c>
    </row>
    <row r="4590" spans="2:51" s="13" customFormat="1" ht="11.25">
      <c r="B4590" s="204"/>
      <c r="C4590" s="205"/>
      <c r="D4590" s="206" t="s">
        <v>546</v>
      </c>
      <c r="E4590" s="207" t="s">
        <v>19</v>
      </c>
      <c r="F4590" s="208" t="s">
        <v>4735</v>
      </c>
      <c r="G4590" s="205"/>
      <c r="H4590" s="209">
        <v>16.8</v>
      </c>
      <c r="I4590" s="210"/>
      <c r="J4590" s="205"/>
      <c r="K4590" s="205"/>
      <c r="L4590" s="211"/>
      <c r="M4590" s="212"/>
      <c r="N4590" s="213"/>
      <c r="O4590" s="213"/>
      <c r="P4590" s="213"/>
      <c r="Q4590" s="213"/>
      <c r="R4590" s="213"/>
      <c r="S4590" s="213"/>
      <c r="T4590" s="214"/>
      <c r="AT4590" s="215" t="s">
        <v>546</v>
      </c>
      <c r="AU4590" s="215" t="s">
        <v>85</v>
      </c>
      <c r="AV4590" s="13" t="s">
        <v>85</v>
      </c>
      <c r="AW4590" s="13" t="s">
        <v>33</v>
      </c>
      <c r="AX4590" s="13" t="s">
        <v>72</v>
      </c>
      <c r="AY4590" s="215" t="s">
        <v>525</v>
      </c>
    </row>
    <row r="4591" spans="2:51" s="15" customFormat="1" ht="11.25">
      <c r="B4591" s="227"/>
      <c r="C4591" s="228"/>
      <c r="D4591" s="206" t="s">
        <v>546</v>
      </c>
      <c r="E4591" s="229" t="s">
        <v>19</v>
      </c>
      <c r="F4591" s="230" t="s">
        <v>2083</v>
      </c>
      <c r="G4591" s="228"/>
      <c r="H4591" s="229" t="s">
        <v>19</v>
      </c>
      <c r="I4591" s="231"/>
      <c r="J4591" s="228"/>
      <c r="K4591" s="228"/>
      <c r="L4591" s="232"/>
      <c r="M4591" s="233"/>
      <c r="N4591" s="234"/>
      <c r="O4591" s="234"/>
      <c r="P4591" s="234"/>
      <c r="Q4591" s="234"/>
      <c r="R4591" s="234"/>
      <c r="S4591" s="234"/>
      <c r="T4591" s="235"/>
      <c r="AT4591" s="236" t="s">
        <v>546</v>
      </c>
      <c r="AU4591" s="236" t="s">
        <v>85</v>
      </c>
      <c r="AV4591" s="15" t="s">
        <v>79</v>
      </c>
      <c r="AW4591" s="15" t="s">
        <v>33</v>
      </c>
      <c r="AX4591" s="15" t="s">
        <v>72</v>
      </c>
      <c r="AY4591" s="236" t="s">
        <v>525</v>
      </c>
    </row>
    <row r="4592" spans="2:51" s="13" customFormat="1" ht="11.25">
      <c r="B4592" s="204"/>
      <c r="C4592" s="205"/>
      <c r="D4592" s="206" t="s">
        <v>546</v>
      </c>
      <c r="E4592" s="207" t="s">
        <v>19</v>
      </c>
      <c r="F4592" s="208" t="s">
        <v>4731</v>
      </c>
      <c r="G4592" s="205"/>
      <c r="H4592" s="209">
        <v>16.7</v>
      </c>
      <c r="I4592" s="210"/>
      <c r="J4592" s="205"/>
      <c r="K4592" s="205"/>
      <c r="L4592" s="211"/>
      <c r="M4592" s="212"/>
      <c r="N4592" s="213"/>
      <c r="O4592" s="213"/>
      <c r="P4592" s="213"/>
      <c r="Q4592" s="213"/>
      <c r="R4592" s="213"/>
      <c r="S4592" s="213"/>
      <c r="T4592" s="214"/>
      <c r="AT4592" s="215" t="s">
        <v>546</v>
      </c>
      <c r="AU4592" s="215" t="s">
        <v>85</v>
      </c>
      <c r="AV4592" s="13" t="s">
        <v>85</v>
      </c>
      <c r="AW4592" s="13" t="s">
        <v>33</v>
      </c>
      <c r="AX4592" s="13" t="s">
        <v>72</v>
      </c>
      <c r="AY4592" s="215" t="s">
        <v>525</v>
      </c>
    </row>
    <row r="4593" spans="2:51" s="15" customFormat="1" ht="11.25">
      <c r="B4593" s="227"/>
      <c r="C4593" s="228"/>
      <c r="D4593" s="206" t="s">
        <v>546</v>
      </c>
      <c r="E4593" s="229" t="s">
        <v>19</v>
      </c>
      <c r="F4593" s="230" t="s">
        <v>2088</v>
      </c>
      <c r="G4593" s="228"/>
      <c r="H4593" s="229" t="s">
        <v>19</v>
      </c>
      <c r="I4593" s="231"/>
      <c r="J4593" s="228"/>
      <c r="K4593" s="228"/>
      <c r="L4593" s="232"/>
      <c r="M4593" s="233"/>
      <c r="N4593" s="234"/>
      <c r="O4593" s="234"/>
      <c r="P4593" s="234"/>
      <c r="Q4593" s="234"/>
      <c r="R4593" s="234"/>
      <c r="S4593" s="234"/>
      <c r="T4593" s="235"/>
      <c r="AT4593" s="236" t="s">
        <v>546</v>
      </c>
      <c r="AU4593" s="236" t="s">
        <v>85</v>
      </c>
      <c r="AV4593" s="15" t="s">
        <v>79</v>
      </c>
      <c r="AW4593" s="15" t="s">
        <v>33</v>
      </c>
      <c r="AX4593" s="15" t="s">
        <v>72</v>
      </c>
      <c r="AY4593" s="236" t="s">
        <v>525</v>
      </c>
    </row>
    <row r="4594" spans="2:51" s="13" customFormat="1" ht="11.25">
      <c r="B4594" s="204"/>
      <c r="C4594" s="205"/>
      <c r="D4594" s="206" t="s">
        <v>546</v>
      </c>
      <c r="E4594" s="207" t="s">
        <v>19</v>
      </c>
      <c r="F4594" s="208" t="s">
        <v>4730</v>
      </c>
      <c r="G4594" s="205"/>
      <c r="H4594" s="209">
        <v>16.7</v>
      </c>
      <c r="I4594" s="210"/>
      <c r="J4594" s="205"/>
      <c r="K4594" s="205"/>
      <c r="L4594" s="211"/>
      <c r="M4594" s="212"/>
      <c r="N4594" s="213"/>
      <c r="O4594" s="213"/>
      <c r="P4594" s="213"/>
      <c r="Q4594" s="213"/>
      <c r="R4594" s="213"/>
      <c r="S4594" s="213"/>
      <c r="T4594" s="214"/>
      <c r="AT4594" s="215" t="s">
        <v>546</v>
      </c>
      <c r="AU4594" s="215" t="s">
        <v>85</v>
      </c>
      <c r="AV4594" s="13" t="s">
        <v>85</v>
      </c>
      <c r="AW4594" s="13" t="s">
        <v>33</v>
      </c>
      <c r="AX4594" s="13" t="s">
        <v>72</v>
      </c>
      <c r="AY4594" s="215" t="s">
        <v>525</v>
      </c>
    </row>
    <row r="4595" spans="2:51" s="15" customFormat="1" ht="11.25">
      <c r="B4595" s="227"/>
      <c r="C4595" s="228"/>
      <c r="D4595" s="206" t="s">
        <v>546</v>
      </c>
      <c r="E4595" s="229" t="s">
        <v>19</v>
      </c>
      <c r="F4595" s="230" t="s">
        <v>2092</v>
      </c>
      <c r="G4595" s="228"/>
      <c r="H4595" s="229" t="s">
        <v>19</v>
      </c>
      <c r="I4595" s="231"/>
      <c r="J4595" s="228"/>
      <c r="K4595" s="228"/>
      <c r="L4595" s="232"/>
      <c r="M4595" s="233"/>
      <c r="N4595" s="234"/>
      <c r="O4595" s="234"/>
      <c r="P4595" s="234"/>
      <c r="Q4595" s="234"/>
      <c r="R4595" s="234"/>
      <c r="S4595" s="234"/>
      <c r="T4595" s="235"/>
      <c r="AT4595" s="236" t="s">
        <v>546</v>
      </c>
      <c r="AU4595" s="236" t="s">
        <v>85</v>
      </c>
      <c r="AV4595" s="15" t="s">
        <v>79</v>
      </c>
      <c r="AW4595" s="15" t="s">
        <v>33</v>
      </c>
      <c r="AX4595" s="15" t="s">
        <v>72</v>
      </c>
      <c r="AY4595" s="236" t="s">
        <v>525</v>
      </c>
    </row>
    <row r="4596" spans="2:51" s="13" customFormat="1" ht="11.25">
      <c r="B4596" s="204"/>
      <c r="C4596" s="205"/>
      <c r="D4596" s="206" t="s">
        <v>546</v>
      </c>
      <c r="E4596" s="207" t="s">
        <v>19</v>
      </c>
      <c r="F4596" s="208" t="s">
        <v>4731</v>
      </c>
      <c r="G4596" s="205"/>
      <c r="H4596" s="209">
        <v>16.7</v>
      </c>
      <c r="I4596" s="210"/>
      <c r="J4596" s="205"/>
      <c r="K4596" s="205"/>
      <c r="L4596" s="211"/>
      <c r="M4596" s="212"/>
      <c r="N4596" s="213"/>
      <c r="O4596" s="213"/>
      <c r="P4596" s="213"/>
      <c r="Q4596" s="213"/>
      <c r="R4596" s="213"/>
      <c r="S4596" s="213"/>
      <c r="T4596" s="214"/>
      <c r="AT4596" s="215" t="s">
        <v>546</v>
      </c>
      <c r="AU4596" s="215" t="s">
        <v>85</v>
      </c>
      <c r="AV4596" s="13" t="s">
        <v>85</v>
      </c>
      <c r="AW4596" s="13" t="s">
        <v>33</v>
      </c>
      <c r="AX4596" s="13" t="s">
        <v>72</v>
      </c>
      <c r="AY4596" s="215" t="s">
        <v>525</v>
      </c>
    </row>
    <row r="4597" spans="2:51" s="15" customFormat="1" ht="11.25">
      <c r="B4597" s="227"/>
      <c r="C4597" s="228"/>
      <c r="D4597" s="206" t="s">
        <v>546</v>
      </c>
      <c r="E4597" s="229" t="s">
        <v>19</v>
      </c>
      <c r="F4597" s="230" t="s">
        <v>1921</v>
      </c>
      <c r="G4597" s="228"/>
      <c r="H4597" s="229" t="s">
        <v>19</v>
      </c>
      <c r="I4597" s="231"/>
      <c r="J4597" s="228"/>
      <c r="K4597" s="228"/>
      <c r="L4597" s="232"/>
      <c r="M4597" s="233"/>
      <c r="N4597" s="234"/>
      <c r="O4597" s="234"/>
      <c r="P4597" s="234"/>
      <c r="Q4597" s="234"/>
      <c r="R4597" s="234"/>
      <c r="S4597" s="234"/>
      <c r="T4597" s="235"/>
      <c r="AT4597" s="236" t="s">
        <v>546</v>
      </c>
      <c r="AU4597" s="236" t="s">
        <v>85</v>
      </c>
      <c r="AV4597" s="15" t="s">
        <v>79</v>
      </c>
      <c r="AW4597" s="15" t="s">
        <v>33</v>
      </c>
      <c r="AX4597" s="15" t="s">
        <v>72</v>
      </c>
      <c r="AY4597" s="236" t="s">
        <v>525</v>
      </c>
    </row>
    <row r="4598" spans="2:51" s="13" customFormat="1" ht="11.25">
      <c r="B4598" s="204"/>
      <c r="C4598" s="205"/>
      <c r="D4598" s="206" t="s">
        <v>546</v>
      </c>
      <c r="E4598" s="207" t="s">
        <v>19</v>
      </c>
      <c r="F4598" s="208" t="s">
        <v>2568</v>
      </c>
      <c r="G4598" s="205"/>
      <c r="H4598" s="209">
        <v>37.200000000000003</v>
      </c>
      <c r="I4598" s="210"/>
      <c r="J4598" s="205"/>
      <c r="K4598" s="205"/>
      <c r="L4598" s="211"/>
      <c r="M4598" s="212"/>
      <c r="N4598" s="213"/>
      <c r="O4598" s="213"/>
      <c r="P4598" s="213"/>
      <c r="Q4598" s="213"/>
      <c r="R4598" s="213"/>
      <c r="S4598" s="213"/>
      <c r="T4598" s="214"/>
      <c r="AT4598" s="215" t="s">
        <v>546</v>
      </c>
      <c r="AU4598" s="215" t="s">
        <v>85</v>
      </c>
      <c r="AV4598" s="13" t="s">
        <v>85</v>
      </c>
      <c r="AW4598" s="13" t="s">
        <v>33</v>
      </c>
      <c r="AX4598" s="13" t="s">
        <v>72</v>
      </c>
      <c r="AY4598" s="215" t="s">
        <v>525</v>
      </c>
    </row>
    <row r="4599" spans="2:51" s="13" customFormat="1" ht="11.25">
      <c r="B4599" s="204"/>
      <c r="C4599" s="205"/>
      <c r="D4599" s="206" t="s">
        <v>546</v>
      </c>
      <c r="E4599" s="207" t="s">
        <v>19</v>
      </c>
      <c r="F4599" s="208" t="s">
        <v>4737</v>
      </c>
      <c r="G4599" s="205"/>
      <c r="H4599" s="209">
        <v>-11.35</v>
      </c>
      <c r="I4599" s="210"/>
      <c r="J4599" s="205"/>
      <c r="K4599" s="205"/>
      <c r="L4599" s="211"/>
      <c r="M4599" s="212"/>
      <c r="N4599" s="213"/>
      <c r="O4599" s="213"/>
      <c r="P4599" s="213"/>
      <c r="Q4599" s="213"/>
      <c r="R4599" s="213"/>
      <c r="S4599" s="213"/>
      <c r="T4599" s="214"/>
      <c r="AT4599" s="215" t="s">
        <v>546</v>
      </c>
      <c r="AU4599" s="215" t="s">
        <v>85</v>
      </c>
      <c r="AV4599" s="13" t="s">
        <v>85</v>
      </c>
      <c r="AW4599" s="13" t="s">
        <v>33</v>
      </c>
      <c r="AX4599" s="13" t="s">
        <v>72</v>
      </c>
      <c r="AY4599" s="215" t="s">
        <v>525</v>
      </c>
    </row>
    <row r="4600" spans="2:51" s="13" customFormat="1" ht="11.25">
      <c r="B4600" s="204"/>
      <c r="C4600" s="205"/>
      <c r="D4600" s="206" t="s">
        <v>546</v>
      </c>
      <c r="E4600" s="207" t="s">
        <v>19</v>
      </c>
      <c r="F4600" s="208" t="s">
        <v>4738</v>
      </c>
      <c r="G4600" s="205"/>
      <c r="H4600" s="209">
        <v>-14.3</v>
      </c>
      <c r="I4600" s="210"/>
      <c r="J4600" s="205"/>
      <c r="K4600" s="205"/>
      <c r="L4600" s="211"/>
      <c r="M4600" s="212"/>
      <c r="N4600" s="213"/>
      <c r="O4600" s="213"/>
      <c r="P4600" s="213"/>
      <c r="Q4600" s="213"/>
      <c r="R4600" s="213"/>
      <c r="S4600" s="213"/>
      <c r="T4600" s="214"/>
      <c r="AT4600" s="215" t="s">
        <v>546</v>
      </c>
      <c r="AU4600" s="215" t="s">
        <v>85</v>
      </c>
      <c r="AV4600" s="13" t="s">
        <v>85</v>
      </c>
      <c r="AW4600" s="13" t="s">
        <v>33</v>
      </c>
      <c r="AX4600" s="13" t="s">
        <v>72</v>
      </c>
      <c r="AY4600" s="215" t="s">
        <v>525</v>
      </c>
    </row>
    <row r="4601" spans="2:51" s="16" customFormat="1" ht="11.25">
      <c r="B4601" s="237"/>
      <c r="C4601" s="238"/>
      <c r="D4601" s="206" t="s">
        <v>546</v>
      </c>
      <c r="E4601" s="239" t="s">
        <v>135</v>
      </c>
      <c r="F4601" s="240" t="s">
        <v>590</v>
      </c>
      <c r="G4601" s="238"/>
      <c r="H4601" s="241">
        <v>168.15</v>
      </c>
      <c r="I4601" s="242"/>
      <c r="J4601" s="238"/>
      <c r="K4601" s="238"/>
      <c r="L4601" s="243"/>
      <c r="M4601" s="244"/>
      <c r="N4601" s="245"/>
      <c r="O4601" s="245"/>
      <c r="P4601" s="245"/>
      <c r="Q4601" s="245"/>
      <c r="R4601" s="245"/>
      <c r="S4601" s="245"/>
      <c r="T4601" s="246"/>
      <c r="AT4601" s="247" t="s">
        <v>546</v>
      </c>
      <c r="AU4601" s="247" t="s">
        <v>85</v>
      </c>
      <c r="AV4601" s="16" t="s">
        <v>573</v>
      </c>
      <c r="AW4601" s="16" t="s">
        <v>33</v>
      </c>
      <c r="AX4601" s="16" t="s">
        <v>72</v>
      </c>
      <c r="AY4601" s="247" t="s">
        <v>525</v>
      </c>
    </row>
    <row r="4602" spans="2:51" s="15" customFormat="1" ht="11.25">
      <c r="B4602" s="227"/>
      <c r="C4602" s="228"/>
      <c r="D4602" s="206" t="s">
        <v>546</v>
      </c>
      <c r="E4602" s="229" t="s">
        <v>19</v>
      </c>
      <c r="F4602" s="230" t="s">
        <v>1928</v>
      </c>
      <c r="G4602" s="228"/>
      <c r="H4602" s="229" t="s">
        <v>19</v>
      </c>
      <c r="I4602" s="231"/>
      <c r="J4602" s="228"/>
      <c r="K4602" s="228"/>
      <c r="L4602" s="232"/>
      <c r="M4602" s="233"/>
      <c r="N4602" s="234"/>
      <c r="O4602" s="234"/>
      <c r="P4602" s="234"/>
      <c r="Q4602" s="234"/>
      <c r="R4602" s="234"/>
      <c r="S4602" s="234"/>
      <c r="T4602" s="235"/>
      <c r="AT4602" s="236" t="s">
        <v>546</v>
      </c>
      <c r="AU4602" s="236" t="s">
        <v>85</v>
      </c>
      <c r="AV4602" s="15" t="s">
        <v>79</v>
      </c>
      <c r="AW4602" s="15" t="s">
        <v>33</v>
      </c>
      <c r="AX4602" s="15" t="s">
        <v>72</v>
      </c>
      <c r="AY4602" s="236" t="s">
        <v>525</v>
      </c>
    </row>
    <row r="4603" spans="2:51" s="13" customFormat="1" ht="11.25">
      <c r="B4603" s="204"/>
      <c r="C4603" s="205"/>
      <c r="D4603" s="206" t="s">
        <v>546</v>
      </c>
      <c r="E4603" s="207" t="s">
        <v>19</v>
      </c>
      <c r="F4603" s="208" t="s">
        <v>2571</v>
      </c>
      <c r="G4603" s="205"/>
      <c r="H4603" s="209">
        <v>68.8</v>
      </c>
      <c r="I4603" s="210"/>
      <c r="J4603" s="205"/>
      <c r="K4603" s="205"/>
      <c r="L4603" s="211"/>
      <c r="M4603" s="212"/>
      <c r="N4603" s="213"/>
      <c r="O4603" s="213"/>
      <c r="P4603" s="213"/>
      <c r="Q4603" s="213"/>
      <c r="R4603" s="213"/>
      <c r="S4603" s="213"/>
      <c r="T4603" s="214"/>
      <c r="AT4603" s="215" t="s">
        <v>546</v>
      </c>
      <c r="AU4603" s="215" t="s">
        <v>85</v>
      </c>
      <c r="AV4603" s="13" t="s">
        <v>85</v>
      </c>
      <c r="AW4603" s="13" t="s">
        <v>33</v>
      </c>
      <c r="AX4603" s="13" t="s">
        <v>72</v>
      </c>
      <c r="AY4603" s="215" t="s">
        <v>525</v>
      </c>
    </row>
    <row r="4604" spans="2:51" s="13" customFormat="1" ht="11.25">
      <c r="B4604" s="204"/>
      <c r="C4604" s="205"/>
      <c r="D4604" s="206" t="s">
        <v>546</v>
      </c>
      <c r="E4604" s="207" t="s">
        <v>19</v>
      </c>
      <c r="F4604" s="208" t="s">
        <v>4739</v>
      </c>
      <c r="G4604" s="205"/>
      <c r="H4604" s="209">
        <v>-10.050000000000001</v>
      </c>
      <c r="I4604" s="210"/>
      <c r="J4604" s="205"/>
      <c r="K4604" s="205"/>
      <c r="L4604" s="211"/>
      <c r="M4604" s="212"/>
      <c r="N4604" s="213"/>
      <c r="O4604" s="213"/>
      <c r="P4604" s="213"/>
      <c r="Q4604" s="213"/>
      <c r="R4604" s="213"/>
      <c r="S4604" s="213"/>
      <c r="T4604" s="214"/>
      <c r="AT4604" s="215" t="s">
        <v>546</v>
      </c>
      <c r="AU4604" s="215" t="s">
        <v>85</v>
      </c>
      <c r="AV4604" s="13" t="s">
        <v>85</v>
      </c>
      <c r="AW4604" s="13" t="s">
        <v>33</v>
      </c>
      <c r="AX4604" s="13" t="s">
        <v>72</v>
      </c>
      <c r="AY4604" s="215" t="s">
        <v>525</v>
      </c>
    </row>
    <row r="4605" spans="2:51" s="13" customFormat="1" ht="11.25">
      <c r="B4605" s="204"/>
      <c r="C4605" s="205"/>
      <c r="D4605" s="206" t="s">
        <v>546</v>
      </c>
      <c r="E4605" s="207" t="s">
        <v>19</v>
      </c>
      <c r="F4605" s="208" t="s">
        <v>4740</v>
      </c>
      <c r="G4605" s="205"/>
      <c r="H4605" s="209">
        <v>-8.5</v>
      </c>
      <c r="I4605" s="210"/>
      <c r="J4605" s="205"/>
      <c r="K4605" s="205"/>
      <c r="L4605" s="211"/>
      <c r="M4605" s="212"/>
      <c r="N4605" s="213"/>
      <c r="O4605" s="213"/>
      <c r="P4605" s="213"/>
      <c r="Q4605" s="213"/>
      <c r="R4605" s="213"/>
      <c r="S4605" s="213"/>
      <c r="T4605" s="214"/>
      <c r="AT4605" s="215" t="s">
        <v>546</v>
      </c>
      <c r="AU4605" s="215" t="s">
        <v>85</v>
      </c>
      <c r="AV4605" s="13" t="s">
        <v>85</v>
      </c>
      <c r="AW4605" s="13" t="s">
        <v>33</v>
      </c>
      <c r="AX4605" s="13" t="s">
        <v>72</v>
      </c>
      <c r="AY4605" s="215" t="s">
        <v>525</v>
      </c>
    </row>
    <row r="4606" spans="2:51" s="15" customFormat="1" ht="11.25">
      <c r="B4606" s="227"/>
      <c r="C4606" s="228"/>
      <c r="D4606" s="206" t="s">
        <v>546</v>
      </c>
      <c r="E4606" s="229" t="s">
        <v>19</v>
      </c>
      <c r="F4606" s="230" t="s">
        <v>1931</v>
      </c>
      <c r="G4606" s="228"/>
      <c r="H4606" s="229" t="s">
        <v>19</v>
      </c>
      <c r="I4606" s="231"/>
      <c r="J4606" s="228"/>
      <c r="K4606" s="228"/>
      <c r="L4606" s="232"/>
      <c r="M4606" s="233"/>
      <c r="N4606" s="234"/>
      <c r="O4606" s="234"/>
      <c r="P4606" s="234"/>
      <c r="Q4606" s="234"/>
      <c r="R4606" s="234"/>
      <c r="S4606" s="234"/>
      <c r="T4606" s="235"/>
      <c r="AT4606" s="236" t="s">
        <v>546</v>
      </c>
      <c r="AU4606" s="236" t="s">
        <v>85</v>
      </c>
      <c r="AV4606" s="15" t="s">
        <v>79</v>
      </c>
      <c r="AW4606" s="15" t="s">
        <v>33</v>
      </c>
      <c r="AX4606" s="15" t="s">
        <v>72</v>
      </c>
      <c r="AY4606" s="236" t="s">
        <v>525</v>
      </c>
    </row>
    <row r="4607" spans="2:51" s="13" customFormat="1" ht="11.25">
      <c r="B4607" s="204"/>
      <c r="C4607" s="205"/>
      <c r="D4607" s="206" t="s">
        <v>546</v>
      </c>
      <c r="E4607" s="207" t="s">
        <v>19</v>
      </c>
      <c r="F4607" s="208" t="s">
        <v>4727</v>
      </c>
      <c r="G4607" s="205"/>
      <c r="H4607" s="209">
        <v>16.8</v>
      </c>
      <c r="I4607" s="210"/>
      <c r="J4607" s="205"/>
      <c r="K4607" s="205"/>
      <c r="L4607" s="211"/>
      <c r="M4607" s="212"/>
      <c r="N4607" s="213"/>
      <c r="O4607" s="213"/>
      <c r="P4607" s="213"/>
      <c r="Q4607" s="213"/>
      <c r="R4607" s="213"/>
      <c r="S4607" s="213"/>
      <c r="T4607" s="214"/>
      <c r="AT4607" s="215" t="s">
        <v>546</v>
      </c>
      <c r="AU4607" s="215" t="s">
        <v>85</v>
      </c>
      <c r="AV4607" s="13" t="s">
        <v>85</v>
      </c>
      <c r="AW4607" s="13" t="s">
        <v>33</v>
      </c>
      <c r="AX4607" s="13" t="s">
        <v>72</v>
      </c>
      <c r="AY4607" s="215" t="s">
        <v>525</v>
      </c>
    </row>
    <row r="4608" spans="2:51" s="15" customFormat="1" ht="11.25">
      <c r="B4608" s="227"/>
      <c r="C4608" s="228"/>
      <c r="D4608" s="206" t="s">
        <v>546</v>
      </c>
      <c r="E4608" s="229" t="s">
        <v>19</v>
      </c>
      <c r="F4608" s="230" t="s">
        <v>2110</v>
      </c>
      <c r="G4608" s="228"/>
      <c r="H4608" s="229" t="s">
        <v>19</v>
      </c>
      <c r="I4608" s="231"/>
      <c r="J4608" s="228"/>
      <c r="K4608" s="228"/>
      <c r="L4608" s="232"/>
      <c r="M4608" s="233"/>
      <c r="N4608" s="234"/>
      <c r="O4608" s="234"/>
      <c r="P4608" s="234"/>
      <c r="Q4608" s="234"/>
      <c r="R4608" s="234"/>
      <c r="S4608" s="234"/>
      <c r="T4608" s="235"/>
      <c r="AT4608" s="236" t="s">
        <v>546</v>
      </c>
      <c r="AU4608" s="236" t="s">
        <v>85</v>
      </c>
      <c r="AV4608" s="15" t="s">
        <v>79</v>
      </c>
      <c r="AW4608" s="15" t="s">
        <v>33</v>
      </c>
      <c r="AX4608" s="15" t="s">
        <v>72</v>
      </c>
      <c r="AY4608" s="236" t="s">
        <v>525</v>
      </c>
    </row>
    <row r="4609" spans="1:65" s="13" customFormat="1" ht="11.25">
      <c r="B4609" s="204"/>
      <c r="C4609" s="205"/>
      <c r="D4609" s="206" t="s">
        <v>546</v>
      </c>
      <c r="E4609" s="207" t="s">
        <v>19</v>
      </c>
      <c r="F4609" s="208" t="s">
        <v>4741</v>
      </c>
      <c r="G4609" s="205"/>
      <c r="H4609" s="209">
        <v>14.7</v>
      </c>
      <c r="I4609" s="210"/>
      <c r="J4609" s="205"/>
      <c r="K4609" s="205"/>
      <c r="L4609" s="211"/>
      <c r="M4609" s="212"/>
      <c r="N4609" s="213"/>
      <c r="O4609" s="213"/>
      <c r="P4609" s="213"/>
      <c r="Q4609" s="213"/>
      <c r="R4609" s="213"/>
      <c r="S4609" s="213"/>
      <c r="T4609" s="214"/>
      <c r="AT4609" s="215" t="s">
        <v>546</v>
      </c>
      <c r="AU4609" s="215" t="s">
        <v>85</v>
      </c>
      <c r="AV4609" s="13" t="s">
        <v>85</v>
      </c>
      <c r="AW4609" s="13" t="s">
        <v>33</v>
      </c>
      <c r="AX4609" s="13" t="s">
        <v>72</v>
      </c>
      <c r="AY4609" s="215" t="s">
        <v>525</v>
      </c>
    </row>
    <row r="4610" spans="1:65" s="15" customFormat="1" ht="11.25">
      <c r="B4610" s="227"/>
      <c r="C4610" s="228"/>
      <c r="D4610" s="206" t="s">
        <v>546</v>
      </c>
      <c r="E4610" s="229" t="s">
        <v>19</v>
      </c>
      <c r="F4610" s="230" t="s">
        <v>2112</v>
      </c>
      <c r="G4610" s="228"/>
      <c r="H4610" s="229" t="s">
        <v>19</v>
      </c>
      <c r="I4610" s="231"/>
      <c r="J4610" s="228"/>
      <c r="K4610" s="228"/>
      <c r="L4610" s="232"/>
      <c r="M4610" s="233"/>
      <c r="N4610" s="234"/>
      <c r="O4610" s="234"/>
      <c r="P4610" s="234"/>
      <c r="Q4610" s="234"/>
      <c r="R4610" s="234"/>
      <c r="S4610" s="234"/>
      <c r="T4610" s="235"/>
      <c r="AT4610" s="236" t="s">
        <v>546</v>
      </c>
      <c r="AU4610" s="236" t="s">
        <v>85</v>
      </c>
      <c r="AV4610" s="15" t="s">
        <v>79</v>
      </c>
      <c r="AW4610" s="15" t="s">
        <v>33</v>
      </c>
      <c r="AX4610" s="15" t="s">
        <v>72</v>
      </c>
      <c r="AY4610" s="236" t="s">
        <v>525</v>
      </c>
    </row>
    <row r="4611" spans="1:65" s="13" customFormat="1" ht="11.25">
      <c r="B4611" s="204"/>
      <c r="C4611" s="205"/>
      <c r="D4611" s="206" t="s">
        <v>546</v>
      </c>
      <c r="E4611" s="207" t="s">
        <v>19</v>
      </c>
      <c r="F4611" s="208" t="s">
        <v>4742</v>
      </c>
      <c r="G4611" s="205"/>
      <c r="H4611" s="209">
        <v>16.8</v>
      </c>
      <c r="I4611" s="210"/>
      <c r="J4611" s="205"/>
      <c r="K4611" s="205"/>
      <c r="L4611" s="211"/>
      <c r="M4611" s="212"/>
      <c r="N4611" s="213"/>
      <c r="O4611" s="213"/>
      <c r="P4611" s="213"/>
      <c r="Q4611" s="213"/>
      <c r="R4611" s="213"/>
      <c r="S4611" s="213"/>
      <c r="T4611" s="214"/>
      <c r="AT4611" s="215" t="s">
        <v>546</v>
      </c>
      <c r="AU4611" s="215" t="s">
        <v>85</v>
      </c>
      <c r="AV4611" s="13" t="s">
        <v>85</v>
      </c>
      <c r="AW4611" s="13" t="s">
        <v>33</v>
      </c>
      <c r="AX4611" s="13" t="s">
        <v>72</v>
      </c>
      <c r="AY4611" s="215" t="s">
        <v>525</v>
      </c>
    </row>
    <row r="4612" spans="1:65" s="15" customFormat="1" ht="11.25">
      <c r="B4612" s="227"/>
      <c r="C4612" s="228"/>
      <c r="D4612" s="206" t="s">
        <v>546</v>
      </c>
      <c r="E4612" s="229" t="s">
        <v>19</v>
      </c>
      <c r="F4612" s="230" t="s">
        <v>2116</v>
      </c>
      <c r="G4612" s="228"/>
      <c r="H4612" s="229" t="s">
        <v>19</v>
      </c>
      <c r="I4612" s="231"/>
      <c r="J4612" s="228"/>
      <c r="K4612" s="228"/>
      <c r="L4612" s="232"/>
      <c r="M4612" s="233"/>
      <c r="N4612" s="234"/>
      <c r="O4612" s="234"/>
      <c r="P4612" s="234"/>
      <c r="Q4612" s="234"/>
      <c r="R4612" s="234"/>
      <c r="S4612" s="234"/>
      <c r="T4612" s="235"/>
      <c r="AT4612" s="236" t="s">
        <v>546</v>
      </c>
      <c r="AU4612" s="236" t="s">
        <v>85</v>
      </c>
      <c r="AV4612" s="15" t="s">
        <v>79</v>
      </c>
      <c r="AW4612" s="15" t="s">
        <v>33</v>
      </c>
      <c r="AX4612" s="15" t="s">
        <v>72</v>
      </c>
      <c r="AY4612" s="236" t="s">
        <v>525</v>
      </c>
    </row>
    <row r="4613" spans="1:65" s="13" customFormat="1" ht="11.25">
      <c r="B4613" s="204"/>
      <c r="C4613" s="205"/>
      <c r="D4613" s="206" t="s">
        <v>546</v>
      </c>
      <c r="E4613" s="207" t="s">
        <v>19</v>
      </c>
      <c r="F4613" s="208" t="s">
        <v>4743</v>
      </c>
      <c r="G4613" s="205"/>
      <c r="H4613" s="209">
        <v>17</v>
      </c>
      <c r="I4613" s="210"/>
      <c r="J4613" s="205"/>
      <c r="K4613" s="205"/>
      <c r="L4613" s="211"/>
      <c r="M4613" s="212"/>
      <c r="N4613" s="213"/>
      <c r="O4613" s="213"/>
      <c r="P4613" s="213"/>
      <c r="Q4613" s="213"/>
      <c r="R4613" s="213"/>
      <c r="S4613" s="213"/>
      <c r="T4613" s="214"/>
      <c r="AT4613" s="215" t="s">
        <v>546</v>
      </c>
      <c r="AU4613" s="215" t="s">
        <v>85</v>
      </c>
      <c r="AV4613" s="13" t="s">
        <v>85</v>
      </c>
      <c r="AW4613" s="13" t="s">
        <v>33</v>
      </c>
      <c r="AX4613" s="13" t="s">
        <v>72</v>
      </c>
      <c r="AY4613" s="215" t="s">
        <v>525</v>
      </c>
    </row>
    <row r="4614" spans="1:65" s="15" customFormat="1" ht="11.25">
      <c r="B4614" s="227"/>
      <c r="C4614" s="228"/>
      <c r="D4614" s="206" t="s">
        <v>546</v>
      </c>
      <c r="E4614" s="229" t="s">
        <v>19</v>
      </c>
      <c r="F4614" s="230" t="s">
        <v>2121</v>
      </c>
      <c r="G4614" s="228"/>
      <c r="H4614" s="229" t="s">
        <v>19</v>
      </c>
      <c r="I4614" s="231"/>
      <c r="J4614" s="228"/>
      <c r="K4614" s="228"/>
      <c r="L4614" s="232"/>
      <c r="M4614" s="233"/>
      <c r="N4614" s="234"/>
      <c r="O4614" s="234"/>
      <c r="P4614" s="234"/>
      <c r="Q4614" s="234"/>
      <c r="R4614" s="234"/>
      <c r="S4614" s="234"/>
      <c r="T4614" s="235"/>
      <c r="AT4614" s="236" t="s">
        <v>546</v>
      </c>
      <c r="AU4614" s="236" t="s">
        <v>85</v>
      </c>
      <c r="AV4614" s="15" t="s">
        <v>79</v>
      </c>
      <c r="AW4614" s="15" t="s">
        <v>33</v>
      </c>
      <c r="AX4614" s="15" t="s">
        <v>72</v>
      </c>
      <c r="AY4614" s="236" t="s">
        <v>525</v>
      </c>
    </row>
    <row r="4615" spans="1:65" s="13" customFormat="1" ht="11.25">
      <c r="B4615" s="204"/>
      <c r="C4615" s="205"/>
      <c r="D4615" s="206" t="s">
        <v>546</v>
      </c>
      <c r="E4615" s="207" t="s">
        <v>19</v>
      </c>
      <c r="F4615" s="208" t="s">
        <v>4744</v>
      </c>
      <c r="G4615" s="205"/>
      <c r="H4615" s="209">
        <v>17.600000000000001</v>
      </c>
      <c r="I4615" s="210"/>
      <c r="J4615" s="205"/>
      <c r="K4615" s="205"/>
      <c r="L4615" s="211"/>
      <c r="M4615" s="212"/>
      <c r="N4615" s="213"/>
      <c r="O4615" s="213"/>
      <c r="P4615" s="213"/>
      <c r="Q4615" s="213"/>
      <c r="R4615" s="213"/>
      <c r="S4615" s="213"/>
      <c r="T4615" s="214"/>
      <c r="AT4615" s="215" t="s">
        <v>546</v>
      </c>
      <c r="AU4615" s="215" t="s">
        <v>85</v>
      </c>
      <c r="AV4615" s="13" t="s">
        <v>85</v>
      </c>
      <c r="AW4615" s="13" t="s">
        <v>33</v>
      </c>
      <c r="AX4615" s="13" t="s">
        <v>72</v>
      </c>
      <c r="AY4615" s="215" t="s">
        <v>525</v>
      </c>
    </row>
    <row r="4616" spans="1:65" s="15" customFormat="1" ht="11.25">
      <c r="B4616" s="227"/>
      <c r="C4616" s="228"/>
      <c r="D4616" s="206" t="s">
        <v>546</v>
      </c>
      <c r="E4616" s="229" t="s">
        <v>19</v>
      </c>
      <c r="F4616" s="230" t="s">
        <v>2125</v>
      </c>
      <c r="G4616" s="228"/>
      <c r="H4616" s="229" t="s">
        <v>19</v>
      </c>
      <c r="I4616" s="231"/>
      <c r="J4616" s="228"/>
      <c r="K4616" s="228"/>
      <c r="L4616" s="232"/>
      <c r="M4616" s="233"/>
      <c r="N4616" s="234"/>
      <c r="O4616" s="234"/>
      <c r="P4616" s="234"/>
      <c r="Q4616" s="234"/>
      <c r="R4616" s="234"/>
      <c r="S4616" s="234"/>
      <c r="T4616" s="235"/>
      <c r="AT4616" s="236" t="s">
        <v>546</v>
      </c>
      <c r="AU4616" s="236" t="s">
        <v>85</v>
      </c>
      <c r="AV4616" s="15" t="s">
        <v>79</v>
      </c>
      <c r="AW4616" s="15" t="s">
        <v>33</v>
      </c>
      <c r="AX4616" s="15" t="s">
        <v>72</v>
      </c>
      <c r="AY4616" s="236" t="s">
        <v>525</v>
      </c>
    </row>
    <row r="4617" spans="1:65" s="13" customFormat="1" ht="11.25">
      <c r="B4617" s="204"/>
      <c r="C4617" s="205"/>
      <c r="D4617" s="206" t="s">
        <v>546</v>
      </c>
      <c r="E4617" s="207" t="s">
        <v>19</v>
      </c>
      <c r="F4617" s="208" t="s">
        <v>4732</v>
      </c>
      <c r="G4617" s="205"/>
      <c r="H4617" s="209">
        <v>16.7</v>
      </c>
      <c r="I4617" s="210"/>
      <c r="J4617" s="205"/>
      <c r="K4617" s="205"/>
      <c r="L4617" s="211"/>
      <c r="M4617" s="212"/>
      <c r="N4617" s="213"/>
      <c r="O4617" s="213"/>
      <c r="P4617" s="213"/>
      <c r="Q4617" s="213"/>
      <c r="R4617" s="213"/>
      <c r="S4617" s="213"/>
      <c r="T4617" s="214"/>
      <c r="AT4617" s="215" t="s">
        <v>546</v>
      </c>
      <c r="AU4617" s="215" t="s">
        <v>85</v>
      </c>
      <c r="AV4617" s="13" t="s">
        <v>85</v>
      </c>
      <c r="AW4617" s="13" t="s">
        <v>33</v>
      </c>
      <c r="AX4617" s="13" t="s">
        <v>72</v>
      </c>
      <c r="AY4617" s="215" t="s">
        <v>525</v>
      </c>
    </row>
    <row r="4618" spans="1:65" s="15" customFormat="1" ht="11.25">
      <c r="B4618" s="227"/>
      <c r="C4618" s="228"/>
      <c r="D4618" s="206" t="s">
        <v>546</v>
      </c>
      <c r="E4618" s="229" t="s">
        <v>19</v>
      </c>
      <c r="F4618" s="230" t="s">
        <v>1933</v>
      </c>
      <c r="G4618" s="228"/>
      <c r="H4618" s="229" t="s">
        <v>19</v>
      </c>
      <c r="I4618" s="231"/>
      <c r="J4618" s="228"/>
      <c r="K4618" s="228"/>
      <c r="L4618" s="232"/>
      <c r="M4618" s="233"/>
      <c r="N4618" s="234"/>
      <c r="O4618" s="234"/>
      <c r="P4618" s="234"/>
      <c r="Q4618" s="234"/>
      <c r="R4618" s="234"/>
      <c r="S4618" s="234"/>
      <c r="T4618" s="235"/>
      <c r="AT4618" s="236" t="s">
        <v>546</v>
      </c>
      <c r="AU4618" s="236" t="s">
        <v>85</v>
      </c>
      <c r="AV4618" s="15" t="s">
        <v>79</v>
      </c>
      <c r="AW4618" s="15" t="s">
        <v>33</v>
      </c>
      <c r="AX4618" s="15" t="s">
        <v>72</v>
      </c>
      <c r="AY4618" s="236" t="s">
        <v>525</v>
      </c>
    </row>
    <row r="4619" spans="1:65" s="13" customFormat="1" ht="11.25">
      <c r="B4619" s="204"/>
      <c r="C4619" s="205"/>
      <c r="D4619" s="206" t="s">
        <v>546</v>
      </c>
      <c r="E4619" s="207" t="s">
        <v>19</v>
      </c>
      <c r="F4619" s="208" t="s">
        <v>2573</v>
      </c>
      <c r="G4619" s="205"/>
      <c r="H4619" s="209">
        <v>33.1</v>
      </c>
      <c r="I4619" s="210"/>
      <c r="J4619" s="205"/>
      <c r="K4619" s="205"/>
      <c r="L4619" s="211"/>
      <c r="M4619" s="212"/>
      <c r="N4619" s="213"/>
      <c r="O4619" s="213"/>
      <c r="P4619" s="213"/>
      <c r="Q4619" s="213"/>
      <c r="R4619" s="213"/>
      <c r="S4619" s="213"/>
      <c r="T4619" s="214"/>
      <c r="AT4619" s="215" t="s">
        <v>546</v>
      </c>
      <c r="AU4619" s="215" t="s">
        <v>85</v>
      </c>
      <c r="AV4619" s="13" t="s">
        <v>85</v>
      </c>
      <c r="AW4619" s="13" t="s">
        <v>33</v>
      </c>
      <c r="AX4619" s="13" t="s">
        <v>72</v>
      </c>
      <c r="AY4619" s="215" t="s">
        <v>525</v>
      </c>
    </row>
    <row r="4620" spans="1:65" s="13" customFormat="1" ht="11.25">
      <c r="B4620" s="204"/>
      <c r="C4620" s="205"/>
      <c r="D4620" s="206" t="s">
        <v>546</v>
      </c>
      <c r="E4620" s="207" t="s">
        <v>19</v>
      </c>
      <c r="F4620" s="208" t="s">
        <v>4745</v>
      </c>
      <c r="G4620" s="205"/>
      <c r="H4620" s="209">
        <v>-13.3</v>
      </c>
      <c r="I4620" s="210"/>
      <c r="J4620" s="205"/>
      <c r="K4620" s="205"/>
      <c r="L4620" s="211"/>
      <c r="M4620" s="212"/>
      <c r="N4620" s="213"/>
      <c r="O4620" s="213"/>
      <c r="P4620" s="213"/>
      <c r="Q4620" s="213"/>
      <c r="R4620" s="213"/>
      <c r="S4620" s="213"/>
      <c r="T4620" s="214"/>
      <c r="AT4620" s="215" t="s">
        <v>546</v>
      </c>
      <c r="AU4620" s="215" t="s">
        <v>85</v>
      </c>
      <c r="AV4620" s="13" t="s">
        <v>85</v>
      </c>
      <c r="AW4620" s="13" t="s">
        <v>33</v>
      </c>
      <c r="AX4620" s="13" t="s">
        <v>72</v>
      </c>
      <c r="AY4620" s="215" t="s">
        <v>525</v>
      </c>
    </row>
    <row r="4621" spans="1:65" s="13" customFormat="1" ht="11.25">
      <c r="B4621" s="204"/>
      <c r="C4621" s="205"/>
      <c r="D4621" s="206" t="s">
        <v>546</v>
      </c>
      <c r="E4621" s="207" t="s">
        <v>19</v>
      </c>
      <c r="F4621" s="208" t="s">
        <v>2574</v>
      </c>
      <c r="G4621" s="205"/>
      <c r="H4621" s="209">
        <v>5.64</v>
      </c>
      <c r="I4621" s="210"/>
      <c r="J4621" s="205"/>
      <c r="K4621" s="205"/>
      <c r="L4621" s="211"/>
      <c r="M4621" s="212"/>
      <c r="N4621" s="213"/>
      <c r="O4621" s="213"/>
      <c r="P4621" s="213"/>
      <c r="Q4621" s="213"/>
      <c r="R4621" s="213"/>
      <c r="S4621" s="213"/>
      <c r="T4621" s="214"/>
      <c r="AT4621" s="215" t="s">
        <v>546</v>
      </c>
      <c r="AU4621" s="215" t="s">
        <v>85</v>
      </c>
      <c r="AV4621" s="13" t="s">
        <v>85</v>
      </c>
      <c r="AW4621" s="13" t="s">
        <v>33</v>
      </c>
      <c r="AX4621" s="13" t="s">
        <v>72</v>
      </c>
      <c r="AY4621" s="215" t="s">
        <v>525</v>
      </c>
    </row>
    <row r="4622" spans="1:65" s="16" customFormat="1" ht="11.25">
      <c r="B4622" s="237"/>
      <c r="C4622" s="238"/>
      <c r="D4622" s="206" t="s">
        <v>546</v>
      </c>
      <c r="E4622" s="239" t="s">
        <v>138</v>
      </c>
      <c r="F4622" s="240" t="s">
        <v>590</v>
      </c>
      <c r="G4622" s="238"/>
      <c r="H4622" s="241">
        <v>175.29</v>
      </c>
      <c r="I4622" s="242"/>
      <c r="J4622" s="238"/>
      <c r="K4622" s="238"/>
      <c r="L4622" s="243"/>
      <c r="M4622" s="244"/>
      <c r="N4622" s="245"/>
      <c r="O4622" s="245"/>
      <c r="P4622" s="245"/>
      <c r="Q4622" s="245"/>
      <c r="R4622" s="245"/>
      <c r="S4622" s="245"/>
      <c r="T4622" s="246"/>
      <c r="AT4622" s="247" t="s">
        <v>546</v>
      </c>
      <c r="AU4622" s="247" t="s">
        <v>85</v>
      </c>
      <c r="AV4622" s="16" t="s">
        <v>573</v>
      </c>
      <c r="AW4622" s="16" t="s">
        <v>33</v>
      </c>
      <c r="AX4622" s="16" t="s">
        <v>72</v>
      </c>
      <c r="AY4622" s="247" t="s">
        <v>525</v>
      </c>
    </row>
    <row r="4623" spans="1:65" s="14" customFormat="1" ht="11.25">
      <c r="B4623" s="216"/>
      <c r="C4623" s="217"/>
      <c r="D4623" s="206" t="s">
        <v>546</v>
      </c>
      <c r="E4623" s="218" t="s">
        <v>19</v>
      </c>
      <c r="F4623" s="219" t="s">
        <v>552</v>
      </c>
      <c r="G4623" s="217"/>
      <c r="H4623" s="220">
        <v>792.43299999999999</v>
      </c>
      <c r="I4623" s="221"/>
      <c r="J4623" s="217"/>
      <c r="K4623" s="217"/>
      <c r="L4623" s="222"/>
      <c r="M4623" s="223"/>
      <c r="N4623" s="224"/>
      <c r="O4623" s="224"/>
      <c r="P4623" s="224"/>
      <c r="Q4623" s="224"/>
      <c r="R4623" s="224"/>
      <c r="S4623" s="224"/>
      <c r="T4623" s="225"/>
      <c r="AT4623" s="226" t="s">
        <v>546</v>
      </c>
      <c r="AU4623" s="226" t="s">
        <v>85</v>
      </c>
      <c r="AV4623" s="14" t="s">
        <v>537</v>
      </c>
      <c r="AW4623" s="14" t="s">
        <v>33</v>
      </c>
      <c r="AX4623" s="14" t="s">
        <v>79</v>
      </c>
      <c r="AY4623" s="226" t="s">
        <v>525</v>
      </c>
    </row>
    <row r="4624" spans="1:65" s="2" customFormat="1" ht="24.2" customHeight="1">
      <c r="A4624" s="38"/>
      <c r="B4624" s="39"/>
      <c r="C4624" s="186" t="s">
        <v>4746</v>
      </c>
      <c r="D4624" s="186" t="s">
        <v>533</v>
      </c>
      <c r="E4624" s="187" t="s">
        <v>4747</v>
      </c>
      <c r="F4624" s="188" t="s">
        <v>4748</v>
      </c>
      <c r="G4624" s="189" t="s">
        <v>651</v>
      </c>
      <c r="H4624" s="190">
        <v>236</v>
      </c>
      <c r="I4624" s="191"/>
      <c r="J4624" s="192">
        <f>ROUND(I4624*H4624,2)</f>
        <v>0</v>
      </c>
      <c r="K4624" s="188" t="s">
        <v>536</v>
      </c>
      <c r="L4624" s="43"/>
      <c r="M4624" s="193" t="s">
        <v>19</v>
      </c>
      <c r="N4624" s="194" t="s">
        <v>44</v>
      </c>
      <c r="O4624" s="68"/>
      <c r="P4624" s="195">
        <f>O4624*H4624</f>
        <v>0</v>
      </c>
      <c r="Q4624" s="195">
        <v>4.0000000000000003E-5</v>
      </c>
      <c r="R4624" s="195">
        <f>Q4624*H4624</f>
        <v>9.4400000000000005E-3</v>
      </c>
      <c r="S4624" s="195">
        <v>0</v>
      </c>
      <c r="T4624" s="196">
        <f>S4624*H4624</f>
        <v>0</v>
      </c>
      <c r="U4624" s="38"/>
      <c r="V4624" s="38"/>
      <c r="W4624" s="38"/>
      <c r="X4624" s="38"/>
      <c r="Y4624" s="38"/>
      <c r="Z4624" s="38"/>
      <c r="AA4624" s="38"/>
      <c r="AB4624" s="38"/>
      <c r="AC4624" s="38"/>
      <c r="AD4624" s="38"/>
      <c r="AE4624" s="38"/>
      <c r="AR4624" s="197" t="s">
        <v>642</v>
      </c>
      <c r="AT4624" s="197" t="s">
        <v>533</v>
      </c>
      <c r="AU4624" s="197" t="s">
        <v>85</v>
      </c>
      <c r="AY4624" s="21" t="s">
        <v>525</v>
      </c>
      <c r="BE4624" s="198">
        <f>IF(N4624="základní",J4624,0)</f>
        <v>0</v>
      </c>
      <c r="BF4624" s="198">
        <f>IF(N4624="snížená",J4624,0)</f>
        <v>0</v>
      </c>
      <c r="BG4624" s="198">
        <f>IF(N4624="zákl. přenesená",J4624,0)</f>
        <v>0</v>
      </c>
      <c r="BH4624" s="198">
        <f>IF(N4624="sníž. přenesená",J4624,0)</f>
        <v>0</v>
      </c>
      <c r="BI4624" s="198">
        <f>IF(N4624="nulová",J4624,0)</f>
        <v>0</v>
      </c>
      <c r="BJ4624" s="21" t="s">
        <v>85</v>
      </c>
      <c r="BK4624" s="198">
        <f>ROUND(I4624*H4624,2)</f>
        <v>0</v>
      </c>
      <c r="BL4624" s="21" t="s">
        <v>642</v>
      </c>
      <c r="BM4624" s="197" t="s">
        <v>4749</v>
      </c>
    </row>
    <row r="4625" spans="1:51" s="2" customFormat="1" ht="11.25">
      <c r="A4625" s="38"/>
      <c r="B4625" s="39"/>
      <c r="C4625" s="40"/>
      <c r="D4625" s="199" t="s">
        <v>542</v>
      </c>
      <c r="E4625" s="40"/>
      <c r="F4625" s="200" t="s">
        <v>4750</v>
      </c>
      <c r="G4625" s="40"/>
      <c r="H4625" s="40"/>
      <c r="I4625" s="201"/>
      <c r="J4625" s="40"/>
      <c r="K4625" s="40"/>
      <c r="L4625" s="43"/>
      <c r="M4625" s="202"/>
      <c r="N4625" s="203"/>
      <c r="O4625" s="68"/>
      <c r="P4625" s="68"/>
      <c r="Q4625" s="68"/>
      <c r="R4625" s="68"/>
      <c r="S4625" s="68"/>
      <c r="T4625" s="69"/>
      <c r="U4625" s="38"/>
      <c r="V4625" s="38"/>
      <c r="W4625" s="38"/>
      <c r="X4625" s="38"/>
      <c r="Y4625" s="38"/>
      <c r="Z4625" s="38"/>
      <c r="AA4625" s="38"/>
      <c r="AB4625" s="38"/>
      <c r="AC4625" s="38"/>
      <c r="AD4625" s="38"/>
      <c r="AE4625" s="38"/>
      <c r="AT4625" s="21" t="s">
        <v>542</v>
      </c>
      <c r="AU4625" s="21" t="s">
        <v>85</v>
      </c>
    </row>
    <row r="4626" spans="1:51" s="15" customFormat="1" ht="11.25">
      <c r="B4626" s="227"/>
      <c r="C4626" s="228"/>
      <c r="D4626" s="206" t="s">
        <v>546</v>
      </c>
      <c r="E4626" s="229" t="s">
        <v>19</v>
      </c>
      <c r="F4626" s="230" t="s">
        <v>1871</v>
      </c>
      <c r="G4626" s="228"/>
      <c r="H4626" s="229" t="s">
        <v>19</v>
      </c>
      <c r="I4626" s="231"/>
      <c r="J4626" s="228"/>
      <c r="K4626" s="228"/>
      <c r="L4626" s="232"/>
      <c r="M4626" s="233"/>
      <c r="N4626" s="234"/>
      <c r="O4626" s="234"/>
      <c r="P4626" s="234"/>
      <c r="Q4626" s="234"/>
      <c r="R4626" s="234"/>
      <c r="S4626" s="234"/>
      <c r="T4626" s="235"/>
      <c r="AT4626" s="236" t="s">
        <v>546</v>
      </c>
      <c r="AU4626" s="236" t="s">
        <v>85</v>
      </c>
      <c r="AV4626" s="15" t="s">
        <v>79</v>
      </c>
      <c r="AW4626" s="15" t="s">
        <v>33</v>
      </c>
      <c r="AX4626" s="15" t="s">
        <v>72</v>
      </c>
      <c r="AY4626" s="236" t="s">
        <v>525</v>
      </c>
    </row>
    <row r="4627" spans="1:51" s="13" customFormat="1" ht="11.25">
      <c r="B4627" s="204"/>
      <c r="C4627" s="205"/>
      <c r="D4627" s="206" t="s">
        <v>546</v>
      </c>
      <c r="E4627" s="207" t="s">
        <v>19</v>
      </c>
      <c r="F4627" s="208" t="s">
        <v>537</v>
      </c>
      <c r="G4627" s="205"/>
      <c r="H4627" s="209">
        <v>4</v>
      </c>
      <c r="I4627" s="210"/>
      <c r="J4627" s="205"/>
      <c r="K4627" s="205"/>
      <c r="L4627" s="211"/>
      <c r="M4627" s="212"/>
      <c r="N4627" s="213"/>
      <c r="O4627" s="213"/>
      <c r="P4627" s="213"/>
      <c r="Q4627" s="213"/>
      <c r="R4627" s="213"/>
      <c r="S4627" s="213"/>
      <c r="T4627" s="214"/>
      <c r="AT4627" s="215" t="s">
        <v>546</v>
      </c>
      <c r="AU4627" s="215" t="s">
        <v>85</v>
      </c>
      <c r="AV4627" s="13" t="s">
        <v>85</v>
      </c>
      <c r="AW4627" s="13" t="s">
        <v>33</v>
      </c>
      <c r="AX4627" s="13" t="s">
        <v>72</v>
      </c>
      <c r="AY4627" s="215" t="s">
        <v>525</v>
      </c>
    </row>
    <row r="4628" spans="1:51" s="15" customFormat="1" ht="11.25">
      <c r="B4628" s="227"/>
      <c r="C4628" s="228"/>
      <c r="D4628" s="206" t="s">
        <v>546</v>
      </c>
      <c r="E4628" s="229" t="s">
        <v>19</v>
      </c>
      <c r="F4628" s="230" t="s">
        <v>1835</v>
      </c>
      <c r="G4628" s="228"/>
      <c r="H4628" s="229" t="s">
        <v>19</v>
      </c>
      <c r="I4628" s="231"/>
      <c r="J4628" s="228"/>
      <c r="K4628" s="228"/>
      <c r="L4628" s="232"/>
      <c r="M4628" s="233"/>
      <c r="N4628" s="234"/>
      <c r="O4628" s="234"/>
      <c r="P4628" s="234"/>
      <c r="Q4628" s="234"/>
      <c r="R4628" s="234"/>
      <c r="S4628" s="234"/>
      <c r="T4628" s="235"/>
      <c r="AT4628" s="236" t="s">
        <v>546</v>
      </c>
      <c r="AU4628" s="236" t="s">
        <v>85</v>
      </c>
      <c r="AV4628" s="15" t="s">
        <v>79</v>
      </c>
      <c r="AW4628" s="15" t="s">
        <v>33</v>
      </c>
      <c r="AX4628" s="15" t="s">
        <v>72</v>
      </c>
      <c r="AY4628" s="236" t="s">
        <v>525</v>
      </c>
    </row>
    <row r="4629" spans="1:51" s="13" customFormat="1" ht="11.25">
      <c r="B4629" s="204"/>
      <c r="C4629" s="205"/>
      <c r="D4629" s="206" t="s">
        <v>546</v>
      </c>
      <c r="E4629" s="207" t="s">
        <v>19</v>
      </c>
      <c r="F4629" s="208" t="s">
        <v>537</v>
      </c>
      <c r="G4629" s="205"/>
      <c r="H4629" s="209">
        <v>4</v>
      </c>
      <c r="I4629" s="210"/>
      <c r="J4629" s="205"/>
      <c r="K4629" s="205"/>
      <c r="L4629" s="211"/>
      <c r="M4629" s="212"/>
      <c r="N4629" s="213"/>
      <c r="O4629" s="213"/>
      <c r="P4629" s="213"/>
      <c r="Q4629" s="213"/>
      <c r="R4629" s="213"/>
      <c r="S4629" s="213"/>
      <c r="T4629" s="214"/>
      <c r="AT4629" s="215" t="s">
        <v>546</v>
      </c>
      <c r="AU4629" s="215" t="s">
        <v>85</v>
      </c>
      <c r="AV4629" s="13" t="s">
        <v>85</v>
      </c>
      <c r="AW4629" s="13" t="s">
        <v>33</v>
      </c>
      <c r="AX4629" s="13" t="s">
        <v>72</v>
      </c>
      <c r="AY4629" s="215" t="s">
        <v>525</v>
      </c>
    </row>
    <row r="4630" spans="1:51" s="15" customFormat="1" ht="11.25">
      <c r="B4630" s="227"/>
      <c r="C4630" s="228"/>
      <c r="D4630" s="206" t="s">
        <v>546</v>
      </c>
      <c r="E4630" s="229" t="s">
        <v>19</v>
      </c>
      <c r="F4630" s="230" t="s">
        <v>1878</v>
      </c>
      <c r="G4630" s="228"/>
      <c r="H4630" s="229" t="s">
        <v>19</v>
      </c>
      <c r="I4630" s="231"/>
      <c r="J4630" s="228"/>
      <c r="K4630" s="228"/>
      <c r="L4630" s="232"/>
      <c r="M4630" s="233"/>
      <c r="N4630" s="234"/>
      <c r="O4630" s="234"/>
      <c r="P4630" s="234"/>
      <c r="Q4630" s="234"/>
      <c r="R4630" s="234"/>
      <c r="S4630" s="234"/>
      <c r="T4630" s="235"/>
      <c r="AT4630" s="236" t="s">
        <v>546</v>
      </c>
      <c r="AU4630" s="236" t="s">
        <v>85</v>
      </c>
      <c r="AV4630" s="15" t="s">
        <v>79</v>
      </c>
      <c r="AW4630" s="15" t="s">
        <v>33</v>
      </c>
      <c r="AX4630" s="15" t="s">
        <v>72</v>
      </c>
      <c r="AY4630" s="236" t="s">
        <v>525</v>
      </c>
    </row>
    <row r="4631" spans="1:51" s="13" customFormat="1" ht="11.25">
      <c r="B4631" s="204"/>
      <c r="C4631" s="205"/>
      <c r="D4631" s="206" t="s">
        <v>546</v>
      </c>
      <c r="E4631" s="207" t="s">
        <v>19</v>
      </c>
      <c r="F4631" s="208" t="s">
        <v>537</v>
      </c>
      <c r="G4631" s="205"/>
      <c r="H4631" s="209">
        <v>4</v>
      </c>
      <c r="I4631" s="210"/>
      <c r="J4631" s="205"/>
      <c r="K4631" s="205"/>
      <c r="L4631" s="211"/>
      <c r="M4631" s="212"/>
      <c r="N4631" s="213"/>
      <c r="O4631" s="213"/>
      <c r="P4631" s="213"/>
      <c r="Q4631" s="213"/>
      <c r="R4631" s="213"/>
      <c r="S4631" s="213"/>
      <c r="T4631" s="214"/>
      <c r="AT4631" s="215" t="s">
        <v>546</v>
      </c>
      <c r="AU4631" s="215" t="s">
        <v>85</v>
      </c>
      <c r="AV4631" s="13" t="s">
        <v>85</v>
      </c>
      <c r="AW4631" s="13" t="s">
        <v>33</v>
      </c>
      <c r="AX4631" s="13" t="s">
        <v>72</v>
      </c>
      <c r="AY4631" s="215" t="s">
        <v>525</v>
      </c>
    </row>
    <row r="4632" spans="1:51" s="15" customFormat="1" ht="11.25">
      <c r="B4632" s="227"/>
      <c r="C4632" s="228"/>
      <c r="D4632" s="206" t="s">
        <v>546</v>
      </c>
      <c r="E4632" s="229" t="s">
        <v>19</v>
      </c>
      <c r="F4632" s="230" t="s">
        <v>1889</v>
      </c>
      <c r="G4632" s="228"/>
      <c r="H4632" s="229" t="s">
        <v>19</v>
      </c>
      <c r="I4632" s="231"/>
      <c r="J4632" s="228"/>
      <c r="K4632" s="228"/>
      <c r="L4632" s="232"/>
      <c r="M4632" s="233"/>
      <c r="N4632" s="234"/>
      <c r="O4632" s="234"/>
      <c r="P4632" s="234"/>
      <c r="Q4632" s="234"/>
      <c r="R4632" s="234"/>
      <c r="S4632" s="234"/>
      <c r="T4632" s="235"/>
      <c r="AT4632" s="236" t="s">
        <v>546</v>
      </c>
      <c r="AU4632" s="236" t="s">
        <v>85</v>
      </c>
      <c r="AV4632" s="15" t="s">
        <v>79</v>
      </c>
      <c r="AW4632" s="15" t="s">
        <v>33</v>
      </c>
      <c r="AX4632" s="15" t="s">
        <v>72</v>
      </c>
      <c r="AY4632" s="236" t="s">
        <v>525</v>
      </c>
    </row>
    <row r="4633" spans="1:51" s="13" customFormat="1" ht="11.25">
      <c r="B4633" s="204"/>
      <c r="C4633" s="205"/>
      <c r="D4633" s="206" t="s">
        <v>546</v>
      </c>
      <c r="E4633" s="207" t="s">
        <v>19</v>
      </c>
      <c r="F4633" s="208" t="s">
        <v>645</v>
      </c>
      <c r="G4633" s="205"/>
      <c r="H4633" s="209">
        <v>6</v>
      </c>
      <c r="I4633" s="210"/>
      <c r="J4633" s="205"/>
      <c r="K4633" s="205"/>
      <c r="L4633" s="211"/>
      <c r="M4633" s="212"/>
      <c r="N4633" s="213"/>
      <c r="O4633" s="213"/>
      <c r="P4633" s="213"/>
      <c r="Q4633" s="213"/>
      <c r="R4633" s="213"/>
      <c r="S4633" s="213"/>
      <c r="T4633" s="214"/>
      <c r="AT4633" s="215" t="s">
        <v>546</v>
      </c>
      <c r="AU4633" s="215" t="s">
        <v>85</v>
      </c>
      <c r="AV4633" s="13" t="s">
        <v>85</v>
      </c>
      <c r="AW4633" s="13" t="s">
        <v>33</v>
      </c>
      <c r="AX4633" s="13" t="s">
        <v>72</v>
      </c>
      <c r="AY4633" s="215" t="s">
        <v>525</v>
      </c>
    </row>
    <row r="4634" spans="1:51" s="15" customFormat="1" ht="11.25">
      <c r="B4634" s="227"/>
      <c r="C4634" s="228"/>
      <c r="D4634" s="206" t="s">
        <v>546</v>
      </c>
      <c r="E4634" s="229" t="s">
        <v>19</v>
      </c>
      <c r="F4634" s="230" t="s">
        <v>1827</v>
      </c>
      <c r="G4634" s="228"/>
      <c r="H4634" s="229" t="s">
        <v>19</v>
      </c>
      <c r="I4634" s="231"/>
      <c r="J4634" s="228"/>
      <c r="K4634" s="228"/>
      <c r="L4634" s="232"/>
      <c r="M4634" s="233"/>
      <c r="N4634" s="234"/>
      <c r="O4634" s="234"/>
      <c r="P4634" s="234"/>
      <c r="Q4634" s="234"/>
      <c r="R4634" s="234"/>
      <c r="S4634" s="234"/>
      <c r="T4634" s="235"/>
      <c r="AT4634" s="236" t="s">
        <v>546</v>
      </c>
      <c r="AU4634" s="236" t="s">
        <v>85</v>
      </c>
      <c r="AV4634" s="15" t="s">
        <v>79</v>
      </c>
      <c r="AW4634" s="15" t="s">
        <v>33</v>
      </c>
      <c r="AX4634" s="15" t="s">
        <v>72</v>
      </c>
      <c r="AY4634" s="236" t="s">
        <v>525</v>
      </c>
    </row>
    <row r="4635" spans="1:51" s="13" customFormat="1" ht="11.25">
      <c r="B4635" s="204"/>
      <c r="C4635" s="205"/>
      <c r="D4635" s="206" t="s">
        <v>546</v>
      </c>
      <c r="E4635" s="207" t="s">
        <v>19</v>
      </c>
      <c r="F4635" s="208" t="s">
        <v>537</v>
      </c>
      <c r="G4635" s="205"/>
      <c r="H4635" s="209">
        <v>4</v>
      </c>
      <c r="I4635" s="210"/>
      <c r="J4635" s="205"/>
      <c r="K4635" s="205"/>
      <c r="L4635" s="211"/>
      <c r="M4635" s="212"/>
      <c r="N4635" s="213"/>
      <c r="O4635" s="213"/>
      <c r="P4635" s="213"/>
      <c r="Q4635" s="213"/>
      <c r="R4635" s="213"/>
      <c r="S4635" s="213"/>
      <c r="T4635" s="214"/>
      <c r="AT4635" s="215" t="s">
        <v>546</v>
      </c>
      <c r="AU4635" s="215" t="s">
        <v>85</v>
      </c>
      <c r="AV4635" s="13" t="s">
        <v>85</v>
      </c>
      <c r="AW4635" s="13" t="s">
        <v>33</v>
      </c>
      <c r="AX4635" s="13" t="s">
        <v>72</v>
      </c>
      <c r="AY4635" s="215" t="s">
        <v>525</v>
      </c>
    </row>
    <row r="4636" spans="1:51" s="15" customFormat="1" ht="11.25">
      <c r="B4636" s="227"/>
      <c r="C4636" s="228"/>
      <c r="D4636" s="206" t="s">
        <v>546</v>
      </c>
      <c r="E4636" s="229" t="s">
        <v>19</v>
      </c>
      <c r="F4636" s="230" t="s">
        <v>1910</v>
      </c>
      <c r="G4636" s="228"/>
      <c r="H4636" s="229" t="s">
        <v>19</v>
      </c>
      <c r="I4636" s="231"/>
      <c r="J4636" s="228"/>
      <c r="K4636" s="228"/>
      <c r="L4636" s="232"/>
      <c r="M4636" s="233"/>
      <c r="N4636" s="234"/>
      <c r="O4636" s="234"/>
      <c r="P4636" s="234"/>
      <c r="Q4636" s="234"/>
      <c r="R4636" s="234"/>
      <c r="S4636" s="234"/>
      <c r="T4636" s="235"/>
      <c r="AT4636" s="236" t="s">
        <v>546</v>
      </c>
      <c r="AU4636" s="236" t="s">
        <v>85</v>
      </c>
      <c r="AV4636" s="15" t="s">
        <v>79</v>
      </c>
      <c r="AW4636" s="15" t="s">
        <v>33</v>
      </c>
      <c r="AX4636" s="15" t="s">
        <v>72</v>
      </c>
      <c r="AY4636" s="236" t="s">
        <v>525</v>
      </c>
    </row>
    <row r="4637" spans="1:51" s="13" customFormat="1" ht="11.25">
      <c r="B4637" s="204"/>
      <c r="C4637" s="205"/>
      <c r="D4637" s="206" t="s">
        <v>546</v>
      </c>
      <c r="E4637" s="207" t="s">
        <v>19</v>
      </c>
      <c r="F4637" s="208" t="s">
        <v>671</v>
      </c>
      <c r="G4637" s="205"/>
      <c r="H4637" s="209">
        <v>7</v>
      </c>
      <c r="I4637" s="210"/>
      <c r="J4637" s="205"/>
      <c r="K4637" s="205"/>
      <c r="L4637" s="211"/>
      <c r="M4637" s="212"/>
      <c r="N4637" s="213"/>
      <c r="O4637" s="213"/>
      <c r="P4637" s="213"/>
      <c r="Q4637" s="213"/>
      <c r="R4637" s="213"/>
      <c r="S4637" s="213"/>
      <c r="T4637" s="214"/>
      <c r="AT4637" s="215" t="s">
        <v>546</v>
      </c>
      <c r="AU4637" s="215" t="s">
        <v>85</v>
      </c>
      <c r="AV4637" s="13" t="s">
        <v>85</v>
      </c>
      <c r="AW4637" s="13" t="s">
        <v>33</v>
      </c>
      <c r="AX4637" s="13" t="s">
        <v>72</v>
      </c>
      <c r="AY4637" s="215" t="s">
        <v>525</v>
      </c>
    </row>
    <row r="4638" spans="1:51" s="15" customFormat="1" ht="11.25">
      <c r="B4638" s="227"/>
      <c r="C4638" s="228"/>
      <c r="D4638" s="206" t="s">
        <v>546</v>
      </c>
      <c r="E4638" s="229" t="s">
        <v>19</v>
      </c>
      <c r="F4638" s="230" t="s">
        <v>1971</v>
      </c>
      <c r="G4638" s="228"/>
      <c r="H4638" s="229" t="s">
        <v>19</v>
      </c>
      <c r="I4638" s="231"/>
      <c r="J4638" s="228"/>
      <c r="K4638" s="228"/>
      <c r="L4638" s="232"/>
      <c r="M4638" s="233"/>
      <c r="N4638" s="234"/>
      <c r="O4638" s="234"/>
      <c r="P4638" s="234"/>
      <c r="Q4638" s="234"/>
      <c r="R4638" s="234"/>
      <c r="S4638" s="234"/>
      <c r="T4638" s="235"/>
      <c r="AT4638" s="236" t="s">
        <v>546</v>
      </c>
      <c r="AU4638" s="236" t="s">
        <v>85</v>
      </c>
      <c r="AV4638" s="15" t="s">
        <v>79</v>
      </c>
      <c r="AW4638" s="15" t="s">
        <v>33</v>
      </c>
      <c r="AX4638" s="15" t="s">
        <v>72</v>
      </c>
      <c r="AY4638" s="236" t="s">
        <v>525</v>
      </c>
    </row>
    <row r="4639" spans="1:51" s="13" customFormat="1" ht="11.25">
      <c r="B4639" s="204"/>
      <c r="C4639" s="205"/>
      <c r="D4639" s="206" t="s">
        <v>546</v>
      </c>
      <c r="E4639" s="207" t="s">
        <v>19</v>
      </c>
      <c r="F4639" s="208" t="s">
        <v>646</v>
      </c>
      <c r="G4639" s="205"/>
      <c r="H4639" s="209">
        <v>5</v>
      </c>
      <c r="I4639" s="210"/>
      <c r="J4639" s="205"/>
      <c r="K4639" s="205"/>
      <c r="L4639" s="211"/>
      <c r="M4639" s="212"/>
      <c r="N4639" s="213"/>
      <c r="O4639" s="213"/>
      <c r="P4639" s="213"/>
      <c r="Q4639" s="213"/>
      <c r="R4639" s="213"/>
      <c r="S4639" s="213"/>
      <c r="T4639" s="214"/>
      <c r="AT4639" s="215" t="s">
        <v>546</v>
      </c>
      <c r="AU4639" s="215" t="s">
        <v>85</v>
      </c>
      <c r="AV4639" s="13" t="s">
        <v>85</v>
      </c>
      <c r="AW4639" s="13" t="s">
        <v>33</v>
      </c>
      <c r="AX4639" s="13" t="s">
        <v>72</v>
      </c>
      <c r="AY4639" s="215" t="s">
        <v>525</v>
      </c>
    </row>
    <row r="4640" spans="1:51" s="15" customFormat="1" ht="11.25">
      <c r="B4640" s="227"/>
      <c r="C4640" s="228"/>
      <c r="D4640" s="206" t="s">
        <v>546</v>
      </c>
      <c r="E4640" s="229" t="s">
        <v>19</v>
      </c>
      <c r="F4640" s="230" t="s">
        <v>1976</v>
      </c>
      <c r="G4640" s="228"/>
      <c r="H4640" s="229" t="s">
        <v>19</v>
      </c>
      <c r="I4640" s="231"/>
      <c r="J4640" s="228"/>
      <c r="K4640" s="228"/>
      <c r="L4640" s="232"/>
      <c r="M4640" s="233"/>
      <c r="N4640" s="234"/>
      <c r="O4640" s="234"/>
      <c r="P4640" s="234"/>
      <c r="Q4640" s="234"/>
      <c r="R4640" s="234"/>
      <c r="S4640" s="234"/>
      <c r="T4640" s="235"/>
      <c r="AT4640" s="236" t="s">
        <v>546</v>
      </c>
      <c r="AU4640" s="236" t="s">
        <v>85</v>
      </c>
      <c r="AV4640" s="15" t="s">
        <v>79</v>
      </c>
      <c r="AW4640" s="15" t="s">
        <v>33</v>
      </c>
      <c r="AX4640" s="15" t="s">
        <v>72</v>
      </c>
      <c r="AY4640" s="236" t="s">
        <v>525</v>
      </c>
    </row>
    <row r="4641" spans="2:51" s="13" customFormat="1" ht="11.25">
      <c r="B4641" s="204"/>
      <c r="C4641" s="205"/>
      <c r="D4641" s="206" t="s">
        <v>546</v>
      </c>
      <c r="E4641" s="207" t="s">
        <v>19</v>
      </c>
      <c r="F4641" s="208" t="s">
        <v>537</v>
      </c>
      <c r="G4641" s="205"/>
      <c r="H4641" s="209">
        <v>4</v>
      </c>
      <c r="I4641" s="210"/>
      <c r="J4641" s="205"/>
      <c r="K4641" s="205"/>
      <c r="L4641" s="211"/>
      <c r="M4641" s="212"/>
      <c r="N4641" s="213"/>
      <c r="O4641" s="213"/>
      <c r="P4641" s="213"/>
      <c r="Q4641" s="213"/>
      <c r="R4641" s="213"/>
      <c r="S4641" s="213"/>
      <c r="T4641" s="214"/>
      <c r="AT4641" s="215" t="s">
        <v>546</v>
      </c>
      <c r="AU4641" s="215" t="s">
        <v>85</v>
      </c>
      <c r="AV4641" s="13" t="s">
        <v>85</v>
      </c>
      <c r="AW4641" s="13" t="s">
        <v>33</v>
      </c>
      <c r="AX4641" s="13" t="s">
        <v>72</v>
      </c>
      <c r="AY4641" s="215" t="s">
        <v>525</v>
      </c>
    </row>
    <row r="4642" spans="2:51" s="15" customFormat="1" ht="11.25">
      <c r="B4642" s="227"/>
      <c r="C4642" s="228"/>
      <c r="D4642" s="206" t="s">
        <v>546</v>
      </c>
      <c r="E4642" s="229" t="s">
        <v>19</v>
      </c>
      <c r="F4642" s="230" t="s">
        <v>1980</v>
      </c>
      <c r="G4642" s="228"/>
      <c r="H4642" s="229" t="s">
        <v>19</v>
      </c>
      <c r="I4642" s="231"/>
      <c r="J4642" s="228"/>
      <c r="K4642" s="228"/>
      <c r="L4642" s="232"/>
      <c r="M4642" s="233"/>
      <c r="N4642" s="234"/>
      <c r="O4642" s="234"/>
      <c r="P4642" s="234"/>
      <c r="Q4642" s="234"/>
      <c r="R4642" s="234"/>
      <c r="S4642" s="234"/>
      <c r="T4642" s="235"/>
      <c r="AT4642" s="236" t="s">
        <v>546</v>
      </c>
      <c r="AU4642" s="236" t="s">
        <v>85</v>
      </c>
      <c r="AV4642" s="15" t="s">
        <v>79</v>
      </c>
      <c r="AW4642" s="15" t="s">
        <v>33</v>
      </c>
      <c r="AX4642" s="15" t="s">
        <v>72</v>
      </c>
      <c r="AY4642" s="236" t="s">
        <v>525</v>
      </c>
    </row>
    <row r="4643" spans="2:51" s="13" customFormat="1" ht="11.25">
      <c r="B4643" s="204"/>
      <c r="C4643" s="205"/>
      <c r="D4643" s="206" t="s">
        <v>546</v>
      </c>
      <c r="E4643" s="207" t="s">
        <v>19</v>
      </c>
      <c r="F4643" s="208" t="s">
        <v>537</v>
      </c>
      <c r="G4643" s="205"/>
      <c r="H4643" s="209">
        <v>4</v>
      </c>
      <c r="I4643" s="210"/>
      <c r="J4643" s="205"/>
      <c r="K4643" s="205"/>
      <c r="L4643" s="211"/>
      <c r="M4643" s="212"/>
      <c r="N4643" s="213"/>
      <c r="O4643" s="213"/>
      <c r="P4643" s="213"/>
      <c r="Q4643" s="213"/>
      <c r="R4643" s="213"/>
      <c r="S4643" s="213"/>
      <c r="T4643" s="214"/>
      <c r="AT4643" s="215" t="s">
        <v>546</v>
      </c>
      <c r="AU4643" s="215" t="s">
        <v>85</v>
      </c>
      <c r="AV4643" s="13" t="s">
        <v>85</v>
      </c>
      <c r="AW4643" s="13" t="s">
        <v>33</v>
      </c>
      <c r="AX4643" s="13" t="s">
        <v>72</v>
      </c>
      <c r="AY4643" s="215" t="s">
        <v>525</v>
      </c>
    </row>
    <row r="4644" spans="2:51" s="15" customFormat="1" ht="11.25">
      <c r="B4644" s="227"/>
      <c r="C4644" s="228"/>
      <c r="D4644" s="206" t="s">
        <v>546</v>
      </c>
      <c r="E4644" s="229" t="s">
        <v>19</v>
      </c>
      <c r="F4644" s="230" t="s">
        <v>1983</v>
      </c>
      <c r="G4644" s="228"/>
      <c r="H4644" s="229" t="s">
        <v>19</v>
      </c>
      <c r="I4644" s="231"/>
      <c r="J4644" s="228"/>
      <c r="K4644" s="228"/>
      <c r="L4644" s="232"/>
      <c r="M4644" s="233"/>
      <c r="N4644" s="234"/>
      <c r="O4644" s="234"/>
      <c r="P4644" s="234"/>
      <c r="Q4644" s="234"/>
      <c r="R4644" s="234"/>
      <c r="S4644" s="234"/>
      <c r="T4644" s="235"/>
      <c r="AT4644" s="236" t="s">
        <v>546</v>
      </c>
      <c r="AU4644" s="236" t="s">
        <v>85</v>
      </c>
      <c r="AV4644" s="15" t="s">
        <v>79</v>
      </c>
      <c r="AW4644" s="15" t="s">
        <v>33</v>
      </c>
      <c r="AX4644" s="15" t="s">
        <v>72</v>
      </c>
      <c r="AY4644" s="236" t="s">
        <v>525</v>
      </c>
    </row>
    <row r="4645" spans="2:51" s="13" customFormat="1" ht="11.25">
      <c r="B4645" s="204"/>
      <c r="C4645" s="205"/>
      <c r="D4645" s="206" t="s">
        <v>546</v>
      </c>
      <c r="E4645" s="207" t="s">
        <v>19</v>
      </c>
      <c r="F4645" s="208" t="s">
        <v>646</v>
      </c>
      <c r="G4645" s="205"/>
      <c r="H4645" s="209">
        <v>5</v>
      </c>
      <c r="I4645" s="210"/>
      <c r="J4645" s="205"/>
      <c r="K4645" s="205"/>
      <c r="L4645" s="211"/>
      <c r="M4645" s="212"/>
      <c r="N4645" s="213"/>
      <c r="O4645" s="213"/>
      <c r="P4645" s="213"/>
      <c r="Q4645" s="213"/>
      <c r="R4645" s="213"/>
      <c r="S4645" s="213"/>
      <c r="T4645" s="214"/>
      <c r="AT4645" s="215" t="s">
        <v>546</v>
      </c>
      <c r="AU4645" s="215" t="s">
        <v>85</v>
      </c>
      <c r="AV4645" s="13" t="s">
        <v>85</v>
      </c>
      <c r="AW4645" s="13" t="s">
        <v>33</v>
      </c>
      <c r="AX4645" s="13" t="s">
        <v>72</v>
      </c>
      <c r="AY4645" s="215" t="s">
        <v>525</v>
      </c>
    </row>
    <row r="4646" spans="2:51" s="15" customFormat="1" ht="11.25">
      <c r="B4646" s="227"/>
      <c r="C4646" s="228"/>
      <c r="D4646" s="206" t="s">
        <v>546</v>
      </c>
      <c r="E4646" s="229" t="s">
        <v>19</v>
      </c>
      <c r="F4646" s="230" t="s">
        <v>1833</v>
      </c>
      <c r="G4646" s="228"/>
      <c r="H4646" s="229" t="s">
        <v>19</v>
      </c>
      <c r="I4646" s="231"/>
      <c r="J4646" s="228"/>
      <c r="K4646" s="228"/>
      <c r="L4646" s="232"/>
      <c r="M4646" s="233"/>
      <c r="N4646" s="234"/>
      <c r="O4646" s="234"/>
      <c r="P4646" s="234"/>
      <c r="Q4646" s="234"/>
      <c r="R4646" s="234"/>
      <c r="S4646" s="234"/>
      <c r="T4646" s="235"/>
      <c r="AT4646" s="236" t="s">
        <v>546</v>
      </c>
      <c r="AU4646" s="236" t="s">
        <v>85</v>
      </c>
      <c r="AV4646" s="15" t="s">
        <v>79</v>
      </c>
      <c r="AW4646" s="15" t="s">
        <v>33</v>
      </c>
      <c r="AX4646" s="15" t="s">
        <v>72</v>
      </c>
      <c r="AY4646" s="236" t="s">
        <v>525</v>
      </c>
    </row>
    <row r="4647" spans="2:51" s="13" customFormat="1" ht="11.25">
      <c r="B4647" s="204"/>
      <c r="C4647" s="205"/>
      <c r="D4647" s="206" t="s">
        <v>546</v>
      </c>
      <c r="E4647" s="207" t="s">
        <v>19</v>
      </c>
      <c r="F4647" s="208" t="s">
        <v>646</v>
      </c>
      <c r="G4647" s="205"/>
      <c r="H4647" s="209">
        <v>5</v>
      </c>
      <c r="I4647" s="210"/>
      <c r="J4647" s="205"/>
      <c r="K4647" s="205"/>
      <c r="L4647" s="211"/>
      <c r="M4647" s="212"/>
      <c r="N4647" s="213"/>
      <c r="O4647" s="213"/>
      <c r="P4647" s="213"/>
      <c r="Q4647" s="213"/>
      <c r="R4647" s="213"/>
      <c r="S4647" s="213"/>
      <c r="T4647" s="214"/>
      <c r="AT4647" s="215" t="s">
        <v>546</v>
      </c>
      <c r="AU4647" s="215" t="s">
        <v>85</v>
      </c>
      <c r="AV4647" s="13" t="s">
        <v>85</v>
      </c>
      <c r="AW4647" s="13" t="s">
        <v>33</v>
      </c>
      <c r="AX4647" s="13" t="s">
        <v>72</v>
      </c>
      <c r="AY4647" s="215" t="s">
        <v>525</v>
      </c>
    </row>
    <row r="4648" spans="2:51" s="15" customFormat="1" ht="11.25">
      <c r="B4648" s="227"/>
      <c r="C4648" s="228"/>
      <c r="D4648" s="206" t="s">
        <v>546</v>
      </c>
      <c r="E4648" s="229" t="s">
        <v>19</v>
      </c>
      <c r="F4648" s="230" t="s">
        <v>1825</v>
      </c>
      <c r="G4648" s="228"/>
      <c r="H4648" s="229" t="s">
        <v>19</v>
      </c>
      <c r="I4648" s="231"/>
      <c r="J4648" s="228"/>
      <c r="K4648" s="228"/>
      <c r="L4648" s="232"/>
      <c r="M4648" s="233"/>
      <c r="N4648" s="234"/>
      <c r="O4648" s="234"/>
      <c r="P4648" s="234"/>
      <c r="Q4648" s="234"/>
      <c r="R4648" s="234"/>
      <c r="S4648" s="234"/>
      <c r="T4648" s="235"/>
      <c r="AT4648" s="236" t="s">
        <v>546</v>
      </c>
      <c r="AU4648" s="236" t="s">
        <v>85</v>
      </c>
      <c r="AV4648" s="15" t="s">
        <v>79</v>
      </c>
      <c r="AW4648" s="15" t="s">
        <v>33</v>
      </c>
      <c r="AX4648" s="15" t="s">
        <v>72</v>
      </c>
      <c r="AY4648" s="236" t="s">
        <v>525</v>
      </c>
    </row>
    <row r="4649" spans="2:51" s="13" customFormat="1" ht="11.25">
      <c r="B4649" s="204"/>
      <c r="C4649" s="205"/>
      <c r="D4649" s="206" t="s">
        <v>546</v>
      </c>
      <c r="E4649" s="207" t="s">
        <v>19</v>
      </c>
      <c r="F4649" s="208" t="s">
        <v>537</v>
      </c>
      <c r="G4649" s="205"/>
      <c r="H4649" s="209">
        <v>4</v>
      </c>
      <c r="I4649" s="210"/>
      <c r="J4649" s="205"/>
      <c r="K4649" s="205"/>
      <c r="L4649" s="211"/>
      <c r="M4649" s="212"/>
      <c r="N4649" s="213"/>
      <c r="O4649" s="213"/>
      <c r="P4649" s="213"/>
      <c r="Q4649" s="213"/>
      <c r="R4649" s="213"/>
      <c r="S4649" s="213"/>
      <c r="T4649" s="214"/>
      <c r="AT4649" s="215" t="s">
        <v>546</v>
      </c>
      <c r="AU4649" s="215" t="s">
        <v>85</v>
      </c>
      <c r="AV4649" s="13" t="s">
        <v>85</v>
      </c>
      <c r="AW4649" s="13" t="s">
        <v>33</v>
      </c>
      <c r="AX4649" s="13" t="s">
        <v>72</v>
      </c>
      <c r="AY4649" s="215" t="s">
        <v>525</v>
      </c>
    </row>
    <row r="4650" spans="2:51" s="15" customFormat="1" ht="11.25">
      <c r="B4650" s="227"/>
      <c r="C4650" s="228"/>
      <c r="D4650" s="206" t="s">
        <v>546</v>
      </c>
      <c r="E4650" s="229" t="s">
        <v>19</v>
      </c>
      <c r="F4650" s="230" t="s">
        <v>1996</v>
      </c>
      <c r="G4650" s="228"/>
      <c r="H4650" s="229" t="s">
        <v>19</v>
      </c>
      <c r="I4650" s="231"/>
      <c r="J4650" s="228"/>
      <c r="K4650" s="228"/>
      <c r="L4650" s="232"/>
      <c r="M4650" s="233"/>
      <c r="N4650" s="234"/>
      <c r="O4650" s="234"/>
      <c r="P4650" s="234"/>
      <c r="Q4650" s="234"/>
      <c r="R4650" s="234"/>
      <c r="S4650" s="234"/>
      <c r="T4650" s="235"/>
      <c r="AT4650" s="236" t="s">
        <v>546</v>
      </c>
      <c r="AU4650" s="236" t="s">
        <v>85</v>
      </c>
      <c r="AV4650" s="15" t="s">
        <v>79</v>
      </c>
      <c r="AW4650" s="15" t="s">
        <v>33</v>
      </c>
      <c r="AX4650" s="15" t="s">
        <v>72</v>
      </c>
      <c r="AY4650" s="236" t="s">
        <v>525</v>
      </c>
    </row>
    <row r="4651" spans="2:51" s="13" customFormat="1" ht="11.25">
      <c r="B4651" s="204"/>
      <c r="C4651" s="205"/>
      <c r="D4651" s="206" t="s">
        <v>546</v>
      </c>
      <c r="E4651" s="207" t="s">
        <v>19</v>
      </c>
      <c r="F4651" s="208" t="s">
        <v>674</v>
      </c>
      <c r="G4651" s="205"/>
      <c r="H4651" s="209">
        <v>8</v>
      </c>
      <c r="I4651" s="210"/>
      <c r="J4651" s="205"/>
      <c r="K4651" s="205"/>
      <c r="L4651" s="211"/>
      <c r="M4651" s="212"/>
      <c r="N4651" s="213"/>
      <c r="O4651" s="213"/>
      <c r="P4651" s="213"/>
      <c r="Q4651" s="213"/>
      <c r="R4651" s="213"/>
      <c r="S4651" s="213"/>
      <c r="T4651" s="214"/>
      <c r="AT4651" s="215" t="s">
        <v>546</v>
      </c>
      <c r="AU4651" s="215" t="s">
        <v>85</v>
      </c>
      <c r="AV4651" s="13" t="s">
        <v>85</v>
      </c>
      <c r="AW4651" s="13" t="s">
        <v>33</v>
      </c>
      <c r="AX4651" s="13" t="s">
        <v>72</v>
      </c>
      <c r="AY4651" s="215" t="s">
        <v>525</v>
      </c>
    </row>
    <row r="4652" spans="2:51" s="15" customFormat="1" ht="11.25">
      <c r="B4652" s="227"/>
      <c r="C4652" s="228"/>
      <c r="D4652" s="206" t="s">
        <v>546</v>
      </c>
      <c r="E4652" s="229" t="s">
        <v>19</v>
      </c>
      <c r="F4652" s="230" t="s">
        <v>1912</v>
      </c>
      <c r="G4652" s="228"/>
      <c r="H4652" s="229" t="s">
        <v>19</v>
      </c>
      <c r="I4652" s="231"/>
      <c r="J4652" s="228"/>
      <c r="K4652" s="228"/>
      <c r="L4652" s="232"/>
      <c r="M4652" s="233"/>
      <c r="N4652" s="234"/>
      <c r="O4652" s="234"/>
      <c r="P4652" s="234"/>
      <c r="Q4652" s="234"/>
      <c r="R4652" s="234"/>
      <c r="S4652" s="234"/>
      <c r="T4652" s="235"/>
      <c r="AT4652" s="236" t="s">
        <v>546</v>
      </c>
      <c r="AU4652" s="236" t="s">
        <v>85</v>
      </c>
      <c r="AV4652" s="15" t="s">
        <v>79</v>
      </c>
      <c r="AW4652" s="15" t="s">
        <v>33</v>
      </c>
      <c r="AX4652" s="15" t="s">
        <v>72</v>
      </c>
      <c r="AY4652" s="236" t="s">
        <v>525</v>
      </c>
    </row>
    <row r="4653" spans="2:51" s="13" customFormat="1" ht="11.25">
      <c r="B4653" s="204"/>
      <c r="C4653" s="205"/>
      <c r="D4653" s="206" t="s">
        <v>546</v>
      </c>
      <c r="E4653" s="207" t="s">
        <v>19</v>
      </c>
      <c r="F4653" s="208" t="s">
        <v>728</v>
      </c>
      <c r="G4653" s="205"/>
      <c r="H4653" s="209">
        <v>15</v>
      </c>
      <c r="I4653" s="210"/>
      <c r="J4653" s="205"/>
      <c r="K4653" s="205"/>
      <c r="L4653" s="211"/>
      <c r="M4653" s="212"/>
      <c r="N4653" s="213"/>
      <c r="O4653" s="213"/>
      <c r="P4653" s="213"/>
      <c r="Q4653" s="213"/>
      <c r="R4653" s="213"/>
      <c r="S4653" s="213"/>
      <c r="T4653" s="214"/>
      <c r="AT4653" s="215" t="s">
        <v>546</v>
      </c>
      <c r="AU4653" s="215" t="s">
        <v>85</v>
      </c>
      <c r="AV4653" s="13" t="s">
        <v>85</v>
      </c>
      <c r="AW4653" s="13" t="s">
        <v>33</v>
      </c>
      <c r="AX4653" s="13" t="s">
        <v>72</v>
      </c>
      <c r="AY4653" s="215" t="s">
        <v>525</v>
      </c>
    </row>
    <row r="4654" spans="2:51" s="15" customFormat="1" ht="11.25">
      <c r="B4654" s="227"/>
      <c r="C4654" s="228"/>
      <c r="D4654" s="206" t="s">
        <v>546</v>
      </c>
      <c r="E4654" s="229" t="s">
        <v>19</v>
      </c>
      <c r="F4654" s="230" t="s">
        <v>1914</v>
      </c>
      <c r="G4654" s="228"/>
      <c r="H4654" s="229" t="s">
        <v>19</v>
      </c>
      <c r="I4654" s="231"/>
      <c r="J4654" s="228"/>
      <c r="K4654" s="228"/>
      <c r="L4654" s="232"/>
      <c r="M4654" s="233"/>
      <c r="N4654" s="234"/>
      <c r="O4654" s="234"/>
      <c r="P4654" s="234"/>
      <c r="Q4654" s="234"/>
      <c r="R4654" s="234"/>
      <c r="S4654" s="234"/>
      <c r="T4654" s="235"/>
      <c r="AT4654" s="236" t="s">
        <v>546</v>
      </c>
      <c r="AU4654" s="236" t="s">
        <v>85</v>
      </c>
      <c r="AV4654" s="15" t="s">
        <v>79</v>
      </c>
      <c r="AW4654" s="15" t="s">
        <v>33</v>
      </c>
      <c r="AX4654" s="15" t="s">
        <v>72</v>
      </c>
      <c r="AY4654" s="236" t="s">
        <v>525</v>
      </c>
    </row>
    <row r="4655" spans="2:51" s="13" customFormat="1" ht="11.25">
      <c r="B4655" s="204"/>
      <c r="C4655" s="205"/>
      <c r="D4655" s="206" t="s">
        <v>546</v>
      </c>
      <c r="E4655" s="207" t="s">
        <v>19</v>
      </c>
      <c r="F4655" s="208" t="s">
        <v>645</v>
      </c>
      <c r="G4655" s="205"/>
      <c r="H4655" s="209">
        <v>6</v>
      </c>
      <c r="I4655" s="210"/>
      <c r="J4655" s="205"/>
      <c r="K4655" s="205"/>
      <c r="L4655" s="211"/>
      <c r="M4655" s="212"/>
      <c r="N4655" s="213"/>
      <c r="O4655" s="213"/>
      <c r="P4655" s="213"/>
      <c r="Q4655" s="213"/>
      <c r="R4655" s="213"/>
      <c r="S4655" s="213"/>
      <c r="T4655" s="214"/>
      <c r="AT4655" s="215" t="s">
        <v>546</v>
      </c>
      <c r="AU4655" s="215" t="s">
        <v>85</v>
      </c>
      <c r="AV4655" s="13" t="s">
        <v>85</v>
      </c>
      <c r="AW4655" s="13" t="s">
        <v>33</v>
      </c>
      <c r="AX4655" s="13" t="s">
        <v>72</v>
      </c>
      <c r="AY4655" s="215" t="s">
        <v>525</v>
      </c>
    </row>
    <row r="4656" spans="2:51" s="15" customFormat="1" ht="11.25">
      <c r="B4656" s="227"/>
      <c r="C4656" s="228"/>
      <c r="D4656" s="206" t="s">
        <v>546</v>
      </c>
      <c r="E4656" s="229" t="s">
        <v>19</v>
      </c>
      <c r="F4656" s="230" t="s">
        <v>2015</v>
      </c>
      <c r="G4656" s="228"/>
      <c r="H4656" s="229" t="s">
        <v>19</v>
      </c>
      <c r="I4656" s="231"/>
      <c r="J4656" s="228"/>
      <c r="K4656" s="228"/>
      <c r="L4656" s="232"/>
      <c r="M4656" s="233"/>
      <c r="N4656" s="234"/>
      <c r="O4656" s="234"/>
      <c r="P4656" s="234"/>
      <c r="Q4656" s="234"/>
      <c r="R4656" s="234"/>
      <c r="S4656" s="234"/>
      <c r="T4656" s="235"/>
      <c r="AT4656" s="236" t="s">
        <v>546</v>
      </c>
      <c r="AU4656" s="236" t="s">
        <v>85</v>
      </c>
      <c r="AV4656" s="15" t="s">
        <v>79</v>
      </c>
      <c r="AW4656" s="15" t="s">
        <v>33</v>
      </c>
      <c r="AX4656" s="15" t="s">
        <v>72</v>
      </c>
      <c r="AY4656" s="236" t="s">
        <v>525</v>
      </c>
    </row>
    <row r="4657" spans="2:51" s="13" customFormat="1" ht="11.25">
      <c r="B4657" s="204"/>
      <c r="C4657" s="205"/>
      <c r="D4657" s="206" t="s">
        <v>546</v>
      </c>
      <c r="E4657" s="207" t="s">
        <v>19</v>
      </c>
      <c r="F4657" s="208" t="s">
        <v>646</v>
      </c>
      <c r="G4657" s="205"/>
      <c r="H4657" s="209">
        <v>5</v>
      </c>
      <c r="I4657" s="210"/>
      <c r="J4657" s="205"/>
      <c r="K4657" s="205"/>
      <c r="L4657" s="211"/>
      <c r="M4657" s="212"/>
      <c r="N4657" s="213"/>
      <c r="O4657" s="213"/>
      <c r="P4657" s="213"/>
      <c r="Q4657" s="213"/>
      <c r="R4657" s="213"/>
      <c r="S4657" s="213"/>
      <c r="T4657" s="214"/>
      <c r="AT4657" s="215" t="s">
        <v>546</v>
      </c>
      <c r="AU4657" s="215" t="s">
        <v>85</v>
      </c>
      <c r="AV4657" s="13" t="s">
        <v>85</v>
      </c>
      <c r="AW4657" s="13" t="s">
        <v>33</v>
      </c>
      <c r="AX4657" s="13" t="s">
        <v>72</v>
      </c>
      <c r="AY4657" s="215" t="s">
        <v>525</v>
      </c>
    </row>
    <row r="4658" spans="2:51" s="15" customFormat="1" ht="11.25">
      <c r="B4658" s="227"/>
      <c r="C4658" s="228"/>
      <c r="D4658" s="206" t="s">
        <v>546</v>
      </c>
      <c r="E4658" s="229" t="s">
        <v>19</v>
      </c>
      <c r="F4658" s="230" t="s">
        <v>2017</v>
      </c>
      <c r="G4658" s="228"/>
      <c r="H4658" s="229" t="s">
        <v>19</v>
      </c>
      <c r="I4658" s="231"/>
      <c r="J4658" s="228"/>
      <c r="K4658" s="228"/>
      <c r="L4658" s="232"/>
      <c r="M4658" s="233"/>
      <c r="N4658" s="234"/>
      <c r="O4658" s="234"/>
      <c r="P4658" s="234"/>
      <c r="Q4658" s="234"/>
      <c r="R4658" s="234"/>
      <c r="S4658" s="234"/>
      <c r="T4658" s="235"/>
      <c r="AT4658" s="236" t="s">
        <v>546</v>
      </c>
      <c r="AU4658" s="236" t="s">
        <v>85</v>
      </c>
      <c r="AV4658" s="15" t="s">
        <v>79</v>
      </c>
      <c r="AW4658" s="15" t="s">
        <v>33</v>
      </c>
      <c r="AX4658" s="15" t="s">
        <v>72</v>
      </c>
      <c r="AY4658" s="236" t="s">
        <v>525</v>
      </c>
    </row>
    <row r="4659" spans="2:51" s="13" customFormat="1" ht="11.25">
      <c r="B4659" s="204"/>
      <c r="C4659" s="205"/>
      <c r="D4659" s="206" t="s">
        <v>546</v>
      </c>
      <c r="E4659" s="207" t="s">
        <v>19</v>
      </c>
      <c r="F4659" s="208" t="s">
        <v>645</v>
      </c>
      <c r="G4659" s="205"/>
      <c r="H4659" s="209">
        <v>6</v>
      </c>
      <c r="I4659" s="210"/>
      <c r="J4659" s="205"/>
      <c r="K4659" s="205"/>
      <c r="L4659" s="211"/>
      <c r="M4659" s="212"/>
      <c r="N4659" s="213"/>
      <c r="O4659" s="213"/>
      <c r="P4659" s="213"/>
      <c r="Q4659" s="213"/>
      <c r="R4659" s="213"/>
      <c r="S4659" s="213"/>
      <c r="T4659" s="214"/>
      <c r="AT4659" s="215" t="s">
        <v>546</v>
      </c>
      <c r="AU4659" s="215" t="s">
        <v>85</v>
      </c>
      <c r="AV4659" s="13" t="s">
        <v>85</v>
      </c>
      <c r="AW4659" s="13" t="s">
        <v>33</v>
      </c>
      <c r="AX4659" s="13" t="s">
        <v>72</v>
      </c>
      <c r="AY4659" s="215" t="s">
        <v>525</v>
      </c>
    </row>
    <row r="4660" spans="2:51" s="15" customFormat="1" ht="11.25">
      <c r="B4660" s="227"/>
      <c r="C4660" s="228"/>
      <c r="D4660" s="206" t="s">
        <v>546</v>
      </c>
      <c r="E4660" s="229" t="s">
        <v>19</v>
      </c>
      <c r="F4660" s="230" t="s">
        <v>2022</v>
      </c>
      <c r="G4660" s="228"/>
      <c r="H4660" s="229" t="s">
        <v>19</v>
      </c>
      <c r="I4660" s="231"/>
      <c r="J4660" s="228"/>
      <c r="K4660" s="228"/>
      <c r="L4660" s="232"/>
      <c r="M4660" s="233"/>
      <c r="N4660" s="234"/>
      <c r="O4660" s="234"/>
      <c r="P4660" s="234"/>
      <c r="Q4660" s="234"/>
      <c r="R4660" s="234"/>
      <c r="S4660" s="234"/>
      <c r="T4660" s="235"/>
      <c r="AT4660" s="236" t="s">
        <v>546</v>
      </c>
      <c r="AU4660" s="236" t="s">
        <v>85</v>
      </c>
      <c r="AV4660" s="15" t="s">
        <v>79</v>
      </c>
      <c r="AW4660" s="15" t="s">
        <v>33</v>
      </c>
      <c r="AX4660" s="15" t="s">
        <v>72</v>
      </c>
      <c r="AY4660" s="236" t="s">
        <v>525</v>
      </c>
    </row>
    <row r="4661" spans="2:51" s="13" customFormat="1" ht="11.25">
      <c r="B4661" s="204"/>
      <c r="C4661" s="205"/>
      <c r="D4661" s="206" t="s">
        <v>546</v>
      </c>
      <c r="E4661" s="207" t="s">
        <v>19</v>
      </c>
      <c r="F4661" s="208" t="s">
        <v>537</v>
      </c>
      <c r="G4661" s="205"/>
      <c r="H4661" s="209">
        <v>4</v>
      </c>
      <c r="I4661" s="210"/>
      <c r="J4661" s="205"/>
      <c r="K4661" s="205"/>
      <c r="L4661" s="211"/>
      <c r="M4661" s="212"/>
      <c r="N4661" s="213"/>
      <c r="O4661" s="213"/>
      <c r="P4661" s="213"/>
      <c r="Q4661" s="213"/>
      <c r="R4661" s="213"/>
      <c r="S4661" s="213"/>
      <c r="T4661" s="214"/>
      <c r="AT4661" s="215" t="s">
        <v>546</v>
      </c>
      <c r="AU4661" s="215" t="s">
        <v>85</v>
      </c>
      <c r="AV4661" s="13" t="s">
        <v>85</v>
      </c>
      <c r="AW4661" s="13" t="s">
        <v>33</v>
      </c>
      <c r="AX4661" s="13" t="s">
        <v>72</v>
      </c>
      <c r="AY4661" s="215" t="s">
        <v>525</v>
      </c>
    </row>
    <row r="4662" spans="2:51" s="15" customFormat="1" ht="11.25">
      <c r="B4662" s="227"/>
      <c r="C4662" s="228"/>
      <c r="D4662" s="206" t="s">
        <v>546</v>
      </c>
      <c r="E4662" s="229" t="s">
        <v>19</v>
      </c>
      <c r="F4662" s="230" t="s">
        <v>2028</v>
      </c>
      <c r="G4662" s="228"/>
      <c r="H4662" s="229" t="s">
        <v>19</v>
      </c>
      <c r="I4662" s="231"/>
      <c r="J4662" s="228"/>
      <c r="K4662" s="228"/>
      <c r="L4662" s="232"/>
      <c r="M4662" s="233"/>
      <c r="N4662" s="234"/>
      <c r="O4662" s="234"/>
      <c r="P4662" s="234"/>
      <c r="Q4662" s="234"/>
      <c r="R4662" s="234"/>
      <c r="S4662" s="234"/>
      <c r="T4662" s="235"/>
      <c r="AT4662" s="236" t="s">
        <v>546</v>
      </c>
      <c r="AU4662" s="236" t="s">
        <v>85</v>
      </c>
      <c r="AV4662" s="15" t="s">
        <v>79</v>
      </c>
      <c r="AW4662" s="15" t="s">
        <v>33</v>
      </c>
      <c r="AX4662" s="15" t="s">
        <v>72</v>
      </c>
      <c r="AY4662" s="236" t="s">
        <v>525</v>
      </c>
    </row>
    <row r="4663" spans="2:51" s="13" customFormat="1" ht="11.25">
      <c r="B4663" s="204"/>
      <c r="C4663" s="205"/>
      <c r="D4663" s="206" t="s">
        <v>546</v>
      </c>
      <c r="E4663" s="207" t="s">
        <v>19</v>
      </c>
      <c r="F4663" s="208" t="s">
        <v>537</v>
      </c>
      <c r="G4663" s="205"/>
      <c r="H4663" s="209">
        <v>4</v>
      </c>
      <c r="I4663" s="210"/>
      <c r="J4663" s="205"/>
      <c r="K4663" s="205"/>
      <c r="L4663" s="211"/>
      <c r="M4663" s="212"/>
      <c r="N4663" s="213"/>
      <c r="O4663" s="213"/>
      <c r="P4663" s="213"/>
      <c r="Q4663" s="213"/>
      <c r="R4663" s="213"/>
      <c r="S4663" s="213"/>
      <c r="T4663" s="214"/>
      <c r="AT4663" s="215" t="s">
        <v>546</v>
      </c>
      <c r="AU4663" s="215" t="s">
        <v>85</v>
      </c>
      <c r="AV4663" s="13" t="s">
        <v>85</v>
      </c>
      <c r="AW4663" s="13" t="s">
        <v>33</v>
      </c>
      <c r="AX4663" s="13" t="s">
        <v>72</v>
      </c>
      <c r="AY4663" s="215" t="s">
        <v>525</v>
      </c>
    </row>
    <row r="4664" spans="2:51" s="15" customFormat="1" ht="11.25">
      <c r="B4664" s="227"/>
      <c r="C4664" s="228"/>
      <c r="D4664" s="206" t="s">
        <v>546</v>
      </c>
      <c r="E4664" s="229" t="s">
        <v>19</v>
      </c>
      <c r="F4664" s="230" t="s">
        <v>2039</v>
      </c>
      <c r="G4664" s="228"/>
      <c r="H4664" s="229" t="s">
        <v>19</v>
      </c>
      <c r="I4664" s="231"/>
      <c r="J4664" s="228"/>
      <c r="K4664" s="228"/>
      <c r="L4664" s="232"/>
      <c r="M4664" s="233"/>
      <c r="N4664" s="234"/>
      <c r="O4664" s="234"/>
      <c r="P4664" s="234"/>
      <c r="Q4664" s="234"/>
      <c r="R4664" s="234"/>
      <c r="S4664" s="234"/>
      <c r="T4664" s="235"/>
      <c r="AT4664" s="236" t="s">
        <v>546</v>
      </c>
      <c r="AU4664" s="236" t="s">
        <v>85</v>
      </c>
      <c r="AV4664" s="15" t="s">
        <v>79</v>
      </c>
      <c r="AW4664" s="15" t="s">
        <v>33</v>
      </c>
      <c r="AX4664" s="15" t="s">
        <v>72</v>
      </c>
      <c r="AY4664" s="236" t="s">
        <v>525</v>
      </c>
    </row>
    <row r="4665" spans="2:51" s="13" customFormat="1" ht="11.25">
      <c r="B4665" s="204"/>
      <c r="C4665" s="205"/>
      <c r="D4665" s="206" t="s">
        <v>546</v>
      </c>
      <c r="E4665" s="207" t="s">
        <v>19</v>
      </c>
      <c r="F4665" s="208" t="s">
        <v>537</v>
      </c>
      <c r="G4665" s="205"/>
      <c r="H4665" s="209">
        <v>4</v>
      </c>
      <c r="I4665" s="210"/>
      <c r="J4665" s="205"/>
      <c r="K4665" s="205"/>
      <c r="L4665" s="211"/>
      <c r="M4665" s="212"/>
      <c r="N4665" s="213"/>
      <c r="O4665" s="213"/>
      <c r="P4665" s="213"/>
      <c r="Q4665" s="213"/>
      <c r="R4665" s="213"/>
      <c r="S4665" s="213"/>
      <c r="T4665" s="214"/>
      <c r="AT4665" s="215" t="s">
        <v>546</v>
      </c>
      <c r="AU4665" s="215" t="s">
        <v>85</v>
      </c>
      <c r="AV4665" s="13" t="s">
        <v>85</v>
      </c>
      <c r="AW4665" s="13" t="s">
        <v>33</v>
      </c>
      <c r="AX4665" s="13" t="s">
        <v>72</v>
      </c>
      <c r="AY4665" s="215" t="s">
        <v>525</v>
      </c>
    </row>
    <row r="4666" spans="2:51" s="15" customFormat="1" ht="11.25">
      <c r="B4666" s="227"/>
      <c r="C4666" s="228"/>
      <c r="D4666" s="206" t="s">
        <v>546</v>
      </c>
      <c r="E4666" s="229" t="s">
        <v>19</v>
      </c>
      <c r="F4666" s="230" t="s">
        <v>2043</v>
      </c>
      <c r="G4666" s="228"/>
      <c r="H4666" s="229" t="s">
        <v>19</v>
      </c>
      <c r="I4666" s="231"/>
      <c r="J4666" s="228"/>
      <c r="K4666" s="228"/>
      <c r="L4666" s="232"/>
      <c r="M4666" s="233"/>
      <c r="N4666" s="234"/>
      <c r="O4666" s="234"/>
      <c r="P4666" s="234"/>
      <c r="Q4666" s="234"/>
      <c r="R4666" s="234"/>
      <c r="S4666" s="234"/>
      <c r="T4666" s="235"/>
      <c r="AT4666" s="236" t="s">
        <v>546</v>
      </c>
      <c r="AU4666" s="236" t="s">
        <v>85</v>
      </c>
      <c r="AV4666" s="15" t="s">
        <v>79</v>
      </c>
      <c r="AW4666" s="15" t="s">
        <v>33</v>
      </c>
      <c r="AX4666" s="15" t="s">
        <v>72</v>
      </c>
      <c r="AY4666" s="236" t="s">
        <v>525</v>
      </c>
    </row>
    <row r="4667" spans="2:51" s="13" customFormat="1" ht="11.25">
      <c r="B4667" s="204"/>
      <c r="C4667" s="205"/>
      <c r="D4667" s="206" t="s">
        <v>546</v>
      </c>
      <c r="E4667" s="207" t="s">
        <v>19</v>
      </c>
      <c r="F4667" s="208" t="s">
        <v>671</v>
      </c>
      <c r="G4667" s="205"/>
      <c r="H4667" s="209">
        <v>7</v>
      </c>
      <c r="I4667" s="210"/>
      <c r="J4667" s="205"/>
      <c r="K4667" s="205"/>
      <c r="L4667" s="211"/>
      <c r="M4667" s="212"/>
      <c r="N4667" s="213"/>
      <c r="O4667" s="213"/>
      <c r="P4667" s="213"/>
      <c r="Q4667" s="213"/>
      <c r="R4667" s="213"/>
      <c r="S4667" s="213"/>
      <c r="T4667" s="214"/>
      <c r="AT4667" s="215" t="s">
        <v>546</v>
      </c>
      <c r="AU4667" s="215" t="s">
        <v>85</v>
      </c>
      <c r="AV4667" s="13" t="s">
        <v>85</v>
      </c>
      <c r="AW4667" s="13" t="s">
        <v>33</v>
      </c>
      <c r="AX4667" s="13" t="s">
        <v>72</v>
      </c>
      <c r="AY4667" s="215" t="s">
        <v>525</v>
      </c>
    </row>
    <row r="4668" spans="2:51" s="15" customFormat="1" ht="11.25">
      <c r="B4668" s="227"/>
      <c r="C4668" s="228"/>
      <c r="D4668" s="206" t="s">
        <v>546</v>
      </c>
      <c r="E4668" s="229" t="s">
        <v>19</v>
      </c>
      <c r="F4668" s="230" t="s">
        <v>2050</v>
      </c>
      <c r="G4668" s="228"/>
      <c r="H4668" s="229" t="s">
        <v>19</v>
      </c>
      <c r="I4668" s="231"/>
      <c r="J4668" s="228"/>
      <c r="K4668" s="228"/>
      <c r="L4668" s="232"/>
      <c r="M4668" s="233"/>
      <c r="N4668" s="234"/>
      <c r="O4668" s="234"/>
      <c r="P4668" s="234"/>
      <c r="Q4668" s="234"/>
      <c r="R4668" s="234"/>
      <c r="S4668" s="234"/>
      <c r="T4668" s="235"/>
      <c r="AT4668" s="236" t="s">
        <v>546</v>
      </c>
      <c r="AU4668" s="236" t="s">
        <v>85</v>
      </c>
      <c r="AV4668" s="15" t="s">
        <v>79</v>
      </c>
      <c r="AW4668" s="15" t="s">
        <v>33</v>
      </c>
      <c r="AX4668" s="15" t="s">
        <v>72</v>
      </c>
      <c r="AY4668" s="236" t="s">
        <v>525</v>
      </c>
    </row>
    <row r="4669" spans="2:51" s="13" customFormat="1" ht="11.25">
      <c r="B4669" s="204"/>
      <c r="C4669" s="205"/>
      <c r="D4669" s="206" t="s">
        <v>546</v>
      </c>
      <c r="E4669" s="207" t="s">
        <v>19</v>
      </c>
      <c r="F4669" s="208" t="s">
        <v>671</v>
      </c>
      <c r="G4669" s="205"/>
      <c r="H4669" s="209">
        <v>7</v>
      </c>
      <c r="I4669" s="210"/>
      <c r="J4669" s="205"/>
      <c r="K4669" s="205"/>
      <c r="L4669" s="211"/>
      <c r="M4669" s="212"/>
      <c r="N4669" s="213"/>
      <c r="O4669" s="213"/>
      <c r="P4669" s="213"/>
      <c r="Q4669" s="213"/>
      <c r="R4669" s="213"/>
      <c r="S4669" s="213"/>
      <c r="T4669" s="214"/>
      <c r="AT4669" s="215" t="s">
        <v>546</v>
      </c>
      <c r="AU4669" s="215" t="s">
        <v>85</v>
      </c>
      <c r="AV4669" s="13" t="s">
        <v>85</v>
      </c>
      <c r="AW4669" s="13" t="s">
        <v>33</v>
      </c>
      <c r="AX4669" s="13" t="s">
        <v>72</v>
      </c>
      <c r="AY4669" s="215" t="s">
        <v>525</v>
      </c>
    </row>
    <row r="4670" spans="2:51" s="15" customFormat="1" ht="11.25">
      <c r="B4670" s="227"/>
      <c r="C4670" s="228"/>
      <c r="D4670" s="206" t="s">
        <v>546</v>
      </c>
      <c r="E4670" s="229" t="s">
        <v>19</v>
      </c>
      <c r="F4670" s="230" t="s">
        <v>2061</v>
      </c>
      <c r="G4670" s="228"/>
      <c r="H4670" s="229" t="s">
        <v>19</v>
      </c>
      <c r="I4670" s="231"/>
      <c r="J4670" s="228"/>
      <c r="K4670" s="228"/>
      <c r="L4670" s="232"/>
      <c r="M4670" s="233"/>
      <c r="N4670" s="234"/>
      <c r="O4670" s="234"/>
      <c r="P4670" s="234"/>
      <c r="Q4670" s="234"/>
      <c r="R4670" s="234"/>
      <c r="S4670" s="234"/>
      <c r="T4670" s="235"/>
      <c r="AT4670" s="236" t="s">
        <v>546</v>
      </c>
      <c r="AU4670" s="236" t="s">
        <v>85</v>
      </c>
      <c r="AV4670" s="15" t="s">
        <v>79</v>
      </c>
      <c r="AW4670" s="15" t="s">
        <v>33</v>
      </c>
      <c r="AX4670" s="15" t="s">
        <v>72</v>
      </c>
      <c r="AY4670" s="236" t="s">
        <v>525</v>
      </c>
    </row>
    <row r="4671" spans="2:51" s="13" customFormat="1" ht="11.25">
      <c r="B4671" s="204"/>
      <c r="C4671" s="205"/>
      <c r="D4671" s="206" t="s">
        <v>546</v>
      </c>
      <c r="E4671" s="207" t="s">
        <v>19</v>
      </c>
      <c r="F4671" s="208" t="s">
        <v>671</v>
      </c>
      <c r="G4671" s="205"/>
      <c r="H4671" s="209">
        <v>7</v>
      </c>
      <c r="I4671" s="210"/>
      <c r="J4671" s="205"/>
      <c r="K4671" s="205"/>
      <c r="L4671" s="211"/>
      <c r="M4671" s="212"/>
      <c r="N4671" s="213"/>
      <c r="O4671" s="213"/>
      <c r="P4671" s="213"/>
      <c r="Q4671" s="213"/>
      <c r="R4671" s="213"/>
      <c r="S4671" s="213"/>
      <c r="T4671" s="214"/>
      <c r="AT4671" s="215" t="s">
        <v>546</v>
      </c>
      <c r="AU4671" s="215" t="s">
        <v>85</v>
      </c>
      <c r="AV4671" s="13" t="s">
        <v>85</v>
      </c>
      <c r="AW4671" s="13" t="s">
        <v>33</v>
      </c>
      <c r="AX4671" s="13" t="s">
        <v>72</v>
      </c>
      <c r="AY4671" s="215" t="s">
        <v>525</v>
      </c>
    </row>
    <row r="4672" spans="2:51" s="15" customFormat="1" ht="11.25">
      <c r="B4672" s="227"/>
      <c r="C4672" s="228"/>
      <c r="D4672" s="206" t="s">
        <v>546</v>
      </c>
      <c r="E4672" s="229" t="s">
        <v>19</v>
      </c>
      <c r="F4672" s="230" t="s">
        <v>1919</v>
      </c>
      <c r="G4672" s="228"/>
      <c r="H4672" s="229" t="s">
        <v>19</v>
      </c>
      <c r="I4672" s="231"/>
      <c r="J4672" s="228"/>
      <c r="K4672" s="228"/>
      <c r="L4672" s="232"/>
      <c r="M4672" s="233"/>
      <c r="N4672" s="234"/>
      <c r="O4672" s="234"/>
      <c r="P4672" s="234"/>
      <c r="Q4672" s="234"/>
      <c r="R4672" s="234"/>
      <c r="S4672" s="234"/>
      <c r="T4672" s="235"/>
      <c r="AT4672" s="236" t="s">
        <v>546</v>
      </c>
      <c r="AU4672" s="236" t="s">
        <v>85</v>
      </c>
      <c r="AV4672" s="15" t="s">
        <v>79</v>
      </c>
      <c r="AW4672" s="15" t="s">
        <v>33</v>
      </c>
      <c r="AX4672" s="15" t="s">
        <v>72</v>
      </c>
      <c r="AY4672" s="236" t="s">
        <v>525</v>
      </c>
    </row>
    <row r="4673" spans="2:51" s="13" customFormat="1" ht="11.25">
      <c r="B4673" s="204"/>
      <c r="C4673" s="205"/>
      <c r="D4673" s="206" t="s">
        <v>546</v>
      </c>
      <c r="E4673" s="207" t="s">
        <v>19</v>
      </c>
      <c r="F4673" s="208" t="s">
        <v>728</v>
      </c>
      <c r="G4673" s="205"/>
      <c r="H4673" s="209">
        <v>15</v>
      </c>
      <c r="I4673" s="210"/>
      <c r="J4673" s="205"/>
      <c r="K4673" s="205"/>
      <c r="L4673" s="211"/>
      <c r="M4673" s="212"/>
      <c r="N4673" s="213"/>
      <c r="O4673" s="213"/>
      <c r="P4673" s="213"/>
      <c r="Q4673" s="213"/>
      <c r="R4673" s="213"/>
      <c r="S4673" s="213"/>
      <c r="T4673" s="214"/>
      <c r="AT4673" s="215" t="s">
        <v>546</v>
      </c>
      <c r="AU4673" s="215" t="s">
        <v>85</v>
      </c>
      <c r="AV4673" s="13" t="s">
        <v>85</v>
      </c>
      <c r="AW4673" s="13" t="s">
        <v>33</v>
      </c>
      <c r="AX4673" s="13" t="s">
        <v>72</v>
      </c>
      <c r="AY4673" s="215" t="s">
        <v>525</v>
      </c>
    </row>
    <row r="4674" spans="2:51" s="15" customFormat="1" ht="11.25">
      <c r="B4674" s="227"/>
      <c r="C4674" s="228"/>
      <c r="D4674" s="206" t="s">
        <v>546</v>
      </c>
      <c r="E4674" s="229" t="s">
        <v>19</v>
      </c>
      <c r="F4674" s="230" t="s">
        <v>2075</v>
      </c>
      <c r="G4674" s="228"/>
      <c r="H4674" s="229" t="s">
        <v>19</v>
      </c>
      <c r="I4674" s="231"/>
      <c r="J4674" s="228"/>
      <c r="K4674" s="228"/>
      <c r="L4674" s="232"/>
      <c r="M4674" s="233"/>
      <c r="N4674" s="234"/>
      <c r="O4674" s="234"/>
      <c r="P4674" s="234"/>
      <c r="Q4674" s="234"/>
      <c r="R4674" s="234"/>
      <c r="S4674" s="234"/>
      <c r="T4674" s="235"/>
      <c r="AT4674" s="236" t="s">
        <v>546</v>
      </c>
      <c r="AU4674" s="236" t="s">
        <v>85</v>
      </c>
      <c r="AV4674" s="15" t="s">
        <v>79</v>
      </c>
      <c r="AW4674" s="15" t="s">
        <v>33</v>
      </c>
      <c r="AX4674" s="15" t="s">
        <v>72</v>
      </c>
      <c r="AY4674" s="236" t="s">
        <v>525</v>
      </c>
    </row>
    <row r="4675" spans="2:51" s="13" customFormat="1" ht="11.25">
      <c r="B4675" s="204"/>
      <c r="C4675" s="205"/>
      <c r="D4675" s="206" t="s">
        <v>546</v>
      </c>
      <c r="E4675" s="207" t="s">
        <v>19</v>
      </c>
      <c r="F4675" s="208" t="s">
        <v>645</v>
      </c>
      <c r="G4675" s="205"/>
      <c r="H4675" s="209">
        <v>6</v>
      </c>
      <c r="I4675" s="210"/>
      <c r="J4675" s="205"/>
      <c r="K4675" s="205"/>
      <c r="L4675" s="211"/>
      <c r="M4675" s="212"/>
      <c r="N4675" s="213"/>
      <c r="O4675" s="213"/>
      <c r="P4675" s="213"/>
      <c r="Q4675" s="213"/>
      <c r="R4675" s="213"/>
      <c r="S4675" s="213"/>
      <c r="T4675" s="214"/>
      <c r="AT4675" s="215" t="s">
        <v>546</v>
      </c>
      <c r="AU4675" s="215" t="s">
        <v>85</v>
      </c>
      <c r="AV4675" s="13" t="s">
        <v>85</v>
      </c>
      <c r="AW4675" s="13" t="s">
        <v>33</v>
      </c>
      <c r="AX4675" s="13" t="s">
        <v>72</v>
      </c>
      <c r="AY4675" s="215" t="s">
        <v>525</v>
      </c>
    </row>
    <row r="4676" spans="2:51" s="15" customFormat="1" ht="11.25">
      <c r="B4676" s="227"/>
      <c r="C4676" s="228"/>
      <c r="D4676" s="206" t="s">
        <v>546</v>
      </c>
      <c r="E4676" s="229" t="s">
        <v>19</v>
      </c>
      <c r="F4676" s="230" t="s">
        <v>2077</v>
      </c>
      <c r="G4676" s="228"/>
      <c r="H4676" s="229" t="s">
        <v>19</v>
      </c>
      <c r="I4676" s="231"/>
      <c r="J4676" s="228"/>
      <c r="K4676" s="228"/>
      <c r="L4676" s="232"/>
      <c r="M4676" s="233"/>
      <c r="N4676" s="234"/>
      <c r="O4676" s="234"/>
      <c r="P4676" s="234"/>
      <c r="Q4676" s="234"/>
      <c r="R4676" s="234"/>
      <c r="S4676" s="234"/>
      <c r="T4676" s="235"/>
      <c r="AT4676" s="236" t="s">
        <v>546</v>
      </c>
      <c r="AU4676" s="236" t="s">
        <v>85</v>
      </c>
      <c r="AV4676" s="15" t="s">
        <v>79</v>
      </c>
      <c r="AW4676" s="15" t="s">
        <v>33</v>
      </c>
      <c r="AX4676" s="15" t="s">
        <v>72</v>
      </c>
      <c r="AY4676" s="236" t="s">
        <v>525</v>
      </c>
    </row>
    <row r="4677" spans="2:51" s="13" customFormat="1" ht="11.25">
      <c r="B4677" s="204"/>
      <c r="C4677" s="205"/>
      <c r="D4677" s="206" t="s">
        <v>546</v>
      </c>
      <c r="E4677" s="207" t="s">
        <v>19</v>
      </c>
      <c r="F4677" s="208" t="s">
        <v>646</v>
      </c>
      <c r="G4677" s="205"/>
      <c r="H4677" s="209">
        <v>5</v>
      </c>
      <c r="I4677" s="210"/>
      <c r="J4677" s="205"/>
      <c r="K4677" s="205"/>
      <c r="L4677" s="211"/>
      <c r="M4677" s="212"/>
      <c r="N4677" s="213"/>
      <c r="O4677" s="213"/>
      <c r="P4677" s="213"/>
      <c r="Q4677" s="213"/>
      <c r="R4677" s="213"/>
      <c r="S4677" s="213"/>
      <c r="T4677" s="214"/>
      <c r="AT4677" s="215" t="s">
        <v>546</v>
      </c>
      <c r="AU4677" s="215" t="s">
        <v>85</v>
      </c>
      <c r="AV4677" s="13" t="s">
        <v>85</v>
      </c>
      <c r="AW4677" s="13" t="s">
        <v>33</v>
      </c>
      <c r="AX4677" s="13" t="s">
        <v>72</v>
      </c>
      <c r="AY4677" s="215" t="s">
        <v>525</v>
      </c>
    </row>
    <row r="4678" spans="2:51" s="15" customFormat="1" ht="11.25">
      <c r="B4678" s="227"/>
      <c r="C4678" s="228"/>
      <c r="D4678" s="206" t="s">
        <v>546</v>
      </c>
      <c r="E4678" s="229" t="s">
        <v>19</v>
      </c>
      <c r="F4678" s="230" t="s">
        <v>2079</v>
      </c>
      <c r="G4678" s="228"/>
      <c r="H4678" s="229" t="s">
        <v>19</v>
      </c>
      <c r="I4678" s="231"/>
      <c r="J4678" s="228"/>
      <c r="K4678" s="228"/>
      <c r="L4678" s="232"/>
      <c r="M4678" s="233"/>
      <c r="N4678" s="234"/>
      <c r="O4678" s="234"/>
      <c r="P4678" s="234"/>
      <c r="Q4678" s="234"/>
      <c r="R4678" s="234"/>
      <c r="S4678" s="234"/>
      <c r="T4678" s="235"/>
      <c r="AT4678" s="236" t="s">
        <v>546</v>
      </c>
      <c r="AU4678" s="236" t="s">
        <v>85</v>
      </c>
      <c r="AV4678" s="15" t="s">
        <v>79</v>
      </c>
      <c r="AW4678" s="15" t="s">
        <v>33</v>
      </c>
      <c r="AX4678" s="15" t="s">
        <v>72</v>
      </c>
      <c r="AY4678" s="236" t="s">
        <v>525</v>
      </c>
    </row>
    <row r="4679" spans="2:51" s="13" customFormat="1" ht="11.25">
      <c r="B4679" s="204"/>
      <c r="C4679" s="205"/>
      <c r="D4679" s="206" t="s">
        <v>546</v>
      </c>
      <c r="E4679" s="207" t="s">
        <v>19</v>
      </c>
      <c r="F4679" s="208" t="s">
        <v>645</v>
      </c>
      <c r="G4679" s="205"/>
      <c r="H4679" s="209">
        <v>6</v>
      </c>
      <c r="I4679" s="210"/>
      <c r="J4679" s="205"/>
      <c r="K4679" s="205"/>
      <c r="L4679" s="211"/>
      <c r="M4679" s="212"/>
      <c r="N4679" s="213"/>
      <c r="O4679" s="213"/>
      <c r="P4679" s="213"/>
      <c r="Q4679" s="213"/>
      <c r="R4679" s="213"/>
      <c r="S4679" s="213"/>
      <c r="T4679" s="214"/>
      <c r="AT4679" s="215" t="s">
        <v>546</v>
      </c>
      <c r="AU4679" s="215" t="s">
        <v>85</v>
      </c>
      <c r="AV4679" s="13" t="s">
        <v>85</v>
      </c>
      <c r="AW4679" s="13" t="s">
        <v>33</v>
      </c>
      <c r="AX4679" s="13" t="s">
        <v>72</v>
      </c>
      <c r="AY4679" s="215" t="s">
        <v>525</v>
      </c>
    </row>
    <row r="4680" spans="2:51" s="15" customFormat="1" ht="11.25">
      <c r="B4680" s="227"/>
      <c r="C4680" s="228"/>
      <c r="D4680" s="206" t="s">
        <v>546</v>
      </c>
      <c r="E4680" s="229" t="s">
        <v>19</v>
      </c>
      <c r="F4680" s="230" t="s">
        <v>2080</v>
      </c>
      <c r="G4680" s="228"/>
      <c r="H4680" s="229" t="s">
        <v>19</v>
      </c>
      <c r="I4680" s="231"/>
      <c r="J4680" s="228"/>
      <c r="K4680" s="228"/>
      <c r="L4680" s="232"/>
      <c r="M4680" s="233"/>
      <c r="N4680" s="234"/>
      <c r="O4680" s="234"/>
      <c r="P4680" s="234"/>
      <c r="Q4680" s="234"/>
      <c r="R4680" s="234"/>
      <c r="S4680" s="234"/>
      <c r="T4680" s="235"/>
      <c r="AT4680" s="236" t="s">
        <v>546</v>
      </c>
      <c r="AU4680" s="236" t="s">
        <v>85</v>
      </c>
      <c r="AV4680" s="15" t="s">
        <v>79</v>
      </c>
      <c r="AW4680" s="15" t="s">
        <v>33</v>
      </c>
      <c r="AX4680" s="15" t="s">
        <v>72</v>
      </c>
      <c r="AY4680" s="236" t="s">
        <v>525</v>
      </c>
    </row>
    <row r="4681" spans="2:51" s="13" customFormat="1" ht="11.25">
      <c r="B4681" s="204"/>
      <c r="C4681" s="205"/>
      <c r="D4681" s="206" t="s">
        <v>546</v>
      </c>
      <c r="E4681" s="207" t="s">
        <v>19</v>
      </c>
      <c r="F4681" s="208" t="s">
        <v>646</v>
      </c>
      <c r="G4681" s="205"/>
      <c r="H4681" s="209">
        <v>5</v>
      </c>
      <c r="I4681" s="210"/>
      <c r="J4681" s="205"/>
      <c r="K4681" s="205"/>
      <c r="L4681" s="211"/>
      <c r="M4681" s="212"/>
      <c r="N4681" s="213"/>
      <c r="O4681" s="213"/>
      <c r="P4681" s="213"/>
      <c r="Q4681" s="213"/>
      <c r="R4681" s="213"/>
      <c r="S4681" s="213"/>
      <c r="T4681" s="214"/>
      <c r="AT4681" s="215" t="s">
        <v>546</v>
      </c>
      <c r="AU4681" s="215" t="s">
        <v>85</v>
      </c>
      <c r="AV4681" s="13" t="s">
        <v>85</v>
      </c>
      <c r="AW4681" s="13" t="s">
        <v>33</v>
      </c>
      <c r="AX4681" s="13" t="s">
        <v>72</v>
      </c>
      <c r="AY4681" s="215" t="s">
        <v>525</v>
      </c>
    </row>
    <row r="4682" spans="2:51" s="15" customFormat="1" ht="11.25">
      <c r="B4682" s="227"/>
      <c r="C4682" s="228"/>
      <c r="D4682" s="206" t="s">
        <v>546</v>
      </c>
      <c r="E4682" s="229" t="s">
        <v>19</v>
      </c>
      <c r="F4682" s="230" t="s">
        <v>2083</v>
      </c>
      <c r="G4682" s="228"/>
      <c r="H4682" s="229" t="s">
        <v>19</v>
      </c>
      <c r="I4682" s="231"/>
      <c r="J4682" s="228"/>
      <c r="K4682" s="228"/>
      <c r="L4682" s="232"/>
      <c r="M4682" s="233"/>
      <c r="N4682" s="234"/>
      <c r="O4682" s="234"/>
      <c r="P4682" s="234"/>
      <c r="Q4682" s="234"/>
      <c r="R4682" s="234"/>
      <c r="S4682" s="234"/>
      <c r="T4682" s="235"/>
      <c r="AT4682" s="236" t="s">
        <v>546</v>
      </c>
      <c r="AU4682" s="236" t="s">
        <v>85</v>
      </c>
      <c r="AV4682" s="15" t="s">
        <v>79</v>
      </c>
      <c r="AW4682" s="15" t="s">
        <v>33</v>
      </c>
      <c r="AX4682" s="15" t="s">
        <v>72</v>
      </c>
      <c r="AY4682" s="236" t="s">
        <v>525</v>
      </c>
    </row>
    <row r="4683" spans="2:51" s="13" customFormat="1" ht="11.25">
      <c r="B4683" s="204"/>
      <c r="C4683" s="205"/>
      <c r="D4683" s="206" t="s">
        <v>546</v>
      </c>
      <c r="E4683" s="207" t="s">
        <v>19</v>
      </c>
      <c r="F4683" s="208" t="s">
        <v>537</v>
      </c>
      <c r="G4683" s="205"/>
      <c r="H4683" s="209">
        <v>4</v>
      </c>
      <c r="I4683" s="210"/>
      <c r="J4683" s="205"/>
      <c r="K4683" s="205"/>
      <c r="L4683" s="211"/>
      <c r="M4683" s="212"/>
      <c r="N4683" s="213"/>
      <c r="O4683" s="213"/>
      <c r="P4683" s="213"/>
      <c r="Q4683" s="213"/>
      <c r="R4683" s="213"/>
      <c r="S4683" s="213"/>
      <c r="T4683" s="214"/>
      <c r="AT4683" s="215" t="s">
        <v>546</v>
      </c>
      <c r="AU4683" s="215" t="s">
        <v>85</v>
      </c>
      <c r="AV4683" s="13" t="s">
        <v>85</v>
      </c>
      <c r="AW4683" s="13" t="s">
        <v>33</v>
      </c>
      <c r="AX4683" s="13" t="s">
        <v>72</v>
      </c>
      <c r="AY4683" s="215" t="s">
        <v>525</v>
      </c>
    </row>
    <row r="4684" spans="2:51" s="15" customFormat="1" ht="11.25">
      <c r="B4684" s="227"/>
      <c r="C4684" s="228"/>
      <c r="D4684" s="206" t="s">
        <v>546</v>
      </c>
      <c r="E4684" s="229" t="s">
        <v>19</v>
      </c>
      <c r="F4684" s="230" t="s">
        <v>2088</v>
      </c>
      <c r="G4684" s="228"/>
      <c r="H4684" s="229" t="s">
        <v>19</v>
      </c>
      <c r="I4684" s="231"/>
      <c r="J4684" s="228"/>
      <c r="K4684" s="228"/>
      <c r="L4684" s="232"/>
      <c r="M4684" s="233"/>
      <c r="N4684" s="234"/>
      <c r="O4684" s="234"/>
      <c r="P4684" s="234"/>
      <c r="Q4684" s="234"/>
      <c r="R4684" s="234"/>
      <c r="S4684" s="234"/>
      <c r="T4684" s="235"/>
      <c r="AT4684" s="236" t="s">
        <v>546</v>
      </c>
      <c r="AU4684" s="236" t="s">
        <v>85</v>
      </c>
      <c r="AV4684" s="15" t="s">
        <v>79</v>
      </c>
      <c r="AW4684" s="15" t="s">
        <v>33</v>
      </c>
      <c r="AX4684" s="15" t="s">
        <v>72</v>
      </c>
      <c r="AY4684" s="236" t="s">
        <v>525</v>
      </c>
    </row>
    <row r="4685" spans="2:51" s="13" customFormat="1" ht="11.25">
      <c r="B4685" s="204"/>
      <c r="C4685" s="205"/>
      <c r="D4685" s="206" t="s">
        <v>546</v>
      </c>
      <c r="E4685" s="207" t="s">
        <v>19</v>
      </c>
      <c r="F4685" s="208" t="s">
        <v>537</v>
      </c>
      <c r="G4685" s="205"/>
      <c r="H4685" s="209">
        <v>4</v>
      </c>
      <c r="I4685" s="210"/>
      <c r="J4685" s="205"/>
      <c r="K4685" s="205"/>
      <c r="L4685" s="211"/>
      <c r="M4685" s="212"/>
      <c r="N4685" s="213"/>
      <c r="O4685" s="213"/>
      <c r="P4685" s="213"/>
      <c r="Q4685" s="213"/>
      <c r="R4685" s="213"/>
      <c r="S4685" s="213"/>
      <c r="T4685" s="214"/>
      <c r="AT4685" s="215" t="s">
        <v>546</v>
      </c>
      <c r="AU4685" s="215" t="s">
        <v>85</v>
      </c>
      <c r="AV4685" s="13" t="s">
        <v>85</v>
      </c>
      <c r="AW4685" s="13" t="s">
        <v>33</v>
      </c>
      <c r="AX4685" s="13" t="s">
        <v>72</v>
      </c>
      <c r="AY4685" s="215" t="s">
        <v>525</v>
      </c>
    </row>
    <row r="4686" spans="2:51" s="15" customFormat="1" ht="11.25">
      <c r="B4686" s="227"/>
      <c r="C4686" s="228"/>
      <c r="D4686" s="206" t="s">
        <v>546</v>
      </c>
      <c r="E4686" s="229" t="s">
        <v>19</v>
      </c>
      <c r="F4686" s="230" t="s">
        <v>2092</v>
      </c>
      <c r="G4686" s="228"/>
      <c r="H4686" s="229" t="s">
        <v>19</v>
      </c>
      <c r="I4686" s="231"/>
      <c r="J4686" s="228"/>
      <c r="K4686" s="228"/>
      <c r="L4686" s="232"/>
      <c r="M4686" s="233"/>
      <c r="N4686" s="234"/>
      <c r="O4686" s="234"/>
      <c r="P4686" s="234"/>
      <c r="Q4686" s="234"/>
      <c r="R4686" s="234"/>
      <c r="S4686" s="234"/>
      <c r="T4686" s="235"/>
      <c r="AT4686" s="236" t="s">
        <v>546</v>
      </c>
      <c r="AU4686" s="236" t="s">
        <v>85</v>
      </c>
      <c r="AV4686" s="15" t="s">
        <v>79</v>
      </c>
      <c r="AW4686" s="15" t="s">
        <v>33</v>
      </c>
      <c r="AX4686" s="15" t="s">
        <v>72</v>
      </c>
      <c r="AY4686" s="236" t="s">
        <v>525</v>
      </c>
    </row>
    <row r="4687" spans="2:51" s="13" customFormat="1" ht="11.25">
      <c r="B4687" s="204"/>
      <c r="C4687" s="205"/>
      <c r="D4687" s="206" t="s">
        <v>546</v>
      </c>
      <c r="E4687" s="207" t="s">
        <v>19</v>
      </c>
      <c r="F4687" s="208" t="s">
        <v>537</v>
      </c>
      <c r="G4687" s="205"/>
      <c r="H4687" s="209">
        <v>4</v>
      </c>
      <c r="I4687" s="210"/>
      <c r="J4687" s="205"/>
      <c r="K4687" s="205"/>
      <c r="L4687" s="211"/>
      <c r="M4687" s="212"/>
      <c r="N4687" s="213"/>
      <c r="O4687" s="213"/>
      <c r="P4687" s="213"/>
      <c r="Q4687" s="213"/>
      <c r="R4687" s="213"/>
      <c r="S4687" s="213"/>
      <c r="T4687" s="214"/>
      <c r="AT4687" s="215" t="s">
        <v>546</v>
      </c>
      <c r="AU4687" s="215" t="s">
        <v>85</v>
      </c>
      <c r="AV4687" s="13" t="s">
        <v>85</v>
      </c>
      <c r="AW4687" s="13" t="s">
        <v>33</v>
      </c>
      <c r="AX4687" s="13" t="s">
        <v>72</v>
      </c>
      <c r="AY4687" s="215" t="s">
        <v>525</v>
      </c>
    </row>
    <row r="4688" spans="2:51" s="15" customFormat="1" ht="11.25">
      <c r="B4688" s="227"/>
      <c r="C4688" s="228"/>
      <c r="D4688" s="206" t="s">
        <v>546</v>
      </c>
      <c r="E4688" s="229" t="s">
        <v>19</v>
      </c>
      <c r="F4688" s="230" t="s">
        <v>1921</v>
      </c>
      <c r="G4688" s="228"/>
      <c r="H4688" s="229" t="s">
        <v>19</v>
      </c>
      <c r="I4688" s="231"/>
      <c r="J4688" s="228"/>
      <c r="K4688" s="228"/>
      <c r="L4688" s="232"/>
      <c r="M4688" s="233"/>
      <c r="N4688" s="234"/>
      <c r="O4688" s="234"/>
      <c r="P4688" s="234"/>
      <c r="Q4688" s="234"/>
      <c r="R4688" s="234"/>
      <c r="S4688" s="234"/>
      <c r="T4688" s="235"/>
      <c r="AT4688" s="236" t="s">
        <v>546</v>
      </c>
      <c r="AU4688" s="236" t="s">
        <v>85</v>
      </c>
      <c r="AV4688" s="15" t="s">
        <v>79</v>
      </c>
      <c r="AW4688" s="15" t="s">
        <v>33</v>
      </c>
      <c r="AX4688" s="15" t="s">
        <v>72</v>
      </c>
      <c r="AY4688" s="236" t="s">
        <v>525</v>
      </c>
    </row>
    <row r="4689" spans="2:51" s="13" customFormat="1" ht="11.25">
      <c r="B4689" s="204"/>
      <c r="C4689" s="205"/>
      <c r="D4689" s="206" t="s">
        <v>546</v>
      </c>
      <c r="E4689" s="207" t="s">
        <v>19</v>
      </c>
      <c r="F4689" s="208" t="s">
        <v>674</v>
      </c>
      <c r="G4689" s="205"/>
      <c r="H4689" s="209">
        <v>8</v>
      </c>
      <c r="I4689" s="210"/>
      <c r="J4689" s="205"/>
      <c r="K4689" s="205"/>
      <c r="L4689" s="211"/>
      <c r="M4689" s="212"/>
      <c r="N4689" s="213"/>
      <c r="O4689" s="213"/>
      <c r="P4689" s="213"/>
      <c r="Q4689" s="213"/>
      <c r="R4689" s="213"/>
      <c r="S4689" s="213"/>
      <c r="T4689" s="214"/>
      <c r="AT4689" s="215" t="s">
        <v>546</v>
      </c>
      <c r="AU4689" s="215" t="s">
        <v>85</v>
      </c>
      <c r="AV4689" s="13" t="s">
        <v>85</v>
      </c>
      <c r="AW4689" s="13" t="s">
        <v>33</v>
      </c>
      <c r="AX4689" s="13" t="s">
        <v>72</v>
      </c>
      <c r="AY4689" s="215" t="s">
        <v>525</v>
      </c>
    </row>
    <row r="4690" spans="2:51" s="15" customFormat="1" ht="11.25">
      <c r="B4690" s="227"/>
      <c r="C4690" s="228"/>
      <c r="D4690" s="206" t="s">
        <v>546</v>
      </c>
      <c r="E4690" s="229" t="s">
        <v>19</v>
      </c>
      <c r="F4690" s="230" t="s">
        <v>1925</v>
      </c>
      <c r="G4690" s="228"/>
      <c r="H4690" s="229" t="s">
        <v>19</v>
      </c>
      <c r="I4690" s="231"/>
      <c r="J4690" s="228"/>
      <c r="K4690" s="228"/>
      <c r="L4690" s="232"/>
      <c r="M4690" s="233"/>
      <c r="N4690" s="234"/>
      <c r="O4690" s="234"/>
      <c r="P4690" s="234"/>
      <c r="Q4690" s="234"/>
      <c r="R4690" s="234"/>
      <c r="S4690" s="234"/>
      <c r="T4690" s="235"/>
      <c r="AT4690" s="236" t="s">
        <v>546</v>
      </c>
      <c r="AU4690" s="236" t="s">
        <v>85</v>
      </c>
      <c r="AV4690" s="15" t="s">
        <v>79</v>
      </c>
      <c r="AW4690" s="15" t="s">
        <v>33</v>
      </c>
      <c r="AX4690" s="15" t="s">
        <v>72</v>
      </c>
      <c r="AY4690" s="236" t="s">
        <v>525</v>
      </c>
    </row>
    <row r="4691" spans="2:51" s="13" customFormat="1" ht="11.25">
      <c r="B4691" s="204"/>
      <c r="C4691" s="205"/>
      <c r="D4691" s="206" t="s">
        <v>546</v>
      </c>
      <c r="E4691" s="207" t="s">
        <v>19</v>
      </c>
      <c r="F4691" s="208" t="s">
        <v>645</v>
      </c>
      <c r="G4691" s="205"/>
      <c r="H4691" s="209">
        <v>6</v>
      </c>
      <c r="I4691" s="210"/>
      <c r="J4691" s="205"/>
      <c r="K4691" s="205"/>
      <c r="L4691" s="211"/>
      <c r="M4691" s="212"/>
      <c r="N4691" s="213"/>
      <c r="O4691" s="213"/>
      <c r="P4691" s="213"/>
      <c r="Q4691" s="213"/>
      <c r="R4691" s="213"/>
      <c r="S4691" s="213"/>
      <c r="T4691" s="214"/>
      <c r="AT4691" s="215" t="s">
        <v>546</v>
      </c>
      <c r="AU4691" s="215" t="s">
        <v>85</v>
      </c>
      <c r="AV4691" s="13" t="s">
        <v>85</v>
      </c>
      <c r="AW4691" s="13" t="s">
        <v>33</v>
      </c>
      <c r="AX4691" s="13" t="s">
        <v>72</v>
      </c>
      <c r="AY4691" s="215" t="s">
        <v>525</v>
      </c>
    </row>
    <row r="4692" spans="2:51" s="15" customFormat="1" ht="11.25">
      <c r="B4692" s="227"/>
      <c r="C4692" s="228"/>
      <c r="D4692" s="206" t="s">
        <v>546</v>
      </c>
      <c r="E4692" s="229" t="s">
        <v>19</v>
      </c>
      <c r="F4692" s="230" t="s">
        <v>1928</v>
      </c>
      <c r="G4692" s="228"/>
      <c r="H4692" s="229" t="s">
        <v>19</v>
      </c>
      <c r="I4692" s="231"/>
      <c r="J4692" s="228"/>
      <c r="K4692" s="228"/>
      <c r="L4692" s="232"/>
      <c r="M4692" s="233"/>
      <c r="N4692" s="234"/>
      <c r="O4692" s="234"/>
      <c r="P4692" s="234"/>
      <c r="Q4692" s="234"/>
      <c r="R4692" s="234"/>
      <c r="S4692" s="234"/>
      <c r="T4692" s="235"/>
      <c r="AT4692" s="236" t="s">
        <v>546</v>
      </c>
      <c r="AU4692" s="236" t="s">
        <v>85</v>
      </c>
      <c r="AV4692" s="15" t="s">
        <v>79</v>
      </c>
      <c r="AW4692" s="15" t="s">
        <v>33</v>
      </c>
      <c r="AX4692" s="15" t="s">
        <v>72</v>
      </c>
      <c r="AY4692" s="236" t="s">
        <v>525</v>
      </c>
    </row>
    <row r="4693" spans="2:51" s="13" customFormat="1" ht="11.25">
      <c r="B4693" s="204"/>
      <c r="C4693" s="205"/>
      <c r="D4693" s="206" t="s">
        <v>546</v>
      </c>
      <c r="E4693" s="207" t="s">
        <v>19</v>
      </c>
      <c r="F4693" s="208" t="s">
        <v>722</v>
      </c>
      <c r="G4693" s="205"/>
      <c r="H4693" s="209">
        <v>14</v>
      </c>
      <c r="I4693" s="210"/>
      <c r="J4693" s="205"/>
      <c r="K4693" s="205"/>
      <c r="L4693" s="211"/>
      <c r="M4693" s="212"/>
      <c r="N4693" s="213"/>
      <c r="O4693" s="213"/>
      <c r="P4693" s="213"/>
      <c r="Q4693" s="213"/>
      <c r="R4693" s="213"/>
      <c r="S4693" s="213"/>
      <c r="T4693" s="214"/>
      <c r="AT4693" s="215" t="s">
        <v>546</v>
      </c>
      <c r="AU4693" s="215" t="s">
        <v>85</v>
      </c>
      <c r="AV4693" s="13" t="s">
        <v>85</v>
      </c>
      <c r="AW4693" s="13" t="s">
        <v>33</v>
      </c>
      <c r="AX4693" s="13" t="s">
        <v>72</v>
      </c>
      <c r="AY4693" s="215" t="s">
        <v>525</v>
      </c>
    </row>
    <row r="4694" spans="2:51" s="15" customFormat="1" ht="11.25">
      <c r="B4694" s="227"/>
      <c r="C4694" s="228"/>
      <c r="D4694" s="206" t="s">
        <v>546</v>
      </c>
      <c r="E4694" s="229" t="s">
        <v>19</v>
      </c>
      <c r="F4694" s="230" t="s">
        <v>1931</v>
      </c>
      <c r="G4694" s="228"/>
      <c r="H4694" s="229" t="s">
        <v>19</v>
      </c>
      <c r="I4694" s="231"/>
      <c r="J4694" s="228"/>
      <c r="K4694" s="228"/>
      <c r="L4694" s="232"/>
      <c r="M4694" s="233"/>
      <c r="N4694" s="234"/>
      <c r="O4694" s="234"/>
      <c r="P4694" s="234"/>
      <c r="Q4694" s="234"/>
      <c r="R4694" s="234"/>
      <c r="S4694" s="234"/>
      <c r="T4694" s="235"/>
      <c r="AT4694" s="236" t="s">
        <v>546</v>
      </c>
      <c r="AU4694" s="236" t="s">
        <v>85</v>
      </c>
      <c r="AV4694" s="15" t="s">
        <v>79</v>
      </c>
      <c r="AW4694" s="15" t="s">
        <v>33</v>
      </c>
      <c r="AX4694" s="15" t="s">
        <v>72</v>
      </c>
      <c r="AY4694" s="236" t="s">
        <v>525</v>
      </c>
    </row>
    <row r="4695" spans="2:51" s="13" customFormat="1" ht="11.25">
      <c r="B4695" s="204"/>
      <c r="C4695" s="205"/>
      <c r="D4695" s="206" t="s">
        <v>546</v>
      </c>
      <c r="E4695" s="207" t="s">
        <v>19</v>
      </c>
      <c r="F4695" s="208" t="s">
        <v>537</v>
      </c>
      <c r="G4695" s="205"/>
      <c r="H4695" s="209">
        <v>4</v>
      </c>
      <c r="I4695" s="210"/>
      <c r="J4695" s="205"/>
      <c r="K4695" s="205"/>
      <c r="L4695" s="211"/>
      <c r="M4695" s="212"/>
      <c r="N4695" s="213"/>
      <c r="O4695" s="213"/>
      <c r="P4695" s="213"/>
      <c r="Q4695" s="213"/>
      <c r="R4695" s="213"/>
      <c r="S4695" s="213"/>
      <c r="T4695" s="214"/>
      <c r="AT4695" s="215" t="s">
        <v>546</v>
      </c>
      <c r="AU4695" s="215" t="s">
        <v>85</v>
      </c>
      <c r="AV4695" s="13" t="s">
        <v>85</v>
      </c>
      <c r="AW4695" s="13" t="s">
        <v>33</v>
      </c>
      <c r="AX4695" s="13" t="s">
        <v>72</v>
      </c>
      <c r="AY4695" s="215" t="s">
        <v>525</v>
      </c>
    </row>
    <row r="4696" spans="2:51" s="15" customFormat="1" ht="11.25">
      <c r="B4696" s="227"/>
      <c r="C4696" s="228"/>
      <c r="D4696" s="206" t="s">
        <v>546</v>
      </c>
      <c r="E4696" s="229" t="s">
        <v>19</v>
      </c>
      <c r="F4696" s="230" t="s">
        <v>2110</v>
      </c>
      <c r="G4696" s="228"/>
      <c r="H4696" s="229" t="s">
        <v>19</v>
      </c>
      <c r="I4696" s="231"/>
      <c r="J4696" s="228"/>
      <c r="K4696" s="228"/>
      <c r="L4696" s="232"/>
      <c r="M4696" s="233"/>
      <c r="N4696" s="234"/>
      <c r="O4696" s="234"/>
      <c r="P4696" s="234"/>
      <c r="Q4696" s="234"/>
      <c r="R4696" s="234"/>
      <c r="S4696" s="234"/>
      <c r="T4696" s="235"/>
      <c r="AT4696" s="236" t="s">
        <v>546</v>
      </c>
      <c r="AU4696" s="236" t="s">
        <v>85</v>
      </c>
      <c r="AV4696" s="15" t="s">
        <v>79</v>
      </c>
      <c r="AW4696" s="15" t="s">
        <v>33</v>
      </c>
      <c r="AX4696" s="15" t="s">
        <v>72</v>
      </c>
      <c r="AY4696" s="236" t="s">
        <v>525</v>
      </c>
    </row>
    <row r="4697" spans="2:51" s="13" customFormat="1" ht="11.25">
      <c r="B4697" s="204"/>
      <c r="C4697" s="205"/>
      <c r="D4697" s="206" t="s">
        <v>546</v>
      </c>
      <c r="E4697" s="207" t="s">
        <v>19</v>
      </c>
      <c r="F4697" s="208" t="s">
        <v>645</v>
      </c>
      <c r="G4697" s="205"/>
      <c r="H4697" s="209">
        <v>6</v>
      </c>
      <c r="I4697" s="210"/>
      <c r="J4697" s="205"/>
      <c r="K4697" s="205"/>
      <c r="L4697" s="211"/>
      <c r="M4697" s="212"/>
      <c r="N4697" s="213"/>
      <c r="O4697" s="213"/>
      <c r="P4697" s="213"/>
      <c r="Q4697" s="213"/>
      <c r="R4697" s="213"/>
      <c r="S4697" s="213"/>
      <c r="T4697" s="214"/>
      <c r="AT4697" s="215" t="s">
        <v>546</v>
      </c>
      <c r="AU4697" s="215" t="s">
        <v>85</v>
      </c>
      <c r="AV4697" s="13" t="s">
        <v>85</v>
      </c>
      <c r="AW4697" s="13" t="s">
        <v>33</v>
      </c>
      <c r="AX4697" s="13" t="s">
        <v>72</v>
      </c>
      <c r="AY4697" s="215" t="s">
        <v>525</v>
      </c>
    </row>
    <row r="4698" spans="2:51" s="15" customFormat="1" ht="11.25">
      <c r="B4698" s="227"/>
      <c r="C4698" s="228"/>
      <c r="D4698" s="206" t="s">
        <v>546</v>
      </c>
      <c r="E4698" s="229" t="s">
        <v>19</v>
      </c>
      <c r="F4698" s="230" t="s">
        <v>2112</v>
      </c>
      <c r="G4698" s="228"/>
      <c r="H4698" s="229" t="s">
        <v>19</v>
      </c>
      <c r="I4698" s="231"/>
      <c r="J4698" s="228"/>
      <c r="K4698" s="228"/>
      <c r="L4698" s="232"/>
      <c r="M4698" s="233"/>
      <c r="N4698" s="234"/>
      <c r="O4698" s="234"/>
      <c r="P4698" s="234"/>
      <c r="Q4698" s="234"/>
      <c r="R4698" s="234"/>
      <c r="S4698" s="234"/>
      <c r="T4698" s="235"/>
      <c r="AT4698" s="236" t="s">
        <v>546</v>
      </c>
      <c r="AU4698" s="236" t="s">
        <v>85</v>
      </c>
      <c r="AV4698" s="15" t="s">
        <v>79</v>
      </c>
      <c r="AW4698" s="15" t="s">
        <v>33</v>
      </c>
      <c r="AX4698" s="15" t="s">
        <v>72</v>
      </c>
      <c r="AY4698" s="236" t="s">
        <v>525</v>
      </c>
    </row>
    <row r="4699" spans="2:51" s="13" customFormat="1" ht="11.25">
      <c r="B4699" s="204"/>
      <c r="C4699" s="205"/>
      <c r="D4699" s="206" t="s">
        <v>546</v>
      </c>
      <c r="E4699" s="207" t="s">
        <v>19</v>
      </c>
      <c r="F4699" s="208" t="s">
        <v>537</v>
      </c>
      <c r="G4699" s="205"/>
      <c r="H4699" s="209">
        <v>4</v>
      </c>
      <c r="I4699" s="210"/>
      <c r="J4699" s="205"/>
      <c r="K4699" s="205"/>
      <c r="L4699" s="211"/>
      <c r="M4699" s="212"/>
      <c r="N4699" s="213"/>
      <c r="O4699" s="213"/>
      <c r="P4699" s="213"/>
      <c r="Q4699" s="213"/>
      <c r="R4699" s="213"/>
      <c r="S4699" s="213"/>
      <c r="T4699" s="214"/>
      <c r="AT4699" s="215" t="s">
        <v>546</v>
      </c>
      <c r="AU4699" s="215" t="s">
        <v>85</v>
      </c>
      <c r="AV4699" s="13" t="s">
        <v>85</v>
      </c>
      <c r="AW4699" s="13" t="s">
        <v>33</v>
      </c>
      <c r="AX4699" s="13" t="s">
        <v>72</v>
      </c>
      <c r="AY4699" s="215" t="s">
        <v>525</v>
      </c>
    </row>
    <row r="4700" spans="2:51" s="15" customFormat="1" ht="11.25">
      <c r="B4700" s="227"/>
      <c r="C4700" s="228"/>
      <c r="D4700" s="206" t="s">
        <v>546</v>
      </c>
      <c r="E4700" s="229" t="s">
        <v>19</v>
      </c>
      <c r="F4700" s="230" t="s">
        <v>2116</v>
      </c>
      <c r="G4700" s="228"/>
      <c r="H4700" s="229" t="s">
        <v>19</v>
      </c>
      <c r="I4700" s="231"/>
      <c r="J4700" s="228"/>
      <c r="K4700" s="228"/>
      <c r="L4700" s="232"/>
      <c r="M4700" s="233"/>
      <c r="N4700" s="234"/>
      <c r="O4700" s="234"/>
      <c r="P4700" s="234"/>
      <c r="Q4700" s="234"/>
      <c r="R4700" s="234"/>
      <c r="S4700" s="234"/>
      <c r="T4700" s="235"/>
      <c r="AT4700" s="236" t="s">
        <v>546</v>
      </c>
      <c r="AU4700" s="236" t="s">
        <v>85</v>
      </c>
      <c r="AV4700" s="15" t="s">
        <v>79</v>
      </c>
      <c r="AW4700" s="15" t="s">
        <v>33</v>
      </c>
      <c r="AX4700" s="15" t="s">
        <v>72</v>
      </c>
      <c r="AY4700" s="236" t="s">
        <v>525</v>
      </c>
    </row>
    <row r="4701" spans="2:51" s="13" customFormat="1" ht="11.25">
      <c r="B4701" s="204"/>
      <c r="C4701" s="205"/>
      <c r="D4701" s="206" t="s">
        <v>546</v>
      </c>
      <c r="E4701" s="207" t="s">
        <v>19</v>
      </c>
      <c r="F4701" s="208" t="s">
        <v>537</v>
      </c>
      <c r="G4701" s="205"/>
      <c r="H4701" s="209">
        <v>4</v>
      </c>
      <c r="I4701" s="210"/>
      <c r="J4701" s="205"/>
      <c r="K4701" s="205"/>
      <c r="L4701" s="211"/>
      <c r="M4701" s="212"/>
      <c r="N4701" s="213"/>
      <c r="O4701" s="213"/>
      <c r="P4701" s="213"/>
      <c r="Q4701" s="213"/>
      <c r="R4701" s="213"/>
      <c r="S4701" s="213"/>
      <c r="T4701" s="214"/>
      <c r="AT4701" s="215" t="s">
        <v>546</v>
      </c>
      <c r="AU4701" s="215" t="s">
        <v>85</v>
      </c>
      <c r="AV4701" s="13" t="s">
        <v>85</v>
      </c>
      <c r="AW4701" s="13" t="s">
        <v>33</v>
      </c>
      <c r="AX4701" s="13" t="s">
        <v>72</v>
      </c>
      <c r="AY4701" s="215" t="s">
        <v>525</v>
      </c>
    </row>
    <row r="4702" spans="2:51" s="15" customFormat="1" ht="11.25">
      <c r="B4702" s="227"/>
      <c r="C4702" s="228"/>
      <c r="D4702" s="206" t="s">
        <v>546</v>
      </c>
      <c r="E4702" s="229" t="s">
        <v>19</v>
      </c>
      <c r="F4702" s="230" t="s">
        <v>2121</v>
      </c>
      <c r="G4702" s="228"/>
      <c r="H4702" s="229" t="s">
        <v>19</v>
      </c>
      <c r="I4702" s="231"/>
      <c r="J4702" s="228"/>
      <c r="K4702" s="228"/>
      <c r="L4702" s="232"/>
      <c r="M4702" s="233"/>
      <c r="N4702" s="234"/>
      <c r="O4702" s="234"/>
      <c r="P4702" s="234"/>
      <c r="Q4702" s="234"/>
      <c r="R4702" s="234"/>
      <c r="S4702" s="234"/>
      <c r="T4702" s="235"/>
      <c r="AT4702" s="236" t="s">
        <v>546</v>
      </c>
      <c r="AU4702" s="236" t="s">
        <v>85</v>
      </c>
      <c r="AV4702" s="15" t="s">
        <v>79</v>
      </c>
      <c r="AW4702" s="15" t="s">
        <v>33</v>
      </c>
      <c r="AX4702" s="15" t="s">
        <v>72</v>
      </c>
      <c r="AY4702" s="236" t="s">
        <v>525</v>
      </c>
    </row>
    <row r="4703" spans="2:51" s="13" customFormat="1" ht="11.25">
      <c r="B4703" s="204"/>
      <c r="C4703" s="205"/>
      <c r="D4703" s="206" t="s">
        <v>546</v>
      </c>
      <c r="E4703" s="207" t="s">
        <v>19</v>
      </c>
      <c r="F4703" s="208" t="s">
        <v>537</v>
      </c>
      <c r="G4703" s="205"/>
      <c r="H4703" s="209">
        <v>4</v>
      </c>
      <c r="I4703" s="210"/>
      <c r="J4703" s="205"/>
      <c r="K4703" s="205"/>
      <c r="L4703" s="211"/>
      <c r="M4703" s="212"/>
      <c r="N4703" s="213"/>
      <c r="O4703" s="213"/>
      <c r="P4703" s="213"/>
      <c r="Q4703" s="213"/>
      <c r="R4703" s="213"/>
      <c r="S4703" s="213"/>
      <c r="T4703" s="214"/>
      <c r="AT4703" s="215" t="s">
        <v>546</v>
      </c>
      <c r="AU4703" s="215" t="s">
        <v>85</v>
      </c>
      <c r="AV4703" s="13" t="s">
        <v>85</v>
      </c>
      <c r="AW4703" s="13" t="s">
        <v>33</v>
      </c>
      <c r="AX4703" s="13" t="s">
        <v>72</v>
      </c>
      <c r="AY4703" s="215" t="s">
        <v>525</v>
      </c>
    </row>
    <row r="4704" spans="2:51" s="15" customFormat="1" ht="11.25">
      <c r="B4704" s="227"/>
      <c r="C4704" s="228"/>
      <c r="D4704" s="206" t="s">
        <v>546</v>
      </c>
      <c r="E4704" s="229" t="s">
        <v>19</v>
      </c>
      <c r="F4704" s="230" t="s">
        <v>2125</v>
      </c>
      <c r="G4704" s="228"/>
      <c r="H4704" s="229" t="s">
        <v>19</v>
      </c>
      <c r="I4704" s="231"/>
      <c r="J4704" s="228"/>
      <c r="K4704" s="228"/>
      <c r="L4704" s="232"/>
      <c r="M4704" s="233"/>
      <c r="N4704" s="234"/>
      <c r="O4704" s="234"/>
      <c r="P4704" s="234"/>
      <c r="Q4704" s="234"/>
      <c r="R4704" s="234"/>
      <c r="S4704" s="234"/>
      <c r="T4704" s="235"/>
      <c r="AT4704" s="236" t="s">
        <v>546</v>
      </c>
      <c r="AU4704" s="236" t="s">
        <v>85</v>
      </c>
      <c r="AV4704" s="15" t="s">
        <v>79</v>
      </c>
      <c r="AW4704" s="15" t="s">
        <v>33</v>
      </c>
      <c r="AX4704" s="15" t="s">
        <v>72</v>
      </c>
      <c r="AY4704" s="236" t="s">
        <v>525</v>
      </c>
    </row>
    <row r="4705" spans="1:65" s="13" customFormat="1" ht="11.25">
      <c r="B4705" s="204"/>
      <c r="C4705" s="205"/>
      <c r="D4705" s="206" t="s">
        <v>546</v>
      </c>
      <c r="E4705" s="207" t="s">
        <v>19</v>
      </c>
      <c r="F4705" s="208" t="s">
        <v>537</v>
      </c>
      <c r="G4705" s="205"/>
      <c r="H4705" s="209">
        <v>4</v>
      </c>
      <c r="I4705" s="210"/>
      <c r="J4705" s="205"/>
      <c r="K4705" s="205"/>
      <c r="L4705" s="211"/>
      <c r="M4705" s="212"/>
      <c r="N4705" s="213"/>
      <c r="O4705" s="213"/>
      <c r="P4705" s="213"/>
      <c r="Q4705" s="213"/>
      <c r="R4705" s="213"/>
      <c r="S4705" s="213"/>
      <c r="T4705" s="214"/>
      <c r="AT4705" s="215" t="s">
        <v>546</v>
      </c>
      <c r="AU4705" s="215" t="s">
        <v>85</v>
      </c>
      <c r="AV4705" s="13" t="s">
        <v>85</v>
      </c>
      <c r="AW4705" s="13" t="s">
        <v>33</v>
      </c>
      <c r="AX4705" s="13" t="s">
        <v>72</v>
      </c>
      <c r="AY4705" s="215" t="s">
        <v>525</v>
      </c>
    </row>
    <row r="4706" spans="1:65" s="15" customFormat="1" ht="11.25">
      <c r="B4706" s="227"/>
      <c r="C4706" s="228"/>
      <c r="D4706" s="206" t="s">
        <v>546</v>
      </c>
      <c r="E4706" s="229" t="s">
        <v>19</v>
      </c>
      <c r="F4706" s="230" t="s">
        <v>1933</v>
      </c>
      <c r="G4706" s="228"/>
      <c r="H4706" s="229" t="s">
        <v>19</v>
      </c>
      <c r="I4706" s="231"/>
      <c r="J4706" s="228"/>
      <c r="K4706" s="228"/>
      <c r="L4706" s="232"/>
      <c r="M4706" s="233"/>
      <c r="N4706" s="234"/>
      <c r="O4706" s="234"/>
      <c r="P4706" s="234"/>
      <c r="Q4706" s="234"/>
      <c r="R4706" s="234"/>
      <c r="S4706" s="234"/>
      <c r="T4706" s="235"/>
      <c r="AT4706" s="236" t="s">
        <v>546</v>
      </c>
      <c r="AU4706" s="236" t="s">
        <v>85</v>
      </c>
      <c r="AV4706" s="15" t="s">
        <v>79</v>
      </c>
      <c r="AW4706" s="15" t="s">
        <v>33</v>
      </c>
      <c r="AX4706" s="15" t="s">
        <v>72</v>
      </c>
      <c r="AY4706" s="236" t="s">
        <v>525</v>
      </c>
    </row>
    <row r="4707" spans="1:65" s="13" customFormat="1" ht="11.25">
      <c r="B4707" s="204"/>
      <c r="C4707" s="205"/>
      <c r="D4707" s="206" t="s">
        <v>546</v>
      </c>
      <c r="E4707" s="207" t="s">
        <v>19</v>
      </c>
      <c r="F4707" s="208" t="s">
        <v>537</v>
      </c>
      <c r="G4707" s="205"/>
      <c r="H4707" s="209">
        <v>4</v>
      </c>
      <c r="I4707" s="210"/>
      <c r="J4707" s="205"/>
      <c r="K4707" s="205"/>
      <c r="L4707" s="211"/>
      <c r="M4707" s="212"/>
      <c r="N4707" s="213"/>
      <c r="O4707" s="213"/>
      <c r="P4707" s="213"/>
      <c r="Q4707" s="213"/>
      <c r="R4707" s="213"/>
      <c r="S4707" s="213"/>
      <c r="T4707" s="214"/>
      <c r="AT4707" s="215" t="s">
        <v>546</v>
      </c>
      <c r="AU4707" s="215" t="s">
        <v>85</v>
      </c>
      <c r="AV4707" s="13" t="s">
        <v>85</v>
      </c>
      <c r="AW4707" s="13" t="s">
        <v>33</v>
      </c>
      <c r="AX4707" s="13" t="s">
        <v>72</v>
      </c>
      <c r="AY4707" s="215" t="s">
        <v>525</v>
      </c>
    </row>
    <row r="4708" spans="1:65" s="14" customFormat="1" ht="11.25">
      <c r="B4708" s="216"/>
      <c r="C4708" s="217"/>
      <c r="D4708" s="206" t="s">
        <v>546</v>
      </c>
      <c r="E4708" s="218" t="s">
        <v>19</v>
      </c>
      <c r="F4708" s="219" t="s">
        <v>552</v>
      </c>
      <c r="G4708" s="217"/>
      <c r="H4708" s="220">
        <v>236</v>
      </c>
      <c r="I4708" s="221"/>
      <c r="J4708" s="217"/>
      <c r="K4708" s="217"/>
      <c r="L4708" s="222"/>
      <c r="M4708" s="223"/>
      <c r="N4708" s="224"/>
      <c r="O4708" s="224"/>
      <c r="P4708" s="224"/>
      <c r="Q4708" s="224"/>
      <c r="R4708" s="224"/>
      <c r="S4708" s="224"/>
      <c r="T4708" s="225"/>
      <c r="AT4708" s="226" t="s">
        <v>546</v>
      </c>
      <c r="AU4708" s="226" t="s">
        <v>85</v>
      </c>
      <c r="AV4708" s="14" t="s">
        <v>537</v>
      </c>
      <c r="AW4708" s="14" t="s">
        <v>33</v>
      </c>
      <c r="AX4708" s="14" t="s">
        <v>79</v>
      </c>
      <c r="AY4708" s="226" t="s">
        <v>525</v>
      </c>
    </row>
    <row r="4709" spans="1:65" s="2" customFormat="1" ht="24.2" customHeight="1">
      <c r="A4709" s="38"/>
      <c r="B4709" s="39"/>
      <c r="C4709" s="186" t="s">
        <v>4751</v>
      </c>
      <c r="D4709" s="186" t="s">
        <v>533</v>
      </c>
      <c r="E4709" s="187" t="s">
        <v>4752</v>
      </c>
      <c r="F4709" s="188" t="s">
        <v>4753</v>
      </c>
      <c r="G4709" s="189" t="s">
        <v>651</v>
      </c>
      <c r="H4709" s="190">
        <v>153</v>
      </c>
      <c r="I4709" s="191"/>
      <c r="J4709" s="192">
        <f>ROUND(I4709*H4709,2)</f>
        <v>0</v>
      </c>
      <c r="K4709" s="188" t="s">
        <v>536</v>
      </c>
      <c r="L4709" s="43"/>
      <c r="M4709" s="193" t="s">
        <v>19</v>
      </c>
      <c r="N4709" s="194" t="s">
        <v>44</v>
      </c>
      <c r="O4709" s="68"/>
      <c r="P4709" s="195">
        <f>O4709*H4709</f>
        <v>0</v>
      </c>
      <c r="Q4709" s="195">
        <v>4.0000000000000003E-5</v>
      </c>
      <c r="R4709" s="195">
        <f>Q4709*H4709</f>
        <v>6.1200000000000004E-3</v>
      </c>
      <c r="S4709" s="195">
        <v>0</v>
      </c>
      <c r="T4709" s="196">
        <f>S4709*H4709</f>
        <v>0</v>
      </c>
      <c r="U4709" s="38"/>
      <c r="V4709" s="38"/>
      <c r="W4709" s="38"/>
      <c r="X4709" s="38"/>
      <c r="Y4709" s="38"/>
      <c r="Z4709" s="38"/>
      <c r="AA4709" s="38"/>
      <c r="AB4709" s="38"/>
      <c r="AC4709" s="38"/>
      <c r="AD4709" s="38"/>
      <c r="AE4709" s="38"/>
      <c r="AR4709" s="197" t="s">
        <v>642</v>
      </c>
      <c r="AT4709" s="197" t="s">
        <v>533</v>
      </c>
      <c r="AU4709" s="197" t="s">
        <v>85</v>
      </c>
      <c r="AY4709" s="21" t="s">
        <v>525</v>
      </c>
      <c r="BE4709" s="198">
        <f>IF(N4709="základní",J4709,0)</f>
        <v>0</v>
      </c>
      <c r="BF4709" s="198">
        <f>IF(N4709="snížená",J4709,0)</f>
        <v>0</v>
      </c>
      <c r="BG4709" s="198">
        <f>IF(N4709="zákl. přenesená",J4709,0)</f>
        <v>0</v>
      </c>
      <c r="BH4709" s="198">
        <f>IF(N4709="sníž. přenesená",J4709,0)</f>
        <v>0</v>
      </c>
      <c r="BI4709" s="198">
        <f>IF(N4709="nulová",J4709,0)</f>
        <v>0</v>
      </c>
      <c r="BJ4709" s="21" t="s">
        <v>85</v>
      </c>
      <c r="BK4709" s="198">
        <f>ROUND(I4709*H4709,2)</f>
        <v>0</v>
      </c>
      <c r="BL4709" s="21" t="s">
        <v>642</v>
      </c>
      <c r="BM4709" s="197" t="s">
        <v>4754</v>
      </c>
    </row>
    <row r="4710" spans="1:65" s="2" customFormat="1" ht="11.25">
      <c r="A4710" s="38"/>
      <c r="B4710" s="39"/>
      <c r="C4710" s="40"/>
      <c r="D4710" s="199" t="s">
        <v>542</v>
      </c>
      <c r="E4710" s="40"/>
      <c r="F4710" s="200" t="s">
        <v>4755</v>
      </c>
      <c r="G4710" s="40"/>
      <c r="H4710" s="40"/>
      <c r="I4710" s="201"/>
      <c r="J4710" s="40"/>
      <c r="K4710" s="40"/>
      <c r="L4710" s="43"/>
      <c r="M4710" s="202"/>
      <c r="N4710" s="203"/>
      <c r="O4710" s="68"/>
      <c r="P4710" s="68"/>
      <c r="Q4710" s="68"/>
      <c r="R4710" s="68"/>
      <c r="S4710" s="68"/>
      <c r="T4710" s="69"/>
      <c r="U4710" s="38"/>
      <c r="V4710" s="38"/>
      <c r="W4710" s="38"/>
      <c r="X4710" s="38"/>
      <c r="Y4710" s="38"/>
      <c r="Z4710" s="38"/>
      <c r="AA4710" s="38"/>
      <c r="AB4710" s="38"/>
      <c r="AC4710" s="38"/>
      <c r="AD4710" s="38"/>
      <c r="AE4710" s="38"/>
      <c r="AT4710" s="21" t="s">
        <v>542</v>
      </c>
      <c r="AU4710" s="21" t="s">
        <v>85</v>
      </c>
    </row>
    <row r="4711" spans="1:65" s="15" customFormat="1" ht="11.25">
      <c r="B4711" s="227"/>
      <c r="C4711" s="228"/>
      <c r="D4711" s="206" t="s">
        <v>546</v>
      </c>
      <c r="E4711" s="229" t="s">
        <v>19</v>
      </c>
      <c r="F4711" s="230" t="s">
        <v>1871</v>
      </c>
      <c r="G4711" s="228"/>
      <c r="H4711" s="229" t="s">
        <v>19</v>
      </c>
      <c r="I4711" s="231"/>
      <c r="J4711" s="228"/>
      <c r="K4711" s="228"/>
      <c r="L4711" s="232"/>
      <c r="M4711" s="233"/>
      <c r="N4711" s="234"/>
      <c r="O4711" s="234"/>
      <c r="P4711" s="234"/>
      <c r="Q4711" s="234"/>
      <c r="R4711" s="234"/>
      <c r="S4711" s="234"/>
      <c r="T4711" s="235"/>
      <c r="AT4711" s="236" t="s">
        <v>546</v>
      </c>
      <c r="AU4711" s="236" t="s">
        <v>85</v>
      </c>
      <c r="AV4711" s="15" t="s">
        <v>79</v>
      </c>
      <c r="AW4711" s="15" t="s">
        <v>33</v>
      </c>
      <c r="AX4711" s="15" t="s">
        <v>72</v>
      </c>
      <c r="AY4711" s="236" t="s">
        <v>525</v>
      </c>
    </row>
    <row r="4712" spans="1:65" s="13" customFormat="1" ht="11.25">
      <c r="B4712" s="204"/>
      <c r="C4712" s="205"/>
      <c r="D4712" s="206" t="s">
        <v>546</v>
      </c>
      <c r="E4712" s="207" t="s">
        <v>19</v>
      </c>
      <c r="F4712" s="208" t="s">
        <v>645</v>
      </c>
      <c r="G4712" s="205"/>
      <c r="H4712" s="209">
        <v>6</v>
      </c>
      <c r="I4712" s="210"/>
      <c r="J4712" s="205"/>
      <c r="K4712" s="205"/>
      <c r="L4712" s="211"/>
      <c r="M4712" s="212"/>
      <c r="N4712" s="213"/>
      <c r="O4712" s="213"/>
      <c r="P4712" s="213"/>
      <c r="Q4712" s="213"/>
      <c r="R4712" s="213"/>
      <c r="S4712" s="213"/>
      <c r="T4712" s="214"/>
      <c r="AT4712" s="215" t="s">
        <v>546</v>
      </c>
      <c r="AU4712" s="215" t="s">
        <v>85</v>
      </c>
      <c r="AV4712" s="13" t="s">
        <v>85</v>
      </c>
      <c r="AW4712" s="13" t="s">
        <v>33</v>
      </c>
      <c r="AX4712" s="13" t="s">
        <v>72</v>
      </c>
      <c r="AY4712" s="215" t="s">
        <v>525</v>
      </c>
    </row>
    <row r="4713" spans="1:65" s="15" customFormat="1" ht="11.25">
      <c r="B4713" s="227"/>
      <c r="C4713" s="228"/>
      <c r="D4713" s="206" t="s">
        <v>546</v>
      </c>
      <c r="E4713" s="229" t="s">
        <v>19</v>
      </c>
      <c r="F4713" s="230" t="s">
        <v>1835</v>
      </c>
      <c r="G4713" s="228"/>
      <c r="H4713" s="229" t="s">
        <v>19</v>
      </c>
      <c r="I4713" s="231"/>
      <c r="J4713" s="228"/>
      <c r="K4713" s="228"/>
      <c r="L4713" s="232"/>
      <c r="M4713" s="233"/>
      <c r="N4713" s="234"/>
      <c r="O4713" s="234"/>
      <c r="P4713" s="234"/>
      <c r="Q4713" s="234"/>
      <c r="R4713" s="234"/>
      <c r="S4713" s="234"/>
      <c r="T4713" s="235"/>
      <c r="AT4713" s="236" t="s">
        <v>546</v>
      </c>
      <c r="AU4713" s="236" t="s">
        <v>85</v>
      </c>
      <c r="AV4713" s="15" t="s">
        <v>79</v>
      </c>
      <c r="AW4713" s="15" t="s">
        <v>33</v>
      </c>
      <c r="AX4713" s="15" t="s">
        <v>72</v>
      </c>
      <c r="AY4713" s="236" t="s">
        <v>525</v>
      </c>
    </row>
    <row r="4714" spans="1:65" s="13" customFormat="1" ht="11.25">
      <c r="B4714" s="204"/>
      <c r="C4714" s="205"/>
      <c r="D4714" s="206" t="s">
        <v>546</v>
      </c>
      <c r="E4714" s="207" t="s">
        <v>19</v>
      </c>
      <c r="F4714" s="208" t="s">
        <v>85</v>
      </c>
      <c r="G4714" s="205"/>
      <c r="H4714" s="209">
        <v>2</v>
      </c>
      <c r="I4714" s="210"/>
      <c r="J4714" s="205"/>
      <c r="K4714" s="205"/>
      <c r="L4714" s="211"/>
      <c r="M4714" s="212"/>
      <c r="N4714" s="213"/>
      <c r="O4714" s="213"/>
      <c r="P4714" s="213"/>
      <c r="Q4714" s="213"/>
      <c r="R4714" s="213"/>
      <c r="S4714" s="213"/>
      <c r="T4714" s="214"/>
      <c r="AT4714" s="215" t="s">
        <v>546</v>
      </c>
      <c r="AU4714" s="215" t="s">
        <v>85</v>
      </c>
      <c r="AV4714" s="13" t="s">
        <v>85</v>
      </c>
      <c r="AW4714" s="13" t="s">
        <v>33</v>
      </c>
      <c r="AX4714" s="13" t="s">
        <v>72</v>
      </c>
      <c r="AY4714" s="215" t="s">
        <v>525</v>
      </c>
    </row>
    <row r="4715" spans="1:65" s="15" customFormat="1" ht="11.25">
      <c r="B4715" s="227"/>
      <c r="C4715" s="228"/>
      <c r="D4715" s="206" t="s">
        <v>546</v>
      </c>
      <c r="E4715" s="229" t="s">
        <v>19</v>
      </c>
      <c r="F4715" s="230" t="s">
        <v>1889</v>
      </c>
      <c r="G4715" s="228"/>
      <c r="H4715" s="229" t="s">
        <v>19</v>
      </c>
      <c r="I4715" s="231"/>
      <c r="J4715" s="228"/>
      <c r="K4715" s="228"/>
      <c r="L4715" s="232"/>
      <c r="M4715" s="233"/>
      <c r="N4715" s="234"/>
      <c r="O4715" s="234"/>
      <c r="P4715" s="234"/>
      <c r="Q4715" s="234"/>
      <c r="R4715" s="234"/>
      <c r="S4715" s="234"/>
      <c r="T4715" s="235"/>
      <c r="AT4715" s="236" t="s">
        <v>546</v>
      </c>
      <c r="AU4715" s="236" t="s">
        <v>85</v>
      </c>
      <c r="AV4715" s="15" t="s">
        <v>79</v>
      </c>
      <c r="AW4715" s="15" t="s">
        <v>33</v>
      </c>
      <c r="AX4715" s="15" t="s">
        <v>72</v>
      </c>
      <c r="AY4715" s="236" t="s">
        <v>525</v>
      </c>
    </row>
    <row r="4716" spans="1:65" s="13" customFormat="1" ht="11.25">
      <c r="B4716" s="204"/>
      <c r="C4716" s="205"/>
      <c r="D4716" s="206" t="s">
        <v>546</v>
      </c>
      <c r="E4716" s="207" t="s">
        <v>19</v>
      </c>
      <c r="F4716" s="208" t="s">
        <v>85</v>
      </c>
      <c r="G4716" s="205"/>
      <c r="H4716" s="209">
        <v>2</v>
      </c>
      <c r="I4716" s="210"/>
      <c r="J4716" s="205"/>
      <c r="K4716" s="205"/>
      <c r="L4716" s="211"/>
      <c r="M4716" s="212"/>
      <c r="N4716" s="213"/>
      <c r="O4716" s="213"/>
      <c r="P4716" s="213"/>
      <c r="Q4716" s="213"/>
      <c r="R4716" s="213"/>
      <c r="S4716" s="213"/>
      <c r="T4716" s="214"/>
      <c r="AT4716" s="215" t="s">
        <v>546</v>
      </c>
      <c r="AU4716" s="215" t="s">
        <v>85</v>
      </c>
      <c r="AV4716" s="13" t="s">
        <v>85</v>
      </c>
      <c r="AW4716" s="13" t="s">
        <v>33</v>
      </c>
      <c r="AX4716" s="13" t="s">
        <v>72</v>
      </c>
      <c r="AY4716" s="215" t="s">
        <v>525</v>
      </c>
    </row>
    <row r="4717" spans="1:65" s="15" customFormat="1" ht="11.25">
      <c r="B4717" s="227"/>
      <c r="C4717" s="228"/>
      <c r="D4717" s="206" t="s">
        <v>546</v>
      </c>
      <c r="E4717" s="229" t="s">
        <v>19</v>
      </c>
      <c r="F4717" s="230" t="s">
        <v>1910</v>
      </c>
      <c r="G4717" s="228"/>
      <c r="H4717" s="229" t="s">
        <v>19</v>
      </c>
      <c r="I4717" s="231"/>
      <c r="J4717" s="228"/>
      <c r="K4717" s="228"/>
      <c r="L4717" s="232"/>
      <c r="M4717" s="233"/>
      <c r="N4717" s="234"/>
      <c r="O4717" s="234"/>
      <c r="P4717" s="234"/>
      <c r="Q4717" s="234"/>
      <c r="R4717" s="234"/>
      <c r="S4717" s="234"/>
      <c r="T4717" s="235"/>
      <c r="AT4717" s="236" t="s">
        <v>546</v>
      </c>
      <c r="AU4717" s="236" t="s">
        <v>85</v>
      </c>
      <c r="AV4717" s="15" t="s">
        <v>79</v>
      </c>
      <c r="AW4717" s="15" t="s">
        <v>33</v>
      </c>
      <c r="AX4717" s="15" t="s">
        <v>72</v>
      </c>
      <c r="AY4717" s="236" t="s">
        <v>525</v>
      </c>
    </row>
    <row r="4718" spans="1:65" s="13" customFormat="1" ht="11.25">
      <c r="B4718" s="204"/>
      <c r="C4718" s="205"/>
      <c r="D4718" s="206" t="s">
        <v>546</v>
      </c>
      <c r="E4718" s="207" t="s">
        <v>19</v>
      </c>
      <c r="F4718" s="208" t="s">
        <v>573</v>
      </c>
      <c r="G4718" s="205"/>
      <c r="H4718" s="209">
        <v>3</v>
      </c>
      <c r="I4718" s="210"/>
      <c r="J4718" s="205"/>
      <c r="K4718" s="205"/>
      <c r="L4718" s="211"/>
      <c r="M4718" s="212"/>
      <c r="N4718" s="213"/>
      <c r="O4718" s="213"/>
      <c r="P4718" s="213"/>
      <c r="Q4718" s="213"/>
      <c r="R4718" s="213"/>
      <c r="S4718" s="213"/>
      <c r="T4718" s="214"/>
      <c r="AT4718" s="215" t="s">
        <v>546</v>
      </c>
      <c r="AU4718" s="215" t="s">
        <v>85</v>
      </c>
      <c r="AV4718" s="13" t="s">
        <v>85</v>
      </c>
      <c r="AW4718" s="13" t="s">
        <v>33</v>
      </c>
      <c r="AX4718" s="13" t="s">
        <v>72</v>
      </c>
      <c r="AY4718" s="215" t="s">
        <v>525</v>
      </c>
    </row>
    <row r="4719" spans="1:65" s="15" customFormat="1" ht="11.25">
      <c r="B4719" s="227"/>
      <c r="C4719" s="228"/>
      <c r="D4719" s="206" t="s">
        <v>546</v>
      </c>
      <c r="E4719" s="229" t="s">
        <v>19</v>
      </c>
      <c r="F4719" s="230" t="s">
        <v>1971</v>
      </c>
      <c r="G4719" s="228"/>
      <c r="H4719" s="229" t="s">
        <v>19</v>
      </c>
      <c r="I4719" s="231"/>
      <c r="J4719" s="228"/>
      <c r="K4719" s="228"/>
      <c r="L4719" s="232"/>
      <c r="M4719" s="233"/>
      <c r="N4719" s="234"/>
      <c r="O4719" s="234"/>
      <c r="P4719" s="234"/>
      <c r="Q4719" s="234"/>
      <c r="R4719" s="234"/>
      <c r="S4719" s="234"/>
      <c r="T4719" s="235"/>
      <c r="AT4719" s="236" t="s">
        <v>546</v>
      </c>
      <c r="AU4719" s="236" t="s">
        <v>85</v>
      </c>
      <c r="AV4719" s="15" t="s">
        <v>79</v>
      </c>
      <c r="AW4719" s="15" t="s">
        <v>33</v>
      </c>
      <c r="AX4719" s="15" t="s">
        <v>72</v>
      </c>
      <c r="AY4719" s="236" t="s">
        <v>525</v>
      </c>
    </row>
    <row r="4720" spans="1:65" s="13" customFormat="1" ht="11.25">
      <c r="B4720" s="204"/>
      <c r="C4720" s="205"/>
      <c r="D4720" s="206" t="s">
        <v>546</v>
      </c>
      <c r="E4720" s="207" t="s">
        <v>19</v>
      </c>
      <c r="F4720" s="208" t="s">
        <v>646</v>
      </c>
      <c r="G4720" s="205"/>
      <c r="H4720" s="209">
        <v>5</v>
      </c>
      <c r="I4720" s="210"/>
      <c r="J4720" s="205"/>
      <c r="K4720" s="205"/>
      <c r="L4720" s="211"/>
      <c r="M4720" s="212"/>
      <c r="N4720" s="213"/>
      <c r="O4720" s="213"/>
      <c r="P4720" s="213"/>
      <c r="Q4720" s="213"/>
      <c r="R4720" s="213"/>
      <c r="S4720" s="213"/>
      <c r="T4720" s="214"/>
      <c r="AT4720" s="215" t="s">
        <v>546</v>
      </c>
      <c r="AU4720" s="215" t="s">
        <v>85</v>
      </c>
      <c r="AV4720" s="13" t="s">
        <v>85</v>
      </c>
      <c r="AW4720" s="13" t="s">
        <v>33</v>
      </c>
      <c r="AX4720" s="13" t="s">
        <v>72</v>
      </c>
      <c r="AY4720" s="215" t="s">
        <v>525</v>
      </c>
    </row>
    <row r="4721" spans="2:51" s="15" customFormat="1" ht="11.25">
      <c r="B4721" s="227"/>
      <c r="C4721" s="228"/>
      <c r="D4721" s="206" t="s">
        <v>546</v>
      </c>
      <c r="E4721" s="229" t="s">
        <v>19</v>
      </c>
      <c r="F4721" s="230" t="s">
        <v>1976</v>
      </c>
      <c r="G4721" s="228"/>
      <c r="H4721" s="229" t="s">
        <v>19</v>
      </c>
      <c r="I4721" s="231"/>
      <c r="J4721" s="228"/>
      <c r="K4721" s="228"/>
      <c r="L4721" s="232"/>
      <c r="M4721" s="233"/>
      <c r="N4721" s="234"/>
      <c r="O4721" s="234"/>
      <c r="P4721" s="234"/>
      <c r="Q4721" s="234"/>
      <c r="R4721" s="234"/>
      <c r="S4721" s="234"/>
      <c r="T4721" s="235"/>
      <c r="AT4721" s="236" t="s">
        <v>546</v>
      </c>
      <c r="AU4721" s="236" t="s">
        <v>85</v>
      </c>
      <c r="AV4721" s="15" t="s">
        <v>79</v>
      </c>
      <c r="AW4721" s="15" t="s">
        <v>33</v>
      </c>
      <c r="AX4721" s="15" t="s">
        <v>72</v>
      </c>
      <c r="AY4721" s="236" t="s">
        <v>525</v>
      </c>
    </row>
    <row r="4722" spans="2:51" s="13" customFormat="1" ht="11.25">
      <c r="B4722" s="204"/>
      <c r="C4722" s="205"/>
      <c r="D4722" s="206" t="s">
        <v>546</v>
      </c>
      <c r="E4722" s="207" t="s">
        <v>19</v>
      </c>
      <c r="F4722" s="208" t="s">
        <v>85</v>
      </c>
      <c r="G4722" s="205"/>
      <c r="H4722" s="209">
        <v>2</v>
      </c>
      <c r="I4722" s="210"/>
      <c r="J4722" s="205"/>
      <c r="K4722" s="205"/>
      <c r="L4722" s="211"/>
      <c r="M4722" s="212"/>
      <c r="N4722" s="213"/>
      <c r="O4722" s="213"/>
      <c r="P4722" s="213"/>
      <c r="Q4722" s="213"/>
      <c r="R4722" s="213"/>
      <c r="S4722" s="213"/>
      <c r="T4722" s="214"/>
      <c r="AT4722" s="215" t="s">
        <v>546</v>
      </c>
      <c r="AU4722" s="215" t="s">
        <v>85</v>
      </c>
      <c r="AV4722" s="13" t="s">
        <v>85</v>
      </c>
      <c r="AW4722" s="13" t="s">
        <v>33</v>
      </c>
      <c r="AX4722" s="13" t="s">
        <v>72</v>
      </c>
      <c r="AY4722" s="215" t="s">
        <v>525</v>
      </c>
    </row>
    <row r="4723" spans="2:51" s="15" customFormat="1" ht="11.25">
      <c r="B4723" s="227"/>
      <c r="C4723" s="228"/>
      <c r="D4723" s="206" t="s">
        <v>546</v>
      </c>
      <c r="E4723" s="229" t="s">
        <v>19</v>
      </c>
      <c r="F4723" s="230" t="s">
        <v>1983</v>
      </c>
      <c r="G4723" s="228"/>
      <c r="H4723" s="229" t="s">
        <v>19</v>
      </c>
      <c r="I4723" s="231"/>
      <c r="J4723" s="228"/>
      <c r="K4723" s="228"/>
      <c r="L4723" s="232"/>
      <c r="M4723" s="233"/>
      <c r="N4723" s="234"/>
      <c r="O4723" s="234"/>
      <c r="P4723" s="234"/>
      <c r="Q4723" s="234"/>
      <c r="R4723" s="234"/>
      <c r="S4723" s="234"/>
      <c r="T4723" s="235"/>
      <c r="AT4723" s="236" t="s">
        <v>546</v>
      </c>
      <c r="AU4723" s="236" t="s">
        <v>85</v>
      </c>
      <c r="AV4723" s="15" t="s">
        <v>79</v>
      </c>
      <c r="AW4723" s="15" t="s">
        <v>33</v>
      </c>
      <c r="AX4723" s="15" t="s">
        <v>72</v>
      </c>
      <c r="AY4723" s="236" t="s">
        <v>525</v>
      </c>
    </row>
    <row r="4724" spans="2:51" s="13" customFormat="1" ht="11.25">
      <c r="B4724" s="204"/>
      <c r="C4724" s="205"/>
      <c r="D4724" s="206" t="s">
        <v>546</v>
      </c>
      <c r="E4724" s="207" t="s">
        <v>19</v>
      </c>
      <c r="F4724" s="208" t="s">
        <v>79</v>
      </c>
      <c r="G4724" s="205"/>
      <c r="H4724" s="209">
        <v>1</v>
      </c>
      <c r="I4724" s="210"/>
      <c r="J4724" s="205"/>
      <c r="K4724" s="205"/>
      <c r="L4724" s="211"/>
      <c r="M4724" s="212"/>
      <c r="N4724" s="213"/>
      <c r="O4724" s="213"/>
      <c r="P4724" s="213"/>
      <c r="Q4724" s="213"/>
      <c r="R4724" s="213"/>
      <c r="S4724" s="213"/>
      <c r="T4724" s="214"/>
      <c r="AT4724" s="215" t="s">
        <v>546</v>
      </c>
      <c r="AU4724" s="215" t="s">
        <v>85</v>
      </c>
      <c r="AV4724" s="13" t="s">
        <v>85</v>
      </c>
      <c r="AW4724" s="13" t="s">
        <v>33</v>
      </c>
      <c r="AX4724" s="13" t="s">
        <v>72</v>
      </c>
      <c r="AY4724" s="215" t="s">
        <v>525</v>
      </c>
    </row>
    <row r="4725" spans="2:51" s="15" customFormat="1" ht="11.25">
      <c r="B4725" s="227"/>
      <c r="C4725" s="228"/>
      <c r="D4725" s="206" t="s">
        <v>546</v>
      </c>
      <c r="E4725" s="229" t="s">
        <v>19</v>
      </c>
      <c r="F4725" s="230" t="s">
        <v>1833</v>
      </c>
      <c r="G4725" s="228"/>
      <c r="H4725" s="229" t="s">
        <v>19</v>
      </c>
      <c r="I4725" s="231"/>
      <c r="J4725" s="228"/>
      <c r="K4725" s="228"/>
      <c r="L4725" s="232"/>
      <c r="M4725" s="233"/>
      <c r="N4725" s="234"/>
      <c r="O4725" s="234"/>
      <c r="P4725" s="234"/>
      <c r="Q4725" s="234"/>
      <c r="R4725" s="234"/>
      <c r="S4725" s="234"/>
      <c r="T4725" s="235"/>
      <c r="AT4725" s="236" t="s">
        <v>546</v>
      </c>
      <c r="AU4725" s="236" t="s">
        <v>85</v>
      </c>
      <c r="AV4725" s="15" t="s">
        <v>79</v>
      </c>
      <c r="AW4725" s="15" t="s">
        <v>33</v>
      </c>
      <c r="AX4725" s="15" t="s">
        <v>72</v>
      </c>
      <c r="AY4725" s="236" t="s">
        <v>525</v>
      </c>
    </row>
    <row r="4726" spans="2:51" s="13" customFormat="1" ht="11.25">
      <c r="B4726" s="204"/>
      <c r="C4726" s="205"/>
      <c r="D4726" s="206" t="s">
        <v>546</v>
      </c>
      <c r="E4726" s="207" t="s">
        <v>19</v>
      </c>
      <c r="F4726" s="208" t="s">
        <v>79</v>
      </c>
      <c r="G4726" s="205"/>
      <c r="H4726" s="209">
        <v>1</v>
      </c>
      <c r="I4726" s="210"/>
      <c r="J4726" s="205"/>
      <c r="K4726" s="205"/>
      <c r="L4726" s="211"/>
      <c r="M4726" s="212"/>
      <c r="N4726" s="213"/>
      <c r="O4726" s="213"/>
      <c r="P4726" s="213"/>
      <c r="Q4726" s="213"/>
      <c r="R4726" s="213"/>
      <c r="S4726" s="213"/>
      <c r="T4726" s="214"/>
      <c r="AT4726" s="215" t="s">
        <v>546</v>
      </c>
      <c r="AU4726" s="215" t="s">
        <v>85</v>
      </c>
      <c r="AV4726" s="13" t="s">
        <v>85</v>
      </c>
      <c r="AW4726" s="13" t="s">
        <v>33</v>
      </c>
      <c r="AX4726" s="13" t="s">
        <v>72</v>
      </c>
      <c r="AY4726" s="215" t="s">
        <v>525</v>
      </c>
    </row>
    <row r="4727" spans="2:51" s="15" customFormat="1" ht="11.25">
      <c r="B4727" s="227"/>
      <c r="C4727" s="228"/>
      <c r="D4727" s="206" t="s">
        <v>546</v>
      </c>
      <c r="E4727" s="229" t="s">
        <v>19</v>
      </c>
      <c r="F4727" s="230" t="s">
        <v>1996</v>
      </c>
      <c r="G4727" s="228"/>
      <c r="H4727" s="229" t="s">
        <v>19</v>
      </c>
      <c r="I4727" s="231"/>
      <c r="J4727" s="228"/>
      <c r="K4727" s="228"/>
      <c r="L4727" s="232"/>
      <c r="M4727" s="233"/>
      <c r="N4727" s="234"/>
      <c r="O4727" s="234"/>
      <c r="P4727" s="234"/>
      <c r="Q4727" s="234"/>
      <c r="R4727" s="234"/>
      <c r="S4727" s="234"/>
      <c r="T4727" s="235"/>
      <c r="AT4727" s="236" t="s">
        <v>546</v>
      </c>
      <c r="AU4727" s="236" t="s">
        <v>85</v>
      </c>
      <c r="AV4727" s="15" t="s">
        <v>79</v>
      </c>
      <c r="AW4727" s="15" t="s">
        <v>33</v>
      </c>
      <c r="AX4727" s="15" t="s">
        <v>72</v>
      </c>
      <c r="AY4727" s="236" t="s">
        <v>525</v>
      </c>
    </row>
    <row r="4728" spans="2:51" s="13" customFormat="1" ht="11.25">
      <c r="B4728" s="204"/>
      <c r="C4728" s="205"/>
      <c r="D4728" s="206" t="s">
        <v>546</v>
      </c>
      <c r="E4728" s="207" t="s">
        <v>19</v>
      </c>
      <c r="F4728" s="208" t="s">
        <v>671</v>
      </c>
      <c r="G4728" s="205"/>
      <c r="H4728" s="209">
        <v>7</v>
      </c>
      <c r="I4728" s="210"/>
      <c r="J4728" s="205"/>
      <c r="K4728" s="205"/>
      <c r="L4728" s="211"/>
      <c r="M4728" s="212"/>
      <c r="N4728" s="213"/>
      <c r="O4728" s="213"/>
      <c r="P4728" s="213"/>
      <c r="Q4728" s="213"/>
      <c r="R4728" s="213"/>
      <c r="S4728" s="213"/>
      <c r="T4728" s="214"/>
      <c r="AT4728" s="215" t="s">
        <v>546</v>
      </c>
      <c r="AU4728" s="215" t="s">
        <v>85</v>
      </c>
      <c r="AV4728" s="13" t="s">
        <v>85</v>
      </c>
      <c r="AW4728" s="13" t="s">
        <v>33</v>
      </c>
      <c r="AX4728" s="13" t="s">
        <v>72</v>
      </c>
      <c r="AY4728" s="215" t="s">
        <v>525</v>
      </c>
    </row>
    <row r="4729" spans="2:51" s="15" customFormat="1" ht="11.25">
      <c r="B4729" s="227"/>
      <c r="C4729" s="228"/>
      <c r="D4729" s="206" t="s">
        <v>546</v>
      </c>
      <c r="E4729" s="229" t="s">
        <v>19</v>
      </c>
      <c r="F4729" s="230" t="s">
        <v>1912</v>
      </c>
      <c r="G4729" s="228"/>
      <c r="H4729" s="229" t="s">
        <v>19</v>
      </c>
      <c r="I4729" s="231"/>
      <c r="J4729" s="228"/>
      <c r="K4729" s="228"/>
      <c r="L4729" s="232"/>
      <c r="M4729" s="233"/>
      <c r="N4729" s="234"/>
      <c r="O4729" s="234"/>
      <c r="P4729" s="234"/>
      <c r="Q4729" s="234"/>
      <c r="R4729" s="234"/>
      <c r="S4729" s="234"/>
      <c r="T4729" s="235"/>
      <c r="AT4729" s="236" t="s">
        <v>546</v>
      </c>
      <c r="AU4729" s="236" t="s">
        <v>85</v>
      </c>
      <c r="AV4729" s="15" t="s">
        <v>79</v>
      </c>
      <c r="AW4729" s="15" t="s">
        <v>33</v>
      </c>
      <c r="AX4729" s="15" t="s">
        <v>72</v>
      </c>
      <c r="AY4729" s="236" t="s">
        <v>525</v>
      </c>
    </row>
    <row r="4730" spans="2:51" s="13" customFormat="1" ht="11.25">
      <c r="B4730" s="204"/>
      <c r="C4730" s="205"/>
      <c r="D4730" s="206" t="s">
        <v>546</v>
      </c>
      <c r="E4730" s="207" t="s">
        <v>19</v>
      </c>
      <c r="F4730" s="208" t="s">
        <v>728</v>
      </c>
      <c r="G4730" s="205"/>
      <c r="H4730" s="209">
        <v>15</v>
      </c>
      <c r="I4730" s="210"/>
      <c r="J4730" s="205"/>
      <c r="K4730" s="205"/>
      <c r="L4730" s="211"/>
      <c r="M4730" s="212"/>
      <c r="N4730" s="213"/>
      <c r="O4730" s="213"/>
      <c r="P4730" s="213"/>
      <c r="Q4730" s="213"/>
      <c r="R4730" s="213"/>
      <c r="S4730" s="213"/>
      <c r="T4730" s="214"/>
      <c r="AT4730" s="215" t="s">
        <v>546</v>
      </c>
      <c r="AU4730" s="215" t="s">
        <v>85</v>
      </c>
      <c r="AV4730" s="13" t="s">
        <v>85</v>
      </c>
      <c r="AW4730" s="13" t="s">
        <v>33</v>
      </c>
      <c r="AX4730" s="13" t="s">
        <v>72</v>
      </c>
      <c r="AY4730" s="215" t="s">
        <v>525</v>
      </c>
    </row>
    <row r="4731" spans="2:51" s="15" customFormat="1" ht="11.25">
      <c r="B4731" s="227"/>
      <c r="C4731" s="228"/>
      <c r="D4731" s="206" t="s">
        <v>546</v>
      </c>
      <c r="E4731" s="229" t="s">
        <v>19</v>
      </c>
      <c r="F4731" s="230" t="s">
        <v>1914</v>
      </c>
      <c r="G4731" s="228"/>
      <c r="H4731" s="229" t="s">
        <v>19</v>
      </c>
      <c r="I4731" s="231"/>
      <c r="J4731" s="228"/>
      <c r="K4731" s="228"/>
      <c r="L4731" s="232"/>
      <c r="M4731" s="233"/>
      <c r="N4731" s="234"/>
      <c r="O4731" s="234"/>
      <c r="P4731" s="234"/>
      <c r="Q4731" s="234"/>
      <c r="R4731" s="234"/>
      <c r="S4731" s="234"/>
      <c r="T4731" s="235"/>
      <c r="AT4731" s="236" t="s">
        <v>546</v>
      </c>
      <c r="AU4731" s="236" t="s">
        <v>85</v>
      </c>
      <c r="AV4731" s="15" t="s">
        <v>79</v>
      </c>
      <c r="AW4731" s="15" t="s">
        <v>33</v>
      </c>
      <c r="AX4731" s="15" t="s">
        <v>72</v>
      </c>
      <c r="AY4731" s="236" t="s">
        <v>525</v>
      </c>
    </row>
    <row r="4732" spans="2:51" s="13" customFormat="1" ht="11.25">
      <c r="B4732" s="204"/>
      <c r="C4732" s="205"/>
      <c r="D4732" s="206" t="s">
        <v>546</v>
      </c>
      <c r="E4732" s="207" t="s">
        <v>19</v>
      </c>
      <c r="F4732" s="208" t="s">
        <v>537</v>
      </c>
      <c r="G4732" s="205"/>
      <c r="H4732" s="209">
        <v>4</v>
      </c>
      <c r="I4732" s="210"/>
      <c r="J4732" s="205"/>
      <c r="K4732" s="205"/>
      <c r="L4732" s="211"/>
      <c r="M4732" s="212"/>
      <c r="N4732" s="213"/>
      <c r="O4732" s="213"/>
      <c r="P4732" s="213"/>
      <c r="Q4732" s="213"/>
      <c r="R4732" s="213"/>
      <c r="S4732" s="213"/>
      <c r="T4732" s="214"/>
      <c r="AT4732" s="215" t="s">
        <v>546</v>
      </c>
      <c r="AU4732" s="215" t="s">
        <v>85</v>
      </c>
      <c r="AV4732" s="13" t="s">
        <v>85</v>
      </c>
      <c r="AW4732" s="13" t="s">
        <v>33</v>
      </c>
      <c r="AX4732" s="13" t="s">
        <v>72</v>
      </c>
      <c r="AY4732" s="215" t="s">
        <v>525</v>
      </c>
    </row>
    <row r="4733" spans="2:51" s="15" customFormat="1" ht="11.25">
      <c r="B4733" s="227"/>
      <c r="C4733" s="228"/>
      <c r="D4733" s="206" t="s">
        <v>546</v>
      </c>
      <c r="E4733" s="229" t="s">
        <v>19</v>
      </c>
      <c r="F4733" s="230" t="s">
        <v>2015</v>
      </c>
      <c r="G4733" s="228"/>
      <c r="H4733" s="229" t="s">
        <v>19</v>
      </c>
      <c r="I4733" s="231"/>
      <c r="J4733" s="228"/>
      <c r="K4733" s="228"/>
      <c r="L4733" s="232"/>
      <c r="M4733" s="233"/>
      <c r="N4733" s="234"/>
      <c r="O4733" s="234"/>
      <c r="P4733" s="234"/>
      <c r="Q4733" s="234"/>
      <c r="R4733" s="234"/>
      <c r="S4733" s="234"/>
      <c r="T4733" s="235"/>
      <c r="AT4733" s="236" t="s">
        <v>546</v>
      </c>
      <c r="AU4733" s="236" t="s">
        <v>85</v>
      </c>
      <c r="AV4733" s="15" t="s">
        <v>79</v>
      </c>
      <c r="AW4733" s="15" t="s">
        <v>33</v>
      </c>
      <c r="AX4733" s="15" t="s">
        <v>72</v>
      </c>
      <c r="AY4733" s="236" t="s">
        <v>525</v>
      </c>
    </row>
    <row r="4734" spans="2:51" s="13" customFormat="1" ht="11.25">
      <c r="B4734" s="204"/>
      <c r="C4734" s="205"/>
      <c r="D4734" s="206" t="s">
        <v>546</v>
      </c>
      <c r="E4734" s="207" t="s">
        <v>19</v>
      </c>
      <c r="F4734" s="208" t="s">
        <v>573</v>
      </c>
      <c r="G4734" s="205"/>
      <c r="H4734" s="209">
        <v>3</v>
      </c>
      <c r="I4734" s="210"/>
      <c r="J4734" s="205"/>
      <c r="K4734" s="205"/>
      <c r="L4734" s="211"/>
      <c r="M4734" s="212"/>
      <c r="N4734" s="213"/>
      <c r="O4734" s="213"/>
      <c r="P4734" s="213"/>
      <c r="Q4734" s="213"/>
      <c r="R4734" s="213"/>
      <c r="S4734" s="213"/>
      <c r="T4734" s="214"/>
      <c r="AT4734" s="215" t="s">
        <v>546</v>
      </c>
      <c r="AU4734" s="215" t="s">
        <v>85</v>
      </c>
      <c r="AV4734" s="13" t="s">
        <v>85</v>
      </c>
      <c r="AW4734" s="13" t="s">
        <v>33</v>
      </c>
      <c r="AX4734" s="13" t="s">
        <v>72</v>
      </c>
      <c r="AY4734" s="215" t="s">
        <v>525</v>
      </c>
    </row>
    <row r="4735" spans="2:51" s="15" customFormat="1" ht="11.25">
      <c r="B4735" s="227"/>
      <c r="C4735" s="228"/>
      <c r="D4735" s="206" t="s">
        <v>546</v>
      </c>
      <c r="E4735" s="229" t="s">
        <v>19</v>
      </c>
      <c r="F4735" s="230" t="s">
        <v>2017</v>
      </c>
      <c r="G4735" s="228"/>
      <c r="H4735" s="229" t="s">
        <v>19</v>
      </c>
      <c r="I4735" s="231"/>
      <c r="J4735" s="228"/>
      <c r="K4735" s="228"/>
      <c r="L4735" s="232"/>
      <c r="M4735" s="233"/>
      <c r="N4735" s="234"/>
      <c r="O4735" s="234"/>
      <c r="P4735" s="234"/>
      <c r="Q4735" s="234"/>
      <c r="R4735" s="234"/>
      <c r="S4735" s="234"/>
      <c r="T4735" s="235"/>
      <c r="AT4735" s="236" t="s">
        <v>546</v>
      </c>
      <c r="AU4735" s="236" t="s">
        <v>85</v>
      </c>
      <c r="AV4735" s="15" t="s">
        <v>79</v>
      </c>
      <c r="AW4735" s="15" t="s">
        <v>33</v>
      </c>
      <c r="AX4735" s="15" t="s">
        <v>72</v>
      </c>
      <c r="AY4735" s="236" t="s">
        <v>525</v>
      </c>
    </row>
    <row r="4736" spans="2:51" s="13" customFormat="1" ht="11.25">
      <c r="B4736" s="204"/>
      <c r="C4736" s="205"/>
      <c r="D4736" s="206" t="s">
        <v>546</v>
      </c>
      <c r="E4736" s="207" t="s">
        <v>19</v>
      </c>
      <c r="F4736" s="208" t="s">
        <v>537</v>
      </c>
      <c r="G4736" s="205"/>
      <c r="H4736" s="209">
        <v>4</v>
      </c>
      <c r="I4736" s="210"/>
      <c r="J4736" s="205"/>
      <c r="K4736" s="205"/>
      <c r="L4736" s="211"/>
      <c r="M4736" s="212"/>
      <c r="N4736" s="213"/>
      <c r="O4736" s="213"/>
      <c r="P4736" s="213"/>
      <c r="Q4736" s="213"/>
      <c r="R4736" s="213"/>
      <c r="S4736" s="213"/>
      <c r="T4736" s="214"/>
      <c r="AT4736" s="215" t="s">
        <v>546</v>
      </c>
      <c r="AU4736" s="215" t="s">
        <v>85</v>
      </c>
      <c r="AV4736" s="13" t="s">
        <v>85</v>
      </c>
      <c r="AW4736" s="13" t="s">
        <v>33</v>
      </c>
      <c r="AX4736" s="13" t="s">
        <v>72</v>
      </c>
      <c r="AY4736" s="215" t="s">
        <v>525</v>
      </c>
    </row>
    <row r="4737" spans="2:51" s="15" customFormat="1" ht="11.25">
      <c r="B4737" s="227"/>
      <c r="C4737" s="228"/>
      <c r="D4737" s="206" t="s">
        <v>546</v>
      </c>
      <c r="E4737" s="229" t="s">
        <v>19</v>
      </c>
      <c r="F4737" s="230" t="s">
        <v>2022</v>
      </c>
      <c r="G4737" s="228"/>
      <c r="H4737" s="229" t="s">
        <v>19</v>
      </c>
      <c r="I4737" s="231"/>
      <c r="J4737" s="228"/>
      <c r="K4737" s="228"/>
      <c r="L4737" s="232"/>
      <c r="M4737" s="233"/>
      <c r="N4737" s="234"/>
      <c r="O4737" s="234"/>
      <c r="P4737" s="234"/>
      <c r="Q4737" s="234"/>
      <c r="R4737" s="234"/>
      <c r="S4737" s="234"/>
      <c r="T4737" s="235"/>
      <c r="AT4737" s="236" t="s">
        <v>546</v>
      </c>
      <c r="AU4737" s="236" t="s">
        <v>85</v>
      </c>
      <c r="AV4737" s="15" t="s">
        <v>79</v>
      </c>
      <c r="AW4737" s="15" t="s">
        <v>33</v>
      </c>
      <c r="AX4737" s="15" t="s">
        <v>72</v>
      </c>
      <c r="AY4737" s="236" t="s">
        <v>525</v>
      </c>
    </row>
    <row r="4738" spans="2:51" s="13" customFormat="1" ht="11.25">
      <c r="B4738" s="204"/>
      <c r="C4738" s="205"/>
      <c r="D4738" s="206" t="s">
        <v>546</v>
      </c>
      <c r="E4738" s="207" t="s">
        <v>19</v>
      </c>
      <c r="F4738" s="208" t="s">
        <v>537</v>
      </c>
      <c r="G4738" s="205"/>
      <c r="H4738" s="209">
        <v>4</v>
      </c>
      <c r="I4738" s="210"/>
      <c r="J4738" s="205"/>
      <c r="K4738" s="205"/>
      <c r="L4738" s="211"/>
      <c r="M4738" s="212"/>
      <c r="N4738" s="213"/>
      <c r="O4738" s="213"/>
      <c r="P4738" s="213"/>
      <c r="Q4738" s="213"/>
      <c r="R4738" s="213"/>
      <c r="S4738" s="213"/>
      <c r="T4738" s="214"/>
      <c r="AT4738" s="215" t="s">
        <v>546</v>
      </c>
      <c r="AU4738" s="215" t="s">
        <v>85</v>
      </c>
      <c r="AV4738" s="13" t="s">
        <v>85</v>
      </c>
      <c r="AW4738" s="13" t="s">
        <v>33</v>
      </c>
      <c r="AX4738" s="13" t="s">
        <v>72</v>
      </c>
      <c r="AY4738" s="215" t="s">
        <v>525</v>
      </c>
    </row>
    <row r="4739" spans="2:51" s="15" customFormat="1" ht="11.25">
      <c r="B4739" s="227"/>
      <c r="C4739" s="228"/>
      <c r="D4739" s="206" t="s">
        <v>546</v>
      </c>
      <c r="E4739" s="229" t="s">
        <v>19</v>
      </c>
      <c r="F4739" s="230" t="s">
        <v>2028</v>
      </c>
      <c r="G4739" s="228"/>
      <c r="H4739" s="229" t="s">
        <v>19</v>
      </c>
      <c r="I4739" s="231"/>
      <c r="J4739" s="228"/>
      <c r="K4739" s="228"/>
      <c r="L4739" s="232"/>
      <c r="M4739" s="233"/>
      <c r="N4739" s="234"/>
      <c r="O4739" s="234"/>
      <c r="P4739" s="234"/>
      <c r="Q4739" s="234"/>
      <c r="R4739" s="234"/>
      <c r="S4739" s="234"/>
      <c r="T4739" s="235"/>
      <c r="AT4739" s="236" t="s">
        <v>546</v>
      </c>
      <c r="AU4739" s="236" t="s">
        <v>85</v>
      </c>
      <c r="AV4739" s="15" t="s">
        <v>79</v>
      </c>
      <c r="AW4739" s="15" t="s">
        <v>33</v>
      </c>
      <c r="AX4739" s="15" t="s">
        <v>72</v>
      </c>
      <c r="AY4739" s="236" t="s">
        <v>525</v>
      </c>
    </row>
    <row r="4740" spans="2:51" s="13" customFormat="1" ht="11.25">
      <c r="B4740" s="204"/>
      <c r="C4740" s="205"/>
      <c r="D4740" s="206" t="s">
        <v>546</v>
      </c>
      <c r="E4740" s="207" t="s">
        <v>19</v>
      </c>
      <c r="F4740" s="208" t="s">
        <v>85</v>
      </c>
      <c r="G4740" s="205"/>
      <c r="H4740" s="209">
        <v>2</v>
      </c>
      <c r="I4740" s="210"/>
      <c r="J4740" s="205"/>
      <c r="K4740" s="205"/>
      <c r="L4740" s="211"/>
      <c r="M4740" s="212"/>
      <c r="N4740" s="213"/>
      <c r="O4740" s="213"/>
      <c r="P4740" s="213"/>
      <c r="Q4740" s="213"/>
      <c r="R4740" s="213"/>
      <c r="S4740" s="213"/>
      <c r="T4740" s="214"/>
      <c r="AT4740" s="215" t="s">
        <v>546</v>
      </c>
      <c r="AU4740" s="215" t="s">
        <v>85</v>
      </c>
      <c r="AV4740" s="13" t="s">
        <v>85</v>
      </c>
      <c r="AW4740" s="13" t="s">
        <v>33</v>
      </c>
      <c r="AX4740" s="13" t="s">
        <v>72</v>
      </c>
      <c r="AY4740" s="215" t="s">
        <v>525</v>
      </c>
    </row>
    <row r="4741" spans="2:51" s="15" customFormat="1" ht="11.25">
      <c r="B4741" s="227"/>
      <c r="C4741" s="228"/>
      <c r="D4741" s="206" t="s">
        <v>546</v>
      </c>
      <c r="E4741" s="229" t="s">
        <v>19</v>
      </c>
      <c r="F4741" s="230" t="s">
        <v>2039</v>
      </c>
      <c r="G4741" s="228"/>
      <c r="H4741" s="229" t="s">
        <v>19</v>
      </c>
      <c r="I4741" s="231"/>
      <c r="J4741" s="228"/>
      <c r="K4741" s="228"/>
      <c r="L4741" s="232"/>
      <c r="M4741" s="233"/>
      <c r="N4741" s="234"/>
      <c r="O4741" s="234"/>
      <c r="P4741" s="234"/>
      <c r="Q4741" s="234"/>
      <c r="R4741" s="234"/>
      <c r="S4741" s="234"/>
      <c r="T4741" s="235"/>
      <c r="AT4741" s="236" t="s">
        <v>546</v>
      </c>
      <c r="AU4741" s="236" t="s">
        <v>85</v>
      </c>
      <c r="AV4741" s="15" t="s">
        <v>79</v>
      </c>
      <c r="AW4741" s="15" t="s">
        <v>33</v>
      </c>
      <c r="AX4741" s="15" t="s">
        <v>72</v>
      </c>
      <c r="AY4741" s="236" t="s">
        <v>525</v>
      </c>
    </row>
    <row r="4742" spans="2:51" s="13" customFormat="1" ht="11.25">
      <c r="B4742" s="204"/>
      <c r="C4742" s="205"/>
      <c r="D4742" s="206" t="s">
        <v>546</v>
      </c>
      <c r="E4742" s="207" t="s">
        <v>19</v>
      </c>
      <c r="F4742" s="208" t="s">
        <v>85</v>
      </c>
      <c r="G4742" s="205"/>
      <c r="H4742" s="209">
        <v>2</v>
      </c>
      <c r="I4742" s="210"/>
      <c r="J4742" s="205"/>
      <c r="K4742" s="205"/>
      <c r="L4742" s="211"/>
      <c r="M4742" s="212"/>
      <c r="N4742" s="213"/>
      <c r="O4742" s="213"/>
      <c r="P4742" s="213"/>
      <c r="Q4742" s="213"/>
      <c r="R4742" s="213"/>
      <c r="S4742" s="213"/>
      <c r="T4742" s="214"/>
      <c r="AT4742" s="215" t="s">
        <v>546</v>
      </c>
      <c r="AU4742" s="215" t="s">
        <v>85</v>
      </c>
      <c r="AV4742" s="13" t="s">
        <v>85</v>
      </c>
      <c r="AW4742" s="13" t="s">
        <v>33</v>
      </c>
      <c r="AX4742" s="13" t="s">
        <v>72</v>
      </c>
      <c r="AY4742" s="215" t="s">
        <v>525</v>
      </c>
    </row>
    <row r="4743" spans="2:51" s="15" customFormat="1" ht="11.25">
      <c r="B4743" s="227"/>
      <c r="C4743" s="228"/>
      <c r="D4743" s="206" t="s">
        <v>546</v>
      </c>
      <c r="E4743" s="229" t="s">
        <v>19</v>
      </c>
      <c r="F4743" s="230" t="s">
        <v>2043</v>
      </c>
      <c r="G4743" s="228"/>
      <c r="H4743" s="229" t="s">
        <v>19</v>
      </c>
      <c r="I4743" s="231"/>
      <c r="J4743" s="228"/>
      <c r="K4743" s="228"/>
      <c r="L4743" s="232"/>
      <c r="M4743" s="233"/>
      <c r="N4743" s="234"/>
      <c r="O4743" s="234"/>
      <c r="P4743" s="234"/>
      <c r="Q4743" s="234"/>
      <c r="R4743" s="234"/>
      <c r="S4743" s="234"/>
      <c r="T4743" s="235"/>
      <c r="AT4743" s="236" t="s">
        <v>546</v>
      </c>
      <c r="AU4743" s="236" t="s">
        <v>85</v>
      </c>
      <c r="AV4743" s="15" t="s">
        <v>79</v>
      </c>
      <c r="AW4743" s="15" t="s">
        <v>33</v>
      </c>
      <c r="AX4743" s="15" t="s">
        <v>72</v>
      </c>
      <c r="AY4743" s="236" t="s">
        <v>525</v>
      </c>
    </row>
    <row r="4744" spans="2:51" s="13" customFormat="1" ht="11.25">
      <c r="B4744" s="204"/>
      <c r="C4744" s="205"/>
      <c r="D4744" s="206" t="s">
        <v>546</v>
      </c>
      <c r="E4744" s="207" t="s">
        <v>19</v>
      </c>
      <c r="F4744" s="208" t="s">
        <v>671</v>
      </c>
      <c r="G4744" s="205"/>
      <c r="H4744" s="209">
        <v>7</v>
      </c>
      <c r="I4744" s="210"/>
      <c r="J4744" s="205"/>
      <c r="K4744" s="205"/>
      <c r="L4744" s="211"/>
      <c r="M4744" s="212"/>
      <c r="N4744" s="213"/>
      <c r="O4744" s="213"/>
      <c r="P4744" s="213"/>
      <c r="Q4744" s="213"/>
      <c r="R4744" s="213"/>
      <c r="S4744" s="213"/>
      <c r="T4744" s="214"/>
      <c r="AT4744" s="215" t="s">
        <v>546</v>
      </c>
      <c r="AU4744" s="215" t="s">
        <v>85</v>
      </c>
      <c r="AV4744" s="13" t="s">
        <v>85</v>
      </c>
      <c r="AW4744" s="13" t="s">
        <v>33</v>
      </c>
      <c r="AX4744" s="13" t="s">
        <v>72</v>
      </c>
      <c r="AY4744" s="215" t="s">
        <v>525</v>
      </c>
    </row>
    <row r="4745" spans="2:51" s="15" customFormat="1" ht="11.25">
      <c r="B4745" s="227"/>
      <c r="C4745" s="228"/>
      <c r="D4745" s="206" t="s">
        <v>546</v>
      </c>
      <c r="E4745" s="229" t="s">
        <v>19</v>
      </c>
      <c r="F4745" s="230" t="s">
        <v>2050</v>
      </c>
      <c r="G4745" s="228"/>
      <c r="H4745" s="229" t="s">
        <v>19</v>
      </c>
      <c r="I4745" s="231"/>
      <c r="J4745" s="228"/>
      <c r="K4745" s="228"/>
      <c r="L4745" s="232"/>
      <c r="M4745" s="233"/>
      <c r="N4745" s="234"/>
      <c r="O4745" s="234"/>
      <c r="P4745" s="234"/>
      <c r="Q4745" s="234"/>
      <c r="R4745" s="234"/>
      <c r="S4745" s="234"/>
      <c r="T4745" s="235"/>
      <c r="AT4745" s="236" t="s">
        <v>546</v>
      </c>
      <c r="AU4745" s="236" t="s">
        <v>85</v>
      </c>
      <c r="AV4745" s="15" t="s">
        <v>79</v>
      </c>
      <c r="AW4745" s="15" t="s">
        <v>33</v>
      </c>
      <c r="AX4745" s="15" t="s">
        <v>72</v>
      </c>
      <c r="AY4745" s="236" t="s">
        <v>525</v>
      </c>
    </row>
    <row r="4746" spans="2:51" s="13" customFormat="1" ht="11.25">
      <c r="B4746" s="204"/>
      <c r="C4746" s="205"/>
      <c r="D4746" s="206" t="s">
        <v>546</v>
      </c>
      <c r="E4746" s="207" t="s">
        <v>19</v>
      </c>
      <c r="F4746" s="208" t="s">
        <v>671</v>
      </c>
      <c r="G4746" s="205"/>
      <c r="H4746" s="209">
        <v>7</v>
      </c>
      <c r="I4746" s="210"/>
      <c r="J4746" s="205"/>
      <c r="K4746" s="205"/>
      <c r="L4746" s="211"/>
      <c r="M4746" s="212"/>
      <c r="N4746" s="213"/>
      <c r="O4746" s="213"/>
      <c r="P4746" s="213"/>
      <c r="Q4746" s="213"/>
      <c r="R4746" s="213"/>
      <c r="S4746" s="213"/>
      <c r="T4746" s="214"/>
      <c r="AT4746" s="215" t="s">
        <v>546</v>
      </c>
      <c r="AU4746" s="215" t="s">
        <v>85</v>
      </c>
      <c r="AV4746" s="13" t="s">
        <v>85</v>
      </c>
      <c r="AW4746" s="13" t="s">
        <v>33</v>
      </c>
      <c r="AX4746" s="13" t="s">
        <v>72</v>
      </c>
      <c r="AY4746" s="215" t="s">
        <v>525</v>
      </c>
    </row>
    <row r="4747" spans="2:51" s="15" customFormat="1" ht="11.25">
      <c r="B4747" s="227"/>
      <c r="C4747" s="228"/>
      <c r="D4747" s="206" t="s">
        <v>546</v>
      </c>
      <c r="E4747" s="229" t="s">
        <v>19</v>
      </c>
      <c r="F4747" s="230" t="s">
        <v>2061</v>
      </c>
      <c r="G4747" s="228"/>
      <c r="H4747" s="229" t="s">
        <v>19</v>
      </c>
      <c r="I4747" s="231"/>
      <c r="J4747" s="228"/>
      <c r="K4747" s="228"/>
      <c r="L4747" s="232"/>
      <c r="M4747" s="233"/>
      <c r="N4747" s="234"/>
      <c r="O4747" s="234"/>
      <c r="P4747" s="234"/>
      <c r="Q4747" s="234"/>
      <c r="R4747" s="234"/>
      <c r="S4747" s="234"/>
      <c r="T4747" s="235"/>
      <c r="AT4747" s="236" t="s">
        <v>546</v>
      </c>
      <c r="AU4747" s="236" t="s">
        <v>85</v>
      </c>
      <c r="AV4747" s="15" t="s">
        <v>79</v>
      </c>
      <c r="AW4747" s="15" t="s">
        <v>33</v>
      </c>
      <c r="AX4747" s="15" t="s">
        <v>72</v>
      </c>
      <c r="AY4747" s="236" t="s">
        <v>525</v>
      </c>
    </row>
    <row r="4748" spans="2:51" s="13" customFormat="1" ht="11.25">
      <c r="B4748" s="204"/>
      <c r="C4748" s="205"/>
      <c r="D4748" s="206" t="s">
        <v>546</v>
      </c>
      <c r="E4748" s="207" t="s">
        <v>19</v>
      </c>
      <c r="F4748" s="208" t="s">
        <v>646</v>
      </c>
      <c r="G4748" s="205"/>
      <c r="H4748" s="209">
        <v>5</v>
      </c>
      <c r="I4748" s="210"/>
      <c r="J4748" s="205"/>
      <c r="K4748" s="205"/>
      <c r="L4748" s="211"/>
      <c r="M4748" s="212"/>
      <c r="N4748" s="213"/>
      <c r="O4748" s="213"/>
      <c r="P4748" s="213"/>
      <c r="Q4748" s="213"/>
      <c r="R4748" s="213"/>
      <c r="S4748" s="213"/>
      <c r="T4748" s="214"/>
      <c r="AT4748" s="215" t="s">
        <v>546</v>
      </c>
      <c r="AU4748" s="215" t="s">
        <v>85</v>
      </c>
      <c r="AV4748" s="13" t="s">
        <v>85</v>
      </c>
      <c r="AW4748" s="13" t="s">
        <v>33</v>
      </c>
      <c r="AX4748" s="13" t="s">
        <v>72</v>
      </c>
      <c r="AY4748" s="215" t="s">
        <v>525</v>
      </c>
    </row>
    <row r="4749" spans="2:51" s="15" customFormat="1" ht="11.25">
      <c r="B4749" s="227"/>
      <c r="C4749" s="228"/>
      <c r="D4749" s="206" t="s">
        <v>546</v>
      </c>
      <c r="E4749" s="229" t="s">
        <v>19</v>
      </c>
      <c r="F4749" s="230" t="s">
        <v>1919</v>
      </c>
      <c r="G4749" s="228"/>
      <c r="H4749" s="229" t="s">
        <v>19</v>
      </c>
      <c r="I4749" s="231"/>
      <c r="J4749" s="228"/>
      <c r="K4749" s="228"/>
      <c r="L4749" s="232"/>
      <c r="M4749" s="233"/>
      <c r="N4749" s="234"/>
      <c r="O4749" s="234"/>
      <c r="P4749" s="234"/>
      <c r="Q4749" s="234"/>
      <c r="R4749" s="234"/>
      <c r="S4749" s="234"/>
      <c r="T4749" s="235"/>
      <c r="AT4749" s="236" t="s">
        <v>546</v>
      </c>
      <c r="AU4749" s="236" t="s">
        <v>85</v>
      </c>
      <c r="AV4749" s="15" t="s">
        <v>79</v>
      </c>
      <c r="AW4749" s="15" t="s">
        <v>33</v>
      </c>
      <c r="AX4749" s="15" t="s">
        <v>72</v>
      </c>
      <c r="AY4749" s="236" t="s">
        <v>525</v>
      </c>
    </row>
    <row r="4750" spans="2:51" s="13" customFormat="1" ht="11.25">
      <c r="B4750" s="204"/>
      <c r="C4750" s="205"/>
      <c r="D4750" s="206" t="s">
        <v>546</v>
      </c>
      <c r="E4750" s="207" t="s">
        <v>19</v>
      </c>
      <c r="F4750" s="208" t="s">
        <v>696</v>
      </c>
      <c r="G4750" s="205"/>
      <c r="H4750" s="209">
        <v>11</v>
      </c>
      <c r="I4750" s="210"/>
      <c r="J4750" s="205"/>
      <c r="K4750" s="205"/>
      <c r="L4750" s="211"/>
      <c r="M4750" s="212"/>
      <c r="N4750" s="213"/>
      <c r="O4750" s="213"/>
      <c r="P4750" s="213"/>
      <c r="Q4750" s="213"/>
      <c r="R4750" s="213"/>
      <c r="S4750" s="213"/>
      <c r="T4750" s="214"/>
      <c r="AT4750" s="215" t="s">
        <v>546</v>
      </c>
      <c r="AU4750" s="215" t="s">
        <v>85</v>
      </c>
      <c r="AV4750" s="13" t="s">
        <v>85</v>
      </c>
      <c r="AW4750" s="13" t="s">
        <v>33</v>
      </c>
      <c r="AX4750" s="13" t="s">
        <v>72</v>
      </c>
      <c r="AY4750" s="215" t="s">
        <v>525</v>
      </c>
    </row>
    <row r="4751" spans="2:51" s="15" customFormat="1" ht="11.25">
      <c r="B4751" s="227"/>
      <c r="C4751" s="228"/>
      <c r="D4751" s="206" t="s">
        <v>546</v>
      </c>
      <c r="E4751" s="229" t="s">
        <v>19</v>
      </c>
      <c r="F4751" s="230" t="s">
        <v>2075</v>
      </c>
      <c r="G4751" s="228"/>
      <c r="H4751" s="229" t="s">
        <v>19</v>
      </c>
      <c r="I4751" s="231"/>
      <c r="J4751" s="228"/>
      <c r="K4751" s="228"/>
      <c r="L4751" s="232"/>
      <c r="M4751" s="233"/>
      <c r="N4751" s="234"/>
      <c r="O4751" s="234"/>
      <c r="P4751" s="234"/>
      <c r="Q4751" s="234"/>
      <c r="R4751" s="234"/>
      <c r="S4751" s="234"/>
      <c r="T4751" s="235"/>
      <c r="AT4751" s="236" t="s">
        <v>546</v>
      </c>
      <c r="AU4751" s="236" t="s">
        <v>85</v>
      </c>
      <c r="AV4751" s="15" t="s">
        <v>79</v>
      </c>
      <c r="AW4751" s="15" t="s">
        <v>33</v>
      </c>
      <c r="AX4751" s="15" t="s">
        <v>72</v>
      </c>
      <c r="AY4751" s="236" t="s">
        <v>525</v>
      </c>
    </row>
    <row r="4752" spans="2:51" s="13" customFormat="1" ht="11.25">
      <c r="B4752" s="204"/>
      <c r="C4752" s="205"/>
      <c r="D4752" s="206" t="s">
        <v>546</v>
      </c>
      <c r="E4752" s="207" t="s">
        <v>19</v>
      </c>
      <c r="F4752" s="208" t="s">
        <v>537</v>
      </c>
      <c r="G4752" s="205"/>
      <c r="H4752" s="209">
        <v>4</v>
      </c>
      <c r="I4752" s="210"/>
      <c r="J4752" s="205"/>
      <c r="K4752" s="205"/>
      <c r="L4752" s="211"/>
      <c r="M4752" s="212"/>
      <c r="N4752" s="213"/>
      <c r="O4752" s="213"/>
      <c r="P4752" s="213"/>
      <c r="Q4752" s="213"/>
      <c r="R4752" s="213"/>
      <c r="S4752" s="213"/>
      <c r="T4752" s="214"/>
      <c r="AT4752" s="215" t="s">
        <v>546</v>
      </c>
      <c r="AU4752" s="215" t="s">
        <v>85</v>
      </c>
      <c r="AV4752" s="13" t="s">
        <v>85</v>
      </c>
      <c r="AW4752" s="13" t="s">
        <v>33</v>
      </c>
      <c r="AX4752" s="13" t="s">
        <v>72</v>
      </c>
      <c r="AY4752" s="215" t="s">
        <v>525</v>
      </c>
    </row>
    <row r="4753" spans="2:51" s="15" customFormat="1" ht="11.25">
      <c r="B4753" s="227"/>
      <c r="C4753" s="228"/>
      <c r="D4753" s="206" t="s">
        <v>546</v>
      </c>
      <c r="E4753" s="229" t="s">
        <v>19</v>
      </c>
      <c r="F4753" s="230" t="s">
        <v>2077</v>
      </c>
      <c r="G4753" s="228"/>
      <c r="H4753" s="229" t="s">
        <v>19</v>
      </c>
      <c r="I4753" s="231"/>
      <c r="J4753" s="228"/>
      <c r="K4753" s="228"/>
      <c r="L4753" s="232"/>
      <c r="M4753" s="233"/>
      <c r="N4753" s="234"/>
      <c r="O4753" s="234"/>
      <c r="P4753" s="234"/>
      <c r="Q4753" s="234"/>
      <c r="R4753" s="234"/>
      <c r="S4753" s="234"/>
      <c r="T4753" s="235"/>
      <c r="AT4753" s="236" t="s">
        <v>546</v>
      </c>
      <c r="AU4753" s="236" t="s">
        <v>85</v>
      </c>
      <c r="AV4753" s="15" t="s">
        <v>79</v>
      </c>
      <c r="AW4753" s="15" t="s">
        <v>33</v>
      </c>
      <c r="AX4753" s="15" t="s">
        <v>72</v>
      </c>
      <c r="AY4753" s="236" t="s">
        <v>525</v>
      </c>
    </row>
    <row r="4754" spans="2:51" s="13" customFormat="1" ht="11.25">
      <c r="B4754" s="204"/>
      <c r="C4754" s="205"/>
      <c r="D4754" s="206" t="s">
        <v>546</v>
      </c>
      <c r="E4754" s="207" t="s">
        <v>19</v>
      </c>
      <c r="F4754" s="208" t="s">
        <v>573</v>
      </c>
      <c r="G4754" s="205"/>
      <c r="H4754" s="209">
        <v>3</v>
      </c>
      <c r="I4754" s="210"/>
      <c r="J4754" s="205"/>
      <c r="K4754" s="205"/>
      <c r="L4754" s="211"/>
      <c r="M4754" s="212"/>
      <c r="N4754" s="213"/>
      <c r="O4754" s="213"/>
      <c r="P4754" s="213"/>
      <c r="Q4754" s="213"/>
      <c r="R4754" s="213"/>
      <c r="S4754" s="213"/>
      <c r="T4754" s="214"/>
      <c r="AT4754" s="215" t="s">
        <v>546</v>
      </c>
      <c r="AU4754" s="215" t="s">
        <v>85</v>
      </c>
      <c r="AV4754" s="13" t="s">
        <v>85</v>
      </c>
      <c r="AW4754" s="13" t="s">
        <v>33</v>
      </c>
      <c r="AX4754" s="13" t="s">
        <v>72</v>
      </c>
      <c r="AY4754" s="215" t="s">
        <v>525</v>
      </c>
    </row>
    <row r="4755" spans="2:51" s="15" customFormat="1" ht="11.25">
      <c r="B4755" s="227"/>
      <c r="C4755" s="228"/>
      <c r="D4755" s="206" t="s">
        <v>546</v>
      </c>
      <c r="E4755" s="229" t="s">
        <v>19</v>
      </c>
      <c r="F4755" s="230" t="s">
        <v>2079</v>
      </c>
      <c r="G4755" s="228"/>
      <c r="H4755" s="229" t="s">
        <v>19</v>
      </c>
      <c r="I4755" s="231"/>
      <c r="J4755" s="228"/>
      <c r="K4755" s="228"/>
      <c r="L4755" s="232"/>
      <c r="M4755" s="233"/>
      <c r="N4755" s="234"/>
      <c r="O4755" s="234"/>
      <c r="P4755" s="234"/>
      <c r="Q4755" s="234"/>
      <c r="R4755" s="234"/>
      <c r="S4755" s="234"/>
      <c r="T4755" s="235"/>
      <c r="AT4755" s="236" t="s">
        <v>546</v>
      </c>
      <c r="AU4755" s="236" t="s">
        <v>85</v>
      </c>
      <c r="AV4755" s="15" t="s">
        <v>79</v>
      </c>
      <c r="AW4755" s="15" t="s">
        <v>33</v>
      </c>
      <c r="AX4755" s="15" t="s">
        <v>72</v>
      </c>
      <c r="AY4755" s="236" t="s">
        <v>525</v>
      </c>
    </row>
    <row r="4756" spans="2:51" s="13" customFormat="1" ht="11.25">
      <c r="B4756" s="204"/>
      <c r="C4756" s="205"/>
      <c r="D4756" s="206" t="s">
        <v>546</v>
      </c>
      <c r="E4756" s="207" t="s">
        <v>19</v>
      </c>
      <c r="F4756" s="208" t="s">
        <v>537</v>
      </c>
      <c r="G4756" s="205"/>
      <c r="H4756" s="209">
        <v>4</v>
      </c>
      <c r="I4756" s="210"/>
      <c r="J4756" s="205"/>
      <c r="K4756" s="205"/>
      <c r="L4756" s="211"/>
      <c r="M4756" s="212"/>
      <c r="N4756" s="213"/>
      <c r="O4756" s="213"/>
      <c r="P4756" s="213"/>
      <c r="Q4756" s="213"/>
      <c r="R4756" s="213"/>
      <c r="S4756" s="213"/>
      <c r="T4756" s="214"/>
      <c r="AT4756" s="215" t="s">
        <v>546</v>
      </c>
      <c r="AU4756" s="215" t="s">
        <v>85</v>
      </c>
      <c r="AV4756" s="13" t="s">
        <v>85</v>
      </c>
      <c r="AW4756" s="13" t="s">
        <v>33</v>
      </c>
      <c r="AX4756" s="13" t="s">
        <v>72</v>
      </c>
      <c r="AY4756" s="215" t="s">
        <v>525</v>
      </c>
    </row>
    <row r="4757" spans="2:51" s="15" customFormat="1" ht="11.25">
      <c r="B4757" s="227"/>
      <c r="C4757" s="228"/>
      <c r="D4757" s="206" t="s">
        <v>546</v>
      </c>
      <c r="E4757" s="229" t="s">
        <v>19</v>
      </c>
      <c r="F4757" s="230" t="s">
        <v>2080</v>
      </c>
      <c r="G4757" s="228"/>
      <c r="H4757" s="229" t="s">
        <v>19</v>
      </c>
      <c r="I4757" s="231"/>
      <c r="J4757" s="228"/>
      <c r="K4757" s="228"/>
      <c r="L4757" s="232"/>
      <c r="M4757" s="233"/>
      <c r="N4757" s="234"/>
      <c r="O4757" s="234"/>
      <c r="P4757" s="234"/>
      <c r="Q4757" s="234"/>
      <c r="R4757" s="234"/>
      <c r="S4757" s="234"/>
      <c r="T4757" s="235"/>
      <c r="AT4757" s="236" t="s">
        <v>546</v>
      </c>
      <c r="AU4757" s="236" t="s">
        <v>85</v>
      </c>
      <c r="AV4757" s="15" t="s">
        <v>79</v>
      </c>
      <c r="AW4757" s="15" t="s">
        <v>33</v>
      </c>
      <c r="AX4757" s="15" t="s">
        <v>72</v>
      </c>
      <c r="AY4757" s="236" t="s">
        <v>525</v>
      </c>
    </row>
    <row r="4758" spans="2:51" s="13" customFormat="1" ht="11.25">
      <c r="B4758" s="204"/>
      <c r="C4758" s="205"/>
      <c r="D4758" s="206" t="s">
        <v>546</v>
      </c>
      <c r="E4758" s="207" t="s">
        <v>19</v>
      </c>
      <c r="F4758" s="208" t="s">
        <v>79</v>
      </c>
      <c r="G4758" s="205"/>
      <c r="H4758" s="209">
        <v>1</v>
      </c>
      <c r="I4758" s="210"/>
      <c r="J4758" s="205"/>
      <c r="K4758" s="205"/>
      <c r="L4758" s="211"/>
      <c r="M4758" s="212"/>
      <c r="N4758" s="213"/>
      <c r="O4758" s="213"/>
      <c r="P4758" s="213"/>
      <c r="Q4758" s="213"/>
      <c r="R4758" s="213"/>
      <c r="S4758" s="213"/>
      <c r="T4758" s="214"/>
      <c r="AT4758" s="215" t="s">
        <v>546</v>
      </c>
      <c r="AU4758" s="215" t="s">
        <v>85</v>
      </c>
      <c r="AV4758" s="13" t="s">
        <v>85</v>
      </c>
      <c r="AW4758" s="13" t="s">
        <v>33</v>
      </c>
      <c r="AX4758" s="13" t="s">
        <v>72</v>
      </c>
      <c r="AY4758" s="215" t="s">
        <v>525</v>
      </c>
    </row>
    <row r="4759" spans="2:51" s="15" customFormat="1" ht="11.25">
      <c r="B4759" s="227"/>
      <c r="C4759" s="228"/>
      <c r="D4759" s="206" t="s">
        <v>546</v>
      </c>
      <c r="E4759" s="229" t="s">
        <v>19</v>
      </c>
      <c r="F4759" s="230" t="s">
        <v>2083</v>
      </c>
      <c r="G4759" s="228"/>
      <c r="H4759" s="229" t="s">
        <v>19</v>
      </c>
      <c r="I4759" s="231"/>
      <c r="J4759" s="228"/>
      <c r="K4759" s="228"/>
      <c r="L4759" s="232"/>
      <c r="M4759" s="233"/>
      <c r="N4759" s="234"/>
      <c r="O4759" s="234"/>
      <c r="P4759" s="234"/>
      <c r="Q4759" s="234"/>
      <c r="R4759" s="234"/>
      <c r="S4759" s="234"/>
      <c r="T4759" s="235"/>
      <c r="AT4759" s="236" t="s">
        <v>546</v>
      </c>
      <c r="AU4759" s="236" t="s">
        <v>85</v>
      </c>
      <c r="AV4759" s="15" t="s">
        <v>79</v>
      </c>
      <c r="AW4759" s="15" t="s">
        <v>33</v>
      </c>
      <c r="AX4759" s="15" t="s">
        <v>72</v>
      </c>
      <c r="AY4759" s="236" t="s">
        <v>525</v>
      </c>
    </row>
    <row r="4760" spans="2:51" s="13" customFormat="1" ht="11.25">
      <c r="B4760" s="204"/>
      <c r="C4760" s="205"/>
      <c r="D4760" s="206" t="s">
        <v>546</v>
      </c>
      <c r="E4760" s="207" t="s">
        <v>19</v>
      </c>
      <c r="F4760" s="208" t="s">
        <v>85</v>
      </c>
      <c r="G4760" s="205"/>
      <c r="H4760" s="209">
        <v>2</v>
      </c>
      <c r="I4760" s="210"/>
      <c r="J4760" s="205"/>
      <c r="K4760" s="205"/>
      <c r="L4760" s="211"/>
      <c r="M4760" s="212"/>
      <c r="N4760" s="213"/>
      <c r="O4760" s="213"/>
      <c r="P4760" s="213"/>
      <c r="Q4760" s="213"/>
      <c r="R4760" s="213"/>
      <c r="S4760" s="213"/>
      <c r="T4760" s="214"/>
      <c r="AT4760" s="215" t="s">
        <v>546</v>
      </c>
      <c r="AU4760" s="215" t="s">
        <v>85</v>
      </c>
      <c r="AV4760" s="13" t="s">
        <v>85</v>
      </c>
      <c r="AW4760" s="13" t="s">
        <v>33</v>
      </c>
      <c r="AX4760" s="13" t="s">
        <v>72</v>
      </c>
      <c r="AY4760" s="215" t="s">
        <v>525</v>
      </c>
    </row>
    <row r="4761" spans="2:51" s="15" customFormat="1" ht="11.25">
      <c r="B4761" s="227"/>
      <c r="C4761" s="228"/>
      <c r="D4761" s="206" t="s">
        <v>546</v>
      </c>
      <c r="E4761" s="229" t="s">
        <v>19</v>
      </c>
      <c r="F4761" s="230" t="s">
        <v>2088</v>
      </c>
      <c r="G4761" s="228"/>
      <c r="H4761" s="229" t="s">
        <v>19</v>
      </c>
      <c r="I4761" s="231"/>
      <c r="J4761" s="228"/>
      <c r="K4761" s="228"/>
      <c r="L4761" s="232"/>
      <c r="M4761" s="233"/>
      <c r="N4761" s="234"/>
      <c r="O4761" s="234"/>
      <c r="P4761" s="234"/>
      <c r="Q4761" s="234"/>
      <c r="R4761" s="234"/>
      <c r="S4761" s="234"/>
      <c r="T4761" s="235"/>
      <c r="AT4761" s="236" t="s">
        <v>546</v>
      </c>
      <c r="AU4761" s="236" t="s">
        <v>85</v>
      </c>
      <c r="AV4761" s="15" t="s">
        <v>79</v>
      </c>
      <c r="AW4761" s="15" t="s">
        <v>33</v>
      </c>
      <c r="AX4761" s="15" t="s">
        <v>72</v>
      </c>
      <c r="AY4761" s="236" t="s">
        <v>525</v>
      </c>
    </row>
    <row r="4762" spans="2:51" s="13" customFormat="1" ht="11.25">
      <c r="B4762" s="204"/>
      <c r="C4762" s="205"/>
      <c r="D4762" s="206" t="s">
        <v>546</v>
      </c>
      <c r="E4762" s="207" t="s">
        <v>19</v>
      </c>
      <c r="F4762" s="208" t="s">
        <v>85</v>
      </c>
      <c r="G4762" s="205"/>
      <c r="H4762" s="209">
        <v>2</v>
      </c>
      <c r="I4762" s="210"/>
      <c r="J4762" s="205"/>
      <c r="K4762" s="205"/>
      <c r="L4762" s="211"/>
      <c r="M4762" s="212"/>
      <c r="N4762" s="213"/>
      <c r="O4762" s="213"/>
      <c r="P4762" s="213"/>
      <c r="Q4762" s="213"/>
      <c r="R4762" s="213"/>
      <c r="S4762" s="213"/>
      <c r="T4762" s="214"/>
      <c r="AT4762" s="215" t="s">
        <v>546</v>
      </c>
      <c r="AU4762" s="215" t="s">
        <v>85</v>
      </c>
      <c r="AV4762" s="13" t="s">
        <v>85</v>
      </c>
      <c r="AW4762" s="13" t="s">
        <v>33</v>
      </c>
      <c r="AX4762" s="13" t="s">
        <v>72</v>
      </c>
      <c r="AY4762" s="215" t="s">
        <v>525</v>
      </c>
    </row>
    <row r="4763" spans="2:51" s="15" customFormat="1" ht="11.25">
      <c r="B4763" s="227"/>
      <c r="C4763" s="228"/>
      <c r="D4763" s="206" t="s">
        <v>546</v>
      </c>
      <c r="E4763" s="229" t="s">
        <v>19</v>
      </c>
      <c r="F4763" s="230" t="s">
        <v>2092</v>
      </c>
      <c r="G4763" s="228"/>
      <c r="H4763" s="229" t="s">
        <v>19</v>
      </c>
      <c r="I4763" s="231"/>
      <c r="J4763" s="228"/>
      <c r="K4763" s="228"/>
      <c r="L4763" s="232"/>
      <c r="M4763" s="233"/>
      <c r="N4763" s="234"/>
      <c r="O4763" s="234"/>
      <c r="P4763" s="234"/>
      <c r="Q4763" s="234"/>
      <c r="R4763" s="234"/>
      <c r="S4763" s="234"/>
      <c r="T4763" s="235"/>
      <c r="AT4763" s="236" t="s">
        <v>546</v>
      </c>
      <c r="AU4763" s="236" t="s">
        <v>85</v>
      </c>
      <c r="AV4763" s="15" t="s">
        <v>79</v>
      </c>
      <c r="AW4763" s="15" t="s">
        <v>33</v>
      </c>
      <c r="AX4763" s="15" t="s">
        <v>72</v>
      </c>
      <c r="AY4763" s="236" t="s">
        <v>525</v>
      </c>
    </row>
    <row r="4764" spans="2:51" s="13" customFormat="1" ht="11.25">
      <c r="B4764" s="204"/>
      <c r="C4764" s="205"/>
      <c r="D4764" s="206" t="s">
        <v>546</v>
      </c>
      <c r="E4764" s="207" t="s">
        <v>19</v>
      </c>
      <c r="F4764" s="208" t="s">
        <v>85</v>
      </c>
      <c r="G4764" s="205"/>
      <c r="H4764" s="209">
        <v>2</v>
      </c>
      <c r="I4764" s="210"/>
      <c r="J4764" s="205"/>
      <c r="K4764" s="205"/>
      <c r="L4764" s="211"/>
      <c r="M4764" s="212"/>
      <c r="N4764" s="213"/>
      <c r="O4764" s="213"/>
      <c r="P4764" s="213"/>
      <c r="Q4764" s="213"/>
      <c r="R4764" s="213"/>
      <c r="S4764" s="213"/>
      <c r="T4764" s="214"/>
      <c r="AT4764" s="215" t="s">
        <v>546</v>
      </c>
      <c r="AU4764" s="215" t="s">
        <v>85</v>
      </c>
      <c r="AV4764" s="13" t="s">
        <v>85</v>
      </c>
      <c r="AW4764" s="13" t="s">
        <v>33</v>
      </c>
      <c r="AX4764" s="13" t="s">
        <v>72</v>
      </c>
      <c r="AY4764" s="215" t="s">
        <v>525</v>
      </c>
    </row>
    <row r="4765" spans="2:51" s="15" customFormat="1" ht="11.25">
      <c r="B4765" s="227"/>
      <c r="C4765" s="228"/>
      <c r="D4765" s="206" t="s">
        <v>546</v>
      </c>
      <c r="E4765" s="229" t="s">
        <v>19</v>
      </c>
      <c r="F4765" s="230" t="s">
        <v>1921</v>
      </c>
      <c r="G4765" s="228"/>
      <c r="H4765" s="229" t="s">
        <v>19</v>
      </c>
      <c r="I4765" s="231"/>
      <c r="J4765" s="228"/>
      <c r="K4765" s="228"/>
      <c r="L4765" s="232"/>
      <c r="M4765" s="233"/>
      <c r="N4765" s="234"/>
      <c r="O4765" s="234"/>
      <c r="P4765" s="234"/>
      <c r="Q4765" s="234"/>
      <c r="R4765" s="234"/>
      <c r="S4765" s="234"/>
      <c r="T4765" s="235"/>
      <c r="AT4765" s="236" t="s">
        <v>546</v>
      </c>
      <c r="AU4765" s="236" t="s">
        <v>85</v>
      </c>
      <c r="AV4765" s="15" t="s">
        <v>79</v>
      </c>
      <c r="AW4765" s="15" t="s">
        <v>33</v>
      </c>
      <c r="AX4765" s="15" t="s">
        <v>72</v>
      </c>
      <c r="AY4765" s="236" t="s">
        <v>525</v>
      </c>
    </row>
    <row r="4766" spans="2:51" s="13" customFormat="1" ht="11.25">
      <c r="B4766" s="204"/>
      <c r="C4766" s="205"/>
      <c r="D4766" s="206" t="s">
        <v>546</v>
      </c>
      <c r="E4766" s="207" t="s">
        <v>19</v>
      </c>
      <c r="F4766" s="208" t="s">
        <v>674</v>
      </c>
      <c r="G4766" s="205"/>
      <c r="H4766" s="209">
        <v>8</v>
      </c>
      <c r="I4766" s="210"/>
      <c r="J4766" s="205"/>
      <c r="K4766" s="205"/>
      <c r="L4766" s="211"/>
      <c r="M4766" s="212"/>
      <c r="N4766" s="213"/>
      <c r="O4766" s="213"/>
      <c r="P4766" s="213"/>
      <c r="Q4766" s="213"/>
      <c r="R4766" s="213"/>
      <c r="S4766" s="213"/>
      <c r="T4766" s="214"/>
      <c r="AT4766" s="215" t="s">
        <v>546</v>
      </c>
      <c r="AU4766" s="215" t="s">
        <v>85</v>
      </c>
      <c r="AV4766" s="13" t="s">
        <v>85</v>
      </c>
      <c r="AW4766" s="13" t="s">
        <v>33</v>
      </c>
      <c r="AX4766" s="13" t="s">
        <v>72</v>
      </c>
      <c r="AY4766" s="215" t="s">
        <v>525</v>
      </c>
    </row>
    <row r="4767" spans="2:51" s="15" customFormat="1" ht="11.25">
      <c r="B4767" s="227"/>
      <c r="C4767" s="228"/>
      <c r="D4767" s="206" t="s">
        <v>546</v>
      </c>
      <c r="E4767" s="229" t="s">
        <v>19</v>
      </c>
      <c r="F4767" s="230" t="s">
        <v>1925</v>
      </c>
      <c r="G4767" s="228"/>
      <c r="H4767" s="229" t="s">
        <v>19</v>
      </c>
      <c r="I4767" s="231"/>
      <c r="J4767" s="228"/>
      <c r="K4767" s="228"/>
      <c r="L4767" s="232"/>
      <c r="M4767" s="233"/>
      <c r="N4767" s="234"/>
      <c r="O4767" s="234"/>
      <c r="P4767" s="234"/>
      <c r="Q4767" s="234"/>
      <c r="R4767" s="234"/>
      <c r="S4767" s="234"/>
      <c r="T4767" s="235"/>
      <c r="AT4767" s="236" t="s">
        <v>546</v>
      </c>
      <c r="AU4767" s="236" t="s">
        <v>85</v>
      </c>
      <c r="AV4767" s="15" t="s">
        <v>79</v>
      </c>
      <c r="AW4767" s="15" t="s">
        <v>33</v>
      </c>
      <c r="AX4767" s="15" t="s">
        <v>72</v>
      </c>
      <c r="AY4767" s="236" t="s">
        <v>525</v>
      </c>
    </row>
    <row r="4768" spans="2:51" s="13" customFormat="1" ht="11.25">
      <c r="B4768" s="204"/>
      <c r="C4768" s="205"/>
      <c r="D4768" s="206" t="s">
        <v>546</v>
      </c>
      <c r="E4768" s="207" t="s">
        <v>19</v>
      </c>
      <c r="F4768" s="208" t="s">
        <v>645</v>
      </c>
      <c r="G4768" s="205"/>
      <c r="H4768" s="209">
        <v>6</v>
      </c>
      <c r="I4768" s="210"/>
      <c r="J4768" s="205"/>
      <c r="K4768" s="205"/>
      <c r="L4768" s="211"/>
      <c r="M4768" s="212"/>
      <c r="N4768" s="213"/>
      <c r="O4768" s="213"/>
      <c r="P4768" s="213"/>
      <c r="Q4768" s="213"/>
      <c r="R4768" s="213"/>
      <c r="S4768" s="213"/>
      <c r="T4768" s="214"/>
      <c r="AT4768" s="215" t="s">
        <v>546</v>
      </c>
      <c r="AU4768" s="215" t="s">
        <v>85</v>
      </c>
      <c r="AV4768" s="13" t="s">
        <v>85</v>
      </c>
      <c r="AW4768" s="13" t="s">
        <v>33</v>
      </c>
      <c r="AX4768" s="13" t="s">
        <v>72</v>
      </c>
      <c r="AY4768" s="215" t="s">
        <v>525</v>
      </c>
    </row>
    <row r="4769" spans="2:51" s="15" customFormat="1" ht="11.25">
      <c r="B4769" s="227"/>
      <c r="C4769" s="228"/>
      <c r="D4769" s="206" t="s">
        <v>546</v>
      </c>
      <c r="E4769" s="229" t="s">
        <v>19</v>
      </c>
      <c r="F4769" s="230" t="s">
        <v>1928</v>
      </c>
      <c r="G4769" s="228"/>
      <c r="H4769" s="229" t="s">
        <v>19</v>
      </c>
      <c r="I4769" s="231"/>
      <c r="J4769" s="228"/>
      <c r="K4769" s="228"/>
      <c r="L4769" s="232"/>
      <c r="M4769" s="233"/>
      <c r="N4769" s="234"/>
      <c r="O4769" s="234"/>
      <c r="P4769" s="234"/>
      <c r="Q4769" s="234"/>
      <c r="R4769" s="234"/>
      <c r="S4769" s="234"/>
      <c r="T4769" s="235"/>
      <c r="AT4769" s="236" t="s">
        <v>546</v>
      </c>
      <c r="AU4769" s="236" t="s">
        <v>85</v>
      </c>
      <c r="AV4769" s="15" t="s">
        <v>79</v>
      </c>
      <c r="AW4769" s="15" t="s">
        <v>33</v>
      </c>
      <c r="AX4769" s="15" t="s">
        <v>72</v>
      </c>
      <c r="AY4769" s="236" t="s">
        <v>525</v>
      </c>
    </row>
    <row r="4770" spans="2:51" s="13" customFormat="1" ht="11.25">
      <c r="B4770" s="204"/>
      <c r="C4770" s="205"/>
      <c r="D4770" s="206" t="s">
        <v>546</v>
      </c>
      <c r="E4770" s="207" t="s">
        <v>19</v>
      </c>
      <c r="F4770" s="208" t="s">
        <v>8</v>
      </c>
      <c r="G4770" s="205"/>
      <c r="H4770" s="209">
        <v>12</v>
      </c>
      <c r="I4770" s="210"/>
      <c r="J4770" s="205"/>
      <c r="K4770" s="205"/>
      <c r="L4770" s="211"/>
      <c r="M4770" s="212"/>
      <c r="N4770" s="213"/>
      <c r="O4770" s="213"/>
      <c r="P4770" s="213"/>
      <c r="Q4770" s="213"/>
      <c r="R4770" s="213"/>
      <c r="S4770" s="213"/>
      <c r="T4770" s="214"/>
      <c r="AT4770" s="215" t="s">
        <v>546</v>
      </c>
      <c r="AU4770" s="215" t="s">
        <v>85</v>
      </c>
      <c r="AV4770" s="13" t="s">
        <v>85</v>
      </c>
      <c r="AW4770" s="13" t="s">
        <v>33</v>
      </c>
      <c r="AX4770" s="13" t="s">
        <v>72</v>
      </c>
      <c r="AY4770" s="215" t="s">
        <v>525</v>
      </c>
    </row>
    <row r="4771" spans="2:51" s="15" customFormat="1" ht="11.25">
      <c r="B4771" s="227"/>
      <c r="C4771" s="228"/>
      <c r="D4771" s="206" t="s">
        <v>546</v>
      </c>
      <c r="E4771" s="229" t="s">
        <v>19</v>
      </c>
      <c r="F4771" s="230" t="s">
        <v>1931</v>
      </c>
      <c r="G4771" s="228"/>
      <c r="H4771" s="229" t="s">
        <v>19</v>
      </c>
      <c r="I4771" s="231"/>
      <c r="J4771" s="228"/>
      <c r="K4771" s="228"/>
      <c r="L4771" s="232"/>
      <c r="M4771" s="233"/>
      <c r="N4771" s="234"/>
      <c r="O4771" s="234"/>
      <c r="P4771" s="234"/>
      <c r="Q4771" s="234"/>
      <c r="R4771" s="234"/>
      <c r="S4771" s="234"/>
      <c r="T4771" s="235"/>
      <c r="AT4771" s="236" t="s">
        <v>546</v>
      </c>
      <c r="AU4771" s="236" t="s">
        <v>85</v>
      </c>
      <c r="AV4771" s="15" t="s">
        <v>79</v>
      </c>
      <c r="AW4771" s="15" t="s">
        <v>33</v>
      </c>
      <c r="AX4771" s="15" t="s">
        <v>72</v>
      </c>
      <c r="AY4771" s="236" t="s">
        <v>525</v>
      </c>
    </row>
    <row r="4772" spans="2:51" s="13" customFormat="1" ht="11.25">
      <c r="B4772" s="204"/>
      <c r="C4772" s="205"/>
      <c r="D4772" s="206" t="s">
        <v>546</v>
      </c>
      <c r="E4772" s="207" t="s">
        <v>19</v>
      </c>
      <c r="F4772" s="208" t="s">
        <v>85</v>
      </c>
      <c r="G4772" s="205"/>
      <c r="H4772" s="209">
        <v>2</v>
      </c>
      <c r="I4772" s="210"/>
      <c r="J4772" s="205"/>
      <c r="K4772" s="205"/>
      <c r="L4772" s="211"/>
      <c r="M4772" s="212"/>
      <c r="N4772" s="213"/>
      <c r="O4772" s="213"/>
      <c r="P4772" s="213"/>
      <c r="Q4772" s="213"/>
      <c r="R4772" s="213"/>
      <c r="S4772" s="213"/>
      <c r="T4772" s="214"/>
      <c r="AT4772" s="215" t="s">
        <v>546</v>
      </c>
      <c r="AU4772" s="215" t="s">
        <v>85</v>
      </c>
      <c r="AV4772" s="13" t="s">
        <v>85</v>
      </c>
      <c r="AW4772" s="13" t="s">
        <v>33</v>
      </c>
      <c r="AX4772" s="13" t="s">
        <v>72</v>
      </c>
      <c r="AY4772" s="215" t="s">
        <v>525</v>
      </c>
    </row>
    <row r="4773" spans="2:51" s="15" customFormat="1" ht="11.25">
      <c r="B4773" s="227"/>
      <c r="C4773" s="228"/>
      <c r="D4773" s="206" t="s">
        <v>546</v>
      </c>
      <c r="E4773" s="229" t="s">
        <v>19</v>
      </c>
      <c r="F4773" s="230" t="s">
        <v>2110</v>
      </c>
      <c r="G4773" s="228"/>
      <c r="H4773" s="229" t="s">
        <v>19</v>
      </c>
      <c r="I4773" s="231"/>
      <c r="J4773" s="228"/>
      <c r="K4773" s="228"/>
      <c r="L4773" s="232"/>
      <c r="M4773" s="233"/>
      <c r="N4773" s="234"/>
      <c r="O4773" s="234"/>
      <c r="P4773" s="234"/>
      <c r="Q4773" s="234"/>
      <c r="R4773" s="234"/>
      <c r="S4773" s="234"/>
      <c r="T4773" s="235"/>
      <c r="AT4773" s="236" t="s">
        <v>546</v>
      </c>
      <c r="AU4773" s="236" t="s">
        <v>85</v>
      </c>
      <c r="AV4773" s="15" t="s">
        <v>79</v>
      </c>
      <c r="AW4773" s="15" t="s">
        <v>33</v>
      </c>
      <c r="AX4773" s="15" t="s">
        <v>72</v>
      </c>
      <c r="AY4773" s="236" t="s">
        <v>525</v>
      </c>
    </row>
    <row r="4774" spans="2:51" s="13" customFormat="1" ht="11.25">
      <c r="B4774" s="204"/>
      <c r="C4774" s="205"/>
      <c r="D4774" s="206" t="s">
        <v>546</v>
      </c>
      <c r="E4774" s="207" t="s">
        <v>19</v>
      </c>
      <c r="F4774" s="208" t="s">
        <v>537</v>
      </c>
      <c r="G4774" s="205"/>
      <c r="H4774" s="209">
        <v>4</v>
      </c>
      <c r="I4774" s="210"/>
      <c r="J4774" s="205"/>
      <c r="K4774" s="205"/>
      <c r="L4774" s="211"/>
      <c r="M4774" s="212"/>
      <c r="N4774" s="213"/>
      <c r="O4774" s="213"/>
      <c r="P4774" s="213"/>
      <c r="Q4774" s="213"/>
      <c r="R4774" s="213"/>
      <c r="S4774" s="213"/>
      <c r="T4774" s="214"/>
      <c r="AT4774" s="215" t="s">
        <v>546</v>
      </c>
      <c r="AU4774" s="215" t="s">
        <v>85</v>
      </c>
      <c r="AV4774" s="13" t="s">
        <v>85</v>
      </c>
      <c r="AW4774" s="13" t="s">
        <v>33</v>
      </c>
      <c r="AX4774" s="13" t="s">
        <v>72</v>
      </c>
      <c r="AY4774" s="215" t="s">
        <v>525</v>
      </c>
    </row>
    <row r="4775" spans="2:51" s="15" customFormat="1" ht="11.25">
      <c r="B4775" s="227"/>
      <c r="C4775" s="228"/>
      <c r="D4775" s="206" t="s">
        <v>546</v>
      </c>
      <c r="E4775" s="229" t="s">
        <v>19</v>
      </c>
      <c r="F4775" s="230" t="s">
        <v>2112</v>
      </c>
      <c r="G4775" s="228"/>
      <c r="H4775" s="229" t="s">
        <v>19</v>
      </c>
      <c r="I4775" s="231"/>
      <c r="J4775" s="228"/>
      <c r="K4775" s="228"/>
      <c r="L4775" s="232"/>
      <c r="M4775" s="233"/>
      <c r="N4775" s="234"/>
      <c r="O4775" s="234"/>
      <c r="P4775" s="234"/>
      <c r="Q4775" s="234"/>
      <c r="R4775" s="234"/>
      <c r="S4775" s="234"/>
      <c r="T4775" s="235"/>
      <c r="AT4775" s="236" t="s">
        <v>546</v>
      </c>
      <c r="AU4775" s="236" t="s">
        <v>85</v>
      </c>
      <c r="AV4775" s="15" t="s">
        <v>79</v>
      </c>
      <c r="AW4775" s="15" t="s">
        <v>33</v>
      </c>
      <c r="AX4775" s="15" t="s">
        <v>72</v>
      </c>
      <c r="AY4775" s="236" t="s">
        <v>525</v>
      </c>
    </row>
    <row r="4776" spans="2:51" s="13" customFormat="1" ht="11.25">
      <c r="B4776" s="204"/>
      <c r="C4776" s="205"/>
      <c r="D4776" s="206" t="s">
        <v>546</v>
      </c>
      <c r="E4776" s="207" t="s">
        <v>19</v>
      </c>
      <c r="F4776" s="208" t="s">
        <v>85</v>
      </c>
      <c r="G4776" s="205"/>
      <c r="H4776" s="209">
        <v>2</v>
      </c>
      <c r="I4776" s="210"/>
      <c r="J4776" s="205"/>
      <c r="K4776" s="205"/>
      <c r="L4776" s="211"/>
      <c r="M4776" s="212"/>
      <c r="N4776" s="213"/>
      <c r="O4776" s="213"/>
      <c r="P4776" s="213"/>
      <c r="Q4776" s="213"/>
      <c r="R4776" s="213"/>
      <c r="S4776" s="213"/>
      <c r="T4776" s="214"/>
      <c r="AT4776" s="215" t="s">
        <v>546</v>
      </c>
      <c r="AU4776" s="215" t="s">
        <v>85</v>
      </c>
      <c r="AV4776" s="13" t="s">
        <v>85</v>
      </c>
      <c r="AW4776" s="13" t="s">
        <v>33</v>
      </c>
      <c r="AX4776" s="13" t="s">
        <v>72</v>
      </c>
      <c r="AY4776" s="215" t="s">
        <v>525</v>
      </c>
    </row>
    <row r="4777" spans="2:51" s="15" customFormat="1" ht="11.25">
      <c r="B4777" s="227"/>
      <c r="C4777" s="228"/>
      <c r="D4777" s="206" t="s">
        <v>546</v>
      </c>
      <c r="E4777" s="229" t="s">
        <v>19</v>
      </c>
      <c r="F4777" s="230" t="s">
        <v>2116</v>
      </c>
      <c r="G4777" s="228"/>
      <c r="H4777" s="229" t="s">
        <v>19</v>
      </c>
      <c r="I4777" s="231"/>
      <c r="J4777" s="228"/>
      <c r="K4777" s="228"/>
      <c r="L4777" s="232"/>
      <c r="M4777" s="233"/>
      <c r="N4777" s="234"/>
      <c r="O4777" s="234"/>
      <c r="P4777" s="234"/>
      <c r="Q4777" s="234"/>
      <c r="R4777" s="234"/>
      <c r="S4777" s="234"/>
      <c r="T4777" s="235"/>
      <c r="AT4777" s="236" t="s">
        <v>546</v>
      </c>
      <c r="AU4777" s="236" t="s">
        <v>85</v>
      </c>
      <c r="AV4777" s="15" t="s">
        <v>79</v>
      </c>
      <c r="AW4777" s="15" t="s">
        <v>33</v>
      </c>
      <c r="AX4777" s="15" t="s">
        <v>72</v>
      </c>
      <c r="AY4777" s="236" t="s">
        <v>525</v>
      </c>
    </row>
    <row r="4778" spans="2:51" s="13" customFormat="1" ht="11.25">
      <c r="B4778" s="204"/>
      <c r="C4778" s="205"/>
      <c r="D4778" s="206" t="s">
        <v>546</v>
      </c>
      <c r="E4778" s="207" t="s">
        <v>19</v>
      </c>
      <c r="F4778" s="208" t="s">
        <v>85</v>
      </c>
      <c r="G4778" s="205"/>
      <c r="H4778" s="209">
        <v>2</v>
      </c>
      <c r="I4778" s="210"/>
      <c r="J4778" s="205"/>
      <c r="K4778" s="205"/>
      <c r="L4778" s="211"/>
      <c r="M4778" s="212"/>
      <c r="N4778" s="213"/>
      <c r="O4778" s="213"/>
      <c r="P4778" s="213"/>
      <c r="Q4778" s="213"/>
      <c r="R4778" s="213"/>
      <c r="S4778" s="213"/>
      <c r="T4778" s="214"/>
      <c r="AT4778" s="215" t="s">
        <v>546</v>
      </c>
      <c r="AU4778" s="215" t="s">
        <v>85</v>
      </c>
      <c r="AV4778" s="13" t="s">
        <v>85</v>
      </c>
      <c r="AW4778" s="13" t="s">
        <v>33</v>
      </c>
      <c r="AX4778" s="13" t="s">
        <v>72</v>
      </c>
      <c r="AY4778" s="215" t="s">
        <v>525</v>
      </c>
    </row>
    <row r="4779" spans="2:51" s="15" customFormat="1" ht="11.25">
      <c r="B4779" s="227"/>
      <c r="C4779" s="228"/>
      <c r="D4779" s="206" t="s">
        <v>546</v>
      </c>
      <c r="E4779" s="229" t="s">
        <v>19</v>
      </c>
      <c r="F4779" s="230" t="s">
        <v>2121</v>
      </c>
      <c r="G4779" s="228"/>
      <c r="H4779" s="229" t="s">
        <v>19</v>
      </c>
      <c r="I4779" s="231"/>
      <c r="J4779" s="228"/>
      <c r="K4779" s="228"/>
      <c r="L4779" s="232"/>
      <c r="M4779" s="233"/>
      <c r="N4779" s="234"/>
      <c r="O4779" s="234"/>
      <c r="P4779" s="234"/>
      <c r="Q4779" s="234"/>
      <c r="R4779" s="234"/>
      <c r="S4779" s="234"/>
      <c r="T4779" s="235"/>
      <c r="AT4779" s="236" t="s">
        <v>546</v>
      </c>
      <c r="AU4779" s="236" t="s">
        <v>85</v>
      </c>
      <c r="AV4779" s="15" t="s">
        <v>79</v>
      </c>
      <c r="AW4779" s="15" t="s">
        <v>33</v>
      </c>
      <c r="AX4779" s="15" t="s">
        <v>72</v>
      </c>
      <c r="AY4779" s="236" t="s">
        <v>525</v>
      </c>
    </row>
    <row r="4780" spans="2:51" s="13" customFormat="1" ht="11.25">
      <c r="B4780" s="204"/>
      <c r="C4780" s="205"/>
      <c r="D4780" s="206" t="s">
        <v>546</v>
      </c>
      <c r="E4780" s="207" t="s">
        <v>19</v>
      </c>
      <c r="F4780" s="208" t="s">
        <v>85</v>
      </c>
      <c r="G4780" s="205"/>
      <c r="H4780" s="209">
        <v>2</v>
      </c>
      <c r="I4780" s="210"/>
      <c r="J4780" s="205"/>
      <c r="K4780" s="205"/>
      <c r="L4780" s="211"/>
      <c r="M4780" s="212"/>
      <c r="N4780" s="213"/>
      <c r="O4780" s="213"/>
      <c r="P4780" s="213"/>
      <c r="Q4780" s="213"/>
      <c r="R4780" s="213"/>
      <c r="S4780" s="213"/>
      <c r="T4780" s="214"/>
      <c r="AT4780" s="215" t="s">
        <v>546</v>
      </c>
      <c r="AU4780" s="215" t="s">
        <v>85</v>
      </c>
      <c r="AV4780" s="13" t="s">
        <v>85</v>
      </c>
      <c r="AW4780" s="13" t="s">
        <v>33</v>
      </c>
      <c r="AX4780" s="13" t="s">
        <v>72</v>
      </c>
      <c r="AY4780" s="215" t="s">
        <v>525</v>
      </c>
    </row>
    <row r="4781" spans="2:51" s="15" customFormat="1" ht="11.25">
      <c r="B4781" s="227"/>
      <c r="C4781" s="228"/>
      <c r="D4781" s="206" t="s">
        <v>546</v>
      </c>
      <c r="E4781" s="229" t="s">
        <v>19</v>
      </c>
      <c r="F4781" s="230" t="s">
        <v>2125</v>
      </c>
      <c r="G4781" s="228"/>
      <c r="H4781" s="229" t="s">
        <v>19</v>
      </c>
      <c r="I4781" s="231"/>
      <c r="J4781" s="228"/>
      <c r="K4781" s="228"/>
      <c r="L4781" s="232"/>
      <c r="M4781" s="233"/>
      <c r="N4781" s="234"/>
      <c r="O4781" s="234"/>
      <c r="P4781" s="234"/>
      <c r="Q4781" s="234"/>
      <c r="R4781" s="234"/>
      <c r="S4781" s="234"/>
      <c r="T4781" s="235"/>
      <c r="AT4781" s="236" t="s">
        <v>546</v>
      </c>
      <c r="AU4781" s="236" t="s">
        <v>85</v>
      </c>
      <c r="AV4781" s="15" t="s">
        <v>79</v>
      </c>
      <c r="AW4781" s="15" t="s">
        <v>33</v>
      </c>
      <c r="AX4781" s="15" t="s">
        <v>72</v>
      </c>
      <c r="AY4781" s="236" t="s">
        <v>525</v>
      </c>
    </row>
    <row r="4782" spans="2:51" s="13" customFormat="1" ht="11.25">
      <c r="B4782" s="204"/>
      <c r="C4782" s="205"/>
      <c r="D4782" s="206" t="s">
        <v>546</v>
      </c>
      <c r="E4782" s="207" t="s">
        <v>19</v>
      </c>
      <c r="F4782" s="208" t="s">
        <v>85</v>
      </c>
      <c r="G4782" s="205"/>
      <c r="H4782" s="209">
        <v>2</v>
      </c>
      <c r="I4782" s="210"/>
      <c r="J4782" s="205"/>
      <c r="K4782" s="205"/>
      <c r="L4782" s="211"/>
      <c r="M4782" s="212"/>
      <c r="N4782" s="213"/>
      <c r="O4782" s="213"/>
      <c r="P4782" s="213"/>
      <c r="Q4782" s="213"/>
      <c r="R4782" s="213"/>
      <c r="S4782" s="213"/>
      <c r="T4782" s="214"/>
      <c r="AT4782" s="215" t="s">
        <v>546</v>
      </c>
      <c r="AU4782" s="215" t="s">
        <v>85</v>
      </c>
      <c r="AV4782" s="13" t="s">
        <v>85</v>
      </c>
      <c r="AW4782" s="13" t="s">
        <v>33</v>
      </c>
      <c r="AX4782" s="13" t="s">
        <v>72</v>
      </c>
      <c r="AY4782" s="215" t="s">
        <v>525</v>
      </c>
    </row>
    <row r="4783" spans="2:51" s="15" customFormat="1" ht="11.25">
      <c r="B4783" s="227"/>
      <c r="C4783" s="228"/>
      <c r="D4783" s="206" t="s">
        <v>546</v>
      </c>
      <c r="E4783" s="229" t="s">
        <v>19</v>
      </c>
      <c r="F4783" s="230" t="s">
        <v>1933</v>
      </c>
      <c r="G4783" s="228"/>
      <c r="H4783" s="229" t="s">
        <v>19</v>
      </c>
      <c r="I4783" s="231"/>
      <c r="J4783" s="228"/>
      <c r="K4783" s="228"/>
      <c r="L4783" s="232"/>
      <c r="M4783" s="233"/>
      <c r="N4783" s="234"/>
      <c r="O4783" s="234"/>
      <c r="P4783" s="234"/>
      <c r="Q4783" s="234"/>
      <c r="R4783" s="234"/>
      <c r="S4783" s="234"/>
      <c r="T4783" s="235"/>
      <c r="AT4783" s="236" t="s">
        <v>546</v>
      </c>
      <c r="AU4783" s="236" t="s">
        <v>85</v>
      </c>
      <c r="AV4783" s="15" t="s">
        <v>79</v>
      </c>
      <c r="AW4783" s="15" t="s">
        <v>33</v>
      </c>
      <c r="AX4783" s="15" t="s">
        <v>72</v>
      </c>
      <c r="AY4783" s="236" t="s">
        <v>525</v>
      </c>
    </row>
    <row r="4784" spans="2:51" s="13" customFormat="1" ht="11.25">
      <c r="B4784" s="204"/>
      <c r="C4784" s="205"/>
      <c r="D4784" s="206" t="s">
        <v>546</v>
      </c>
      <c r="E4784" s="207" t="s">
        <v>19</v>
      </c>
      <c r="F4784" s="208" t="s">
        <v>85</v>
      </c>
      <c r="G4784" s="205"/>
      <c r="H4784" s="209">
        <v>2</v>
      </c>
      <c r="I4784" s="210"/>
      <c r="J4784" s="205"/>
      <c r="K4784" s="205"/>
      <c r="L4784" s="211"/>
      <c r="M4784" s="212"/>
      <c r="N4784" s="213"/>
      <c r="O4784" s="213"/>
      <c r="P4784" s="213"/>
      <c r="Q4784" s="213"/>
      <c r="R4784" s="213"/>
      <c r="S4784" s="213"/>
      <c r="T4784" s="214"/>
      <c r="AT4784" s="215" t="s">
        <v>546</v>
      </c>
      <c r="AU4784" s="215" t="s">
        <v>85</v>
      </c>
      <c r="AV4784" s="13" t="s">
        <v>85</v>
      </c>
      <c r="AW4784" s="13" t="s">
        <v>33</v>
      </c>
      <c r="AX4784" s="13" t="s">
        <v>72</v>
      </c>
      <c r="AY4784" s="215" t="s">
        <v>525</v>
      </c>
    </row>
    <row r="4785" spans="1:65" s="14" customFormat="1" ht="11.25">
      <c r="B4785" s="216"/>
      <c r="C4785" s="217"/>
      <c r="D4785" s="206" t="s">
        <v>546</v>
      </c>
      <c r="E4785" s="218" t="s">
        <v>19</v>
      </c>
      <c r="F4785" s="219" t="s">
        <v>552</v>
      </c>
      <c r="G4785" s="217"/>
      <c r="H4785" s="220">
        <v>153</v>
      </c>
      <c r="I4785" s="221"/>
      <c r="J4785" s="217"/>
      <c r="K4785" s="217"/>
      <c r="L4785" s="222"/>
      <c r="M4785" s="223"/>
      <c r="N4785" s="224"/>
      <c r="O4785" s="224"/>
      <c r="P4785" s="224"/>
      <c r="Q4785" s="224"/>
      <c r="R4785" s="224"/>
      <c r="S4785" s="224"/>
      <c r="T4785" s="225"/>
      <c r="AT4785" s="226" t="s">
        <v>546</v>
      </c>
      <c r="AU4785" s="226" t="s">
        <v>85</v>
      </c>
      <c r="AV4785" s="14" t="s">
        <v>537</v>
      </c>
      <c r="AW4785" s="14" t="s">
        <v>33</v>
      </c>
      <c r="AX4785" s="14" t="s">
        <v>79</v>
      </c>
      <c r="AY4785" s="226" t="s">
        <v>525</v>
      </c>
    </row>
    <row r="4786" spans="1:65" s="2" customFormat="1" ht="55.5" customHeight="1">
      <c r="A4786" s="38"/>
      <c r="B4786" s="39"/>
      <c r="C4786" s="186" t="s">
        <v>4756</v>
      </c>
      <c r="D4786" s="186" t="s">
        <v>533</v>
      </c>
      <c r="E4786" s="187" t="s">
        <v>4757</v>
      </c>
      <c r="F4786" s="188" t="s">
        <v>4758</v>
      </c>
      <c r="G4786" s="189" t="s">
        <v>318</v>
      </c>
      <c r="H4786" s="190">
        <v>9.01</v>
      </c>
      <c r="I4786" s="191"/>
      <c r="J4786" s="192">
        <f>ROUND(I4786*H4786,2)</f>
        <v>0</v>
      </c>
      <c r="K4786" s="188" t="s">
        <v>536</v>
      </c>
      <c r="L4786" s="43"/>
      <c r="M4786" s="193" t="s">
        <v>19</v>
      </c>
      <c r="N4786" s="194" t="s">
        <v>44</v>
      </c>
      <c r="O4786" s="68"/>
      <c r="P4786" s="195">
        <f>O4786*H4786</f>
        <v>0</v>
      </c>
      <c r="Q4786" s="195">
        <v>0</v>
      </c>
      <c r="R4786" s="195">
        <f>Q4786*H4786</f>
        <v>0</v>
      </c>
      <c r="S4786" s="195">
        <v>0</v>
      </c>
      <c r="T4786" s="196">
        <f>S4786*H4786</f>
        <v>0</v>
      </c>
      <c r="U4786" s="38"/>
      <c r="V4786" s="38"/>
      <c r="W4786" s="38"/>
      <c r="X4786" s="38"/>
      <c r="Y4786" s="38"/>
      <c r="Z4786" s="38"/>
      <c r="AA4786" s="38"/>
      <c r="AB4786" s="38"/>
      <c r="AC4786" s="38"/>
      <c r="AD4786" s="38"/>
      <c r="AE4786" s="38"/>
      <c r="AR4786" s="197" t="s">
        <v>642</v>
      </c>
      <c r="AT4786" s="197" t="s">
        <v>533</v>
      </c>
      <c r="AU4786" s="197" t="s">
        <v>85</v>
      </c>
      <c r="AY4786" s="21" t="s">
        <v>525</v>
      </c>
      <c r="BE4786" s="198">
        <f>IF(N4786="základní",J4786,0)</f>
        <v>0</v>
      </c>
      <c r="BF4786" s="198">
        <f>IF(N4786="snížená",J4786,0)</f>
        <v>0</v>
      </c>
      <c r="BG4786" s="198">
        <f>IF(N4786="zákl. přenesená",J4786,0)</f>
        <v>0</v>
      </c>
      <c r="BH4786" s="198">
        <f>IF(N4786="sníž. přenesená",J4786,0)</f>
        <v>0</v>
      </c>
      <c r="BI4786" s="198">
        <f>IF(N4786="nulová",J4786,0)</f>
        <v>0</v>
      </c>
      <c r="BJ4786" s="21" t="s">
        <v>85</v>
      </c>
      <c r="BK4786" s="198">
        <f>ROUND(I4786*H4786,2)</f>
        <v>0</v>
      </c>
      <c r="BL4786" s="21" t="s">
        <v>642</v>
      </c>
      <c r="BM4786" s="197" t="s">
        <v>4759</v>
      </c>
    </row>
    <row r="4787" spans="1:65" s="2" customFormat="1" ht="11.25">
      <c r="A4787" s="38"/>
      <c r="B4787" s="39"/>
      <c r="C4787" s="40"/>
      <c r="D4787" s="199" t="s">
        <v>542</v>
      </c>
      <c r="E4787" s="40"/>
      <c r="F4787" s="200" t="s">
        <v>4760</v>
      </c>
      <c r="G4787" s="40"/>
      <c r="H4787" s="40"/>
      <c r="I4787" s="201"/>
      <c r="J4787" s="40"/>
      <c r="K4787" s="40"/>
      <c r="L4787" s="43"/>
      <c r="M4787" s="202"/>
      <c r="N4787" s="203"/>
      <c r="O4787" s="68"/>
      <c r="P4787" s="68"/>
      <c r="Q4787" s="68"/>
      <c r="R4787" s="68"/>
      <c r="S4787" s="68"/>
      <c r="T4787" s="69"/>
      <c r="U4787" s="38"/>
      <c r="V4787" s="38"/>
      <c r="W4787" s="38"/>
      <c r="X4787" s="38"/>
      <c r="Y4787" s="38"/>
      <c r="Z4787" s="38"/>
      <c r="AA4787" s="38"/>
      <c r="AB4787" s="38"/>
      <c r="AC4787" s="38"/>
      <c r="AD4787" s="38"/>
      <c r="AE4787" s="38"/>
      <c r="AT4787" s="21" t="s">
        <v>542</v>
      </c>
      <c r="AU4787" s="21" t="s">
        <v>85</v>
      </c>
    </row>
    <row r="4788" spans="1:65" s="12" customFormat="1" ht="22.9" customHeight="1">
      <c r="B4788" s="170"/>
      <c r="C4788" s="171"/>
      <c r="D4788" s="172" t="s">
        <v>71</v>
      </c>
      <c r="E4788" s="184" t="s">
        <v>4761</v>
      </c>
      <c r="F4788" s="184" t="s">
        <v>4762</v>
      </c>
      <c r="G4788" s="171"/>
      <c r="H4788" s="171"/>
      <c r="I4788" s="174"/>
      <c r="J4788" s="185">
        <f>BK4788</f>
        <v>0</v>
      </c>
      <c r="K4788" s="171"/>
      <c r="L4788" s="176"/>
      <c r="M4788" s="177"/>
      <c r="N4788" s="178"/>
      <c r="O4788" s="178"/>
      <c r="P4788" s="179">
        <f>SUM(P4789:P4806)</f>
        <v>0</v>
      </c>
      <c r="Q4788" s="178"/>
      <c r="R4788" s="179">
        <f>SUM(R4789:R4806)</f>
        <v>4.7682000000000002E-2</v>
      </c>
      <c r="S4788" s="178"/>
      <c r="T4788" s="180">
        <f>SUM(T4789:T4806)</f>
        <v>0</v>
      </c>
      <c r="AR4788" s="181" t="s">
        <v>85</v>
      </c>
      <c r="AT4788" s="182" t="s">
        <v>71</v>
      </c>
      <c r="AU4788" s="182" t="s">
        <v>79</v>
      </c>
      <c r="AY4788" s="181" t="s">
        <v>525</v>
      </c>
      <c r="BK4788" s="183">
        <f>SUM(BK4789:BK4806)</f>
        <v>0</v>
      </c>
    </row>
    <row r="4789" spans="1:65" s="2" customFormat="1" ht="24.2" customHeight="1">
      <c r="A4789" s="38"/>
      <c r="B4789" s="39"/>
      <c r="C4789" s="186" t="s">
        <v>4763</v>
      </c>
      <c r="D4789" s="186" t="s">
        <v>533</v>
      </c>
      <c r="E4789" s="187" t="s">
        <v>4764</v>
      </c>
      <c r="F4789" s="188" t="s">
        <v>4765</v>
      </c>
      <c r="G4789" s="189" t="s">
        <v>132</v>
      </c>
      <c r="H4789" s="190">
        <v>9.8629999999999995</v>
      </c>
      <c r="I4789" s="191"/>
      <c r="J4789" s="192">
        <f>ROUND(I4789*H4789,2)</f>
        <v>0</v>
      </c>
      <c r="K4789" s="188" t="s">
        <v>536</v>
      </c>
      <c r="L4789" s="43"/>
      <c r="M4789" s="193" t="s">
        <v>19</v>
      </c>
      <c r="N4789" s="194" t="s">
        <v>44</v>
      </c>
      <c r="O4789" s="68"/>
      <c r="P4789" s="195">
        <f>O4789*H4789</f>
        <v>0</v>
      </c>
      <c r="Q4789" s="195">
        <v>2.0000000000000001E-4</v>
      </c>
      <c r="R4789" s="195">
        <f>Q4789*H4789</f>
        <v>1.9726000000000001E-3</v>
      </c>
      <c r="S4789" s="195">
        <v>0</v>
      </c>
      <c r="T4789" s="196">
        <f>S4789*H4789</f>
        <v>0</v>
      </c>
      <c r="U4789" s="38"/>
      <c r="V4789" s="38"/>
      <c r="W4789" s="38"/>
      <c r="X4789" s="38"/>
      <c r="Y4789" s="38"/>
      <c r="Z4789" s="38"/>
      <c r="AA4789" s="38"/>
      <c r="AB4789" s="38"/>
      <c r="AC4789" s="38"/>
      <c r="AD4789" s="38"/>
      <c r="AE4789" s="38"/>
      <c r="AR4789" s="197" t="s">
        <v>642</v>
      </c>
      <c r="AT4789" s="197" t="s">
        <v>533</v>
      </c>
      <c r="AU4789" s="197" t="s">
        <v>85</v>
      </c>
      <c r="AY4789" s="21" t="s">
        <v>525</v>
      </c>
      <c r="BE4789" s="198">
        <f>IF(N4789="základní",J4789,0)</f>
        <v>0</v>
      </c>
      <c r="BF4789" s="198">
        <f>IF(N4789="snížená",J4789,0)</f>
        <v>0</v>
      </c>
      <c r="BG4789" s="198">
        <f>IF(N4789="zákl. přenesená",J4789,0)</f>
        <v>0</v>
      </c>
      <c r="BH4789" s="198">
        <f>IF(N4789="sníž. přenesená",J4789,0)</f>
        <v>0</v>
      </c>
      <c r="BI4789" s="198">
        <f>IF(N4789="nulová",J4789,0)</f>
        <v>0</v>
      </c>
      <c r="BJ4789" s="21" t="s">
        <v>85</v>
      </c>
      <c r="BK4789" s="198">
        <f>ROUND(I4789*H4789,2)</f>
        <v>0</v>
      </c>
      <c r="BL4789" s="21" t="s">
        <v>642</v>
      </c>
      <c r="BM4789" s="197" t="s">
        <v>4766</v>
      </c>
    </row>
    <row r="4790" spans="1:65" s="2" customFormat="1" ht="11.25">
      <c r="A4790" s="38"/>
      <c r="B4790" s="39"/>
      <c r="C4790" s="40"/>
      <c r="D4790" s="199" t="s">
        <v>542</v>
      </c>
      <c r="E4790" s="40"/>
      <c r="F4790" s="200" t="s">
        <v>4767</v>
      </c>
      <c r="G4790" s="40"/>
      <c r="H4790" s="40"/>
      <c r="I4790" s="201"/>
      <c r="J4790" s="40"/>
      <c r="K4790" s="40"/>
      <c r="L4790" s="43"/>
      <c r="M4790" s="202"/>
      <c r="N4790" s="203"/>
      <c r="O4790" s="68"/>
      <c r="P4790" s="68"/>
      <c r="Q4790" s="68"/>
      <c r="R4790" s="68"/>
      <c r="S4790" s="68"/>
      <c r="T4790" s="69"/>
      <c r="U4790" s="38"/>
      <c r="V4790" s="38"/>
      <c r="W4790" s="38"/>
      <c r="X4790" s="38"/>
      <c r="Y4790" s="38"/>
      <c r="Z4790" s="38"/>
      <c r="AA4790" s="38"/>
      <c r="AB4790" s="38"/>
      <c r="AC4790" s="38"/>
      <c r="AD4790" s="38"/>
      <c r="AE4790" s="38"/>
      <c r="AT4790" s="21" t="s">
        <v>542</v>
      </c>
      <c r="AU4790" s="21" t="s">
        <v>85</v>
      </c>
    </row>
    <row r="4791" spans="1:65" s="13" customFormat="1" ht="11.25">
      <c r="B4791" s="204"/>
      <c r="C4791" s="205"/>
      <c r="D4791" s="206" t="s">
        <v>546</v>
      </c>
      <c r="E4791" s="207" t="s">
        <v>19</v>
      </c>
      <c r="F4791" s="208" t="s">
        <v>4768</v>
      </c>
      <c r="G4791" s="205"/>
      <c r="H4791" s="209">
        <v>9.8629999999999995</v>
      </c>
      <c r="I4791" s="210"/>
      <c r="J4791" s="205"/>
      <c r="K4791" s="205"/>
      <c r="L4791" s="211"/>
      <c r="M4791" s="212"/>
      <c r="N4791" s="213"/>
      <c r="O4791" s="213"/>
      <c r="P4791" s="213"/>
      <c r="Q4791" s="213"/>
      <c r="R4791" s="213"/>
      <c r="S4791" s="213"/>
      <c r="T4791" s="214"/>
      <c r="AT4791" s="215" t="s">
        <v>546</v>
      </c>
      <c r="AU4791" s="215" t="s">
        <v>85</v>
      </c>
      <c r="AV4791" s="13" t="s">
        <v>85</v>
      </c>
      <c r="AW4791" s="13" t="s">
        <v>33</v>
      </c>
      <c r="AX4791" s="13" t="s">
        <v>79</v>
      </c>
      <c r="AY4791" s="215" t="s">
        <v>525</v>
      </c>
    </row>
    <row r="4792" spans="1:65" s="2" customFormat="1" ht="16.5" customHeight="1">
      <c r="A4792" s="38"/>
      <c r="B4792" s="39"/>
      <c r="C4792" s="186" t="s">
        <v>4769</v>
      </c>
      <c r="D4792" s="186" t="s">
        <v>533</v>
      </c>
      <c r="E4792" s="187" t="s">
        <v>4770</v>
      </c>
      <c r="F4792" s="188" t="s">
        <v>4771</v>
      </c>
      <c r="G4792" s="189" t="s">
        <v>132</v>
      </c>
      <c r="H4792" s="190">
        <v>9.8629999999999995</v>
      </c>
      <c r="I4792" s="191"/>
      <c r="J4792" s="192">
        <f>ROUND(I4792*H4792,2)</f>
        <v>0</v>
      </c>
      <c r="K4792" s="188" t="s">
        <v>536</v>
      </c>
      <c r="L4792" s="43"/>
      <c r="M4792" s="193" t="s">
        <v>19</v>
      </c>
      <c r="N4792" s="194" t="s">
        <v>44</v>
      </c>
      <c r="O4792" s="68"/>
      <c r="P4792" s="195">
        <f>O4792*H4792</f>
        <v>0</v>
      </c>
      <c r="Q4792" s="195">
        <v>1.4E-3</v>
      </c>
      <c r="R4792" s="195">
        <f>Q4792*H4792</f>
        <v>1.38082E-2</v>
      </c>
      <c r="S4792" s="195">
        <v>0</v>
      </c>
      <c r="T4792" s="196">
        <f>S4792*H4792</f>
        <v>0</v>
      </c>
      <c r="U4792" s="38"/>
      <c r="V4792" s="38"/>
      <c r="W4792" s="38"/>
      <c r="X4792" s="38"/>
      <c r="Y4792" s="38"/>
      <c r="Z4792" s="38"/>
      <c r="AA4792" s="38"/>
      <c r="AB4792" s="38"/>
      <c r="AC4792" s="38"/>
      <c r="AD4792" s="38"/>
      <c r="AE4792" s="38"/>
      <c r="AR4792" s="197" t="s">
        <v>642</v>
      </c>
      <c r="AT4792" s="197" t="s">
        <v>533</v>
      </c>
      <c r="AU4792" s="197" t="s">
        <v>85</v>
      </c>
      <c r="AY4792" s="21" t="s">
        <v>525</v>
      </c>
      <c r="BE4792" s="198">
        <f>IF(N4792="základní",J4792,0)</f>
        <v>0</v>
      </c>
      <c r="BF4792" s="198">
        <f>IF(N4792="snížená",J4792,0)</f>
        <v>0</v>
      </c>
      <c r="BG4792" s="198">
        <f>IF(N4792="zákl. přenesená",J4792,0)</f>
        <v>0</v>
      </c>
      <c r="BH4792" s="198">
        <f>IF(N4792="sníž. přenesená",J4792,0)</f>
        <v>0</v>
      </c>
      <c r="BI4792" s="198">
        <f>IF(N4792="nulová",J4792,0)</f>
        <v>0</v>
      </c>
      <c r="BJ4792" s="21" t="s">
        <v>85</v>
      </c>
      <c r="BK4792" s="198">
        <f>ROUND(I4792*H4792,2)</f>
        <v>0</v>
      </c>
      <c r="BL4792" s="21" t="s">
        <v>642</v>
      </c>
      <c r="BM4792" s="197" t="s">
        <v>4772</v>
      </c>
    </row>
    <row r="4793" spans="1:65" s="2" customFormat="1" ht="11.25">
      <c r="A4793" s="38"/>
      <c r="B4793" s="39"/>
      <c r="C4793" s="40"/>
      <c r="D4793" s="199" t="s">
        <v>542</v>
      </c>
      <c r="E4793" s="40"/>
      <c r="F4793" s="200" t="s">
        <v>4773</v>
      </c>
      <c r="G4793" s="40"/>
      <c r="H4793" s="40"/>
      <c r="I4793" s="201"/>
      <c r="J4793" s="40"/>
      <c r="K4793" s="40"/>
      <c r="L4793" s="43"/>
      <c r="M4793" s="202"/>
      <c r="N4793" s="203"/>
      <c r="O4793" s="68"/>
      <c r="P4793" s="68"/>
      <c r="Q4793" s="68"/>
      <c r="R4793" s="68"/>
      <c r="S4793" s="68"/>
      <c r="T4793" s="69"/>
      <c r="U4793" s="38"/>
      <c r="V4793" s="38"/>
      <c r="W4793" s="38"/>
      <c r="X4793" s="38"/>
      <c r="Y4793" s="38"/>
      <c r="Z4793" s="38"/>
      <c r="AA4793" s="38"/>
      <c r="AB4793" s="38"/>
      <c r="AC4793" s="38"/>
      <c r="AD4793" s="38"/>
      <c r="AE4793" s="38"/>
      <c r="AT4793" s="21" t="s">
        <v>542</v>
      </c>
      <c r="AU4793" s="21" t="s">
        <v>85</v>
      </c>
    </row>
    <row r="4794" spans="1:65" s="2" customFormat="1" ht="19.5">
      <c r="A4794" s="38"/>
      <c r="B4794" s="39"/>
      <c r="C4794" s="40"/>
      <c r="D4794" s="206" t="s">
        <v>972</v>
      </c>
      <c r="E4794" s="40"/>
      <c r="F4794" s="258" t="s">
        <v>4774</v>
      </c>
      <c r="G4794" s="40"/>
      <c r="H4794" s="40"/>
      <c r="I4794" s="201"/>
      <c r="J4794" s="40"/>
      <c r="K4794" s="40"/>
      <c r="L4794" s="43"/>
      <c r="M4794" s="202"/>
      <c r="N4794" s="203"/>
      <c r="O4794" s="68"/>
      <c r="P4794" s="68"/>
      <c r="Q4794" s="68"/>
      <c r="R4794" s="68"/>
      <c r="S4794" s="68"/>
      <c r="T4794" s="69"/>
      <c r="U4794" s="38"/>
      <c r="V4794" s="38"/>
      <c r="W4794" s="38"/>
      <c r="X4794" s="38"/>
      <c r="Y4794" s="38"/>
      <c r="Z4794" s="38"/>
      <c r="AA4794" s="38"/>
      <c r="AB4794" s="38"/>
      <c r="AC4794" s="38"/>
      <c r="AD4794" s="38"/>
      <c r="AE4794" s="38"/>
      <c r="AT4794" s="21" t="s">
        <v>972</v>
      </c>
      <c r="AU4794" s="21" t="s">
        <v>85</v>
      </c>
    </row>
    <row r="4795" spans="1:65" s="15" customFormat="1" ht="11.25">
      <c r="B4795" s="227"/>
      <c r="C4795" s="228"/>
      <c r="D4795" s="206" t="s">
        <v>546</v>
      </c>
      <c r="E4795" s="229" t="s">
        <v>19</v>
      </c>
      <c r="F4795" s="230" t="s">
        <v>942</v>
      </c>
      <c r="G4795" s="228"/>
      <c r="H4795" s="229" t="s">
        <v>19</v>
      </c>
      <c r="I4795" s="231"/>
      <c r="J4795" s="228"/>
      <c r="K4795" s="228"/>
      <c r="L4795" s="232"/>
      <c r="M4795" s="233"/>
      <c r="N4795" s="234"/>
      <c r="O4795" s="234"/>
      <c r="P4795" s="234"/>
      <c r="Q4795" s="234"/>
      <c r="R4795" s="234"/>
      <c r="S4795" s="234"/>
      <c r="T4795" s="235"/>
      <c r="AT4795" s="236" t="s">
        <v>546</v>
      </c>
      <c r="AU4795" s="236" t="s">
        <v>85</v>
      </c>
      <c r="AV4795" s="15" t="s">
        <v>79</v>
      </c>
      <c r="AW4795" s="15" t="s">
        <v>33</v>
      </c>
      <c r="AX4795" s="15" t="s">
        <v>72</v>
      </c>
      <c r="AY4795" s="236" t="s">
        <v>525</v>
      </c>
    </row>
    <row r="4796" spans="1:65" s="13" customFormat="1" ht="11.25">
      <c r="B4796" s="204"/>
      <c r="C4796" s="205"/>
      <c r="D4796" s="206" t="s">
        <v>546</v>
      </c>
      <c r="E4796" s="207" t="s">
        <v>19</v>
      </c>
      <c r="F4796" s="208" t="s">
        <v>4775</v>
      </c>
      <c r="G4796" s="205"/>
      <c r="H4796" s="209">
        <v>5.2530000000000001</v>
      </c>
      <c r="I4796" s="210"/>
      <c r="J4796" s="205"/>
      <c r="K4796" s="205"/>
      <c r="L4796" s="211"/>
      <c r="M4796" s="212"/>
      <c r="N4796" s="213"/>
      <c r="O4796" s="213"/>
      <c r="P4796" s="213"/>
      <c r="Q4796" s="213"/>
      <c r="R4796" s="213"/>
      <c r="S4796" s="213"/>
      <c r="T4796" s="214"/>
      <c r="AT4796" s="215" t="s">
        <v>546</v>
      </c>
      <c r="AU4796" s="215" t="s">
        <v>85</v>
      </c>
      <c r="AV4796" s="13" t="s">
        <v>85</v>
      </c>
      <c r="AW4796" s="13" t="s">
        <v>33</v>
      </c>
      <c r="AX4796" s="13" t="s">
        <v>72</v>
      </c>
      <c r="AY4796" s="215" t="s">
        <v>525</v>
      </c>
    </row>
    <row r="4797" spans="1:65" s="16" customFormat="1" ht="11.25">
      <c r="B4797" s="237"/>
      <c r="C4797" s="238"/>
      <c r="D4797" s="206" t="s">
        <v>546</v>
      </c>
      <c r="E4797" s="239" t="s">
        <v>469</v>
      </c>
      <c r="F4797" s="240" t="s">
        <v>590</v>
      </c>
      <c r="G4797" s="238"/>
      <c r="H4797" s="241">
        <v>5.2530000000000001</v>
      </c>
      <c r="I4797" s="242"/>
      <c r="J4797" s="238"/>
      <c r="K4797" s="238"/>
      <c r="L4797" s="243"/>
      <c r="M4797" s="244"/>
      <c r="N4797" s="245"/>
      <c r="O4797" s="245"/>
      <c r="P4797" s="245"/>
      <c r="Q4797" s="245"/>
      <c r="R4797" s="245"/>
      <c r="S4797" s="245"/>
      <c r="T4797" s="246"/>
      <c r="AT4797" s="247" t="s">
        <v>546</v>
      </c>
      <c r="AU4797" s="247" t="s">
        <v>85</v>
      </c>
      <c r="AV4797" s="16" t="s">
        <v>573</v>
      </c>
      <c r="AW4797" s="16" t="s">
        <v>33</v>
      </c>
      <c r="AX4797" s="16" t="s">
        <v>72</v>
      </c>
      <c r="AY4797" s="247" t="s">
        <v>525</v>
      </c>
    </row>
    <row r="4798" spans="1:65" s="15" customFormat="1" ht="11.25">
      <c r="B4798" s="227"/>
      <c r="C4798" s="228"/>
      <c r="D4798" s="206" t="s">
        <v>546</v>
      </c>
      <c r="E4798" s="229" t="s">
        <v>19</v>
      </c>
      <c r="F4798" s="230" t="s">
        <v>4776</v>
      </c>
      <c r="G4798" s="228"/>
      <c r="H4798" s="229" t="s">
        <v>19</v>
      </c>
      <c r="I4798" s="231"/>
      <c r="J4798" s="228"/>
      <c r="K4798" s="228"/>
      <c r="L4798" s="232"/>
      <c r="M4798" s="233"/>
      <c r="N4798" s="234"/>
      <c r="O4798" s="234"/>
      <c r="P4798" s="234"/>
      <c r="Q4798" s="234"/>
      <c r="R4798" s="234"/>
      <c r="S4798" s="234"/>
      <c r="T4798" s="235"/>
      <c r="AT4798" s="236" t="s">
        <v>546</v>
      </c>
      <c r="AU4798" s="236" t="s">
        <v>85</v>
      </c>
      <c r="AV4798" s="15" t="s">
        <v>79</v>
      </c>
      <c r="AW4798" s="15" t="s">
        <v>33</v>
      </c>
      <c r="AX4798" s="15" t="s">
        <v>72</v>
      </c>
      <c r="AY4798" s="236" t="s">
        <v>525</v>
      </c>
    </row>
    <row r="4799" spans="1:65" s="13" customFormat="1" ht="11.25">
      <c r="B4799" s="204"/>
      <c r="C4799" s="205"/>
      <c r="D4799" s="206" t="s">
        <v>546</v>
      </c>
      <c r="E4799" s="207" t="s">
        <v>19</v>
      </c>
      <c r="F4799" s="208" t="s">
        <v>4777</v>
      </c>
      <c r="G4799" s="205"/>
      <c r="H4799" s="209">
        <v>4.6100000000000003</v>
      </c>
      <c r="I4799" s="210"/>
      <c r="J4799" s="205"/>
      <c r="K4799" s="205"/>
      <c r="L4799" s="211"/>
      <c r="M4799" s="212"/>
      <c r="N4799" s="213"/>
      <c r="O4799" s="213"/>
      <c r="P4799" s="213"/>
      <c r="Q4799" s="213"/>
      <c r="R4799" s="213"/>
      <c r="S4799" s="213"/>
      <c r="T4799" s="214"/>
      <c r="AT4799" s="215" t="s">
        <v>546</v>
      </c>
      <c r="AU4799" s="215" t="s">
        <v>85</v>
      </c>
      <c r="AV4799" s="13" t="s">
        <v>85</v>
      </c>
      <c r="AW4799" s="13" t="s">
        <v>33</v>
      </c>
      <c r="AX4799" s="13" t="s">
        <v>72</v>
      </c>
      <c r="AY4799" s="215" t="s">
        <v>525</v>
      </c>
    </row>
    <row r="4800" spans="1:65" s="16" customFormat="1" ht="11.25">
      <c r="B4800" s="237"/>
      <c r="C4800" s="238"/>
      <c r="D4800" s="206" t="s">
        <v>546</v>
      </c>
      <c r="E4800" s="239" t="s">
        <v>475</v>
      </c>
      <c r="F4800" s="240" t="s">
        <v>590</v>
      </c>
      <c r="G4800" s="238"/>
      <c r="H4800" s="241">
        <v>4.6100000000000003</v>
      </c>
      <c r="I4800" s="242"/>
      <c r="J4800" s="238"/>
      <c r="K4800" s="238"/>
      <c r="L4800" s="243"/>
      <c r="M4800" s="244"/>
      <c r="N4800" s="245"/>
      <c r="O4800" s="245"/>
      <c r="P4800" s="245"/>
      <c r="Q4800" s="245"/>
      <c r="R4800" s="245"/>
      <c r="S4800" s="245"/>
      <c r="T4800" s="246"/>
      <c r="AT4800" s="247" t="s">
        <v>546</v>
      </c>
      <c r="AU4800" s="247" t="s">
        <v>85</v>
      </c>
      <c r="AV4800" s="16" t="s">
        <v>573</v>
      </c>
      <c r="AW4800" s="16" t="s">
        <v>33</v>
      </c>
      <c r="AX4800" s="16" t="s">
        <v>72</v>
      </c>
      <c r="AY4800" s="247" t="s">
        <v>525</v>
      </c>
    </row>
    <row r="4801" spans="1:65" s="14" customFormat="1" ht="11.25">
      <c r="B4801" s="216"/>
      <c r="C4801" s="217"/>
      <c r="D4801" s="206" t="s">
        <v>546</v>
      </c>
      <c r="E4801" s="218" t="s">
        <v>19</v>
      </c>
      <c r="F4801" s="219" t="s">
        <v>552</v>
      </c>
      <c r="G4801" s="217"/>
      <c r="H4801" s="220">
        <v>9.8629999999999995</v>
      </c>
      <c r="I4801" s="221"/>
      <c r="J4801" s="217"/>
      <c r="K4801" s="217"/>
      <c r="L4801" s="222"/>
      <c r="M4801" s="223"/>
      <c r="N4801" s="224"/>
      <c r="O4801" s="224"/>
      <c r="P4801" s="224"/>
      <c r="Q4801" s="224"/>
      <c r="R4801" s="224"/>
      <c r="S4801" s="224"/>
      <c r="T4801" s="225"/>
      <c r="AT4801" s="226" t="s">
        <v>546</v>
      </c>
      <c r="AU4801" s="226" t="s">
        <v>85</v>
      </c>
      <c r="AV4801" s="14" t="s">
        <v>537</v>
      </c>
      <c r="AW4801" s="14" t="s">
        <v>33</v>
      </c>
      <c r="AX4801" s="14" t="s">
        <v>79</v>
      </c>
      <c r="AY4801" s="226" t="s">
        <v>525</v>
      </c>
    </row>
    <row r="4802" spans="1:65" s="2" customFormat="1" ht="44.25" customHeight="1">
      <c r="A4802" s="38"/>
      <c r="B4802" s="39"/>
      <c r="C4802" s="186" t="s">
        <v>4778</v>
      </c>
      <c r="D4802" s="186" t="s">
        <v>533</v>
      </c>
      <c r="E4802" s="187" t="s">
        <v>4779</v>
      </c>
      <c r="F4802" s="188" t="s">
        <v>4780</v>
      </c>
      <c r="G4802" s="189" t="s">
        <v>128</v>
      </c>
      <c r="H4802" s="190">
        <v>9.2200000000000006</v>
      </c>
      <c r="I4802" s="191"/>
      <c r="J4802" s="192">
        <f>ROUND(I4802*H4802,2)</f>
        <v>0</v>
      </c>
      <c r="K4802" s="188" t="s">
        <v>536</v>
      </c>
      <c r="L4802" s="43"/>
      <c r="M4802" s="193" t="s">
        <v>19</v>
      </c>
      <c r="N4802" s="194" t="s">
        <v>44</v>
      </c>
      <c r="O4802" s="68"/>
      <c r="P4802" s="195">
        <f>O4802*H4802</f>
        <v>0</v>
      </c>
      <c r="Q4802" s="195">
        <v>3.46E-3</v>
      </c>
      <c r="R4802" s="195">
        <f>Q4802*H4802</f>
        <v>3.1901200000000005E-2</v>
      </c>
      <c r="S4802" s="195">
        <v>0</v>
      </c>
      <c r="T4802" s="196">
        <f>S4802*H4802</f>
        <v>0</v>
      </c>
      <c r="U4802" s="38"/>
      <c r="V4802" s="38"/>
      <c r="W4802" s="38"/>
      <c r="X4802" s="38"/>
      <c r="Y4802" s="38"/>
      <c r="Z4802" s="38"/>
      <c r="AA4802" s="38"/>
      <c r="AB4802" s="38"/>
      <c r="AC4802" s="38"/>
      <c r="AD4802" s="38"/>
      <c r="AE4802" s="38"/>
      <c r="AR4802" s="197" t="s">
        <v>642</v>
      </c>
      <c r="AT4802" s="197" t="s">
        <v>533</v>
      </c>
      <c r="AU4802" s="197" t="s">
        <v>85</v>
      </c>
      <c r="AY4802" s="21" t="s">
        <v>525</v>
      </c>
      <c r="BE4802" s="198">
        <f>IF(N4802="základní",J4802,0)</f>
        <v>0</v>
      </c>
      <c r="BF4802" s="198">
        <f>IF(N4802="snížená",J4802,0)</f>
        <v>0</v>
      </c>
      <c r="BG4802" s="198">
        <f>IF(N4802="zákl. přenesená",J4802,0)</f>
        <v>0</v>
      </c>
      <c r="BH4802" s="198">
        <f>IF(N4802="sníž. přenesená",J4802,0)</f>
        <v>0</v>
      </c>
      <c r="BI4802" s="198">
        <f>IF(N4802="nulová",J4802,0)</f>
        <v>0</v>
      </c>
      <c r="BJ4802" s="21" t="s">
        <v>85</v>
      </c>
      <c r="BK4802" s="198">
        <f>ROUND(I4802*H4802,2)</f>
        <v>0</v>
      </c>
      <c r="BL4802" s="21" t="s">
        <v>642</v>
      </c>
      <c r="BM4802" s="197" t="s">
        <v>4781</v>
      </c>
    </row>
    <row r="4803" spans="1:65" s="2" customFormat="1" ht="11.25">
      <c r="A4803" s="38"/>
      <c r="B4803" s="39"/>
      <c r="C4803" s="40"/>
      <c r="D4803" s="199" t="s">
        <v>542</v>
      </c>
      <c r="E4803" s="40"/>
      <c r="F4803" s="200" t="s">
        <v>4782</v>
      </c>
      <c r="G4803" s="40"/>
      <c r="H4803" s="40"/>
      <c r="I4803" s="201"/>
      <c r="J4803" s="40"/>
      <c r="K4803" s="40"/>
      <c r="L4803" s="43"/>
      <c r="M4803" s="202"/>
      <c r="N4803" s="203"/>
      <c r="O4803" s="68"/>
      <c r="P4803" s="68"/>
      <c r="Q4803" s="68"/>
      <c r="R4803" s="68"/>
      <c r="S4803" s="68"/>
      <c r="T4803" s="69"/>
      <c r="U4803" s="38"/>
      <c r="V4803" s="38"/>
      <c r="W4803" s="38"/>
      <c r="X4803" s="38"/>
      <c r="Y4803" s="38"/>
      <c r="Z4803" s="38"/>
      <c r="AA4803" s="38"/>
      <c r="AB4803" s="38"/>
      <c r="AC4803" s="38"/>
      <c r="AD4803" s="38"/>
      <c r="AE4803" s="38"/>
      <c r="AT4803" s="21" t="s">
        <v>542</v>
      </c>
      <c r="AU4803" s="21" t="s">
        <v>85</v>
      </c>
    </row>
    <row r="4804" spans="1:65" s="13" customFormat="1" ht="11.25">
      <c r="B4804" s="204"/>
      <c r="C4804" s="205"/>
      <c r="D4804" s="206" t="s">
        <v>546</v>
      </c>
      <c r="E4804" s="207" t="s">
        <v>19</v>
      </c>
      <c r="F4804" s="208" t="s">
        <v>4783</v>
      </c>
      <c r="G4804" s="205"/>
      <c r="H4804" s="209">
        <v>9.2200000000000006</v>
      </c>
      <c r="I4804" s="210"/>
      <c r="J4804" s="205"/>
      <c r="K4804" s="205"/>
      <c r="L4804" s="211"/>
      <c r="M4804" s="212"/>
      <c r="N4804" s="213"/>
      <c r="O4804" s="213"/>
      <c r="P4804" s="213"/>
      <c r="Q4804" s="213"/>
      <c r="R4804" s="213"/>
      <c r="S4804" s="213"/>
      <c r="T4804" s="214"/>
      <c r="AT4804" s="215" t="s">
        <v>546</v>
      </c>
      <c r="AU4804" s="215" t="s">
        <v>85</v>
      </c>
      <c r="AV4804" s="13" t="s">
        <v>85</v>
      </c>
      <c r="AW4804" s="13" t="s">
        <v>33</v>
      </c>
      <c r="AX4804" s="13" t="s">
        <v>79</v>
      </c>
      <c r="AY4804" s="215" t="s">
        <v>525</v>
      </c>
    </row>
    <row r="4805" spans="1:65" s="2" customFormat="1" ht="49.15" customHeight="1">
      <c r="A4805" s="38"/>
      <c r="B4805" s="39"/>
      <c r="C4805" s="186" t="s">
        <v>4784</v>
      </c>
      <c r="D4805" s="186" t="s">
        <v>533</v>
      </c>
      <c r="E4805" s="187" t="s">
        <v>4785</v>
      </c>
      <c r="F4805" s="188" t="s">
        <v>4786</v>
      </c>
      <c r="G4805" s="189" t="s">
        <v>318</v>
      </c>
      <c r="H4805" s="190">
        <v>4.8000000000000001E-2</v>
      </c>
      <c r="I4805" s="191"/>
      <c r="J4805" s="192">
        <f>ROUND(I4805*H4805,2)</f>
        <v>0</v>
      </c>
      <c r="K4805" s="188" t="s">
        <v>536</v>
      </c>
      <c r="L4805" s="43"/>
      <c r="M4805" s="193" t="s">
        <v>19</v>
      </c>
      <c r="N4805" s="194" t="s">
        <v>44</v>
      </c>
      <c r="O4805" s="68"/>
      <c r="P4805" s="195">
        <f>O4805*H4805</f>
        <v>0</v>
      </c>
      <c r="Q4805" s="195">
        <v>0</v>
      </c>
      <c r="R4805" s="195">
        <f>Q4805*H4805</f>
        <v>0</v>
      </c>
      <c r="S4805" s="195">
        <v>0</v>
      </c>
      <c r="T4805" s="196">
        <f>S4805*H4805</f>
        <v>0</v>
      </c>
      <c r="U4805" s="38"/>
      <c r="V4805" s="38"/>
      <c r="W4805" s="38"/>
      <c r="X4805" s="38"/>
      <c r="Y4805" s="38"/>
      <c r="Z4805" s="38"/>
      <c r="AA4805" s="38"/>
      <c r="AB4805" s="38"/>
      <c r="AC4805" s="38"/>
      <c r="AD4805" s="38"/>
      <c r="AE4805" s="38"/>
      <c r="AR4805" s="197" t="s">
        <v>642</v>
      </c>
      <c r="AT4805" s="197" t="s">
        <v>533</v>
      </c>
      <c r="AU4805" s="197" t="s">
        <v>85</v>
      </c>
      <c r="AY4805" s="21" t="s">
        <v>525</v>
      </c>
      <c r="BE4805" s="198">
        <f>IF(N4805="základní",J4805,0)</f>
        <v>0</v>
      </c>
      <c r="BF4805" s="198">
        <f>IF(N4805="snížená",J4805,0)</f>
        <v>0</v>
      </c>
      <c r="BG4805" s="198">
        <f>IF(N4805="zákl. přenesená",J4805,0)</f>
        <v>0</v>
      </c>
      <c r="BH4805" s="198">
        <f>IF(N4805="sníž. přenesená",J4805,0)</f>
        <v>0</v>
      </c>
      <c r="BI4805" s="198">
        <f>IF(N4805="nulová",J4805,0)</f>
        <v>0</v>
      </c>
      <c r="BJ4805" s="21" t="s">
        <v>85</v>
      </c>
      <c r="BK4805" s="198">
        <f>ROUND(I4805*H4805,2)</f>
        <v>0</v>
      </c>
      <c r="BL4805" s="21" t="s">
        <v>642</v>
      </c>
      <c r="BM4805" s="197" t="s">
        <v>4787</v>
      </c>
    </row>
    <row r="4806" spans="1:65" s="2" customFormat="1" ht="11.25">
      <c r="A4806" s="38"/>
      <c r="B4806" s="39"/>
      <c r="C4806" s="40"/>
      <c r="D4806" s="199" t="s">
        <v>542</v>
      </c>
      <c r="E4806" s="40"/>
      <c r="F4806" s="200" t="s">
        <v>4788</v>
      </c>
      <c r="G4806" s="40"/>
      <c r="H4806" s="40"/>
      <c r="I4806" s="201"/>
      <c r="J4806" s="40"/>
      <c r="K4806" s="40"/>
      <c r="L4806" s="43"/>
      <c r="M4806" s="202"/>
      <c r="N4806" s="203"/>
      <c r="O4806" s="68"/>
      <c r="P4806" s="68"/>
      <c r="Q4806" s="68"/>
      <c r="R4806" s="68"/>
      <c r="S4806" s="68"/>
      <c r="T4806" s="69"/>
      <c r="U4806" s="38"/>
      <c r="V4806" s="38"/>
      <c r="W4806" s="38"/>
      <c r="X4806" s="38"/>
      <c r="Y4806" s="38"/>
      <c r="Z4806" s="38"/>
      <c r="AA4806" s="38"/>
      <c r="AB4806" s="38"/>
      <c r="AC4806" s="38"/>
      <c r="AD4806" s="38"/>
      <c r="AE4806" s="38"/>
      <c r="AT4806" s="21" t="s">
        <v>542</v>
      </c>
      <c r="AU4806" s="21" t="s">
        <v>85</v>
      </c>
    </row>
    <row r="4807" spans="1:65" s="12" customFormat="1" ht="22.9" customHeight="1">
      <c r="B4807" s="170"/>
      <c r="C4807" s="171"/>
      <c r="D4807" s="172" t="s">
        <v>71</v>
      </c>
      <c r="E4807" s="184" t="s">
        <v>4789</v>
      </c>
      <c r="F4807" s="184" t="s">
        <v>4790</v>
      </c>
      <c r="G4807" s="171"/>
      <c r="H4807" s="171"/>
      <c r="I4807" s="174"/>
      <c r="J4807" s="185">
        <f>BK4807</f>
        <v>0</v>
      </c>
      <c r="K4807" s="171"/>
      <c r="L4807" s="176"/>
      <c r="M4807" s="177"/>
      <c r="N4807" s="178"/>
      <c r="O4807" s="178"/>
      <c r="P4807" s="179">
        <f>SUM(P4808:P5529)</f>
        <v>0</v>
      </c>
      <c r="Q4807" s="178"/>
      <c r="R4807" s="179">
        <f>SUM(R4808:R5529)</f>
        <v>49.366372600000005</v>
      </c>
      <c r="S4807" s="178"/>
      <c r="T4807" s="180">
        <f>SUM(T4808:T5529)</f>
        <v>0</v>
      </c>
      <c r="AR4807" s="181" t="s">
        <v>85</v>
      </c>
      <c r="AT4807" s="182" t="s">
        <v>71</v>
      </c>
      <c r="AU4807" s="182" t="s">
        <v>79</v>
      </c>
      <c r="AY4807" s="181" t="s">
        <v>525</v>
      </c>
      <c r="BK4807" s="183">
        <f>SUM(BK4808:BK5529)</f>
        <v>0</v>
      </c>
    </row>
    <row r="4808" spans="1:65" s="2" customFormat="1" ht="24.2" customHeight="1">
      <c r="A4808" s="38"/>
      <c r="B4808" s="39"/>
      <c r="C4808" s="186" t="s">
        <v>4791</v>
      </c>
      <c r="D4808" s="186" t="s">
        <v>533</v>
      </c>
      <c r="E4808" s="187" t="s">
        <v>4792</v>
      </c>
      <c r="F4808" s="188" t="s">
        <v>4793</v>
      </c>
      <c r="G4808" s="189" t="s">
        <v>132</v>
      </c>
      <c r="H4808" s="190">
        <v>1703.922</v>
      </c>
      <c r="I4808" s="191"/>
      <c r="J4808" s="192">
        <f>ROUND(I4808*H4808,2)</f>
        <v>0</v>
      </c>
      <c r="K4808" s="188" t="s">
        <v>536</v>
      </c>
      <c r="L4808" s="43"/>
      <c r="M4808" s="193" t="s">
        <v>19</v>
      </c>
      <c r="N4808" s="194" t="s">
        <v>44</v>
      </c>
      <c r="O4808" s="68"/>
      <c r="P4808" s="195">
        <f>O4808*H4808</f>
        <v>0</v>
      </c>
      <c r="Q4808" s="195">
        <v>2.9999999999999997E-4</v>
      </c>
      <c r="R4808" s="195">
        <f>Q4808*H4808</f>
        <v>0.51117659999999998</v>
      </c>
      <c r="S4808" s="195">
        <v>0</v>
      </c>
      <c r="T4808" s="196">
        <f>S4808*H4808</f>
        <v>0</v>
      </c>
      <c r="U4808" s="38"/>
      <c r="V4808" s="38"/>
      <c r="W4808" s="38"/>
      <c r="X4808" s="38"/>
      <c r="Y4808" s="38"/>
      <c r="Z4808" s="38"/>
      <c r="AA4808" s="38"/>
      <c r="AB4808" s="38"/>
      <c r="AC4808" s="38"/>
      <c r="AD4808" s="38"/>
      <c r="AE4808" s="38"/>
      <c r="AR4808" s="197" t="s">
        <v>642</v>
      </c>
      <c r="AT4808" s="197" t="s">
        <v>533</v>
      </c>
      <c r="AU4808" s="197" t="s">
        <v>85</v>
      </c>
      <c r="AY4808" s="21" t="s">
        <v>525</v>
      </c>
      <c r="BE4808" s="198">
        <f>IF(N4808="základní",J4808,0)</f>
        <v>0</v>
      </c>
      <c r="BF4808" s="198">
        <f>IF(N4808="snížená",J4808,0)</f>
        <v>0</v>
      </c>
      <c r="BG4808" s="198">
        <f>IF(N4808="zákl. přenesená",J4808,0)</f>
        <v>0</v>
      </c>
      <c r="BH4808" s="198">
        <f>IF(N4808="sníž. přenesená",J4808,0)</f>
        <v>0</v>
      </c>
      <c r="BI4808" s="198">
        <f>IF(N4808="nulová",J4808,0)</f>
        <v>0</v>
      </c>
      <c r="BJ4808" s="21" t="s">
        <v>85</v>
      </c>
      <c r="BK4808" s="198">
        <f>ROUND(I4808*H4808,2)</f>
        <v>0</v>
      </c>
      <c r="BL4808" s="21" t="s">
        <v>642</v>
      </c>
      <c r="BM4808" s="197" t="s">
        <v>4794</v>
      </c>
    </row>
    <row r="4809" spans="1:65" s="2" customFormat="1" ht="11.25">
      <c r="A4809" s="38"/>
      <c r="B4809" s="39"/>
      <c r="C4809" s="40"/>
      <c r="D4809" s="199" t="s">
        <v>542</v>
      </c>
      <c r="E4809" s="40"/>
      <c r="F4809" s="200" t="s">
        <v>4795</v>
      </c>
      <c r="G4809" s="40"/>
      <c r="H4809" s="40"/>
      <c r="I4809" s="201"/>
      <c r="J4809" s="40"/>
      <c r="K4809" s="40"/>
      <c r="L4809" s="43"/>
      <c r="M4809" s="202"/>
      <c r="N4809" s="203"/>
      <c r="O4809" s="68"/>
      <c r="P4809" s="68"/>
      <c r="Q4809" s="68"/>
      <c r="R4809" s="68"/>
      <c r="S4809" s="68"/>
      <c r="T4809" s="69"/>
      <c r="U4809" s="38"/>
      <c r="V4809" s="38"/>
      <c r="W4809" s="38"/>
      <c r="X4809" s="38"/>
      <c r="Y4809" s="38"/>
      <c r="Z4809" s="38"/>
      <c r="AA4809" s="38"/>
      <c r="AB4809" s="38"/>
      <c r="AC4809" s="38"/>
      <c r="AD4809" s="38"/>
      <c r="AE4809" s="38"/>
      <c r="AT4809" s="21" t="s">
        <v>542</v>
      </c>
      <c r="AU4809" s="21" t="s">
        <v>85</v>
      </c>
    </row>
    <row r="4810" spans="1:65" s="15" customFormat="1" ht="11.25">
      <c r="B4810" s="227"/>
      <c r="C4810" s="228"/>
      <c r="D4810" s="206" t="s">
        <v>546</v>
      </c>
      <c r="E4810" s="229" t="s">
        <v>19</v>
      </c>
      <c r="F4810" s="230" t="s">
        <v>2200</v>
      </c>
      <c r="G4810" s="228"/>
      <c r="H4810" s="229" t="s">
        <v>19</v>
      </c>
      <c r="I4810" s="231"/>
      <c r="J4810" s="228"/>
      <c r="K4810" s="228"/>
      <c r="L4810" s="232"/>
      <c r="M4810" s="233"/>
      <c r="N4810" s="234"/>
      <c r="O4810" s="234"/>
      <c r="P4810" s="234"/>
      <c r="Q4810" s="234"/>
      <c r="R4810" s="234"/>
      <c r="S4810" s="234"/>
      <c r="T4810" s="235"/>
      <c r="AT4810" s="236" t="s">
        <v>546</v>
      </c>
      <c r="AU4810" s="236" t="s">
        <v>85</v>
      </c>
      <c r="AV4810" s="15" t="s">
        <v>79</v>
      </c>
      <c r="AW4810" s="15" t="s">
        <v>33</v>
      </c>
      <c r="AX4810" s="15" t="s">
        <v>72</v>
      </c>
      <c r="AY4810" s="236" t="s">
        <v>525</v>
      </c>
    </row>
    <row r="4811" spans="1:65" s="15" customFormat="1" ht="11.25">
      <c r="B4811" s="227"/>
      <c r="C4811" s="228"/>
      <c r="D4811" s="206" t="s">
        <v>546</v>
      </c>
      <c r="E4811" s="229" t="s">
        <v>19</v>
      </c>
      <c r="F4811" s="230" t="s">
        <v>1881</v>
      </c>
      <c r="G4811" s="228"/>
      <c r="H4811" s="229" t="s">
        <v>19</v>
      </c>
      <c r="I4811" s="231"/>
      <c r="J4811" s="228"/>
      <c r="K4811" s="228"/>
      <c r="L4811" s="232"/>
      <c r="M4811" s="233"/>
      <c r="N4811" s="234"/>
      <c r="O4811" s="234"/>
      <c r="P4811" s="234"/>
      <c r="Q4811" s="234"/>
      <c r="R4811" s="234"/>
      <c r="S4811" s="234"/>
      <c r="T4811" s="235"/>
      <c r="AT4811" s="236" t="s">
        <v>546</v>
      </c>
      <c r="AU4811" s="236" t="s">
        <v>85</v>
      </c>
      <c r="AV4811" s="15" t="s">
        <v>79</v>
      </c>
      <c r="AW4811" s="15" t="s">
        <v>33</v>
      </c>
      <c r="AX4811" s="15" t="s">
        <v>72</v>
      </c>
      <c r="AY4811" s="236" t="s">
        <v>525</v>
      </c>
    </row>
    <row r="4812" spans="1:65" s="13" customFormat="1" ht="11.25">
      <c r="B4812" s="204"/>
      <c r="C4812" s="205"/>
      <c r="D4812" s="206" t="s">
        <v>546</v>
      </c>
      <c r="E4812" s="207" t="s">
        <v>19</v>
      </c>
      <c r="F4812" s="208" t="s">
        <v>1948</v>
      </c>
      <c r="G4812" s="205"/>
      <c r="H4812" s="209">
        <v>16.225000000000001</v>
      </c>
      <c r="I4812" s="210"/>
      <c r="J4812" s="205"/>
      <c r="K4812" s="205"/>
      <c r="L4812" s="211"/>
      <c r="M4812" s="212"/>
      <c r="N4812" s="213"/>
      <c r="O4812" s="213"/>
      <c r="P4812" s="213"/>
      <c r="Q4812" s="213"/>
      <c r="R4812" s="213"/>
      <c r="S4812" s="213"/>
      <c r="T4812" s="214"/>
      <c r="AT4812" s="215" t="s">
        <v>546</v>
      </c>
      <c r="AU4812" s="215" t="s">
        <v>85</v>
      </c>
      <c r="AV4812" s="13" t="s">
        <v>85</v>
      </c>
      <c r="AW4812" s="13" t="s">
        <v>33</v>
      </c>
      <c r="AX4812" s="13" t="s">
        <v>72</v>
      </c>
      <c r="AY4812" s="215" t="s">
        <v>525</v>
      </c>
    </row>
    <row r="4813" spans="1:65" s="13" customFormat="1" ht="11.25">
      <c r="B4813" s="204"/>
      <c r="C4813" s="205"/>
      <c r="D4813" s="206" t="s">
        <v>546</v>
      </c>
      <c r="E4813" s="207" t="s">
        <v>19</v>
      </c>
      <c r="F4813" s="208" t="s">
        <v>1949</v>
      </c>
      <c r="G4813" s="205"/>
      <c r="H4813" s="209">
        <v>-0.28999999999999998</v>
      </c>
      <c r="I4813" s="210"/>
      <c r="J4813" s="205"/>
      <c r="K4813" s="205"/>
      <c r="L4813" s="211"/>
      <c r="M4813" s="212"/>
      <c r="N4813" s="213"/>
      <c r="O4813" s="213"/>
      <c r="P4813" s="213"/>
      <c r="Q4813" s="213"/>
      <c r="R4813" s="213"/>
      <c r="S4813" s="213"/>
      <c r="T4813" s="214"/>
      <c r="AT4813" s="215" t="s">
        <v>546</v>
      </c>
      <c r="AU4813" s="215" t="s">
        <v>85</v>
      </c>
      <c r="AV4813" s="13" t="s">
        <v>85</v>
      </c>
      <c r="AW4813" s="13" t="s">
        <v>33</v>
      </c>
      <c r="AX4813" s="13" t="s">
        <v>72</v>
      </c>
      <c r="AY4813" s="215" t="s">
        <v>525</v>
      </c>
    </row>
    <row r="4814" spans="1:65" s="13" customFormat="1" ht="11.25">
      <c r="B4814" s="204"/>
      <c r="C4814" s="205"/>
      <c r="D4814" s="206" t="s">
        <v>546</v>
      </c>
      <c r="E4814" s="207" t="s">
        <v>19</v>
      </c>
      <c r="F4814" s="208" t="s">
        <v>1950</v>
      </c>
      <c r="G4814" s="205"/>
      <c r="H4814" s="209">
        <v>-1.47</v>
      </c>
      <c r="I4814" s="210"/>
      <c r="J4814" s="205"/>
      <c r="K4814" s="205"/>
      <c r="L4814" s="211"/>
      <c r="M4814" s="212"/>
      <c r="N4814" s="213"/>
      <c r="O4814" s="213"/>
      <c r="P4814" s="213"/>
      <c r="Q4814" s="213"/>
      <c r="R4814" s="213"/>
      <c r="S4814" s="213"/>
      <c r="T4814" s="214"/>
      <c r="AT4814" s="215" t="s">
        <v>546</v>
      </c>
      <c r="AU4814" s="215" t="s">
        <v>85</v>
      </c>
      <c r="AV4814" s="13" t="s">
        <v>85</v>
      </c>
      <c r="AW4814" s="13" t="s">
        <v>33</v>
      </c>
      <c r="AX4814" s="13" t="s">
        <v>72</v>
      </c>
      <c r="AY4814" s="215" t="s">
        <v>525</v>
      </c>
    </row>
    <row r="4815" spans="1:65" s="15" customFormat="1" ht="11.25">
      <c r="B4815" s="227"/>
      <c r="C4815" s="228"/>
      <c r="D4815" s="206" t="s">
        <v>546</v>
      </c>
      <c r="E4815" s="229" t="s">
        <v>19</v>
      </c>
      <c r="F4815" s="230" t="s">
        <v>1885</v>
      </c>
      <c r="G4815" s="228"/>
      <c r="H4815" s="229" t="s">
        <v>19</v>
      </c>
      <c r="I4815" s="231"/>
      <c r="J4815" s="228"/>
      <c r="K4815" s="228"/>
      <c r="L4815" s="232"/>
      <c r="M4815" s="233"/>
      <c r="N4815" s="234"/>
      <c r="O4815" s="234"/>
      <c r="P4815" s="234"/>
      <c r="Q4815" s="234"/>
      <c r="R4815" s="234"/>
      <c r="S4815" s="234"/>
      <c r="T4815" s="235"/>
      <c r="AT4815" s="236" t="s">
        <v>546</v>
      </c>
      <c r="AU4815" s="236" t="s">
        <v>85</v>
      </c>
      <c r="AV4815" s="15" t="s">
        <v>79</v>
      </c>
      <c r="AW4815" s="15" t="s">
        <v>33</v>
      </c>
      <c r="AX4815" s="15" t="s">
        <v>72</v>
      </c>
      <c r="AY4815" s="236" t="s">
        <v>525</v>
      </c>
    </row>
    <row r="4816" spans="1:65" s="13" customFormat="1" ht="11.25">
      <c r="B4816" s="204"/>
      <c r="C4816" s="205"/>
      <c r="D4816" s="206" t="s">
        <v>546</v>
      </c>
      <c r="E4816" s="207" t="s">
        <v>19</v>
      </c>
      <c r="F4816" s="208" t="s">
        <v>1951</v>
      </c>
      <c r="G4816" s="205"/>
      <c r="H4816" s="209">
        <v>17.600000000000001</v>
      </c>
      <c r="I4816" s="210"/>
      <c r="J4816" s="205"/>
      <c r="K4816" s="205"/>
      <c r="L4816" s="211"/>
      <c r="M4816" s="212"/>
      <c r="N4816" s="213"/>
      <c r="O4816" s="213"/>
      <c r="P4816" s="213"/>
      <c r="Q4816" s="213"/>
      <c r="R4816" s="213"/>
      <c r="S4816" s="213"/>
      <c r="T4816" s="214"/>
      <c r="AT4816" s="215" t="s">
        <v>546</v>
      </c>
      <c r="AU4816" s="215" t="s">
        <v>85</v>
      </c>
      <c r="AV4816" s="13" t="s">
        <v>85</v>
      </c>
      <c r="AW4816" s="13" t="s">
        <v>33</v>
      </c>
      <c r="AX4816" s="13" t="s">
        <v>72</v>
      </c>
      <c r="AY4816" s="215" t="s">
        <v>525</v>
      </c>
    </row>
    <row r="4817" spans="2:51" s="13" customFormat="1" ht="11.25">
      <c r="B4817" s="204"/>
      <c r="C4817" s="205"/>
      <c r="D4817" s="206" t="s">
        <v>546</v>
      </c>
      <c r="E4817" s="207" t="s">
        <v>19</v>
      </c>
      <c r="F4817" s="208" t="s">
        <v>1952</v>
      </c>
      <c r="G4817" s="205"/>
      <c r="H4817" s="209">
        <v>-0.24</v>
      </c>
      <c r="I4817" s="210"/>
      <c r="J4817" s="205"/>
      <c r="K4817" s="205"/>
      <c r="L4817" s="211"/>
      <c r="M4817" s="212"/>
      <c r="N4817" s="213"/>
      <c r="O4817" s="213"/>
      <c r="P4817" s="213"/>
      <c r="Q4817" s="213"/>
      <c r="R4817" s="213"/>
      <c r="S4817" s="213"/>
      <c r="T4817" s="214"/>
      <c r="AT4817" s="215" t="s">
        <v>546</v>
      </c>
      <c r="AU4817" s="215" t="s">
        <v>85</v>
      </c>
      <c r="AV4817" s="13" t="s">
        <v>85</v>
      </c>
      <c r="AW4817" s="13" t="s">
        <v>33</v>
      </c>
      <c r="AX4817" s="13" t="s">
        <v>72</v>
      </c>
      <c r="AY4817" s="215" t="s">
        <v>525</v>
      </c>
    </row>
    <row r="4818" spans="2:51" s="13" customFormat="1" ht="11.25">
      <c r="B4818" s="204"/>
      <c r="C4818" s="205"/>
      <c r="D4818" s="206" t="s">
        <v>546</v>
      </c>
      <c r="E4818" s="207" t="s">
        <v>19</v>
      </c>
      <c r="F4818" s="208" t="s">
        <v>1133</v>
      </c>
      <c r="G4818" s="205"/>
      <c r="H4818" s="209">
        <v>-4.41</v>
      </c>
      <c r="I4818" s="210"/>
      <c r="J4818" s="205"/>
      <c r="K4818" s="205"/>
      <c r="L4818" s="211"/>
      <c r="M4818" s="212"/>
      <c r="N4818" s="213"/>
      <c r="O4818" s="213"/>
      <c r="P4818" s="213"/>
      <c r="Q4818" s="213"/>
      <c r="R4818" s="213"/>
      <c r="S4818" s="213"/>
      <c r="T4818" s="214"/>
      <c r="AT4818" s="215" t="s">
        <v>546</v>
      </c>
      <c r="AU4818" s="215" t="s">
        <v>85</v>
      </c>
      <c r="AV4818" s="13" t="s">
        <v>85</v>
      </c>
      <c r="AW4818" s="13" t="s">
        <v>33</v>
      </c>
      <c r="AX4818" s="13" t="s">
        <v>72</v>
      </c>
      <c r="AY4818" s="215" t="s">
        <v>525</v>
      </c>
    </row>
    <row r="4819" spans="2:51" s="15" customFormat="1" ht="11.25">
      <c r="B4819" s="227"/>
      <c r="C4819" s="228"/>
      <c r="D4819" s="206" t="s">
        <v>546</v>
      </c>
      <c r="E4819" s="229" t="s">
        <v>19</v>
      </c>
      <c r="F4819" s="230" t="s">
        <v>1887</v>
      </c>
      <c r="G4819" s="228"/>
      <c r="H4819" s="229" t="s">
        <v>19</v>
      </c>
      <c r="I4819" s="231"/>
      <c r="J4819" s="228"/>
      <c r="K4819" s="228"/>
      <c r="L4819" s="232"/>
      <c r="M4819" s="233"/>
      <c r="N4819" s="234"/>
      <c r="O4819" s="234"/>
      <c r="P4819" s="234"/>
      <c r="Q4819" s="234"/>
      <c r="R4819" s="234"/>
      <c r="S4819" s="234"/>
      <c r="T4819" s="235"/>
      <c r="AT4819" s="236" t="s">
        <v>546</v>
      </c>
      <c r="AU4819" s="236" t="s">
        <v>85</v>
      </c>
      <c r="AV4819" s="15" t="s">
        <v>79</v>
      </c>
      <c r="AW4819" s="15" t="s">
        <v>33</v>
      </c>
      <c r="AX4819" s="15" t="s">
        <v>72</v>
      </c>
      <c r="AY4819" s="236" t="s">
        <v>525</v>
      </c>
    </row>
    <row r="4820" spans="2:51" s="13" customFormat="1" ht="11.25">
      <c r="B4820" s="204"/>
      <c r="C4820" s="205"/>
      <c r="D4820" s="206" t="s">
        <v>546</v>
      </c>
      <c r="E4820" s="207" t="s">
        <v>19</v>
      </c>
      <c r="F4820" s="208" t="s">
        <v>1953</v>
      </c>
      <c r="G4820" s="205"/>
      <c r="H4820" s="209">
        <v>19.03</v>
      </c>
      <c r="I4820" s="210"/>
      <c r="J4820" s="205"/>
      <c r="K4820" s="205"/>
      <c r="L4820" s="211"/>
      <c r="M4820" s="212"/>
      <c r="N4820" s="213"/>
      <c r="O4820" s="213"/>
      <c r="P4820" s="213"/>
      <c r="Q4820" s="213"/>
      <c r="R4820" s="213"/>
      <c r="S4820" s="213"/>
      <c r="T4820" s="214"/>
      <c r="AT4820" s="215" t="s">
        <v>546</v>
      </c>
      <c r="AU4820" s="215" t="s">
        <v>85</v>
      </c>
      <c r="AV4820" s="13" t="s">
        <v>85</v>
      </c>
      <c r="AW4820" s="13" t="s">
        <v>33</v>
      </c>
      <c r="AX4820" s="13" t="s">
        <v>72</v>
      </c>
      <c r="AY4820" s="215" t="s">
        <v>525</v>
      </c>
    </row>
    <row r="4821" spans="2:51" s="13" customFormat="1" ht="11.25">
      <c r="B4821" s="204"/>
      <c r="C4821" s="205"/>
      <c r="D4821" s="206" t="s">
        <v>546</v>
      </c>
      <c r="E4821" s="207" t="s">
        <v>19</v>
      </c>
      <c r="F4821" s="208" t="s">
        <v>1950</v>
      </c>
      <c r="G4821" s="205"/>
      <c r="H4821" s="209">
        <v>-1.47</v>
      </c>
      <c r="I4821" s="210"/>
      <c r="J4821" s="205"/>
      <c r="K4821" s="205"/>
      <c r="L4821" s="211"/>
      <c r="M4821" s="212"/>
      <c r="N4821" s="213"/>
      <c r="O4821" s="213"/>
      <c r="P4821" s="213"/>
      <c r="Q4821" s="213"/>
      <c r="R4821" s="213"/>
      <c r="S4821" s="213"/>
      <c r="T4821" s="214"/>
      <c r="AT4821" s="215" t="s">
        <v>546</v>
      </c>
      <c r="AU4821" s="215" t="s">
        <v>85</v>
      </c>
      <c r="AV4821" s="13" t="s">
        <v>85</v>
      </c>
      <c r="AW4821" s="13" t="s">
        <v>33</v>
      </c>
      <c r="AX4821" s="13" t="s">
        <v>72</v>
      </c>
      <c r="AY4821" s="215" t="s">
        <v>525</v>
      </c>
    </row>
    <row r="4822" spans="2:51" s="15" customFormat="1" ht="11.25">
      <c r="B4822" s="227"/>
      <c r="C4822" s="228"/>
      <c r="D4822" s="206" t="s">
        <v>546</v>
      </c>
      <c r="E4822" s="229" t="s">
        <v>19</v>
      </c>
      <c r="F4822" s="230" t="s">
        <v>1893</v>
      </c>
      <c r="G4822" s="228"/>
      <c r="H4822" s="229" t="s">
        <v>19</v>
      </c>
      <c r="I4822" s="231"/>
      <c r="J4822" s="228"/>
      <c r="K4822" s="228"/>
      <c r="L4822" s="232"/>
      <c r="M4822" s="233"/>
      <c r="N4822" s="234"/>
      <c r="O4822" s="234"/>
      <c r="P4822" s="234"/>
      <c r="Q4822" s="234"/>
      <c r="R4822" s="234"/>
      <c r="S4822" s="234"/>
      <c r="T4822" s="235"/>
      <c r="AT4822" s="236" t="s">
        <v>546</v>
      </c>
      <c r="AU4822" s="236" t="s">
        <v>85</v>
      </c>
      <c r="AV4822" s="15" t="s">
        <v>79</v>
      </c>
      <c r="AW4822" s="15" t="s">
        <v>33</v>
      </c>
      <c r="AX4822" s="15" t="s">
        <v>72</v>
      </c>
      <c r="AY4822" s="236" t="s">
        <v>525</v>
      </c>
    </row>
    <row r="4823" spans="2:51" s="15" customFormat="1" ht="11.25">
      <c r="B4823" s="227"/>
      <c r="C4823" s="228"/>
      <c r="D4823" s="206" t="s">
        <v>546</v>
      </c>
      <c r="E4823" s="229" t="s">
        <v>19</v>
      </c>
      <c r="F4823" s="230" t="s">
        <v>1894</v>
      </c>
      <c r="G4823" s="228"/>
      <c r="H4823" s="229" t="s">
        <v>19</v>
      </c>
      <c r="I4823" s="231"/>
      <c r="J4823" s="228"/>
      <c r="K4823" s="228"/>
      <c r="L4823" s="232"/>
      <c r="M4823" s="233"/>
      <c r="N4823" s="234"/>
      <c r="O4823" s="234"/>
      <c r="P4823" s="234"/>
      <c r="Q4823" s="234"/>
      <c r="R4823" s="234"/>
      <c r="S4823" s="234"/>
      <c r="T4823" s="235"/>
      <c r="AT4823" s="236" t="s">
        <v>546</v>
      </c>
      <c r="AU4823" s="236" t="s">
        <v>85</v>
      </c>
      <c r="AV4823" s="15" t="s">
        <v>79</v>
      </c>
      <c r="AW4823" s="15" t="s">
        <v>33</v>
      </c>
      <c r="AX4823" s="15" t="s">
        <v>72</v>
      </c>
      <c r="AY4823" s="236" t="s">
        <v>525</v>
      </c>
    </row>
    <row r="4824" spans="2:51" s="15" customFormat="1" ht="11.25">
      <c r="B4824" s="227"/>
      <c r="C4824" s="228"/>
      <c r="D4824" s="206" t="s">
        <v>546</v>
      </c>
      <c r="E4824" s="229" t="s">
        <v>19</v>
      </c>
      <c r="F4824" s="230" t="s">
        <v>1895</v>
      </c>
      <c r="G4824" s="228"/>
      <c r="H4824" s="229" t="s">
        <v>19</v>
      </c>
      <c r="I4824" s="231"/>
      <c r="J4824" s="228"/>
      <c r="K4824" s="228"/>
      <c r="L4824" s="232"/>
      <c r="M4824" s="233"/>
      <c r="N4824" s="234"/>
      <c r="O4824" s="234"/>
      <c r="P4824" s="234"/>
      <c r="Q4824" s="234"/>
      <c r="R4824" s="234"/>
      <c r="S4824" s="234"/>
      <c r="T4824" s="235"/>
      <c r="AT4824" s="236" t="s">
        <v>546</v>
      </c>
      <c r="AU4824" s="236" t="s">
        <v>85</v>
      </c>
      <c r="AV4824" s="15" t="s">
        <v>79</v>
      </c>
      <c r="AW4824" s="15" t="s">
        <v>33</v>
      </c>
      <c r="AX4824" s="15" t="s">
        <v>72</v>
      </c>
      <c r="AY4824" s="236" t="s">
        <v>525</v>
      </c>
    </row>
    <row r="4825" spans="2:51" s="15" customFormat="1" ht="11.25">
      <c r="B4825" s="227"/>
      <c r="C4825" s="228"/>
      <c r="D4825" s="206" t="s">
        <v>546</v>
      </c>
      <c r="E4825" s="229" t="s">
        <v>19</v>
      </c>
      <c r="F4825" s="230" t="s">
        <v>1896</v>
      </c>
      <c r="G4825" s="228"/>
      <c r="H4825" s="229" t="s">
        <v>19</v>
      </c>
      <c r="I4825" s="231"/>
      <c r="J4825" s="228"/>
      <c r="K4825" s="228"/>
      <c r="L4825" s="232"/>
      <c r="M4825" s="233"/>
      <c r="N4825" s="234"/>
      <c r="O4825" s="234"/>
      <c r="P4825" s="234"/>
      <c r="Q4825" s="234"/>
      <c r="R4825" s="234"/>
      <c r="S4825" s="234"/>
      <c r="T4825" s="235"/>
      <c r="AT4825" s="236" t="s">
        <v>546</v>
      </c>
      <c r="AU4825" s="236" t="s">
        <v>85</v>
      </c>
      <c r="AV4825" s="15" t="s">
        <v>79</v>
      </c>
      <c r="AW4825" s="15" t="s">
        <v>33</v>
      </c>
      <c r="AX4825" s="15" t="s">
        <v>72</v>
      </c>
      <c r="AY4825" s="236" t="s">
        <v>525</v>
      </c>
    </row>
    <row r="4826" spans="2:51" s="13" customFormat="1" ht="11.25">
      <c r="B4826" s="204"/>
      <c r="C4826" s="205"/>
      <c r="D4826" s="206" t="s">
        <v>546</v>
      </c>
      <c r="E4826" s="207" t="s">
        <v>19</v>
      </c>
      <c r="F4826" s="208" t="s">
        <v>4796</v>
      </c>
      <c r="G4826" s="205"/>
      <c r="H4826" s="209">
        <v>19.34</v>
      </c>
      <c r="I4826" s="210"/>
      <c r="J4826" s="205"/>
      <c r="K4826" s="205"/>
      <c r="L4826" s="211"/>
      <c r="M4826" s="212"/>
      <c r="N4826" s="213"/>
      <c r="O4826" s="213"/>
      <c r="P4826" s="213"/>
      <c r="Q4826" s="213"/>
      <c r="R4826" s="213"/>
      <c r="S4826" s="213"/>
      <c r="T4826" s="214"/>
      <c r="AT4826" s="215" t="s">
        <v>546</v>
      </c>
      <c r="AU4826" s="215" t="s">
        <v>85</v>
      </c>
      <c r="AV4826" s="13" t="s">
        <v>85</v>
      </c>
      <c r="AW4826" s="13" t="s">
        <v>33</v>
      </c>
      <c r="AX4826" s="13" t="s">
        <v>72</v>
      </c>
      <c r="AY4826" s="215" t="s">
        <v>525</v>
      </c>
    </row>
    <row r="4827" spans="2:51" s="15" customFormat="1" ht="11.25">
      <c r="B4827" s="227"/>
      <c r="C4827" s="228"/>
      <c r="D4827" s="206" t="s">
        <v>546</v>
      </c>
      <c r="E4827" s="229" t="s">
        <v>19</v>
      </c>
      <c r="F4827" s="230" t="s">
        <v>1898</v>
      </c>
      <c r="G4827" s="228"/>
      <c r="H4827" s="229" t="s">
        <v>19</v>
      </c>
      <c r="I4827" s="231"/>
      <c r="J4827" s="228"/>
      <c r="K4827" s="228"/>
      <c r="L4827" s="232"/>
      <c r="M4827" s="233"/>
      <c r="N4827" s="234"/>
      <c r="O4827" s="234"/>
      <c r="P4827" s="234"/>
      <c r="Q4827" s="234"/>
      <c r="R4827" s="234"/>
      <c r="S4827" s="234"/>
      <c r="T4827" s="235"/>
      <c r="AT4827" s="236" t="s">
        <v>546</v>
      </c>
      <c r="AU4827" s="236" t="s">
        <v>85</v>
      </c>
      <c r="AV4827" s="15" t="s">
        <v>79</v>
      </c>
      <c r="AW4827" s="15" t="s">
        <v>33</v>
      </c>
      <c r="AX4827" s="15" t="s">
        <v>72</v>
      </c>
      <c r="AY4827" s="236" t="s">
        <v>525</v>
      </c>
    </row>
    <row r="4828" spans="2:51" s="13" customFormat="1" ht="11.25">
      <c r="B4828" s="204"/>
      <c r="C4828" s="205"/>
      <c r="D4828" s="206" t="s">
        <v>546</v>
      </c>
      <c r="E4828" s="207" t="s">
        <v>19</v>
      </c>
      <c r="F4828" s="208" t="s">
        <v>4797</v>
      </c>
      <c r="G4828" s="205"/>
      <c r="H4828" s="209">
        <v>23.48</v>
      </c>
      <c r="I4828" s="210"/>
      <c r="J4828" s="205"/>
      <c r="K4828" s="205"/>
      <c r="L4828" s="211"/>
      <c r="M4828" s="212"/>
      <c r="N4828" s="213"/>
      <c r="O4828" s="213"/>
      <c r="P4828" s="213"/>
      <c r="Q4828" s="213"/>
      <c r="R4828" s="213"/>
      <c r="S4828" s="213"/>
      <c r="T4828" s="214"/>
      <c r="AT4828" s="215" t="s">
        <v>546</v>
      </c>
      <c r="AU4828" s="215" t="s">
        <v>85</v>
      </c>
      <c r="AV4828" s="13" t="s">
        <v>85</v>
      </c>
      <c r="AW4828" s="13" t="s">
        <v>33</v>
      </c>
      <c r="AX4828" s="13" t="s">
        <v>72</v>
      </c>
      <c r="AY4828" s="215" t="s">
        <v>525</v>
      </c>
    </row>
    <row r="4829" spans="2:51" s="13" customFormat="1" ht="11.25">
      <c r="B4829" s="204"/>
      <c r="C4829" s="205"/>
      <c r="D4829" s="206" t="s">
        <v>546</v>
      </c>
      <c r="E4829" s="207" t="s">
        <v>19</v>
      </c>
      <c r="F4829" s="208" t="s">
        <v>1958</v>
      </c>
      <c r="G4829" s="205"/>
      <c r="H4829" s="209">
        <v>-4.4999999999999998E-2</v>
      </c>
      <c r="I4829" s="210"/>
      <c r="J4829" s="205"/>
      <c r="K4829" s="205"/>
      <c r="L4829" s="211"/>
      <c r="M4829" s="212"/>
      <c r="N4829" s="213"/>
      <c r="O4829" s="213"/>
      <c r="P4829" s="213"/>
      <c r="Q4829" s="213"/>
      <c r="R4829" s="213"/>
      <c r="S4829" s="213"/>
      <c r="T4829" s="214"/>
      <c r="AT4829" s="215" t="s">
        <v>546</v>
      </c>
      <c r="AU4829" s="215" t="s">
        <v>85</v>
      </c>
      <c r="AV4829" s="13" t="s">
        <v>85</v>
      </c>
      <c r="AW4829" s="13" t="s">
        <v>33</v>
      </c>
      <c r="AX4829" s="13" t="s">
        <v>72</v>
      </c>
      <c r="AY4829" s="215" t="s">
        <v>525</v>
      </c>
    </row>
    <row r="4830" spans="2:51" s="13" customFormat="1" ht="11.25">
      <c r="B4830" s="204"/>
      <c r="C4830" s="205"/>
      <c r="D4830" s="206" t="s">
        <v>546</v>
      </c>
      <c r="E4830" s="207" t="s">
        <v>19</v>
      </c>
      <c r="F4830" s="208" t="s">
        <v>4798</v>
      </c>
      <c r="G4830" s="205"/>
      <c r="H4830" s="209">
        <v>-1.4</v>
      </c>
      <c r="I4830" s="210"/>
      <c r="J4830" s="205"/>
      <c r="K4830" s="205"/>
      <c r="L4830" s="211"/>
      <c r="M4830" s="212"/>
      <c r="N4830" s="213"/>
      <c r="O4830" s="213"/>
      <c r="P4830" s="213"/>
      <c r="Q4830" s="213"/>
      <c r="R4830" s="213"/>
      <c r="S4830" s="213"/>
      <c r="T4830" s="214"/>
      <c r="AT4830" s="215" t="s">
        <v>546</v>
      </c>
      <c r="AU4830" s="215" t="s">
        <v>85</v>
      </c>
      <c r="AV4830" s="13" t="s">
        <v>85</v>
      </c>
      <c r="AW4830" s="13" t="s">
        <v>33</v>
      </c>
      <c r="AX4830" s="13" t="s">
        <v>72</v>
      </c>
      <c r="AY4830" s="215" t="s">
        <v>525</v>
      </c>
    </row>
    <row r="4831" spans="2:51" s="15" customFormat="1" ht="11.25">
      <c r="B4831" s="227"/>
      <c r="C4831" s="228"/>
      <c r="D4831" s="206" t="s">
        <v>546</v>
      </c>
      <c r="E4831" s="229" t="s">
        <v>19</v>
      </c>
      <c r="F4831" s="230" t="s">
        <v>1900</v>
      </c>
      <c r="G4831" s="228"/>
      <c r="H4831" s="229" t="s">
        <v>19</v>
      </c>
      <c r="I4831" s="231"/>
      <c r="J4831" s="228"/>
      <c r="K4831" s="228"/>
      <c r="L4831" s="232"/>
      <c r="M4831" s="233"/>
      <c r="N4831" s="234"/>
      <c r="O4831" s="234"/>
      <c r="P4831" s="234"/>
      <c r="Q4831" s="234"/>
      <c r="R4831" s="234"/>
      <c r="S4831" s="234"/>
      <c r="T4831" s="235"/>
      <c r="AT4831" s="236" t="s">
        <v>546</v>
      </c>
      <c r="AU4831" s="236" t="s">
        <v>85</v>
      </c>
      <c r="AV4831" s="15" t="s">
        <v>79</v>
      </c>
      <c r="AW4831" s="15" t="s">
        <v>33</v>
      </c>
      <c r="AX4831" s="15" t="s">
        <v>72</v>
      </c>
      <c r="AY4831" s="236" t="s">
        <v>525</v>
      </c>
    </row>
    <row r="4832" spans="2:51" s="13" customFormat="1" ht="11.25">
      <c r="B4832" s="204"/>
      <c r="C4832" s="205"/>
      <c r="D4832" s="206" t="s">
        <v>546</v>
      </c>
      <c r="E4832" s="207" t="s">
        <v>19</v>
      </c>
      <c r="F4832" s="208" t="s">
        <v>4799</v>
      </c>
      <c r="G4832" s="205"/>
      <c r="H4832" s="209">
        <v>28.4</v>
      </c>
      <c r="I4832" s="210"/>
      <c r="J4832" s="205"/>
      <c r="K4832" s="205"/>
      <c r="L4832" s="211"/>
      <c r="M4832" s="212"/>
      <c r="N4832" s="213"/>
      <c r="O4832" s="213"/>
      <c r="P4832" s="213"/>
      <c r="Q4832" s="213"/>
      <c r="R4832" s="213"/>
      <c r="S4832" s="213"/>
      <c r="T4832" s="214"/>
      <c r="AT4832" s="215" t="s">
        <v>546</v>
      </c>
      <c r="AU4832" s="215" t="s">
        <v>85</v>
      </c>
      <c r="AV4832" s="13" t="s">
        <v>85</v>
      </c>
      <c r="AW4832" s="13" t="s">
        <v>33</v>
      </c>
      <c r="AX4832" s="13" t="s">
        <v>72</v>
      </c>
      <c r="AY4832" s="215" t="s">
        <v>525</v>
      </c>
    </row>
    <row r="4833" spans="2:51" s="13" customFormat="1" ht="11.25">
      <c r="B4833" s="204"/>
      <c r="C4833" s="205"/>
      <c r="D4833" s="206" t="s">
        <v>546</v>
      </c>
      <c r="E4833" s="207" t="s">
        <v>19</v>
      </c>
      <c r="F4833" s="208" t="s">
        <v>1960</v>
      </c>
      <c r="G4833" s="205"/>
      <c r="H4833" s="209">
        <v>1.4999999999999999E-2</v>
      </c>
      <c r="I4833" s="210"/>
      <c r="J4833" s="205"/>
      <c r="K4833" s="205"/>
      <c r="L4833" s="211"/>
      <c r="M4833" s="212"/>
      <c r="N4833" s="213"/>
      <c r="O4833" s="213"/>
      <c r="P4833" s="213"/>
      <c r="Q4833" s="213"/>
      <c r="R4833" s="213"/>
      <c r="S4833" s="213"/>
      <c r="T4833" s="214"/>
      <c r="AT4833" s="215" t="s">
        <v>546</v>
      </c>
      <c r="AU4833" s="215" t="s">
        <v>85</v>
      </c>
      <c r="AV4833" s="13" t="s">
        <v>85</v>
      </c>
      <c r="AW4833" s="13" t="s">
        <v>33</v>
      </c>
      <c r="AX4833" s="13" t="s">
        <v>72</v>
      </c>
      <c r="AY4833" s="215" t="s">
        <v>525</v>
      </c>
    </row>
    <row r="4834" spans="2:51" s="13" customFormat="1" ht="11.25">
      <c r="B4834" s="204"/>
      <c r="C4834" s="205"/>
      <c r="D4834" s="206" t="s">
        <v>546</v>
      </c>
      <c r="E4834" s="207" t="s">
        <v>19</v>
      </c>
      <c r="F4834" s="208" t="s">
        <v>4800</v>
      </c>
      <c r="G4834" s="205"/>
      <c r="H4834" s="209">
        <v>-1.8</v>
      </c>
      <c r="I4834" s="210"/>
      <c r="J4834" s="205"/>
      <c r="K4834" s="205"/>
      <c r="L4834" s="211"/>
      <c r="M4834" s="212"/>
      <c r="N4834" s="213"/>
      <c r="O4834" s="213"/>
      <c r="P4834" s="213"/>
      <c r="Q4834" s="213"/>
      <c r="R4834" s="213"/>
      <c r="S4834" s="213"/>
      <c r="T4834" s="214"/>
      <c r="AT4834" s="215" t="s">
        <v>546</v>
      </c>
      <c r="AU4834" s="215" t="s">
        <v>85</v>
      </c>
      <c r="AV4834" s="13" t="s">
        <v>85</v>
      </c>
      <c r="AW4834" s="13" t="s">
        <v>33</v>
      </c>
      <c r="AX4834" s="13" t="s">
        <v>72</v>
      </c>
      <c r="AY4834" s="215" t="s">
        <v>525</v>
      </c>
    </row>
    <row r="4835" spans="2:51" s="15" customFormat="1" ht="11.25">
      <c r="B4835" s="227"/>
      <c r="C4835" s="228"/>
      <c r="D4835" s="206" t="s">
        <v>546</v>
      </c>
      <c r="E4835" s="229" t="s">
        <v>19</v>
      </c>
      <c r="F4835" s="230" t="s">
        <v>1976</v>
      </c>
      <c r="G4835" s="228"/>
      <c r="H4835" s="229" t="s">
        <v>19</v>
      </c>
      <c r="I4835" s="231"/>
      <c r="J4835" s="228"/>
      <c r="K4835" s="228"/>
      <c r="L4835" s="232"/>
      <c r="M4835" s="233"/>
      <c r="N4835" s="234"/>
      <c r="O4835" s="234"/>
      <c r="P4835" s="234"/>
      <c r="Q4835" s="234"/>
      <c r="R4835" s="234"/>
      <c r="S4835" s="234"/>
      <c r="T4835" s="235"/>
      <c r="AT4835" s="236" t="s">
        <v>546</v>
      </c>
      <c r="AU4835" s="236" t="s">
        <v>85</v>
      </c>
      <c r="AV4835" s="15" t="s">
        <v>79</v>
      </c>
      <c r="AW4835" s="15" t="s">
        <v>33</v>
      </c>
      <c r="AX4835" s="15" t="s">
        <v>72</v>
      </c>
      <c r="AY4835" s="236" t="s">
        <v>525</v>
      </c>
    </row>
    <row r="4836" spans="2:51" s="13" customFormat="1" ht="11.25">
      <c r="B4836" s="204"/>
      <c r="C4836" s="205"/>
      <c r="D4836" s="206" t="s">
        <v>546</v>
      </c>
      <c r="E4836" s="207" t="s">
        <v>19</v>
      </c>
      <c r="F4836" s="208" t="s">
        <v>4801</v>
      </c>
      <c r="G4836" s="205"/>
      <c r="H4836" s="209">
        <v>1.8</v>
      </c>
      <c r="I4836" s="210"/>
      <c r="J4836" s="205"/>
      <c r="K4836" s="205"/>
      <c r="L4836" s="211"/>
      <c r="M4836" s="212"/>
      <c r="N4836" s="213"/>
      <c r="O4836" s="213"/>
      <c r="P4836" s="213"/>
      <c r="Q4836" s="213"/>
      <c r="R4836" s="213"/>
      <c r="S4836" s="213"/>
      <c r="T4836" s="214"/>
      <c r="AT4836" s="215" t="s">
        <v>546</v>
      </c>
      <c r="AU4836" s="215" t="s">
        <v>85</v>
      </c>
      <c r="AV4836" s="13" t="s">
        <v>85</v>
      </c>
      <c r="AW4836" s="13" t="s">
        <v>33</v>
      </c>
      <c r="AX4836" s="13" t="s">
        <v>72</v>
      </c>
      <c r="AY4836" s="215" t="s">
        <v>525</v>
      </c>
    </row>
    <row r="4837" spans="2:51" s="15" customFormat="1" ht="11.25">
      <c r="B4837" s="227"/>
      <c r="C4837" s="228"/>
      <c r="D4837" s="206" t="s">
        <v>546</v>
      </c>
      <c r="E4837" s="229" t="s">
        <v>19</v>
      </c>
      <c r="F4837" s="230" t="s">
        <v>1980</v>
      </c>
      <c r="G4837" s="228"/>
      <c r="H4837" s="229" t="s">
        <v>19</v>
      </c>
      <c r="I4837" s="231"/>
      <c r="J4837" s="228"/>
      <c r="K4837" s="228"/>
      <c r="L4837" s="232"/>
      <c r="M4837" s="233"/>
      <c r="N4837" s="234"/>
      <c r="O4837" s="234"/>
      <c r="P4837" s="234"/>
      <c r="Q4837" s="234"/>
      <c r="R4837" s="234"/>
      <c r="S4837" s="234"/>
      <c r="T4837" s="235"/>
      <c r="AT4837" s="236" t="s">
        <v>546</v>
      </c>
      <c r="AU4837" s="236" t="s">
        <v>85</v>
      </c>
      <c r="AV4837" s="15" t="s">
        <v>79</v>
      </c>
      <c r="AW4837" s="15" t="s">
        <v>33</v>
      </c>
      <c r="AX4837" s="15" t="s">
        <v>72</v>
      </c>
      <c r="AY4837" s="236" t="s">
        <v>525</v>
      </c>
    </row>
    <row r="4838" spans="2:51" s="13" customFormat="1" ht="11.25">
      <c r="B4838" s="204"/>
      <c r="C4838" s="205"/>
      <c r="D4838" s="206" t="s">
        <v>546</v>
      </c>
      <c r="E4838" s="207" t="s">
        <v>19</v>
      </c>
      <c r="F4838" s="208" t="s">
        <v>4802</v>
      </c>
      <c r="G4838" s="205"/>
      <c r="H4838" s="209">
        <v>2.4</v>
      </c>
      <c r="I4838" s="210"/>
      <c r="J4838" s="205"/>
      <c r="K4838" s="205"/>
      <c r="L4838" s="211"/>
      <c r="M4838" s="212"/>
      <c r="N4838" s="213"/>
      <c r="O4838" s="213"/>
      <c r="P4838" s="213"/>
      <c r="Q4838" s="213"/>
      <c r="R4838" s="213"/>
      <c r="S4838" s="213"/>
      <c r="T4838" s="214"/>
      <c r="AT4838" s="215" t="s">
        <v>546</v>
      </c>
      <c r="AU4838" s="215" t="s">
        <v>85</v>
      </c>
      <c r="AV4838" s="13" t="s">
        <v>85</v>
      </c>
      <c r="AW4838" s="13" t="s">
        <v>33</v>
      </c>
      <c r="AX4838" s="13" t="s">
        <v>72</v>
      </c>
      <c r="AY4838" s="215" t="s">
        <v>525</v>
      </c>
    </row>
    <row r="4839" spans="2:51" s="15" customFormat="1" ht="11.25">
      <c r="B4839" s="227"/>
      <c r="C4839" s="228"/>
      <c r="D4839" s="206" t="s">
        <v>546</v>
      </c>
      <c r="E4839" s="229" t="s">
        <v>19</v>
      </c>
      <c r="F4839" s="230" t="s">
        <v>1983</v>
      </c>
      <c r="G4839" s="228"/>
      <c r="H4839" s="229" t="s">
        <v>19</v>
      </c>
      <c r="I4839" s="231"/>
      <c r="J4839" s="228"/>
      <c r="K4839" s="228"/>
      <c r="L4839" s="232"/>
      <c r="M4839" s="233"/>
      <c r="N4839" s="234"/>
      <c r="O4839" s="234"/>
      <c r="P4839" s="234"/>
      <c r="Q4839" s="234"/>
      <c r="R4839" s="234"/>
      <c r="S4839" s="234"/>
      <c r="T4839" s="235"/>
      <c r="AT4839" s="236" t="s">
        <v>546</v>
      </c>
      <c r="AU4839" s="236" t="s">
        <v>85</v>
      </c>
      <c r="AV4839" s="15" t="s">
        <v>79</v>
      </c>
      <c r="AW4839" s="15" t="s">
        <v>33</v>
      </c>
      <c r="AX4839" s="15" t="s">
        <v>72</v>
      </c>
      <c r="AY4839" s="236" t="s">
        <v>525</v>
      </c>
    </row>
    <row r="4840" spans="2:51" s="13" customFormat="1" ht="11.25">
      <c r="B4840" s="204"/>
      <c r="C4840" s="205"/>
      <c r="D4840" s="206" t="s">
        <v>546</v>
      </c>
      <c r="E4840" s="207" t="s">
        <v>19</v>
      </c>
      <c r="F4840" s="208" t="s">
        <v>4803</v>
      </c>
      <c r="G4840" s="205"/>
      <c r="H4840" s="209">
        <v>2.76</v>
      </c>
      <c r="I4840" s="210"/>
      <c r="J4840" s="205"/>
      <c r="K4840" s="205"/>
      <c r="L4840" s="211"/>
      <c r="M4840" s="212"/>
      <c r="N4840" s="213"/>
      <c r="O4840" s="213"/>
      <c r="P4840" s="213"/>
      <c r="Q4840" s="213"/>
      <c r="R4840" s="213"/>
      <c r="S4840" s="213"/>
      <c r="T4840" s="214"/>
      <c r="AT4840" s="215" t="s">
        <v>546</v>
      </c>
      <c r="AU4840" s="215" t="s">
        <v>85</v>
      </c>
      <c r="AV4840" s="13" t="s">
        <v>85</v>
      </c>
      <c r="AW4840" s="13" t="s">
        <v>33</v>
      </c>
      <c r="AX4840" s="13" t="s">
        <v>72</v>
      </c>
      <c r="AY4840" s="215" t="s">
        <v>525</v>
      </c>
    </row>
    <row r="4841" spans="2:51" s="13" customFormat="1" ht="11.25">
      <c r="B4841" s="204"/>
      <c r="C4841" s="205"/>
      <c r="D4841" s="206" t="s">
        <v>546</v>
      </c>
      <c r="E4841" s="207" t="s">
        <v>19</v>
      </c>
      <c r="F4841" s="208" t="s">
        <v>4804</v>
      </c>
      <c r="G4841" s="205"/>
      <c r="H4841" s="209">
        <v>1.8120000000000001</v>
      </c>
      <c r="I4841" s="210"/>
      <c r="J4841" s="205"/>
      <c r="K4841" s="205"/>
      <c r="L4841" s="211"/>
      <c r="M4841" s="212"/>
      <c r="N4841" s="213"/>
      <c r="O4841" s="213"/>
      <c r="P4841" s="213"/>
      <c r="Q4841" s="213"/>
      <c r="R4841" s="213"/>
      <c r="S4841" s="213"/>
      <c r="T4841" s="214"/>
      <c r="AT4841" s="215" t="s">
        <v>546</v>
      </c>
      <c r="AU4841" s="215" t="s">
        <v>85</v>
      </c>
      <c r="AV4841" s="13" t="s">
        <v>85</v>
      </c>
      <c r="AW4841" s="13" t="s">
        <v>33</v>
      </c>
      <c r="AX4841" s="13" t="s">
        <v>72</v>
      </c>
      <c r="AY4841" s="215" t="s">
        <v>525</v>
      </c>
    </row>
    <row r="4842" spans="2:51" s="15" customFormat="1" ht="11.25">
      <c r="B4842" s="227"/>
      <c r="C4842" s="228"/>
      <c r="D4842" s="206" t="s">
        <v>546</v>
      </c>
      <c r="E4842" s="229" t="s">
        <v>19</v>
      </c>
      <c r="F4842" s="230" t="s">
        <v>1988</v>
      </c>
      <c r="G4842" s="228"/>
      <c r="H4842" s="229" t="s">
        <v>19</v>
      </c>
      <c r="I4842" s="231"/>
      <c r="J4842" s="228"/>
      <c r="K4842" s="228"/>
      <c r="L4842" s="232"/>
      <c r="M4842" s="233"/>
      <c r="N4842" s="234"/>
      <c r="O4842" s="234"/>
      <c r="P4842" s="234"/>
      <c r="Q4842" s="234"/>
      <c r="R4842" s="234"/>
      <c r="S4842" s="234"/>
      <c r="T4842" s="235"/>
      <c r="AT4842" s="236" t="s">
        <v>546</v>
      </c>
      <c r="AU4842" s="236" t="s">
        <v>85</v>
      </c>
      <c r="AV4842" s="15" t="s">
        <v>79</v>
      </c>
      <c r="AW4842" s="15" t="s">
        <v>33</v>
      </c>
      <c r="AX4842" s="15" t="s">
        <v>72</v>
      </c>
      <c r="AY4842" s="236" t="s">
        <v>525</v>
      </c>
    </row>
    <row r="4843" spans="2:51" s="13" customFormat="1" ht="11.25">
      <c r="B4843" s="204"/>
      <c r="C4843" s="205"/>
      <c r="D4843" s="206" t="s">
        <v>546</v>
      </c>
      <c r="E4843" s="207" t="s">
        <v>19</v>
      </c>
      <c r="F4843" s="208" t="s">
        <v>4805</v>
      </c>
      <c r="G4843" s="205"/>
      <c r="H4843" s="209">
        <v>18.600000000000001</v>
      </c>
      <c r="I4843" s="210"/>
      <c r="J4843" s="205"/>
      <c r="K4843" s="205"/>
      <c r="L4843" s="211"/>
      <c r="M4843" s="212"/>
      <c r="N4843" s="213"/>
      <c r="O4843" s="213"/>
      <c r="P4843" s="213"/>
      <c r="Q4843" s="213"/>
      <c r="R4843" s="213"/>
      <c r="S4843" s="213"/>
      <c r="T4843" s="214"/>
      <c r="AT4843" s="215" t="s">
        <v>546</v>
      </c>
      <c r="AU4843" s="215" t="s">
        <v>85</v>
      </c>
      <c r="AV4843" s="13" t="s">
        <v>85</v>
      </c>
      <c r="AW4843" s="13" t="s">
        <v>33</v>
      </c>
      <c r="AX4843" s="13" t="s">
        <v>72</v>
      </c>
      <c r="AY4843" s="215" t="s">
        <v>525</v>
      </c>
    </row>
    <row r="4844" spans="2:51" s="13" customFormat="1" ht="11.25">
      <c r="B4844" s="204"/>
      <c r="C4844" s="205"/>
      <c r="D4844" s="206" t="s">
        <v>546</v>
      </c>
      <c r="E4844" s="207" t="s">
        <v>19</v>
      </c>
      <c r="F4844" s="208" t="s">
        <v>4806</v>
      </c>
      <c r="G4844" s="205"/>
      <c r="H4844" s="209">
        <v>-1</v>
      </c>
      <c r="I4844" s="210"/>
      <c r="J4844" s="205"/>
      <c r="K4844" s="205"/>
      <c r="L4844" s="211"/>
      <c r="M4844" s="212"/>
      <c r="N4844" s="213"/>
      <c r="O4844" s="213"/>
      <c r="P4844" s="213"/>
      <c r="Q4844" s="213"/>
      <c r="R4844" s="213"/>
      <c r="S4844" s="213"/>
      <c r="T4844" s="214"/>
      <c r="AT4844" s="215" t="s">
        <v>546</v>
      </c>
      <c r="AU4844" s="215" t="s">
        <v>85</v>
      </c>
      <c r="AV4844" s="13" t="s">
        <v>85</v>
      </c>
      <c r="AW4844" s="13" t="s">
        <v>33</v>
      </c>
      <c r="AX4844" s="13" t="s">
        <v>72</v>
      </c>
      <c r="AY4844" s="215" t="s">
        <v>525</v>
      </c>
    </row>
    <row r="4845" spans="2:51" s="15" customFormat="1" ht="11.25">
      <c r="B4845" s="227"/>
      <c r="C4845" s="228"/>
      <c r="D4845" s="206" t="s">
        <v>546</v>
      </c>
      <c r="E4845" s="229" t="s">
        <v>19</v>
      </c>
      <c r="F4845" s="230" t="s">
        <v>1990</v>
      </c>
      <c r="G4845" s="228"/>
      <c r="H4845" s="229" t="s">
        <v>19</v>
      </c>
      <c r="I4845" s="231"/>
      <c r="J4845" s="228"/>
      <c r="K4845" s="228"/>
      <c r="L4845" s="232"/>
      <c r="M4845" s="233"/>
      <c r="N4845" s="234"/>
      <c r="O4845" s="234"/>
      <c r="P4845" s="234"/>
      <c r="Q4845" s="234"/>
      <c r="R4845" s="234"/>
      <c r="S4845" s="234"/>
      <c r="T4845" s="235"/>
      <c r="AT4845" s="236" t="s">
        <v>546</v>
      </c>
      <c r="AU4845" s="236" t="s">
        <v>85</v>
      </c>
      <c r="AV4845" s="15" t="s">
        <v>79</v>
      </c>
      <c r="AW4845" s="15" t="s">
        <v>33</v>
      </c>
      <c r="AX4845" s="15" t="s">
        <v>72</v>
      </c>
      <c r="AY4845" s="236" t="s">
        <v>525</v>
      </c>
    </row>
    <row r="4846" spans="2:51" s="13" customFormat="1" ht="11.25">
      <c r="B4846" s="204"/>
      <c r="C4846" s="205"/>
      <c r="D4846" s="206" t="s">
        <v>546</v>
      </c>
      <c r="E4846" s="207" t="s">
        <v>19</v>
      </c>
      <c r="F4846" s="208" t="s">
        <v>1991</v>
      </c>
      <c r="G4846" s="205"/>
      <c r="H4846" s="209">
        <v>21.044</v>
      </c>
      <c r="I4846" s="210"/>
      <c r="J4846" s="205"/>
      <c r="K4846" s="205"/>
      <c r="L4846" s="211"/>
      <c r="M4846" s="212"/>
      <c r="N4846" s="213"/>
      <c r="O4846" s="213"/>
      <c r="P4846" s="213"/>
      <c r="Q4846" s="213"/>
      <c r="R4846" s="213"/>
      <c r="S4846" s="213"/>
      <c r="T4846" s="214"/>
      <c r="AT4846" s="215" t="s">
        <v>546</v>
      </c>
      <c r="AU4846" s="215" t="s">
        <v>85</v>
      </c>
      <c r="AV4846" s="13" t="s">
        <v>85</v>
      </c>
      <c r="AW4846" s="13" t="s">
        <v>33</v>
      </c>
      <c r="AX4846" s="13" t="s">
        <v>72</v>
      </c>
      <c r="AY4846" s="215" t="s">
        <v>525</v>
      </c>
    </row>
    <row r="4847" spans="2:51" s="13" customFormat="1" ht="11.25">
      <c r="B4847" s="204"/>
      <c r="C4847" s="205"/>
      <c r="D4847" s="206" t="s">
        <v>546</v>
      </c>
      <c r="E4847" s="207" t="s">
        <v>19</v>
      </c>
      <c r="F4847" s="208" t="s">
        <v>1992</v>
      </c>
      <c r="G4847" s="205"/>
      <c r="H4847" s="209">
        <v>-2.4300000000000002</v>
      </c>
      <c r="I4847" s="210"/>
      <c r="J4847" s="205"/>
      <c r="K4847" s="205"/>
      <c r="L4847" s="211"/>
      <c r="M4847" s="212"/>
      <c r="N4847" s="213"/>
      <c r="O4847" s="213"/>
      <c r="P4847" s="213"/>
      <c r="Q4847" s="213"/>
      <c r="R4847" s="213"/>
      <c r="S4847" s="213"/>
      <c r="T4847" s="214"/>
      <c r="AT4847" s="215" t="s">
        <v>546</v>
      </c>
      <c r="AU4847" s="215" t="s">
        <v>85</v>
      </c>
      <c r="AV4847" s="13" t="s">
        <v>85</v>
      </c>
      <c r="AW4847" s="13" t="s">
        <v>33</v>
      </c>
      <c r="AX4847" s="13" t="s">
        <v>72</v>
      </c>
      <c r="AY4847" s="215" t="s">
        <v>525</v>
      </c>
    </row>
    <row r="4848" spans="2:51" s="15" customFormat="1" ht="11.25">
      <c r="B4848" s="227"/>
      <c r="C4848" s="228"/>
      <c r="D4848" s="206" t="s">
        <v>546</v>
      </c>
      <c r="E4848" s="229" t="s">
        <v>19</v>
      </c>
      <c r="F4848" s="230" t="s">
        <v>1993</v>
      </c>
      <c r="G4848" s="228"/>
      <c r="H4848" s="229" t="s">
        <v>19</v>
      </c>
      <c r="I4848" s="231"/>
      <c r="J4848" s="228"/>
      <c r="K4848" s="228"/>
      <c r="L4848" s="232"/>
      <c r="M4848" s="233"/>
      <c r="N4848" s="234"/>
      <c r="O4848" s="234"/>
      <c r="P4848" s="234"/>
      <c r="Q4848" s="234"/>
      <c r="R4848" s="234"/>
      <c r="S4848" s="234"/>
      <c r="T4848" s="235"/>
      <c r="AT4848" s="236" t="s">
        <v>546</v>
      </c>
      <c r="AU4848" s="236" t="s">
        <v>85</v>
      </c>
      <c r="AV4848" s="15" t="s">
        <v>79</v>
      </c>
      <c r="AW4848" s="15" t="s">
        <v>33</v>
      </c>
      <c r="AX4848" s="15" t="s">
        <v>72</v>
      </c>
      <c r="AY4848" s="236" t="s">
        <v>525</v>
      </c>
    </row>
    <row r="4849" spans="2:51" s="13" customFormat="1" ht="11.25">
      <c r="B4849" s="204"/>
      <c r="C4849" s="205"/>
      <c r="D4849" s="206" t="s">
        <v>546</v>
      </c>
      <c r="E4849" s="207" t="s">
        <v>19</v>
      </c>
      <c r="F4849" s="208" t="s">
        <v>1994</v>
      </c>
      <c r="G4849" s="205"/>
      <c r="H4849" s="209">
        <v>16.739999999999998</v>
      </c>
      <c r="I4849" s="210"/>
      <c r="J4849" s="205"/>
      <c r="K4849" s="205"/>
      <c r="L4849" s="211"/>
      <c r="M4849" s="212"/>
      <c r="N4849" s="213"/>
      <c r="O4849" s="213"/>
      <c r="P4849" s="213"/>
      <c r="Q4849" s="213"/>
      <c r="R4849" s="213"/>
      <c r="S4849" s="213"/>
      <c r="T4849" s="214"/>
      <c r="AT4849" s="215" t="s">
        <v>546</v>
      </c>
      <c r="AU4849" s="215" t="s">
        <v>85</v>
      </c>
      <c r="AV4849" s="13" t="s">
        <v>85</v>
      </c>
      <c r="AW4849" s="13" t="s">
        <v>33</v>
      </c>
      <c r="AX4849" s="13" t="s">
        <v>72</v>
      </c>
      <c r="AY4849" s="215" t="s">
        <v>525</v>
      </c>
    </row>
    <row r="4850" spans="2:51" s="13" customFormat="1" ht="11.25">
      <c r="B4850" s="204"/>
      <c r="C4850" s="205"/>
      <c r="D4850" s="206" t="s">
        <v>546</v>
      </c>
      <c r="E4850" s="207" t="s">
        <v>19</v>
      </c>
      <c r="F4850" s="208" t="s">
        <v>1950</v>
      </c>
      <c r="G4850" s="205"/>
      <c r="H4850" s="209">
        <v>-1.47</v>
      </c>
      <c r="I4850" s="210"/>
      <c r="J4850" s="205"/>
      <c r="K4850" s="205"/>
      <c r="L4850" s="211"/>
      <c r="M4850" s="212"/>
      <c r="N4850" s="213"/>
      <c r="O4850" s="213"/>
      <c r="P4850" s="213"/>
      <c r="Q4850" s="213"/>
      <c r="R4850" s="213"/>
      <c r="S4850" s="213"/>
      <c r="T4850" s="214"/>
      <c r="AT4850" s="215" t="s">
        <v>546</v>
      </c>
      <c r="AU4850" s="215" t="s">
        <v>85</v>
      </c>
      <c r="AV4850" s="13" t="s">
        <v>85</v>
      </c>
      <c r="AW4850" s="13" t="s">
        <v>33</v>
      </c>
      <c r="AX4850" s="13" t="s">
        <v>72</v>
      </c>
      <c r="AY4850" s="215" t="s">
        <v>525</v>
      </c>
    </row>
    <row r="4851" spans="2:51" s="13" customFormat="1" ht="11.25">
      <c r="B4851" s="204"/>
      <c r="C4851" s="205"/>
      <c r="D4851" s="206" t="s">
        <v>546</v>
      </c>
      <c r="E4851" s="207" t="s">
        <v>19</v>
      </c>
      <c r="F4851" s="208" t="s">
        <v>1995</v>
      </c>
      <c r="G4851" s="205"/>
      <c r="H4851" s="209">
        <v>-0.26</v>
      </c>
      <c r="I4851" s="210"/>
      <c r="J4851" s="205"/>
      <c r="K4851" s="205"/>
      <c r="L4851" s="211"/>
      <c r="M4851" s="212"/>
      <c r="N4851" s="213"/>
      <c r="O4851" s="213"/>
      <c r="P4851" s="213"/>
      <c r="Q4851" s="213"/>
      <c r="R4851" s="213"/>
      <c r="S4851" s="213"/>
      <c r="T4851" s="214"/>
      <c r="AT4851" s="215" t="s">
        <v>546</v>
      </c>
      <c r="AU4851" s="215" t="s">
        <v>85</v>
      </c>
      <c r="AV4851" s="13" t="s">
        <v>85</v>
      </c>
      <c r="AW4851" s="13" t="s">
        <v>33</v>
      </c>
      <c r="AX4851" s="13" t="s">
        <v>72</v>
      </c>
      <c r="AY4851" s="215" t="s">
        <v>525</v>
      </c>
    </row>
    <row r="4852" spans="2:51" s="15" customFormat="1" ht="11.25">
      <c r="B4852" s="227"/>
      <c r="C4852" s="228"/>
      <c r="D4852" s="206" t="s">
        <v>546</v>
      </c>
      <c r="E4852" s="229" t="s">
        <v>19</v>
      </c>
      <c r="F4852" s="230" t="s">
        <v>2009</v>
      </c>
      <c r="G4852" s="228"/>
      <c r="H4852" s="229" t="s">
        <v>19</v>
      </c>
      <c r="I4852" s="231"/>
      <c r="J4852" s="228"/>
      <c r="K4852" s="228"/>
      <c r="L4852" s="232"/>
      <c r="M4852" s="233"/>
      <c r="N4852" s="234"/>
      <c r="O4852" s="234"/>
      <c r="P4852" s="234"/>
      <c r="Q4852" s="234"/>
      <c r="R4852" s="234"/>
      <c r="S4852" s="234"/>
      <c r="T4852" s="235"/>
      <c r="AT4852" s="236" t="s">
        <v>546</v>
      </c>
      <c r="AU4852" s="236" t="s">
        <v>85</v>
      </c>
      <c r="AV4852" s="15" t="s">
        <v>79</v>
      </c>
      <c r="AW4852" s="15" t="s">
        <v>33</v>
      </c>
      <c r="AX4852" s="15" t="s">
        <v>72</v>
      </c>
      <c r="AY4852" s="236" t="s">
        <v>525</v>
      </c>
    </row>
    <row r="4853" spans="2:51" s="13" customFormat="1" ht="11.25">
      <c r="B4853" s="204"/>
      <c r="C4853" s="205"/>
      <c r="D4853" s="206" t="s">
        <v>546</v>
      </c>
      <c r="E4853" s="207" t="s">
        <v>19</v>
      </c>
      <c r="F4853" s="208" t="s">
        <v>2010</v>
      </c>
      <c r="G4853" s="205"/>
      <c r="H4853" s="209">
        <v>28.187999999999999</v>
      </c>
      <c r="I4853" s="210"/>
      <c r="J4853" s="205"/>
      <c r="K4853" s="205"/>
      <c r="L4853" s="211"/>
      <c r="M4853" s="212"/>
      <c r="N4853" s="213"/>
      <c r="O4853" s="213"/>
      <c r="P4853" s="213"/>
      <c r="Q4853" s="213"/>
      <c r="R4853" s="213"/>
      <c r="S4853" s="213"/>
      <c r="T4853" s="214"/>
      <c r="AT4853" s="215" t="s">
        <v>546</v>
      </c>
      <c r="AU4853" s="215" t="s">
        <v>85</v>
      </c>
      <c r="AV4853" s="13" t="s">
        <v>85</v>
      </c>
      <c r="AW4853" s="13" t="s">
        <v>33</v>
      </c>
      <c r="AX4853" s="13" t="s">
        <v>72</v>
      </c>
      <c r="AY4853" s="215" t="s">
        <v>525</v>
      </c>
    </row>
    <row r="4854" spans="2:51" s="13" customFormat="1" ht="11.25">
      <c r="B4854" s="204"/>
      <c r="C4854" s="205"/>
      <c r="D4854" s="206" t="s">
        <v>546</v>
      </c>
      <c r="E4854" s="207" t="s">
        <v>19</v>
      </c>
      <c r="F4854" s="208" t="s">
        <v>1880</v>
      </c>
      <c r="G4854" s="205"/>
      <c r="H4854" s="209">
        <v>-1.89</v>
      </c>
      <c r="I4854" s="210"/>
      <c r="J4854" s="205"/>
      <c r="K4854" s="205"/>
      <c r="L4854" s="211"/>
      <c r="M4854" s="212"/>
      <c r="N4854" s="213"/>
      <c r="O4854" s="213"/>
      <c r="P4854" s="213"/>
      <c r="Q4854" s="213"/>
      <c r="R4854" s="213"/>
      <c r="S4854" s="213"/>
      <c r="T4854" s="214"/>
      <c r="AT4854" s="215" t="s">
        <v>546</v>
      </c>
      <c r="AU4854" s="215" t="s">
        <v>85</v>
      </c>
      <c r="AV4854" s="13" t="s">
        <v>85</v>
      </c>
      <c r="AW4854" s="13" t="s">
        <v>33</v>
      </c>
      <c r="AX4854" s="13" t="s">
        <v>72</v>
      </c>
      <c r="AY4854" s="215" t="s">
        <v>525</v>
      </c>
    </row>
    <row r="4855" spans="2:51" s="13" customFormat="1" ht="11.25">
      <c r="B4855" s="204"/>
      <c r="C4855" s="205"/>
      <c r="D4855" s="206" t="s">
        <v>546</v>
      </c>
      <c r="E4855" s="207" t="s">
        <v>19</v>
      </c>
      <c r="F4855" s="208" t="s">
        <v>2011</v>
      </c>
      <c r="G4855" s="205"/>
      <c r="H4855" s="209">
        <v>-0.26300000000000001</v>
      </c>
      <c r="I4855" s="210"/>
      <c r="J4855" s="205"/>
      <c r="K4855" s="205"/>
      <c r="L4855" s="211"/>
      <c r="M4855" s="212"/>
      <c r="N4855" s="213"/>
      <c r="O4855" s="213"/>
      <c r="P4855" s="213"/>
      <c r="Q4855" s="213"/>
      <c r="R4855" s="213"/>
      <c r="S4855" s="213"/>
      <c r="T4855" s="214"/>
      <c r="AT4855" s="215" t="s">
        <v>546</v>
      </c>
      <c r="AU4855" s="215" t="s">
        <v>85</v>
      </c>
      <c r="AV4855" s="13" t="s">
        <v>85</v>
      </c>
      <c r="AW4855" s="13" t="s">
        <v>33</v>
      </c>
      <c r="AX4855" s="13" t="s">
        <v>72</v>
      </c>
      <c r="AY4855" s="215" t="s">
        <v>525</v>
      </c>
    </row>
    <row r="4856" spans="2:51" s="15" customFormat="1" ht="11.25">
      <c r="B4856" s="227"/>
      <c r="C4856" s="228"/>
      <c r="D4856" s="206" t="s">
        <v>546</v>
      </c>
      <c r="E4856" s="229" t="s">
        <v>19</v>
      </c>
      <c r="F4856" s="230" t="s">
        <v>2015</v>
      </c>
      <c r="G4856" s="228"/>
      <c r="H4856" s="229" t="s">
        <v>19</v>
      </c>
      <c r="I4856" s="231"/>
      <c r="J4856" s="228"/>
      <c r="K4856" s="228"/>
      <c r="L4856" s="232"/>
      <c r="M4856" s="233"/>
      <c r="N4856" s="234"/>
      <c r="O4856" s="234"/>
      <c r="P4856" s="234"/>
      <c r="Q4856" s="234"/>
      <c r="R4856" s="234"/>
      <c r="S4856" s="234"/>
      <c r="T4856" s="235"/>
      <c r="AT4856" s="236" t="s">
        <v>546</v>
      </c>
      <c r="AU4856" s="236" t="s">
        <v>85</v>
      </c>
      <c r="AV4856" s="15" t="s">
        <v>79</v>
      </c>
      <c r="AW4856" s="15" t="s">
        <v>33</v>
      </c>
      <c r="AX4856" s="15" t="s">
        <v>72</v>
      </c>
      <c r="AY4856" s="236" t="s">
        <v>525</v>
      </c>
    </row>
    <row r="4857" spans="2:51" s="13" customFormat="1" ht="11.25">
      <c r="B4857" s="204"/>
      <c r="C4857" s="205"/>
      <c r="D4857" s="206" t="s">
        <v>546</v>
      </c>
      <c r="E4857" s="207" t="s">
        <v>19</v>
      </c>
      <c r="F4857" s="208" t="s">
        <v>4807</v>
      </c>
      <c r="G4857" s="205"/>
      <c r="H4857" s="209">
        <v>2.2000000000000002</v>
      </c>
      <c r="I4857" s="210"/>
      <c r="J4857" s="205"/>
      <c r="K4857" s="205"/>
      <c r="L4857" s="211"/>
      <c r="M4857" s="212"/>
      <c r="N4857" s="213"/>
      <c r="O4857" s="213"/>
      <c r="P4857" s="213"/>
      <c r="Q4857" s="213"/>
      <c r="R4857" s="213"/>
      <c r="S4857" s="213"/>
      <c r="T4857" s="214"/>
      <c r="AT4857" s="215" t="s">
        <v>546</v>
      </c>
      <c r="AU4857" s="215" t="s">
        <v>85</v>
      </c>
      <c r="AV4857" s="13" t="s">
        <v>85</v>
      </c>
      <c r="AW4857" s="13" t="s">
        <v>33</v>
      </c>
      <c r="AX4857" s="13" t="s">
        <v>72</v>
      </c>
      <c r="AY4857" s="215" t="s">
        <v>525</v>
      </c>
    </row>
    <row r="4858" spans="2:51" s="15" customFormat="1" ht="11.25">
      <c r="B4858" s="227"/>
      <c r="C4858" s="228"/>
      <c r="D4858" s="206" t="s">
        <v>546</v>
      </c>
      <c r="E4858" s="229" t="s">
        <v>19</v>
      </c>
      <c r="F4858" s="230" t="s">
        <v>2019</v>
      </c>
      <c r="G4858" s="228"/>
      <c r="H4858" s="229" t="s">
        <v>19</v>
      </c>
      <c r="I4858" s="231"/>
      <c r="J4858" s="228"/>
      <c r="K4858" s="228"/>
      <c r="L4858" s="232"/>
      <c r="M4858" s="233"/>
      <c r="N4858" s="234"/>
      <c r="O4858" s="234"/>
      <c r="P4858" s="234"/>
      <c r="Q4858" s="234"/>
      <c r="R4858" s="234"/>
      <c r="S4858" s="234"/>
      <c r="T4858" s="235"/>
      <c r="AT4858" s="236" t="s">
        <v>546</v>
      </c>
      <c r="AU4858" s="236" t="s">
        <v>85</v>
      </c>
      <c r="AV4858" s="15" t="s">
        <v>79</v>
      </c>
      <c r="AW4858" s="15" t="s">
        <v>33</v>
      </c>
      <c r="AX4858" s="15" t="s">
        <v>72</v>
      </c>
      <c r="AY4858" s="236" t="s">
        <v>525</v>
      </c>
    </row>
    <row r="4859" spans="2:51" s="13" customFormat="1" ht="11.25">
      <c r="B4859" s="204"/>
      <c r="C4859" s="205"/>
      <c r="D4859" s="206" t="s">
        <v>546</v>
      </c>
      <c r="E4859" s="207" t="s">
        <v>19</v>
      </c>
      <c r="F4859" s="208" t="s">
        <v>2020</v>
      </c>
      <c r="G4859" s="205"/>
      <c r="H4859" s="209">
        <v>26.73</v>
      </c>
      <c r="I4859" s="210"/>
      <c r="J4859" s="205"/>
      <c r="K4859" s="205"/>
      <c r="L4859" s="211"/>
      <c r="M4859" s="212"/>
      <c r="N4859" s="213"/>
      <c r="O4859" s="213"/>
      <c r="P4859" s="213"/>
      <c r="Q4859" s="213"/>
      <c r="R4859" s="213"/>
      <c r="S4859" s="213"/>
      <c r="T4859" s="214"/>
      <c r="AT4859" s="215" t="s">
        <v>546</v>
      </c>
      <c r="AU4859" s="215" t="s">
        <v>85</v>
      </c>
      <c r="AV4859" s="13" t="s">
        <v>85</v>
      </c>
      <c r="AW4859" s="13" t="s">
        <v>33</v>
      </c>
      <c r="AX4859" s="13" t="s">
        <v>72</v>
      </c>
      <c r="AY4859" s="215" t="s">
        <v>525</v>
      </c>
    </row>
    <row r="4860" spans="2:51" s="13" customFormat="1" ht="11.25">
      <c r="B4860" s="204"/>
      <c r="C4860" s="205"/>
      <c r="D4860" s="206" t="s">
        <v>546</v>
      </c>
      <c r="E4860" s="207" t="s">
        <v>19</v>
      </c>
      <c r="F4860" s="208" t="s">
        <v>1880</v>
      </c>
      <c r="G4860" s="205"/>
      <c r="H4860" s="209">
        <v>-1.89</v>
      </c>
      <c r="I4860" s="210"/>
      <c r="J4860" s="205"/>
      <c r="K4860" s="205"/>
      <c r="L4860" s="211"/>
      <c r="M4860" s="212"/>
      <c r="N4860" s="213"/>
      <c r="O4860" s="213"/>
      <c r="P4860" s="213"/>
      <c r="Q4860" s="213"/>
      <c r="R4860" s="213"/>
      <c r="S4860" s="213"/>
      <c r="T4860" s="214"/>
      <c r="AT4860" s="215" t="s">
        <v>546</v>
      </c>
      <c r="AU4860" s="215" t="s">
        <v>85</v>
      </c>
      <c r="AV4860" s="13" t="s">
        <v>85</v>
      </c>
      <c r="AW4860" s="13" t="s">
        <v>33</v>
      </c>
      <c r="AX4860" s="13" t="s">
        <v>72</v>
      </c>
      <c r="AY4860" s="215" t="s">
        <v>525</v>
      </c>
    </row>
    <row r="4861" spans="2:51" s="13" customFormat="1" ht="11.25">
      <c r="B4861" s="204"/>
      <c r="C4861" s="205"/>
      <c r="D4861" s="206" t="s">
        <v>546</v>
      </c>
      <c r="E4861" s="207" t="s">
        <v>19</v>
      </c>
      <c r="F4861" s="208" t="s">
        <v>2011</v>
      </c>
      <c r="G4861" s="205"/>
      <c r="H4861" s="209">
        <v>-0.26300000000000001</v>
      </c>
      <c r="I4861" s="210"/>
      <c r="J4861" s="205"/>
      <c r="K4861" s="205"/>
      <c r="L4861" s="211"/>
      <c r="M4861" s="212"/>
      <c r="N4861" s="213"/>
      <c r="O4861" s="213"/>
      <c r="P4861" s="213"/>
      <c r="Q4861" s="213"/>
      <c r="R4861" s="213"/>
      <c r="S4861" s="213"/>
      <c r="T4861" s="214"/>
      <c r="AT4861" s="215" t="s">
        <v>546</v>
      </c>
      <c r="AU4861" s="215" t="s">
        <v>85</v>
      </c>
      <c r="AV4861" s="13" t="s">
        <v>85</v>
      </c>
      <c r="AW4861" s="13" t="s">
        <v>33</v>
      </c>
      <c r="AX4861" s="13" t="s">
        <v>72</v>
      </c>
      <c r="AY4861" s="215" t="s">
        <v>525</v>
      </c>
    </row>
    <row r="4862" spans="2:51" s="15" customFormat="1" ht="11.25">
      <c r="B4862" s="227"/>
      <c r="C4862" s="228"/>
      <c r="D4862" s="206" t="s">
        <v>546</v>
      </c>
      <c r="E4862" s="229" t="s">
        <v>19</v>
      </c>
      <c r="F4862" s="230" t="s">
        <v>2021</v>
      </c>
      <c r="G4862" s="228"/>
      <c r="H4862" s="229" t="s">
        <v>19</v>
      </c>
      <c r="I4862" s="231"/>
      <c r="J4862" s="228"/>
      <c r="K4862" s="228"/>
      <c r="L4862" s="232"/>
      <c r="M4862" s="233"/>
      <c r="N4862" s="234"/>
      <c r="O4862" s="234"/>
      <c r="P4862" s="234"/>
      <c r="Q4862" s="234"/>
      <c r="R4862" s="234"/>
      <c r="S4862" s="234"/>
      <c r="T4862" s="235"/>
      <c r="AT4862" s="236" t="s">
        <v>546</v>
      </c>
      <c r="AU4862" s="236" t="s">
        <v>85</v>
      </c>
      <c r="AV4862" s="15" t="s">
        <v>79</v>
      </c>
      <c r="AW4862" s="15" t="s">
        <v>33</v>
      </c>
      <c r="AX4862" s="15" t="s">
        <v>72</v>
      </c>
      <c r="AY4862" s="236" t="s">
        <v>525</v>
      </c>
    </row>
    <row r="4863" spans="2:51" s="13" customFormat="1" ht="11.25">
      <c r="B4863" s="204"/>
      <c r="C4863" s="205"/>
      <c r="D4863" s="206" t="s">
        <v>546</v>
      </c>
      <c r="E4863" s="207" t="s">
        <v>19</v>
      </c>
      <c r="F4863" s="208" t="s">
        <v>2020</v>
      </c>
      <c r="G4863" s="205"/>
      <c r="H4863" s="209">
        <v>26.73</v>
      </c>
      <c r="I4863" s="210"/>
      <c r="J4863" s="205"/>
      <c r="K4863" s="205"/>
      <c r="L4863" s="211"/>
      <c r="M4863" s="212"/>
      <c r="N4863" s="213"/>
      <c r="O4863" s="213"/>
      <c r="P4863" s="213"/>
      <c r="Q4863" s="213"/>
      <c r="R4863" s="213"/>
      <c r="S4863" s="213"/>
      <c r="T4863" s="214"/>
      <c r="AT4863" s="215" t="s">
        <v>546</v>
      </c>
      <c r="AU4863" s="215" t="s">
        <v>85</v>
      </c>
      <c r="AV4863" s="13" t="s">
        <v>85</v>
      </c>
      <c r="AW4863" s="13" t="s">
        <v>33</v>
      </c>
      <c r="AX4863" s="13" t="s">
        <v>72</v>
      </c>
      <c r="AY4863" s="215" t="s">
        <v>525</v>
      </c>
    </row>
    <row r="4864" spans="2:51" s="13" customFormat="1" ht="11.25">
      <c r="B4864" s="204"/>
      <c r="C4864" s="205"/>
      <c r="D4864" s="206" t="s">
        <v>546</v>
      </c>
      <c r="E4864" s="207" t="s">
        <v>19</v>
      </c>
      <c r="F4864" s="208" t="s">
        <v>1880</v>
      </c>
      <c r="G4864" s="205"/>
      <c r="H4864" s="209">
        <v>-1.89</v>
      </c>
      <c r="I4864" s="210"/>
      <c r="J4864" s="205"/>
      <c r="K4864" s="205"/>
      <c r="L4864" s="211"/>
      <c r="M4864" s="212"/>
      <c r="N4864" s="213"/>
      <c r="O4864" s="213"/>
      <c r="P4864" s="213"/>
      <c r="Q4864" s="213"/>
      <c r="R4864" s="213"/>
      <c r="S4864" s="213"/>
      <c r="T4864" s="214"/>
      <c r="AT4864" s="215" t="s">
        <v>546</v>
      </c>
      <c r="AU4864" s="215" t="s">
        <v>85</v>
      </c>
      <c r="AV4864" s="13" t="s">
        <v>85</v>
      </c>
      <c r="AW4864" s="13" t="s">
        <v>33</v>
      </c>
      <c r="AX4864" s="13" t="s">
        <v>72</v>
      </c>
      <c r="AY4864" s="215" t="s">
        <v>525</v>
      </c>
    </row>
    <row r="4865" spans="2:51" s="15" customFormat="1" ht="11.25">
      <c r="B4865" s="227"/>
      <c r="C4865" s="228"/>
      <c r="D4865" s="206" t="s">
        <v>546</v>
      </c>
      <c r="E4865" s="229" t="s">
        <v>19</v>
      </c>
      <c r="F4865" s="230" t="s">
        <v>2025</v>
      </c>
      <c r="G4865" s="228"/>
      <c r="H4865" s="229" t="s">
        <v>19</v>
      </c>
      <c r="I4865" s="231"/>
      <c r="J4865" s="228"/>
      <c r="K4865" s="228"/>
      <c r="L4865" s="232"/>
      <c r="M4865" s="233"/>
      <c r="N4865" s="234"/>
      <c r="O4865" s="234"/>
      <c r="P4865" s="234"/>
      <c r="Q4865" s="234"/>
      <c r="R4865" s="234"/>
      <c r="S4865" s="234"/>
      <c r="T4865" s="235"/>
      <c r="AT4865" s="236" t="s">
        <v>546</v>
      </c>
      <c r="AU4865" s="236" t="s">
        <v>85</v>
      </c>
      <c r="AV4865" s="15" t="s">
        <v>79</v>
      </c>
      <c r="AW4865" s="15" t="s">
        <v>33</v>
      </c>
      <c r="AX4865" s="15" t="s">
        <v>72</v>
      </c>
      <c r="AY4865" s="236" t="s">
        <v>525</v>
      </c>
    </row>
    <row r="4866" spans="2:51" s="13" customFormat="1" ht="11.25">
      <c r="B4866" s="204"/>
      <c r="C4866" s="205"/>
      <c r="D4866" s="206" t="s">
        <v>546</v>
      </c>
      <c r="E4866" s="207" t="s">
        <v>19</v>
      </c>
      <c r="F4866" s="208" t="s">
        <v>2020</v>
      </c>
      <c r="G4866" s="205"/>
      <c r="H4866" s="209">
        <v>26.73</v>
      </c>
      <c r="I4866" s="210"/>
      <c r="J4866" s="205"/>
      <c r="K4866" s="205"/>
      <c r="L4866" s="211"/>
      <c r="M4866" s="212"/>
      <c r="N4866" s="213"/>
      <c r="O4866" s="213"/>
      <c r="P4866" s="213"/>
      <c r="Q4866" s="213"/>
      <c r="R4866" s="213"/>
      <c r="S4866" s="213"/>
      <c r="T4866" s="214"/>
      <c r="AT4866" s="215" t="s">
        <v>546</v>
      </c>
      <c r="AU4866" s="215" t="s">
        <v>85</v>
      </c>
      <c r="AV4866" s="13" t="s">
        <v>85</v>
      </c>
      <c r="AW4866" s="13" t="s">
        <v>33</v>
      </c>
      <c r="AX4866" s="13" t="s">
        <v>72</v>
      </c>
      <c r="AY4866" s="215" t="s">
        <v>525</v>
      </c>
    </row>
    <row r="4867" spans="2:51" s="13" customFormat="1" ht="11.25">
      <c r="B4867" s="204"/>
      <c r="C4867" s="205"/>
      <c r="D4867" s="206" t="s">
        <v>546</v>
      </c>
      <c r="E4867" s="207" t="s">
        <v>19</v>
      </c>
      <c r="F4867" s="208" t="s">
        <v>1880</v>
      </c>
      <c r="G4867" s="205"/>
      <c r="H4867" s="209">
        <v>-1.89</v>
      </c>
      <c r="I4867" s="210"/>
      <c r="J4867" s="205"/>
      <c r="K4867" s="205"/>
      <c r="L4867" s="211"/>
      <c r="M4867" s="212"/>
      <c r="N4867" s="213"/>
      <c r="O4867" s="213"/>
      <c r="P4867" s="213"/>
      <c r="Q4867" s="213"/>
      <c r="R4867" s="213"/>
      <c r="S4867" s="213"/>
      <c r="T4867" s="214"/>
      <c r="AT4867" s="215" t="s">
        <v>546</v>
      </c>
      <c r="AU4867" s="215" t="s">
        <v>85</v>
      </c>
      <c r="AV4867" s="13" t="s">
        <v>85</v>
      </c>
      <c r="AW4867" s="13" t="s">
        <v>33</v>
      </c>
      <c r="AX4867" s="13" t="s">
        <v>72</v>
      </c>
      <c r="AY4867" s="215" t="s">
        <v>525</v>
      </c>
    </row>
    <row r="4868" spans="2:51" s="13" customFormat="1" ht="11.25">
      <c r="B4868" s="204"/>
      <c r="C4868" s="205"/>
      <c r="D4868" s="206" t="s">
        <v>546</v>
      </c>
      <c r="E4868" s="207" t="s">
        <v>19</v>
      </c>
      <c r="F4868" s="208" t="s">
        <v>2011</v>
      </c>
      <c r="G4868" s="205"/>
      <c r="H4868" s="209">
        <v>-0.26300000000000001</v>
      </c>
      <c r="I4868" s="210"/>
      <c r="J4868" s="205"/>
      <c r="K4868" s="205"/>
      <c r="L4868" s="211"/>
      <c r="M4868" s="212"/>
      <c r="N4868" s="213"/>
      <c r="O4868" s="213"/>
      <c r="P4868" s="213"/>
      <c r="Q4868" s="213"/>
      <c r="R4868" s="213"/>
      <c r="S4868" s="213"/>
      <c r="T4868" s="214"/>
      <c r="AT4868" s="215" t="s">
        <v>546</v>
      </c>
      <c r="AU4868" s="215" t="s">
        <v>85</v>
      </c>
      <c r="AV4868" s="13" t="s">
        <v>85</v>
      </c>
      <c r="AW4868" s="13" t="s">
        <v>33</v>
      </c>
      <c r="AX4868" s="13" t="s">
        <v>72</v>
      </c>
      <c r="AY4868" s="215" t="s">
        <v>525</v>
      </c>
    </row>
    <row r="4869" spans="2:51" s="15" customFormat="1" ht="11.25">
      <c r="B4869" s="227"/>
      <c r="C4869" s="228"/>
      <c r="D4869" s="206" t="s">
        <v>546</v>
      </c>
      <c r="E4869" s="229" t="s">
        <v>19</v>
      </c>
      <c r="F4869" s="230" t="s">
        <v>2026</v>
      </c>
      <c r="G4869" s="228"/>
      <c r="H4869" s="229" t="s">
        <v>19</v>
      </c>
      <c r="I4869" s="231"/>
      <c r="J4869" s="228"/>
      <c r="K4869" s="228"/>
      <c r="L4869" s="232"/>
      <c r="M4869" s="233"/>
      <c r="N4869" s="234"/>
      <c r="O4869" s="234"/>
      <c r="P4869" s="234"/>
      <c r="Q4869" s="234"/>
      <c r="R4869" s="234"/>
      <c r="S4869" s="234"/>
      <c r="T4869" s="235"/>
      <c r="AT4869" s="236" t="s">
        <v>546</v>
      </c>
      <c r="AU4869" s="236" t="s">
        <v>85</v>
      </c>
      <c r="AV4869" s="15" t="s">
        <v>79</v>
      </c>
      <c r="AW4869" s="15" t="s">
        <v>33</v>
      </c>
      <c r="AX4869" s="15" t="s">
        <v>72</v>
      </c>
      <c r="AY4869" s="236" t="s">
        <v>525</v>
      </c>
    </row>
    <row r="4870" spans="2:51" s="13" customFormat="1" ht="11.25">
      <c r="B4870" s="204"/>
      <c r="C4870" s="205"/>
      <c r="D4870" s="206" t="s">
        <v>546</v>
      </c>
      <c r="E4870" s="207" t="s">
        <v>19</v>
      </c>
      <c r="F4870" s="208" t="s">
        <v>4808</v>
      </c>
      <c r="G4870" s="205"/>
      <c r="H4870" s="209">
        <v>19.8</v>
      </c>
      <c r="I4870" s="210"/>
      <c r="J4870" s="205"/>
      <c r="K4870" s="205"/>
      <c r="L4870" s="211"/>
      <c r="M4870" s="212"/>
      <c r="N4870" s="213"/>
      <c r="O4870" s="213"/>
      <c r="P4870" s="213"/>
      <c r="Q4870" s="213"/>
      <c r="R4870" s="213"/>
      <c r="S4870" s="213"/>
      <c r="T4870" s="214"/>
      <c r="AT4870" s="215" t="s">
        <v>546</v>
      </c>
      <c r="AU4870" s="215" t="s">
        <v>85</v>
      </c>
      <c r="AV4870" s="13" t="s">
        <v>85</v>
      </c>
      <c r="AW4870" s="13" t="s">
        <v>33</v>
      </c>
      <c r="AX4870" s="13" t="s">
        <v>72</v>
      </c>
      <c r="AY4870" s="215" t="s">
        <v>525</v>
      </c>
    </row>
    <row r="4871" spans="2:51" s="13" customFormat="1" ht="11.25">
      <c r="B4871" s="204"/>
      <c r="C4871" s="205"/>
      <c r="D4871" s="206" t="s">
        <v>546</v>
      </c>
      <c r="E4871" s="207" t="s">
        <v>19</v>
      </c>
      <c r="F4871" s="208" t="s">
        <v>4809</v>
      </c>
      <c r="G4871" s="205"/>
      <c r="H4871" s="209">
        <v>-1.4</v>
      </c>
      <c r="I4871" s="210"/>
      <c r="J4871" s="205"/>
      <c r="K4871" s="205"/>
      <c r="L4871" s="211"/>
      <c r="M4871" s="212"/>
      <c r="N4871" s="213"/>
      <c r="O4871" s="213"/>
      <c r="P4871" s="213"/>
      <c r="Q4871" s="213"/>
      <c r="R4871" s="213"/>
      <c r="S4871" s="213"/>
      <c r="T4871" s="214"/>
      <c r="AT4871" s="215" t="s">
        <v>546</v>
      </c>
      <c r="AU4871" s="215" t="s">
        <v>85</v>
      </c>
      <c r="AV4871" s="13" t="s">
        <v>85</v>
      </c>
      <c r="AW4871" s="13" t="s">
        <v>33</v>
      </c>
      <c r="AX4871" s="13" t="s">
        <v>72</v>
      </c>
      <c r="AY4871" s="215" t="s">
        <v>525</v>
      </c>
    </row>
    <row r="4872" spans="2:51" s="15" customFormat="1" ht="11.25">
      <c r="B4872" s="227"/>
      <c r="C4872" s="228"/>
      <c r="D4872" s="206" t="s">
        <v>546</v>
      </c>
      <c r="E4872" s="229" t="s">
        <v>19</v>
      </c>
      <c r="F4872" s="230" t="s">
        <v>2030</v>
      </c>
      <c r="G4872" s="228"/>
      <c r="H4872" s="229" t="s">
        <v>19</v>
      </c>
      <c r="I4872" s="231"/>
      <c r="J4872" s="228"/>
      <c r="K4872" s="228"/>
      <c r="L4872" s="232"/>
      <c r="M4872" s="233"/>
      <c r="N4872" s="234"/>
      <c r="O4872" s="234"/>
      <c r="P4872" s="234"/>
      <c r="Q4872" s="234"/>
      <c r="R4872" s="234"/>
      <c r="S4872" s="234"/>
      <c r="T4872" s="235"/>
      <c r="AT4872" s="236" t="s">
        <v>546</v>
      </c>
      <c r="AU4872" s="236" t="s">
        <v>85</v>
      </c>
      <c r="AV4872" s="15" t="s">
        <v>79</v>
      </c>
      <c r="AW4872" s="15" t="s">
        <v>33</v>
      </c>
      <c r="AX4872" s="15" t="s">
        <v>72</v>
      </c>
      <c r="AY4872" s="236" t="s">
        <v>525</v>
      </c>
    </row>
    <row r="4873" spans="2:51" s="13" customFormat="1" ht="11.25">
      <c r="B4873" s="204"/>
      <c r="C4873" s="205"/>
      <c r="D4873" s="206" t="s">
        <v>546</v>
      </c>
      <c r="E4873" s="207" t="s">
        <v>19</v>
      </c>
      <c r="F4873" s="208" t="s">
        <v>2020</v>
      </c>
      <c r="G4873" s="205"/>
      <c r="H4873" s="209">
        <v>26.73</v>
      </c>
      <c r="I4873" s="210"/>
      <c r="J4873" s="205"/>
      <c r="K4873" s="205"/>
      <c r="L4873" s="211"/>
      <c r="M4873" s="212"/>
      <c r="N4873" s="213"/>
      <c r="O4873" s="213"/>
      <c r="P4873" s="213"/>
      <c r="Q4873" s="213"/>
      <c r="R4873" s="213"/>
      <c r="S4873" s="213"/>
      <c r="T4873" s="214"/>
      <c r="AT4873" s="215" t="s">
        <v>546</v>
      </c>
      <c r="AU4873" s="215" t="s">
        <v>85</v>
      </c>
      <c r="AV4873" s="13" t="s">
        <v>85</v>
      </c>
      <c r="AW4873" s="13" t="s">
        <v>33</v>
      </c>
      <c r="AX4873" s="13" t="s">
        <v>72</v>
      </c>
      <c r="AY4873" s="215" t="s">
        <v>525</v>
      </c>
    </row>
    <row r="4874" spans="2:51" s="13" customFormat="1" ht="11.25">
      <c r="B4874" s="204"/>
      <c r="C4874" s="205"/>
      <c r="D4874" s="206" t="s">
        <v>546</v>
      </c>
      <c r="E4874" s="207" t="s">
        <v>19</v>
      </c>
      <c r="F4874" s="208" t="s">
        <v>1880</v>
      </c>
      <c r="G4874" s="205"/>
      <c r="H4874" s="209">
        <v>-1.89</v>
      </c>
      <c r="I4874" s="210"/>
      <c r="J4874" s="205"/>
      <c r="K4874" s="205"/>
      <c r="L4874" s="211"/>
      <c r="M4874" s="212"/>
      <c r="N4874" s="213"/>
      <c r="O4874" s="213"/>
      <c r="P4874" s="213"/>
      <c r="Q4874" s="213"/>
      <c r="R4874" s="213"/>
      <c r="S4874" s="213"/>
      <c r="T4874" s="214"/>
      <c r="AT4874" s="215" t="s">
        <v>546</v>
      </c>
      <c r="AU4874" s="215" t="s">
        <v>85</v>
      </c>
      <c r="AV4874" s="13" t="s">
        <v>85</v>
      </c>
      <c r="AW4874" s="13" t="s">
        <v>33</v>
      </c>
      <c r="AX4874" s="13" t="s">
        <v>72</v>
      </c>
      <c r="AY4874" s="215" t="s">
        <v>525</v>
      </c>
    </row>
    <row r="4875" spans="2:51" s="13" customFormat="1" ht="11.25">
      <c r="B4875" s="204"/>
      <c r="C4875" s="205"/>
      <c r="D4875" s="206" t="s">
        <v>546</v>
      </c>
      <c r="E4875" s="207" t="s">
        <v>19</v>
      </c>
      <c r="F4875" s="208" t="s">
        <v>2011</v>
      </c>
      <c r="G4875" s="205"/>
      <c r="H4875" s="209">
        <v>-0.26300000000000001</v>
      </c>
      <c r="I4875" s="210"/>
      <c r="J4875" s="205"/>
      <c r="K4875" s="205"/>
      <c r="L4875" s="211"/>
      <c r="M4875" s="212"/>
      <c r="N4875" s="213"/>
      <c r="O4875" s="213"/>
      <c r="P4875" s="213"/>
      <c r="Q4875" s="213"/>
      <c r="R4875" s="213"/>
      <c r="S4875" s="213"/>
      <c r="T4875" s="214"/>
      <c r="AT4875" s="215" t="s">
        <v>546</v>
      </c>
      <c r="AU4875" s="215" t="s">
        <v>85</v>
      </c>
      <c r="AV4875" s="13" t="s">
        <v>85</v>
      </c>
      <c r="AW4875" s="13" t="s">
        <v>33</v>
      </c>
      <c r="AX4875" s="13" t="s">
        <v>72</v>
      </c>
      <c r="AY4875" s="215" t="s">
        <v>525</v>
      </c>
    </row>
    <row r="4876" spans="2:51" s="15" customFormat="1" ht="11.25">
      <c r="B4876" s="227"/>
      <c r="C4876" s="228"/>
      <c r="D4876" s="206" t="s">
        <v>546</v>
      </c>
      <c r="E4876" s="229" t="s">
        <v>19</v>
      </c>
      <c r="F4876" s="230" t="s">
        <v>1916</v>
      </c>
      <c r="G4876" s="228"/>
      <c r="H4876" s="229" t="s">
        <v>19</v>
      </c>
      <c r="I4876" s="231"/>
      <c r="J4876" s="228"/>
      <c r="K4876" s="228"/>
      <c r="L4876" s="232"/>
      <c r="M4876" s="233"/>
      <c r="N4876" s="234"/>
      <c r="O4876" s="234"/>
      <c r="P4876" s="234"/>
      <c r="Q4876" s="234"/>
      <c r="R4876" s="234"/>
      <c r="S4876" s="234"/>
      <c r="T4876" s="235"/>
      <c r="AT4876" s="236" t="s">
        <v>546</v>
      </c>
      <c r="AU4876" s="236" t="s">
        <v>85</v>
      </c>
      <c r="AV4876" s="15" t="s">
        <v>79</v>
      </c>
      <c r="AW4876" s="15" t="s">
        <v>33</v>
      </c>
      <c r="AX4876" s="15" t="s">
        <v>72</v>
      </c>
      <c r="AY4876" s="236" t="s">
        <v>525</v>
      </c>
    </row>
    <row r="4877" spans="2:51" s="13" customFormat="1" ht="11.25">
      <c r="B4877" s="204"/>
      <c r="C4877" s="205"/>
      <c r="D4877" s="206" t="s">
        <v>546</v>
      </c>
      <c r="E4877" s="207" t="s">
        <v>19</v>
      </c>
      <c r="F4877" s="208" t="s">
        <v>4810</v>
      </c>
      <c r="G4877" s="205"/>
      <c r="H4877" s="209">
        <v>33.6</v>
      </c>
      <c r="I4877" s="210"/>
      <c r="J4877" s="205"/>
      <c r="K4877" s="205"/>
      <c r="L4877" s="211"/>
      <c r="M4877" s="212"/>
      <c r="N4877" s="213"/>
      <c r="O4877" s="213"/>
      <c r="P4877" s="213"/>
      <c r="Q4877" s="213"/>
      <c r="R4877" s="213"/>
      <c r="S4877" s="213"/>
      <c r="T4877" s="214"/>
      <c r="AT4877" s="215" t="s">
        <v>546</v>
      </c>
      <c r="AU4877" s="215" t="s">
        <v>85</v>
      </c>
      <c r="AV4877" s="13" t="s">
        <v>85</v>
      </c>
      <c r="AW4877" s="13" t="s">
        <v>33</v>
      </c>
      <c r="AX4877" s="13" t="s">
        <v>72</v>
      </c>
      <c r="AY4877" s="215" t="s">
        <v>525</v>
      </c>
    </row>
    <row r="4878" spans="2:51" s="13" customFormat="1" ht="11.25">
      <c r="B4878" s="204"/>
      <c r="C4878" s="205"/>
      <c r="D4878" s="206" t="s">
        <v>546</v>
      </c>
      <c r="E4878" s="207" t="s">
        <v>19</v>
      </c>
      <c r="F4878" s="208" t="s">
        <v>4811</v>
      </c>
      <c r="G4878" s="205"/>
      <c r="H4878" s="209">
        <v>-2.2000000000000002</v>
      </c>
      <c r="I4878" s="210"/>
      <c r="J4878" s="205"/>
      <c r="K4878" s="205"/>
      <c r="L4878" s="211"/>
      <c r="M4878" s="212"/>
      <c r="N4878" s="213"/>
      <c r="O4878" s="213"/>
      <c r="P4878" s="213"/>
      <c r="Q4878" s="213"/>
      <c r="R4878" s="213"/>
      <c r="S4878" s="213"/>
      <c r="T4878" s="214"/>
      <c r="AT4878" s="215" t="s">
        <v>546</v>
      </c>
      <c r="AU4878" s="215" t="s">
        <v>85</v>
      </c>
      <c r="AV4878" s="13" t="s">
        <v>85</v>
      </c>
      <c r="AW4878" s="13" t="s">
        <v>33</v>
      </c>
      <c r="AX4878" s="13" t="s">
        <v>72</v>
      </c>
      <c r="AY4878" s="215" t="s">
        <v>525</v>
      </c>
    </row>
    <row r="4879" spans="2:51" s="13" customFormat="1" ht="11.25">
      <c r="B4879" s="204"/>
      <c r="C4879" s="205"/>
      <c r="D4879" s="206" t="s">
        <v>546</v>
      </c>
      <c r="E4879" s="207" t="s">
        <v>19</v>
      </c>
      <c r="F4879" s="208" t="s">
        <v>4812</v>
      </c>
      <c r="G4879" s="205"/>
      <c r="H4879" s="209">
        <v>-2.6</v>
      </c>
      <c r="I4879" s="210"/>
      <c r="J4879" s="205"/>
      <c r="K4879" s="205"/>
      <c r="L4879" s="211"/>
      <c r="M4879" s="212"/>
      <c r="N4879" s="213"/>
      <c r="O4879" s="213"/>
      <c r="P4879" s="213"/>
      <c r="Q4879" s="213"/>
      <c r="R4879" s="213"/>
      <c r="S4879" s="213"/>
      <c r="T4879" s="214"/>
      <c r="AT4879" s="215" t="s">
        <v>546</v>
      </c>
      <c r="AU4879" s="215" t="s">
        <v>85</v>
      </c>
      <c r="AV4879" s="13" t="s">
        <v>85</v>
      </c>
      <c r="AW4879" s="13" t="s">
        <v>33</v>
      </c>
      <c r="AX4879" s="13" t="s">
        <v>72</v>
      </c>
      <c r="AY4879" s="215" t="s">
        <v>525</v>
      </c>
    </row>
    <row r="4880" spans="2:51" s="15" customFormat="1" ht="11.25">
      <c r="B4880" s="227"/>
      <c r="C4880" s="228"/>
      <c r="D4880" s="206" t="s">
        <v>546</v>
      </c>
      <c r="E4880" s="229" t="s">
        <v>19</v>
      </c>
      <c r="F4880" s="230" t="s">
        <v>1839</v>
      </c>
      <c r="G4880" s="228"/>
      <c r="H4880" s="229" t="s">
        <v>19</v>
      </c>
      <c r="I4880" s="231"/>
      <c r="J4880" s="228"/>
      <c r="K4880" s="228"/>
      <c r="L4880" s="232"/>
      <c r="M4880" s="233"/>
      <c r="N4880" s="234"/>
      <c r="O4880" s="234"/>
      <c r="P4880" s="234"/>
      <c r="Q4880" s="234"/>
      <c r="R4880" s="234"/>
      <c r="S4880" s="234"/>
      <c r="T4880" s="235"/>
      <c r="AT4880" s="236" t="s">
        <v>546</v>
      </c>
      <c r="AU4880" s="236" t="s">
        <v>85</v>
      </c>
      <c r="AV4880" s="15" t="s">
        <v>79</v>
      </c>
      <c r="AW4880" s="15" t="s">
        <v>33</v>
      </c>
      <c r="AX4880" s="15" t="s">
        <v>72</v>
      </c>
      <c r="AY4880" s="236" t="s">
        <v>525</v>
      </c>
    </row>
    <row r="4881" spans="2:51" s="13" customFormat="1" ht="11.25">
      <c r="B4881" s="204"/>
      <c r="C4881" s="205"/>
      <c r="D4881" s="206" t="s">
        <v>546</v>
      </c>
      <c r="E4881" s="207" t="s">
        <v>19</v>
      </c>
      <c r="F4881" s="208" t="s">
        <v>4813</v>
      </c>
      <c r="G4881" s="205"/>
      <c r="H4881" s="209">
        <v>3.4</v>
      </c>
      <c r="I4881" s="210"/>
      <c r="J4881" s="205"/>
      <c r="K4881" s="205"/>
      <c r="L4881" s="211"/>
      <c r="M4881" s="212"/>
      <c r="N4881" s="213"/>
      <c r="O4881" s="213"/>
      <c r="P4881" s="213"/>
      <c r="Q4881" s="213"/>
      <c r="R4881" s="213"/>
      <c r="S4881" s="213"/>
      <c r="T4881" s="214"/>
      <c r="AT4881" s="215" t="s">
        <v>546</v>
      </c>
      <c r="AU4881" s="215" t="s">
        <v>85</v>
      </c>
      <c r="AV4881" s="13" t="s">
        <v>85</v>
      </c>
      <c r="AW4881" s="13" t="s">
        <v>33</v>
      </c>
      <c r="AX4881" s="13" t="s">
        <v>72</v>
      </c>
      <c r="AY4881" s="215" t="s">
        <v>525</v>
      </c>
    </row>
    <row r="4882" spans="2:51" s="15" customFormat="1" ht="11.25">
      <c r="B4882" s="227"/>
      <c r="C4882" s="228"/>
      <c r="D4882" s="206" t="s">
        <v>546</v>
      </c>
      <c r="E4882" s="229" t="s">
        <v>19</v>
      </c>
      <c r="F4882" s="230" t="s">
        <v>2039</v>
      </c>
      <c r="G4882" s="228"/>
      <c r="H4882" s="229" t="s">
        <v>19</v>
      </c>
      <c r="I4882" s="231"/>
      <c r="J4882" s="228"/>
      <c r="K4882" s="228"/>
      <c r="L4882" s="232"/>
      <c r="M4882" s="233"/>
      <c r="N4882" s="234"/>
      <c r="O4882" s="234"/>
      <c r="P4882" s="234"/>
      <c r="Q4882" s="234"/>
      <c r="R4882" s="234"/>
      <c r="S4882" s="234"/>
      <c r="T4882" s="235"/>
      <c r="AT4882" s="236" t="s">
        <v>546</v>
      </c>
      <c r="AU4882" s="236" t="s">
        <v>85</v>
      </c>
      <c r="AV4882" s="15" t="s">
        <v>79</v>
      </c>
      <c r="AW4882" s="15" t="s">
        <v>33</v>
      </c>
      <c r="AX4882" s="15" t="s">
        <v>72</v>
      </c>
      <c r="AY4882" s="236" t="s">
        <v>525</v>
      </c>
    </row>
    <row r="4883" spans="2:51" s="13" customFormat="1" ht="11.25">
      <c r="B4883" s="204"/>
      <c r="C4883" s="205"/>
      <c r="D4883" s="206" t="s">
        <v>546</v>
      </c>
      <c r="E4883" s="207" t="s">
        <v>19</v>
      </c>
      <c r="F4883" s="208" t="s">
        <v>4814</v>
      </c>
      <c r="G4883" s="205"/>
      <c r="H4883" s="209">
        <v>4.4000000000000004</v>
      </c>
      <c r="I4883" s="210"/>
      <c r="J4883" s="205"/>
      <c r="K4883" s="205"/>
      <c r="L4883" s="211"/>
      <c r="M4883" s="212"/>
      <c r="N4883" s="213"/>
      <c r="O4883" s="213"/>
      <c r="P4883" s="213"/>
      <c r="Q4883" s="213"/>
      <c r="R4883" s="213"/>
      <c r="S4883" s="213"/>
      <c r="T4883" s="214"/>
      <c r="AT4883" s="215" t="s">
        <v>546</v>
      </c>
      <c r="AU4883" s="215" t="s">
        <v>85</v>
      </c>
      <c r="AV4883" s="13" t="s">
        <v>85</v>
      </c>
      <c r="AW4883" s="13" t="s">
        <v>33</v>
      </c>
      <c r="AX4883" s="13" t="s">
        <v>72</v>
      </c>
      <c r="AY4883" s="215" t="s">
        <v>525</v>
      </c>
    </row>
    <row r="4884" spans="2:51" s="13" customFormat="1" ht="11.25">
      <c r="B4884" s="204"/>
      <c r="C4884" s="205"/>
      <c r="D4884" s="206" t="s">
        <v>546</v>
      </c>
      <c r="E4884" s="207" t="s">
        <v>19</v>
      </c>
      <c r="F4884" s="208" t="s">
        <v>4815</v>
      </c>
      <c r="G4884" s="205"/>
      <c r="H4884" s="209">
        <v>1.29</v>
      </c>
      <c r="I4884" s="210"/>
      <c r="J4884" s="205"/>
      <c r="K4884" s="205"/>
      <c r="L4884" s="211"/>
      <c r="M4884" s="212"/>
      <c r="N4884" s="213"/>
      <c r="O4884" s="213"/>
      <c r="P4884" s="213"/>
      <c r="Q4884" s="213"/>
      <c r="R4884" s="213"/>
      <c r="S4884" s="213"/>
      <c r="T4884" s="214"/>
      <c r="AT4884" s="215" t="s">
        <v>546</v>
      </c>
      <c r="AU4884" s="215" t="s">
        <v>85</v>
      </c>
      <c r="AV4884" s="13" t="s">
        <v>85</v>
      </c>
      <c r="AW4884" s="13" t="s">
        <v>33</v>
      </c>
      <c r="AX4884" s="13" t="s">
        <v>72</v>
      </c>
      <c r="AY4884" s="215" t="s">
        <v>525</v>
      </c>
    </row>
    <row r="4885" spans="2:51" s="15" customFormat="1" ht="11.25">
      <c r="B4885" s="227"/>
      <c r="C4885" s="228"/>
      <c r="D4885" s="206" t="s">
        <v>546</v>
      </c>
      <c r="E4885" s="229" t="s">
        <v>19</v>
      </c>
      <c r="F4885" s="230" t="s">
        <v>2043</v>
      </c>
      <c r="G4885" s="228"/>
      <c r="H4885" s="229" t="s">
        <v>19</v>
      </c>
      <c r="I4885" s="231"/>
      <c r="J4885" s="228"/>
      <c r="K4885" s="228"/>
      <c r="L4885" s="232"/>
      <c r="M4885" s="233"/>
      <c r="N4885" s="234"/>
      <c r="O4885" s="234"/>
      <c r="P4885" s="234"/>
      <c r="Q4885" s="234"/>
      <c r="R4885" s="234"/>
      <c r="S4885" s="234"/>
      <c r="T4885" s="235"/>
      <c r="AT4885" s="236" t="s">
        <v>546</v>
      </c>
      <c r="AU4885" s="236" t="s">
        <v>85</v>
      </c>
      <c r="AV4885" s="15" t="s">
        <v>79</v>
      </c>
      <c r="AW4885" s="15" t="s">
        <v>33</v>
      </c>
      <c r="AX4885" s="15" t="s">
        <v>72</v>
      </c>
      <c r="AY4885" s="236" t="s">
        <v>525</v>
      </c>
    </row>
    <row r="4886" spans="2:51" s="13" customFormat="1" ht="11.25">
      <c r="B4886" s="204"/>
      <c r="C4886" s="205"/>
      <c r="D4886" s="206" t="s">
        <v>546</v>
      </c>
      <c r="E4886" s="207" t="s">
        <v>19</v>
      </c>
      <c r="F4886" s="208" t="s">
        <v>4816</v>
      </c>
      <c r="G4886" s="205"/>
      <c r="H4886" s="209">
        <v>3.1</v>
      </c>
      <c r="I4886" s="210"/>
      <c r="J4886" s="205"/>
      <c r="K4886" s="205"/>
      <c r="L4886" s="211"/>
      <c r="M4886" s="212"/>
      <c r="N4886" s="213"/>
      <c r="O4886" s="213"/>
      <c r="P4886" s="213"/>
      <c r="Q4886" s="213"/>
      <c r="R4886" s="213"/>
      <c r="S4886" s="213"/>
      <c r="T4886" s="214"/>
      <c r="AT4886" s="215" t="s">
        <v>546</v>
      </c>
      <c r="AU4886" s="215" t="s">
        <v>85</v>
      </c>
      <c r="AV4886" s="13" t="s">
        <v>85</v>
      </c>
      <c r="AW4886" s="13" t="s">
        <v>33</v>
      </c>
      <c r="AX4886" s="13" t="s">
        <v>72</v>
      </c>
      <c r="AY4886" s="215" t="s">
        <v>525</v>
      </c>
    </row>
    <row r="4887" spans="2:51" s="13" customFormat="1" ht="11.25">
      <c r="B4887" s="204"/>
      <c r="C4887" s="205"/>
      <c r="D4887" s="206" t="s">
        <v>546</v>
      </c>
      <c r="E4887" s="207" t="s">
        <v>19</v>
      </c>
      <c r="F4887" s="208" t="s">
        <v>4817</v>
      </c>
      <c r="G4887" s="205"/>
      <c r="H4887" s="209">
        <v>2.61</v>
      </c>
      <c r="I4887" s="210"/>
      <c r="J4887" s="205"/>
      <c r="K4887" s="205"/>
      <c r="L4887" s="211"/>
      <c r="M4887" s="212"/>
      <c r="N4887" s="213"/>
      <c r="O4887" s="213"/>
      <c r="P4887" s="213"/>
      <c r="Q4887" s="213"/>
      <c r="R4887" s="213"/>
      <c r="S4887" s="213"/>
      <c r="T4887" s="214"/>
      <c r="AT4887" s="215" t="s">
        <v>546</v>
      </c>
      <c r="AU4887" s="215" t="s">
        <v>85</v>
      </c>
      <c r="AV4887" s="13" t="s">
        <v>85</v>
      </c>
      <c r="AW4887" s="13" t="s">
        <v>33</v>
      </c>
      <c r="AX4887" s="13" t="s">
        <v>72</v>
      </c>
      <c r="AY4887" s="215" t="s">
        <v>525</v>
      </c>
    </row>
    <row r="4888" spans="2:51" s="15" customFormat="1" ht="11.25">
      <c r="B4888" s="227"/>
      <c r="C4888" s="228"/>
      <c r="D4888" s="206" t="s">
        <v>546</v>
      </c>
      <c r="E4888" s="229" t="s">
        <v>19</v>
      </c>
      <c r="F4888" s="230" t="s">
        <v>2047</v>
      </c>
      <c r="G4888" s="228"/>
      <c r="H4888" s="229" t="s">
        <v>19</v>
      </c>
      <c r="I4888" s="231"/>
      <c r="J4888" s="228"/>
      <c r="K4888" s="228"/>
      <c r="L4888" s="232"/>
      <c r="M4888" s="233"/>
      <c r="N4888" s="234"/>
      <c r="O4888" s="234"/>
      <c r="P4888" s="234"/>
      <c r="Q4888" s="234"/>
      <c r="R4888" s="234"/>
      <c r="S4888" s="234"/>
      <c r="T4888" s="235"/>
      <c r="AT4888" s="236" t="s">
        <v>546</v>
      </c>
      <c r="AU4888" s="236" t="s">
        <v>85</v>
      </c>
      <c r="AV4888" s="15" t="s">
        <v>79</v>
      </c>
      <c r="AW4888" s="15" t="s">
        <v>33</v>
      </c>
      <c r="AX4888" s="15" t="s">
        <v>72</v>
      </c>
      <c r="AY4888" s="236" t="s">
        <v>525</v>
      </c>
    </row>
    <row r="4889" spans="2:51" s="13" customFormat="1" ht="11.25">
      <c r="B4889" s="204"/>
      <c r="C4889" s="205"/>
      <c r="D4889" s="206" t="s">
        <v>546</v>
      </c>
      <c r="E4889" s="207" t="s">
        <v>19</v>
      </c>
      <c r="F4889" s="208" t="s">
        <v>4818</v>
      </c>
      <c r="G4889" s="205"/>
      <c r="H4889" s="209">
        <v>42.34</v>
      </c>
      <c r="I4889" s="210"/>
      <c r="J4889" s="205"/>
      <c r="K4889" s="205"/>
      <c r="L4889" s="211"/>
      <c r="M4889" s="212"/>
      <c r="N4889" s="213"/>
      <c r="O4889" s="213"/>
      <c r="P4889" s="213"/>
      <c r="Q4889" s="213"/>
      <c r="R4889" s="213"/>
      <c r="S4889" s="213"/>
      <c r="T4889" s="214"/>
      <c r="AT4889" s="215" t="s">
        <v>546</v>
      </c>
      <c r="AU4889" s="215" t="s">
        <v>85</v>
      </c>
      <c r="AV4889" s="13" t="s">
        <v>85</v>
      </c>
      <c r="AW4889" s="13" t="s">
        <v>33</v>
      </c>
      <c r="AX4889" s="13" t="s">
        <v>72</v>
      </c>
      <c r="AY4889" s="215" t="s">
        <v>525</v>
      </c>
    </row>
    <row r="4890" spans="2:51" s="13" customFormat="1" ht="11.25">
      <c r="B4890" s="204"/>
      <c r="C4890" s="205"/>
      <c r="D4890" s="206" t="s">
        <v>546</v>
      </c>
      <c r="E4890" s="207" t="s">
        <v>19</v>
      </c>
      <c r="F4890" s="208" t="s">
        <v>4811</v>
      </c>
      <c r="G4890" s="205"/>
      <c r="H4890" s="209">
        <v>-2.2000000000000002</v>
      </c>
      <c r="I4890" s="210"/>
      <c r="J4890" s="205"/>
      <c r="K4890" s="205"/>
      <c r="L4890" s="211"/>
      <c r="M4890" s="212"/>
      <c r="N4890" s="213"/>
      <c r="O4890" s="213"/>
      <c r="P4890" s="213"/>
      <c r="Q4890" s="213"/>
      <c r="R4890" s="213"/>
      <c r="S4890" s="213"/>
      <c r="T4890" s="214"/>
      <c r="AT4890" s="215" t="s">
        <v>546</v>
      </c>
      <c r="AU4890" s="215" t="s">
        <v>85</v>
      </c>
      <c r="AV4890" s="13" t="s">
        <v>85</v>
      </c>
      <c r="AW4890" s="13" t="s">
        <v>33</v>
      </c>
      <c r="AX4890" s="13" t="s">
        <v>72</v>
      </c>
      <c r="AY4890" s="215" t="s">
        <v>525</v>
      </c>
    </row>
    <row r="4891" spans="2:51" s="13" customFormat="1" ht="11.25">
      <c r="B4891" s="204"/>
      <c r="C4891" s="205"/>
      <c r="D4891" s="206" t="s">
        <v>546</v>
      </c>
      <c r="E4891" s="207" t="s">
        <v>19</v>
      </c>
      <c r="F4891" s="208" t="s">
        <v>4819</v>
      </c>
      <c r="G4891" s="205"/>
      <c r="H4891" s="209">
        <v>-2.2000000000000002</v>
      </c>
      <c r="I4891" s="210"/>
      <c r="J4891" s="205"/>
      <c r="K4891" s="205"/>
      <c r="L4891" s="211"/>
      <c r="M4891" s="212"/>
      <c r="N4891" s="213"/>
      <c r="O4891" s="213"/>
      <c r="P4891" s="213"/>
      <c r="Q4891" s="213"/>
      <c r="R4891" s="213"/>
      <c r="S4891" s="213"/>
      <c r="T4891" s="214"/>
      <c r="AT4891" s="215" t="s">
        <v>546</v>
      </c>
      <c r="AU4891" s="215" t="s">
        <v>85</v>
      </c>
      <c r="AV4891" s="13" t="s">
        <v>85</v>
      </c>
      <c r="AW4891" s="13" t="s">
        <v>33</v>
      </c>
      <c r="AX4891" s="13" t="s">
        <v>72</v>
      </c>
      <c r="AY4891" s="215" t="s">
        <v>525</v>
      </c>
    </row>
    <row r="4892" spans="2:51" s="15" customFormat="1" ht="11.25">
      <c r="B4892" s="227"/>
      <c r="C4892" s="228"/>
      <c r="D4892" s="206" t="s">
        <v>546</v>
      </c>
      <c r="E4892" s="229" t="s">
        <v>19</v>
      </c>
      <c r="F4892" s="230" t="s">
        <v>2055</v>
      </c>
      <c r="G4892" s="228"/>
      <c r="H4892" s="229" t="s">
        <v>19</v>
      </c>
      <c r="I4892" s="231"/>
      <c r="J4892" s="228"/>
      <c r="K4892" s="228"/>
      <c r="L4892" s="232"/>
      <c r="M4892" s="233"/>
      <c r="N4892" s="234"/>
      <c r="O4892" s="234"/>
      <c r="P4892" s="234"/>
      <c r="Q4892" s="234"/>
      <c r="R4892" s="234"/>
      <c r="S4892" s="234"/>
      <c r="T4892" s="235"/>
      <c r="AT4892" s="236" t="s">
        <v>546</v>
      </c>
      <c r="AU4892" s="236" t="s">
        <v>85</v>
      </c>
      <c r="AV4892" s="15" t="s">
        <v>79</v>
      </c>
      <c r="AW4892" s="15" t="s">
        <v>33</v>
      </c>
      <c r="AX4892" s="15" t="s">
        <v>72</v>
      </c>
      <c r="AY4892" s="236" t="s">
        <v>525</v>
      </c>
    </row>
    <row r="4893" spans="2:51" s="13" customFormat="1" ht="11.25">
      <c r="B4893" s="204"/>
      <c r="C4893" s="205"/>
      <c r="D4893" s="206" t="s">
        <v>546</v>
      </c>
      <c r="E4893" s="207" t="s">
        <v>19</v>
      </c>
      <c r="F4893" s="208" t="s">
        <v>4820</v>
      </c>
      <c r="G4893" s="205"/>
      <c r="H4893" s="209">
        <v>12.6</v>
      </c>
      <c r="I4893" s="210"/>
      <c r="J4893" s="205"/>
      <c r="K4893" s="205"/>
      <c r="L4893" s="211"/>
      <c r="M4893" s="212"/>
      <c r="N4893" s="213"/>
      <c r="O4893" s="213"/>
      <c r="P4893" s="213"/>
      <c r="Q4893" s="213"/>
      <c r="R4893" s="213"/>
      <c r="S4893" s="213"/>
      <c r="T4893" s="214"/>
      <c r="AT4893" s="215" t="s">
        <v>546</v>
      </c>
      <c r="AU4893" s="215" t="s">
        <v>85</v>
      </c>
      <c r="AV4893" s="13" t="s">
        <v>85</v>
      </c>
      <c r="AW4893" s="13" t="s">
        <v>33</v>
      </c>
      <c r="AX4893" s="13" t="s">
        <v>72</v>
      </c>
      <c r="AY4893" s="215" t="s">
        <v>525</v>
      </c>
    </row>
    <row r="4894" spans="2:51" s="13" customFormat="1" ht="11.25">
      <c r="B4894" s="204"/>
      <c r="C4894" s="205"/>
      <c r="D4894" s="206" t="s">
        <v>546</v>
      </c>
      <c r="E4894" s="207" t="s">
        <v>19</v>
      </c>
      <c r="F4894" s="208" t="s">
        <v>4821</v>
      </c>
      <c r="G4894" s="205"/>
      <c r="H4894" s="209">
        <v>-2.8</v>
      </c>
      <c r="I4894" s="210"/>
      <c r="J4894" s="205"/>
      <c r="K4894" s="205"/>
      <c r="L4894" s="211"/>
      <c r="M4894" s="212"/>
      <c r="N4894" s="213"/>
      <c r="O4894" s="213"/>
      <c r="P4894" s="213"/>
      <c r="Q4894" s="213"/>
      <c r="R4894" s="213"/>
      <c r="S4894" s="213"/>
      <c r="T4894" s="214"/>
      <c r="AT4894" s="215" t="s">
        <v>546</v>
      </c>
      <c r="AU4894" s="215" t="s">
        <v>85</v>
      </c>
      <c r="AV4894" s="13" t="s">
        <v>85</v>
      </c>
      <c r="AW4894" s="13" t="s">
        <v>33</v>
      </c>
      <c r="AX4894" s="13" t="s">
        <v>72</v>
      </c>
      <c r="AY4894" s="215" t="s">
        <v>525</v>
      </c>
    </row>
    <row r="4895" spans="2:51" s="15" customFormat="1" ht="11.25">
      <c r="B4895" s="227"/>
      <c r="C4895" s="228"/>
      <c r="D4895" s="206" t="s">
        <v>546</v>
      </c>
      <c r="E4895" s="229" t="s">
        <v>19</v>
      </c>
      <c r="F4895" s="230" t="s">
        <v>2057</v>
      </c>
      <c r="G4895" s="228"/>
      <c r="H4895" s="229" t="s">
        <v>19</v>
      </c>
      <c r="I4895" s="231"/>
      <c r="J4895" s="228"/>
      <c r="K4895" s="228"/>
      <c r="L4895" s="232"/>
      <c r="M4895" s="233"/>
      <c r="N4895" s="234"/>
      <c r="O4895" s="234"/>
      <c r="P4895" s="234"/>
      <c r="Q4895" s="234"/>
      <c r="R4895" s="234"/>
      <c r="S4895" s="234"/>
      <c r="T4895" s="235"/>
      <c r="AT4895" s="236" t="s">
        <v>546</v>
      </c>
      <c r="AU4895" s="236" t="s">
        <v>85</v>
      </c>
      <c r="AV4895" s="15" t="s">
        <v>79</v>
      </c>
      <c r="AW4895" s="15" t="s">
        <v>33</v>
      </c>
      <c r="AX4895" s="15" t="s">
        <v>72</v>
      </c>
      <c r="AY4895" s="236" t="s">
        <v>525</v>
      </c>
    </row>
    <row r="4896" spans="2:51" s="13" customFormat="1" ht="11.25">
      <c r="B4896" s="204"/>
      <c r="C4896" s="205"/>
      <c r="D4896" s="206" t="s">
        <v>546</v>
      </c>
      <c r="E4896" s="207" t="s">
        <v>19</v>
      </c>
      <c r="F4896" s="208" t="s">
        <v>2058</v>
      </c>
      <c r="G4896" s="205"/>
      <c r="H4896" s="209">
        <v>19.23</v>
      </c>
      <c r="I4896" s="210"/>
      <c r="J4896" s="205"/>
      <c r="K4896" s="205"/>
      <c r="L4896" s="211"/>
      <c r="M4896" s="212"/>
      <c r="N4896" s="213"/>
      <c r="O4896" s="213"/>
      <c r="P4896" s="213"/>
      <c r="Q4896" s="213"/>
      <c r="R4896" s="213"/>
      <c r="S4896" s="213"/>
      <c r="T4896" s="214"/>
      <c r="AT4896" s="215" t="s">
        <v>546</v>
      </c>
      <c r="AU4896" s="215" t="s">
        <v>85</v>
      </c>
      <c r="AV4896" s="13" t="s">
        <v>85</v>
      </c>
      <c r="AW4896" s="13" t="s">
        <v>33</v>
      </c>
      <c r="AX4896" s="13" t="s">
        <v>72</v>
      </c>
      <c r="AY4896" s="215" t="s">
        <v>525</v>
      </c>
    </row>
    <row r="4897" spans="2:51" s="13" customFormat="1" ht="11.25">
      <c r="B4897" s="204"/>
      <c r="C4897" s="205"/>
      <c r="D4897" s="206" t="s">
        <v>546</v>
      </c>
      <c r="E4897" s="207" t="s">
        <v>19</v>
      </c>
      <c r="F4897" s="208" t="s">
        <v>1950</v>
      </c>
      <c r="G4897" s="205"/>
      <c r="H4897" s="209">
        <v>-1.47</v>
      </c>
      <c r="I4897" s="210"/>
      <c r="J4897" s="205"/>
      <c r="K4897" s="205"/>
      <c r="L4897" s="211"/>
      <c r="M4897" s="212"/>
      <c r="N4897" s="213"/>
      <c r="O4897" s="213"/>
      <c r="P4897" s="213"/>
      <c r="Q4897" s="213"/>
      <c r="R4897" s="213"/>
      <c r="S4897" s="213"/>
      <c r="T4897" s="214"/>
      <c r="AT4897" s="215" t="s">
        <v>546</v>
      </c>
      <c r="AU4897" s="215" t="s">
        <v>85</v>
      </c>
      <c r="AV4897" s="13" t="s">
        <v>85</v>
      </c>
      <c r="AW4897" s="13" t="s">
        <v>33</v>
      </c>
      <c r="AX4897" s="13" t="s">
        <v>72</v>
      </c>
      <c r="AY4897" s="215" t="s">
        <v>525</v>
      </c>
    </row>
    <row r="4898" spans="2:51" s="15" customFormat="1" ht="11.25">
      <c r="B4898" s="227"/>
      <c r="C4898" s="228"/>
      <c r="D4898" s="206" t="s">
        <v>546</v>
      </c>
      <c r="E4898" s="229" t="s">
        <v>19</v>
      </c>
      <c r="F4898" s="230" t="s">
        <v>2059</v>
      </c>
      <c r="G4898" s="228"/>
      <c r="H4898" s="229" t="s">
        <v>19</v>
      </c>
      <c r="I4898" s="231"/>
      <c r="J4898" s="228"/>
      <c r="K4898" s="228"/>
      <c r="L4898" s="232"/>
      <c r="M4898" s="233"/>
      <c r="N4898" s="234"/>
      <c r="O4898" s="234"/>
      <c r="P4898" s="234"/>
      <c r="Q4898" s="234"/>
      <c r="R4898" s="234"/>
      <c r="S4898" s="234"/>
      <c r="T4898" s="235"/>
      <c r="AT4898" s="236" t="s">
        <v>546</v>
      </c>
      <c r="AU4898" s="236" t="s">
        <v>85</v>
      </c>
      <c r="AV4898" s="15" t="s">
        <v>79</v>
      </c>
      <c r="AW4898" s="15" t="s">
        <v>33</v>
      </c>
      <c r="AX4898" s="15" t="s">
        <v>72</v>
      </c>
      <c r="AY4898" s="236" t="s">
        <v>525</v>
      </c>
    </row>
    <row r="4899" spans="2:51" s="13" customFormat="1" ht="11.25">
      <c r="B4899" s="204"/>
      <c r="C4899" s="205"/>
      <c r="D4899" s="206" t="s">
        <v>546</v>
      </c>
      <c r="E4899" s="207" t="s">
        <v>19</v>
      </c>
      <c r="F4899" s="208" t="s">
        <v>2060</v>
      </c>
      <c r="G4899" s="205"/>
      <c r="H4899" s="209">
        <v>23.7</v>
      </c>
      <c r="I4899" s="210"/>
      <c r="J4899" s="205"/>
      <c r="K4899" s="205"/>
      <c r="L4899" s="211"/>
      <c r="M4899" s="212"/>
      <c r="N4899" s="213"/>
      <c r="O4899" s="213"/>
      <c r="P4899" s="213"/>
      <c r="Q4899" s="213"/>
      <c r="R4899" s="213"/>
      <c r="S4899" s="213"/>
      <c r="T4899" s="214"/>
      <c r="AT4899" s="215" t="s">
        <v>546</v>
      </c>
      <c r="AU4899" s="215" t="s">
        <v>85</v>
      </c>
      <c r="AV4899" s="13" t="s">
        <v>85</v>
      </c>
      <c r="AW4899" s="13" t="s">
        <v>33</v>
      </c>
      <c r="AX4899" s="13" t="s">
        <v>72</v>
      </c>
      <c r="AY4899" s="215" t="s">
        <v>525</v>
      </c>
    </row>
    <row r="4900" spans="2:51" s="13" customFormat="1" ht="11.25">
      <c r="B4900" s="204"/>
      <c r="C4900" s="205"/>
      <c r="D4900" s="206" t="s">
        <v>546</v>
      </c>
      <c r="E4900" s="207" t="s">
        <v>19</v>
      </c>
      <c r="F4900" s="208" t="s">
        <v>1880</v>
      </c>
      <c r="G4900" s="205"/>
      <c r="H4900" s="209">
        <v>-1.89</v>
      </c>
      <c r="I4900" s="210"/>
      <c r="J4900" s="205"/>
      <c r="K4900" s="205"/>
      <c r="L4900" s="211"/>
      <c r="M4900" s="212"/>
      <c r="N4900" s="213"/>
      <c r="O4900" s="213"/>
      <c r="P4900" s="213"/>
      <c r="Q4900" s="213"/>
      <c r="R4900" s="213"/>
      <c r="S4900" s="213"/>
      <c r="T4900" s="214"/>
      <c r="AT4900" s="215" t="s">
        <v>546</v>
      </c>
      <c r="AU4900" s="215" t="s">
        <v>85</v>
      </c>
      <c r="AV4900" s="13" t="s">
        <v>85</v>
      </c>
      <c r="AW4900" s="13" t="s">
        <v>33</v>
      </c>
      <c r="AX4900" s="13" t="s">
        <v>72</v>
      </c>
      <c r="AY4900" s="215" t="s">
        <v>525</v>
      </c>
    </row>
    <row r="4901" spans="2:51" s="15" customFormat="1" ht="11.25">
      <c r="B4901" s="227"/>
      <c r="C4901" s="228"/>
      <c r="D4901" s="206" t="s">
        <v>546</v>
      </c>
      <c r="E4901" s="229" t="s">
        <v>19</v>
      </c>
      <c r="F4901" s="230" t="s">
        <v>2073</v>
      </c>
      <c r="G4901" s="228"/>
      <c r="H4901" s="229" t="s">
        <v>19</v>
      </c>
      <c r="I4901" s="231"/>
      <c r="J4901" s="228"/>
      <c r="K4901" s="228"/>
      <c r="L4901" s="232"/>
      <c r="M4901" s="233"/>
      <c r="N4901" s="234"/>
      <c r="O4901" s="234"/>
      <c r="P4901" s="234"/>
      <c r="Q4901" s="234"/>
      <c r="R4901" s="234"/>
      <c r="S4901" s="234"/>
      <c r="T4901" s="235"/>
      <c r="AT4901" s="236" t="s">
        <v>546</v>
      </c>
      <c r="AU4901" s="236" t="s">
        <v>85</v>
      </c>
      <c r="AV4901" s="15" t="s">
        <v>79</v>
      </c>
      <c r="AW4901" s="15" t="s">
        <v>33</v>
      </c>
      <c r="AX4901" s="15" t="s">
        <v>72</v>
      </c>
      <c r="AY4901" s="236" t="s">
        <v>525</v>
      </c>
    </row>
    <row r="4902" spans="2:51" s="13" customFormat="1" ht="11.25">
      <c r="B4902" s="204"/>
      <c r="C4902" s="205"/>
      <c r="D4902" s="206" t="s">
        <v>546</v>
      </c>
      <c r="E4902" s="207" t="s">
        <v>19</v>
      </c>
      <c r="F4902" s="208" t="s">
        <v>2074</v>
      </c>
      <c r="G4902" s="205"/>
      <c r="H4902" s="209">
        <v>31.32</v>
      </c>
      <c r="I4902" s="210"/>
      <c r="J4902" s="205"/>
      <c r="K4902" s="205"/>
      <c r="L4902" s="211"/>
      <c r="M4902" s="212"/>
      <c r="N4902" s="213"/>
      <c r="O4902" s="213"/>
      <c r="P4902" s="213"/>
      <c r="Q4902" s="213"/>
      <c r="R4902" s="213"/>
      <c r="S4902" s="213"/>
      <c r="T4902" s="214"/>
      <c r="AT4902" s="215" t="s">
        <v>546</v>
      </c>
      <c r="AU4902" s="215" t="s">
        <v>85</v>
      </c>
      <c r="AV4902" s="13" t="s">
        <v>85</v>
      </c>
      <c r="AW4902" s="13" t="s">
        <v>33</v>
      </c>
      <c r="AX4902" s="13" t="s">
        <v>72</v>
      </c>
      <c r="AY4902" s="215" t="s">
        <v>525</v>
      </c>
    </row>
    <row r="4903" spans="2:51" s="13" customFormat="1" ht="11.25">
      <c r="B4903" s="204"/>
      <c r="C4903" s="205"/>
      <c r="D4903" s="206" t="s">
        <v>546</v>
      </c>
      <c r="E4903" s="207" t="s">
        <v>19</v>
      </c>
      <c r="F4903" s="208" t="s">
        <v>1880</v>
      </c>
      <c r="G4903" s="205"/>
      <c r="H4903" s="209">
        <v>-1.89</v>
      </c>
      <c r="I4903" s="210"/>
      <c r="J4903" s="205"/>
      <c r="K4903" s="205"/>
      <c r="L4903" s="211"/>
      <c r="M4903" s="212"/>
      <c r="N4903" s="213"/>
      <c r="O4903" s="213"/>
      <c r="P4903" s="213"/>
      <c r="Q4903" s="213"/>
      <c r="R4903" s="213"/>
      <c r="S4903" s="213"/>
      <c r="T4903" s="214"/>
      <c r="AT4903" s="215" t="s">
        <v>546</v>
      </c>
      <c r="AU4903" s="215" t="s">
        <v>85</v>
      </c>
      <c r="AV4903" s="13" t="s">
        <v>85</v>
      </c>
      <c r="AW4903" s="13" t="s">
        <v>33</v>
      </c>
      <c r="AX4903" s="13" t="s">
        <v>72</v>
      </c>
      <c r="AY4903" s="215" t="s">
        <v>525</v>
      </c>
    </row>
    <row r="4904" spans="2:51" s="13" customFormat="1" ht="11.25">
      <c r="B4904" s="204"/>
      <c r="C4904" s="205"/>
      <c r="D4904" s="206" t="s">
        <v>546</v>
      </c>
      <c r="E4904" s="207" t="s">
        <v>19</v>
      </c>
      <c r="F4904" s="208" t="s">
        <v>2011</v>
      </c>
      <c r="G4904" s="205"/>
      <c r="H4904" s="209">
        <v>-0.26300000000000001</v>
      </c>
      <c r="I4904" s="210"/>
      <c r="J4904" s="205"/>
      <c r="K4904" s="205"/>
      <c r="L4904" s="211"/>
      <c r="M4904" s="212"/>
      <c r="N4904" s="213"/>
      <c r="O4904" s="213"/>
      <c r="P4904" s="213"/>
      <c r="Q4904" s="213"/>
      <c r="R4904" s="213"/>
      <c r="S4904" s="213"/>
      <c r="T4904" s="214"/>
      <c r="AT4904" s="215" t="s">
        <v>546</v>
      </c>
      <c r="AU4904" s="215" t="s">
        <v>85</v>
      </c>
      <c r="AV4904" s="13" t="s">
        <v>85</v>
      </c>
      <c r="AW4904" s="13" t="s">
        <v>33</v>
      </c>
      <c r="AX4904" s="13" t="s">
        <v>72</v>
      </c>
      <c r="AY4904" s="215" t="s">
        <v>525</v>
      </c>
    </row>
    <row r="4905" spans="2:51" s="15" customFormat="1" ht="11.25">
      <c r="B4905" s="227"/>
      <c r="C4905" s="228"/>
      <c r="D4905" s="206" t="s">
        <v>546</v>
      </c>
      <c r="E4905" s="229" t="s">
        <v>19</v>
      </c>
      <c r="F4905" s="230" t="s">
        <v>2077</v>
      </c>
      <c r="G4905" s="228"/>
      <c r="H4905" s="229" t="s">
        <v>19</v>
      </c>
      <c r="I4905" s="231"/>
      <c r="J4905" s="228"/>
      <c r="K4905" s="228"/>
      <c r="L4905" s="232"/>
      <c r="M4905" s="233"/>
      <c r="N4905" s="234"/>
      <c r="O4905" s="234"/>
      <c r="P4905" s="234"/>
      <c r="Q4905" s="234"/>
      <c r="R4905" s="234"/>
      <c r="S4905" s="234"/>
      <c r="T4905" s="235"/>
      <c r="AT4905" s="236" t="s">
        <v>546</v>
      </c>
      <c r="AU4905" s="236" t="s">
        <v>85</v>
      </c>
      <c r="AV4905" s="15" t="s">
        <v>79</v>
      </c>
      <c r="AW4905" s="15" t="s">
        <v>33</v>
      </c>
      <c r="AX4905" s="15" t="s">
        <v>72</v>
      </c>
      <c r="AY4905" s="236" t="s">
        <v>525</v>
      </c>
    </row>
    <row r="4906" spans="2:51" s="13" customFormat="1" ht="11.25">
      <c r="B4906" s="204"/>
      <c r="C4906" s="205"/>
      <c r="D4906" s="206" t="s">
        <v>546</v>
      </c>
      <c r="E4906" s="207" t="s">
        <v>19</v>
      </c>
      <c r="F4906" s="208" t="s">
        <v>4822</v>
      </c>
      <c r="G4906" s="205"/>
      <c r="H4906" s="209">
        <v>3.28</v>
      </c>
      <c r="I4906" s="210"/>
      <c r="J4906" s="205"/>
      <c r="K4906" s="205"/>
      <c r="L4906" s="211"/>
      <c r="M4906" s="212"/>
      <c r="N4906" s="213"/>
      <c r="O4906" s="213"/>
      <c r="P4906" s="213"/>
      <c r="Q4906" s="213"/>
      <c r="R4906" s="213"/>
      <c r="S4906" s="213"/>
      <c r="T4906" s="214"/>
      <c r="AT4906" s="215" t="s">
        <v>546</v>
      </c>
      <c r="AU4906" s="215" t="s">
        <v>85</v>
      </c>
      <c r="AV4906" s="13" t="s">
        <v>85</v>
      </c>
      <c r="AW4906" s="13" t="s">
        <v>33</v>
      </c>
      <c r="AX4906" s="13" t="s">
        <v>72</v>
      </c>
      <c r="AY4906" s="215" t="s">
        <v>525</v>
      </c>
    </row>
    <row r="4907" spans="2:51" s="15" customFormat="1" ht="11.25">
      <c r="B4907" s="227"/>
      <c r="C4907" s="228"/>
      <c r="D4907" s="206" t="s">
        <v>546</v>
      </c>
      <c r="E4907" s="229" t="s">
        <v>19</v>
      </c>
      <c r="F4907" s="230" t="s">
        <v>2080</v>
      </c>
      <c r="G4907" s="228"/>
      <c r="H4907" s="229" t="s">
        <v>19</v>
      </c>
      <c r="I4907" s="231"/>
      <c r="J4907" s="228"/>
      <c r="K4907" s="228"/>
      <c r="L4907" s="232"/>
      <c r="M4907" s="233"/>
      <c r="N4907" s="234"/>
      <c r="O4907" s="234"/>
      <c r="P4907" s="234"/>
      <c r="Q4907" s="234"/>
      <c r="R4907" s="234"/>
      <c r="S4907" s="234"/>
      <c r="T4907" s="235"/>
      <c r="AT4907" s="236" t="s">
        <v>546</v>
      </c>
      <c r="AU4907" s="236" t="s">
        <v>85</v>
      </c>
      <c r="AV4907" s="15" t="s">
        <v>79</v>
      </c>
      <c r="AW4907" s="15" t="s">
        <v>33</v>
      </c>
      <c r="AX4907" s="15" t="s">
        <v>72</v>
      </c>
      <c r="AY4907" s="236" t="s">
        <v>525</v>
      </c>
    </row>
    <row r="4908" spans="2:51" s="13" customFormat="1" ht="11.25">
      <c r="B4908" s="204"/>
      <c r="C4908" s="205"/>
      <c r="D4908" s="206" t="s">
        <v>546</v>
      </c>
      <c r="E4908" s="207" t="s">
        <v>19</v>
      </c>
      <c r="F4908" s="208" t="s">
        <v>2081</v>
      </c>
      <c r="G4908" s="205"/>
      <c r="H4908" s="209">
        <v>29.7</v>
      </c>
      <c r="I4908" s="210"/>
      <c r="J4908" s="205"/>
      <c r="K4908" s="205"/>
      <c r="L4908" s="211"/>
      <c r="M4908" s="212"/>
      <c r="N4908" s="213"/>
      <c r="O4908" s="213"/>
      <c r="P4908" s="213"/>
      <c r="Q4908" s="213"/>
      <c r="R4908" s="213"/>
      <c r="S4908" s="213"/>
      <c r="T4908" s="214"/>
      <c r="AT4908" s="215" t="s">
        <v>546</v>
      </c>
      <c r="AU4908" s="215" t="s">
        <v>85</v>
      </c>
      <c r="AV4908" s="13" t="s">
        <v>85</v>
      </c>
      <c r="AW4908" s="13" t="s">
        <v>33</v>
      </c>
      <c r="AX4908" s="13" t="s">
        <v>72</v>
      </c>
      <c r="AY4908" s="215" t="s">
        <v>525</v>
      </c>
    </row>
    <row r="4909" spans="2:51" s="13" customFormat="1" ht="11.25">
      <c r="B4909" s="204"/>
      <c r="C4909" s="205"/>
      <c r="D4909" s="206" t="s">
        <v>546</v>
      </c>
      <c r="E4909" s="207" t="s">
        <v>19</v>
      </c>
      <c r="F4909" s="208" t="s">
        <v>1880</v>
      </c>
      <c r="G4909" s="205"/>
      <c r="H4909" s="209">
        <v>-1.89</v>
      </c>
      <c r="I4909" s="210"/>
      <c r="J4909" s="205"/>
      <c r="K4909" s="205"/>
      <c r="L4909" s="211"/>
      <c r="M4909" s="212"/>
      <c r="N4909" s="213"/>
      <c r="O4909" s="213"/>
      <c r="P4909" s="213"/>
      <c r="Q4909" s="213"/>
      <c r="R4909" s="213"/>
      <c r="S4909" s="213"/>
      <c r="T4909" s="214"/>
      <c r="AT4909" s="215" t="s">
        <v>546</v>
      </c>
      <c r="AU4909" s="215" t="s">
        <v>85</v>
      </c>
      <c r="AV4909" s="13" t="s">
        <v>85</v>
      </c>
      <c r="AW4909" s="13" t="s">
        <v>33</v>
      </c>
      <c r="AX4909" s="13" t="s">
        <v>72</v>
      </c>
      <c r="AY4909" s="215" t="s">
        <v>525</v>
      </c>
    </row>
    <row r="4910" spans="2:51" s="15" customFormat="1" ht="11.25">
      <c r="B4910" s="227"/>
      <c r="C4910" s="228"/>
      <c r="D4910" s="206" t="s">
        <v>546</v>
      </c>
      <c r="E4910" s="229" t="s">
        <v>19</v>
      </c>
      <c r="F4910" s="230" t="s">
        <v>2082</v>
      </c>
      <c r="G4910" s="228"/>
      <c r="H4910" s="229" t="s">
        <v>19</v>
      </c>
      <c r="I4910" s="231"/>
      <c r="J4910" s="228"/>
      <c r="K4910" s="228"/>
      <c r="L4910" s="232"/>
      <c r="M4910" s="233"/>
      <c r="N4910" s="234"/>
      <c r="O4910" s="234"/>
      <c r="P4910" s="234"/>
      <c r="Q4910" s="234"/>
      <c r="R4910" s="234"/>
      <c r="S4910" s="234"/>
      <c r="T4910" s="235"/>
      <c r="AT4910" s="236" t="s">
        <v>546</v>
      </c>
      <c r="AU4910" s="236" t="s">
        <v>85</v>
      </c>
      <c r="AV4910" s="15" t="s">
        <v>79</v>
      </c>
      <c r="AW4910" s="15" t="s">
        <v>33</v>
      </c>
      <c r="AX4910" s="15" t="s">
        <v>72</v>
      </c>
      <c r="AY4910" s="236" t="s">
        <v>525</v>
      </c>
    </row>
    <row r="4911" spans="2:51" s="13" customFormat="1" ht="11.25">
      <c r="B4911" s="204"/>
      <c r="C4911" s="205"/>
      <c r="D4911" s="206" t="s">
        <v>546</v>
      </c>
      <c r="E4911" s="207" t="s">
        <v>19</v>
      </c>
      <c r="F4911" s="208" t="s">
        <v>2081</v>
      </c>
      <c r="G4911" s="205"/>
      <c r="H4911" s="209">
        <v>29.7</v>
      </c>
      <c r="I4911" s="210"/>
      <c r="J4911" s="205"/>
      <c r="K4911" s="205"/>
      <c r="L4911" s="211"/>
      <c r="M4911" s="212"/>
      <c r="N4911" s="213"/>
      <c r="O4911" s="213"/>
      <c r="P4911" s="213"/>
      <c r="Q4911" s="213"/>
      <c r="R4911" s="213"/>
      <c r="S4911" s="213"/>
      <c r="T4911" s="214"/>
      <c r="AT4911" s="215" t="s">
        <v>546</v>
      </c>
      <c r="AU4911" s="215" t="s">
        <v>85</v>
      </c>
      <c r="AV4911" s="13" t="s">
        <v>85</v>
      </c>
      <c r="AW4911" s="13" t="s">
        <v>33</v>
      </c>
      <c r="AX4911" s="13" t="s">
        <v>72</v>
      </c>
      <c r="AY4911" s="215" t="s">
        <v>525</v>
      </c>
    </row>
    <row r="4912" spans="2:51" s="13" customFormat="1" ht="11.25">
      <c r="B4912" s="204"/>
      <c r="C4912" s="205"/>
      <c r="D4912" s="206" t="s">
        <v>546</v>
      </c>
      <c r="E4912" s="207" t="s">
        <v>19</v>
      </c>
      <c r="F4912" s="208" t="s">
        <v>1880</v>
      </c>
      <c r="G4912" s="205"/>
      <c r="H4912" s="209">
        <v>-1.89</v>
      </c>
      <c r="I4912" s="210"/>
      <c r="J4912" s="205"/>
      <c r="K4912" s="205"/>
      <c r="L4912" s="211"/>
      <c r="M4912" s="212"/>
      <c r="N4912" s="213"/>
      <c r="O4912" s="213"/>
      <c r="P4912" s="213"/>
      <c r="Q4912" s="213"/>
      <c r="R4912" s="213"/>
      <c r="S4912" s="213"/>
      <c r="T4912" s="214"/>
      <c r="AT4912" s="215" t="s">
        <v>546</v>
      </c>
      <c r="AU4912" s="215" t="s">
        <v>85</v>
      </c>
      <c r="AV4912" s="13" t="s">
        <v>85</v>
      </c>
      <c r="AW4912" s="13" t="s">
        <v>33</v>
      </c>
      <c r="AX4912" s="13" t="s">
        <v>72</v>
      </c>
      <c r="AY4912" s="215" t="s">
        <v>525</v>
      </c>
    </row>
    <row r="4913" spans="2:51" s="13" customFormat="1" ht="11.25">
      <c r="B4913" s="204"/>
      <c r="C4913" s="205"/>
      <c r="D4913" s="206" t="s">
        <v>546</v>
      </c>
      <c r="E4913" s="207" t="s">
        <v>19</v>
      </c>
      <c r="F4913" s="208" t="s">
        <v>2011</v>
      </c>
      <c r="G4913" s="205"/>
      <c r="H4913" s="209">
        <v>-0.26300000000000001</v>
      </c>
      <c r="I4913" s="210"/>
      <c r="J4913" s="205"/>
      <c r="K4913" s="205"/>
      <c r="L4913" s="211"/>
      <c r="M4913" s="212"/>
      <c r="N4913" s="213"/>
      <c r="O4913" s="213"/>
      <c r="P4913" s="213"/>
      <c r="Q4913" s="213"/>
      <c r="R4913" s="213"/>
      <c r="S4913" s="213"/>
      <c r="T4913" s="214"/>
      <c r="AT4913" s="215" t="s">
        <v>546</v>
      </c>
      <c r="AU4913" s="215" t="s">
        <v>85</v>
      </c>
      <c r="AV4913" s="13" t="s">
        <v>85</v>
      </c>
      <c r="AW4913" s="13" t="s">
        <v>33</v>
      </c>
      <c r="AX4913" s="13" t="s">
        <v>72</v>
      </c>
      <c r="AY4913" s="215" t="s">
        <v>525</v>
      </c>
    </row>
    <row r="4914" spans="2:51" s="15" customFormat="1" ht="11.25">
      <c r="B4914" s="227"/>
      <c r="C4914" s="228"/>
      <c r="D4914" s="206" t="s">
        <v>546</v>
      </c>
      <c r="E4914" s="229" t="s">
        <v>19</v>
      </c>
      <c r="F4914" s="230" t="s">
        <v>2085</v>
      </c>
      <c r="G4914" s="228"/>
      <c r="H4914" s="229" t="s">
        <v>19</v>
      </c>
      <c r="I4914" s="231"/>
      <c r="J4914" s="228"/>
      <c r="K4914" s="228"/>
      <c r="L4914" s="232"/>
      <c r="M4914" s="233"/>
      <c r="N4914" s="234"/>
      <c r="O4914" s="234"/>
      <c r="P4914" s="234"/>
      <c r="Q4914" s="234"/>
      <c r="R4914" s="234"/>
      <c r="S4914" s="234"/>
      <c r="T4914" s="235"/>
      <c r="AT4914" s="236" t="s">
        <v>546</v>
      </c>
      <c r="AU4914" s="236" t="s">
        <v>85</v>
      </c>
      <c r="AV4914" s="15" t="s">
        <v>79</v>
      </c>
      <c r="AW4914" s="15" t="s">
        <v>33</v>
      </c>
      <c r="AX4914" s="15" t="s">
        <v>72</v>
      </c>
      <c r="AY4914" s="236" t="s">
        <v>525</v>
      </c>
    </row>
    <row r="4915" spans="2:51" s="13" customFormat="1" ht="11.25">
      <c r="B4915" s="204"/>
      <c r="C4915" s="205"/>
      <c r="D4915" s="206" t="s">
        <v>546</v>
      </c>
      <c r="E4915" s="207" t="s">
        <v>19</v>
      </c>
      <c r="F4915" s="208" t="s">
        <v>4808</v>
      </c>
      <c r="G4915" s="205"/>
      <c r="H4915" s="209">
        <v>19.8</v>
      </c>
      <c r="I4915" s="210"/>
      <c r="J4915" s="205"/>
      <c r="K4915" s="205"/>
      <c r="L4915" s="211"/>
      <c r="M4915" s="212"/>
      <c r="N4915" s="213"/>
      <c r="O4915" s="213"/>
      <c r="P4915" s="213"/>
      <c r="Q4915" s="213"/>
      <c r="R4915" s="213"/>
      <c r="S4915" s="213"/>
      <c r="T4915" s="214"/>
      <c r="AT4915" s="215" t="s">
        <v>546</v>
      </c>
      <c r="AU4915" s="215" t="s">
        <v>85</v>
      </c>
      <c r="AV4915" s="13" t="s">
        <v>85</v>
      </c>
      <c r="AW4915" s="13" t="s">
        <v>33</v>
      </c>
      <c r="AX4915" s="13" t="s">
        <v>72</v>
      </c>
      <c r="AY4915" s="215" t="s">
        <v>525</v>
      </c>
    </row>
    <row r="4916" spans="2:51" s="13" customFormat="1" ht="11.25">
      <c r="B4916" s="204"/>
      <c r="C4916" s="205"/>
      <c r="D4916" s="206" t="s">
        <v>546</v>
      </c>
      <c r="E4916" s="207" t="s">
        <v>19</v>
      </c>
      <c r="F4916" s="208" t="s">
        <v>4823</v>
      </c>
      <c r="G4916" s="205"/>
      <c r="H4916" s="209">
        <v>-1.4</v>
      </c>
      <c r="I4916" s="210"/>
      <c r="J4916" s="205"/>
      <c r="K4916" s="205"/>
      <c r="L4916" s="211"/>
      <c r="M4916" s="212"/>
      <c r="N4916" s="213"/>
      <c r="O4916" s="213"/>
      <c r="P4916" s="213"/>
      <c r="Q4916" s="213"/>
      <c r="R4916" s="213"/>
      <c r="S4916" s="213"/>
      <c r="T4916" s="214"/>
      <c r="AT4916" s="215" t="s">
        <v>546</v>
      </c>
      <c r="AU4916" s="215" t="s">
        <v>85</v>
      </c>
      <c r="AV4916" s="13" t="s">
        <v>85</v>
      </c>
      <c r="AW4916" s="13" t="s">
        <v>33</v>
      </c>
      <c r="AX4916" s="13" t="s">
        <v>72</v>
      </c>
      <c r="AY4916" s="215" t="s">
        <v>525</v>
      </c>
    </row>
    <row r="4917" spans="2:51" s="15" customFormat="1" ht="11.25">
      <c r="B4917" s="227"/>
      <c r="C4917" s="228"/>
      <c r="D4917" s="206" t="s">
        <v>546</v>
      </c>
      <c r="E4917" s="229" t="s">
        <v>19</v>
      </c>
      <c r="F4917" s="230" t="s">
        <v>2087</v>
      </c>
      <c r="G4917" s="228"/>
      <c r="H4917" s="229" t="s">
        <v>19</v>
      </c>
      <c r="I4917" s="231"/>
      <c r="J4917" s="228"/>
      <c r="K4917" s="228"/>
      <c r="L4917" s="232"/>
      <c r="M4917" s="233"/>
      <c r="N4917" s="234"/>
      <c r="O4917" s="234"/>
      <c r="P4917" s="234"/>
      <c r="Q4917" s="234"/>
      <c r="R4917" s="234"/>
      <c r="S4917" s="234"/>
      <c r="T4917" s="235"/>
      <c r="AT4917" s="236" t="s">
        <v>546</v>
      </c>
      <c r="AU4917" s="236" t="s">
        <v>85</v>
      </c>
      <c r="AV4917" s="15" t="s">
        <v>79</v>
      </c>
      <c r="AW4917" s="15" t="s">
        <v>33</v>
      </c>
      <c r="AX4917" s="15" t="s">
        <v>72</v>
      </c>
      <c r="AY4917" s="236" t="s">
        <v>525</v>
      </c>
    </row>
    <row r="4918" spans="2:51" s="13" customFormat="1" ht="11.25">
      <c r="B4918" s="204"/>
      <c r="C4918" s="205"/>
      <c r="D4918" s="206" t="s">
        <v>546</v>
      </c>
      <c r="E4918" s="207" t="s">
        <v>19</v>
      </c>
      <c r="F4918" s="208" t="s">
        <v>2086</v>
      </c>
      <c r="G4918" s="205"/>
      <c r="H4918" s="209">
        <v>29.7</v>
      </c>
      <c r="I4918" s="210"/>
      <c r="J4918" s="205"/>
      <c r="K4918" s="205"/>
      <c r="L4918" s="211"/>
      <c r="M4918" s="212"/>
      <c r="N4918" s="213"/>
      <c r="O4918" s="213"/>
      <c r="P4918" s="213"/>
      <c r="Q4918" s="213"/>
      <c r="R4918" s="213"/>
      <c r="S4918" s="213"/>
      <c r="T4918" s="214"/>
      <c r="AT4918" s="215" t="s">
        <v>546</v>
      </c>
      <c r="AU4918" s="215" t="s">
        <v>85</v>
      </c>
      <c r="AV4918" s="13" t="s">
        <v>85</v>
      </c>
      <c r="AW4918" s="13" t="s">
        <v>33</v>
      </c>
      <c r="AX4918" s="13" t="s">
        <v>72</v>
      </c>
      <c r="AY4918" s="215" t="s">
        <v>525</v>
      </c>
    </row>
    <row r="4919" spans="2:51" s="13" customFormat="1" ht="11.25">
      <c r="B4919" s="204"/>
      <c r="C4919" s="205"/>
      <c r="D4919" s="206" t="s">
        <v>546</v>
      </c>
      <c r="E4919" s="207" t="s">
        <v>19</v>
      </c>
      <c r="F4919" s="208" t="s">
        <v>1880</v>
      </c>
      <c r="G4919" s="205"/>
      <c r="H4919" s="209">
        <v>-1.89</v>
      </c>
      <c r="I4919" s="210"/>
      <c r="J4919" s="205"/>
      <c r="K4919" s="205"/>
      <c r="L4919" s="211"/>
      <c r="M4919" s="212"/>
      <c r="N4919" s="213"/>
      <c r="O4919" s="213"/>
      <c r="P4919" s="213"/>
      <c r="Q4919" s="213"/>
      <c r="R4919" s="213"/>
      <c r="S4919" s="213"/>
      <c r="T4919" s="214"/>
      <c r="AT4919" s="215" t="s">
        <v>546</v>
      </c>
      <c r="AU4919" s="215" t="s">
        <v>85</v>
      </c>
      <c r="AV4919" s="13" t="s">
        <v>85</v>
      </c>
      <c r="AW4919" s="13" t="s">
        <v>33</v>
      </c>
      <c r="AX4919" s="13" t="s">
        <v>72</v>
      </c>
      <c r="AY4919" s="215" t="s">
        <v>525</v>
      </c>
    </row>
    <row r="4920" spans="2:51" s="13" customFormat="1" ht="11.25">
      <c r="B4920" s="204"/>
      <c r="C4920" s="205"/>
      <c r="D4920" s="206" t="s">
        <v>546</v>
      </c>
      <c r="E4920" s="207" t="s">
        <v>19</v>
      </c>
      <c r="F4920" s="208" t="s">
        <v>2011</v>
      </c>
      <c r="G4920" s="205"/>
      <c r="H4920" s="209">
        <v>-0.26300000000000001</v>
      </c>
      <c r="I4920" s="210"/>
      <c r="J4920" s="205"/>
      <c r="K4920" s="205"/>
      <c r="L4920" s="211"/>
      <c r="M4920" s="212"/>
      <c r="N4920" s="213"/>
      <c r="O4920" s="213"/>
      <c r="P4920" s="213"/>
      <c r="Q4920" s="213"/>
      <c r="R4920" s="213"/>
      <c r="S4920" s="213"/>
      <c r="T4920" s="214"/>
      <c r="AT4920" s="215" t="s">
        <v>546</v>
      </c>
      <c r="AU4920" s="215" t="s">
        <v>85</v>
      </c>
      <c r="AV4920" s="13" t="s">
        <v>85</v>
      </c>
      <c r="AW4920" s="13" t="s">
        <v>33</v>
      </c>
      <c r="AX4920" s="13" t="s">
        <v>72</v>
      </c>
      <c r="AY4920" s="215" t="s">
        <v>525</v>
      </c>
    </row>
    <row r="4921" spans="2:51" s="15" customFormat="1" ht="11.25">
      <c r="B4921" s="227"/>
      <c r="C4921" s="228"/>
      <c r="D4921" s="206" t="s">
        <v>546</v>
      </c>
      <c r="E4921" s="229" t="s">
        <v>19</v>
      </c>
      <c r="F4921" s="230" t="s">
        <v>2091</v>
      </c>
      <c r="G4921" s="228"/>
      <c r="H4921" s="229" t="s">
        <v>19</v>
      </c>
      <c r="I4921" s="231"/>
      <c r="J4921" s="228"/>
      <c r="K4921" s="228"/>
      <c r="L4921" s="232"/>
      <c r="M4921" s="233"/>
      <c r="N4921" s="234"/>
      <c r="O4921" s="234"/>
      <c r="P4921" s="234"/>
      <c r="Q4921" s="234"/>
      <c r="R4921" s="234"/>
      <c r="S4921" s="234"/>
      <c r="T4921" s="235"/>
      <c r="AT4921" s="236" t="s">
        <v>546</v>
      </c>
      <c r="AU4921" s="236" t="s">
        <v>85</v>
      </c>
      <c r="AV4921" s="15" t="s">
        <v>79</v>
      </c>
      <c r="AW4921" s="15" t="s">
        <v>33</v>
      </c>
      <c r="AX4921" s="15" t="s">
        <v>72</v>
      </c>
      <c r="AY4921" s="236" t="s">
        <v>525</v>
      </c>
    </row>
    <row r="4922" spans="2:51" s="13" customFormat="1" ht="11.25">
      <c r="B4922" s="204"/>
      <c r="C4922" s="205"/>
      <c r="D4922" s="206" t="s">
        <v>546</v>
      </c>
      <c r="E4922" s="207" t="s">
        <v>19</v>
      </c>
      <c r="F4922" s="208" t="s">
        <v>2081</v>
      </c>
      <c r="G4922" s="205"/>
      <c r="H4922" s="209">
        <v>29.7</v>
      </c>
      <c r="I4922" s="210"/>
      <c r="J4922" s="205"/>
      <c r="K4922" s="205"/>
      <c r="L4922" s="211"/>
      <c r="M4922" s="212"/>
      <c r="N4922" s="213"/>
      <c r="O4922" s="213"/>
      <c r="P4922" s="213"/>
      <c r="Q4922" s="213"/>
      <c r="R4922" s="213"/>
      <c r="S4922" s="213"/>
      <c r="T4922" s="214"/>
      <c r="AT4922" s="215" t="s">
        <v>546</v>
      </c>
      <c r="AU4922" s="215" t="s">
        <v>85</v>
      </c>
      <c r="AV4922" s="13" t="s">
        <v>85</v>
      </c>
      <c r="AW4922" s="13" t="s">
        <v>33</v>
      </c>
      <c r="AX4922" s="13" t="s">
        <v>72</v>
      </c>
      <c r="AY4922" s="215" t="s">
        <v>525</v>
      </c>
    </row>
    <row r="4923" spans="2:51" s="13" customFormat="1" ht="11.25">
      <c r="B4923" s="204"/>
      <c r="C4923" s="205"/>
      <c r="D4923" s="206" t="s">
        <v>546</v>
      </c>
      <c r="E4923" s="207" t="s">
        <v>19</v>
      </c>
      <c r="F4923" s="208" t="s">
        <v>1880</v>
      </c>
      <c r="G4923" s="205"/>
      <c r="H4923" s="209">
        <v>-1.89</v>
      </c>
      <c r="I4923" s="210"/>
      <c r="J4923" s="205"/>
      <c r="K4923" s="205"/>
      <c r="L4923" s="211"/>
      <c r="M4923" s="212"/>
      <c r="N4923" s="213"/>
      <c r="O4923" s="213"/>
      <c r="P4923" s="213"/>
      <c r="Q4923" s="213"/>
      <c r="R4923" s="213"/>
      <c r="S4923" s="213"/>
      <c r="T4923" s="214"/>
      <c r="AT4923" s="215" t="s">
        <v>546</v>
      </c>
      <c r="AU4923" s="215" t="s">
        <v>85</v>
      </c>
      <c r="AV4923" s="13" t="s">
        <v>85</v>
      </c>
      <c r="AW4923" s="13" t="s">
        <v>33</v>
      </c>
      <c r="AX4923" s="13" t="s">
        <v>72</v>
      </c>
      <c r="AY4923" s="215" t="s">
        <v>525</v>
      </c>
    </row>
    <row r="4924" spans="2:51" s="13" customFormat="1" ht="11.25">
      <c r="B4924" s="204"/>
      <c r="C4924" s="205"/>
      <c r="D4924" s="206" t="s">
        <v>546</v>
      </c>
      <c r="E4924" s="207" t="s">
        <v>19</v>
      </c>
      <c r="F4924" s="208" t="s">
        <v>2011</v>
      </c>
      <c r="G4924" s="205"/>
      <c r="H4924" s="209">
        <v>-0.26300000000000001</v>
      </c>
      <c r="I4924" s="210"/>
      <c r="J4924" s="205"/>
      <c r="K4924" s="205"/>
      <c r="L4924" s="211"/>
      <c r="M4924" s="212"/>
      <c r="N4924" s="213"/>
      <c r="O4924" s="213"/>
      <c r="P4924" s="213"/>
      <c r="Q4924" s="213"/>
      <c r="R4924" s="213"/>
      <c r="S4924" s="213"/>
      <c r="T4924" s="214"/>
      <c r="AT4924" s="215" t="s">
        <v>546</v>
      </c>
      <c r="AU4924" s="215" t="s">
        <v>85</v>
      </c>
      <c r="AV4924" s="13" t="s">
        <v>85</v>
      </c>
      <c r="AW4924" s="13" t="s">
        <v>33</v>
      </c>
      <c r="AX4924" s="13" t="s">
        <v>72</v>
      </c>
      <c r="AY4924" s="215" t="s">
        <v>525</v>
      </c>
    </row>
    <row r="4925" spans="2:51" s="15" customFormat="1" ht="11.25">
      <c r="B4925" s="227"/>
      <c r="C4925" s="228"/>
      <c r="D4925" s="206" t="s">
        <v>546</v>
      </c>
      <c r="E4925" s="229" t="s">
        <v>19</v>
      </c>
      <c r="F4925" s="230" t="s">
        <v>2107</v>
      </c>
      <c r="G4925" s="228"/>
      <c r="H4925" s="229" t="s">
        <v>19</v>
      </c>
      <c r="I4925" s="231"/>
      <c r="J4925" s="228"/>
      <c r="K4925" s="228"/>
      <c r="L4925" s="232"/>
      <c r="M4925" s="233"/>
      <c r="N4925" s="234"/>
      <c r="O4925" s="234"/>
      <c r="P4925" s="234"/>
      <c r="Q4925" s="234"/>
      <c r="R4925" s="234"/>
      <c r="S4925" s="234"/>
      <c r="T4925" s="235"/>
      <c r="AT4925" s="236" t="s">
        <v>546</v>
      </c>
      <c r="AU4925" s="236" t="s">
        <v>85</v>
      </c>
      <c r="AV4925" s="15" t="s">
        <v>79</v>
      </c>
      <c r="AW4925" s="15" t="s">
        <v>33</v>
      </c>
      <c r="AX4925" s="15" t="s">
        <v>72</v>
      </c>
      <c r="AY4925" s="236" t="s">
        <v>525</v>
      </c>
    </row>
    <row r="4926" spans="2:51" s="13" customFormat="1" ht="11.25">
      <c r="B4926" s="204"/>
      <c r="C4926" s="205"/>
      <c r="D4926" s="206" t="s">
        <v>546</v>
      </c>
      <c r="E4926" s="207" t="s">
        <v>19</v>
      </c>
      <c r="F4926" s="208" t="s">
        <v>2108</v>
      </c>
      <c r="G4926" s="205"/>
      <c r="H4926" s="209">
        <v>29.754000000000001</v>
      </c>
      <c r="I4926" s="210"/>
      <c r="J4926" s="205"/>
      <c r="K4926" s="205"/>
      <c r="L4926" s="211"/>
      <c r="M4926" s="212"/>
      <c r="N4926" s="213"/>
      <c r="O4926" s="213"/>
      <c r="P4926" s="213"/>
      <c r="Q4926" s="213"/>
      <c r="R4926" s="213"/>
      <c r="S4926" s="213"/>
      <c r="T4926" s="214"/>
      <c r="AT4926" s="215" t="s">
        <v>546</v>
      </c>
      <c r="AU4926" s="215" t="s">
        <v>85</v>
      </c>
      <c r="AV4926" s="13" t="s">
        <v>85</v>
      </c>
      <c r="AW4926" s="13" t="s">
        <v>33</v>
      </c>
      <c r="AX4926" s="13" t="s">
        <v>72</v>
      </c>
      <c r="AY4926" s="215" t="s">
        <v>525</v>
      </c>
    </row>
    <row r="4927" spans="2:51" s="13" customFormat="1" ht="11.25">
      <c r="B4927" s="204"/>
      <c r="C4927" s="205"/>
      <c r="D4927" s="206" t="s">
        <v>546</v>
      </c>
      <c r="E4927" s="207" t="s">
        <v>19</v>
      </c>
      <c r="F4927" s="208" t="s">
        <v>1880</v>
      </c>
      <c r="G4927" s="205"/>
      <c r="H4927" s="209">
        <v>-1.89</v>
      </c>
      <c r="I4927" s="210"/>
      <c r="J4927" s="205"/>
      <c r="K4927" s="205"/>
      <c r="L4927" s="211"/>
      <c r="M4927" s="212"/>
      <c r="N4927" s="213"/>
      <c r="O4927" s="213"/>
      <c r="P4927" s="213"/>
      <c r="Q4927" s="213"/>
      <c r="R4927" s="213"/>
      <c r="S4927" s="213"/>
      <c r="T4927" s="214"/>
      <c r="AT4927" s="215" t="s">
        <v>546</v>
      </c>
      <c r="AU4927" s="215" t="s">
        <v>85</v>
      </c>
      <c r="AV4927" s="13" t="s">
        <v>85</v>
      </c>
      <c r="AW4927" s="13" t="s">
        <v>33</v>
      </c>
      <c r="AX4927" s="13" t="s">
        <v>72</v>
      </c>
      <c r="AY4927" s="215" t="s">
        <v>525</v>
      </c>
    </row>
    <row r="4928" spans="2:51" s="13" customFormat="1" ht="11.25">
      <c r="B4928" s="204"/>
      <c r="C4928" s="205"/>
      <c r="D4928" s="206" t="s">
        <v>546</v>
      </c>
      <c r="E4928" s="207" t="s">
        <v>19</v>
      </c>
      <c r="F4928" s="208" t="s">
        <v>2011</v>
      </c>
      <c r="G4928" s="205"/>
      <c r="H4928" s="209">
        <v>-0.26300000000000001</v>
      </c>
      <c r="I4928" s="210"/>
      <c r="J4928" s="205"/>
      <c r="K4928" s="205"/>
      <c r="L4928" s="211"/>
      <c r="M4928" s="212"/>
      <c r="N4928" s="213"/>
      <c r="O4928" s="213"/>
      <c r="P4928" s="213"/>
      <c r="Q4928" s="213"/>
      <c r="R4928" s="213"/>
      <c r="S4928" s="213"/>
      <c r="T4928" s="214"/>
      <c r="AT4928" s="215" t="s">
        <v>546</v>
      </c>
      <c r="AU4928" s="215" t="s">
        <v>85</v>
      </c>
      <c r="AV4928" s="13" t="s">
        <v>85</v>
      </c>
      <c r="AW4928" s="13" t="s">
        <v>33</v>
      </c>
      <c r="AX4928" s="13" t="s">
        <v>72</v>
      </c>
      <c r="AY4928" s="215" t="s">
        <v>525</v>
      </c>
    </row>
    <row r="4929" spans="2:51" s="15" customFormat="1" ht="11.25">
      <c r="B4929" s="227"/>
      <c r="C4929" s="228"/>
      <c r="D4929" s="206" t="s">
        <v>546</v>
      </c>
      <c r="E4929" s="229" t="s">
        <v>19</v>
      </c>
      <c r="F4929" s="230" t="s">
        <v>2110</v>
      </c>
      <c r="G4929" s="228"/>
      <c r="H4929" s="229" t="s">
        <v>19</v>
      </c>
      <c r="I4929" s="231"/>
      <c r="J4929" s="228"/>
      <c r="K4929" s="228"/>
      <c r="L4929" s="232"/>
      <c r="M4929" s="233"/>
      <c r="N4929" s="234"/>
      <c r="O4929" s="234"/>
      <c r="P4929" s="234"/>
      <c r="Q4929" s="234"/>
      <c r="R4929" s="234"/>
      <c r="S4929" s="234"/>
      <c r="T4929" s="235"/>
      <c r="AT4929" s="236" t="s">
        <v>546</v>
      </c>
      <c r="AU4929" s="236" t="s">
        <v>85</v>
      </c>
      <c r="AV4929" s="15" t="s">
        <v>79</v>
      </c>
      <c r="AW4929" s="15" t="s">
        <v>33</v>
      </c>
      <c r="AX4929" s="15" t="s">
        <v>72</v>
      </c>
      <c r="AY4929" s="236" t="s">
        <v>525</v>
      </c>
    </row>
    <row r="4930" spans="2:51" s="13" customFormat="1" ht="11.25">
      <c r="B4930" s="204"/>
      <c r="C4930" s="205"/>
      <c r="D4930" s="206" t="s">
        <v>546</v>
      </c>
      <c r="E4930" s="207" t="s">
        <v>19</v>
      </c>
      <c r="F4930" s="208" t="s">
        <v>4822</v>
      </c>
      <c r="G4930" s="205"/>
      <c r="H4930" s="209">
        <v>3.28</v>
      </c>
      <c r="I4930" s="210"/>
      <c r="J4930" s="205"/>
      <c r="K4930" s="205"/>
      <c r="L4930" s="211"/>
      <c r="M4930" s="212"/>
      <c r="N4930" s="213"/>
      <c r="O4930" s="213"/>
      <c r="P4930" s="213"/>
      <c r="Q4930" s="213"/>
      <c r="R4930" s="213"/>
      <c r="S4930" s="213"/>
      <c r="T4930" s="214"/>
      <c r="AT4930" s="215" t="s">
        <v>546</v>
      </c>
      <c r="AU4930" s="215" t="s">
        <v>85</v>
      </c>
      <c r="AV4930" s="13" t="s">
        <v>85</v>
      </c>
      <c r="AW4930" s="13" t="s">
        <v>33</v>
      </c>
      <c r="AX4930" s="13" t="s">
        <v>72</v>
      </c>
      <c r="AY4930" s="215" t="s">
        <v>525</v>
      </c>
    </row>
    <row r="4931" spans="2:51" s="15" customFormat="1" ht="11.25">
      <c r="B4931" s="227"/>
      <c r="C4931" s="228"/>
      <c r="D4931" s="206" t="s">
        <v>546</v>
      </c>
      <c r="E4931" s="229" t="s">
        <v>19</v>
      </c>
      <c r="F4931" s="230" t="s">
        <v>2113</v>
      </c>
      <c r="G4931" s="228"/>
      <c r="H4931" s="229" t="s">
        <v>19</v>
      </c>
      <c r="I4931" s="231"/>
      <c r="J4931" s="228"/>
      <c r="K4931" s="228"/>
      <c r="L4931" s="232"/>
      <c r="M4931" s="233"/>
      <c r="N4931" s="234"/>
      <c r="O4931" s="234"/>
      <c r="P4931" s="234"/>
      <c r="Q4931" s="234"/>
      <c r="R4931" s="234"/>
      <c r="S4931" s="234"/>
      <c r="T4931" s="235"/>
      <c r="AT4931" s="236" t="s">
        <v>546</v>
      </c>
      <c r="AU4931" s="236" t="s">
        <v>85</v>
      </c>
      <c r="AV4931" s="15" t="s">
        <v>79</v>
      </c>
      <c r="AW4931" s="15" t="s">
        <v>33</v>
      </c>
      <c r="AX4931" s="15" t="s">
        <v>72</v>
      </c>
      <c r="AY4931" s="236" t="s">
        <v>525</v>
      </c>
    </row>
    <row r="4932" spans="2:51" s="13" customFormat="1" ht="11.25">
      <c r="B4932" s="204"/>
      <c r="C4932" s="205"/>
      <c r="D4932" s="206" t="s">
        <v>546</v>
      </c>
      <c r="E4932" s="207" t="s">
        <v>19</v>
      </c>
      <c r="F4932" s="208" t="s">
        <v>2114</v>
      </c>
      <c r="G4932" s="205"/>
      <c r="H4932" s="209">
        <v>28.215</v>
      </c>
      <c r="I4932" s="210"/>
      <c r="J4932" s="205"/>
      <c r="K4932" s="205"/>
      <c r="L4932" s="211"/>
      <c r="M4932" s="212"/>
      <c r="N4932" s="213"/>
      <c r="O4932" s="213"/>
      <c r="P4932" s="213"/>
      <c r="Q4932" s="213"/>
      <c r="R4932" s="213"/>
      <c r="S4932" s="213"/>
      <c r="T4932" s="214"/>
      <c r="AT4932" s="215" t="s">
        <v>546</v>
      </c>
      <c r="AU4932" s="215" t="s">
        <v>85</v>
      </c>
      <c r="AV4932" s="13" t="s">
        <v>85</v>
      </c>
      <c r="AW4932" s="13" t="s">
        <v>33</v>
      </c>
      <c r="AX4932" s="13" t="s">
        <v>72</v>
      </c>
      <c r="AY4932" s="215" t="s">
        <v>525</v>
      </c>
    </row>
    <row r="4933" spans="2:51" s="13" customFormat="1" ht="11.25">
      <c r="B4933" s="204"/>
      <c r="C4933" s="205"/>
      <c r="D4933" s="206" t="s">
        <v>546</v>
      </c>
      <c r="E4933" s="207" t="s">
        <v>19</v>
      </c>
      <c r="F4933" s="208" t="s">
        <v>1880</v>
      </c>
      <c r="G4933" s="205"/>
      <c r="H4933" s="209">
        <v>-1.89</v>
      </c>
      <c r="I4933" s="210"/>
      <c r="J4933" s="205"/>
      <c r="K4933" s="205"/>
      <c r="L4933" s="211"/>
      <c r="M4933" s="212"/>
      <c r="N4933" s="213"/>
      <c r="O4933" s="213"/>
      <c r="P4933" s="213"/>
      <c r="Q4933" s="213"/>
      <c r="R4933" s="213"/>
      <c r="S4933" s="213"/>
      <c r="T4933" s="214"/>
      <c r="AT4933" s="215" t="s">
        <v>546</v>
      </c>
      <c r="AU4933" s="215" t="s">
        <v>85</v>
      </c>
      <c r="AV4933" s="13" t="s">
        <v>85</v>
      </c>
      <c r="AW4933" s="13" t="s">
        <v>33</v>
      </c>
      <c r="AX4933" s="13" t="s">
        <v>72</v>
      </c>
      <c r="AY4933" s="215" t="s">
        <v>525</v>
      </c>
    </row>
    <row r="4934" spans="2:51" s="13" customFormat="1" ht="11.25">
      <c r="B4934" s="204"/>
      <c r="C4934" s="205"/>
      <c r="D4934" s="206" t="s">
        <v>546</v>
      </c>
      <c r="E4934" s="207" t="s">
        <v>19</v>
      </c>
      <c r="F4934" s="208" t="s">
        <v>2011</v>
      </c>
      <c r="G4934" s="205"/>
      <c r="H4934" s="209">
        <v>-0.26300000000000001</v>
      </c>
      <c r="I4934" s="210"/>
      <c r="J4934" s="205"/>
      <c r="K4934" s="205"/>
      <c r="L4934" s="211"/>
      <c r="M4934" s="212"/>
      <c r="N4934" s="213"/>
      <c r="O4934" s="213"/>
      <c r="P4934" s="213"/>
      <c r="Q4934" s="213"/>
      <c r="R4934" s="213"/>
      <c r="S4934" s="213"/>
      <c r="T4934" s="214"/>
      <c r="AT4934" s="215" t="s">
        <v>546</v>
      </c>
      <c r="AU4934" s="215" t="s">
        <v>85</v>
      </c>
      <c r="AV4934" s="13" t="s">
        <v>85</v>
      </c>
      <c r="AW4934" s="13" t="s">
        <v>33</v>
      </c>
      <c r="AX4934" s="13" t="s">
        <v>72</v>
      </c>
      <c r="AY4934" s="215" t="s">
        <v>525</v>
      </c>
    </row>
    <row r="4935" spans="2:51" s="15" customFormat="1" ht="11.25">
      <c r="B4935" s="227"/>
      <c r="C4935" s="228"/>
      <c r="D4935" s="206" t="s">
        <v>546</v>
      </c>
      <c r="E4935" s="229" t="s">
        <v>19</v>
      </c>
      <c r="F4935" s="230" t="s">
        <v>2115</v>
      </c>
      <c r="G4935" s="228"/>
      <c r="H4935" s="229" t="s">
        <v>19</v>
      </c>
      <c r="I4935" s="231"/>
      <c r="J4935" s="228"/>
      <c r="K4935" s="228"/>
      <c r="L4935" s="232"/>
      <c r="M4935" s="233"/>
      <c r="N4935" s="234"/>
      <c r="O4935" s="234"/>
      <c r="P4935" s="234"/>
      <c r="Q4935" s="234"/>
      <c r="R4935" s="234"/>
      <c r="S4935" s="234"/>
      <c r="T4935" s="235"/>
      <c r="AT4935" s="236" t="s">
        <v>546</v>
      </c>
      <c r="AU4935" s="236" t="s">
        <v>85</v>
      </c>
      <c r="AV4935" s="15" t="s">
        <v>79</v>
      </c>
      <c r="AW4935" s="15" t="s">
        <v>33</v>
      </c>
      <c r="AX4935" s="15" t="s">
        <v>72</v>
      </c>
      <c r="AY4935" s="236" t="s">
        <v>525</v>
      </c>
    </row>
    <row r="4936" spans="2:51" s="13" customFormat="1" ht="11.25">
      <c r="B4936" s="204"/>
      <c r="C4936" s="205"/>
      <c r="D4936" s="206" t="s">
        <v>546</v>
      </c>
      <c r="E4936" s="207" t="s">
        <v>19</v>
      </c>
      <c r="F4936" s="208" t="s">
        <v>2114</v>
      </c>
      <c r="G4936" s="205"/>
      <c r="H4936" s="209">
        <v>28.215</v>
      </c>
      <c r="I4936" s="210"/>
      <c r="J4936" s="205"/>
      <c r="K4936" s="205"/>
      <c r="L4936" s="211"/>
      <c r="M4936" s="212"/>
      <c r="N4936" s="213"/>
      <c r="O4936" s="213"/>
      <c r="P4936" s="213"/>
      <c r="Q4936" s="213"/>
      <c r="R4936" s="213"/>
      <c r="S4936" s="213"/>
      <c r="T4936" s="214"/>
      <c r="AT4936" s="215" t="s">
        <v>546</v>
      </c>
      <c r="AU4936" s="215" t="s">
        <v>85</v>
      </c>
      <c r="AV4936" s="13" t="s">
        <v>85</v>
      </c>
      <c r="AW4936" s="13" t="s">
        <v>33</v>
      </c>
      <c r="AX4936" s="13" t="s">
        <v>72</v>
      </c>
      <c r="AY4936" s="215" t="s">
        <v>525</v>
      </c>
    </row>
    <row r="4937" spans="2:51" s="13" customFormat="1" ht="11.25">
      <c r="B4937" s="204"/>
      <c r="C4937" s="205"/>
      <c r="D4937" s="206" t="s">
        <v>546</v>
      </c>
      <c r="E4937" s="207" t="s">
        <v>19</v>
      </c>
      <c r="F4937" s="208" t="s">
        <v>1880</v>
      </c>
      <c r="G4937" s="205"/>
      <c r="H4937" s="209">
        <v>-1.89</v>
      </c>
      <c r="I4937" s="210"/>
      <c r="J4937" s="205"/>
      <c r="K4937" s="205"/>
      <c r="L4937" s="211"/>
      <c r="M4937" s="212"/>
      <c r="N4937" s="213"/>
      <c r="O4937" s="213"/>
      <c r="P4937" s="213"/>
      <c r="Q4937" s="213"/>
      <c r="R4937" s="213"/>
      <c r="S4937" s="213"/>
      <c r="T4937" s="214"/>
      <c r="AT4937" s="215" t="s">
        <v>546</v>
      </c>
      <c r="AU4937" s="215" t="s">
        <v>85</v>
      </c>
      <c r="AV4937" s="13" t="s">
        <v>85</v>
      </c>
      <c r="AW4937" s="13" t="s">
        <v>33</v>
      </c>
      <c r="AX4937" s="13" t="s">
        <v>72</v>
      </c>
      <c r="AY4937" s="215" t="s">
        <v>525</v>
      </c>
    </row>
    <row r="4938" spans="2:51" s="15" customFormat="1" ht="11.25">
      <c r="B4938" s="227"/>
      <c r="C4938" s="228"/>
      <c r="D4938" s="206" t="s">
        <v>546</v>
      </c>
      <c r="E4938" s="229" t="s">
        <v>19</v>
      </c>
      <c r="F4938" s="230" t="s">
        <v>2119</v>
      </c>
      <c r="G4938" s="228"/>
      <c r="H4938" s="229" t="s">
        <v>19</v>
      </c>
      <c r="I4938" s="231"/>
      <c r="J4938" s="228"/>
      <c r="K4938" s="228"/>
      <c r="L4938" s="232"/>
      <c r="M4938" s="233"/>
      <c r="N4938" s="234"/>
      <c r="O4938" s="234"/>
      <c r="P4938" s="234"/>
      <c r="Q4938" s="234"/>
      <c r="R4938" s="234"/>
      <c r="S4938" s="234"/>
      <c r="T4938" s="235"/>
      <c r="AT4938" s="236" t="s">
        <v>546</v>
      </c>
      <c r="AU4938" s="236" t="s">
        <v>85</v>
      </c>
      <c r="AV4938" s="15" t="s">
        <v>79</v>
      </c>
      <c r="AW4938" s="15" t="s">
        <v>33</v>
      </c>
      <c r="AX4938" s="15" t="s">
        <v>72</v>
      </c>
      <c r="AY4938" s="236" t="s">
        <v>525</v>
      </c>
    </row>
    <row r="4939" spans="2:51" s="13" customFormat="1" ht="11.25">
      <c r="B4939" s="204"/>
      <c r="C4939" s="205"/>
      <c r="D4939" s="206" t="s">
        <v>546</v>
      </c>
      <c r="E4939" s="207" t="s">
        <v>19</v>
      </c>
      <c r="F4939" s="208" t="s">
        <v>4824</v>
      </c>
      <c r="G4939" s="205"/>
      <c r="H4939" s="209">
        <v>19.8</v>
      </c>
      <c r="I4939" s="210"/>
      <c r="J4939" s="205"/>
      <c r="K4939" s="205"/>
      <c r="L4939" s="211"/>
      <c r="M4939" s="212"/>
      <c r="N4939" s="213"/>
      <c r="O4939" s="213"/>
      <c r="P4939" s="213"/>
      <c r="Q4939" s="213"/>
      <c r="R4939" s="213"/>
      <c r="S4939" s="213"/>
      <c r="T4939" s="214"/>
      <c r="AT4939" s="215" t="s">
        <v>546</v>
      </c>
      <c r="AU4939" s="215" t="s">
        <v>85</v>
      </c>
      <c r="AV4939" s="13" t="s">
        <v>85</v>
      </c>
      <c r="AW4939" s="13" t="s">
        <v>33</v>
      </c>
      <c r="AX4939" s="13" t="s">
        <v>72</v>
      </c>
      <c r="AY4939" s="215" t="s">
        <v>525</v>
      </c>
    </row>
    <row r="4940" spans="2:51" s="13" customFormat="1" ht="11.25">
      <c r="B4940" s="204"/>
      <c r="C4940" s="205"/>
      <c r="D4940" s="206" t="s">
        <v>546</v>
      </c>
      <c r="E4940" s="207" t="s">
        <v>19</v>
      </c>
      <c r="F4940" s="208" t="s">
        <v>4809</v>
      </c>
      <c r="G4940" s="205"/>
      <c r="H4940" s="209">
        <v>-1.4</v>
      </c>
      <c r="I4940" s="210"/>
      <c r="J4940" s="205"/>
      <c r="K4940" s="205"/>
      <c r="L4940" s="211"/>
      <c r="M4940" s="212"/>
      <c r="N4940" s="213"/>
      <c r="O4940" s="213"/>
      <c r="P4940" s="213"/>
      <c r="Q4940" s="213"/>
      <c r="R4940" s="213"/>
      <c r="S4940" s="213"/>
      <c r="T4940" s="214"/>
      <c r="AT4940" s="215" t="s">
        <v>546</v>
      </c>
      <c r="AU4940" s="215" t="s">
        <v>85</v>
      </c>
      <c r="AV4940" s="13" t="s">
        <v>85</v>
      </c>
      <c r="AW4940" s="13" t="s">
        <v>33</v>
      </c>
      <c r="AX4940" s="13" t="s">
        <v>72</v>
      </c>
      <c r="AY4940" s="215" t="s">
        <v>525</v>
      </c>
    </row>
    <row r="4941" spans="2:51" s="15" customFormat="1" ht="11.25">
      <c r="B4941" s="227"/>
      <c r="C4941" s="228"/>
      <c r="D4941" s="206" t="s">
        <v>546</v>
      </c>
      <c r="E4941" s="229" t="s">
        <v>19</v>
      </c>
      <c r="F4941" s="230" t="s">
        <v>2120</v>
      </c>
      <c r="G4941" s="228"/>
      <c r="H4941" s="229" t="s">
        <v>19</v>
      </c>
      <c r="I4941" s="231"/>
      <c r="J4941" s="228"/>
      <c r="K4941" s="228"/>
      <c r="L4941" s="232"/>
      <c r="M4941" s="233"/>
      <c r="N4941" s="234"/>
      <c r="O4941" s="234"/>
      <c r="P4941" s="234"/>
      <c r="Q4941" s="234"/>
      <c r="R4941" s="234"/>
      <c r="S4941" s="234"/>
      <c r="T4941" s="235"/>
      <c r="AT4941" s="236" t="s">
        <v>546</v>
      </c>
      <c r="AU4941" s="236" t="s">
        <v>85</v>
      </c>
      <c r="AV4941" s="15" t="s">
        <v>79</v>
      </c>
      <c r="AW4941" s="15" t="s">
        <v>33</v>
      </c>
      <c r="AX4941" s="15" t="s">
        <v>72</v>
      </c>
      <c r="AY4941" s="236" t="s">
        <v>525</v>
      </c>
    </row>
    <row r="4942" spans="2:51" s="13" customFormat="1" ht="11.25">
      <c r="B4942" s="204"/>
      <c r="C4942" s="205"/>
      <c r="D4942" s="206" t="s">
        <v>546</v>
      </c>
      <c r="E4942" s="207" t="s">
        <v>19</v>
      </c>
      <c r="F4942" s="208" t="s">
        <v>2114</v>
      </c>
      <c r="G4942" s="205"/>
      <c r="H4942" s="209">
        <v>28.215</v>
      </c>
      <c r="I4942" s="210"/>
      <c r="J4942" s="205"/>
      <c r="K4942" s="205"/>
      <c r="L4942" s="211"/>
      <c r="M4942" s="212"/>
      <c r="N4942" s="213"/>
      <c r="O4942" s="213"/>
      <c r="P4942" s="213"/>
      <c r="Q4942" s="213"/>
      <c r="R4942" s="213"/>
      <c r="S4942" s="213"/>
      <c r="T4942" s="214"/>
      <c r="AT4942" s="215" t="s">
        <v>546</v>
      </c>
      <c r="AU4942" s="215" t="s">
        <v>85</v>
      </c>
      <c r="AV4942" s="13" t="s">
        <v>85</v>
      </c>
      <c r="AW4942" s="13" t="s">
        <v>33</v>
      </c>
      <c r="AX4942" s="13" t="s">
        <v>72</v>
      </c>
      <c r="AY4942" s="215" t="s">
        <v>525</v>
      </c>
    </row>
    <row r="4943" spans="2:51" s="13" customFormat="1" ht="11.25">
      <c r="B4943" s="204"/>
      <c r="C4943" s="205"/>
      <c r="D4943" s="206" t="s">
        <v>546</v>
      </c>
      <c r="E4943" s="207" t="s">
        <v>19</v>
      </c>
      <c r="F4943" s="208" t="s">
        <v>1880</v>
      </c>
      <c r="G4943" s="205"/>
      <c r="H4943" s="209">
        <v>-1.89</v>
      </c>
      <c r="I4943" s="210"/>
      <c r="J4943" s="205"/>
      <c r="K4943" s="205"/>
      <c r="L4943" s="211"/>
      <c r="M4943" s="212"/>
      <c r="N4943" s="213"/>
      <c r="O4943" s="213"/>
      <c r="P4943" s="213"/>
      <c r="Q4943" s="213"/>
      <c r="R4943" s="213"/>
      <c r="S4943" s="213"/>
      <c r="T4943" s="214"/>
      <c r="AT4943" s="215" t="s">
        <v>546</v>
      </c>
      <c r="AU4943" s="215" t="s">
        <v>85</v>
      </c>
      <c r="AV4943" s="13" t="s">
        <v>85</v>
      </c>
      <c r="AW4943" s="13" t="s">
        <v>33</v>
      </c>
      <c r="AX4943" s="13" t="s">
        <v>72</v>
      </c>
      <c r="AY4943" s="215" t="s">
        <v>525</v>
      </c>
    </row>
    <row r="4944" spans="2:51" s="13" customFormat="1" ht="11.25">
      <c r="B4944" s="204"/>
      <c r="C4944" s="205"/>
      <c r="D4944" s="206" t="s">
        <v>546</v>
      </c>
      <c r="E4944" s="207" t="s">
        <v>19</v>
      </c>
      <c r="F4944" s="208" t="s">
        <v>2011</v>
      </c>
      <c r="G4944" s="205"/>
      <c r="H4944" s="209">
        <v>-0.26300000000000001</v>
      </c>
      <c r="I4944" s="210"/>
      <c r="J4944" s="205"/>
      <c r="K4944" s="205"/>
      <c r="L4944" s="211"/>
      <c r="M4944" s="212"/>
      <c r="N4944" s="213"/>
      <c r="O4944" s="213"/>
      <c r="P4944" s="213"/>
      <c r="Q4944" s="213"/>
      <c r="R4944" s="213"/>
      <c r="S4944" s="213"/>
      <c r="T4944" s="214"/>
      <c r="AT4944" s="215" t="s">
        <v>546</v>
      </c>
      <c r="AU4944" s="215" t="s">
        <v>85</v>
      </c>
      <c r="AV4944" s="13" t="s">
        <v>85</v>
      </c>
      <c r="AW4944" s="13" t="s">
        <v>33</v>
      </c>
      <c r="AX4944" s="13" t="s">
        <v>72</v>
      </c>
      <c r="AY4944" s="215" t="s">
        <v>525</v>
      </c>
    </row>
    <row r="4945" spans="2:51" s="15" customFormat="1" ht="11.25">
      <c r="B4945" s="227"/>
      <c r="C4945" s="228"/>
      <c r="D4945" s="206" t="s">
        <v>546</v>
      </c>
      <c r="E4945" s="229" t="s">
        <v>19</v>
      </c>
      <c r="F4945" s="230" t="s">
        <v>2124</v>
      </c>
      <c r="G4945" s="228"/>
      <c r="H4945" s="229" t="s">
        <v>19</v>
      </c>
      <c r="I4945" s="231"/>
      <c r="J4945" s="228"/>
      <c r="K4945" s="228"/>
      <c r="L4945" s="232"/>
      <c r="M4945" s="233"/>
      <c r="N4945" s="234"/>
      <c r="O4945" s="234"/>
      <c r="P4945" s="234"/>
      <c r="Q4945" s="234"/>
      <c r="R4945" s="234"/>
      <c r="S4945" s="234"/>
      <c r="T4945" s="235"/>
      <c r="AT4945" s="236" t="s">
        <v>546</v>
      </c>
      <c r="AU4945" s="236" t="s">
        <v>85</v>
      </c>
      <c r="AV4945" s="15" t="s">
        <v>79</v>
      </c>
      <c r="AW4945" s="15" t="s">
        <v>33</v>
      </c>
      <c r="AX4945" s="15" t="s">
        <v>72</v>
      </c>
      <c r="AY4945" s="236" t="s">
        <v>525</v>
      </c>
    </row>
    <row r="4946" spans="2:51" s="13" customFormat="1" ht="11.25">
      <c r="B4946" s="204"/>
      <c r="C4946" s="205"/>
      <c r="D4946" s="206" t="s">
        <v>546</v>
      </c>
      <c r="E4946" s="207" t="s">
        <v>19</v>
      </c>
      <c r="F4946" s="208" t="s">
        <v>2114</v>
      </c>
      <c r="G4946" s="205"/>
      <c r="H4946" s="209">
        <v>28.215</v>
      </c>
      <c r="I4946" s="210"/>
      <c r="J4946" s="205"/>
      <c r="K4946" s="205"/>
      <c r="L4946" s="211"/>
      <c r="M4946" s="212"/>
      <c r="N4946" s="213"/>
      <c r="O4946" s="213"/>
      <c r="P4946" s="213"/>
      <c r="Q4946" s="213"/>
      <c r="R4946" s="213"/>
      <c r="S4946" s="213"/>
      <c r="T4946" s="214"/>
      <c r="AT4946" s="215" t="s">
        <v>546</v>
      </c>
      <c r="AU4946" s="215" t="s">
        <v>85</v>
      </c>
      <c r="AV4946" s="13" t="s">
        <v>85</v>
      </c>
      <c r="AW4946" s="13" t="s">
        <v>33</v>
      </c>
      <c r="AX4946" s="13" t="s">
        <v>72</v>
      </c>
      <c r="AY4946" s="215" t="s">
        <v>525</v>
      </c>
    </row>
    <row r="4947" spans="2:51" s="13" customFormat="1" ht="11.25">
      <c r="B4947" s="204"/>
      <c r="C4947" s="205"/>
      <c r="D4947" s="206" t="s">
        <v>546</v>
      </c>
      <c r="E4947" s="207" t="s">
        <v>19</v>
      </c>
      <c r="F4947" s="208" t="s">
        <v>1880</v>
      </c>
      <c r="G4947" s="205"/>
      <c r="H4947" s="209">
        <v>-1.89</v>
      </c>
      <c r="I4947" s="210"/>
      <c r="J4947" s="205"/>
      <c r="K4947" s="205"/>
      <c r="L4947" s="211"/>
      <c r="M4947" s="212"/>
      <c r="N4947" s="213"/>
      <c r="O4947" s="213"/>
      <c r="P4947" s="213"/>
      <c r="Q4947" s="213"/>
      <c r="R4947" s="213"/>
      <c r="S4947" s="213"/>
      <c r="T4947" s="214"/>
      <c r="AT4947" s="215" t="s">
        <v>546</v>
      </c>
      <c r="AU4947" s="215" t="s">
        <v>85</v>
      </c>
      <c r="AV4947" s="13" t="s">
        <v>85</v>
      </c>
      <c r="AW4947" s="13" t="s">
        <v>33</v>
      </c>
      <c r="AX4947" s="13" t="s">
        <v>72</v>
      </c>
      <c r="AY4947" s="215" t="s">
        <v>525</v>
      </c>
    </row>
    <row r="4948" spans="2:51" s="13" customFormat="1" ht="11.25">
      <c r="B4948" s="204"/>
      <c r="C4948" s="205"/>
      <c r="D4948" s="206" t="s">
        <v>546</v>
      </c>
      <c r="E4948" s="207" t="s">
        <v>19</v>
      </c>
      <c r="F4948" s="208" t="s">
        <v>2011</v>
      </c>
      <c r="G4948" s="205"/>
      <c r="H4948" s="209">
        <v>-0.26300000000000001</v>
      </c>
      <c r="I4948" s="210"/>
      <c r="J4948" s="205"/>
      <c r="K4948" s="205"/>
      <c r="L4948" s="211"/>
      <c r="M4948" s="212"/>
      <c r="N4948" s="213"/>
      <c r="O4948" s="213"/>
      <c r="P4948" s="213"/>
      <c r="Q4948" s="213"/>
      <c r="R4948" s="213"/>
      <c r="S4948" s="213"/>
      <c r="T4948" s="214"/>
      <c r="AT4948" s="215" t="s">
        <v>546</v>
      </c>
      <c r="AU4948" s="215" t="s">
        <v>85</v>
      </c>
      <c r="AV4948" s="13" t="s">
        <v>85</v>
      </c>
      <c r="AW4948" s="13" t="s">
        <v>33</v>
      </c>
      <c r="AX4948" s="13" t="s">
        <v>72</v>
      </c>
      <c r="AY4948" s="215" t="s">
        <v>525</v>
      </c>
    </row>
    <row r="4949" spans="2:51" s="16" customFormat="1" ht="11.25">
      <c r="B4949" s="237"/>
      <c r="C4949" s="238"/>
      <c r="D4949" s="206" t="s">
        <v>546</v>
      </c>
      <c r="E4949" s="239" t="s">
        <v>349</v>
      </c>
      <c r="F4949" s="240" t="s">
        <v>590</v>
      </c>
      <c r="G4949" s="238"/>
      <c r="H4949" s="241">
        <v>764.16700000000003</v>
      </c>
      <c r="I4949" s="242"/>
      <c r="J4949" s="238"/>
      <c r="K4949" s="238"/>
      <c r="L4949" s="243"/>
      <c r="M4949" s="244"/>
      <c r="N4949" s="245"/>
      <c r="O4949" s="245"/>
      <c r="P4949" s="245"/>
      <c r="Q4949" s="245"/>
      <c r="R4949" s="245"/>
      <c r="S4949" s="245"/>
      <c r="T4949" s="246"/>
      <c r="AT4949" s="247" t="s">
        <v>546</v>
      </c>
      <c r="AU4949" s="247" t="s">
        <v>85</v>
      </c>
      <c r="AV4949" s="16" t="s">
        <v>573</v>
      </c>
      <c r="AW4949" s="16" t="s">
        <v>33</v>
      </c>
      <c r="AX4949" s="16" t="s">
        <v>72</v>
      </c>
      <c r="AY4949" s="247" t="s">
        <v>525</v>
      </c>
    </row>
    <row r="4950" spans="2:51" s="15" customFormat="1" ht="11.25">
      <c r="B4950" s="227"/>
      <c r="C4950" s="228"/>
      <c r="D4950" s="206" t="s">
        <v>546</v>
      </c>
      <c r="E4950" s="229" t="s">
        <v>19</v>
      </c>
      <c r="F4950" s="230" t="s">
        <v>4825</v>
      </c>
      <c r="G4950" s="228"/>
      <c r="H4950" s="229" t="s">
        <v>19</v>
      </c>
      <c r="I4950" s="231"/>
      <c r="J4950" s="228"/>
      <c r="K4950" s="228"/>
      <c r="L4950" s="232"/>
      <c r="M4950" s="233"/>
      <c r="N4950" s="234"/>
      <c r="O4950" s="234"/>
      <c r="P4950" s="234"/>
      <c r="Q4950" s="234"/>
      <c r="R4950" s="234"/>
      <c r="S4950" s="234"/>
      <c r="T4950" s="235"/>
      <c r="AT4950" s="236" t="s">
        <v>546</v>
      </c>
      <c r="AU4950" s="236" t="s">
        <v>85</v>
      </c>
      <c r="AV4950" s="15" t="s">
        <v>79</v>
      </c>
      <c r="AW4950" s="15" t="s">
        <v>33</v>
      </c>
      <c r="AX4950" s="15" t="s">
        <v>72</v>
      </c>
      <c r="AY4950" s="236" t="s">
        <v>525</v>
      </c>
    </row>
    <row r="4951" spans="2:51" s="15" customFormat="1" ht="11.25">
      <c r="B4951" s="227"/>
      <c r="C4951" s="228"/>
      <c r="D4951" s="206" t="s">
        <v>546</v>
      </c>
      <c r="E4951" s="229" t="s">
        <v>19</v>
      </c>
      <c r="F4951" s="230" t="s">
        <v>1881</v>
      </c>
      <c r="G4951" s="228"/>
      <c r="H4951" s="229" t="s">
        <v>19</v>
      </c>
      <c r="I4951" s="231"/>
      <c r="J4951" s="228"/>
      <c r="K4951" s="228"/>
      <c r="L4951" s="232"/>
      <c r="M4951" s="233"/>
      <c r="N4951" s="234"/>
      <c r="O4951" s="234"/>
      <c r="P4951" s="234"/>
      <c r="Q4951" s="234"/>
      <c r="R4951" s="234"/>
      <c r="S4951" s="234"/>
      <c r="T4951" s="235"/>
      <c r="AT4951" s="236" t="s">
        <v>546</v>
      </c>
      <c r="AU4951" s="236" t="s">
        <v>85</v>
      </c>
      <c r="AV4951" s="15" t="s">
        <v>79</v>
      </c>
      <c r="AW4951" s="15" t="s">
        <v>33</v>
      </c>
      <c r="AX4951" s="15" t="s">
        <v>72</v>
      </c>
      <c r="AY4951" s="236" t="s">
        <v>525</v>
      </c>
    </row>
    <row r="4952" spans="2:51" s="13" customFormat="1" ht="11.25">
      <c r="B4952" s="204"/>
      <c r="C4952" s="205"/>
      <c r="D4952" s="206" t="s">
        <v>546</v>
      </c>
      <c r="E4952" s="207" t="s">
        <v>19</v>
      </c>
      <c r="F4952" s="208" t="s">
        <v>2132</v>
      </c>
      <c r="G4952" s="205"/>
      <c r="H4952" s="209">
        <v>10.725</v>
      </c>
      <c r="I4952" s="210"/>
      <c r="J4952" s="205"/>
      <c r="K4952" s="205"/>
      <c r="L4952" s="211"/>
      <c r="M4952" s="212"/>
      <c r="N4952" s="213"/>
      <c r="O4952" s="213"/>
      <c r="P4952" s="213"/>
      <c r="Q4952" s="213"/>
      <c r="R4952" s="213"/>
      <c r="S4952" s="213"/>
      <c r="T4952" s="214"/>
      <c r="AT4952" s="215" t="s">
        <v>546</v>
      </c>
      <c r="AU4952" s="215" t="s">
        <v>85</v>
      </c>
      <c r="AV4952" s="13" t="s">
        <v>85</v>
      </c>
      <c r="AW4952" s="13" t="s">
        <v>33</v>
      </c>
      <c r="AX4952" s="13" t="s">
        <v>72</v>
      </c>
      <c r="AY4952" s="215" t="s">
        <v>525</v>
      </c>
    </row>
    <row r="4953" spans="2:51" s="13" customFormat="1" ht="11.25">
      <c r="B4953" s="204"/>
      <c r="C4953" s="205"/>
      <c r="D4953" s="206" t="s">
        <v>546</v>
      </c>
      <c r="E4953" s="207" t="s">
        <v>19</v>
      </c>
      <c r="F4953" s="208" t="s">
        <v>2133</v>
      </c>
      <c r="G4953" s="205"/>
      <c r="H4953" s="209">
        <v>-0.05</v>
      </c>
      <c r="I4953" s="210"/>
      <c r="J4953" s="205"/>
      <c r="K4953" s="205"/>
      <c r="L4953" s="211"/>
      <c r="M4953" s="212"/>
      <c r="N4953" s="213"/>
      <c r="O4953" s="213"/>
      <c r="P4953" s="213"/>
      <c r="Q4953" s="213"/>
      <c r="R4953" s="213"/>
      <c r="S4953" s="213"/>
      <c r="T4953" s="214"/>
      <c r="AT4953" s="215" t="s">
        <v>546</v>
      </c>
      <c r="AU4953" s="215" t="s">
        <v>85</v>
      </c>
      <c r="AV4953" s="13" t="s">
        <v>85</v>
      </c>
      <c r="AW4953" s="13" t="s">
        <v>33</v>
      </c>
      <c r="AX4953" s="13" t="s">
        <v>72</v>
      </c>
      <c r="AY4953" s="215" t="s">
        <v>525</v>
      </c>
    </row>
    <row r="4954" spans="2:51" s="13" customFormat="1" ht="11.25">
      <c r="B4954" s="204"/>
      <c r="C4954" s="205"/>
      <c r="D4954" s="206" t="s">
        <v>546</v>
      </c>
      <c r="E4954" s="207" t="s">
        <v>19</v>
      </c>
      <c r="F4954" s="208" t="s">
        <v>1950</v>
      </c>
      <c r="G4954" s="205"/>
      <c r="H4954" s="209">
        <v>-1.47</v>
      </c>
      <c r="I4954" s="210"/>
      <c r="J4954" s="205"/>
      <c r="K4954" s="205"/>
      <c r="L4954" s="211"/>
      <c r="M4954" s="212"/>
      <c r="N4954" s="213"/>
      <c r="O4954" s="213"/>
      <c r="P4954" s="213"/>
      <c r="Q4954" s="213"/>
      <c r="R4954" s="213"/>
      <c r="S4954" s="213"/>
      <c r="T4954" s="214"/>
      <c r="AT4954" s="215" t="s">
        <v>546</v>
      </c>
      <c r="AU4954" s="215" t="s">
        <v>85</v>
      </c>
      <c r="AV4954" s="13" t="s">
        <v>85</v>
      </c>
      <c r="AW4954" s="13" t="s">
        <v>33</v>
      </c>
      <c r="AX4954" s="13" t="s">
        <v>72</v>
      </c>
      <c r="AY4954" s="215" t="s">
        <v>525</v>
      </c>
    </row>
    <row r="4955" spans="2:51" s="13" customFormat="1" ht="11.25">
      <c r="B4955" s="204"/>
      <c r="C4955" s="205"/>
      <c r="D4955" s="206" t="s">
        <v>546</v>
      </c>
      <c r="E4955" s="207" t="s">
        <v>19</v>
      </c>
      <c r="F4955" s="208" t="s">
        <v>2134</v>
      </c>
      <c r="G4955" s="205"/>
      <c r="H4955" s="209">
        <v>-1.4730000000000001</v>
      </c>
      <c r="I4955" s="210"/>
      <c r="J4955" s="205"/>
      <c r="K4955" s="205"/>
      <c r="L4955" s="211"/>
      <c r="M4955" s="212"/>
      <c r="N4955" s="213"/>
      <c r="O4955" s="213"/>
      <c r="P4955" s="213"/>
      <c r="Q4955" s="213"/>
      <c r="R4955" s="213"/>
      <c r="S4955" s="213"/>
      <c r="T4955" s="214"/>
      <c r="AT4955" s="215" t="s">
        <v>546</v>
      </c>
      <c r="AU4955" s="215" t="s">
        <v>85</v>
      </c>
      <c r="AV4955" s="13" t="s">
        <v>85</v>
      </c>
      <c r="AW4955" s="13" t="s">
        <v>33</v>
      </c>
      <c r="AX4955" s="13" t="s">
        <v>72</v>
      </c>
      <c r="AY4955" s="215" t="s">
        <v>525</v>
      </c>
    </row>
    <row r="4956" spans="2:51" s="15" customFormat="1" ht="11.25">
      <c r="B4956" s="227"/>
      <c r="C4956" s="228"/>
      <c r="D4956" s="206" t="s">
        <v>546</v>
      </c>
      <c r="E4956" s="229" t="s">
        <v>19</v>
      </c>
      <c r="F4956" s="230" t="s">
        <v>1885</v>
      </c>
      <c r="G4956" s="228"/>
      <c r="H4956" s="229" t="s">
        <v>19</v>
      </c>
      <c r="I4956" s="231"/>
      <c r="J4956" s="228"/>
      <c r="K4956" s="228"/>
      <c r="L4956" s="232"/>
      <c r="M4956" s="233"/>
      <c r="N4956" s="234"/>
      <c r="O4956" s="234"/>
      <c r="P4956" s="234"/>
      <c r="Q4956" s="234"/>
      <c r="R4956" s="234"/>
      <c r="S4956" s="234"/>
      <c r="T4956" s="235"/>
      <c r="AT4956" s="236" t="s">
        <v>546</v>
      </c>
      <c r="AU4956" s="236" t="s">
        <v>85</v>
      </c>
      <c r="AV4956" s="15" t="s">
        <v>79</v>
      </c>
      <c r="AW4956" s="15" t="s">
        <v>33</v>
      </c>
      <c r="AX4956" s="15" t="s">
        <v>72</v>
      </c>
      <c r="AY4956" s="236" t="s">
        <v>525</v>
      </c>
    </row>
    <row r="4957" spans="2:51" s="13" customFormat="1" ht="11.25">
      <c r="B4957" s="204"/>
      <c r="C4957" s="205"/>
      <c r="D4957" s="206" t="s">
        <v>546</v>
      </c>
      <c r="E4957" s="207" t="s">
        <v>19</v>
      </c>
      <c r="F4957" s="208" t="s">
        <v>1951</v>
      </c>
      <c r="G4957" s="205"/>
      <c r="H4957" s="209">
        <v>17.600000000000001</v>
      </c>
      <c r="I4957" s="210"/>
      <c r="J4957" s="205"/>
      <c r="K4957" s="205"/>
      <c r="L4957" s="211"/>
      <c r="M4957" s="212"/>
      <c r="N4957" s="213"/>
      <c r="O4957" s="213"/>
      <c r="P4957" s="213"/>
      <c r="Q4957" s="213"/>
      <c r="R4957" s="213"/>
      <c r="S4957" s="213"/>
      <c r="T4957" s="214"/>
      <c r="AT4957" s="215" t="s">
        <v>546</v>
      </c>
      <c r="AU4957" s="215" t="s">
        <v>85</v>
      </c>
      <c r="AV4957" s="13" t="s">
        <v>85</v>
      </c>
      <c r="AW4957" s="13" t="s">
        <v>33</v>
      </c>
      <c r="AX4957" s="13" t="s">
        <v>72</v>
      </c>
      <c r="AY4957" s="215" t="s">
        <v>525</v>
      </c>
    </row>
    <row r="4958" spans="2:51" s="13" customFormat="1" ht="11.25">
      <c r="B4958" s="204"/>
      <c r="C4958" s="205"/>
      <c r="D4958" s="206" t="s">
        <v>546</v>
      </c>
      <c r="E4958" s="207" t="s">
        <v>19</v>
      </c>
      <c r="F4958" s="208" t="s">
        <v>2135</v>
      </c>
      <c r="G4958" s="205"/>
      <c r="H4958" s="209">
        <v>-1.86</v>
      </c>
      <c r="I4958" s="210"/>
      <c r="J4958" s="205"/>
      <c r="K4958" s="205"/>
      <c r="L4958" s="211"/>
      <c r="M4958" s="212"/>
      <c r="N4958" s="213"/>
      <c r="O4958" s="213"/>
      <c r="P4958" s="213"/>
      <c r="Q4958" s="213"/>
      <c r="R4958" s="213"/>
      <c r="S4958" s="213"/>
      <c r="T4958" s="214"/>
      <c r="AT4958" s="215" t="s">
        <v>546</v>
      </c>
      <c r="AU4958" s="215" t="s">
        <v>85</v>
      </c>
      <c r="AV4958" s="13" t="s">
        <v>85</v>
      </c>
      <c r="AW4958" s="13" t="s">
        <v>33</v>
      </c>
      <c r="AX4958" s="13" t="s">
        <v>72</v>
      </c>
      <c r="AY4958" s="215" t="s">
        <v>525</v>
      </c>
    </row>
    <row r="4959" spans="2:51" s="13" customFormat="1" ht="11.25">
      <c r="B4959" s="204"/>
      <c r="C4959" s="205"/>
      <c r="D4959" s="206" t="s">
        <v>546</v>
      </c>
      <c r="E4959" s="207" t="s">
        <v>19</v>
      </c>
      <c r="F4959" s="208" t="s">
        <v>1952</v>
      </c>
      <c r="G4959" s="205"/>
      <c r="H4959" s="209">
        <v>-0.24</v>
      </c>
      <c r="I4959" s="210"/>
      <c r="J4959" s="205"/>
      <c r="K4959" s="205"/>
      <c r="L4959" s="211"/>
      <c r="M4959" s="212"/>
      <c r="N4959" s="213"/>
      <c r="O4959" s="213"/>
      <c r="P4959" s="213"/>
      <c r="Q4959" s="213"/>
      <c r="R4959" s="213"/>
      <c r="S4959" s="213"/>
      <c r="T4959" s="214"/>
      <c r="AT4959" s="215" t="s">
        <v>546</v>
      </c>
      <c r="AU4959" s="215" t="s">
        <v>85</v>
      </c>
      <c r="AV4959" s="13" t="s">
        <v>85</v>
      </c>
      <c r="AW4959" s="13" t="s">
        <v>33</v>
      </c>
      <c r="AX4959" s="13" t="s">
        <v>72</v>
      </c>
      <c r="AY4959" s="215" t="s">
        <v>525</v>
      </c>
    </row>
    <row r="4960" spans="2:51" s="13" customFormat="1" ht="11.25">
      <c r="B4960" s="204"/>
      <c r="C4960" s="205"/>
      <c r="D4960" s="206" t="s">
        <v>546</v>
      </c>
      <c r="E4960" s="207" t="s">
        <v>19</v>
      </c>
      <c r="F4960" s="208" t="s">
        <v>1133</v>
      </c>
      <c r="G4960" s="205"/>
      <c r="H4960" s="209">
        <v>-4.41</v>
      </c>
      <c r="I4960" s="210"/>
      <c r="J4960" s="205"/>
      <c r="K4960" s="205"/>
      <c r="L4960" s="211"/>
      <c r="M4960" s="212"/>
      <c r="N4960" s="213"/>
      <c r="O4960" s="213"/>
      <c r="P4960" s="213"/>
      <c r="Q4960" s="213"/>
      <c r="R4960" s="213"/>
      <c r="S4960" s="213"/>
      <c r="T4960" s="214"/>
      <c r="AT4960" s="215" t="s">
        <v>546</v>
      </c>
      <c r="AU4960" s="215" t="s">
        <v>85</v>
      </c>
      <c r="AV4960" s="13" t="s">
        <v>85</v>
      </c>
      <c r="AW4960" s="13" t="s">
        <v>33</v>
      </c>
      <c r="AX4960" s="13" t="s">
        <v>72</v>
      </c>
      <c r="AY4960" s="215" t="s">
        <v>525</v>
      </c>
    </row>
    <row r="4961" spans="2:51" s="15" customFormat="1" ht="11.25">
      <c r="B4961" s="227"/>
      <c r="C4961" s="228"/>
      <c r="D4961" s="206" t="s">
        <v>546</v>
      </c>
      <c r="E4961" s="229" t="s">
        <v>19</v>
      </c>
      <c r="F4961" s="230" t="s">
        <v>1887</v>
      </c>
      <c r="G4961" s="228"/>
      <c r="H4961" s="229" t="s">
        <v>19</v>
      </c>
      <c r="I4961" s="231"/>
      <c r="J4961" s="228"/>
      <c r="K4961" s="228"/>
      <c r="L4961" s="232"/>
      <c r="M4961" s="233"/>
      <c r="N4961" s="234"/>
      <c r="O4961" s="234"/>
      <c r="P4961" s="234"/>
      <c r="Q4961" s="234"/>
      <c r="R4961" s="234"/>
      <c r="S4961" s="234"/>
      <c r="T4961" s="235"/>
      <c r="AT4961" s="236" t="s">
        <v>546</v>
      </c>
      <c r="AU4961" s="236" t="s">
        <v>85</v>
      </c>
      <c r="AV4961" s="15" t="s">
        <v>79</v>
      </c>
      <c r="AW4961" s="15" t="s">
        <v>33</v>
      </c>
      <c r="AX4961" s="15" t="s">
        <v>72</v>
      </c>
      <c r="AY4961" s="236" t="s">
        <v>525</v>
      </c>
    </row>
    <row r="4962" spans="2:51" s="13" customFormat="1" ht="11.25">
      <c r="B4962" s="204"/>
      <c r="C4962" s="205"/>
      <c r="D4962" s="206" t="s">
        <v>546</v>
      </c>
      <c r="E4962" s="207" t="s">
        <v>19</v>
      </c>
      <c r="F4962" s="208" t="s">
        <v>1953</v>
      </c>
      <c r="G4962" s="205"/>
      <c r="H4962" s="209">
        <v>19.03</v>
      </c>
      <c r="I4962" s="210"/>
      <c r="J4962" s="205"/>
      <c r="K4962" s="205"/>
      <c r="L4962" s="211"/>
      <c r="M4962" s="212"/>
      <c r="N4962" s="213"/>
      <c r="O4962" s="213"/>
      <c r="P4962" s="213"/>
      <c r="Q4962" s="213"/>
      <c r="R4962" s="213"/>
      <c r="S4962" s="213"/>
      <c r="T4962" s="214"/>
      <c r="AT4962" s="215" t="s">
        <v>546</v>
      </c>
      <c r="AU4962" s="215" t="s">
        <v>85</v>
      </c>
      <c r="AV4962" s="13" t="s">
        <v>85</v>
      </c>
      <c r="AW4962" s="13" t="s">
        <v>33</v>
      </c>
      <c r="AX4962" s="13" t="s">
        <v>72</v>
      </c>
      <c r="AY4962" s="215" t="s">
        <v>525</v>
      </c>
    </row>
    <row r="4963" spans="2:51" s="13" customFormat="1" ht="11.25">
      <c r="B4963" s="204"/>
      <c r="C4963" s="205"/>
      <c r="D4963" s="206" t="s">
        <v>546</v>
      </c>
      <c r="E4963" s="207" t="s">
        <v>19</v>
      </c>
      <c r="F4963" s="208" t="s">
        <v>2136</v>
      </c>
      <c r="G4963" s="205"/>
      <c r="H4963" s="209">
        <v>-4.0149999999999997</v>
      </c>
      <c r="I4963" s="210"/>
      <c r="J4963" s="205"/>
      <c r="K4963" s="205"/>
      <c r="L4963" s="211"/>
      <c r="M4963" s="212"/>
      <c r="N4963" s="213"/>
      <c r="O4963" s="213"/>
      <c r="P4963" s="213"/>
      <c r="Q4963" s="213"/>
      <c r="R4963" s="213"/>
      <c r="S4963" s="213"/>
      <c r="T4963" s="214"/>
      <c r="AT4963" s="215" t="s">
        <v>546</v>
      </c>
      <c r="AU4963" s="215" t="s">
        <v>85</v>
      </c>
      <c r="AV4963" s="13" t="s">
        <v>85</v>
      </c>
      <c r="AW4963" s="13" t="s">
        <v>33</v>
      </c>
      <c r="AX4963" s="13" t="s">
        <v>72</v>
      </c>
      <c r="AY4963" s="215" t="s">
        <v>525</v>
      </c>
    </row>
    <row r="4964" spans="2:51" s="13" customFormat="1" ht="11.25">
      <c r="B4964" s="204"/>
      <c r="C4964" s="205"/>
      <c r="D4964" s="206" t="s">
        <v>546</v>
      </c>
      <c r="E4964" s="207" t="s">
        <v>19</v>
      </c>
      <c r="F4964" s="208" t="s">
        <v>1950</v>
      </c>
      <c r="G4964" s="205"/>
      <c r="H4964" s="209">
        <v>-1.47</v>
      </c>
      <c r="I4964" s="210"/>
      <c r="J4964" s="205"/>
      <c r="K4964" s="205"/>
      <c r="L4964" s="211"/>
      <c r="M4964" s="212"/>
      <c r="N4964" s="213"/>
      <c r="O4964" s="213"/>
      <c r="P4964" s="213"/>
      <c r="Q4964" s="213"/>
      <c r="R4964" s="213"/>
      <c r="S4964" s="213"/>
      <c r="T4964" s="214"/>
      <c r="AT4964" s="215" t="s">
        <v>546</v>
      </c>
      <c r="AU4964" s="215" t="s">
        <v>85</v>
      </c>
      <c r="AV4964" s="13" t="s">
        <v>85</v>
      </c>
      <c r="AW4964" s="13" t="s">
        <v>33</v>
      </c>
      <c r="AX4964" s="13" t="s">
        <v>72</v>
      </c>
      <c r="AY4964" s="215" t="s">
        <v>525</v>
      </c>
    </row>
    <row r="4965" spans="2:51" s="15" customFormat="1" ht="11.25">
      <c r="B4965" s="227"/>
      <c r="C4965" s="228"/>
      <c r="D4965" s="206" t="s">
        <v>546</v>
      </c>
      <c r="E4965" s="229" t="s">
        <v>19</v>
      </c>
      <c r="F4965" s="230" t="s">
        <v>1893</v>
      </c>
      <c r="G4965" s="228"/>
      <c r="H4965" s="229" t="s">
        <v>19</v>
      </c>
      <c r="I4965" s="231"/>
      <c r="J4965" s="228"/>
      <c r="K4965" s="228"/>
      <c r="L4965" s="232"/>
      <c r="M4965" s="233"/>
      <c r="N4965" s="234"/>
      <c r="O4965" s="234"/>
      <c r="P4965" s="234"/>
      <c r="Q4965" s="234"/>
      <c r="R4965" s="234"/>
      <c r="S4965" s="234"/>
      <c r="T4965" s="235"/>
      <c r="AT4965" s="236" t="s">
        <v>546</v>
      </c>
      <c r="AU4965" s="236" t="s">
        <v>85</v>
      </c>
      <c r="AV4965" s="15" t="s">
        <v>79</v>
      </c>
      <c r="AW4965" s="15" t="s">
        <v>33</v>
      </c>
      <c r="AX4965" s="15" t="s">
        <v>72</v>
      </c>
      <c r="AY4965" s="236" t="s">
        <v>525</v>
      </c>
    </row>
    <row r="4966" spans="2:51" s="15" customFormat="1" ht="11.25">
      <c r="B4966" s="227"/>
      <c r="C4966" s="228"/>
      <c r="D4966" s="206" t="s">
        <v>546</v>
      </c>
      <c r="E4966" s="229" t="s">
        <v>19</v>
      </c>
      <c r="F4966" s="230" t="s">
        <v>1894</v>
      </c>
      <c r="G4966" s="228"/>
      <c r="H4966" s="229" t="s">
        <v>19</v>
      </c>
      <c r="I4966" s="231"/>
      <c r="J4966" s="228"/>
      <c r="K4966" s="228"/>
      <c r="L4966" s="232"/>
      <c r="M4966" s="233"/>
      <c r="N4966" s="234"/>
      <c r="O4966" s="234"/>
      <c r="P4966" s="234"/>
      <c r="Q4966" s="234"/>
      <c r="R4966" s="234"/>
      <c r="S4966" s="234"/>
      <c r="T4966" s="235"/>
      <c r="AT4966" s="236" t="s">
        <v>546</v>
      </c>
      <c r="AU4966" s="236" t="s">
        <v>85</v>
      </c>
      <c r="AV4966" s="15" t="s">
        <v>79</v>
      </c>
      <c r="AW4966" s="15" t="s">
        <v>33</v>
      </c>
      <c r="AX4966" s="15" t="s">
        <v>72</v>
      </c>
      <c r="AY4966" s="236" t="s">
        <v>525</v>
      </c>
    </row>
    <row r="4967" spans="2:51" s="15" customFormat="1" ht="11.25">
      <c r="B4967" s="227"/>
      <c r="C4967" s="228"/>
      <c r="D4967" s="206" t="s">
        <v>546</v>
      </c>
      <c r="E4967" s="229" t="s">
        <v>19</v>
      </c>
      <c r="F4967" s="230" t="s">
        <v>1895</v>
      </c>
      <c r="G4967" s="228"/>
      <c r="H4967" s="229" t="s">
        <v>19</v>
      </c>
      <c r="I4967" s="231"/>
      <c r="J4967" s="228"/>
      <c r="K4967" s="228"/>
      <c r="L4967" s="232"/>
      <c r="M4967" s="233"/>
      <c r="N4967" s="234"/>
      <c r="O4967" s="234"/>
      <c r="P4967" s="234"/>
      <c r="Q4967" s="234"/>
      <c r="R4967" s="234"/>
      <c r="S4967" s="234"/>
      <c r="T4967" s="235"/>
      <c r="AT4967" s="236" t="s">
        <v>546</v>
      </c>
      <c r="AU4967" s="236" t="s">
        <v>85</v>
      </c>
      <c r="AV4967" s="15" t="s">
        <v>79</v>
      </c>
      <c r="AW4967" s="15" t="s">
        <v>33</v>
      </c>
      <c r="AX4967" s="15" t="s">
        <v>72</v>
      </c>
      <c r="AY4967" s="236" t="s">
        <v>525</v>
      </c>
    </row>
    <row r="4968" spans="2:51" s="15" customFormat="1" ht="11.25">
      <c r="B4968" s="227"/>
      <c r="C4968" s="228"/>
      <c r="D4968" s="206" t="s">
        <v>546</v>
      </c>
      <c r="E4968" s="229" t="s">
        <v>19</v>
      </c>
      <c r="F4968" s="230" t="s">
        <v>1896</v>
      </c>
      <c r="G4968" s="228"/>
      <c r="H4968" s="229" t="s">
        <v>19</v>
      </c>
      <c r="I4968" s="231"/>
      <c r="J4968" s="228"/>
      <c r="K4968" s="228"/>
      <c r="L4968" s="232"/>
      <c r="M4968" s="233"/>
      <c r="N4968" s="234"/>
      <c r="O4968" s="234"/>
      <c r="P4968" s="234"/>
      <c r="Q4968" s="234"/>
      <c r="R4968" s="234"/>
      <c r="S4968" s="234"/>
      <c r="T4968" s="235"/>
      <c r="AT4968" s="236" t="s">
        <v>546</v>
      </c>
      <c r="AU4968" s="236" t="s">
        <v>85</v>
      </c>
      <c r="AV4968" s="15" t="s">
        <v>79</v>
      </c>
      <c r="AW4968" s="15" t="s">
        <v>33</v>
      </c>
      <c r="AX4968" s="15" t="s">
        <v>72</v>
      </c>
      <c r="AY4968" s="236" t="s">
        <v>525</v>
      </c>
    </row>
    <row r="4969" spans="2:51" s="13" customFormat="1" ht="11.25">
      <c r="B4969" s="204"/>
      <c r="C4969" s="205"/>
      <c r="D4969" s="206" t="s">
        <v>546</v>
      </c>
      <c r="E4969" s="207" t="s">
        <v>19</v>
      </c>
      <c r="F4969" s="208" t="s">
        <v>4826</v>
      </c>
      <c r="G4969" s="205"/>
      <c r="H4969" s="209">
        <v>14.6</v>
      </c>
      <c r="I4969" s="210"/>
      <c r="J4969" s="205"/>
      <c r="K4969" s="205"/>
      <c r="L4969" s="211"/>
      <c r="M4969" s="212"/>
      <c r="N4969" s="213"/>
      <c r="O4969" s="213"/>
      <c r="P4969" s="213"/>
      <c r="Q4969" s="213"/>
      <c r="R4969" s="213"/>
      <c r="S4969" s="213"/>
      <c r="T4969" s="214"/>
      <c r="AT4969" s="215" t="s">
        <v>546</v>
      </c>
      <c r="AU4969" s="215" t="s">
        <v>85</v>
      </c>
      <c r="AV4969" s="13" t="s">
        <v>85</v>
      </c>
      <c r="AW4969" s="13" t="s">
        <v>33</v>
      </c>
      <c r="AX4969" s="13" t="s">
        <v>72</v>
      </c>
      <c r="AY4969" s="215" t="s">
        <v>525</v>
      </c>
    </row>
    <row r="4970" spans="2:51" s="15" customFormat="1" ht="11.25">
      <c r="B4970" s="227"/>
      <c r="C4970" s="228"/>
      <c r="D4970" s="206" t="s">
        <v>546</v>
      </c>
      <c r="E4970" s="229" t="s">
        <v>19</v>
      </c>
      <c r="F4970" s="230" t="s">
        <v>1898</v>
      </c>
      <c r="G4970" s="228"/>
      <c r="H4970" s="229" t="s">
        <v>19</v>
      </c>
      <c r="I4970" s="231"/>
      <c r="J4970" s="228"/>
      <c r="K4970" s="228"/>
      <c r="L4970" s="232"/>
      <c r="M4970" s="233"/>
      <c r="N4970" s="234"/>
      <c r="O4970" s="234"/>
      <c r="P4970" s="234"/>
      <c r="Q4970" s="234"/>
      <c r="R4970" s="234"/>
      <c r="S4970" s="234"/>
      <c r="T4970" s="235"/>
      <c r="AT4970" s="236" t="s">
        <v>546</v>
      </c>
      <c r="AU4970" s="236" t="s">
        <v>85</v>
      </c>
      <c r="AV4970" s="15" t="s">
        <v>79</v>
      </c>
      <c r="AW4970" s="15" t="s">
        <v>33</v>
      </c>
      <c r="AX4970" s="15" t="s">
        <v>72</v>
      </c>
      <c r="AY4970" s="236" t="s">
        <v>525</v>
      </c>
    </row>
    <row r="4971" spans="2:51" s="13" customFormat="1" ht="11.25">
      <c r="B4971" s="204"/>
      <c r="C4971" s="205"/>
      <c r="D4971" s="206" t="s">
        <v>546</v>
      </c>
      <c r="E4971" s="207" t="s">
        <v>19</v>
      </c>
      <c r="F4971" s="208" t="s">
        <v>4797</v>
      </c>
      <c r="G4971" s="205"/>
      <c r="H4971" s="209">
        <v>23.48</v>
      </c>
      <c r="I4971" s="210"/>
      <c r="J4971" s="205"/>
      <c r="K4971" s="205"/>
      <c r="L4971" s="211"/>
      <c r="M4971" s="212"/>
      <c r="N4971" s="213"/>
      <c r="O4971" s="213"/>
      <c r="P4971" s="213"/>
      <c r="Q4971" s="213"/>
      <c r="R4971" s="213"/>
      <c r="S4971" s="213"/>
      <c r="T4971" s="214"/>
      <c r="AT4971" s="215" t="s">
        <v>546</v>
      </c>
      <c r="AU4971" s="215" t="s">
        <v>85</v>
      </c>
      <c r="AV4971" s="13" t="s">
        <v>85</v>
      </c>
      <c r="AW4971" s="13" t="s">
        <v>33</v>
      </c>
      <c r="AX4971" s="13" t="s">
        <v>72</v>
      </c>
      <c r="AY4971" s="215" t="s">
        <v>525</v>
      </c>
    </row>
    <row r="4972" spans="2:51" s="13" customFormat="1" ht="11.25">
      <c r="B4972" s="204"/>
      <c r="C4972" s="205"/>
      <c r="D4972" s="206" t="s">
        <v>546</v>
      </c>
      <c r="E4972" s="207" t="s">
        <v>19</v>
      </c>
      <c r="F4972" s="208" t="s">
        <v>4827</v>
      </c>
      <c r="G4972" s="205"/>
      <c r="H4972" s="209">
        <v>-2.3199999999999998</v>
      </c>
      <c r="I4972" s="210"/>
      <c r="J4972" s="205"/>
      <c r="K4972" s="205"/>
      <c r="L4972" s="211"/>
      <c r="M4972" s="212"/>
      <c r="N4972" s="213"/>
      <c r="O4972" s="213"/>
      <c r="P4972" s="213"/>
      <c r="Q4972" s="213"/>
      <c r="R4972" s="213"/>
      <c r="S4972" s="213"/>
      <c r="T4972" s="214"/>
      <c r="AT4972" s="215" t="s">
        <v>546</v>
      </c>
      <c r="AU4972" s="215" t="s">
        <v>85</v>
      </c>
      <c r="AV4972" s="13" t="s">
        <v>85</v>
      </c>
      <c r="AW4972" s="13" t="s">
        <v>33</v>
      </c>
      <c r="AX4972" s="13" t="s">
        <v>72</v>
      </c>
      <c r="AY4972" s="215" t="s">
        <v>525</v>
      </c>
    </row>
    <row r="4973" spans="2:51" s="13" customFormat="1" ht="11.25">
      <c r="B4973" s="204"/>
      <c r="C4973" s="205"/>
      <c r="D4973" s="206" t="s">
        <v>546</v>
      </c>
      <c r="E4973" s="207" t="s">
        <v>19</v>
      </c>
      <c r="F4973" s="208" t="s">
        <v>1958</v>
      </c>
      <c r="G4973" s="205"/>
      <c r="H4973" s="209">
        <v>-4.4999999999999998E-2</v>
      </c>
      <c r="I4973" s="210"/>
      <c r="J4973" s="205"/>
      <c r="K4973" s="205"/>
      <c r="L4973" s="211"/>
      <c r="M4973" s="212"/>
      <c r="N4973" s="213"/>
      <c r="O4973" s="213"/>
      <c r="P4973" s="213"/>
      <c r="Q4973" s="213"/>
      <c r="R4973" s="213"/>
      <c r="S4973" s="213"/>
      <c r="T4973" s="214"/>
      <c r="AT4973" s="215" t="s">
        <v>546</v>
      </c>
      <c r="AU4973" s="215" t="s">
        <v>85</v>
      </c>
      <c r="AV4973" s="13" t="s">
        <v>85</v>
      </c>
      <c r="AW4973" s="13" t="s">
        <v>33</v>
      </c>
      <c r="AX4973" s="13" t="s">
        <v>72</v>
      </c>
      <c r="AY4973" s="215" t="s">
        <v>525</v>
      </c>
    </row>
    <row r="4974" spans="2:51" s="13" customFormat="1" ht="11.25">
      <c r="B4974" s="204"/>
      <c r="C4974" s="205"/>
      <c r="D4974" s="206" t="s">
        <v>546</v>
      </c>
      <c r="E4974" s="207" t="s">
        <v>19</v>
      </c>
      <c r="F4974" s="208" t="s">
        <v>4798</v>
      </c>
      <c r="G4974" s="205"/>
      <c r="H4974" s="209">
        <v>-1.4</v>
      </c>
      <c r="I4974" s="210"/>
      <c r="J4974" s="205"/>
      <c r="K4974" s="205"/>
      <c r="L4974" s="211"/>
      <c r="M4974" s="212"/>
      <c r="N4974" s="213"/>
      <c r="O4974" s="213"/>
      <c r="P4974" s="213"/>
      <c r="Q4974" s="213"/>
      <c r="R4974" s="213"/>
      <c r="S4974" s="213"/>
      <c r="T4974" s="214"/>
      <c r="AT4974" s="215" t="s">
        <v>546</v>
      </c>
      <c r="AU4974" s="215" t="s">
        <v>85</v>
      </c>
      <c r="AV4974" s="13" t="s">
        <v>85</v>
      </c>
      <c r="AW4974" s="13" t="s">
        <v>33</v>
      </c>
      <c r="AX4974" s="13" t="s">
        <v>72</v>
      </c>
      <c r="AY4974" s="215" t="s">
        <v>525</v>
      </c>
    </row>
    <row r="4975" spans="2:51" s="15" customFormat="1" ht="11.25">
      <c r="B4975" s="227"/>
      <c r="C4975" s="228"/>
      <c r="D4975" s="206" t="s">
        <v>546</v>
      </c>
      <c r="E4975" s="229" t="s">
        <v>19</v>
      </c>
      <c r="F4975" s="230" t="s">
        <v>1900</v>
      </c>
      <c r="G4975" s="228"/>
      <c r="H4975" s="229" t="s">
        <v>19</v>
      </c>
      <c r="I4975" s="231"/>
      <c r="J4975" s="228"/>
      <c r="K4975" s="228"/>
      <c r="L4975" s="232"/>
      <c r="M4975" s="233"/>
      <c r="N4975" s="234"/>
      <c r="O4975" s="234"/>
      <c r="P4975" s="234"/>
      <c r="Q4975" s="234"/>
      <c r="R4975" s="234"/>
      <c r="S4975" s="234"/>
      <c r="T4975" s="235"/>
      <c r="AT4975" s="236" t="s">
        <v>546</v>
      </c>
      <c r="AU4975" s="236" t="s">
        <v>85</v>
      </c>
      <c r="AV4975" s="15" t="s">
        <v>79</v>
      </c>
      <c r="AW4975" s="15" t="s">
        <v>33</v>
      </c>
      <c r="AX4975" s="15" t="s">
        <v>72</v>
      </c>
      <c r="AY4975" s="236" t="s">
        <v>525</v>
      </c>
    </row>
    <row r="4976" spans="2:51" s="13" customFormat="1" ht="11.25">
      <c r="B4976" s="204"/>
      <c r="C4976" s="205"/>
      <c r="D4976" s="206" t="s">
        <v>546</v>
      </c>
      <c r="E4976" s="207" t="s">
        <v>19</v>
      </c>
      <c r="F4976" s="208" t="s">
        <v>2139</v>
      </c>
      <c r="G4976" s="205"/>
      <c r="H4976" s="209">
        <v>3.375</v>
      </c>
      <c r="I4976" s="210"/>
      <c r="J4976" s="205"/>
      <c r="K4976" s="205"/>
      <c r="L4976" s="211"/>
      <c r="M4976" s="212"/>
      <c r="N4976" s="213"/>
      <c r="O4976" s="213"/>
      <c r="P4976" s="213"/>
      <c r="Q4976" s="213"/>
      <c r="R4976" s="213"/>
      <c r="S4976" s="213"/>
      <c r="T4976" s="214"/>
      <c r="AT4976" s="215" t="s">
        <v>546</v>
      </c>
      <c r="AU4976" s="215" t="s">
        <v>85</v>
      </c>
      <c r="AV4976" s="13" t="s">
        <v>85</v>
      </c>
      <c r="AW4976" s="13" t="s">
        <v>33</v>
      </c>
      <c r="AX4976" s="13" t="s">
        <v>72</v>
      </c>
      <c r="AY4976" s="215" t="s">
        <v>525</v>
      </c>
    </row>
    <row r="4977" spans="2:51" s="13" customFormat="1" ht="11.25">
      <c r="B4977" s="204"/>
      <c r="C4977" s="205"/>
      <c r="D4977" s="206" t="s">
        <v>546</v>
      </c>
      <c r="E4977" s="207" t="s">
        <v>19</v>
      </c>
      <c r="F4977" s="208" t="s">
        <v>4828</v>
      </c>
      <c r="G4977" s="205"/>
      <c r="H4977" s="209">
        <v>3.2</v>
      </c>
      <c r="I4977" s="210"/>
      <c r="J4977" s="205"/>
      <c r="K4977" s="205"/>
      <c r="L4977" s="211"/>
      <c r="M4977" s="212"/>
      <c r="N4977" s="213"/>
      <c r="O4977" s="213"/>
      <c r="P4977" s="213"/>
      <c r="Q4977" s="213"/>
      <c r="R4977" s="213"/>
      <c r="S4977" s="213"/>
      <c r="T4977" s="214"/>
      <c r="AT4977" s="215" t="s">
        <v>546</v>
      </c>
      <c r="AU4977" s="215" t="s">
        <v>85</v>
      </c>
      <c r="AV4977" s="13" t="s">
        <v>85</v>
      </c>
      <c r="AW4977" s="13" t="s">
        <v>33</v>
      </c>
      <c r="AX4977" s="13" t="s">
        <v>72</v>
      </c>
      <c r="AY4977" s="215" t="s">
        <v>525</v>
      </c>
    </row>
    <row r="4978" spans="2:51" s="15" customFormat="1" ht="11.25">
      <c r="B4978" s="227"/>
      <c r="C4978" s="228"/>
      <c r="D4978" s="206" t="s">
        <v>546</v>
      </c>
      <c r="E4978" s="229" t="s">
        <v>19</v>
      </c>
      <c r="F4978" s="230" t="s">
        <v>1983</v>
      </c>
      <c r="G4978" s="228"/>
      <c r="H4978" s="229" t="s">
        <v>19</v>
      </c>
      <c r="I4978" s="231"/>
      <c r="J4978" s="228"/>
      <c r="K4978" s="228"/>
      <c r="L4978" s="232"/>
      <c r="M4978" s="233"/>
      <c r="N4978" s="234"/>
      <c r="O4978" s="234"/>
      <c r="P4978" s="234"/>
      <c r="Q4978" s="234"/>
      <c r="R4978" s="234"/>
      <c r="S4978" s="234"/>
      <c r="T4978" s="235"/>
      <c r="AT4978" s="236" t="s">
        <v>546</v>
      </c>
      <c r="AU4978" s="236" t="s">
        <v>85</v>
      </c>
      <c r="AV4978" s="15" t="s">
        <v>79</v>
      </c>
      <c r="AW4978" s="15" t="s">
        <v>33</v>
      </c>
      <c r="AX4978" s="15" t="s">
        <v>72</v>
      </c>
      <c r="AY4978" s="236" t="s">
        <v>525</v>
      </c>
    </row>
    <row r="4979" spans="2:51" s="13" customFormat="1" ht="11.25">
      <c r="B4979" s="204"/>
      <c r="C4979" s="205"/>
      <c r="D4979" s="206" t="s">
        <v>546</v>
      </c>
      <c r="E4979" s="207" t="s">
        <v>19</v>
      </c>
      <c r="F4979" s="208" t="s">
        <v>4803</v>
      </c>
      <c r="G4979" s="205"/>
      <c r="H4979" s="209">
        <v>2.76</v>
      </c>
      <c r="I4979" s="210"/>
      <c r="J4979" s="205"/>
      <c r="K4979" s="205"/>
      <c r="L4979" s="211"/>
      <c r="M4979" s="212"/>
      <c r="N4979" s="213"/>
      <c r="O4979" s="213"/>
      <c r="P4979" s="213"/>
      <c r="Q4979" s="213"/>
      <c r="R4979" s="213"/>
      <c r="S4979" s="213"/>
      <c r="T4979" s="214"/>
      <c r="AT4979" s="215" t="s">
        <v>546</v>
      </c>
      <c r="AU4979" s="215" t="s">
        <v>85</v>
      </c>
      <c r="AV4979" s="13" t="s">
        <v>85</v>
      </c>
      <c r="AW4979" s="13" t="s">
        <v>33</v>
      </c>
      <c r="AX4979" s="13" t="s">
        <v>72</v>
      </c>
      <c r="AY4979" s="215" t="s">
        <v>525</v>
      </c>
    </row>
    <row r="4980" spans="2:51" s="13" customFormat="1" ht="11.25">
      <c r="B4980" s="204"/>
      <c r="C4980" s="205"/>
      <c r="D4980" s="206" t="s">
        <v>546</v>
      </c>
      <c r="E4980" s="207" t="s">
        <v>19</v>
      </c>
      <c r="F4980" s="208" t="s">
        <v>4804</v>
      </c>
      <c r="G4980" s="205"/>
      <c r="H4980" s="209">
        <v>1.8120000000000001</v>
      </c>
      <c r="I4980" s="210"/>
      <c r="J4980" s="205"/>
      <c r="K4980" s="205"/>
      <c r="L4980" s="211"/>
      <c r="M4980" s="212"/>
      <c r="N4980" s="213"/>
      <c r="O4980" s="213"/>
      <c r="P4980" s="213"/>
      <c r="Q4980" s="213"/>
      <c r="R4980" s="213"/>
      <c r="S4980" s="213"/>
      <c r="T4980" s="214"/>
      <c r="AT4980" s="215" t="s">
        <v>546</v>
      </c>
      <c r="AU4980" s="215" t="s">
        <v>85</v>
      </c>
      <c r="AV4980" s="13" t="s">
        <v>85</v>
      </c>
      <c r="AW4980" s="13" t="s">
        <v>33</v>
      </c>
      <c r="AX4980" s="13" t="s">
        <v>72</v>
      </c>
      <c r="AY4980" s="215" t="s">
        <v>525</v>
      </c>
    </row>
    <row r="4981" spans="2:51" s="15" customFormat="1" ht="11.25">
      <c r="B4981" s="227"/>
      <c r="C4981" s="228"/>
      <c r="D4981" s="206" t="s">
        <v>546</v>
      </c>
      <c r="E4981" s="229" t="s">
        <v>19</v>
      </c>
      <c r="F4981" s="230" t="s">
        <v>1988</v>
      </c>
      <c r="G4981" s="228"/>
      <c r="H4981" s="229" t="s">
        <v>19</v>
      </c>
      <c r="I4981" s="231"/>
      <c r="J4981" s="228"/>
      <c r="K4981" s="228"/>
      <c r="L4981" s="232"/>
      <c r="M4981" s="233"/>
      <c r="N4981" s="234"/>
      <c r="O4981" s="234"/>
      <c r="P4981" s="234"/>
      <c r="Q4981" s="234"/>
      <c r="R4981" s="234"/>
      <c r="S4981" s="234"/>
      <c r="T4981" s="235"/>
      <c r="AT4981" s="236" t="s">
        <v>546</v>
      </c>
      <c r="AU4981" s="236" t="s">
        <v>85</v>
      </c>
      <c r="AV4981" s="15" t="s">
        <v>79</v>
      </c>
      <c r="AW4981" s="15" t="s">
        <v>33</v>
      </c>
      <c r="AX4981" s="15" t="s">
        <v>72</v>
      </c>
      <c r="AY4981" s="236" t="s">
        <v>525</v>
      </c>
    </row>
    <row r="4982" spans="2:51" s="13" customFormat="1" ht="11.25">
      <c r="B4982" s="204"/>
      <c r="C4982" s="205"/>
      <c r="D4982" s="206" t="s">
        <v>546</v>
      </c>
      <c r="E4982" s="207" t="s">
        <v>19</v>
      </c>
      <c r="F4982" s="208" t="s">
        <v>4829</v>
      </c>
      <c r="G4982" s="205"/>
      <c r="H4982" s="209">
        <v>15.6</v>
      </c>
      <c r="I4982" s="210"/>
      <c r="J4982" s="205"/>
      <c r="K4982" s="205"/>
      <c r="L4982" s="211"/>
      <c r="M4982" s="212"/>
      <c r="N4982" s="213"/>
      <c r="O4982" s="213"/>
      <c r="P4982" s="213"/>
      <c r="Q4982" s="213"/>
      <c r="R4982" s="213"/>
      <c r="S4982" s="213"/>
      <c r="T4982" s="214"/>
      <c r="AT4982" s="215" t="s">
        <v>546</v>
      </c>
      <c r="AU4982" s="215" t="s">
        <v>85</v>
      </c>
      <c r="AV4982" s="13" t="s">
        <v>85</v>
      </c>
      <c r="AW4982" s="13" t="s">
        <v>33</v>
      </c>
      <c r="AX4982" s="13" t="s">
        <v>72</v>
      </c>
      <c r="AY4982" s="215" t="s">
        <v>525</v>
      </c>
    </row>
    <row r="4983" spans="2:51" s="15" customFormat="1" ht="11.25">
      <c r="B4983" s="227"/>
      <c r="C4983" s="228"/>
      <c r="D4983" s="206" t="s">
        <v>546</v>
      </c>
      <c r="E4983" s="229" t="s">
        <v>19</v>
      </c>
      <c r="F4983" s="230" t="s">
        <v>1990</v>
      </c>
      <c r="G4983" s="228"/>
      <c r="H4983" s="229" t="s">
        <v>19</v>
      </c>
      <c r="I4983" s="231"/>
      <c r="J4983" s="228"/>
      <c r="K4983" s="228"/>
      <c r="L4983" s="232"/>
      <c r="M4983" s="233"/>
      <c r="N4983" s="234"/>
      <c r="O4983" s="234"/>
      <c r="P4983" s="234"/>
      <c r="Q4983" s="234"/>
      <c r="R4983" s="234"/>
      <c r="S4983" s="234"/>
      <c r="T4983" s="235"/>
      <c r="AT4983" s="236" t="s">
        <v>546</v>
      </c>
      <c r="AU4983" s="236" t="s">
        <v>85</v>
      </c>
      <c r="AV4983" s="15" t="s">
        <v>79</v>
      </c>
      <c r="AW4983" s="15" t="s">
        <v>33</v>
      </c>
      <c r="AX4983" s="15" t="s">
        <v>72</v>
      </c>
      <c r="AY4983" s="236" t="s">
        <v>525</v>
      </c>
    </row>
    <row r="4984" spans="2:51" s="13" customFormat="1" ht="11.25">
      <c r="B4984" s="204"/>
      <c r="C4984" s="205"/>
      <c r="D4984" s="206" t="s">
        <v>546</v>
      </c>
      <c r="E4984" s="207" t="s">
        <v>19</v>
      </c>
      <c r="F4984" s="208" t="s">
        <v>2148</v>
      </c>
      <c r="G4984" s="205"/>
      <c r="H4984" s="209">
        <v>10.522</v>
      </c>
      <c r="I4984" s="210"/>
      <c r="J4984" s="205"/>
      <c r="K4984" s="205"/>
      <c r="L4984" s="211"/>
      <c r="M4984" s="212"/>
      <c r="N4984" s="213"/>
      <c r="O4984" s="213"/>
      <c r="P4984" s="213"/>
      <c r="Q4984" s="213"/>
      <c r="R4984" s="213"/>
      <c r="S4984" s="213"/>
      <c r="T4984" s="214"/>
      <c r="AT4984" s="215" t="s">
        <v>546</v>
      </c>
      <c r="AU4984" s="215" t="s">
        <v>85</v>
      </c>
      <c r="AV4984" s="13" t="s">
        <v>85</v>
      </c>
      <c r="AW4984" s="13" t="s">
        <v>33</v>
      </c>
      <c r="AX4984" s="13" t="s">
        <v>72</v>
      </c>
      <c r="AY4984" s="215" t="s">
        <v>525</v>
      </c>
    </row>
    <row r="4985" spans="2:51" s="13" customFormat="1" ht="11.25">
      <c r="B4985" s="204"/>
      <c r="C4985" s="205"/>
      <c r="D4985" s="206" t="s">
        <v>546</v>
      </c>
      <c r="E4985" s="207" t="s">
        <v>19</v>
      </c>
      <c r="F4985" s="208" t="s">
        <v>1950</v>
      </c>
      <c r="G4985" s="205"/>
      <c r="H4985" s="209">
        <v>-1.47</v>
      </c>
      <c r="I4985" s="210"/>
      <c r="J4985" s="205"/>
      <c r="K4985" s="205"/>
      <c r="L4985" s="211"/>
      <c r="M4985" s="212"/>
      <c r="N4985" s="213"/>
      <c r="O4985" s="213"/>
      <c r="P4985" s="213"/>
      <c r="Q4985" s="213"/>
      <c r="R4985" s="213"/>
      <c r="S4985" s="213"/>
      <c r="T4985" s="214"/>
      <c r="AT4985" s="215" t="s">
        <v>546</v>
      </c>
      <c r="AU4985" s="215" t="s">
        <v>85</v>
      </c>
      <c r="AV4985" s="13" t="s">
        <v>85</v>
      </c>
      <c r="AW4985" s="13" t="s">
        <v>33</v>
      </c>
      <c r="AX4985" s="13" t="s">
        <v>72</v>
      </c>
      <c r="AY4985" s="215" t="s">
        <v>525</v>
      </c>
    </row>
    <row r="4986" spans="2:51" s="15" customFormat="1" ht="11.25">
      <c r="B4986" s="227"/>
      <c r="C4986" s="228"/>
      <c r="D4986" s="206" t="s">
        <v>546</v>
      </c>
      <c r="E4986" s="229" t="s">
        <v>19</v>
      </c>
      <c r="F4986" s="230" t="s">
        <v>1993</v>
      </c>
      <c r="G4986" s="228"/>
      <c r="H4986" s="229" t="s">
        <v>19</v>
      </c>
      <c r="I4986" s="231"/>
      <c r="J4986" s="228"/>
      <c r="K4986" s="228"/>
      <c r="L4986" s="232"/>
      <c r="M4986" s="233"/>
      <c r="N4986" s="234"/>
      <c r="O4986" s="234"/>
      <c r="P4986" s="234"/>
      <c r="Q4986" s="234"/>
      <c r="R4986" s="234"/>
      <c r="S4986" s="234"/>
      <c r="T4986" s="235"/>
      <c r="AT4986" s="236" t="s">
        <v>546</v>
      </c>
      <c r="AU4986" s="236" t="s">
        <v>85</v>
      </c>
      <c r="AV4986" s="15" t="s">
        <v>79</v>
      </c>
      <c r="AW4986" s="15" t="s">
        <v>33</v>
      </c>
      <c r="AX4986" s="15" t="s">
        <v>72</v>
      </c>
      <c r="AY4986" s="236" t="s">
        <v>525</v>
      </c>
    </row>
    <row r="4987" spans="2:51" s="13" customFormat="1" ht="11.25">
      <c r="B4987" s="204"/>
      <c r="C4987" s="205"/>
      <c r="D4987" s="206" t="s">
        <v>546</v>
      </c>
      <c r="E4987" s="207" t="s">
        <v>19</v>
      </c>
      <c r="F4987" s="208" t="s">
        <v>1994</v>
      </c>
      <c r="G4987" s="205"/>
      <c r="H4987" s="209">
        <v>16.739999999999998</v>
      </c>
      <c r="I4987" s="210"/>
      <c r="J4987" s="205"/>
      <c r="K4987" s="205"/>
      <c r="L4987" s="211"/>
      <c r="M4987" s="212"/>
      <c r="N4987" s="213"/>
      <c r="O4987" s="213"/>
      <c r="P4987" s="213"/>
      <c r="Q4987" s="213"/>
      <c r="R4987" s="213"/>
      <c r="S4987" s="213"/>
      <c r="T4987" s="214"/>
      <c r="AT4987" s="215" t="s">
        <v>546</v>
      </c>
      <c r="AU4987" s="215" t="s">
        <v>85</v>
      </c>
      <c r="AV4987" s="13" t="s">
        <v>85</v>
      </c>
      <c r="AW4987" s="13" t="s">
        <v>33</v>
      </c>
      <c r="AX4987" s="13" t="s">
        <v>72</v>
      </c>
      <c r="AY4987" s="215" t="s">
        <v>525</v>
      </c>
    </row>
    <row r="4988" spans="2:51" s="13" customFormat="1" ht="11.25">
      <c r="B4988" s="204"/>
      <c r="C4988" s="205"/>
      <c r="D4988" s="206" t="s">
        <v>546</v>
      </c>
      <c r="E4988" s="207" t="s">
        <v>19</v>
      </c>
      <c r="F4988" s="208" t="s">
        <v>1950</v>
      </c>
      <c r="G4988" s="205"/>
      <c r="H4988" s="209">
        <v>-1.47</v>
      </c>
      <c r="I4988" s="210"/>
      <c r="J4988" s="205"/>
      <c r="K4988" s="205"/>
      <c r="L4988" s="211"/>
      <c r="M4988" s="212"/>
      <c r="N4988" s="213"/>
      <c r="O4988" s="213"/>
      <c r="P4988" s="213"/>
      <c r="Q4988" s="213"/>
      <c r="R4988" s="213"/>
      <c r="S4988" s="213"/>
      <c r="T4988" s="214"/>
      <c r="AT4988" s="215" t="s">
        <v>546</v>
      </c>
      <c r="AU4988" s="215" t="s">
        <v>85</v>
      </c>
      <c r="AV4988" s="13" t="s">
        <v>85</v>
      </c>
      <c r="AW4988" s="13" t="s">
        <v>33</v>
      </c>
      <c r="AX4988" s="13" t="s">
        <v>72</v>
      </c>
      <c r="AY4988" s="215" t="s">
        <v>525</v>
      </c>
    </row>
    <row r="4989" spans="2:51" s="13" customFormat="1" ht="11.25">
      <c r="B4989" s="204"/>
      <c r="C4989" s="205"/>
      <c r="D4989" s="206" t="s">
        <v>546</v>
      </c>
      <c r="E4989" s="207" t="s">
        <v>19</v>
      </c>
      <c r="F4989" s="208" t="s">
        <v>1995</v>
      </c>
      <c r="G4989" s="205"/>
      <c r="H4989" s="209">
        <v>-0.26</v>
      </c>
      <c r="I4989" s="210"/>
      <c r="J4989" s="205"/>
      <c r="K4989" s="205"/>
      <c r="L4989" s="211"/>
      <c r="M4989" s="212"/>
      <c r="N4989" s="213"/>
      <c r="O4989" s="213"/>
      <c r="P4989" s="213"/>
      <c r="Q4989" s="213"/>
      <c r="R4989" s="213"/>
      <c r="S4989" s="213"/>
      <c r="T4989" s="214"/>
      <c r="AT4989" s="215" t="s">
        <v>546</v>
      </c>
      <c r="AU4989" s="215" t="s">
        <v>85</v>
      </c>
      <c r="AV4989" s="13" t="s">
        <v>85</v>
      </c>
      <c r="AW4989" s="13" t="s">
        <v>33</v>
      </c>
      <c r="AX4989" s="13" t="s">
        <v>72</v>
      </c>
      <c r="AY4989" s="215" t="s">
        <v>525</v>
      </c>
    </row>
    <row r="4990" spans="2:51" s="13" customFormat="1" ht="11.25">
      <c r="B4990" s="204"/>
      <c r="C4990" s="205"/>
      <c r="D4990" s="206" t="s">
        <v>546</v>
      </c>
      <c r="E4990" s="207" t="s">
        <v>19</v>
      </c>
      <c r="F4990" s="208" t="s">
        <v>2149</v>
      </c>
      <c r="G4990" s="205"/>
      <c r="H4990" s="209">
        <v>-1.65</v>
      </c>
      <c r="I4990" s="210"/>
      <c r="J4990" s="205"/>
      <c r="K4990" s="205"/>
      <c r="L4990" s="211"/>
      <c r="M4990" s="212"/>
      <c r="N4990" s="213"/>
      <c r="O4990" s="213"/>
      <c r="P4990" s="213"/>
      <c r="Q4990" s="213"/>
      <c r="R4990" s="213"/>
      <c r="S4990" s="213"/>
      <c r="T4990" s="214"/>
      <c r="AT4990" s="215" t="s">
        <v>546</v>
      </c>
      <c r="AU4990" s="215" t="s">
        <v>85</v>
      </c>
      <c r="AV4990" s="13" t="s">
        <v>85</v>
      </c>
      <c r="AW4990" s="13" t="s">
        <v>33</v>
      </c>
      <c r="AX4990" s="13" t="s">
        <v>72</v>
      </c>
      <c r="AY4990" s="215" t="s">
        <v>525</v>
      </c>
    </row>
    <row r="4991" spans="2:51" s="15" customFormat="1" ht="11.25">
      <c r="B4991" s="227"/>
      <c r="C4991" s="228"/>
      <c r="D4991" s="206" t="s">
        <v>546</v>
      </c>
      <c r="E4991" s="229" t="s">
        <v>19</v>
      </c>
      <c r="F4991" s="230" t="s">
        <v>2009</v>
      </c>
      <c r="G4991" s="228"/>
      <c r="H4991" s="229" t="s">
        <v>19</v>
      </c>
      <c r="I4991" s="231"/>
      <c r="J4991" s="228"/>
      <c r="K4991" s="228"/>
      <c r="L4991" s="232"/>
      <c r="M4991" s="233"/>
      <c r="N4991" s="234"/>
      <c r="O4991" s="234"/>
      <c r="P4991" s="234"/>
      <c r="Q4991" s="234"/>
      <c r="R4991" s="234"/>
      <c r="S4991" s="234"/>
      <c r="T4991" s="235"/>
      <c r="AT4991" s="236" t="s">
        <v>546</v>
      </c>
      <c r="AU4991" s="236" t="s">
        <v>85</v>
      </c>
      <c r="AV4991" s="15" t="s">
        <v>79</v>
      </c>
      <c r="AW4991" s="15" t="s">
        <v>33</v>
      </c>
      <c r="AX4991" s="15" t="s">
        <v>72</v>
      </c>
      <c r="AY4991" s="236" t="s">
        <v>525</v>
      </c>
    </row>
    <row r="4992" spans="2:51" s="13" customFormat="1" ht="11.25">
      <c r="B4992" s="204"/>
      <c r="C4992" s="205"/>
      <c r="D4992" s="206" t="s">
        <v>546</v>
      </c>
      <c r="E4992" s="207" t="s">
        <v>19</v>
      </c>
      <c r="F4992" s="208" t="s">
        <v>2153</v>
      </c>
      <c r="G4992" s="205"/>
      <c r="H4992" s="209">
        <v>14.093999999999999</v>
      </c>
      <c r="I4992" s="210"/>
      <c r="J4992" s="205"/>
      <c r="K4992" s="205"/>
      <c r="L4992" s="211"/>
      <c r="M4992" s="212"/>
      <c r="N4992" s="213"/>
      <c r="O4992" s="213"/>
      <c r="P4992" s="213"/>
      <c r="Q4992" s="213"/>
      <c r="R4992" s="213"/>
      <c r="S4992" s="213"/>
      <c r="T4992" s="214"/>
      <c r="AT4992" s="215" t="s">
        <v>546</v>
      </c>
      <c r="AU4992" s="215" t="s">
        <v>85</v>
      </c>
      <c r="AV4992" s="13" t="s">
        <v>85</v>
      </c>
      <c r="AW4992" s="13" t="s">
        <v>33</v>
      </c>
      <c r="AX4992" s="13" t="s">
        <v>72</v>
      </c>
      <c r="AY4992" s="215" t="s">
        <v>525</v>
      </c>
    </row>
    <row r="4993" spans="2:51" s="13" customFormat="1" ht="11.25">
      <c r="B4993" s="204"/>
      <c r="C4993" s="205"/>
      <c r="D4993" s="206" t="s">
        <v>546</v>
      </c>
      <c r="E4993" s="207" t="s">
        <v>19</v>
      </c>
      <c r="F4993" s="208" t="s">
        <v>1880</v>
      </c>
      <c r="G4993" s="205"/>
      <c r="H4993" s="209">
        <v>-1.89</v>
      </c>
      <c r="I4993" s="210"/>
      <c r="J4993" s="205"/>
      <c r="K4993" s="205"/>
      <c r="L4993" s="211"/>
      <c r="M4993" s="212"/>
      <c r="N4993" s="213"/>
      <c r="O4993" s="213"/>
      <c r="P4993" s="213"/>
      <c r="Q4993" s="213"/>
      <c r="R4993" s="213"/>
      <c r="S4993" s="213"/>
      <c r="T4993" s="214"/>
      <c r="AT4993" s="215" t="s">
        <v>546</v>
      </c>
      <c r="AU4993" s="215" t="s">
        <v>85</v>
      </c>
      <c r="AV4993" s="13" t="s">
        <v>85</v>
      </c>
      <c r="AW4993" s="13" t="s">
        <v>33</v>
      </c>
      <c r="AX4993" s="13" t="s">
        <v>72</v>
      </c>
      <c r="AY4993" s="215" t="s">
        <v>525</v>
      </c>
    </row>
    <row r="4994" spans="2:51" s="15" customFormat="1" ht="11.25">
      <c r="B4994" s="227"/>
      <c r="C4994" s="228"/>
      <c r="D4994" s="206" t="s">
        <v>546</v>
      </c>
      <c r="E4994" s="229" t="s">
        <v>19</v>
      </c>
      <c r="F4994" s="230" t="s">
        <v>2015</v>
      </c>
      <c r="G4994" s="228"/>
      <c r="H4994" s="229" t="s">
        <v>19</v>
      </c>
      <c r="I4994" s="231"/>
      <c r="J4994" s="228"/>
      <c r="K4994" s="228"/>
      <c r="L4994" s="232"/>
      <c r="M4994" s="233"/>
      <c r="N4994" s="234"/>
      <c r="O4994" s="234"/>
      <c r="P4994" s="234"/>
      <c r="Q4994" s="234"/>
      <c r="R4994" s="234"/>
      <c r="S4994" s="234"/>
      <c r="T4994" s="235"/>
      <c r="AT4994" s="236" t="s">
        <v>546</v>
      </c>
      <c r="AU4994" s="236" t="s">
        <v>85</v>
      </c>
      <c r="AV4994" s="15" t="s">
        <v>79</v>
      </c>
      <c r="AW4994" s="15" t="s">
        <v>33</v>
      </c>
      <c r="AX4994" s="15" t="s">
        <v>72</v>
      </c>
      <c r="AY4994" s="236" t="s">
        <v>525</v>
      </c>
    </row>
    <row r="4995" spans="2:51" s="13" customFormat="1" ht="11.25">
      <c r="B4995" s="204"/>
      <c r="C4995" s="205"/>
      <c r="D4995" s="206" t="s">
        <v>546</v>
      </c>
      <c r="E4995" s="207" t="s">
        <v>19</v>
      </c>
      <c r="F4995" s="208" t="s">
        <v>4807</v>
      </c>
      <c r="G4995" s="205"/>
      <c r="H4995" s="209">
        <v>2.2000000000000002</v>
      </c>
      <c r="I4995" s="210"/>
      <c r="J4995" s="205"/>
      <c r="K4995" s="205"/>
      <c r="L4995" s="211"/>
      <c r="M4995" s="212"/>
      <c r="N4995" s="213"/>
      <c r="O4995" s="213"/>
      <c r="P4995" s="213"/>
      <c r="Q4995" s="213"/>
      <c r="R4995" s="213"/>
      <c r="S4995" s="213"/>
      <c r="T4995" s="214"/>
      <c r="AT4995" s="215" t="s">
        <v>546</v>
      </c>
      <c r="AU4995" s="215" t="s">
        <v>85</v>
      </c>
      <c r="AV4995" s="13" t="s">
        <v>85</v>
      </c>
      <c r="AW4995" s="13" t="s">
        <v>33</v>
      </c>
      <c r="AX4995" s="13" t="s">
        <v>72</v>
      </c>
      <c r="AY4995" s="215" t="s">
        <v>525</v>
      </c>
    </row>
    <row r="4996" spans="2:51" s="15" customFormat="1" ht="11.25">
      <c r="B4996" s="227"/>
      <c r="C4996" s="228"/>
      <c r="D4996" s="206" t="s">
        <v>546</v>
      </c>
      <c r="E4996" s="229" t="s">
        <v>19</v>
      </c>
      <c r="F4996" s="230" t="s">
        <v>2019</v>
      </c>
      <c r="G4996" s="228"/>
      <c r="H4996" s="229" t="s">
        <v>19</v>
      </c>
      <c r="I4996" s="231"/>
      <c r="J4996" s="228"/>
      <c r="K4996" s="228"/>
      <c r="L4996" s="232"/>
      <c r="M4996" s="233"/>
      <c r="N4996" s="234"/>
      <c r="O4996" s="234"/>
      <c r="P4996" s="234"/>
      <c r="Q4996" s="234"/>
      <c r="R4996" s="234"/>
      <c r="S4996" s="234"/>
      <c r="T4996" s="235"/>
      <c r="AT4996" s="236" t="s">
        <v>546</v>
      </c>
      <c r="AU4996" s="236" t="s">
        <v>85</v>
      </c>
      <c r="AV4996" s="15" t="s">
        <v>79</v>
      </c>
      <c r="AW4996" s="15" t="s">
        <v>33</v>
      </c>
      <c r="AX4996" s="15" t="s">
        <v>72</v>
      </c>
      <c r="AY4996" s="236" t="s">
        <v>525</v>
      </c>
    </row>
    <row r="4997" spans="2:51" s="13" customFormat="1" ht="11.25">
      <c r="B4997" s="204"/>
      <c r="C4997" s="205"/>
      <c r="D4997" s="206" t="s">
        <v>546</v>
      </c>
      <c r="E4997" s="207" t="s">
        <v>19</v>
      </c>
      <c r="F4997" s="208" t="s">
        <v>2157</v>
      </c>
      <c r="G4997" s="205"/>
      <c r="H4997" s="209">
        <v>19.98</v>
      </c>
      <c r="I4997" s="210"/>
      <c r="J4997" s="205"/>
      <c r="K4997" s="205"/>
      <c r="L4997" s="211"/>
      <c r="M4997" s="212"/>
      <c r="N4997" s="213"/>
      <c r="O4997" s="213"/>
      <c r="P4997" s="213"/>
      <c r="Q4997" s="213"/>
      <c r="R4997" s="213"/>
      <c r="S4997" s="213"/>
      <c r="T4997" s="214"/>
      <c r="AT4997" s="215" t="s">
        <v>546</v>
      </c>
      <c r="AU4997" s="215" t="s">
        <v>85</v>
      </c>
      <c r="AV4997" s="13" t="s">
        <v>85</v>
      </c>
      <c r="AW4997" s="13" t="s">
        <v>33</v>
      </c>
      <c r="AX4997" s="13" t="s">
        <v>72</v>
      </c>
      <c r="AY4997" s="215" t="s">
        <v>525</v>
      </c>
    </row>
    <row r="4998" spans="2:51" s="13" customFormat="1" ht="11.25">
      <c r="B4998" s="204"/>
      <c r="C4998" s="205"/>
      <c r="D4998" s="206" t="s">
        <v>546</v>
      </c>
      <c r="E4998" s="207" t="s">
        <v>19</v>
      </c>
      <c r="F4998" s="208" t="s">
        <v>1880</v>
      </c>
      <c r="G4998" s="205"/>
      <c r="H4998" s="209">
        <v>-1.89</v>
      </c>
      <c r="I4998" s="210"/>
      <c r="J4998" s="205"/>
      <c r="K4998" s="205"/>
      <c r="L4998" s="211"/>
      <c r="M4998" s="212"/>
      <c r="N4998" s="213"/>
      <c r="O4998" s="213"/>
      <c r="P4998" s="213"/>
      <c r="Q4998" s="213"/>
      <c r="R4998" s="213"/>
      <c r="S4998" s="213"/>
      <c r="T4998" s="214"/>
      <c r="AT4998" s="215" t="s">
        <v>546</v>
      </c>
      <c r="AU4998" s="215" t="s">
        <v>85</v>
      </c>
      <c r="AV4998" s="13" t="s">
        <v>85</v>
      </c>
      <c r="AW4998" s="13" t="s">
        <v>33</v>
      </c>
      <c r="AX4998" s="13" t="s">
        <v>72</v>
      </c>
      <c r="AY4998" s="215" t="s">
        <v>525</v>
      </c>
    </row>
    <row r="4999" spans="2:51" s="15" customFormat="1" ht="11.25">
      <c r="B4999" s="227"/>
      <c r="C4999" s="228"/>
      <c r="D4999" s="206" t="s">
        <v>546</v>
      </c>
      <c r="E4999" s="229" t="s">
        <v>19</v>
      </c>
      <c r="F4999" s="230" t="s">
        <v>2021</v>
      </c>
      <c r="G4999" s="228"/>
      <c r="H4999" s="229" t="s">
        <v>19</v>
      </c>
      <c r="I4999" s="231"/>
      <c r="J4999" s="228"/>
      <c r="K4999" s="228"/>
      <c r="L4999" s="232"/>
      <c r="M4999" s="233"/>
      <c r="N4999" s="234"/>
      <c r="O4999" s="234"/>
      <c r="P4999" s="234"/>
      <c r="Q4999" s="234"/>
      <c r="R4999" s="234"/>
      <c r="S4999" s="234"/>
      <c r="T4999" s="235"/>
      <c r="AT4999" s="236" t="s">
        <v>546</v>
      </c>
      <c r="AU4999" s="236" t="s">
        <v>85</v>
      </c>
      <c r="AV4999" s="15" t="s">
        <v>79</v>
      </c>
      <c r="AW4999" s="15" t="s">
        <v>33</v>
      </c>
      <c r="AX4999" s="15" t="s">
        <v>72</v>
      </c>
      <c r="AY4999" s="236" t="s">
        <v>525</v>
      </c>
    </row>
    <row r="5000" spans="2:51" s="13" customFormat="1" ht="11.25">
      <c r="B5000" s="204"/>
      <c r="C5000" s="205"/>
      <c r="D5000" s="206" t="s">
        <v>546</v>
      </c>
      <c r="E5000" s="207" t="s">
        <v>19</v>
      </c>
      <c r="F5000" s="208" t="s">
        <v>2158</v>
      </c>
      <c r="G5000" s="205"/>
      <c r="H5000" s="209">
        <v>20.709</v>
      </c>
      <c r="I5000" s="210"/>
      <c r="J5000" s="205"/>
      <c r="K5000" s="205"/>
      <c r="L5000" s="211"/>
      <c r="M5000" s="212"/>
      <c r="N5000" s="213"/>
      <c r="O5000" s="213"/>
      <c r="P5000" s="213"/>
      <c r="Q5000" s="213"/>
      <c r="R5000" s="213"/>
      <c r="S5000" s="213"/>
      <c r="T5000" s="214"/>
      <c r="AT5000" s="215" t="s">
        <v>546</v>
      </c>
      <c r="AU5000" s="215" t="s">
        <v>85</v>
      </c>
      <c r="AV5000" s="13" t="s">
        <v>85</v>
      </c>
      <c r="AW5000" s="13" t="s">
        <v>33</v>
      </c>
      <c r="AX5000" s="13" t="s">
        <v>72</v>
      </c>
      <c r="AY5000" s="215" t="s">
        <v>525</v>
      </c>
    </row>
    <row r="5001" spans="2:51" s="13" customFormat="1" ht="11.25">
      <c r="B5001" s="204"/>
      <c r="C5001" s="205"/>
      <c r="D5001" s="206" t="s">
        <v>546</v>
      </c>
      <c r="E5001" s="207" t="s">
        <v>19</v>
      </c>
      <c r="F5001" s="208" t="s">
        <v>1880</v>
      </c>
      <c r="G5001" s="205"/>
      <c r="H5001" s="209">
        <v>-1.89</v>
      </c>
      <c r="I5001" s="210"/>
      <c r="J5001" s="205"/>
      <c r="K5001" s="205"/>
      <c r="L5001" s="211"/>
      <c r="M5001" s="212"/>
      <c r="N5001" s="213"/>
      <c r="O5001" s="213"/>
      <c r="P5001" s="213"/>
      <c r="Q5001" s="213"/>
      <c r="R5001" s="213"/>
      <c r="S5001" s="213"/>
      <c r="T5001" s="214"/>
      <c r="AT5001" s="215" t="s">
        <v>546</v>
      </c>
      <c r="AU5001" s="215" t="s">
        <v>85</v>
      </c>
      <c r="AV5001" s="13" t="s">
        <v>85</v>
      </c>
      <c r="AW5001" s="13" t="s">
        <v>33</v>
      </c>
      <c r="AX5001" s="13" t="s">
        <v>72</v>
      </c>
      <c r="AY5001" s="215" t="s">
        <v>525</v>
      </c>
    </row>
    <row r="5002" spans="2:51" s="15" customFormat="1" ht="11.25">
      <c r="B5002" s="227"/>
      <c r="C5002" s="228"/>
      <c r="D5002" s="206" t="s">
        <v>546</v>
      </c>
      <c r="E5002" s="229" t="s">
        <v>19</v>
      </c>
      <c r="F5002" s="230" t="s">
        <v>2025</v>
      </c>
      <c r="G5002" s="228"/>
      <c r="H5002" s="229" t="s">
        <v>19</v>
      </c>
      <c r="I5002" s="231"/>
      <c r="J5002" s="228"/>
      <c r="K5002" s="228"/>
      <c r="L5002" s="232"/>
      <c r="M5002" s="233"/>
      <c r="N5002" s="234"/>
      <c r="O5002" s="234"/>
      <c r="P5002" s="234"/>
      <c r="Q5002" s="234"/>
      <c r="R5002" s="234"/>
      <c r="S5002" s="234"/>
      <c r="T5002" s="235"/>
      <c r="AT5002" s="236" t="s">
        <v>546</v>
      </c>
      <c r="AU5002" s="236" t="s">
        <v>85</v>
      </c>
      <c r="AV5002" s="15" t="s">
        <v>79</v>
      </c>
      <c r="AW5002" s="15" t="s">
        <v>33</v>
      </c>
      <c r="AX5002" s="15" t="s">
        <v>72</v>
      </c>
      <c r="AY5002" s="236" t="s">
        <v>525</v>
      </c>
    </row>
    <row r="5003" spans="2:51" s="13" customFormat="1" ht="11.25">
      <c r="B5003" s="204"/>
      <c r="C5003" s="205"/>
      <c r="D5003" s="206" t="s">
        <v>546</v>
      </c>
      <c r="E5003" s="207" t="s">
        <v>19</v>
      </c>
      <c r="F5003" s="208" t="s">
        <v>2157</v>
      </c>
      <c r="G5003" s="205"/>
      <c r="H5003" s="209">
        <v>19.98</v>
      </c>
      <c r="I5003" s="210"/>
      <c r="J5003" s="205"/>
      <c r="K5003" s="205"/>
      <c r="L5003" s="211"/>
      <c r="M5003" s="212"/>
      <c r="N5003" s="213"/>
      <c r="O5003" s="213"/>
      <c r="P5003" s="213"/>
      <c r="Q5003" s="213"/>
      <c r="R5003" s="213"/>
      <c r="S5003" s="213"/>
      <c r="T5003" s="214"/>
      <c r="AT5003" s="215" t="s">
        <v>546</v>
      </c>
      <c r="AU5003" s="215" t="s">
        <v>85</v>
      </c>
      <c r="AV5003" s="13" t="s">
        <v>85</v>
      </c>
      <c r="AW5003" s="13" t="s">
        <v>33</v>
      </c>
      <c r="AX5003" s="13" t="s">
        <v>72</v>
      </c>
      <c r="AY5003" s="215" t="s">
        <v>525</v>
      </c>
    </row>
    <row r="5004" spans="2:51" s="13" customFormat="1" ht="11.25">
      <c r="B5004" s="204"/>
      <c r="C5004" s="205"/>
      <c r="D5004" s="206" t="s">
        <v>546</v>
      </c>
      <c r="E5004" s="207" t="s">
        <v>19</v>
      </c>
      <c r="F5004" s="208" t="s">
        <v>1880</v>
      </c>
      <c r="G5004" s="205"/>
      <c r="H5004" s="209">
        <v>-1.89</v>
      </c>
      <c r="I5004" s="210"/>
      <c r="J5004" s="205"/>
      <c r="K5004" s="205"/>
      <c r="L5004" s="211"/>
      <c r="M5004" s="212"/>
      <c r="N5004" s="213"/>
      <c r="O5004" s="213"/>
      <c r="P5004" s="213"/>
      <c r="Q5004" s="213"/>
      <c r="R5004" s="213"/>
      <c r="S5004" s="213"/>
      <c r="T5004" s="214"/>
      <c r="AT5004" s="215" t="s">
        <v>546</v>
      </c>
      <c r="AU5004" s="215" t="s">
        <v>85</v>
      </c>
      <c r="AV5004" s="13" t="s">
        <v>85</v>
      </c>
      <c r="AW5004" s="13" t="s">
        <v>33</v>
      </c>
      <c r="AX5004" s="13" t="s">
        <v>72</v>
      </c>
      <c r="AY5004" s="215" t="s">
        <v>525</v>
      </c>
    </row>
    <row r="5005" spans="2:51" s="15" customFormat="1" ht="11.25">
      <c r="B5005" s="227"/>
      <c r="C5005" s="228"/>
      <c r="D5005" s="206" t="s">
        <v>546</v>
      </c>
      <c r="E5005" s="229" t="s">
        <v>19</v>
      </c>
      <c r="F5005" s="230" t="s">
        <v>2026</v>
      </c>
      <c r="G5005" s="228"/>
      <c r="H5005" s="229" t="s">
        <v>19</v>
      </c>
      <c r="I5005" s="231"/>
      <c r="J5005" s="228"/>
      <c r="K5005" s="228"/>
      <c r="L5005" s="232"/>
      <c r="M5005" s="233"/>
      <c r="N5005" s="234"/>
      <c r="O5005" s="234"/>
      <c r="P5005" s="234"/>
      <c r="Q5005" s="234"/>
      <c r="R5005" s="234"/>
      <c r="S5005" s="234"/>
      <c r="T5005" s="235"/>
      <c r="AT5005" s="236" t="s">
        <v>546</v>
      </c>
      <c r="AU5005" s="236" t="s">
        <v>85</v>
      </c>
      <c r="AV5005" s="15" t="s">
        <v>79</v>
      </c>
      <c r="AW5005" s="15" t="s">
        <v>33</v>
      </c>
      <c r="AX5005" s="15" t="s">
        <v>72</v>
      </c>
      <c r="AY5005" s="236" t="s">
        <v>525</v>
      </c>
    </row>
    <row r="5006" spans="2:51" s="13" customFormat="1" ht="11.25">
      <c r="B5006" s="204"/>
      <c r="C5006" s="205"/>
      <c r="D5006" s="206" t="s">
        <v>546</v>
      </c>
      <c r="E5006" s="207" t="s">
        <v>19</v>
      </c>
      <c r="F5006" s="208" t="s">
        <v>4830</v>
      </c>
      <c r="G5006" s="205"/>
      <c r="H5006" s="209">
        <v>14.8</v>
      </c>
      <c r="I5006" s="210"/>
      <c r="J5006" s="205"/>
      <c r="K5006" s="205"/>
      <c r="L5006" s="211"/>
      <c r="M5006" s="212"/>
      <c r="N5006" s="213"/>
      <c r="O5006" s="213"/>
      <c r="P5006" s="213"/>
      <c r="Q5006" s="213"/>
      <c r="R5006" s="213"/>
      <c r="S5006" s="213"/>
      <c r="T5006" s="214"/>
      <c r="AT5006" s="215" t="s">
        <v>546</v>
      </c>
      <c r="AU5006" s="215" t="s">
        <v>85</v>
      </c>
      <c r="AV5006" s="13" t="s">
        <v>85</v>
      </c>
      <c r="AW5006" s="13" t="s">
        <v>33</v>
      </c>
      <c r="AX5006" s="13" t="s">
        <v>72</v>
      </c>
      <c r="AY5006" s="215" t="s">
        <v>525</v>
      </c>
    </row>
    <row r="5007" spans="2:51" s="15" customFormat="1" ht="11.25">
      <c r="B5007" s="227"/>
      <c r="C5007" s="228"/>
      <c r="D5007" s="206" t="s">
        <v>546</v>
      </c>
      <c r="E5007" s="229" t="s">
        <v>19</v>
      </c>
      <c r="F5007" s="230" t="s">
        <v>2030</v>
      </c>
      <c r="G5007" s="228"/>
      <c r="H5007" s="229" t="s">
        <v>19</v>
      </c>
      <c r="I5007" s="231"/>
      <c r="J5007" s="228"/>
      <c r="K5007" s="228"/>
      <c r="L5007" s="232"/>
      <c r="M5007" s="233"/>
      <c r="N5007" s="234"/>
      <c r="O5007" s="234"/>
      <c r="P5007" s="234"/>
      <c r="Q5007" s="234"/>
      <c r="R5007" s="234"/>
      <c r="S5007" s="234"/>
      <c r="T5007" s="235"/>
      <c r="AT5007" s="236" t="s">
        <v>546</v>
      </c>
      <c r="AU5007" s="236" t="s">
        <v>85</v>
      </c>
      <c r="AV5007" s="15" t="s">
        <v>79</v>
      </c>
      <c r="AW5007" s="15" t="s">
        <v>33</v>
      </c>
      <c r="AX5007" s="15" t="s">
        <v>72</v>
      </c>
      <c r="AY5007" s="236" t="s">
        <v>525</v>
      </c>
    </row>
    <row r="5008" spans="2:51" s="13" customFormat="1" ht="11.25">
      <c r="B5008" s="204"/>
      <c r="C5008" s="205"/>
      <c r="D5008" s="206" t="s">
        <v>546</v>
      </c>
      <c r="E5008" s="207" t="s">
        <v>19</v>
      </c>
      <c r="F5008" s="208" t="s">
        <v>2157</v>
      </c>
      <c r="G5008" s="205"/>
      <c r="H5008" s="209">
        <v>19.98</v>
      </c>
      <c r="I5008" s="210"/>
      <c r="J5008" s="205"/>
      <c r="K5008" s="205"/>
      <c r="L5008" s="211"/>
      <c r="M5008" s="212"/>
      <c r="N5008" s="213"/>
      <c r="O5008" s="213"/>
      <c r="P5008" s="213"/>
      <c r="Q5008" s="213"/>
      <c r="R5008" s="213"/>
      <c r="S5008" s="213"/>
      <c r="T5008" s="214"/>
      <c r="AT5008" s="215" t="s">
        <v>546</v>
      </c>
      <c r="AU5008" s="215" t="s">
        <v>85</v>
      </c>
      <c r="AV5008" s="13" t="s">
        <v>85</v>
      </c>
      <c r="AW5008" s="13" t="s">
        <v>33</v>
      </c>
      <c r="AX5008" s="13" t="s">
        <v>72</v>
      </c>
      <c r="AY5008" s="215" t="s">
        <v>525</v>
      </c>
    </row>
    <row r="5009" spans="2:51" s="13" customFormat="1" ht="11.25">
      <c r="B5009" s="204"/>
      <c r="C5009" s="205"/>
      <c r="D5009" s="206" t="s">
        <v>546</v>
      </c>
      <c r="E5009" s="207" t="s">
        <v>19</v>
      </c>
      <c r="F5009" s="208" t="s">
        <v>1880</v>
      </c>
      <c r="G5009" s="205"/>
      <c r="H5009" s="209">
        <v>-1.89</v>
      </c>
      <c r="I5009" s="210"/>
      <c r="J5009" s="205"/>
      <c r="K5009" s="205"/>
      <c r="L5009" s="211"/>
      <c r="M5009" s="212"/>
      <c r="N5009" s="213"/>
      <c r="O5009" s="213"/>
      <c r="P5009" s="213"/>
      <c r="Q5009" s="213"/>
      <c r="R5009" s="213"/>
      <c r="S5009" s="213"/>
      <c r="T5009" s="214"/>
      <c r="AT5009" s="215" t="s">
        <v>546</v>
      </c>
      <c r="AU5009" s="215" t="s">
        <v>85</v>
      </c>
      <c r="AV5009" s="13" t="s">
        <v>85</v>
      </c>
      <c r="AW5009" s="13" t="s">
        <v>33</v>
      </c>
      <c r="AX5009" s="13" t="s">
        <v>72</v>
      </c>
      <c r="AY5009" s="215" t="s">
        <v>525</v>
      </c>
    </row>
    <row r="5010" spans="2:51" s="15" customFormat="1" ht="11.25">
      <c r="B5010" s="227"/>
      <c r="C5010" s="228"/>
      <c r="D5010" s="206" t="s">
        <v>546</v>
      </c>
      <c r="E5010" s="229" t="s">
        <v>19</v>
      </c>
      <c r="F5010" s="230" t="s">
        <v>2043</v>
      </c>
      <c r="G5010" s="228"/>
      <c r="H5010" s="229" t="s">
        <v>19</v>
      </c>
      <c r="I5010" s="231"/>
      <c r="J5010" s="228"/>
      <c r="K5010" s="228"/>
      <c r="L5010" s="232"/>
      <c r="M5010" s="233"/>
      <c r="N5010" s="234"/>
      <c r="O5010" s="234"/>
      <c r="P5010" s="234"/>
      <c r="Q5010" s="234"/>
      <c r="R5010" s="234"/>
      <c r="S5010" s="234"/>
      <c r="T5010" s="235"/>
      <c r="AT5010" s="236" t="s">
        <v>546</v>
      </c>
      <c r="AU5010" s="236" t="s">
        <v>85</v>
      </c>
      <c r="AV5010" s="15" t="s">
        <v>79</v>
      </c>
      <c r="AW5010" s="15" t="s">
        <v>33</v>
      </c>
      <c r="AX5010" s="15" t="s">
        <v>72</v>
      </c>
      <c r="AY5010" s="236" t="s">
        <v>525</v>
      </c>
    </row>
    <row r="5011" spans="2:51" s="13" customFormat="1" ht="11.25">
      <c r="B5011" s="204"/>
      <c r="C5011" s="205"/>
      <c r="D5011" s="206" t="s">
        <v>546</v>
      </c>
      <c r="E5011" s="207" t="s">
        <v>19</v>
      </c>
      <c r="F5011" s="208" t="s">
        <v>4831</v>
      </c>
      <c r="G5011" s="205"/>
      <c r="H5011" s="209">
        <v>0.36</v>
      </c>
      <c r="I5011" s="210"/>
      <c r="J5011" s="205"/>
      <c r="K5011" s="205"/>
      <c r="L5011" s="211"/>
      <c r="M5011" s="212"/>
      <c r="N5011" s="213"/>
      <c r="O5011" s="213"/>
      <c r="P5011" s="213"/>
      <c r="Q5011" s="213"/>
      <c r="R5011" s="213"/>
      <c r="S5011" s="213"/>
      <c r="T5011" s="214"/>
      <c r="AT5011" s="215" t="s">
        <v>546</v>
      </c>
      <c r="AU5011" s="215" t="s">
        <v>85</v>
      </c>
      <c r="AV5011" s="13" t="s">
        <v>85</v>
      </c>
      <c r="AW5011" s="13" t="s">
        <v>33</v>
      </c>
      <c r="AX5011" s="13" t="s">
        <v>72</v>
      </c>
      <c r="AY5011" s="215" t="s">
        <v>525</v>
      </c>
    </row>
    <row r="5012" spans="2:51" s="15" customFormat="1" ht="11.25">
      <c r="B5012" s="227"/>
      <c r="C5012" s="228"/>
      <c r="D5012" s="206" t="s">
        <v>546</v>
      </c>
      <c r="E5012" s="229" t="s">
        <v>19</v>
      </c>
      <c r="F5012" s="230" t="s">
        <v>2047</v>
      </c>
      <c r="G5012" s="228"/>
      <c r="H5012" s="229" t="s">
        <v>19</v>
      </c>
      <c r="I5012" s="231"/>
      <c r="J5012" s="228"/>
      <c r="K5012" s="228"/>
      <c r="L5012" s="232"/>
      <c r="M5012" s="233"/>
      <c r="N5012" s="234"/>
      <c r="O5012" s="234"/>
      <c r="P5012" s="234"/>
      <c r="Q5012" s="234"/>
      <c r="R5012" s="234"/>
      <c r="S5012" s="234"/>
      <c r="T5012" s="235"/>
      <c r="AT5012" s="236" t="s">
        <v>546</v>
      </c>
      <c r="AU5012" s="236" t="s">
        <v>85</v>
      </c>
      <c r="AV5012" s="15" t="s">
        <v>79</v>
      </c>
      <c r="AW5012" s="15" t="s">
        <v>33</v>
      </c>
      <c r="AX5012" s="15" t="s">
        <v>72</v>
      </c>
      <c r="AY5012" s="236" t="s">
        <v>525</v>
      </c>
    </row>
    <row r="5013" spans="2:51" s="13" customFormat="1" ht="11.25">
      <c r="B5013" s="204"/>
      <c r="C5013" s="205"/>
      <c r="D5013" s="206" t="s">
        <v>546</v>
      </c>
      <c r="E5013" s="207" t="s">
        <v>19</v>
      </c>
      <c r="F5013" s="208" t="s">
        <v>4832</v>
      </c>
      <c r="G5013" s="205"/>
      <c r="H5013" s="209">
        <v>6.73</v>
      </c>
      <c r="I5013" s="210"/>
      <c r="J5013" s="205"/>
      <c r="K5013" s="205"/>
      <c r="L5013" s="211"/>
      <c r="M5013" s="212"/>
      <c r="N5013" s="213"/>
      <c r="O5013" s="213"/>
      <c r="P5013" s="213"/>
      <c r="Q5013" s="213"/>
      <c r="R5013" s="213"/>
      <c r="S5013" s="213"/>
      <c r="T5013" s="214"/>
      <c r="AT5013" s="215" t="s">
        <v>546</v>
      </c>
      <c r="AU5013" s="215" t="s">
        <v>85</v>
      </c>
      <c r="AV5013" s="13" t="s">
        <v>85</v>
      </c>
      <c r="AW5013" s="13" t="s">
        <v>33</v>
      </c>
      <c r="AX5013" s="13" t="s">
        <v>72</v>
      </c>
      <c r="AY5013" s="215" t="s">
        <v>525</v>
      </c>
    </row>
    <row r="5014" spans="2:51" s="15" customFormat="1" ht="11.25">
      <c r="B5014" s="227"/>
      <c r="C5014" s="228"/>
      <c r="D5014" s="206" t="s">
        <v>546</v>
      </c>
      <c r="E5014" s="229" t="s">
        <v>19</v>
      </c>
      <c r="F5014" s="230" t="s">
        <v>2055</v>
      </c>
      <c r="G5014" s="228"/>
      <c r="H5014" s="229" t="s">
        <v>19</v>
      </c>
      <c r="I5014" s="231"/>
      <c r="J5014" s="228"/>
      <c r="K5014" s="228"/>
      <c r="L5014" s="232"/>
      <c r="M5014" s="233"/>
      <c r="N5014" s="234"/>
      <c r="O5014" s="234"/>
      <c r="P5014" s="234"/>
      <c r="Q5014" s="234"/>
      <c r="R5014" s="234"/>
      <c r="S5014" s="234"/>
      <c r="T5014" s="235"/>
      <c r="AT5014" s="236" t="s">
        <v>546</v>
      </c>
      <c r="AU5014" s="236" t="s">
        <v>85</v>
      </c>
      <c r="AV5014" s="15" t="s">
        <v>79</v>
      </c>
      <c r="AW5014" s="15" t="s">
        <v>33</v>
      </c>
      <c r="AX5014" s="15" t="s">
        <v>72</v>
      </c>
      <c r="AY5014" s="236" t="s">
        <v>525</v>
      </c>
    </row>
    <row r="5015" spans="2:51" s="13" customFormat="1" ht="11.25">
      <c r="B5015" s="204"/>
      <c r="C5015" s="205"/>
      <c r="D5015" s="206" t="s">
        <v>546</v>
      </c>
      <c r="E5015" s="207" t="s">
        <v>19</v>
      </c>
      <c r="F5015" s="208" t="s">
        <v>4820</v>
      </c>
      <c r="G5015" s="205"/>
      <c r="H5015" s="209">
        <v>12.6</v>
      </c>
      <c r="I5015" s="210"/>
      <c r="J5015" s="205"/>
      <c r="K5015" s="205"/>
      <c r="L5015" s="211"/>
      <c r="M5015" s="212"/>
      <c r="N5015" s="213"/>
      <c r="O5015" s="213"/>
      <c r="P5015" s="213"/>
      <c r="Q5015" s="213"/>
      <c r="R5015" s="213"/>
      <c r="S5015" s="213"/>
      <c r="T5015" s="214"/>
      <c r="AT5015" s="215" t="s">
        <v>546</v>
      </c>
      <c r="AU5015" s="215" t="s">
        <v>85</v>
      </c>
      <c r="AV5015" s="13" t="s">
        <v>85</v>
      </c>
      <c r="AW5015" s="13" t="s">
        <v>33</v>
      </c>
      <c r="AX5015" s="13" t="s">
        <v>72</v>
      </c>
      <c r="AY5015" s="215" t="s">
        <v>525</v>
      </c>
    </row>
    <row r="5016" spans="2:51" s="13" customFormat="1" ht="11.25">
      <c r="B5016" s="204"/>
      <c r="C5016" s="205"/>
      <c r="D5016" s="206" t="s">
        <v>546</v>
      </c>
      <c r="E5016" s="207" t="s">
        <v>19</v>
      </c>
      <c r="F5016" s="208" t="s">
        <v>4821</v>
      </c>
      <c r="G5016" s="205"/>
      <c r="H5016" s="209">
        <v>-2.8</v>
      </c>
      <c r="I5016" s="210"/>
      <c r="J5016" s="205"/>
      <c r="K5016" s="205"/>
      <c r="L5016" s="211"/>
      <c r="M5016" s="212"/>
      <c r="N5016" s="213"/>
      <c r="O5016" s="213"/>
      <c r="P5016" s="213"/>
      <c r="Q5016" s="213"/>
      <c r="R5016" s="213"/>
      <c r="S5016" s="213"/>
      <c r="T5016" s="214"/>
      <c r="AT5016" s="215" t="s">
        <v>546</v>
      </c>
      <c r="AU5016" s="215" t="s">
        <v>85</v>
      </c>
      <c r="AV5016" s="13" t="s">
        <v>85</v>
      </c>
      <c r="AW5016" s="13" t="s">
        <v>33</v>
      </c>
      <c r="AX5016" s="13" t="s">
        <v>72</v>
      </c>
      <c r="AY5016" s="215" t="s">
        <v>525</v>
      </c>
    </row>
    <row r="5017" spans="2:51" s="15" customFormat="1" ht="11.25">
      <c r="B5017" s="227"/>
      <c r="C5017" s="228"/>
      <c r="D5017" s="206" t="s">
        <v>546</v>
      </c>
      <c r="E5017" s="229" t="s">
        <v>19</v>
      </c>
      <c r="F5017" s="230" t="s">
        <v>2057</v>
      </c>
      <c r="G5017" s="228"/>
      <c r="H5017" s="229" t="s">
        <v>19</v>
      </c>
      <c r="I5017" s="231"/>
      <c r="J5017" s="228"/>
      <c r="K5017" s="228"/>
      <c r="L5017" s="232"/>
      <c r="M5017" s="233"/>
      <c r="N5017" s="234"/>
      <c r="O5017" s="234"/>
      <c r="P5017" s="234"/>
      <c r="Q5017" s="234"/>
      <c r="R5017" s="234"/>
      <c r="S5017" s="234"/>
      <c r="T5017" s="235"/>
      <c r="AT5017" s="236" t="s">
        <v>546</v>
      </c>
      <c r="AU5017" s="236" t="s">
        <v>85</v>
      </c>
      <c r="AV5017" s="15" t="s">
        <v>79</v>
      </c>
      <c r="AW5017" s="15" t="s">
        <v>33</v>
      </c>
      <c r="AX5017" s="15" t="s">
        <v>72</v>
      </c>
      <c r="AY5017" s="236" t="s">
        <v>525</v>
      </c>
    </row>
    <row r="5018" spans="2:51" s="13" customFormat="1" ht="11.25">
      <c r="B5018" s="204"/>
      <c r="C5018" s="205"/>
      <c r="D5018" s="206" t="s">
        <v>546</v>
      </c>
      <c r="E5018" s="207" t="s">
        <v>19</v>
      </c>
      <c r="F5018" s="208" t="s">
        <v>2058</v>
      </c>
      <c r="G5018" s="205"/>
      <c r="H5018" s="209">
        <v>19.23</v>
      </c>
      <c r="I5018" s="210"/>
      <c r="J5018" s="205"/>
      <c r="K5018" s="205"/>
      <c r="L5018" s="211"/>
      <c r="M5018" s="212"/>
      <c r="N5018" s="213"/>
      <c r="O5018" s="213"/>
      <c r="P5018" s="213"/>
      <c r="Q5018" s="213"/>
      <c r="R5018" s="213"/>
      <c r="S5018" s="213"/>
      <c r="T5018" s="214"/>
      <c r="AT5018" s="215" t="s">
        <v>546</v>
      </c>
      <c r="AU5018" s="215" t="s">
        <v>85</v>
      </c>
      <c r="AV5018" s="13" t="s">
        <v>85</v>
      </c>
      <c r="AW5018" s="13" t="s">
        <v>33</v>
      </c>
      <c r="AX5018" s="13" t="s">
        <v>72</v>
      </c>
      <c r="AY5018" s="215" t="s">
        <v>525</v>
      </c>
    </row>
    <row r="5019" spans="2:51" s="13" customFormat="1" ht="11.25">
      <c r="B5019" s="204"/>
      <c r="C5019" s="205"/>
      <c r="D5019" s="206" t="s">
        <v>546</v>
      </c>
      <c r="E5019" s="207" t="s">
        <v>19</v>
      </c>
      <c r="F5019" s="208" t="s">
        <v>1950</v>
      </c>
      <c r="G5019" s="205"/>
      <c r="H5019" s="209">
        <v>-1.47</v>
      </c>
      <c r="I5019" s="210"/>
      <c r="J5019" s="205"/>
      <c r="K5019" s="205"/>
      <c r="L5019" s="211"/>
      <c r="M5019" s="212"/>
      <c r="N5019" s="213"/>
      <c r="O5019" s="213"/>
      <c r="P5019" s="213"/>
      <c r="Q5019" s="213"/>
      <c r="R5019" s="213"/>
      <c r="S5019" s="213"/>
      <c r="T5019" s="214"/>
      <c r="AT5019" s="215" t="s">
        <v>546</v>
      </c>
      <c r="AU5019" s="215" t="s">
        <v>85</v>
      </c>
      <c r="AV5019" s="13" t="s">
        <v>85</v>
      </c>
      <c r="AW5019" s="13" t="s">
        <v>33</v>
      </c>
      <c r="AX5019" s="13" t="s">
        <v>72</v>
      </c>
      <c r="AY5019" s="215" t="s">
        <v>525</v>
      </c>
    </row>
    <row r="5020" spans="2:51" s="15" customFormat="1" ht="11.25">
      <c r="B5020" s="227"/>
      <c r="C5020" s="228"/>
      <c r="D5020" s="206" t="s">
        <v>546</v>
      </c>
      <c r="E5020" s="229" t="s">
        <v>19</v>
      </c>
      <c r="F5020" s="230" t="s">
        <v>2059</v>
      </c>
      <c r="G5020" s="228"/>
      <c r="H5020" s="229" t="s">
        <v>19</v>
      </c>
      <c r="I5020" s="231"/>
      <c r="J5020" s="228"/>
      <c r="K5020" s="228"/>
      <c r="L5020" s="232"/>
      <c r="M5020" s="233"/>
      <c r="N5020" s="234"/>
      <c r="O5020" s="234"/>
      <c r="P5020" s="234"/>
      <c r="Q5020" s="234"/>
      <c r="R5020" s="234"/>
      <c r="S5020" s="234"/>
      <c r="T5020" s="235"/>
      <c r="AT5020" s="236" t="s">
        <v>546</v>
      </c>
      <c r="AU5020" s="236" t="s">
        <v>85</v>
      </c>
      <c r="AV5020" s="15" t="s">
        <v>79</v>
      </c>
      <c r="AW5020" s="15" t="s">
        <v>33</v>
      </c>
      <c r="AX5020" s="15" t="s">
        <v>72</v>
      </c>
      <c r="AY5020" s="236" t="s">
        <v>525</v>
      </c>
    </row>
    <row r="5021" spans="2:51" s="13" customFormat="1" ht="11.25">
      <c r="B5021" s="204"/>
      <c r="C5021" s="205"/>
      <c r="D5021" s="206" t="s">
        <v>546</v>
      </c>
      <c r="E5021" s="207" t="s">
        <v>19</v>
      </c>
      <c r="F5021" s="208" t="s">
        <v>2167</v>
      </c>
      <c r="G5021" s="205"/>
      <c r="H5021" s="209">
        <v>17.25</v>
      </c>
      <c r="I5021" s="210"/>
      <c r="J5021" s="205"/>
      <c r="K5021" s="205"/>
      <c r="L5021" s="211"/>
      <c r="M5021" s="212"/>
      <c r="N5021" s="213"/>
      <c r="O5021" s="213"/>
      <c r="P5021" s="213"/>
      <c r="Q5021" s="213"/>
      <c r="R5021" s="213"/>
      <c r="S5021" s="213"/>
      <c r="T5021" s="214"/>
      <c r="AT5021" s="215" t="s">
        <v>546</v>
      </c>
      <c r="AU5021" s="215" t="s">
        <v>85</v>
      </c>
      <c r="AV5021" s="13" t="s">
        <v>85</v>
      </c>
      <c r="AW5021" s="13" t="s">
        <v>33</v>
      </c>
      <c r="AX5021" s="13" t="s">
        <v>72</v>
      </c>
      <c r="AY5021" s="215" t="s">
        <v>525</v>
      </c>
    </row>
    <row r="5022" spans="2:51" s="13" customFormat="1" ht="11.25">
      <c r="B5022" s="204"/>
      <c r="C5022" s="205"/>
      <c r="D5022" s="206" t="s">
        <v>546</v>
      </c>
      <c r="E5022" s="207" t="s">
        <v>19</v>
      </c>
      <c r="F5022" s="208" t="s">
        <v>1880</v>
      </c>
      <c r="G5022" s="205"/>
      <c r="H5022" s="209">
        <v>-1.89</v>
      </c>
      <c r="I5022" s="210"/>
      <c r="J5022" s="205"/>
      <c r="K5022" s="205"/>
      <c r="L5022" s="211"/>
      <c r="M5022" s="212"/>
      <c r="N5022" s="213"/>
      <c r="O5022" s="213"/>
      <c r="P5022" s="213"/>
      <c r="Q5022" s="213"/>
      <c r="R5022" s="213"/>
      <c r="S5022" s="213"/>
      <c r="T5022" s="214"/>
      <c r="AT5022" s="215" t="s">
        <v>546</v>
      </c>
      <c r="AU5022" s="215" t="s">
        <v>85</v>
      </c>
      <c r="AV5022" s="13" t="s">
        <v>85</v>
      </c>
      <c r="AW5022" s="13" t="s">
        <v>33</v>
      </c>
      <c r="AX5022" s="13" t="s">
        <v>72</v>
      </c>
      <c r="AY5022" s="215" t="s">
        <v>525</v>
      </c>
    </row>
    <row r="5023" spans="2:51" s="15" customFormat="1" ht="11.25">
      <c r="B5023" s="227"/>
      <c r="C5023" s="228"/>
      <c r="D5023" s="206" t="s">
        <v>546</v>
      </c>
      <c r="E5023" s="229" t="s">
        <v>19</v>
      </c>
      <c r="F5023" s="230" t="s">
        <v>2073</v>
      </c>
      <c r="G5023" s="228"/>
      <c r="H5023" s="229" t="s">
        <v>19</v>
      </c>
      <c r="I5023" s="231"/>
      <c r="J5023" s="228"/>
      <c r="K5023" s="228"/>
      <c r="L5023" s="232"/>
      <c r="M5023" s="233"/>
      <c r="N5023" s="234"/>
      <c r="O5023" s="234"/>
      <c r="P5023" s="234"/>
      <c r="Q5023" s="234"/>
      <c r="R5023" s="234"/>
      <c r="S5023" s="234"/>
      <c r="T5023" s="235"/>
      <c r="AT5023" s="236" t="s">
        <v>546</v>
      </c>
      <c r="AU5023" s="236" t="s">
        <v>85</v>
      </c>
      <c r="AV5023" s="15" t="s">
        <v>79</v>
      </c>
      <c r="AW5023" s="15" t="s">
        <v>33</v>
      </c>
      <c r="AX5023" s="15" t="s">
        <v>72</v>
      </c>
      <c r="AY5023" s="236" t="s">
        <v>525</v>
      </c>
    </row>
    <row r="5024" spans="2:51" s="13" customFormat="1" ht="11.25">
      <c r="B5024" s="204"/>
      <c r="C5024" s="205"/>
      <c r="D5024" s="206" t="s">
        <v>546</v>
      </c>
      <c r="E5024" s="207" t="s">
        <v>19</v>
      </c>
      <c r="F5024" s="208" t="s">
        <v>2170</v>
      </c>
      <c r="G5024" s="205"/>
      <c r="H5024" s="209">
        <v>15.66</v>
      </c>
      <c r="I5024" s="210"/>
      <c r="J5024" s="205"/>
      <c r="K5024" s="205"/>
      <c r="L5024" s="211"/>
      <c r="M5024" s="212"/>
      <c r="N5024" s="213"/>
      <c r="O5024" s="213"/>
      <c r="P5024" s="213"/>
      <c r="Q5024" s="213"/>
      <c r="R5024" s="213"/>
      <c r="S5024" s="213"/>
      <c r="T5024" s="214"/>
      <c r="AT5024" s="215" t="s">
        <v>546</v>
      </c>
      <c r="AU5024" s="215" t="s">
        <v>85</v>
      </c>
      <c r="AV5024" s="13" t="s">
        <v>85</v>
      </c>
      <c r="AW5024" s="13" t="s">
        <v>33</v>
      </c>
      <c r="AX5024" s="13" t="s">
        <v>72</v>
      </c>
      <c r="AY5024" s="215" t="s">
        <v>525</v>
      </c>
    </row>
    <row r="5025" spans="2:51" s="13" customFormat="1" ht="11.25">
      <c r="B5025" s="204"/>
      <c r="C5025" s="205"/>
      <c r="D5025" s="206" t="s">
        <v>546</v>
      </c>
      <c r="E5025" s="207" t="s">
        <v>19</v>
      </c>
      <c r="F5025" s="208" t="s">
        <v>1880</v>
      </c>
      <c r="G5025" s="205"/>
      <c r="H5025" s="209">
        <v>-1.89</v>
      </c>
      <c r="I5025" s="210"/>
      <c r="J5025" s="205"/>
      <c r="K5025" s="205"/>
      <c r="L5025" s="211"/>
      <c r="M5025" s="212"/>
      <c r="N5025" s="213"/>
      <c r="O5025" s="213"/>
      <c r="P5025" s="213"/>
      <c r="Q5025" s="213"/>
      <c r="R5025" s="213"/>
      <c r="S5025" s="213"/>
      <c r="T5025" s="214"/>
      <c r="AT5025" s="215" t="s">
        <v>546</v>
      </c>
      <c r="AU5025" s="215" t="s">
        <v>85</v>
      </c>
      <c r="AV5025" s="13" t="s">
        <v>85</v>
      </c>
      <c r="AW5025" s="13" t="s">
        <v>33</v>
      </c>
      <c r="AX5025" s="13" t="s">
        <v>72</v>
      </c>
      <c r="AY5025" s="215" t="s">
        <v>525</v>
      </c>
    </row>
    <row r="5026" spans="2:51" s="15" customFormat="1" ht="11.25">
      <c r="B5026" s="227"/>
      <c r="C5026" s="228"/>
      <c r="D5026" s="206" t="s">
        <v>546</v>
      </c>
      <c r="E5026" s="229" t="s">
        <v>19</v>
      </c>
      <c r="F5026" s="230" t="s">
        <v>2077</v>
      </c>
      <c r="G5026" s="228"/>
      <c r="H5026" s="229" t="s">
        <v>19</v>
      </c>
      <c r="I5026" s="231"/>
      <c r="J5026" s="228"/>
      <c r="K5026" s="228"/>
      <c r="L5026" s="232"/>
      <c r="M5026" s="233"/>
      <c r="N5026" s="234"/>
      <c r="O5026" s="234"/>
      <c r="P5026" s="234"/>
      <c r="Q5026" s="234"/>
      <c r="R5026" s="234"/>
      <c r="S5026" s="234"/>
      <c r="T5026" s="235"/>
      <c r="AT5026" s="236" t="s">
        <v>546</v>
      </c>
      <c r="AU5026" s="236" t="s">
        <v>85</v>
      </c>
      <c r="AV5026" s="15" t="s">
        <v>79</v>
      </c>
      <c r="AW5026" s="15" t="s">
        <v>33</v>
      </c>
      <c r="AX5026" s="15" t="s">
        <v>72</v>
      </c>
      <c r="AY5026" s="236" t="s">
        <v>525</v>
      </c>
    </row>
    <row r="5027" spans="2:51" s="13" customFormat="1" ht="11.25">
      <c r="B5027" s="204"/>
      <c r="C5027" s="205"/>
      <c r="D5027" s="206" t="s">
        <v>546</v>
      </c>
      <c r="E5027" s="207" t="s">
        <v>19</v>
      </c>
      <c r="F5027" s="208" t="s">
        <v>4822</v>
      </c>
      <c r="G5027" s="205"/>
      <c r="H5027" s="209">
        <v>3.28</v>
      </c>
      <c r="I5027" s="210"/>
      <c r="J5027" s="205"/>
      <c r="K5027" s="205"/>
      <c r="L5027" s="211"/>
      <c r="M5027" s="212"/>
      <c r="N5027" s="213"/>
      <c r="O5027" s="213"/>
      <c r="P5027" s="213"/>
      <c r="Q5027" s="213"/>
      <c r="R5027" s="213"/>
      <c r="S5027" s="213"/>
      <c r="T5027" s="214"/>
      <c r="AT5027" s="215" t="s">
        <v>546</v>
      </c>
      <c r="AU5027" s="215" t="s">
        <v>85</v>
      </c>
      <c r="AV5027" s="13" t="s">
        <v>85</v>
      </c>
      <c r="AW5027" s="13" t="s">
        <v>33</v>
      </c>
      <c r="AX5027" s="13" t="s">
        <v>72</v>
      </c>
      <c r="AY5027" s="215" t="s">
        <v>525</v>
      </c>
    </row>
    <row r="5028" spans="2:51" s="15" customFormat="1" ht="11.25">
      <c r="B5028" s="227"/>
      <c r="C5028" s="228"/>
      <c r="D5028" s="206" t="s">
        <v>546</v>
      </c>
      <c r="E5028" s="229" t="s">
        <v>19</v>
      </c>
      <c r="F5028" s="230" t="s">
        <v>2080</v>
      </c>
      <c r="G5028" s="228"/>
      <c r="H5028" s="229" t="s">
        <v>19</v>
      </c>
      <c r="I5028" s="231"/>
      <c r="J5028" s="228"/>
      <c r="K5028" s="228"/>
      <c r="L5028" s="232"/>
      <c r="M5028" s="233"/>
      <c r="N5028" s="234"/>
      <c r="O5028" s="234"/>
      <c r="P5028" s="234"/>
      <c r="Q5028" s="234"/>
      <c r="R5028" s="234"/>
      <c r="S5028" s="234"/>
      <c r="T5028" s="235"/>
      <c r="AT5028" s="236" t="s">
        <v>546</v>
      </c>
      <c r="AU5028" s="236" t="s">
        <v>85</v>
      </c>
      <c r="AV5028" s="15" t="s">
        <v>79</v>
      </c>
      <c r="AW5028" s="15" t="s">
        <v>33</v>
      </c>
      <c r="AX5028" s="15" t="s">
        <v>72</v>
      </c>
      <c r="AY5028" s="236" t="s">
        <v>525</v>
      </c>
    </row>
    <row r="5029" spans="2:51" s="13" customFormat="1" ht="11.25">
      <c r="B5029" s="204"/>
      <c r="C5029" s="205"/>
      <c r="D5029" s="206" t="s">
        <v>546</v>
      </c>
      <c r="E5029" s="207" t="s">
        <v>19</v>
      </c>
      <c r="F5029" s="208" t="s">
        <v>2174</v>
      </c>
      <c r="G5029" s="205"/>
      <c r="H5029" s="209">
        <v>22.95</v>
      </c>
      <c r="I5029" s="210"/>
      <c r="J5029" s="205"/>
      <c r="K5029" s="205"/>
      <c r="L5029" s="211"/>
      <c r="M5029" s="212"/>
      <c r="N5029" s="213"/>
      <c r="O5029" s="213"/>
      <c r="P5029" s="213"/>
      <c r="Q5029" s="213"/>
      <c r="R5029" s="213"/>
      <c r="S5029" s="213"/>
      <c r="T5029" s="214"/>
      <c r="AT5029" s="215" t="s">
        <v>546</v>
      </c>
      <c r="AU5029" s="215" t="s">
        <v>85</v>
      </c>
      <c r="AV5029" s="13" t="s">
        <v>85</v>
      </c>
      <c r="AW5029" s="13" t="s">
        <v>33</v>
      </c>
      <c r="AX5029" s="13" t="s">
        <v>72</v>
      </c>
      <c r="AY5029" s="215" t="s">
        <v>525</v>
      </c>
    </row>
    <row r="5030" spans="2:51" s="13" customFormat="1" ht="11.25">
      <c r="B5030" s="204"/>
      <c r="C5030" s="205"/>
      <c r="D5030" s="206" t="s">
        <v>546</v>
      </c>
      <c r="E5030" s="207" t="s">
        <v>19</v>
      </c>
      <c r="F5030" s="208" t="s">
        <v>1880</v>
      </c>
      <c r="G5030" s="205"/>
      <c r="H5030" s="209">
        <v>-1.89</v>
      </c>
      <c r="I5030" s="210"/>
      <c r="J5030" s="205"/>
      <c r="K5030" s="205"/>
      <c r="L5030" s="211"/>
      <c r="M5030" s="212"/>
      <c r="N5030" s="213"/>
      <c r="O5030" s="213"/>
      <c r="P5030" s="213"/>
      <c r="Q5030" s="213"/>
      <c r="R5030" s="213"/>
      <c r="S5030" s="213"/>
      <c r="T5030" s="214"/>
      <c r="AT5030" s="215" t="s">
        <v>546</v>
      </c>
      <c r="AU5030" s="215" t="s">
        <v>85</v>
      </c>
      <c r="AV5030" s="13" t="s">
        <v>85</v>
      </c>
      <c r="AW5030" s="13" t="s">
        <v>33</v>
      </c>
      <c r="AX5030" s="13" t="s">
        <v>72</v>
      </c>
      <c r="AY5030" s="215" t="s">
        <v>525</v>
      </c>
    </row>
    <row r="5031" spans="2:51" s="15" customFormat="1" ht="11.25">
      <c r="B5031" s="227"/>
      <c r="C5031" s="228"/>
      <c r="D5031" s="206" t="s">
        <v>546</v>
      </c>
      <c r="E5031" s="229" t="s">
        <v>19</v>
      </c>
      <c r="F5031" s="230" t="s">
        <v>2082</v>
      </c>
      <c r="G5031" s="228"/>
      <c r="H5031" s="229" t="s">
        <v>19</v>
      </c>
      <c r="I5031" s="231"/>
      <c r="J5031" s="228"/>
      <c r="K5031" s="228"/>
      <c r="L5031" s="232"/>
      <c r="M5031" s="233"/>
      <c r="N5031" s="234"/>
      <c r="O5031" s="234"/>
      <c r="P5031" s="234"/>
      <c r="Q5031" s="234"/>
      <c r="R5031" s="234"/>
      <c r="S5031" s="234"/>
      <c r="T5031" s="235"/>
      <c r="AT5031" s="236" t="s">
        <v>546</v>
      </c>
      <c r="AU5031" s="236" t="s">
        <v>85</v>
      </c>
      <c r="AV5031" s="15" t="s">
        <v>79</v>
      </c>
      <c r="AW5031" s="15" t="s">
        <v>33</v>
      </c>
      <c r="AX5031" s="15" t="s">
        <v>72</v>
      </c>
      <c r="AY5031" s="236" t="s">
        <v>525</v>
      </c>
    </row>
    <row r="5032" spans="2:51" s="13" customFormat="1" ht="11.25">
      <c r="B5032" s="204"/>
      <c r="C5032" s="205"/>
      <c r="D5032" s="206" t="s">
        <v>546</v>
      </c>
      <c r="E5032" s="207" t="s">
        <v>19</v>
      </c>
      <c r="F5032" s="208" t="s">
        <v>2175</v>
      </c>
      <c r="G5032" s="205"/>
      <c r="H5032" s="209">
        <v>22.2</v>
      </c>
      <c r="I5032" s="210"/>
      <c r="J5032" s="205"/>
      <c r="K5032" s="205"/>
      <c r="L5032" s="211"/>
      <c r="M5032" s="212"/>
      <c r="N5032" s="213"/>
      <c r="O5032" s="213"/>
      <c r="P5032" s="213"/>
      <c r="Q5032" s="213"/>
      <c r="R5032" s="213"/>
      <c r="S5032" s="213"/>
      <c r="T5032" s="214"/>
      <c r="AT5032" s="215" t="s">
        <v>546</v>
      </c>
      <c r="AU5032" s="215" t="s">
        <v>85</v>
      </c>
      <c r="AV5032" s="13" t="s">
        <v>85</v>
      </c>
      <c r="AW5032" s="13" t="s">
        <v>33</v>
      </c>
      <c r="AX5032" s="13" t="s">
        <v>72</v>
      </c>
      <c r="AY5032" s="215" t="s">
        <v>525</v>
      </c>
    </row>
    <row r="5033" spans="2:51" s="13" customFormat="1" ht="11.25">
      <c r="B5033" s="204"/>
      <c r="C5033" s="205"/>
      <c r="D5033" s="206" t="s">
        <v>546</v>
      </c>
      <c r="E5033" s="207" t="s">
        <v>19</v>
      </c>
      <c r="F5033" s="208" t="s">
        <v>1880</v>
      </c>
      <c r="G5033" s="205"/>
      <c r="H5033" s="209">
        <v>-1.89</v>
      </c>
      <c r="I5033" s="210"/>
      <c r="J5033" s="205"/>
      <c r="K5033" s="205"/>
      <c r="L5033" s="211"/>
      <c r="M5033" s="212"/>
      <c r="N5033" s="213"/>
      <c r="O5033" s="213"/>
      <c r="P5033" s="213"/>
      <c r="Q5033" s="213"/>
      <c r="R5033" s="213"/>
      <c r="S5033" s="213"/>
      <c r="T5033" s="214"/>
      <c r="AT5033" s="215" t="s">
        <v>546</v>
      </c>
      <c r="AU5033" s="215" t="s">
        <v>85</v>
      </c>
      <c r="AV5033" s="13" t="s">
        <v>85</v>
      </c>
      <c r="AW5033" s="13" t="s">
        <v>33</v>
      </c>
      <c r="AX5033" s="13" t="s">
        <v>72</v>
      </c>
      <c r="AY5033" s="215" t="s">
        <v>525</v>
      </c>
    </row>
    <row r="5034" spans="2:51" s="15" customFormat="1" ht="11.25">
      <c r="B5034" s="227"/>
      <c r="C5034" s="228"/>
      <c r="D5034" s="206" t="s">
        <v>546</v>
      </c>
      <c r="E5034" s="229" t="s">
        <v>19</v>
      </c>
      <c r="F5034" s="230" t="s">
        <v>2085</v>
      </c>
      <c r="G5034" s="228"/>
      <c r="H5034" s="229" t="s">
        <v>19</v>
      </c>
      <c r="I5034" s="231"/>
      <c r="J5034" s="228"/>
      <c r="K5034" s="228"/>
      <c r="L5034" s="232"/>
      <c r="M5034" s="233"/>
      <c r="N5034" s="234"/>
      <c r="O5034" s="234"/>
      <c r="P5034" s="234"/>
      <c r="Q5034" s="234"/>
      <c r="R5034" s="234"/>
      <c r="S5034" s="234"/>
      <c r="T5034" s="235"/>
      <c r="AT5034" s="236" t="s">
        <v>546</v>
      </c>
      <c r="AU5034" s="236" t="s">
        <v>85</v>
      </c>
      <c r="AV5034" s="15" t="s">
        <v>79</v>
      </c>
      <c r="AW5034" s="15" t="s">
        <v>33</v>
      </c>
      <c r="AX5034" s="15" t="s">
        <v>72</v>
      </c>
      <c r="AY5034" s="236" t="s">
        <v>525</v>
      </c>
    </row>
    <row r="5035" spans="2:51" s="13" customFormat="1" ht="11.25">
      <c r="B5035" s="204"/>
      <c r="C5035" s="205"/>
      <c r="D5035" s="206" t="s">
        <v>546</v>
      </c>
      <c r="E5035" s="207" t="s">
        <v>19</v>
      </c>
      <c r="F5035" s="208" t="s">
        <v>4830</v>
      </c>
      <c r="G5035" s="205"/>
      <c r="H5035" s="209">
        <v>14.8</v>
      </c>
      <c r="I5035" s="210"/>
      <c r="J5035" s="205"/>
      <c r="K5035" s="205"/>
      <c r="L5035" s="211"/>
      <c r="M5035" s="212"/>
      <c r="N5035" s="213"/>
      <c r="O5035" s="213"/>
      <c r="P5035" s="213"/>
      <c r="Q5035" s="213"/>
      <c r="R5035" s="213"/>
      <c r="S5035" s="213"/>
      <c r="T5035" s="214"/>
      <c r="AT5035" s="215" t="s">
        <v>546</v>
      </c>
      <c r="AU5035" s="215" t="s">
        <v>85</v>
      </c>
      <c r="AV5035" s="13" t="s">
        <v>85</v>
      </c>
      <c r="AW5035" s="13" t="s">
        <v>33</v>
      </c>
      <c r="AX5035" s="13" t="s">
        <v>72</v>
      </c>
      <c r="AY5035" s="215" t="s">
        <v>525</v>
      </c>
    </row>
    <row r="5036" spans="2:51" s="15" customFormat="1" ht="11.25">
      <c r="B5036" s="227"/>
      <c r="C5036" s="228"/>
      <c r="D5036" s="206" t="s">
        <v>546</v>
      </c>
      <c r="E5036" s="229" t="s">
        <v>19</v>
      </c>
      <c r="F5036" s="230" t="s">
        <v>2087</v>
      </c>
      <c r="G5036" s="228"/>
      <c r="H5036" s="229" t="s">
        <v>19</v>
      </c>
      <c r="I5036" s="231"/>
      <c r="J5036" s="228"/>
      <c r="K5036" s="228"/>
      <c r="L5036" s="232"/>
      <c r="M5036" s="233"/>
      <c r="N5036" s="234"/>
      <c r="O5036" s="234"/>
      <c r="P5036" s="234"/>
      <c r="Q5036" s="234"/>
      <c r="R5036" s="234"/>
      <c r="S5036" s="234"/>
      <c r="T5036" s="235"/>
      <c r="AT5036" s="236" t="s">
        <v>546</v>
      </c>
      <c r="AU5036" s="236" t="s">
        <v>85</v>
      </c>
      <c r="AV5036" s="15" t="s">
        <v>79</v>
      </c>
      <c r="AW5036" s="15" t="s">
        <v>33</v>
      </c>
      <c r="AX5036" s="15" t="s">
        <v>72</v>
      </c>
      <c r="AY5036" s="236" t="s">
        <v>525</v>
      </c>
    </row>
    <row r="5037" spans="2:51" s="13" customFormat="1" ht="11.25">
      <c r="B5037" s="204"/>
      <c r="C5037" s="205"/>
      <c r="D5037" s="206" t="s">
        <v>546</v>
      </c>
      <c r="E5037" s="207" t="s">
        <v>19</v>
      </c>
      <c r="F5037" s="208" t="s">
        <v>2177</v>
      </c>
      <c r="G5037" s="205"/>
      <c r="H5037" s="209">
        <v>22.2</v>
      </c>
      <c r="I5037" s="210"/>
      <c r="J5037" s="205"/>
      <c r="K5037" s="205"/>
      <c r="L5037" s="211"/>
      <c r="M5037" s="212"/>
      <c r="N5037" s="213"/>
      <c r="O5037" s="213"/>
      <c r="P5037" s="213"/>
      <c r="Q5037" s="213"/>
      <c r="R5037" s="213"/>
      <c r="S5037" s="213"/>
      <c r="T5037" s="214"/>
      <c r="AT5037" s="215" t="s">
        <v>546</v>
      </c>
      <c r="AU5037" s="215" t="s">
        <v>85</v>
      </c>
      <c r="AV5037" s="13" t="s">
        <v>85</v>
      </c>
      <c r="AW5037" s="13" t="s">
        <v>33</v>
      </c>
      <c r="AX5037" s="13" t="s">
        <v>72</v>
      </c>
      <c r="AY5037" s="215" t="s">
        <v>525</v>
      </c>
    </row>
    <row r="5038" spans="2:51" s="13" customFormat="1" ht="11.25">
      <c r="B5038" s="204"/>
      <c r="C5038" s="205"/>
      <c r="D5038" s="206" t="s">
        <v>546</v>
      </c>
      <c r="E5038" s="207" t="s">
        <v>19</v>
      </c>
      <c r="F5038" s="208" t="s">
        <v>1880</v>
      </c>
      <c r="G5038" s="205"/>
      <c r="H5038" s="209">
        <v>-1.89</v>
      </c>
      <c r="I5038" s="210"/>
      <c r="J5038" s="205"/>
      <c r="K5038" s="205"/>
      <c r="L5038" s="211"/>
      <c r="M5038" s="212"/>
      <c r="N5038" s="213"/>
      <c r="O5038" s="213"/>
      <c r="P5038" s="213"/>
      <c r="Q5038" s="213"/>
      <c r="R5038" s="213"/>
      <c r="S5038" s="213"/>
      <c r="T5038" s="214"/>
      <c r="AT5038" s="215" t="s">
        <v>546</v>
      </c>
      <c r="AU5038" s="215" t="s">
        <v>85</v>
      </c>
      <c r="AV5038" s="13" t="s">
        <v>85</v>
      </c>
      <c r="AW5038" s="13" t="s">
        <v>33</v>
      </c>
      <c r="AX5038" s="13" t="s">
        <v>72</v>
      </c>
      <c r="AY5038" s="215" t="s">
        <v>525</v>
      </c>
    </row>
    <row r="5039" spans="2:51" s="15" customFormat="1" ht="11.25">
      <c r="B5039" s="227"/>
      <c r="C5039" s="228"/>
      <c r="D5039" s="206" t="s">
        <v>546</v>
      </c>
      <c r="E5039" s="229" t="s">
        <v>19</v>
      </c>
      <c r="F5039" s="230" t="s">
        <v>2091</v>
      </c>
      <c r="G5039" s="228"/>
      <c r="H5039" s="229" t="s">
        <v>19</v>
      </c>
      <c r="I5039" s="231"/>
      <c r="J5039" s="228"/>
      <c r="K5039" s="228"/>
      <c r="L5039" s="232"/>
      <c r="M5039" s="233"/>
      <c r="N5039" s="234"/>
      <c r="O5039" s="234"/>
      <c r="P5039" s="234"/>
      <c r="Q5039" s="234"/>
      <c r="R5039" s="234"/>
      <c r="S5039" s="234"/>
      <c r="T5039" s="235"/>
      <c r="AT5039" s="236" t="s">
        <v>546</v>
      </c>
      <c r="AU5039" s="236" t="s">
        <v>85</v>
      </c>
      <c r="AV5039" s="15" t="s">
        <v>79</v>
      </c>
      <c r="AW5039" s="15" t="s">
        <v>33</v>
      </c>
      <c r="AX5039" s="15" t="s">
        <v>72</v>
      </c>
      <c r="AY5039" s="236" t="s">
        <v>525</v>
      </c>
    </row>
    <row r="5040" spans="2:51" s="13" customFormat="1" ht="11.25">
      <c r="B5040" s="204"/>
      <c r="C5040" s="205"/>
      <c r="D5040" s="206" t="s">
        <v>546</v>
      </c>
      <c r="E5040" s="207" t="s">
        <v>19</v>
      </c>
      <c r="F5040" s="208" t="s">
        <v>2175</v>
      </c>
      <c r="G5040" s="205"/>
      <c r="H5040" s="209">
        <v>22.2</v>
      </c>
      <c r="I5040" s="210"/>
      <c r="J5040" s="205"/>
      <c r="K5040" s="205"/>
      <c r="L5040" s="211"/>
      <c r="M5040" s="212"/>
      <c r="N5040" s="213"/>
      <c r="O5040" s="213"/>
      <c r="P5040" s="213"/>
      <c r="Q5040" s="213"/>
      <c r="R5040" s="213"/>
      <c r="S5040" s="213"/>
      <c r="T5040" s="214"/>
      <c r="AT5040" s="215" t="s">
        <v>546</v>
      </c>
      <c r="AU5040" s="215" t="s">
        <v>85</v>
      </c>
      <c r="AV5040" s="13" t="s">
        <v>85</v>
      </c>
      <c r="AW5040" s="13" t="s">
        <v>33</v>
      </c>
      <c r="AX5040" s="13" t="s">
        <v>72</v>
      </c>
      <c r="AY5040" s="215" t="s">
        <v>525</v>
      </c>
    </row>
    <row r="5041" spans="2:51" s="13" customFormat="1" ht="11.25">
      <c r="B5041" s="204"/>
      <c r="C5041" s="205"/>
      <c r="D5041" s="206" t="s">
        <v>546</v>
      </c>
      <c r="E5041" s="207" t="s">
        <v>19</v>
      </c>
      <c r="F5041" s="208" t="s">
        <v>1880</v>
      </c>
      <c r="G5041" s="205"/>
      <c r="H5041" s="209">
        <v>-1.89</v>
      </c>
      <c r="I5041" s="210"/>
      <c r="J5041" s="205"/>
      <c r="K5041" s="205"/>
      <c r="L5041" s="211"/>
      <c r="M5041" s="212"/>
      <c r="N5041" s="213"/>
      <c r="O5041" s="213"/>
      <c r="P5041" s="213"/>
      <c r="Q5041" s="213"/>
      <c r="R5041" s="213"/>
      <c r="S5041" s="213"/>
      <c r="T5041" s="214"/>
      <c r="AT5041" s="215" t="s">
        <v>546</v>
      </c>
      <c r="AU5041" s="215" t="s">
        <v>85</v>
      </c>
      <c r="AV5041" s="13" t="s">
        <v>85</v>
      </c>
      <c r="AW5041" s="13" t="s">
        <v>33</v>
      </c>
      <c r="AX5041" s="13" t="s">
        <v>72</v>
      </c>
      <c r="AY5041" s="215" t="s">
        <v>525</v>
      </c>
    </row>
    <row r="5042" spans="2:51" s="15" customFormat="1" ht="11.25">
      <c r="B5042" s="227"/>
      <c r="C5042" s="228"/>
      <c r="D5042" s="206" t="s">
        <v>546</v>
      </c>
      <c r="E5042" s="229" t="s">
        <v>19</v>
      </c>
      <c r="F5042" s="230" t="s">
        <v>2107</v>
      </c>
      <c r="G5042" s="228"/>
      <c r="H5042" s="229" t="s">
        <v>19</v>
      </c>
      <c r="I5042" s="231"/>
      <c r="J5042" s="228"/>
      <c r="K5042" s="228"/>
      <c r="L5042" s="232"/>
      <c r="M5042" s="233"/>
      <c r="N5042" s="234"/>
      <c r="O5042" s="234"/>
      <c r="P5042" s="234"/>
      <c r="Q5042" s="234"/>
      <c r="R5042" s="234"/>
      <c r="S5042" s="234"/>
      <c r="T5042" s="235"/>
      <c r="AT5042" s="236" t="s">
        <v>546</v>
      </c>
      <c r="AU5042" s="236" t="s">
        <v>85</v>
      </c>
      <c r="AV5042" s="15" t="s">
        <v>79</v>
      </c>
      <c r="AW5042" s="15" t="s">
        <v>33</v>
      </c>
      <c r="AX5042" s="15" t="s">
        <v>72</v>
      </c>
      <c r="AY5042" s="236" t="s">
        <v>525</v>
      </c>
    </row>
    <row r="5043" spans="2:51" s="13" customFormat="1" ht="11.25">
      <c r="B5043" s="204"/>
      <c r="C5043" s="205"/>
      <c r="D5043" s="206" t="s">
        <v>546</v>
      </c>
      <c r="E5043" s="207" t="s">
        <v>19</v>
      </c>
      <c r="F5043" s="208" t="s">
        <v>2182</v>
      </c>
      <c r="G5043" s="205"/>
      <c r="H5043" s="209">
        <v>14.877000000000001</v>
      </c>
      <c r="I5043" s="210"/>
      <c r="J5043" s="205"/>
      <c r="K5043" s="205"/>
      <c r="L5043" s="211"/>
      <c r="M5043" s="212"/>
      <c r="N5043" s="213"/>
      <c r="O5043" s="213"/>
      <c r="P5043" s="213"/>
      <c r="Q5043" s="213"/>
      <c r="R5043" s="213"/>
      <c r="S5043" s="213"/>
      <c r="T5043" s="214"/>
      <c r="AT5043" s="215" t="s">
        <v>546</v>
      </c>
      <c r="AU5043" s="215" t="s">
        <v>85</v>
      </c>
      <c r="AV5043" s="13" t="s">
        <v>85</v>
      </c>
      <c r="AW5043" s="13" t="s">
        <v>33</v>
      </c>
      <c r="AX5043" s="13" t="s">
        <v>72</v>
      </c>
      <c r="AY5043" s="215" t="s">
        <v>525</v>
      </c>
    </row>
    <row r="5044" spans="2:51" s="13" customFormat="1" ht="11.25">
      <c r="B5044" s="204"/>
      <c r="C5044" s="205"/>
      <c r="D5044" s="206" t="s">
        <v>546</v>
      </c>
      <c r="E5044" s="207" t="s">
        <v>19</v>
      </c>
      <c r="F5044" s="208" t="s">
        <v>1880</v>
      </c>
      <c r="G5044" s="205"/>
      <c r="H5044" s="209">
        <v>-1.89</v>
      </c>
      <c r="I5044" s="210"/>
      <c r="J5044" s="205"/>
      <c r="K5044" s="205"/>
      <c r="L5044" s="211"/>
      <c r="M5044" s="212"/>
      <c r="N5044" s="213"/>
      <c r="O5044" s="213"/>
      <c r="P5044" s="213"/>
      <c r="Q5044" s="213"/>
      <c r="R5044" s="213"/>
      <c r="S5044" s="213"/>
      <c r="T5044" s="214"/>
      <c r="AT5044" s="215" t="s">
        <v>546</v>
      </c>
      <c r="AU5044" s="215" t="s">
        <v>85</v>
      </c>
      <c r="AV5044" s="13" t="s">
        <v>85</v>
      </c>
      <c r="AW5044" s="13" t="s">
        <v>33</v>
      </c>
      <c r="AX5044" s="13" t="s">
        <v>72</v>
      </c>
      <c r="AY5044" s="215" t="s">
        <v>525</v>
      </c>
    </row>
    <row r="5045" spans="2:51" s="15" customFormat="1" ht="11.25">
      <c r="B5045" s="227"/>
      <c r="C5045" s="228"/>
      <c r="D5045" s="206" t="s">
        <v>546</v>
      </c>
      <c r="E5045" s="229" t="s">
        <v>19</v>
      </c>
      <c r="F5045" s="230" t="s">
        <v>2110</v>
      </c>
      <c r="G5045" s="228"/>
      <c r="H5045" s="229" t="s">
        <v>19</v>
      </c>
      <c r="I5045" s="231"/>
      <c r="J5045" s="228"/>
      <c r="K5045" s="228"/>
      <c r="L5045" s="232"/>
      <c r="M5045" s="233"/>
      <c r="N5045" s="234"/>
      <c r="O5045" s="234"/>
      <c r="P5045" s="234"/>
      <c r="Q5045" s="234"/>
      <c r="R5045" s="234"/>
      <c r="S5045" s="234"/>
      <c r="T5045" s="235"/>
      <c r="AT5045" s="236" t="s">
        <v>546</v>
      </c>
      <c r="AU5045" s="236" t="s">
        <v>85</v>
      </c>
      <c r="AV5045" s="15" t="s">
        <v>79</v>
      </c>
      <c r="AW5045" s="15" t="s">
        <v>33</v>
      </c>
      <c r="AX5045" s="15" t="s">
        <v>72</v>
      </c>
      <c r="AY5045" s="236" t="s">
        <v>525</v>
      </c>
    </row>
    <row r="5046" spans="2:51" s="13" customFormat="1" ht="11.25">
      <c r="B5046" s="204"/>
      <c r="C5046" s="205"/>
      <c r="D5046" s="206" t="s">
        <v>546</v>
      </c>
      <c r="E5046" s="207" t="s">
        <v>19</v>
      </c>
      <c r="F5046" s="208" t="s">
        <v>4822</v>
      </c>
      <c r="G5046" s="205"/>
      <c r="H5046" s="209">
        <v>3.28</v>
      </c>
      <c r="I5046" s="210"/>
      <c r="J5046" s="205"/>
      <c r="K5046" s="205"/>
      <c r="L5046" s="211"/>
      <c r="M5046" s="212"/>
      <c r="N5046" s="213"/>
      <c r="O5046" s="213"/>
      <c r="P5046" s="213"/>
      <c r="Q5046" s="213"/>
      <c r="R5046" s="213"/>
      <c r="S5046" s="213"/>
      <c r="T5046" s="214"/>
      <c r="AT5046" s="215" t="s">
        <v>546</v>
      </c>
      <c r="AU5046" s="215" t="s">
        <v>85</v>
      </c>
      <c r="AV5046" s="13" t="s">
        <v>85</v>
      </c>
      <c r="AW5046" s="13" t="s">
        <v>33</v>
      </c>
      <c r="AX5046" s="13" t="s">
        <v>72</v>
      </c>
      <c r="AY5046" s="215" t="s">
        <v>525</v>
      </c>
    </row>
    <row r="5047" spans="2:51" s="15" customFormat="1" ht="11.25">
      <c r="B5047" s="227"/>
      <c r="C5047" s="228"/>
      <c r="D5047" s="206" t="s">
        <v>546</v>
      </c>
      <c r="E5047" s="229" t="s">
        <v>19</v>
      </c>
      <c r="F5047" s="230" t="s">
        <v>2113</v>
      </c>
      <c r="G5047" s="228"/>
      <c r="H5047" s="229" t="s">
        <v>19</v>
      </c>
      <c r="I5047" s="231"/>
      <c r="J5047" s="228"/>
      <c r="K5047" s="228"/>
      <c r="L5047" s="232"/>
      <c r="M5047" s="233"/>
      <c r="N5047" s="234"/>
      <c r="O5047" s="234"/>
      <c r="P5047" s="234"/>
      <c r="Q5047" s="234"/>
      <c r="R5047" s="234"/>
      <c r="S5047" s="234"/>
      <c r="T5047" s="235"/>
      <c r="AT5047" s="236" t="s">
        <v>546</v>
      </c>
      <c r="AU5047" s="236" t="s">
        <v>85</v>
      </c>
      <c r="AV5047" s="15" t="s">
        <v>79</v>
      </c>
      <c r="AW5047" s="15" t="s">
        <v>33</v>
      </c>
      <c r="AX5047" s="15" t="s">
        <v>72</v>
      </c>
      <c r="AY5047" s="236" t="s">
        <v>525</v>
      </c>
    </row>
    <row r="5048" spans="2:51" s="13" customFormat="1" ht="11.25">
      <c r="B5048" s="204"/>
      <c r="C5048" s="205"/>
      <c r="D5048" s="206" t="s">
        <v>546</v>
      </c>
      <c r="E5048" s="207" t="s">
        <v>19</v>
      </c>
      <c r="F5048" s="208" t="s">
        <v>2186</v>
      </c>
      <c r="G5048" s="205"/>
      <c r="H5048" s="209">
        <v>21.09</v>
      </c>
      <c r="I5048" s="210"/>
      <c r="J5048" s="205"/>
      <c r="K5048" s="205"/>
      <c r="L5048" s="211"/>
      <c r="M5048" s="212"/>
      <c r="N5048" s="213"/>
      <c r="O5048" s="213"/>
      <c r="P5048" s="213"/>
      <c r="Q5048" s="213"/>
      <c r="R5048" s="213"/>
      <c r="S5048" s="213"/>
      <c r="T5048" s="214"/>
      <c r="AT5048" s="215" t="s">
        <v>546</v>
      </c>
      <c r="AU5048" s="215" t="s">
        <v>85</v>
      </c>
      <c r="AV5048" s="13" t="s">
        <v>85</v>
      </c>
      <c r="AW5048" s="13" t="s">
        <v>33</v>
      </c>
      <c r="AX5048" s="13" t="s">
        <v>72</v>
      </c>
      <c r="AY5048" s="215" t="s">
        <v>525</v>
      </c>
    </row>
    <row r="5049" spans="2:51" s="13" customFormat="1" ht="11.25">
      <c r="B5049" s="204"/>
      <c r="C5049" s="205"/>
      <c r="D5049" s="206" t="s">
        <v>546</v>
      </c>
      <c r="E5049" s="207" t="s">
        <v>19</v>
      </c>
      <c r="F5049" s="208" t="s">
        <v>1880</v>
      </c>
      <c r="G5049" s="205"/>
      <c r="H5049" s="209">
        <v>-1.89</v>
      </c>
      <c r="I5049" s="210"/>
      <c r="J5049" s="205"/>
      <c r="K5049" s="205"/>
      <c r="L5049" s="211"/>
      <c r="M5049" s="212"/>
      <c r="N5049" s="213"/>
      <c r="O5049" s="213"/>
      <c r="P5049" s="213"/>
      <c r="Q5049" s="213"/>
      <c r="R5049" s="213"/>
      <c r="S5049" s="213"/>
      <c r="T5049" s="214"/>
      <c r="AT5049" s="215" t="s">
        <v>546</v>
      </c>
      <c r="AU5049" s="215" t="s">
        <v>85</v>
      </c>
      <c r="AV5049" s="13" t="s">
        <v>85</v>
      </c>
      <c r="AW5049" s="13" t="s">
        <v>33</v>
      </c>
      <c r="AX5049" s="13" t="s">
        <v>72</v>
      </c>
      <c r="AY5049" s="215" t="s">
        <v>525</v>
      </c>
    </row>
    <row r="5050" spans="2:51" s="15" customFormat="1" ht="11.25">
      <c r="B5050" s="227"/>
      <c r="C5050" s="228"/>
      <c r="D5050" s="206" t="s">
        <v>546</v>
      </c>
      <c r="E5050" s="229" t="s">
        <v>19</v>
      </c>
      <c r="F5050" s="230" t="s">
        <v>2115</v>
      </c>
      <c r="G5050" s="228"/>
      <c r="H5050" s="229" t="s">
        <v>19</v>
      </c>
      <c r="I5050" s="231"/>
      <c r="J5050" s="228"/>
      <c r="K5050" s="228"/>
      <c r="L5050" s="232"/>
      <c r="M5050" s="233"/>
      <c r="N5050" s="234"/>
      <c r="O5050" s="234"/>
      <c r="P5050" s="234"/>
      <c r="Q5050" s="234"/>
      <c r="R5050" s="234"/>
      <c r="S5050" s="234"/>
      <c r="T5050" s="235"/>
      <c r="AT5050" s="236" t="s">
        <v>546</v>
      </c>
      <c r="AU5050" s="236" t="s">
        <v>85</v>
      </c>
      <c r="AV5050" s="15" t="s">
        <v>79</v>
      </c>
      <c r="AW5050" s="15" t="s">
        <v>33</v>
      </c>
      <c r="AX5050" s="15" t="s">
        <v>72</v>
      </c>
      <c r="AY5050" s="236" t="s">
        <v>525</v>
      </c>
    </row>
    <row r="5051" spans="2:51" s="13" customFormat="1" ht="11.25">
      <c r="B5051" s="204"/>
      <c r="C5051" s="205"/>
      <c r="D5051" s="206" t="s">
        <v>546</v>
      </c>
      <c r="E5051" s="207" t="s">
        <v>19</v>
      </c>
      <c r="F5051" s="208" t="s">
        <v>2187</v>
      </c>
      <c r="G5051" s="205"/>
      <c r="H5051" s="209">
        <v>21.803000000000001</v>
      </c>
      <c r="I5051" s="210"/>
      <c r="J5051" s="205"/>
      <c r="K5051" s="205"/>
      <c r="L5051" s="211"/>
      <c r="M5051" s="212"/>
      <c r="N5051" s="213"/>
      <c r="O5051" s="213"/>
      <c r="P5051" s="213"/>
      <c r="Q5051" s="213"/>
      <c r="R5051" s="213"/>
      <c r="S5051" s="213"/>
      <c r="T5051" s="214"/>
      <c r="AT5051" s="215" t="s">
        <v>546</v>
      </c>
      <c r="AU5051" s="215" t="s">
        <v>85</v>
      </c>
      <c r="AV5051" s="13" t="s">
        <v>85</v>
      </c>
      <c r="AW5051" s="13" t="s">
        <v>33</v>
      </c>
      <c r="AX5051" s="13" t="s">
        <v>72</v>
      </c>
      <c r="AY5051" s="215" t="s">
        <v>525</v>
      </c>
    </row>
    <row r="5052" spans="2:51" s="13" customFormat="1" ht="11.25">
      <c r="B5052" s="204"/>
      <c r="C5052" s="205"/>
      <c r="D5052" s="206" t="s">
        <v>546</v>
      </c>
      <c r="E5052" s="207" t="s">
        <v>19</v>
      </c>
      <c r="F5052" s="208" t="s">
        <v>1880</v>
      </c>
      <c r="G5052" s="205"/>
      <c r="H5052" s="209">
        <v>-1.89</v>
      </c>
      <c r="I5052" s="210"/>
      <c r="J5052" s="205"/>
      <c r="K5052" s="205"/>
      <c r="L5052" s="211"/>
      <c r="M5052" s="212"/>
      <c r="N5052" s="213"/>
      <c r="O5052" s="213"/>
      <c r="P5052" s="213"/>
      <c r="Q5052" s="213"/>
      <c r="R5052" s="213"/>
      <c r="S5052" s="213"/>
      <c r="T5052" s="214"/>
      <c r="AT5052" s="215" t="s">
        <v>546</v>
      </c>
      <c r="AU5052" s="215" t="s">
        <v>85</v>
      </c>
      <c r="AV5052" s="13" t="s">
        <v>85</v>
      </c>
      <c r="AW5052" s="13" t="s">
        <v>33</v>
      </c>
      <c r="AX5052" s="13" t="s">
        <v>72</v>
      </c>
      <c r="AY5052" s="215" t="s">
        <v>525</v>
      </c>
    </row>
    <row r="5053" spans="2:51" s="15" customFormat="1" ht="11.25">
      <c r="B5053" s="227"/>
      <c r="C5053" s="228"/>
      <c r="D5053" s="206" t="s">
        <v>546</v>
      </c>
      <c r="E5053" s="229" t="s">
        <v>19</v>
      </c>
      <c r="F5053" s="230" t="s">
        <v>2119</v>
      </c>
      <c r="G5053" s="228"/>
      <c r="H5053" s="229" t="s">
        <v>19</v>
      </c>
      <c r="I5053" s="231"/>
      <c r="J5053" s="228"/>
      <c r="K5053" s="228"/>
      <c r="L5053" s="232"/>
      <c r="M5053" s="233"/>
      <c r="N5053" s="234"/>
      <c r="O5053" s="234"/>
      <c r="P5053" s="234"/>
      <c r="Q5053" s="234"/>
      <c r="R5053" s="234"/>
      <c r="S5053" s="234"/>
      <c r="T5053" s="235"/>
      <c r="AT5053" s="236" t="s">
        <v>546</v>
      </c>
      <c r="AU5053" s="236" t="s">
        <v>85</v>
      </c>
      <c r="AV5053" s="15" t="s">
        <v>79</v>
      </c>
      <c r="AW5053" s="15" t="s">
        <v>33</v>
      </c>
      <c r="AX5053" s="15" t="s">
        <v>72</v>
      </c>
      <c r="AY5053" s="236" t="s">
        <v>525</v>
      </c>
    </row>
    <row r="5054" spans="2:51" s="13" customFormat="1" ht="11.25">
      <c r="B5054" s="204"/>
      <c r="C5054" s="205"/>
      <c r="D5054" s="206" t="s">
        <v>546</v>
      </c>
      <c r="E5054" s="207" t="s">
        <v>19</v>
      </c>
      <c r="F5054" s="208" t="s">
        <v>4833</v>
      </c>
      <c r="G5054" s="205"/>
      <c r="H5054" s="209">
        <v>14.8</v>
      </c>
      <c r="I5054" s="210"/>
      <c r="J5054" s="205"/>
      <c r="K5054" s="205"/>
      <c r="L5054" s="211"/>
      <c r="M5054" s="212"/>
      <c r="N5054" s="213"/>
      <c r="O5054" s="213"/>
      <c r="P5054" s="213"/>
      <c r="Q5054" s="213"/>
      <c r="R5054" s="213"/>
      <c r="S5054" s="213"/>
      <c r="T5054" s="214"/>
      <c r="AT5054" s="215" t="s">
        <v>546</v>
      </c>
      <c r="AU5054" s="215" t="s">
        <v>85</v>
      </c>
      <c r="AV5054" s="13" t="s">
        <v>85</v>
      </c>
      <c r="AW5054" s="13" t="s">
        <v>33</v>
      </c>
      <c r="AX5054" s="13" t="s">
        <v>72</v>
      </c>
      <c r="AY5054" s="215" t="s">
        <v>525</v>
      </c>
    </row>
    <row r="5055" spans="2:51" s="15" customFormat="1" ht="11.25">
      <c r="B5055" s="227"/>
      <c r="C5055" s="228"/>
      <c r="D5055" s="206" t="s">
        <v>546</v>
      </c>
      <c r="E5055" s="229" t="s">
        <v>19</v>
      </c>
      <c r="F5055" s="230" t="s">
        <v>2120</v>
      </c>
      <c r="G5055" s="228"/>
      <c r="H5055" s="229" t="s">
        <v>19</v>
      </c>
      <c r="I5055" s="231"/>
      <c r="J5055" s="228"/>
      <c r="K5055" s="228"/>
      <c r="L5055" s="232"/>
      <c r="M5055" s="233"/>
      <c r="N5055" s="234"/>
      <c r="O5055" s="234"/>
      <c r="P5055" s="234"/>
      <c r="Q5055" s="234"/>
      <c r="R5055" s="234"/>
      <c r="S5055" s="234"/>
      <c r="T5055" s="235"/>
      <c r="AT5055" s="236" t="s">
        <v>546</v>
      </c>
      <c r="AU5055" s="236" t="s">
        <v>85</v>
      </c>
      <c r="AV5055" s="15" t="s">
        <v>79</v>
      </c>
      <c r="AW5055" s="15" t="s">
        <v>33</v>
      </c>
      <c r="AX5055" s="15" t="s">
        <v>72</v>
      </c>
      <c r="AY5055" s="236" t="s">
        <v>525</v>
      </c>
    </row>
    <row r="5056" spans="2:51" s="13" customFormat="1" ht="11.25">
      <c r="B5056" s="204"/>
      <c r="C5056" s="205"/>
      <c r="D5056" s="206" t="s">
        <v>546</v>
      </c>
      <c r="E5056" s="207" t="s">
        <v>19</v>
      </c>
      <c r="F5056" s="208" t="s">
        <v>2186</v>
      </c>
      <c r="G5056" s="205"/>
      <c r="H5056" s="209">
        <v>21.09</v>
      </c>
      <c r="I5056" s="210"/>
      <c r="J5056" s="205"/>
      <c r="K5056" s="205"/>
      <c r="L5056" s="211"/>
      <c r="M5056" s="212"/>
      <c r="N5056" s="213"/>
      <c r="O5056" s="213"/>
      <c r="P5056" s="213"/>
      <c r="Q5056" s="213"/>
      <c r="R5056" s="213"/>
      <c r="S5056" s="213"/>
      <c r="T5056" s="214"/>
      <c r="AT5056" s="215" t="s">
        <v>546</v>
      </c>
      <c r="AU5056" s="215" t="s">
        <v>85</v>
      </c>
      <c r="AV5056" s="13" t="s">
        <v>85</v>
      </c>
      <c r="AW5056" s="13" t="s">
        <v>33</v>
      </c>
      <c r="AX5056" s="13" t="s">
        <v>72</v>
      </c>
      <c r="AY5056" s="215" t="s">
        <v>525</v>
      </c>
    </row>
    <row r="5057" spans="2:51" s="13" customFormat="1" ht="11.25">
      <c r="B5057" s="204"/>
      <c r="C5057" s="205"/>
      <c r="D5057" s="206" t="s">
        <v>546</v>
      </c>
      <c r="E5057" s="207" t="s">
        <v>19</v>
      </c>
      <c r="F5057" s="208" t="s">
        <v>1880</v>
      </c>
      <c r="G5057" s="205"/>
      <c r="H5057" s="209">
        <v>-1.89</v>
      </c>
      <c r="I5057" s="210"/>
      <c r="J5057" s="205"/>
      <c r="K5057" s="205"/>
      <c r="L5057" s="211"/>
      <c r="M5057" s="212"/>
      <c r="N5057" s="213"/>
      <c r="O5057" s="213"/>
      <c r="P5057" s="213"/>
      <c r="Q5057" s="213"/>
      <c r="R5057" s="213"/>
      <c r="S5057" s="213"/>
      <c r="T5057" s="214"/>
      <c r="AT5057" s="215" t="s">
        <v>546</v>
      </c>
      <c r="AU5057" s="215" t="s">
        <v>85</v>
      </c>
      <c r="AV5057" s="13" t="s">
        <v>85</v>
      </c>
      <c r="AW5057" s="13" t="s">
        <v>33</v>
      </c>
      <c r="AX5057" s="13" t="s">
        <v>72</v>
      </c>
      <c r="AY5057" s="215" t="s">
        <v>525</v>
      </c>
    </row>
    <row r="5058" spans="2:51" s="15" customFormat="1" ht="11.25">
      <c r="B5058" s="227"/>
      <c r="C5058" s="228"/>
      <c r="D5058" s="206" t="s">
        <v>546</v>
      </c>
      <c r="E5058" s="229" t="s">
        <v>19</v>
      </c>
      <c r="F5058" s="230" t="s">
        <v>2124</v>
      </c>
      <c r="G5058" s="228"/>
      <c r="H5058" s="229" t="s">
        <v>19</v>
      </c>
      <c r="I5058" s="231"/>
      <c r="J5058" s="228"/>
      <c r="K5058" s="228"/>
      <c r="L5058" s="232"/>
      <c r="M5058" s="233"/>
      <c r="N5058" s="234"/>
      <c r="O5058" s="234"/>
      <c r="P5058" s="234"/>
      <c r="Q5058" s="234"/>
      <c r="R5058" s="234"/>
      <c r="S5058" s="234"/>
      <c r="T5058" s="235"/>
      <c r="AT5058" s="236" t="s">
        <v>546</v>
      </c>
      <c r="AU5058" s="236" t="s">
        <v>85</v>
      </c>
      <c r="AV5058" s="15" t="s">
        <v>79</v>
      </c>
      <c r="AW5058" s="15" t="s">
        <v>33</v>
      </c>
      <c r="AX5058" s="15" t="s">
        <v>72</v>
      </c>
      <c r="AY5058" s="236" t="s">
        <v>525</v>
      </c>
    </row>
    <row r="5059" spans="2:51" s="13" customFormat="1" ht="11.25">
      <c r="B5059" s="204"/>
      <c r="C5059" s="205"/>
      <c r="D5059" s="206" t="s">
        <v>546</v>
      </c>
      <c r="E5059" s="207" t="s">
        <v>19</v>
      </c>
      <c r="F5059" s="208" t="s">
        <v>2186</v>
      </c>
      <c r="G5059" s="205"/>
      <c r="H5059" s="209">
        <v>21.09</v>
      </c>
      <c r="I5059" s="210"/>
      <c r="J5059" s="205"/>
      <c r="K5059" s="205"/>
      <c r="L5059" s="211"/>
      <c r="M5059" s="212"/>
      <c r="N5059" s="213"/>
      <c r="O5059" s="213"/>
      <c r="P5059" s="213"/>
      <c r="Q5059" s="213"/>
      <c r="R5059" s="213"/>
      <c r="S5059" s="213"/>
      <c r="T5059" s="214"/>
      <c r="AT5059" s="215" t="s">
        <v>546</v>
      </c>
      <c r="AU5059" s="215" t="s">
        <v>85</v>
      </c>
      <c r="AV5059" s="13" t="s">
        <v>85</v>
      </c>
      <c r="AW5059" s="13" t="s">
        <v>33</v>
      </c>
      <c r="AX5059" s="13" t="s">
        <v>72</v>
      </c>
      <c r="AY5059" s="215" t="s">
        <v>525</v>
      </c>
    </row>
    <row r="5060" spans="2:51" s="13" customFormat="1" ht="11.25">
      <c r="B5060" s="204"/>
      <c r="C5060" s="205"/>
      <c r="D5060" s="206" t="s">
        <v>546</v>
      </c>
      <c r="E5060" s="207" t="s">
        <v>19</v>
      </c>
      <c r="F5060" s="208" t="s">
        <v>1880</v>
      </c>
      <c r="G5060" s="205"/>
      <c r="H5060" s="209">
        <v>-1.89</v>
      </c>
      <c r="I5060" s="210"/>
      <c r="J5060" s="205"/>
      <c r="K5060" s="205"/>
      <c r="L5060" s="211"/>
      <c r="M5060" s="212"/>
      <c r="N5060" s="213"/>
      <c r="O5060" s="213"/>
      <c r="P5060" s="213"/>
      <c r="Q5060" s="213"/>
      <c r="R5060" s="213"/>
      <c r="S5060" s="213"/>
      <c r="T5060" s="214"/>
      <c r="AT5060" s="215" t="s">
        <v>546</v>
      </c>
      <c r="AU5060" s="215" t="s">
        <v>85</v>
      </c>
      <c r="AV5060" s="13" t="s">
        <v>85</v>
      </c>
      <c r="AW5060" s="13" t="s">
        <v>33</v>
      </c>
      <c r="AX5060" s="13" t="s">
        <v>72</v>
      </c>
      <c r="AY5060" s="215" t="s">
        <v>525</v>
      </c>
    </row>
    <row r="5061" spans="2:51" s="16" customFormat="1" ht="11.25">
      <c r="B5061" s="237"/>
      <c r="C5061" s="238"/>
      <c r="D5061" s="206" t="s">
        <v>546</v>
      </c>
      <c r="E5061" s="239" t="s">
        <v>361</v>
      </c>
      <c r="F5061" s="240" t="s">
        <v>590</v>
      </c>
      <c r="G5061" s="238"/>
      <c r="H5061" s="241">
        <v>490.56400000000002</v>
      </c>
      <c r="I5061" s="242"/>
      <c r="J5061" s="238"/>
      <c r="K5061" s="238"/>
      <c r="L5061" s="243"/>
      <c r="M5061" s="244"/>
      <c r="N5061" s="245"/>
      <c r="O5061" s="245"/>
      <c r="P5061" s="245"/>
      <c r="Q5061" s="245"/>
      <c r="R5061" s="245"/>
      <c r="S5061" s="245"/>
      <c r="T5061" s="246"/>
      <c r="AT5061" s="247" t="s">
        <v>546</v>
      </c>
      <c r="AU5061" s="247" t="s">
        <v>85</v>
      </c>
      <c r="AV5061" s="16" t="s">
        <v>573</v>
      </c>
      <c r="AW5061" s="16" t="s">
        <v>33</v>
      </c>
      <c r="AX5061" s="16" t="s">
        <v>72</v>
      </c>
      <c r="AY5061" s="247" t="s">
        <v>525</v>
      </c>
    </row>
    <row r="5062" spans="2:51" s="15" customFormat="1" ht="11.25">
      <c r="B5062" s="227"/>
      <c r="C5062" s="228"/>
      <c r="D5062" s="206" t="s">
        <v>546</v>
      </c>
      <c r="E5062" s="229" t="s">
        <v>19</v>
      </c>
      <c r="F5062" s="230" t="s">
        <v>4834</v>
      </c>
      <c r="G5062" s="228"/>
      <c r="H5062" s="229" t="s">
        <v>19</v>
      </c>
      <c r="I5062" s="231"/>
      <c r="J5062" s="228"/>
      <c r="K5062" s="228"/>
      <c r="L5062" s="232"/>
      <c r="M5062" s="233"/>
      <c r="N5062" s="234"/>
      <c r="O5062" s="234"/>
      <c r="P5062" s="234"/>
      <c r="Q5062" s="234"/>
      <c r="R5062" s="234"/>
      <c r="S5062" s="234"/>
      <c r="T5062" s="235"/>
      <c r="AT5062" s="236" t="s">
        <v>546</v>
      </c>
      <c r="AU5062" s="236" t="s">
        <v>85</v>
      </c>
      <c r="AV5062" s="15" t="s">
        <v>79</v>
      </c>
      <c r="AW5062" s="15" t="s">
        <v>33</v>
      </c>
      <c r="AX5062" s="15" t="s">
        <v>72</v>
      </c>
      <c r="AY5062" s="236" t="s">
        <v>525</v>
      </c>
    </row>
    <row r="5063" spans="2:51" s="15" customFormat="1" ht="11.25">
      <c r="B5063" s="227"/>
      <c r="C5063" s="228"/>
      <c r="D5063" s="206" t="s">
        <v>546</v>
      </c>
      <c r="E5063" s="229" t="s">
        <v>19</v>
      </c>
      <c r="F5063" s="230" t="s">
        <v>1881</v>
      </c>
      <c r="G5063" s="228"/>
      <c r="H5063" s="229" t="s">
        <v>19</v>
      </c>
      <c r="I5063" s="231"/>
      <c r="J5063" s="228"/>
      <c r="K5063" s="228"/>
      <c r="L5063" s="232"/>
      <c r="M5063" s="233"/>
      <c r="N5063" s="234"/>
      <c r="O5063" s="234"/>
      <c r="P5063" s="234"/>
      <c r="Q5063" s="234"/>
      <c r="R5063" s="234"/>
      <c r="S5063" s="234"/>
      <c r="T5063" s="235"/>
      <c r="AT5063" s="236" t="s">
        <v>546</v>
      </c>
      <c r="AU5063" s="236" t="s">
        <v>85</v>
      </c>
      <c r="AV5063" s="15" t="s">
        <v>79</v>
      </c>
      <c r="AW5063" s="15" t="s">
        <v>33</v>
      </c>
      <c r="AX5063" s="15" t="s">
        <v>72</v>
      </c>
      <c r="AY5063" s="236" t="s">
        <v>525</v>
      </c>
    </row>
    <row r="5064" spans="2:51" s="13" customFormat="1" ht="11.25">
      <c r="B5064" s="204"/>
      <c r="C5064" s="205"/>
      <c r="D5064" s="206" t="s">
        <v>546</v>
      </c>
      <c r="E5064" s="207" t="s">
        <v>19</v>
      </c>
      <c r="F5064" s="208" t="s">
        <v>1882</v>
      </c>
      <c r="G5064" s="205"/>
      <c r="H5064" s="209">
        <v>5.5</v>
      </c>
      <c r="I5064" s="210"/>
      <c r="J5064" s="205"/>
      <c r="K5064" s="205"/>
      <c r="L5064" s="211"/>
      <c r="M5064" s="212"/>
      <c r="N5064" s="213"/>
      <c r="O5064" s="213"/>
      <c r="P5064" s="213"/>
      <c r="Q5064" s="213"/>
      <c r="R5064" s="213"/>
      <c r="S5064" s="213"/>
      <c r="T5064" s="214"/>
      <c r="AT5064" s="215" t="s">
        <v>546</v>
      </c>
      <c r="AU5064" s="215" t="s">
        <v>85</v>
      </c>
      <c r="AV5064" s="13" t="s">
        <v>85</v>
      </c>
      <c r="AW5064" s="13" t="s">
        <v>33</v>
      </c>
      <c r="AX5064" s="13" t="s">
        <v>72</v>
      </c>
      <c r="AY5064" s="215" t="s">
        <v>525</v>
      </c>
    </row>
    <row r="5065" spans="2:51" s="13" customFormat="1" ht="11.25">
      <c r="B5065" s="204"/>
      <c r="C5065" s="205"/>
      <c r="D5065" s="206" t="s">
        <v>546</v>
      </c>
      <c r="E5065" s="207" t="s">
        <v>19</v>
      </c>
      <c r="F5065" s="208" t="s">
        <v>1883</v>
      </c>
      <c r="G5065" s="205"/>
      <c r="H5065" s="209">
        <v>-0.24</v>
      </c>
      <c r="I5065" s="210"/>
      <c r="J5065" s="205"/>
      <c r="K5065" s="205"/>
      <c r="L5065" s="211"/>
      <c r="M5065" s="212"/>
      <c r="N5065" s="213"/>
      <c r="O5065" s="213"/>
      <c r="P5065" s="213"/>
      <c r="Q5065" s="213"/>
      <c r="R5065" s="213"/>
      <c r="S5065" s="213"/>
      <c r="T5065" s="214"/>
      <c r="AT5065" s="215" t="s">
        <v>546</v>
      </c>
      <c r="AU5065" s="215" t="s">
        <v>85</v>
      </c>
      <c r="AV5065" s="13" t="s">
        <v>85</v>
      </c>
      <c r="AW5065" s="13" t="s">
        <v>33</v>
      </c>
      <c r="AX5065" s="13" t="s">
        <v>72</v>
      </c>
      <c r="AY5065" s="215" t="s">
        <v>525</v>
      </c>
    </row>
    <row r="5066" spans="2:51" s="13" customFormat="1" ht="11.25">
      <c r="B5066" s="204"/>
      <c r="C5066" s="205"/>
      <c r="D5066" s="206" t="s">
        <v>546</v>
      </c>
      <c r="E5066" s="207" t="s">
        <v>19</v>
      </c>
      <c r="F5066" s="208" t="s">
        <v>1884</v>
      </c>
      <c r="G5066" s="205"/>
      <c r="H5066" s="209">
        <v>1.4730000000000001</v>
      </c>
      <c r="I5066" s="210"/>
      <c r="J5066" s="205"/>
      <c r="K5066" s="205"/>
      <c r="L5066" s="211"/>
      <c r="M5066" s="212"/>
      <c r="N5066" s="213"/>
      <c r="O5066" s="213"/>
      <c r="P5066" s="213"/>
      <c r="Q5066" s="213"/>
      <c r="R5066" s="213"/>
      <c r="S5066" s="213"/>
      <c r="T5066" s="214"/>
      <c r="AT5066" s="215" t="s">
        <v>546</v>
      </c>
      <c r="AU5066" s="215" t="s">
        <v>85</v>
      </c>
      <c r="AV5066" s="13" t="s">
        <v>85</v>
      </c>
      <c r="AW5066" s="13" t="s">
        <v>33</v>
      </c>
      <c r="AX5066" s="13" t="s">
        <v>72</v>
      </c>
      <c r="AY5066" s="215" t="s">
        <v>525</v>
      </c>
    </row>
    <row r="5067" spans="2:51" s="15" customFormat="1" ht="11.25">
      <c r="B5067" s="227"/>
      <c r="C5067" s="228"/>
      <c r="D5067" s="206" t="s">
        <v>546</v>
      </c>
      <c r="E5067" s="229" t="s">
        <v>19</v>
      </c>
      <c r="F5067" s="230" t="s">
        <v>1885</v>
      </c>
      <c r="G5067" s="228"/>
      <c r="H5067" s="229" t="s">
        <v>19</v>
      </c>
      <c r="I5067" s="231"/>
      <c r="J5067" s="228"/>
      <c r="K5067" s="228"/>
      <c r="L5067" s="232"/>
      <c r="M5067" s="233"/>
      <c r="N5067" s="234"/>
      <c r="O5067" s="234"/>
      <c r="P5067" s="234"/>
      <c r="Q5067" s="234"/>
      <c r="R5067" s="234"/>
      <c r="S5067" s="234"/>
      <c r="T5067" s="235"/>
      <c r="AT5067" s="236" t="s">
        <v>546</v>
      </c>
      <c r="AU5067" s="236" t="s">
        <v>85</v>
      </c>
      <c r="AV5067" s="15" t="s">
        <v>79</v>
      </c>
      <c r="AW5067" s="15" t="s">
        <v>33</v>
      </c>
      <c r="AX5067" s="15" t="s">
        <v>72</v>
      </c>
      <c r="AY5067" s="236" t="s">
        <v>525</v>
      </c>
    </row>
    <row r="5068" spans="2:51" s="13" customFormat="1" ht="11.25">
      <c r="B5068" s="204"/>
      <c r="C5068" s="205"/>
      <c r="D5068" s="206" t="s">
        <v>546</v>
      </c>
      <c r="E5068" s="207" t="s">
        <v>19</v>
      </c>
      <c r="F5068" s="208" t="s">
        <v>1886</v>
      </c>
      <c r="G5068" s="205"/>
      <c r="H5068" s="209">
        <v>1.86</v>
      </c>
      <c r="I5068" s="210"/>
      <c r="J5068" s="205"/>
      <c r="K5068" s="205"/>
      <c r="L5068" s="211"/>
      <c r="M5068" s="212"/>
      <c r="N5068" s="213"/>
      <c r="O5068" s="213"/>
      <c r="P5068" s="213"/>
      <c r="Q5068" s="213"/>
      <c r="R5068" s="213"/>
      <c r="S5068" s="213"/>
      <c r="T5068" s="214"/>
      <c r="AT5068" s="215" t="s">
        <v>546</v>
      </c>
      <c r="AU5068" s="215" t="s">
        <v>85</v>
      </c>
      <c r="AV5068" s="13" t="s">
        <v>85</v>
      </c>
      <c r="AW5068" s="13" t="s">
        <v>33</v>
      </c>
      <c r="AX5068" s="13" t="s">
        <v>72</v>
      </c>
      <c r="AY5068" s="215" t="s">
        <v>525</v>
      </c>
    </row>
    <row r="5069" spans="2:51" s="15" customFormat="1" ht="11.25">
      <c r="B5069" s="227"/>
      <c r="C5069" s="228"/>
      <c r="D5069" s="206" t="s">
        <v>546</v>
      </c>
      <c r="E5069" s="229" t="s">
        <v>19</v>
      </c>
      <c r="F5069" s="230" t="s">
        <v>1887</v>
      </c>
      <c r="G5069" s="228"/>
      <c r="H5069" s="229" t="s">
        <v>19</v>
      </c>
      <c r="I5069" s="231"/>
      <c r="J5069" s="228"/>
      <c r="K5069" s="228"/>
      <c r="L5069" s="232"/>
      <c r="M5069" s="233"/>
      <c r="N5069" s="234"/>
      <c r="O5069" s="234"/>
      <c r="P5069" s="234"/>
      <c r="Q5069" s="234"/>
      <c r="R5069" s="234"/>
      <c r="S5069" s="234"/>
      <c r="T5069" s="235"/>
      <c r="AT5069" s="236" t="s">
        <v>546</v>
      </c>
      <c r="AU5069" s="236" t="s">
        <v>85</v>
      </c>
      <c r="AV5069" s="15" t="s">
        <v>79</v>
      </c>
      <c r="AW5069" s="15" t="s">
        <v>33</v>
      </c>
      <c r="AX5069" s="15" t="s">
        <v>72</v>
      </c>
      <c r="AY5069" s="236" t="s">
        <v>525</v>
      </c>
    </row>
    <row r="5070" spans="2:51" s="13" customFormat="1" ht="11.25">
      <c r="B5070" s="204"/>
      <c r="C5070" s="205"/>
      <c r="D5070" s="206" t="s">
        <v>546</v>
      </c>
      <c r="E5070" s="207" t="s">
        <v>19</v>
      </c>
      <c r="F5070" s="208" t="s">
        <v>1888</v>
      </c>
      <c r="G5070" s="205"/>
      <c r="H5070" s="209">
        <v>4.0149999999999997</v>
      </c>
      <c r="I5070" s="210"/>
      <c r="J5070" s="205"/>
      <c r="K5070" s="205"/>
      <c r="L5070" s="211"/>
      <c r="M5070" s="212"/>
      <c r="N5070" s="213"/>
      <c r="O5070" s="213"/>
      <c r="P5070" s="213"/>
      <c r="Q5070" s="213"/>
      <c r="R5070" s="213"/>
      <c r="S5070" s="213"/>
      <c r="T5070" s="214"/>
      <c r="AT5070" s="215" t="s">
        <v>546</v>
      </c>
      <c r="AU5070" s="215" t="s">
        <v>85</v>
      </c>
      <c r="AV5070" s="13" t="s">
        <v>85</v>
      </c>
      <c r="AW5070" s="13" t="s">
        <v>33</v>
      </c>
      <c r="AX5070" s="13" t="s">
        <v>72</v>
      </c>
      <c r="AY5070" s="215" t="s">
        <v>525</v>
      </c>
    </row>
    <row r="5071" spans="2:51" s="15" customFormat="1" ht="11.25">
      <c r="B5071" s="227"/>
      <c r="C5071" s="228"/>
      <c r="D5071" s="206" t="s">
        <v>546</v>
      </c>
      <c r="E5071" s="229" t="s">
        <v>19</v>
      </c>
      <c r="F5071" s="230" t="s">
        <v>1893</v>
      </c>
      <c r="G5071" s="228"/>
      <c r="H5071" s="229" t="s">
        <v>19</v>
      </c>
      <c r="I5071" s="231"/>
      <c r="J5071" s="228"/>
      <c r="K5071" s="228"/>
      <c r="L5071" s="232"/>
      <c r="M5071" s="233"/>
      <c r="N5071" s="234"/>
      <c r="O5071" s="234"/>
      <c r="P5071" s="234"/>
      <c r="Q5071" s="234"/>
      <c r="R5071" s="234"/>
      <c r="S5071" s="234"/>
      <c r="T5071" s="235"/>
      <c r="AT5071" s="236" t="s">
        <v>546</v>
      </c>
      <c r="AU5071" s="236" t="s">
        <v>85</v>
      </c>
      <c r="AV5071" s="15" t="s">
        <v>79</v>
      </c>
      <c r="AW5071" s="15" t="s">
        <v>33</v>
      </c>
      <c r="AX5071" s="15" t="s">
        <v>72</v>
      </c>
      <c r="AY5071" s="236" t="s">
        <v>525</v>
      </c>
    </row>
    <row r="5072" spans="2:51" s="15" customFormat="1" ht="11.25">
      <c r="B5072" s="227"/>
      <c r="C5072" s="228"/>
      <c r="D5072" s="206" t="s">
        <v>546</v>
      </c>
      <c r="E5072" s="229" t="s">
        <v>19</v>
      </c>
      <c r="F5072" s="230" t="s">
        <v>1894</v>
      </c>
      <c r="G5072" s="228"/>
      <c r="H5072" s="229" t="s">
        <v>19</v>
      </c>
      <c r="I5072" s="231"/>
      <c r="J5072" s="228"/>
      <c r="K5072" s="228"/>
      <c r="L5072" s="232"/>
      <c r="M5072" s="233"/>
      <c r="N5072" s="234"/>
      <c r="O5072" s="234"/>
      <c r="P5072" s="234"/>
      <c r="Q5072" s="234"/>
      <c r="R5072" s="234"/>
      <c r="S5072" s="234"/>
      <c r="T5072" s="235"/>
      <c r="AT5072" s="236" t="s">
        <v>546</v>
      </c>
      <c r="AU5072" s="236" t="s">
        <v>85</v>
      </c>
      <c r="AV5072" s="15" t="s">
        <v>79</v>
      </c>
      <c r="AW5072" s="15" t="s">
        <v>33</v>
      </c>
      <c r="AX5072" s="15" t="s">
        <v>72</v>
      </c>
      <c r="AY5072" s="236" t="s">
        <v>525</v>
      </c>
    </row>
    <row r="5073" spans="2:51" s="15" customFormat="1" ht="11.25">
      <c r="B5073" s="227"/>
      <c r="C5073" s="228"/>
      <c r="D5073" s="206" t="s">
        <v>546</v>
      </c>
      <c r="E5073" s="229" t="s">
        <v>19</v>
      </c>
      <c r="F5073" s="230" t="s">
        <v>1895</v>
      </c>
      <c r="G5073" s="228"/>
      <c r="H5073" s="229" t="s">
        <v>19</v>
      </c>
      <c r="I5073" s="231"/>
      <c r="J5073" s="228"/>
      <c r="K5073" s="228"/>
      <c r="L5073" s="232"/>
      <c r="M5073" s="233"/>
      <c r="N5073" s="234"/>
      <c r="O5073" s="234"/>
      <c r="P5073" s="234"/>
      <c r="Q5073" s="234"/>
      <c r="R5073" s="234"/>
      <c r="S5073" s="234"/>
      <c r="T5073" s="235"/>
      <c r="AT5073" s="236" t="s">
        <v>546</v>
      </c>
      <c r="AU5073" s="236" t="s">
        <v>85</v>
      </c>
      <c r="AV5073" s="15" t="s">
        <v>79</v>
      </c>
      <c r="AW5073" s="15" t="s">
        <v>33</v>
      </c>
      <c r="AX5073" s="15" t="s">
        <v>72</v>
      </c>
      <c r="AY5073" s="236" t="s">
        <v>525</v>
      </c>
    </row>
    <row r="5074" spans="2:51" s="15" customFormat="1" ht="11.25">
      <c r="B5074" s="227"/>
      <c r="C5074" s="228"/>
      <c r="D5074" s="206" t="s">
        <v>546</v>
      </c>
      <c r="E5074" s="229" t="s">
        <v>19</v>
      </c>
      <c r="F5074" s="230" t="s">
        <v>1896</v>
      </c>
      <c r="G5074" s="228"/>
      <c r="H5074" s="229" t="s">
        <v>19</v>
      </c>
      <c r="I5074" s="231"/>
      <c r="J5074" s="228"/>
      <c r="K5074" s="228"/>
      <c r="L5074" s="232"/>
      <c r="M5074" s="233"/>
      <c r="N5074" s="234"/>
      <c r="O5074" s="234"/>
      <c r="P5074" s="234"/>
      <c r="Q5074" s="234"/>
      <c r="R5074" s="234"/>
      <c r="S5074" s="234"/>
      <c r="T5074" s="235"/>
      <c r="AT5074" s="236" t="s">
        <v>546</v>
      </c>
      <c r="AU5074" s="236" t="s">
        <v>85</v>
      </c>
      <c r="AV5074" s="15" t="s">
        <v>79</v>
      </c>
      <c r="AW5074" s="15" t="s">
        <v>33</v>
      </c>
      <c r="AX5074" s="15" t="s">
        <v>72</v>
      </c>
      <c r="AY5074" s="236" t="s">
        <v>525</v>
      </c>
    </row>
    <row r="5075" spans="2:51" s="13" customFormat="1" ht="11.25">
      <c r="B5075" s="204"/>
      <c r="C5075" s="205"/>
      <c r="D5075" s="206" t="s">
        <v>546</v>
      </c>
      <c r="E5075" s="207" t="s">
        <v>19</v>
      </c>
      <c r="F5075" s="208" t="s">
        <v>4835</v>
      </c>
      <c r="G5075" s="205"/>
      <c r="H5075" s="209">
        <v>4.74</v>
      </c>
      <c r="I5075" s="210"/>
      <c r="J5075" s="205"/>
      <c r="K5075" s="205"/>
      <c r="L5075" s="211"/>
      <c r="M5075" s="212"/>
      <c r="N5075" s="213"/>
      <c r="O5075" s="213"/>
      <c r="P5075" s="213"/>
      <c r="Q5075" s="213"/>
      <c r="R5075" s="213"/>
      <c r="S5075" s="213"/>
      <c r="T5075" s="214"/>
      <c r="AT5075" s="215" t="s">
        <v>546</v>
      </c>
      <c r="AU5075" s="215" t="s">
        <v>85</v>
      </c>
      <c r="AV5075" s="13" t="s">
        <v>85</v>
      </c>
      <c r="AW5075" s="13" t="s">
        <v>33</v>
      </c>
      <c r="AX5075" s="13" t="s">
        <v>72</v>
      </c>
      <c r="AY5075" s="215" t="s">
        <v>525</v>
      </c>
    </row>
    <row r="5076" spans="2:51" s="15" customFormat="1" ht="11.25">
      <c r="B5076" s="227"/>
      <c r="C5076" s="228"/>
      <c r="D5076" s="206" t="s">
        <v>546</v>
      </c>
      <c r="E5076" s="229" t="s">
        <v>19</v>
      </c>
      <c r="F5076" s="230" t="s">
        <v>1898</v>
      </c>
      <c r="G5076" s="228"/>
      <c r="H5076" s="229" t="s">
        <v>19</v>
      </c>
      <c r="I5076" s="231"/>
      <c r="J5076" s="228"/>
      <c r="K5076" s="228"/>
      <c r="L5076" s="232"/>
      <c r="M5076" s="233"/>
      <c r="N5076" s="234"/>
      <c r="O5076" s="234"/>
      <c r="P5076" s="234"/>
      <c r="Q5076" s="234"/>
      <c r="R5076" s="234"/>
      <c r="S5076" s="234"/>
      <c r="T5076" s="235"/>
      <c r="AT5076" s="236" t="s">
        <v>546</v>
      </c>
      <c r="AU5076" s="236" t="s">
        <v>85</v>
      </c>
      <c r="AV5076" s="15" t="s">
        <v>79</v>
      </c>
      <c r="AW5076" s="15" t="s">
        <v>33</v>
      </c>
      <c r="AX5076" s="15" t="s">
        <v>72</v>
      </c>
      <c r="AY5076" s="236" t="s">
        <v>525</v>
      </c>
    </row>
    <row r="5077" spans="2:51" s="13" customFormat="1" ht="11.25">
      <c r="B5077" s="204"/>
      <c r="C5077" s="205"/>
      <c r="D5077" s="206" t="s">
        <v>546</v>
      </c>
      <c r="E5077" s="207" t="s">
        <v>19</v>
      </c>
      <c r="F5077" s="208" t="s">
        <v>4836</v>
      </c>
      <c r="G5077" s="205"/>
      <c r="H5077" s="209">
        <v>2.3199999999999998</v>
      </c>
      <c r="I5077" s="210"/>
      <c r="J5077" s="205"/>
      <c r="K5077" s="205"/>
      <c r="L5077" s="211"/>
      <c r="M5077" s="212"/>
      <c r="N5077" s="213"/>
      <c r="O5077" s="213"/>
      <c r="P5077" s="213"/>
      <c r="Q5077" s="213"/>
      <c r="R5077" s="213"/>
      <c r="S5077" s="213"/>
      <c r="T5077" s="214"/>
      <c r="AT5077" s="215" t="s">
        <v>546</v>
      </c>
      <c r="AU5077" s="215" t="s">
        <v>85</v>
      </c>
      <c r="AV5077" s="13" t="s">
        <v>85</v>
      </c>
      <c r="AW5077" s="13" t="s">
        <v>33</v>
      </c>
      <c r="AX5077" s="13" t="s">
        <v>72</v>
      </c>
      <c r="AY5077" s="215" t="s">
        <v>525</v>
      </c>
    </row>
    <row r="5078" spans="2:51" s="15" customFormat="1" ht="11.25">
      <c r="B5078" s="227"/>
      <c r="C5078" s="228"/>
      <c r="D5078" s="206" t="s">
        <v>546</v>
      </c>
      <c r="E5078" s="229" t="s">
        <v>19</v>
      </c>
      <c r="F5078" s="230" t="s">
        <v>1900</v>
      </c>
      <c r="G5078" s="228"/>
      <c r="H5078" s="229" t="s">
        <v>19</v>
      </c>
      <c r="I5078" s="231"/>
      <c r="J5078" s="228"/>
      <c r="K5078" s="228"/>
      <c r="L5078" s="232"/>
      <c r="M5078" s="233"/>
      <c r="N5078" s="234"/>
      <c r="O5078" s="234"/>
      <c r="P5078" s="234"/>
      <c r="Q5078" s="234"/>
      <c r="R5078" s="234"/>
      <c r="S5078" s="234"/>
      <c r="T5078" s="235"/>
      <c r="AT5078" s="236" t="s">
        <v>546</v>
      </c>
      <c r="AU5078" s="236" t="s">
        <v>85</v>
      </c>
      <c r="AV5078" s="15" t="s">
        <v>79</v>
      </c>
      <c r="AW5078" s="15" t="s">
        <v>33</v>
      </c>
      <c r="AX5078" s="15" t="s">
        <v>72</v>
      </c>
      <c r="AY5078" s="236" t="s">
        <v>525</v>
      </c>
    </row>
    <row r="5079" spans="2:51" s="13" customFormat="1" ht="11.25">
      <c r="B5079" s="204"/>
      <c r="C5079" s="205"/>
      <c r="D5079" s="206" t="s">
        <v>546</v>
      </c>
      <c r="E5079" s="207" t="s">
        <v>19</v>
      </c>
      <c r="F5079" s="208" t="s">
        <v>4837</v>
      </c>
      <c r="G5079" s="205"/>
      <c r="H5079" s="209">
        <v>18.399999999999999</v>
      </c>
      <c r="I5079" s="210"/>
      <c r="J5079" s="205"/>
      <c r="K5079" s="205"/>
      <c r="L5079" s="211"/>
      <c r="M5079" s="212"/>
      <c r="N5079" s="213"/>
      <c r="O5079" s="213"/>
      <c r="P5079" s="213"/>
      <c r="Q5079" s="213"/>
      <c r="R5079" s="213"/>
      <c r="S5079" s="213"/>
      <c r="T5079" s="214"/>
      <c r="AT5079" s="215" t="s">
        <v>546</v>
      </c>
      <c r="AU5079" s="215" t="s">
        <v>85</v>
      </c>
      <c r="AV5079" s="13" t="s">
        <v>85</v>
      </c>
      <c r="AW5079" s="13" t="s">
        <v>33</v>
      </c>
      <c r="AX5079" s="13" t="s">
        <v>72</v>
      </c>
      <c r="AY5079" s="215" t="s">
        <v>525</v>
      </c>
    </row>
    <row r="5080" spans="2:51" s="13" customFormat="1" ht="11.25">
      <c r="B5080" s="204"/>
      <c r="C5080" s="205"/>
      <c r="D5080" s="206" t="s">
        <v>546</v>
      </c>
      <c r="E5080" s="207" t="s">
        <v>19</v>
      </c>
      <c r="F5080" s="208" t="s">
        <v>4838</v>
      </c>
      <c r="G5080" s="205"/>
      <c r="H5080" s="209">
        <v>2</v>
      </c>
      <c r="I5080" s="210"/>
      <c r="J5080" s="205"/>
      <c r="K5080" s="205"/>
      <c r="L5080" s="211"/>
      <c r="M5080" s="212"/>
      <c r="N5080" s="213"/>
      <c r="O5080" s="213"/>
      <c r="P5080" s="213"/>
      <c r="Q5080" s="213"/>
      <c r="R5080" s="213"/>
      <c r="S5080" s="213"/>
      <c r="T5080" s="214"/>
      <c r="AT5080" s="215" t="s">
        <v>546</v>
      </c>
      <c r="AU5080" s="215" t="s">
        <v>85</v>
      </c>
      <c r="AV5080" s="13" t="s">
        <v>85</v>
      </c>
      <c r="AW5080" s="13" t="s">
        <v>33</v>
      </c>
      <c r="AX5080" s="13" t="s">
        <v>72</v>
      </c>
      <c r="AY5080" s="215" t="s">
        <v>525</v>
      </c>
    </row>
    <row r="5081" spans="2:51" s="15" customFormat="1" ht="11.25">
      <c r="B5081" s="227"/>
      <c r="C5081" s="228"/>
      <c r="D5081" s="206" t="s">
        <v>546</v>
      </c>
      <c r="E5081" s="229" t="s">
        <v>19</v>
      </c>
      <c r="F5081" s="230" t="s">
        <v>1916</v>
      </c>
      <c r="G5081" s="228"/>
      <c r="H5081" s="229" t="s">
        <v>19</v>
      </c>
      <c r="I5081" s="231"/>
      <c r="J5081" s="228"/>
      <c r="K5081" s="228"/>
      <c r="L5081" s="232"/>
      <c r="M5081" s="233"/>
      <c r="N5081" s="234"/>
      <c r="O5081" s="234"/>
      <c r="P5081" s="234"/>
      <c r="Q5081" s="234"/>
      <c r="R5081" s="234"/>
      <c r="S5081" s="234"/>
      <c r="T5081" s="235"/>
      <c r="AT5081" s="236" t="s">
        <v>546</v>
      </c>
      <c r="AU5081" s="236" t="s">
        <v>85</v>
      </c>
      <c r="AV5081" s="15" t="s">
        <v>79</v>
      </c>
      <c r="AW5081" s="15" t="s">
        <v>33</v>
      </c>
      <c r="AX5081" s="15" t="s">
        <v>72</v>
      </c>
      <c r="AY5081" s="236" t="s">
        <v>525</v>
      </c>
    </row>
    <row r="5082" spans="2:51" s="13" customFormat="1" ht="11.25">
      <c r="B5082" s="204"/>
      <c r="C5082" s="205"/>
      <c r="D5082" s="206" t="s">
        <v>546</v>
      </c>
      <c r="E5082" s="207" t="s">
        <v>19</v>
      </c>
      <c r="F5082" s="208" t="s">
        <v>4839</v>
      </c>
      <c r="G5082" s="205"/>
      <c r="H5082" s="209">
        <v>1.8</v>
      </c>
      <c r="I5082" s="210"/>
      <c r="J5082" s="205"/>
      <c r="K5082" s="205"/>
      <c r="L5082" s="211"/>
      <c r="M5082" s="212"/>
      <c r="N5082" s="213"/>
      <c r="O5082" s="213"/>
      <c r="P5082" s="213"/>
      <c r="Q5082" s="213"/>
      <c r="R5082" s="213"/>
      <c r="S5082" s="213"/>
      <c r="T5082" s="214"/>
      <c r="AT5082" s="215" t="s">
        <v>546</v>
      </c>
      <c r="AU5082" s="215" t="s">
        <v>85</v>
      </c>
      <c r="AV5082" s="13" t="s">
        <v>85</v>
      </c>
      <c r="AW5082" s="13" t="s">
        <v>33</v>
      </c>
      <c r="AX5082" s="13" t="s">
        <v>72</v>
      </c>
      <c r="AY5082" s="215" t="s">
        <v>525</v>
      </c>
    </row>
    <row r="5083" spans="2:51" s="16" customFormat="1" ht="11.25">
      <c r="B5083" s="237"/>
      <c r="C5083" s="238"/>
      <c r="D5083" s="206" t="s">
        <v>546</v>
      </c>
      <c r="E5083" s="239" t="s">
        <v>353</v>
      </c>
      <c r="F5083" s="240" t="s">
        <v>590</v>
      </c>
      <c r="G5083" s="238"/>
      <c r="H5083" s="241">
        <v>41.868000000000002</v>
      </c>
      <c r="I5083" s="242"/>
      <c r="J5083" s="238"/>
      <c r="K5083" s="238"/>
      <c r="L5083" s="243"/>
      <c r="M5083" s="244"/>
      <c r="N5083" s="245"/>
      <c r="O5083" s="245"/>
      <c r="P5083" s="245"/>
      <c r="Q5083" s="245"/>
      <c r="R5083" s="245"/>
      <c r="S5083" s="245"/>
      <c r="T5083" s="246"/>
      <c r="AT5083" s="247" t="s">
        <v>546</v>
      </c>
      <c r="AU5083" s="247" t="s">
        <v>85</v>
      </c>
      <c r="AV5083" s="16" t="s">
        <v>573</v>
      </c>
      <c r="AW5083" s="16" t="s">
        <v>33</v>
      </c>
      <c r="AX5083" s="16" t="s">
        <v>72</v>
      </c>
      <c r="AY5083" s="247" t="s">
        <v>525</v>
      </c>
    </row>
    <row r="5084" spans="2:51" s="13" customFormat="1" ht="11.25">
      <c r="B5084" s="204"/>
      <c r="C5084" s="205"/>
      <c r="D5084" s="206" t="s">
        <v>546</v>
      </c>
      <c r="E5084" s="207" t="s">
        <v>19</v>
      </c>
      <c r="F5084" s="208" t="s">
        <v>4840</v>
      </c>
      <c r="G5084" s="205"/>
      <c r="H5084" s="209">
        <v>-532.43200000000002</v>
      </c>
      <c r="I5084" s="210"/>
      <c r="J5084" s="205"/>
      <c r="K5084" s="205"/>
      <c r="L5084" s="211"/>
      <c r="M5084" s="212"/>
      <c r="N5084" s="213"/>
      <c r="O5084" s="213"/>
      <c r="P5084" s="213"/>
      <c r="Q5084" s="213"/>
      <c r="R5084" s="213"/>
      <c r="S5084" s="213"/>
      <c r="T5084" s="214"/>
      <c r="AT5084" s="215" t="s">
        <v>546</v>
      </c>
      <c r="AU5084" s="215" t="s">
        <v>85</v>
      </c>
      <c r="AV5084" s="13" t="s">
        <v>85</v>
      </c>
      <c r="AW5084" s="13" t="s">
        <v>33</v>
      </c>
      <c r="AX5084" s="13" t="s">
        <v>72</v>
      </c>
      <c r="AY5084" s="215" t="s">
        <v>525</v>
      </c>
    </row>
    <row r="5085" spans="2:51" s="16" customFormat="1" ht="11.25">
      <c r="B5085" s="237"/>
      <c r="C5085" s="238"/>
      <c r="D5085" s="206" t="s">
        <v>546</v>
      </c>
      <c r="E5085" s="239" t="s">
        <v>19</v>
      </c>
      <c r="F5085" s="240" t="s">
        <v>590</v>
      </c>
      <c r="G5085" s="238"/>
      <c r="H5085" s="241">
        <v>-532.43200000000002</v>
      </c>
      <c r="I5085" s="242"/>
      <c r="J5085" s="238"/>
      <c r="K5085" s="238"/>
      <c r="L5085" s="243"/>
      <c r="M5085" s="244"/>
      <c r="N5085" s="245"/>
      <c r="O5085" s="245"/>
      <c r="P5085" s="245"/>
      <c r="Q5085" s="245"/>
      <c r="R5085" s="245"/>
      <c r="S5085" s="245"/>
      <c r="T5085" s="246"/>
      <c r="AT5085" s="247" t="s">
        <v>546</v>
      </c>
      <c r="AU5085" s="247" t="s">
        <v>85</v>
      </c>
      <c r="AV5085" s="16" t="s">
        <v>573</v>
      </c>
      <c r="AW5085" s="16" t="s">
        <v>33</v>
      </c>
      <c r="AX5085" s="16" t="s">
        <v>72</v>
      </c>
      <c r="AY5085" s="247" t="s">
        <v>525</v>
      </c>
    </row>
    <row r="5086" spans="2:51" s="13" customFormat="1" ht="11.25">
      <c r="B5086" s="204"/>
      <c r="C5086" s="205"/>
      <c r="D5086" s="206" t="s">
        <v>546</v>
      </c>
      <c r="E5086" s="207" t="s">
        <v>19</v>
      </c>
      <c r="F5086" s="208" t="s">
        <v>4841</v>
      </c>
      <c r="G5086" s="205"/>
      <c r="H5086" s="209">
        <v>939.755</v>
      </c>
      <c r="I5086" s="210"/>
      <c r="J5086" s="205"/>
      <c r="K5086" s="205"/>
      <c r="L5086" s="211"/>
      <c r="M5086" s="212"/>
      <c r="N5086" s="213"/>
      <c r="O5086" s="213"/>
      <c r="P5086" s="213"/>
      <c r="Q5086" s="213"/>
      <c r="R5086" s="213"/>
      <c r="S5086" s="213"/>
      <c r="T5086" s="214"/>
      <c r="AT5086" s="215" t="s">
        <v>546</v>
      </c>
      <c r="AU5086" s="215" t="s">
        <v>85</v>
      </c>
      <c r="AV5086" s="13" t="s">
        <v>85</v>
      </c>
      <c r="AW5086" s="13" t="s">
        <v>33</v>
      </c>
      <c r="AX5086" s="13" t="s">
        <v>72</v>
      </c>
      <c r="AY5086" s="215" t="s">
        <v>525</v>
      </c>
    </row>
    <row r="5087" spans="2:51" s="16" customFormat="1" ht="11.25">
      <c r="B5087" s="237"/>
      <c r="C5087" s="238"/>
      <c r="D5087" s="206" t="s">
        <v>546</v>
      </c>
      <c r="E5087" s="239" t="s">
        <v>19</v>
      </c>
      <c r="F5087" s="240" t="s">
        <v>590</v>
      </c>
      <c r="G5087" s="238"/>
      <c r="H5087" s="241">
        <v>939.755</v>
      </c>
      <c r="I5087" s="242"/>
      <c r="J5087" s="238"/>
      <c r="K5087" s="238"/>
      <c r="L5087" s="243"/>
      <c r="M5087" s="244"/>
      <c r="N5087" s="245"/>
      <c r="O5087" s="245"/>
      <c r="P5087" s="245"/>
      <c r="Q5087" s="245"/>
      <c r="R5087" s="245"/>
      <c r="S5087" s="245"/>
      <c r="T5087" s="246"/>
      <c r="AT5087" s="247" t="s">
        <v>546</v>
      </c>
      <c r="AU5087" s="247" t="s">
        <v>85</v>
      </c>
      <c r="AV5087" s="16" t="s">
        <v>573</v>
      </c>
      <c r="AW5087" s="16" t="s">
        <v>33</v>
      </c>
      <c r="AX5087" s="16" t="s">
        <v>72</v>
      </c>
      <c r="AY5087" s="247" t="s">
        <v>525</v>
      </c>
    </row>
    <row r="5088" spans="2:51" s="14" customFormat="1" ht="11.25">
      <c r="B5088" s="216"/>
      <c r="C5088" s="217"/>
      <c r="D5088" s="206" t="s">
        <v>546</v>
      </c>
      <c r="E5088" s="218" t="s">
        <v>19</v>
      </c>
      <c r="F5088" s="219" t="s">
        <v>552</v>
      </c>
      <c r="G5088" s="217"/>
      <c r="H5088" s="220">
        <v>1703.922</v>
      </c>
      <c r="I5088" s="221"/>
      <c r="J5088" s="217"/>
      <c r="K5088" s="217"/>
      <c r="L5088" s="222"/>
      <c r="M5088" s="223"/>
      <c r="N5088" s="224"/>
      <c r="O5088" s="224"/>
      <c r="P5088" s="224"/>
      <c r="Q5088" s="224"/>
      <c r="R5088" s="224"/>
      <c r="S5088" s="224"/>
      <c r="T5088" s="225"/>
      <c r="AT5088" s="226" t="s">
        <v>546</v>
      </c>
      <c r="AU5088" s="226" t="s">
        <v>85</v>
      </c>
      <c r="AV5088" s="14" t="s">
        <v>537</v>
      </c>
      <c r="AW5088" s="14" t="s">
        <v>33</v>
      </c>
      <c r="AX5088" s="14" t="s">
        <v>79</v>
      </c>
      <c r="AY5088" s="226" t="s">
        <v>525</v>
      </c>
    </row>
    <row r="5089" spans="1:65" s="2" customFormat="1" ht="24.2" customHeight="1">
      <c r="A5089" s="38"/>
      <c r="B5089" s="39"/>
      <c r="C5089" s="186" t="s">
        <v>4842</v>
      </c>
      <c r="D5089" s="186" t="s">
        <v>533</v>
      </c>
      <c r="E5089" s="187" t="s">
        <v>4843</v>
      </c>
      <c r="F5089" s="188" t="s">
        <v>4844</v>
      </c>
      <c r="G5089" s="189" t="s">
        <v>132</v>
      </c>
      <c r="H5089" s="190">
        <v>462.03899999999999</v>
      </c>
      <c r="I5089" s="191"/>
      <c r="J5089" s="192">
        <f>ROUND(I5089*H5089,2)</f>
        <v>0</v>
      </c>
      <c r="K5089" s="188" t="s">
        <v>536</v>
      </c>
      <c r="L5089" s="43"/>
      <c r="M5089" s="193" t="s">
        <v>19</v>
      </c>
      <c r="N5089" s="194" t="s">
        <v>44</v>
      </c>
      <c r="O5089" s="68"/>
      <c r="P5089" s="195">
        <f>O5089*H5089</f>
        <v>0</v>
      </c>
      <c r="Q5089" s="195">
        <v>1.5E-3</v>
      </c>
      <c r="R5089" s="195">
        <f>Q5089*H5089</f>
        <v>0.69305850000000002</v>
      </c>
      <c r="S5089" s="195">
        <v>0</v>
      </c>
      <c r="T5089" s="196">
        <f>S5089*H5089</f>
        <v>0</v>
      </c>
      <c r="U5089" s="38"/>
      <c r="V5089" s="38"/>
      <c r="W5089" s="38"/>
      <c r="X5089" s="38"/>
      <c r="Y5089" s="38"/>
      <c r="Z5089" s="38"/>
      <c r="AA5089" s="38"/>
      <c r="AB5089" s="38"/>
      <c r="AC5089" s="38"/>
      <c r="AD5089" s="38"/>
      <c r="AE5089" s="38"/>
      <c r="AR5089" s="197" t="s">
        <v>642</v>
      </c>
      <c r="AT5089" s="197" t="s">
        <v>533</v>
      </c>
      <c r="AU5089" s="197" t="s">
        <v>85</v>
      </c>
      <c r="AY5089" s="21" t="s">
        <v>525</v>
      </c>
      <c r="BE5089" s="198">
        <f>IF(N5089="základní",J5089,0)</f>
        <v>0</v>
      </c>
      <c r="BF5089" s="198">
        <f>IF(N5089="snížená",J5089,0)</f>
        <v>0</v>
      </c>
      <c r="BG5089" s="198">
        <f>IF(N5089="zákl. přenesená",J5089,0)</f>
        <v>0</v>
      </c>
      <c r="BH5089" s="198">
        <f>IF(N5089="sníž. přenesená",J5089,0)</f>
        <v>0</v>
      </c>
      <c r="BI5089" s="198">
        <f>IF(N5089="nulová",J5089,0)</f>
        <v>0</v>
      </c>
      <c r="BJ5089" s="21" t="s">
        <v>85</v>
      </c>
      <c r="BK5089" s="198">
        <f>ROUND(I5089*H5089,2)</f>
        <v>0</v>
      </c>
      <c r="BL5089" s="21" t="s">
        <v>642</v>
      </c>
      <c r="BM5089" s="197" t="s">
        <v>4845</v>
      </c>
    </row>
    <row r="5090" spans="1:65" s="2" customFormat="1" ht="11.25">
      <c r="A5090" s="38"/>
      <c r="B5090" s="39"/>
      <c r="C5090" s="40"/>
      <c r="D5090" s="199" t="s">
        <v>542</v>
      </c>
      <c r="E5090" s="40"/>
      <c r="F5090" s="200" t="s">
        <v>4846</v>
      </c>
      <c r="G5090" s="40"/>
      <c r="H5090" s="40"/>
      <c r="I5090" s="201"/>
      <c r="J5090" s="40"/>
      <c r="K5090" s="40"/>
      <c r="L5090" s="43"/>
      <c r="M5090" s="202"/>
      <c r="N5090" s="203"/>
      <c r="O5090" s="68"/>
      <c r="P5090" s="68"/>
      <c r="Q5090" s="68"/>
      <c r="R5090" s="68"/>
      <c r="S5090" s="68"/>
      <c r="T5090" s="69"/>
      <c r="U5090" s="38"/>
      <c r="V5090" s="38"/>
      <c r="W5090" s="38"/>
      <c r="X5090" s="38"/>
      <c r="Y5090" s="38"/>
      <c r="Z5090" s="38"/>
      <c r="AA5090" s="38"/>
      <c r="AB5090" s="38"/>
      <c r="AC5090" s="38"/>
      <c r="AD5090" s="38"/>
      <c r="AE5090" s="38"/>
      <c r="AT5090" s="21" t="s">
        <v>542</v>
      </c>
      <c r="AU5090" s="21" t="s">
        <v>85</v>
      </c>
    </row>
    <row r="5091" spans="1:65" s="15" customFormat="1" ht="11.25">
      <c r="B5091" s="227"/>
      <c r="C5091" s="228"/>
      <c r="D5091" s="206" t="s">
        <v>546</v>
      </c>
      <c r="E5091" s="229" t="s">
        <v>19</v>
      </c>
      <c r="F5091" s="230" t="s">
        <v>1887</v>
      </c>
      <c r="G5091" s="228"/>
      <c r="H5091" s="229" t="s">
        <v>19</v>
      </c>
      <c r="I5091" s="231"/>
      <c r="J5091" s="228"/>
      <c r="K5091" s="228"/>
      <c r="L5091" s="232"/>
      <c r="M5091" s="233"/>
      <c r="N5091" s="234"/>
      <c r="O5091" s="234"/>
      <c r="P5091" s="234"/>
      <c r="Q5091" s="234"/>
      <c r="R5091" s="234"/>
      <c r="S5091" s="234"/>
      <c r="T5091" s="235"/>
      <c r="AT5091" s="236" t="s">
        <v>546</v>
      </c>
      <c r="AU5091" s="236" t="s">
        <v>85</v>
      </c>
      <c r="AV5091" s="15" t="s">
        <v>79</v>
      </c>
      <c r="AW5091" s="15" t="s">
        <v>33</v>
      </c>
      <c r="AX5091" s="15" t="s">
        <v>72</v>
      </c>
      <c r="AY5091" s="236" t="s">
        <v>525</v>
      </c>
    </row>
    <row r="5092" spans="1:65" s="13" customFormat="1" ht="11.25">
      <c r="B5092" s="204"/>
      <c r="C5092" s="205"/>
      <c r="D5092" s="206" t="s">
        <v>546</v>
      </c>
      <c r="E5092" s="207" t="s">
        <v>19</v>
      </c>
      <c r="F5092" s="208" t="s">
        <v>1953</v>
      </c>
      <c r="G5092" s="205"/>
      <c r="H5092" s="209">
        <v>19.03</v>
      </c>
      <c r="I5092" s="210"/>
      <c r="J5092" s="205"/>
      <c r="K5092" s="205"/>
      <c r="L5092" s="211"/>
      <c r="M5092" s="212"/>
      <c r="N5092" s="213"/>
      <c r="O5092" s="213"/>
      <c r="P5092" s="213"/>
      <c r="Q5092" s="213"/>
      <c r="R5092" s="213"/>
      <c r="S5092" s="213"/>
      <c r="T5092" s="214"/>
      <c r="AT5092" s="215" t="s">
        <v>546</v>
      </c>
      <c r="AU5092" s="215" t="s">
        <v>85</v>
      </c>
      <c r="AV5092" s="13" t="s">
        <v>85</v>
      </c>
      <c r="AW5092" s="13" t="s">
        <v>33</v>
      </c>
      <c r="AX5092" s="13" t="s">
        <v>72</v>
      </c>
      <c r="AY5092" s="215" t="s">
        <v>525</v>
      </c>
    </row>
    <row r="5093" spans="1:65" s="13" customFormat="1" ht="11.25">
      <c r="B5093" s="204"/>
      <c r="C5093" s="205"/>
      <c r="D5093" s="206" t="s">
        <v>546</v>
      </c>
      <c r="E5093" s="207" t="s">
        <v>19</v>
      </c>
      <c r="F5093" s="208" t="s">
        <v>1950</v>
      </c>
      <c r="G5093" s="205"/>
      <c r="H5093" s="209">
        <v>-1.47</v>
      </c>
      <c r="I5093" s="210"/>
      <c r="J5093" s="205"/>
      <c r="K5093" s="205"/>
      <c r="L5093" s="211"/>
      <c r="M5093" s="212"/>
      <c r="N5093" s="213"/>
      <c r="O5093" s="213"/>
      <c r="P5093" s="213"/>
      <c r="Q5093" s="213"/>
      <c r="R5093" s="213"/>
      <c r="S5093" s="213"/>
      <c r="T5093" s="214"/>
      <c r="AT5093" s="215" t="s">
        <v>546</v>
      </c>
      <c r="AU5093" s="215" t="s">
        <v>85</v>
      </c>
      <c r="AV5093" s="13" t="s">
        <v>85</v>
      </c>
      <c r="AW5093" s="13" t="s">
        <v>33</v>
      </c>
      <c r="AX5093" s="13" t="s">
        <v>72</v>
      </c>
      <c r="AY5093" s="215" t="s">
        <v>525</v>
      </c>
    </row>
    <row r="5094" spans="1:65" s="15" customFormat="1" ht="11.25">
      <c r="B5094" s="227"/>
      <c r="C5094" s="228"/>
      <c r="D5094" s="206" t="s">
        <v>546</v>
      </c>
      <c r="E5094" s="229" t="s">
        <v>19</v>
      </c>
      <c r="F5094" s="230" t="s">
        <v>1898</v>
      </c>
      <c r="G5094" s="228"/>
      <c r="H5094" s="229" t="s">
        <v>19</v>
      </c>
      <c r="I5094" s="231"/>
      <c r="J5094" s="228"/>
      <c r="K5094" s="228"/>
      <c r="L5094" s="232"/>
      <c r="M5094" s="233"/>
      <c r="N5094" s="234"/>
      <c r="O5094" s="234"/>
      <c r="P5094" s="234"/>
      <c r="Q5094" s="234"/>
      <c r="R5094" s="234"/>
      <c r="S5094" s="234"/>
      <c r="T5094" s="235"/>
      <c r="AT5094" s="236" t="s">
        <v>546</v>
      </c>
      <c r="AU5094" s="236" t="s">
        <v>85</v>
      </c>
      <c r="AV5094" s="15" t="s">
        <v>79</v>
      </c>
      <c r="AW5094" s="15" t="s">
        <v>33</v>
      </c>
      <c r="AX5094" s="15" t="s">
        <v>72</v>
      </c>
      <c r="AY5094" s="236" t="s">
        <v>525</v>
      </c>
    </row>
    <row r="5095" spans="1:65" s="13" customFormat="1" ht="11.25">
      <c r="B5095" s="204"/>
      <c r="C5095" s="205"/>
      <c r="D5095" s="206" t="s">
        <v>546</v>
      </c>
      <c r="E5095" s="207" t="s">
        <v>19</v>
      </c>
      <c r="F5095" s="208" t="s">
        <v>4797</v>
      </c>
      <c r="G5095" s="205"/>
      <c r="H5095" s="209">
        <v>23.48</v>
      </c>
      <c r="I5095" s="210"/>
      <c r="J5095" s="205"/>
      <c r="K5095" s="205"/>
      <c r="L5095" s="211"/>
      <c r="M5095" s="212"/>
      <c r="N5095" s="213"/>
      <c r="O5095" s="213"/>
      <c r="P5095" s="213"/>
      <c r="Q5095" s="213"/>
      <c r="R5095" s="213"/>
      <c r="S5095" s="213"/>
      <c r="T5095" s="214"/>
      <c r="AT5095" s="215" t="s">
        <v>546</v>
      </c>
      <c r="AU5095" s="215" t="s">
        <v>85</v>
      </c>
      <c r="AV5095" s="13" t="s">
        <v>85</v>
      </c>
      <c r="AW5095" s="13" t="s">
        <v>33</v>
      </c>
      <c r="AX5095" s="13" t="s">
        <v>72</v>
      </c>
      <c r="AY5095" s="215" t="s">
        <v>525</v>
      </c>
    </row>
    <row r="5096" spans="1:65" s="13" customFormat="1" ht="11.25">
      <c r="B5096" s="204"/>
      <c r="C5096" s="205"/>
      <c r="D5096" s="206" t="s">
        <v>546</v>
      </c>
      <c r="E5096" s="207" t="s">
        <v>19</v>
      </c>
      <c r="F5096" s="208" t="s">
        <v>1958</v>
      </c>
      <c r="G5096" s="205"/>
      <c r="H5096" s="209">
        <v>-4.4999999999999998E-2</v>
      </c>
      <c r="I5096" s="210"/>
      <c r="J5096" s="205"/>
      <c r="K5096" s="205"/>
      <c r="L5096" s="211"/>
      <c r="M5096" s="212"/>
      <c r="N5096" s="213"/>
      <c r="O5096" s="213"/>
      <c r="P5096" s="213"/>
      <c r="Q5096" s="213"/>
      <c r="R5096" s="213"/>
      <c r="S5096" s="213"/>
      <c r="T5096" s="214"/>
      <c r="AT5096" s="215" t="s">
        <v>546</v>
      </c>
      <c r="AU5096" s="215" t="s">
        <v>85</v>
      </c>
      <c r="AV5096" s="13" t="s">
        <v>85</v>
      </c>
      <c r="AW5096" s="13" t="s">
        <v>33</v>
      </c>
      <c r="AX5096" s="13" t="s">
        <v>72</v>
      </c>
      <c r="AY5096" s="215" t="s">
        <v>525</v>
      </c>
    </row>
    <row r="5097" spans="1:65" s="13" customFormat="1" ht="11.25">
      <c r="B5097" s="204"/>
      <c r="C5097" s="205"/>
      <c r="D5097" s="206" t="s">
        <v>546</v>
      </c>
      <c r="E5097" s="207" t="s">
        <v>19</v>
      </c>
      <c r="F5097" s="208" t="s">
        <v>4798</v>
      </c>
      <c r="G5097" s="205"/>
      <c r="H5097" s="209">
        <v>-1.4</v>
      </c>
      <c r="I5097" s="210"/>
      <c r="J5097" s="205"/>
      <c r="K5097" s="205"/>
      <c r="L5097" s="211"/>
      <c r="M5097" s="212"/>
      <c r="N5097" s="213"/>
      <c r="O5097" s="213"/>
      <c r="P5097" s="213"/>
      <c r="Q5097" s="213"/>
      <c r="R5097" s="213"/>
      <c r="S5097" s="213"/>
      <c r="T5097" s="214"/>
      <c r="AT5097" s="215" t="s">
        <v>546</v>
      </c>
      <c r="AU5097" s="215" t="s">
        <v>85</v>
      </c>
      <c r="AV5097" s="13" t="s">
        <v>85</v>
      </c>
      <c r="AW5097" s="13" t="s">
        <v>33</v>
      </c>
      <c r="AX5097" s="13" t="s">
        <v>72</v>
      </c>
      <c r="AY5097" s="215" t="s">
        <v>525</v>
      </c>
    </row>
    <row r="5098" spans="1:65" s="15" customFormat="1" ht="11.25">
      <c r="B5098" s="227"/>
      <c r="C5098" s="228"/>
      <c r="D5098" s="206" t="s">
        <v>546</v>
      </c>
      <c r="E5098" s="229" t="s">
        <v>19</v>
      </c>
      <c r="F5098" s="230" t="s">
        <v>2009</v>
      </c>
      <c r="G5098" s="228"/>
      <c r="H5098" s="229" t="s">
        <v>19</v>
      </c>
      <c r="I5098" s="231"/>
      <c r="J5098" s="228"/>
      <c r="K5098" s="228"/>
      <c r="L5098" s="232"/>
      <c r="M5098" s="233"/>
      <c r="N5098" s="234"/>
      <c r="O5098" s="234"/>
      <c r="P5098" s="234"/>
      <c r="Q5098" s="234"/>
      <c r="R5098" s="234"/>
      <c r="S5098" s="234"/>
      <c r="T5098" s="235"/>
      <c r="AT5098" s="236" t="s">
        <v>546</v>
      </c>
      <c r="AU5098" s="236" t="s">
        <v>85</v>
      </c>
      <c r="AV5098" s="15" t="s">
        <v>79</v>
      </c>
      <c r="AW5098" s="15" t="s">
        <v>33</v>
      </c>
      <c r="AX5098" s="15" t="s">
        <v>72</v>
      </c>
      <c r="AY5098" s="236" t="s">
        <v>525</v>
      </c>
    </row>
    <row r="5099" spans="1:65" s="13" customFormat="1" ht="11.25">
      <c r="B5099" s="204"/>
      <c r="C5099" s="205"/>
      <c r="D5099" s="206" t="s">
        <v>546</v>
      </c>
      <c r="E5099" s="207" t="s">
        <v>19</v>
      </c>
      <c r="F5099" s="208" t="s">
        <v>2010</v>
      </c>
      <c r="G5099" s="205"/>
      <c r="H5099" s="209">
        <v>28.187999999999999</v>
      </c>
      <c r="I5099" s="210"/>
      <c r="J5099" s="205"/>
      <c r="K5099" s="205"/>
      <c r="L5099" s="211"/>
      <c r="M5099" s="212"/>
      <c r="N5099" s="213"/>
      <c r="O5099" s="213"/>
      <c r="P5099" s="213"/>
      <c r="Q5099" s="213"/>
      <c r="R5099" s="213"/>
      <c r="S5099" s="213"/>
      <c r="T5099" s="214"/>
      <c r="AT5099" s="215" t="s">
        <v>546</v>
      </c>
      <c r="AU5099" s="215" t="s">
        <v>85</v>
      </c>
      <c r="AV5099" s="13" t="s">
        <v>85</v>
      </c>
      <c r="AW5099" s="13" t="s">
        <v>33</v>
      </c>
      <c r="AX5099" s="13" t="s">
        <v>72</v>
      </c>
      <c r="AY5099" s="215" t="s">
        <v>525</v>
      </c>
    </row>
    <row r="5100" spans="1:65" s="13" customFormat="1" ht="11.25">
      <c r="B5100" s="204"/>
      <c r="C5100" s="205"/>
      <c r="D5100" s="206" t="s">
        <v>546</v>
      </c>
      <c r="E5100" s="207" t="s">
        <v>19</v>
      </c>
      <c r="F5100" s="208" t="s">
        <v>1880</v>
      </c>
      <c r="G5100" s="205"/>
      <c r="H5100" s="209">
        <v>-1.89</v>
      </c>
      <c r="I5100" s="210"/>
      <c r="J5100" s="205"/>
      <c r="K5100" s="205"/>
      <c r="L5100" s="211"/>
      <c r="M5100" s="212"/>
      <c r="N5100" s="213"/>
      <c r="O5100" s="213"/>
      <c r="P5100" s="213"/>
      <c r="Q5100" s="213"/>
      <c r="R5100" s="213"/>
      <c r="S5100" s="213"/>
      <c r="T5100" s="214"/>
      <c r="AT5100" s="215" t="s">
        <v>546</v>
      </c>
      <c r="AU5100" s="215" t="s">
        <v>85</v>
      </c>
      <c r="AV5100" s="13" t="s">
        <v>85</v>
      </c>
      <c r="AW5100" s="13" t="s">
        <v>33</v>
      </c>
      <c r="AX5100" s="13" t="s">
        <v>72</v>
      </c>
      <c r="AY5100" s="215" t="s">
        <v>525</v>
      </c>
    </row>
    <row r="5101" spans="1:65" s="13" customFormat="1" ht="11.25">
      <c r="B5101" s="204"/>
      <c r="C5101" s="205"/>
      <c r="D5101" s="206" t="s">
        <v>546</v>
      </c>
      <c r="E5101" s="207" t="s">
        <v>19</v>
      </c>
      <c r="F5101" s="208" t="s">
        <v>2011</v>
      </c>
      <c r="G5101" s="205"/>
      <c r="H5101" s="209">
        <v>-0.26300000000000001</v>
      </c>
      <c r="I5101" s="210"/>
      <c r="J5101" s="205"/>
      <c r="K5101" s="205"/>
      <c r="L5101" s="211"/>
      <c r="M5101" s="212"/>
      <c r="N5101" s="213"/>
      <c r="O5101" s="213"/>
      <c r="P5101" s="213"/>
      <c r="Q5101" s="213"/>
      <c r="R5101" s="213"/>
      <c r="S5101" s="213"/>
      <c r="T5101" s="214"/>
      <c r="AT5101" s="215" t="s">
        <v>546</v>
      </c>
      <c r="AU5101" s="215" t="s">
        <v>85</v>
      </c>
      <c r="AV5101" s="13" t="s">
        <v>85</v>
      </c>
      <c r="AW5101" s="13" t="s">
        <v>33</v>
      </c>
      <c r="AX5101" s="13" t="s">
        <v>72</v>
      </c>
      <c r="AY5101" s="215" t="s">
        <v>525</v>
      </c>
    </row>
    <row r="5102" spans="1:65" s="15" customFormat="1" ht="11.25">
      <c r="B5102" s="227"/>
      <c r="C5102" s="228"/>
      <c r="D5102" s="206" t="s">
        <v>546</v>
      </c>
      <c r="E5102" s="229" t="s">
        <v>19</v>
      </c>
      <c r="F5102" s="230" t="s">
        <v>2019</v>
      </c>
      <c r="G5102" s="228"/>
      <c r="H5102" s="229" t="s">
        <v>19</v>
      </c>
      <c r="I5102" s="231"/>
      <c r="J5102" s="228"/>
      <c r="K5102" s="228"/>
      <c r="L5102" s="232"/>
      <c r="M5102" s="233"/>
      <c r="N5102" s="234"/>
      <c r="O5102" s="234"/>
      <c r="P5102" s="234"/>
      <c r="Q5102" s="234"/>
      <c r="R5102" s="234"/>
      <c r="S5102" s="234"/>
      <c r="T5102" s="235"/>
      <c r="AT5102" s="236" t="s">
        <v>546</v>
      </c>
      <c r="AU5102" s="236" t="s">
        <v>85</v>
      </c>
      <c r="AV5102" s="15" t="s">
        <v>79</v>
      </c>
      <c r="AW5102" s="15" t="s">
        <v>33</v>
      </c>
      <c r="AX5102" s="15" t="s">
        <v>72</v>
      </c>
      <c r="AY5102" s="236" t="s">
        <v>525</v>
      </c>
    </row>
    <row r="5103" spans="1:65" s="13" customFormat="1" ht="11.25">
      <c r="B5103" s="204"/>
      <c r="C5103" s="205"/>
      <c r="D5103" s="206" t="s">
        <v>546</v>
      </c>
      <c r="E5103" s="207" t="s">
        <v>19</v>
      </c>
      <c r="F5103" s="208" t="s">
        <v>2020</v>
      </c>
      <c r="G5103" s="205"/>
      <c r="H5103" s="209">
        <v>26.73</v>
      </c>
      <c r="I5103" s="210"/>
      <c r="J5103" s="205"/>
      <c r="K5103" s="205"/>
      <c r="L5103" s="211"/>
      <c r="M5103" s="212"/>
      <c r="N5103" s="213"/>
      <c r="O5103" s="213"/>
      <c r="P5103" s="213"/>
      <c r="Q5103" s="213"/>
      <c r="R5103" s="213"/>
      <c r="S5103" s="213"/>
      <c r="T5103" s="214"/>
      <c r="AT5103" s="215" t="s">
        <v>546</v>
      </c>
      <c r="AU5103" s="215" t="s">
        <v>85</v>
      </c>
      <c r="AV5103" s="13" t="s">
        <v>85</v>
      </c>
      <c r="AW5103" s="13" t="s">
        <v>33</v>
      </c>
      <c r="AX5103" s="13" t="s">
        <v>72</v>
      </c>
      <c r="AY5103" s="215" t="s">
        <v>525</v>
      </c>
    </row>
    <row r="5104" spans="1:65" s="13" customFormat="1" ht="11.25">
      <c r="B5104" s="204"/>
      <c r="C5104" s="205"/>
      <c r="D5104" s="206" t="s">
        <v>546</v>
      </c>
      <c r="E5104" s="207" t="s">
        <v>19</v>
      </c>
      <c r="F5104" s="208" t="s">
        <v>1880</v>
      </c>
      <c r="G5104" s="205"/>
      <c r="H5104" s="209">
        <v>-1.89</v>
      </c>
      <c r="I5104" s="210"/>
      <c r="J5104" s="205"/>
      <c r="K5104" s="205"/>
      <c r="L5104" s="211"/>
      <c r="M5104" s="212"/>
      <c r="N5104" s="213"/>
      <c r="O5104" s="213"/>
      <c r="P5104" s="213"/>
      <c r="Q5104" s="213"/>
      <c r="R5104" s="213"/>
      <c r="S5104" s="213"/>
      <c r="T5104" s="214"/>
      <c r="AT5104" s="215" t="s">
        <v>546</v>
      </c>
      <c r="AU5104" s="215" t="s">
        <v>85</v>
      </c>
      <c r="AV5104" s="13" t="s">
        <v>85</v>
      </c>
      <c r="AW5104" s="13" t="s">
        <v>33</v>
      </c>
      <c r="AX5104" s="13" t="s">
        <v>72</v>
      </c>
      <c r="AY5104" s="215" t="s">
        <v>525</v>
      </c>
    </row>
    <row r="5105" spans="2:51" s="13" customFormat="1" ht="11.25">
      <c r="B5105" s="204"/>
      <c r="C5105" s="205"/>
      <c r="D5105" s="206" t="s">
        <v>546</v>
      </c>
      <c r="E5105" s="207" t="s">
        <v>19</v>
      </c>
      <c r="F5105" s="208" t="s">
        <v>2011</v>
      </c>
      <c r="G5105" s="205"/>
      <c r="H5105" s="209">
        <v>-0.26300000000000001</v>
      </c>
      <c r="I5105" s="210"/>
      <c r="J5105" s="205"/>
      <c r="K5105" s="205"/>
      <c r="L5105" s="211"/>
      <c r="M5105" s="212"/>
      <c r="N5105" s="213"/>
      <c r="O5105" s="213"/>
      <c r="P5105" s="213"/>
      <c r="Q5105" s="213"/>
      <c r="R5105" s="213"/>
      <c r="S5105" s="213"/>
      <c r="T5105" s="214"/>
      <c r="AT5105" s="215" t="s">
        <v>546</v>
      </c>
      <c r="AU5105" s="215" t="s">
        <v>85</v>
      </c>
      <c r="AV5105" s="13" t="s">
        <v>85</v>
      </c>
      <c r="AW5105" s="13" t="s">
        <v>33</v>
      </c>
      <c r="AX5105" s="13" t="s">
        <v>72</v>
      </c>
      <c r="AY5105" s="215" t="s">
        <v>525</v>
      </c>
    </row>
    <row r="5106" spans="2:51" s="15" customFormat="1" ht="11.25">
      <c r="B5106" s="227"/>
      <c r="C5106" s="228"/>
      <c r="D5106" s="206" t="s">
        <v>546</v>
      </c>
      <c r="E5106" s="229" t="s">
        <v>19</v>
      </c>
      <c r="F5106" s="230" t="s">
        <v>2021</v>
      </c>
      <c r="G5106" s="228"/>
      <c r="H5106" s="229" t="s">
        <v>19</v>
      </c>
      <c r="I5106" s="231"/>
      <c r="J5106" s="228"/>
      <c r="K5106" s="228"/>
      <c r="L5106" s="232"/>
      <c r="M5106" s="233"/>
      <c r="N5106" s="234"/>
      <c r="O5106" s="234"/>
      <c r="P5106" s="234"/>
      <c r="Q5106" s="234"/>
      <c r="R5106" s="234"/>
      <c r="S5106" s="234"/>
      <c r="T5106" s="235"/>
      <c r="AT5106" s="236" t="s">
        <v>546</v>
      </c>
      <c r="AU5106" s="236" t="s">
        <v>85</v>
      </c>
      <c r="AV5106" s="15" t="s">
        <v>79</v>
      </c>
      <c r="AW5106" s="15" t="s">
        <v>33</v>
      </c>
      <c r="AX5106" s="15" t="s">
        <v>72</v>
      </c>
      <c r="AY5106" s="236" t="s">
        <v>525</v>
      </c>
    </row>
    <row r="5107" spans="2:51" s="13" customFormat="1" ht="11.25">
      <c r="B5107" s="204"/>
      <c r="C5107" s="205"/>
      <c r="D5107" s="206" t="s">
        <v>546</v>
      </c>
      <c r="E5107" s="207" t="s">
        <v>19</v>
      </c>
      <c r="F5107" s="208" t="s">
        <v>2020</v>
      </c>
      <c r="G5107" s="205"/>
      <c r="H5107" s="209">
        <v>26.73</v>
      </c>
      <c r="I5107" s="210"/>
      <c r="J5107" s="205"/>
      <c r="K5107" s="205"/>
      <c r="L5107" s="211"/>
      <c r="M5107" s="212"/>
      <c r="N5107" s="213"/>
      <c r="O5107" s="213"/>
      <c r="P5107" s="213"/>
      <c r="Q5107" s="213"/>
      <c r="R5107" s="213"/>
      <c r="S5107" s="213"/>
      <c r="T5107" s="214"/>
      <c r="AT5107" s="215" t="s">
        <v>546</v>
      </c>
      <c r="AU5107" s="215" t="s">
        <v>85</v>
      </c>
      <c r="AV5107" s="13" t="s">
        <v>85</v>
      </c>
      <c r="AW5107" s="13" t="s">
        <v>33</v>
      </c>
      <c r="AX5107" s="13" t="s">
        <v>72</v>
      </c>
      <c r="AY5107" s="215" t="s">
        <v>525</v>
      </c>
    </row>
    <row r="5108" spans="2:51" s="13" customFormat="1" ht="11.25">
      <c r="B5108" s="204"/>
      <c r="C5108" s="205"/>
      <c r="D5108" s="206" t="s">
        <v>546</v>
      </c>
      <c r="E5108" s="207" t="s">
        <v>19</v>
      </c>
      <c r="F5108" s="208" t="s">
        <v>1880</v>
      </c>
      <c r="G5108" s="205"/>
      <c r="H5108" s="209">
        <v>-1.89</v>
      </c>
      <c r="I5108" s="210"/>
      <c r="J5108" s="205"/>
      <c r="K5108" s="205"/>
      <c r="L5108" s="211"/>
      <c r="M5108" s="212"/>
      <c r="N5108" s="213"/>
      <c r="O5108" s="213"/>
      <c r="P5108" s="213"/>
      <c r="Q5108" s="213"/>
      <c r="R5108" s="213"/>
      <c r="S5108" s="213"/>
      <c r="T5108" s="214"/>
      <c r="AT5108" s="215" t="s">
        <v>546</v>
      </c>
      <c r="AU5108" s="215" t="s">
        <v>85</v>
      </c>
      <c r="AV5108" s="13" t="s">
        <v>85</v>
      </c>
      <c r="AW5108" s="13" t="s">
        <v>33</v>
      </c>
      <c r="AX5108" s="13" t="s">
        <v>72</v>
      </c>
      <c r="AY5108" s="215" t="s">
        <v>525</v>
      </c>
    </row>
    <row r="5109" spans="2:51" s="15" customFormat="1" ht="11.25">
      <c r="B5109" s="227"/>
      <c r="C5109" s="228"/>
      <c r="D5109" s="206" t="s">
        <v>546</v>
      </c>
      <c r="E5109" s="229" t="s">
        <v>19</v>
      </c>
      <c r="F5109" s="230" t="s">
        <v>2025</v>
      </c>
      <c r="G5109" s="228"/>
      <c r="H5109" s="229" t="s">
        <v>19</v>
      </c>
      <c r="I5109" s="231"/>
      <c r="J5109" s="228"/>
      <c r="K5109" s="228"/>
      <c r="L5109" s="232"/>
      <c r="M5109" s="233"/>
      <c r="N5109" s="234"/>
      <c r="O5109" s="234"/>
      <c r="P5109" s="234"/>
      <c r="Q5109" s="234"/>
      <c r="R5109" s="234"/>
      <c r="S5109" s="234"/>
      <c r="T5109" s="235"/>
      <c r="AT5109" s="236" t="s">
        <v>546</v>
      </c>
      <c r="AU5109" s="236" t="s">
        <v>85</v>
      </c>
      <c r="AV5109" s="15" t="s">
        <v>79</v>
      </c>
      <c r="AW5109" s="15" t="s">
        <v>33</v>
      </c>
      <c r="AX5109" s="15" t="s">
        <v>72</v>
      </c>
      <c r="AY5109" s="236" t="s">
        <v>525</v>
      </c>
    </row>
    <row r="5110" spans="2:51" s="13" customFormat="1" ht="11.25">
      <c r="B5110" s="204"/>
      <c r="C5110" s="205"/>
      <c r="D5110" s="206" t="s">
        <v>546</v>
      </c>
      <c r="E5110" s="207" t="s">
        <v>19</v>
      </c>
      <c r="F5110" s="208" t="s">
        <v>2020</v>
      </c>
      <c r="G5110" s="205"/>
      <c r="H5110" s="209">
        <v>26.73</v>
      </c>
      <c r="I5110" s="210"/>
      <c r="J5110" s="205"/>
      <c r="K5110" s="205"/>
      <c r="L5110" s="211"/>
      <c r="M5110" s="212"/>
      <c r="N5110" s="213"/>
      <c r="O5110" s="213"/>
      <c r="P5110" s="213"/>
      <c r="Q5110" s="213"/>
      <c r="R5110" s="213"/>
      <c r="S5110" s="213"/>
      <c r="T5110" s="214"/>
      <c r="AT5110" s="215" t="s">
        <v>546</v>
      </c>
      <c r="AU5110" s="215" t="s">
        <v>85</v>
      </c>
      <c r="AV5110" s="13" t="s">
        <v>85</v>
      </c>
      <c r="AW5110" s="13" t="s">
        <v>33</v>
      </c>
      <c r="AX5110" s="13" t="s">
        <v>72</v>
      </c>
      <c r="AY5110" s="215" t="s">
        <v>525</v>
      </c>
    </row>
    <row r="5111" spans="2:51" s="13" customFormat="1" ht="11.25">
      <c r="B5111" s="204"/>
      <c r="C5111" s="205"/>
      <c r="D5111" s="206" t="s">
        <v>546</v>
      </c>
      <c r="E5111" s="207" t="s">
        <v>19</v>
      </c>
      <c r="F5111" s="208" t="s">
        <v>1880</v>
      </c>
      <c r="G5111" s="205"/>
      <c r="H5111" s="209">
        <v>-1.89</v>
      </c>
      <c r="I5111" s="210"/>
      <c r="J5111" s="205"/>
      <c r="K5111" s="205"/>
      <c r="L5111" s="211"/>
      <c r="M5111" s="212"/>
      <c r="N5111" s="213"/>
      <c r="O5111" s="213"/>
      <c r="P5111" s="213"/>
      <c r="Q5111" s="213"/>
      <c r="R5111" s="213"/>
      <c r="S5111" s="213"/>
      <c r="T5111" s="214"/>
      <c r="AT5111" s="215" t="s">
        <v>546</v>
      </c>
      <c r="AU5111" s="215" t="s">
        <v>85</v>
      </c>
      <c r="AV5111" s="13" t="s">
        <v>85</v>
      </c>
      <c r="AW5111" s="13" t="s">
        <v>33</v>
      </c>
      <c r="AX5111" s="13" t="s">
        <v>72</v>
      </c>
      <c r="AY5111" s="215" t="s">
        <v>525</v>
      </c>
    </row>
    <row r="5112" spans="2:51" s="13" customFormat="1" ht="11.25">
      <c r="B5112" s="204"/>
      <c r="C5112" s="205"/>
      <c r="D5112" s="206" t="s">
        <v>546</v>
      </c>
      <c r="E5112" s="207" t="s">
        <v>19</v>
      </c>
      <c r="F5112" s="208" t="s">
        <v>2011</v>
      </c>
      <c r="G5112" s="205"/>
      <c r="H5112" s="209">
        <v>-0.26300000000000001</v>
      </c>
      <c r="I5112" s="210"/>
      <c r="J5112" s="205"/>
      <c r="K5112" s="205"/>
      <c r="L5112" s="211"/>
      <c r="M5112" s="212"/>
      <c r="N5112" s="213"/>
      <c r="O5112" s="213"/>
      <c r="P5112" s="213"/>
      <c r="Q5112" s="213"/>
      <c r="R5112" s="213"/>
      <c r="S5112" s="213"/>
      <c r="T5112" s="214"/>
      <c r="AT5112" s="215" t="s">
        <v>546</v>
      </c>
      <c r="AU5112" s="215" t="s">
        <v>85</v>
      </c>
      <c r="AV5112" s="13" t="s">
        <v>85</v>
      </c>
      <c r="AW5112" s="13" t="s">
        <v>33</v>
      </c>
      <c r="AX5112" s="13" t="s">
        <v>72</v>
      </c>
      <c r="AY5112" s="215" t="s">
        <v>525</v>
      </c>
    </row>
    <row r="5113" spans="2:51" s="15" customFormat="1" ht="11.25">
      <c r="B5113" s="227"/>
      <c r="C5113" s="228"/>
      <c r="D5113" s="206" t="s">
        <v>546</v>
      </c>
      <c r="E5113" s="229" t="s">
        <v>19</v>
      </c>
      <c r="F5113" s="230" t="s">
        <v>2030</v>
      </c>
      <c r="G5113" s="228"/>
      <c r="H5113" s="229" t="s">
        <v>19</v>
      </c>
      <c r="I5113" s="231"/>
      <c r="J5113" s="228"/>
      <c r="K5113" s="228"/>
      <c r="L5113" s="232"/>
      <c r="M5113" s="233"/>
      <c r="N5113" s="234"/>
      <c r="O5113" s="234"/>
      <c r="P5113" s="234"/>
      <c r="Q5113" s="234"/>
      <c r="R5113" s="234"/>
      <c r="S5113" s="234"/>
      <c r="T5113" s="235"/>
      <c r="AT5113" s="236" t="s">
        <v>546</v>
      </c>
      <c r="AU5113" s="236" t="s">
        <v>85</v>
      </c>
      <c r="AV5113" s="15" t="s">
        <v>79</v>
      </c>
      <c r="AW5113" s="15" t="s">
        <v>33</v>
      </c>
      <c r="AX5113" s="15" t="s">
        <v>72</v>
      </c>
      <c r="AY5113" s="236" t="s">
        <v>525</v>
      </c>
    </row>
    <row r="5114" spans="2:51" s="13" customFormat="1" ht="11.25">
      <c r="B5114" s="204"/>
      <c r="C5114" s="205"/>
      <c r="D5114" s="206" t="s">
        <v>546</v>
      </c>
      <c r="E5114" s="207" t="s">
        <v>19</v>
      </c>
      <c r="F5114" s="208" t="s">
        <v>2020</v>
      </c>
      <c r="G5114" s="205"/>
      <c r="H5114" s="209">
        <v>26.73</v>
      </c>
      <c r="I5114" s="210"/>
      <c r="J5114" s="205"/>
      <c r="K5114" s="205"/>
      <c r="L5114" s="211"/>
      <c r="M5114" s="212"/>
      <c r="N5114" s="213"/>
      <c r="O5114" s="213"/>
      <c r="P5114" s="213"/>
      <c r="Q5114" s="213"/>
      <c r="R5114" s="213"/>
      <c r="S5114" s="213"/>
      <c r="T5114" s="214"/>
      <c r="AT5114" s="215" t="s">
        <v>546</v>
      </c>
      <c r="AU5114" s="215" t="s">
        <v>85</v>
      </c>
      <c r="AV5114" s="13" t="s">
        <v>85</v>
      </c>
      <c r="AW5114" s="13" t="s">
        <v>33</v>
      </c>
      <c r="AX5114" s="13" t="s">
        <v>72</v>
      </c>
      <c r="AY5114" s="215" t="s">
        <v>525</v>
      </c>
    </row>
    <row r="5115" spans="2:51" s="13" customFormat="1" ht="11.25">
      <c r="B5115" s="204"/>
      <c r="C5115" s="205"/>
      <c r="D5115" s="206" t="s">
        <v>546</v>
      </c>
      <c r="E5115" s="207" t="s">
        <v>19</v>
      </c>
      <c r="F5115" s="208" t="s">
        <v>1880</v>
      </c>
      <c r="G5115" s="205"/>
      <c r="H5115" s="209">
        <v>-1.89</v>
      </c>
      <c r="I5115" s="210"/>
      <c r="J5115" s="205"/>
      <c r="K5115" s="205"/>
      <c r="L5115" s="211"/>
      <c r="M5115" s="212"/>
      <c r="N5115" s="213"/>
      <c r="O5115" s="213"/>
      <c r="P5115" s="213"/>
      <c r="Q5115" s="213"/>
      <c r="R5115" s="213"/>
      <c r="S5115" s="213"/>
      <c r="T5115" s="214"/>
      <c r="AT5115" s="215" t="s">
        <v>546</v>
      </c>
      <c r="AU5115" s="215" t="s">
        <v>85</v>
      </c>
      <c r="AV5115" s="13" t="s">
        <v>85</v>
      </c>
      <c r="AW5115" s="13" t="s">
        <v>33</v>
      </c>
      <c r="AX5115" s="13" t="s">
        <v>72</v>
      </c>
      <c r="AY5115" s="215" t="s">
        <v>525</v>
      </c>
    </row>
    <row r="5116" spans="2:51" s="13" customFormat="1" ht="11.25">
      <c r="B5116" s="204"/>
      <c r="C5116" s="205"/>
      <c r="D5116" s="206" t="s">
        <v>546</v>
      </c>
      <c r="E5116" s="207" t="s">
        <v>19</v>
      </c>
      <c r="F5116" s="208" t="s">
        <v>2011</v>
      </c>
      <c r="G5116" s="205"/>
      <c r="H5116" s="209">
        <v>-0.26300000000000001</v>
      </c>
      <c r="I5116" s="210"/>
      <c r="J5116" s="205"/>
      <c r="K5116" s="205"/>
      <c r="L5116" s="211"/>
      <c r="M5116" s="212"/>
      <c r="N5116" s="213"/>
      <c r="O5116" s="213"/>
      <c r="P5116" s="213"/>
      <c r="Q5116" s="213"/>
      <c r="R5116" s="213"/>
      <c r="S5116" s="213"/>
      <c r="T5116" s="214"/>
      <c r="AT5116" s="215" t="s">
        <v>546</v>
      </c>
      <c r="AU5116" s="215" t="s">
        <v>85</v>
      </c>
      <c r="AV5116" s="13" t="s">
        <v>85</v>
      </c>
      <c r="AW5116" s="13" t="s">
        <v>33</v>
      </c>
      <c r="AX5116" s="13" t="s">
        <v>72</v>
      </c>
      <c r="AY5116" s="215" t="s">
        <v>525</v>
      </c>
    </row>
    <row r="5117" spans="2:51" s="15" customFormat="1" ht="11.25">
      <c r="B5117" s="227"/>
      <c r="C5117" s="228"/>
      <c r="D5117" s="206" t="s">
        <v>546</v>
      </c>
      <c r="E5117" s="229" t="s">
        <v>19</v>
      </c>
      <c r="F5117" s="230" t="s">
        <v>2073</v>
      </c>
      <c r="G5117" s="228"/>
      <c r="H5117" s="229" t="s">
        <v>19</v>
      </c>
      <c r="I5117" s="231"/>
      <c r="J5117" s="228"/>
      <c r="K5117" s="228"/>
      <c r="L5117" s="232"/>
      <c r="M5117" s="233"/>
      <c r="N5117" s="234"/>
      <c r="O5117" s="234"/>
      <c r="P5117" s="234"/>
      <c r="Q5117" s="234"/>
      <c r="R5117" s="234"/>
      <c r="S5117" s="234"/>
      <c r="T5117" s="235"/>
      <c r="AT5117" s="236" t="s">
        <v>546</v>
      </c>
      <c r="AU5117" s="236" t="s">
        <v>85</v>
      </c>
      <c r="AV5117" s="15" t="s">
        <v>79</v>
      </c>
      <c r="AW5117" s="15" t="s">
        <v>33</v>
      </c>
      <c r="AX5117" s="15" t="s">
        <v>72</v>
      </c>
      <c r="AY5117" s="236" t="s">
        <v>525</v>
      </c>
    </row>
    <row r="5118" spans="2:51" s="13" customFormat="1" ht="11.25">
      <c r="B5118" s="204"/>
      <c r="C5118" s="205"/>
      <c r="D5118" s="206" t="s">
        <v>546</v>
      </c>
      <c r="E5118" s="207" t="s">
        <v>19</v>
      </c>
      <c r="F5118" s="208" t="s">
        <v>2074</v>
      </c>
      <c r="G5118" s="205"/>
      <c r="H5118" s="209">
        <v>31.32</v>
      </c>
      <c r="I5118" s="210"/>
      <c r="J5118" s="205"/>
      <c r="K5118" s="205"/>
      <c r="L5118" s="211"/>
      <c r="M5118" s="212"/>
      <c r="N5118" s="213"/>
      <c r="O5118" s="213"/>
      <c r="P5118" s="213"/>
      <c r="Q5118" s="213"/>
      <c r="R5118" s="213"/>
      <c r="S5118" s="213"/>
      <c r="T5118" s="214"/>
      <c r="AT5118" s="215" t="s">
        <v>546</v>
      </c>
      <c r="AU5118" s="215" t="s">
        <v>85</v>
      </c>
      <c r="AV5118" s="13" t="s">
        <v>85</v>
      </c>
      <c r="AW5118" s="13" t="s">
        <v>33</v>
      </c>
      <c r="AX5118" s="13" t="s">
        <v>72</v>
      </c>
      <c r="AY5118" s="215" t="s">
        <v>525</v>
      </c>
    </row>
    <row r="5119" spans="2:51" s="13" customFormat="1" ht="11.25">
      <c r="B5119" s="204"/>
      <c r="C5119" s="205"/>
      <c r="D5119" s="206" t="s">
        <v>546</v>
      </c>
      <c r="E5119" s="207" t="s">
        <v>19</v>
      </c>
      <c r="F5119" s="208" t="s">
        <v>1880</v>
      </c>
      <c r="G5119" s="205"/>
      <c r="H5119" s="209">
        <v>-1.89</v>
      </c>
      <c r="I5119" s="210"/>
      <c r="J5119" s="205"/>
      <c r="K5119" s="205"/>
      <c r="L5119" s="211"/>
      <c r="M5119" s="212"/>
      <c r="N5119" s="213"/>
      <c r="O5119" s="213"/>
      <c r="P5119" s="213"/>
      <c r="Q5119" s="213"/>
      <c r="R5119" s="213"/>
      <c r="S5119" s="213"/>
      <c r="T5119" s="214"/>
      <c r="AT5119" s="215" t="s">
        <v>546</v>
      </c>
      <c r="AU5119" s="215" t="s">
        <v>85</v>
      </c>
      <c r="AV5119" s="13" t="s">
        <v>85</v>
      </c>
      <c r="AW5119" s="13" t="s">
        <v>33</v>
      </c>
      <c r="AX5119" s="13" t="s">
        <v>72</v>
      </c>
      <c r="AY5119" s="215" t="s">
        <v>525</v>
      </c>
    </row>
    <row r="5120" spans="2:51" s="13" customFormat="1" ht="11.25">
      <c r="B5120" s="204"/>
      <c r="C5120" s="205"/>
      <c r="D5120" s="206" t="s">
        <v>546</v>
      </c>
      <c r="E5120" s="207" t="s">
        <v>19</v>
      </c>
      <c r="F5120" s="208" t="s">
        <v>2011</v>
      </c>
      <c r="G5120" s="205"/>
      <c r="H5120" s="209">
        <v>-0.26300000000000001</v>
      </c>
      <c r="I5120" s="210"/>
      <c r="J5120" s="205"/>
      <c r="K5120" s="205"/>
      <c r="L5120" s="211"/>
      <c r="M5120" s="212"/>
      <c r="N5120" s="213"/>
      <c r="O5120" s="213"/>
      <c r="P5120" s="213"/>
      <c r="Q5120" s="213"/>
      <c r="R5120" s="213"/>
      <c r="S5120" s="213"/>
      <c r="T5120" s="214"/>
      <c r="AT5120" s="215" t="s">
        <v>546</v>
      </c>
      <c r="AU5120" s="215" t="s">
        <v>85</v>
      </c>
      <c r="AV5120" s="13" t="s">
        <v>85</v>
      </c>
      <c r="AW5120" s="13" t="s">
        <v>33</v>
      </c>
      <c r="AX5120" s="13" t="s">
        <v>72</v>
      </c>
      <c r="AY5120" s="215" t="s">
        <v>525</v>
      </c>
    </row>
    <row r="5121" spans="2:51" s="15" customFormat="1" ht="11.25">
      <c r="B5121" s="227"/>
      <c r="C5121" s="228"/>
      <c r="D5121" s="206" t="s">
        <v>546</v>
      </c>
      <c r="E5121" s="229" t="s">
        <v>19</v>
      </c>
      <c r="F5121" s="230" t="s">
        <v>2080</v>
      </c>
      <c r="G5121" s="228"/>
      <c r="H5121" s="229" t="s">
        <v>19</v>
      </c>
      <c r="I5121" s="231"/>
      <c r="J5121" s="228"/>
      <c r="K5121" s="228"/>
      <c r="L5121" s="232"/>
      <c r="M5121" s="233"/>
      <c r="N5121" s="234"/>
      <c r="O5121" s="234"/>
      <c r="P5121" s="234"/>
      <c r="Q5121" s="234"/>
      <c r="R5121" s="234"/>
      <c r="S5121" s="234"/>
      <c r="T5121" s="235"/>
      <c r="AT5121" s="236" t="s">
        <v>546</v>
      </c>
      <c r="AU5121" s="236" t="s">
        <v>85</v>
      </c>
      <c r="AV5121" s="15" t="s">
        <v>79</v>
      </c>
      <c r="AW5121" s="15" t="s">
        <v>33</v>
      </c>
      <c r="AX5121" s="15" t="s">
        <v>72</v>
      </c>
      <c r="AY5121" s="236" t="s">
        <v>525</v>
      </c>
    </row>
    <row r="5122" spans="2:51" s="13" customFormat="1" ht="11.25">
      <c r="B5122" s="204"/>
      <c r="C5122" s="205"/>
      <c r="D5122" s="206" t="s">
        <v>546</v>
      </c>
      <c r="E5122" s="207" t="s">
        <v>19</v>
      </c>
      <c r="F5122" s="208" t="s">
        <v>2081</v>
      </c>
      <c r="G5122" s="205"/>
      <c r="H5122" s="209">
        <v>29.7</v>
      </c>
      <c r="I5122" s="210"/>
      <c r="J5122" s="205"/>
      <c r="K5122" s="205"/>
      <c r="L5122" s="211"/>
      <c r="M5122" s="212"/>
      <c r="N5122" s="213"/>
      <c r="O5122" s="213"/>
      <c r="P5122" s="213"/>
      <c r="Q5122" s="213"/>
      <c r="R5122" s="213"/>
      <c r="S5122" s="213"/>
      <c r="T5122" s="214"/>
      <c r="AT5122" s="215" t="s">
        <v>546</v>
      </c>
      <c r="AU5122" s="215" t="s">
        <v>85</v>
      </c>
      <c r="AV5122" s="13" t="s">
        <v>85</v>
      </c>
      <c r="AW5122" s="13" t="s">
        <v>33</v>
      </c>
      <c r="AX5122" s="13" t="s">
        <v>72</v>
      </c>
      <c r="AY5122" s="215" t="s">
        <v>525</v>
      </c>
    </row>
    <row r="5123" spans="2:51" s="13" customFormat="1" ht="11.25">
      <c r="B5123" s="204"/>
      <c r="C5123" s="205"/>
      <c r="D5123" s="206" t="s">
        <v>546</v>
      </c>
      <c r="E5123" s="207" t="s">
        <v>19</v>
      </c>
      <c r="F5123" s="208" t="s">
        <v>1880</v>
      </c>
      <c r="G5123" s="205"/>
      <c r="H5123" s="209">
        <v>-1.89</v>
      </c>
      <c r="I5123" s="210"/>
      <c r="J5123" s="205"/>
      <c r="K5123" s="205"/>
      <c r="L5123" s="211"/>
      <c r="M5123" s="212"/>
      <c r="N5123" s="213"/>
      <c r="O5123" s="213"/>
      <c r="P5123" s="213"/>
      <c r="Q5123" s="213"/>
      <c r="R5123" s="213"/>
      <c r="S5123" s="213"/>
      <c r="T5123" s="214"/>
      <c r="AT5123" s="215" t="s">
        <v>546</v>
      </c>
      <c r="AU5123" s="215" t="s">
        <v>85</v>
      </c>
      <c r="AV5123" s="13" t="s">
        <v>85</v>
      </c>
      <c r="AW5123" s="13" t="s">
        <v>33</v>
      </c>
      <c r="AX5123" s="13" t="s">
        <v>72</v>
      </c>
      <c r="AY5123" s="215" t="s">
        <v>525</v>
      </c>
    </row>
    <row r="5124" spans="2:51" s="15" customFormat="1" ht="11.25">
      <c r="B5124" s="227"/>
      <c r="C5124" s="228"/>
      <c r="D5124" s="206" t="s">
        <v>546</v>
      </c>
      <c r="E5124" s="229" t="s">
        <v>19</v>
      </c>
      <c r="F5124" s="230" t="s">
        <v>2082</v>
      </c>
      <c r="G5124" s="228"/>
      <c r="H5124" s="229" t="s">
        <v>19</v>
      </c>
      <c r="I5124" s="231"/>
      <c r="J5124" s="228"/>
      <c r="K5124" s="228"/>
      <c r="L5124" s="232"/>
      <c r="M5124" s="233"/>
      <c r="N5124" s="234"/>
      <c r="O5124" s="234"/>
      <c r="P5124" s="234"/>
      <c r="Q5124" s="234"/>
      <c r="R5124" s="234"/>
      <c r="S5124" s="234"/>
      <c r="T5124" s="235"/>
      <c r="AT5124" s="236" t="s">
        <v>546</v>
      </c>
      <c r="AU5124" s="236" t="s">
        <v>85</v>
      </c>
      <c r="AV5124" s="15" t="s">
        <v>79</v>
      </c>
      <c r="AW5124" s="15" t="s">
        <v>33</v>
      </c>
      <c r="AX5124" s="15" t="s">
        <v>72</v>
      </c>
      <c r="AY5124" s="236" t="s">
        <v>525</v>
      </c>
    </row>
    <row r="5125" spans="2:51" s="13" customFormat="1" ht="11.25">
      <c r="B5125" s="204"/>
      <c r="C5125" s="205"/>
      <c r="D5125" s="206" t="s">
        <v>546</v>
      </c>
      <c r="E5125" s="207" t="s">
        <v>19</v>
      </c>
      <c r="F5125" s="208" t="s">
        <v>2081</v>
      </c>
      <c r="G5125" s="205"/>
      <c r="H5125" s="209">
        <v>29.7</v>
      </c>
      <c r="I5125" s="210"/>
      <c r="J5125" s="205"/>
      <c r="K5125" s="205"/>
      <c r="L5125" s="211"/>
      <c r="M5125" s="212"/>
      <c r="N5125" s="213"/>
      <c r="O5125" s="213"/>
      <c r="P5125" s="213"/>
      <c r="Q5125" s="213"/>
      <c r="R5125" s="213"/>
      <c r="S5125" s="213"/>
      <c r="T5125" s="214"/>
      <c r="AT5125" s="215" t="s">
        <v>546</v>
      </c>
      <c r="AU5125" s="215" t="s">
        <v>85</v>
      </c>
      <c r="AV5125" s="13" t="s">
        <v>85</v>
      </c>
      <c r="AW5125" s="13" t="s">
        <v>33</v>
      </c>
      <c r="AX5125" s="13" t="s">
        <v>72</v>
      </c>
      <c r="AY5125" s="215" t="s">
        <v>525</v>
      </c>
    </row>
    <row r="5126" spans="2:51" s="13" customFormat="1" ht="11.25">
      <c r="B5126" s="204"/>
      <c r="C5126" s="205"/>
      <c r="D5126" s="206" t="s">
        <v>546</v>
      </c>
      <c r="E5126" s="207" t="s">
        <v>19</v>
      </c>
      <c r="F5126" s="208" t="s">
        <v>1880</v>
      </c>
      <c r="G5126" s="205"/>
      <c r="H5126" s="209">
        <v>-1.89</v>
      </c>
      <c r="I5126" s="210"/>
      <c r="J5126" s="205"/>
      <c r="K5126" s="205"/>
      <c r="L5126" s="211"/>
      <c r="M5126" s="212"/>
      <c r="N5126" s="213"/>
      <c r="O5126" s="213"/>
      <c r="P5126" s="213"/>
      <c r="Q5126" s="213"/>
      <c r="R5126" s="213"/>
      <c r="S5126" s="213"/>
      <c r="T5126" s="214"/>
      <c r="AT5126" s="215" t="s">
        <v>546</v>
      </c>
      <c r="AU5126" s="215" t="s">
        <v>85</v>
      </c>
      <c r="AV5126" s="13" t="s">
        <v>85</v>
      </c>
      <c r="AW5126" s="13" t="s">
        <v>33</v>
      </c>
      <c r="AX5126" s="13" t="s">
        <v>72</v>
      </c>
      <c r="AY5126" s="215" t="s">
        <v>525</v>
      </c>
    </row>
    <row r="5127" spans="2:51" s="13" customFormat="1" ht="11.25">
      <c r="B5127" s="204"/>
      <c r="C5127" s="205"/>
      <c r="D5127" s="206" t="s">
        <v>546</v>
      </c>
      <c r="E5127" s="207" t="s">
        <v>19</v>
      </c>
      <c r="F5127" s="208" t="s">
        <v>2011</v>
      </c>
      <c r="G5127" s="205"/>
      <c r="H5127" s="209">
        <v>-0.26300000000000001</v>
      </c>
      <c r="I5127" s="210"/>
      <c r="J5127" s="205"/>
      <c r="K5127" s="205"/>
      <c r="L5127" s="211"/>
      <c r="M5127" s="212"/>
      <c r="N5127" s="213"/>
      <c r="O5127" s="213"/>
      <c r="P5127" s="213"/>
      <c r="Q5127" s="213"/>
      <c r="R5127" s="213"/>
      <c r="S5127" s="213"/>
      <c r="T5127" s="214"/>
      <c r="AT5127" s="215" t="s">
        <v>546</v>
      </c>
      <c r="AU5127" s="215" t="s">
        <v>85</v>
      </c>
      <c r="AV5127" s="13" t="s">
        <v>85</v>
      </c>
      <c r="AW5127" s="13" t="s">
        <v>33</v>
      </c>
      <c r="AX5127" s="13" t="s">
        <v>72</v>
      </c>
      <c r="AY5127" s="215" t="s">
        <v>525</v>
      </c>
    </row>
    <row r="5128" spans="2:51" s="15" customFormat="1" ht="11.25">
      <c r="B5128" s="227"/>
      <c r="C5128" s="228"/>
      <c r="D5128" s="206" t="s">
        <v>546</v>
      </c>
      <c r="E5128" s="229" t="s">
        <v>19</v>
      </c>
      <c r="F5128" s="230" t="s">
        <v>2087</v>
      </c>
      <c r="G5128" s="228"/>
      <c r="H5128" s="229" t="s">
        <v>19</v>
      </c>
      <c r="I5128" s="231"/>
      <c r="J5128" s="228"/>
      <c r="K5128" s="228"/>
      <c r="L5128" s="232"/>
      <c r="M5128" s="233"/>
      <c r="N5128" s="234"/>
      <c r="O5128" s="234"/>
      <c r="P5128" s="234"/>
      <c r="Q5128" s="234"/>
      <c r="R5128" s="234"/>
      <c r="S5128" s="234"/>
      <c r="T5128" s="235"/>
      <c r="AT5128" s="236" t="s">
        <v>546</v>
      </c>
      <c r="AU5128" s="236" t="s">
        <v>85</v>
      </c>
      <c r="AV5128" s="15" t="s">
        <v>79</v>
      </c>
      <c r="AW5128" s="15" t="s">
        <v>33</v>
      </c>
      <c r="AX5128" s="15" t="s">
        <v>72</v>
      </c>
      <c r="AY5128" s="236" t="s">
        <v>525</v>
      </c>
    </row>
    <row r="5129" spans="2:51" s="13" customFormat="1" ht="11.25">
      <c r="B5129" s="204"/>
      <c r="C5129" s="205"/>
      <c r="D5129" s="206" t="s">
        <v>546</v>
      </c>
      <c r="E5129" s="207" t="s">
        <v>19</v>
      </c>
      <c r="F5129" s="208" t="s">
        <v>2086</v>
      </c>
      <c r="G5129" s="205"/>
      <c r="H5129" s="209">
        <v>29.7</v>
      </c>
      <c r="I5129" s="210"/>
      <c r="J5129" s="205"/>
      <c r="K5129" s="205"/>
      <c r="L5129" s="211"/>
      <c r="M5129" s="212"/>
      <c r="N5129" s="213"/>
      <c r="O5129" s="213"/>
      <c r="P5129" s="213"/>
      <c r="Q5129" s="213"/>
      <c r="R5129" s="213"/>
      <c r="S5129" s="213"/>
      <c r="T5129" s="214"/>
      <c r="AT5129" s="215" t="s">
        <v>546</v>
      </c>
      <c r="AU5129" s="215" t="s">
        <v>85</v>
      </c>
      <c r="AV5129" s="13" t="s">
        <v>85</v>
      </c>
      <c r="AW5129" s="13" t="s">
        <v>33</v>
      </c>
      <c r="AX5129" s="13" t="s">
        <v>72</v>
      </c>
      <c r="AY5129" s="215" t="s">
        <v>525</v>
      </c>
    </row>
    <row r="5130" spans="2:51" s="13" customFormat="1" ht="11.25">
      <c r="B5130" s="204"/>
      <c r="C5130" s="205"/>
      <c r="D5130" s="206" t="s">
        <v>546</v>
      </c>
      <c r="E5130" s="207" t="s">
        <v>19</v>
      </c>
      <c r="F5130" s="208" t="s">
        <v>1880</v>
      </c>
      <c r="G5130" s="205"/>
      <c r="H5130" s="209">
        <v>-1.89</v>
      </c>
      <c r="I5130" s="210"/>
      <c r="J5130" s="205"/>
      <c r="K5130" s="205"/>
      <c r="L5130" s="211"/>
      <c r="M5130" s="212"/>
      <c r="N5130" s="213"/>
      <c r="O5130" s="213"/>
      <c r="P5130" s="213"/>
      <c r="Q5130" s="213"/>
      <c r="R5130" s="213"/>
      <c r="S5130" s="213"/>
      <c r="T5130" s="214"/>
      <c r="AT5130" s="215" t="s">
        <v>546</v>
      </c>
      <c r="AU5130" s="215" t="s">
        <v>85</v>
      </c>
      <c r="AV5130" s="13" t="s">
        <v>85</v>
      </c>
      <c r="AW5130" s="13" t="s">
        <v>33</v>
      </c>
      <c r="AX5130" s="13" t="s">
        <v>72</v>
      </c>
      <c r="AY5130" s="215" t="s">
        <v>525</v>
      </c>
    </row>
    <row r="5131" spans="2:51" s="13" customFormat="1" ht="11.25">
      <c r="B5131" s="204"/>
      <c r="C5131" s="205"/>
      <c r="D5131" s="206" t="s">
        <v>546</v>
      </c>
      <c r="E5131" s="207" t="s">
        <v>19</v>
      </c>
      <c r="F5131" s="208" t="s">
        <v>2011</v>
      </c>
      <c r="G5131" s="205"/>
      <c r="H5131" s="209">
        <v>-0.26300000000000001</v>
      </c>
      <c r="I5131" s="210"/>
      <c r="J5131" s="205"/>
      <c r="K5131" s="205"/>
      <c r="L5131" s="211"/>
      <c r="M5131" s="212"/>
      <c r="N5131" s="213"/>
      <c r="O5131" s="213"/>
      <c r="P5131" s="213"/>
      <c r="Q5131" s="213"/>
      <c r="R5131" s="213"/>
      <c r="S5131" s="213"/>
      <c r="T5131" s="214"/>
      <c r="AT5131" s="215" t="s">
        <v>546</v>
      </c>
      <c r="AU5131" s="215" t="s">
        <v>85</v>
      </c>
      <c r="AV5131" s="13" t="s">
        <v>85</v>
      </c>
      <c r="AW5131" s="13" t="s">
        <v>33</v>
      </c>
      <c r="AX5131" s="13" t="s">
        <v>72</v>
      </c>
      <c r="AY5131" s="215" t="s">
        <v>525</v>
      </c>
    </row>
    <row r="5132" spans="2:51" s="15" customFormat="1" ht="11.25">
      <c r="B5132" s="227"/>
      <c r="C5132" s="228"/>
      <c r="D5132" s="206" t="s">
        <v>546</v>
      </c>
      <c r="E5132" s="229" t="s">
        <v>19</v>
      </c>
      <c r="F5132" s="230" t="s">
        <v>2091</v>
      </c>
      <c r="G5132" s="228"/>
      <c r="H5132" s="229" t="s">
        <v>19</v>
      </c>
      <c r="I5132" s="231"/>
      <c r="J5132" s="228"/>
      <c r="K5132" s="228"/>
      <c r="L5132" s="232"/>
      <c r="M5132" s="233"/>
      <c r="N5132" s="234"/>
      <c r="O5132" s="234"/>
      <c r="P5132" s="234"/>
      <c r="Q5132" s="234"/>
      <c r="R5132" s="234"/>
      <c r="S5132" s="234"/>
      <c r="T5132" s="235"/>
      <c r="AT5132" s="236" t="s">
        <v>546</v>
      </c>
      <c r="AU5132" s="236" t="s">
        <v>85</v>
      </c>
      <c r="AV5132" s="15" t="s">
        <v>79</v>
      </c>
      <c r="AW5132" s="15" t="s">
        <v>33</v>
      </c>
      <c r="AX5132" s="15" t="s">
        <v>72</v>
      </c>
      <c r="AY5132" s="236" t="s">
        <v>525</v>
      </c>
    </row>
    <row r="5133" spans="2:51" s="13" customFormat="1" ht="11.25">
      <c r="B5133" s="204"/>
      <c r="C5133" s="205"/>
      <c r="D5133" s="206" t="s">
        <v>546</v>
      </c>
      <c r="E5133" s="207" t="s">
        <v>19</v>
      </c>
      <c r="F5133" s="208" t="s">
        <v>2081</v>
      </c>
      <c r="G5133" s="205"/>
      <c r="H5133" s="209">
        <v>29.7</v>
      </c>
      <c r="I5133" s="210"/>
      <c r="J5133" s="205"/>
      <c r="K5133" s="205"/>
      <c r="L5133" s="211"/>
      <c r="M5133" s="212"/>
      <c r="N5133" s="213"/>
      <c r="O5133" s="213"/>
      <c r="P5133" s="213"/>
      <c r="Q5133" s="213"/>
      <c r="R5133" s="213"/>
      <c r="S5133" s="213"/>
      <c r="T5133" s="214"/>
      <c r="AT5133" s="215" t="s">
        <v>546</v>
      </c>
      <c r="AU5133" s="215" t="s">
        <v>85</v>
      </c>
      <c r="AV5133" s="13" t="s">
        <v>85</v>
      </c>
      <c r="AW5133" s="13" t="s">
        <v>33</v>
      </c>
      <c r="AX5133" s="13" t="s">
        <v>72</v>
      </c>
      <c r="AY5133" s="215" t="s">
        <v>525</v>
      </c>
    </row>
    <row r="5134" spans="2:51" s="13" customFormat="1" ht="11.25">
      <c r="B5134" s="204"/>
      <c r="C5134" s="205"/>
      <c r="D5134" s="206" t="s">
        <v>546</v>
      </c>
      <c r="E5134" s="207" t="s">
        <v>19</v>
      </c>
      <c r="F5134" s="208" t="s">
        <v>1880</v>
      </c>
      <c r="G5134" s="205"/>
      <c r="H5134" s="209">
        <v>-1.89</v>
      </c>
      <c r="I5134" s="210"/>
      <c r="J5134" s="205"/>
      <c r="K5134" s="205"/>
      <c r="L5134" s="211"/>
      <c r="M5134" s="212"/>
      <c r="N5134" s="213"/>
      <c r="O5134" s="213"/>
      <c r="P5134" s="213"/>
      <c r="Q5134" s="213"/>
      <c r="R5134" s="213"/>
      <c r="S5134" s="213"/>
      <c r="T5134" s="214"/>
      <c r="AT5134" s="215" t="s">
        <v>546</v>
      </c>
      <c r="AU5134" s="215" t="s">
        <v>85</v>
      </c>
      <c r="AV5134" s="13" t="s">
        <v>85</v>
      </c>
      <c r="AW5134" s="13" t="s">
        <v>33</v>
      </c>
      <c r="AX5134" s="13" t="s">
        <v>72</v>
      </c>
      <c r="AY5134" s="215" t="s">
        <v>525</v>
      </c>
    </row>
    <row r="5135" spans="2:51" s="13" customFormat="1" ht="11.25">
      <c r="B5135" s="204"/>
      <c r="C5135" s="205"/>
      <c r="D5135" s="206" t="s">
        <v>546</v>
      </c>
      <c r="E5135" s="207" t="s">
        <v>19</v>
      </c>
      <c r="F5135" s="208" t="s">
        <v>2011</v>
      </c>
      <c r="G5135" s="205"/>
      <c r="H5135" s="209">
        <v>-0.26300000000000001</v>
      </c>
      <c r="I5135" s="210"/>
      <c r="J5135" s="205"/>
      <c r="K5135" s="205"/>
      <c r="L5135" s="211"/>
      <c r="M5135" s="212"/>
      <c r="N5135" s="213"/>
      <c r="O5135" s="213"/>
      <c r="P5135" s="213"/>
      <c r="Q5135" s="213"/>
      <c r="R5135" s="213"/>
      <c r="S5135" s="213"/>
      <c r="T5135" s="214"/>
      <c r="AT5135" s="215" t="s">
        <v>546</v>
      </c>
      <c r="AU5135" s="215" t="s">
        <v>85</v>
      </c>
      <c r="AV5135" s="13" t="s">
        <v>85</v>
      </c>
      <c r="AW5135" s="13" t="s">
        <v>33</v>
      </c>
      <c r="AX5135" s="13" t="s">
        <v>72</v>
      </c>
      <c r="AY5135" s="215" t="s">
        <v>525</v>
      </c>
    </row>
    <row r="5136" spans="2:51" s="15" customFormat="1" ht="11.25">
      <c r="B5136" s="227"/>
      <c r="C5136" s="228"/>
      <c r="D5136" s="206" t="s">
        <v>546</v>
      </c>
      <c r="E5136" s="229" t="s">
        <v>19</v>
      </c>
      <c r="F5136" s="230" t="s">
        <v>2107</v>
      </c>
      <c r="G5136" s="228"/>
      <c r="H5136" s="229" t="s">
        <v>19</v>
      </c>
      <c r="I5136" s="231"/>
      <c r="J5136" s="228"/>
      <c r="K5136" s="228"/>
      <c r="L5136" s="232"/>
      <c r="M5136" s="233"/>
      <c r="N5136" s="234"/>
      <c r="O5136" s="234"/>
      <c r="P5136" s="234"/>
      <c r="Q5136" s="234"/>
      <c r="R5136" s="234"/>
      <c r="S5136" s="234"/>
      <c r="T5136" s="235"/>
      <c r="AT5136" s="236" t="s">
        <v>546</v>
      </c>
      <c r="AU5136" s="236" t="s">
        <v>85</v>
      </c>
      <c r="AV5136" s="15" t="s">
        <v>79</v>
      </c>
      <c r="AW5136" s="15" t="s">
        <v>33</v>
      </c>
      <c r="AX5136" s="15" t="s">
        <v>72</v>
      </c>
      <c r="AY5136" s="236" t="s">
        <v>525</v>
      </c>
    </row>
    <row r="5137" spans="2:51" s="13" customFormat="1" ht="11.25">
      <c r="B5137" s="204"/>
      <c r="C5137" s="205"/>
      <c r="D5137" s="206" t="s">
        <v>546</v>
      </c>
      <c r="E5137" s="207" t="s">
        <v>19</v>
      </c>
      <c r="F5137" s="208" t="s">
        <v>2108</v>
      </c>
      <c r="G5137" s="205"/>
      <c r="H5137" s="209">
        <v>29.754000000000001</v>
      </c>
      <c r="I5137" s="210"/>
      <c r="J5137" s="205"/>
      <c r="K5137" s="205"/>
      <c r="L5137" s="211"/>
      <c r="M5137" s="212"/>
      <c r="N5137" s="213"/>
      <c r="O5137" s="213"/>
      <c r="P5137" s="213"/>
      <c r="Q5137" s="213"/>
      <c r="R5137" s="213"/>
      <c r="S5137" s="213"/>
      <c r="T5137" s="214"/>
      <c r="AT5137" s="215" t="s">
        <v>546</v>
      </c>
      <c r="AU5137" s="215" t="s">
        <v>85</v>
      </c>
      <c r="AV5137" s="13" t="s">
        <v>85</v>
      </c>
      <c r="AW5137" s="13" t="s">
        <v>33</v>
      </c>
      <c r="AX5137" s="13" t="s">
        <v>72</v>
      </c>
      <c r="AY5137" s="215" t="s">
        <v>525</v>
      </c>
    </row>
    <row r="5138" spans="2:51" s="13" customFormat="1" ht="11.25">
      <c r="B5138" s="204"/>
      <c r="C5138" s="205"/>
      <c r="D5138" s="206" t="s">
        <v>546</v>
      </c>
      <c r="E5138" s="207" t="s">
        <v>19</v>
      </c>
      <c r="F5138" s="208" t="s">
        <v>1880</v>
      </c>
      <c r="G5138" s="205"/>
      <c r="H5138" s="209">
        <v>-1.89</v>
      </c>
      <c r="I5138" s="210"/>
      <c r="J5138" s="205"/>
      <c r="K5138" s="205"/>
      <c r="L5138" s="211"/>
      <c r="M5138" s="212"/>
      <c r="N5138" s="213"/>
      <c r="O5138" s="213"/>
      <c r="P5138" s="213"/>
      <c r="Q5138" s="213"/>
      <c r="R5138" s="213"/>
      <c r="S5138" s="213"/>
      <c r="T5138" s="214"/>
      <c r="AT5138" s="215" t="s">
        <v>546</v>
      </c>
      <c r="AU5138" s="215" t="s">
        <v>85</v>
      </c>
      <c r="AV5138" s="13" t="s">
        <v>85</v>
      </c>
      <c r="AW5138" s="13" t="s">
        <v>33</v>
      </c>
      <c r="AX5138" s="13" t="s">
        <v>72</v>
      </c>
      <c r="AY5138" s="215" t="s">
        <v>525</v>
      </c>
    </row>
    <row r="5139" spans="2:51" s="13" customFormat="1" ht="11.25">
      <c r="B5139" s="204"/>
      <c r="C5139" s="205"/>
      <c r="D5139" s="206" t="s">
        <v>546</v>
      </c>
      <c r="E5139" s="207" t="s">
        <v>19</v>
      </c>
      <c r="F5139" s="208" t="s">
        <v>2011</v>
      </c>
      <c r="G5139" s="205"/>
      <c r="H5139" s="209">
        <v>-0.26300000000000001</v>
      </c>
      <c r="I5139" s="210"/>
      <c r="J5139" s="205"/>
      <c r="K5139" s="205"/>
      <c r="L5139" s="211"/>
      <c r="M5139" s="212"/>
      <c r="N5139" s="213"/>
      <c r="O5139" s="213"/>
      <c r="P5139" s="213"/>
      <c r="Q5139" s="213"/>
      <c r="R5139" s="213"/>
      <c r="S5139" s="213"/>
      <c r="T5139" s="214"/>
      <c r="AT5139" s="215" t="s">
        <v>546</v>
      </c>
      <c r="AU5139" s="215" t="s">
        <v>85</v>
      </c>
      <c r="AV5139" s="13" t="s">
        <v>85</v>
      </c>
      <c r="AW5139" s="13" t="s">
        <v>33</v>
      </c>
      <c r="AX5139" s="13" t="s">
        <v>72</v>
      </c>
      <c r="AY5139" s="215" t="s">
        <v>525</v>
      </c>
    </row>
    <row r="5140" spans="2:51" s="15" customFormat="1" ht="11.25">
      <c r="B5140" s="227"/>
      <c r="C5140" s="228"/>
      <c r="D5140" s="206" t="s">
        <v>546</v>
      </c>
      <c r="E5140" s="229" t="s">
        <v>19</v>
      </c>
      <c r="F5140" s="230" t="s">
        <v>2113</v>
      </c>
      <c r="G5140" s="228"/>
      <c r="H5140" s="229" t="s">
        <v>19</v>
      </c>
      <c r="I5140" s="231"/>
      <c r="J5140" s="228"/>
      <c r="K5140" s="228"/>
      <c r="L5140" s="232"/>
      <c r="M5140" s="233"/>
      <c r="N5140" s="234"/>
      <c r="O5140" s="234"/>
      <c r="P5140" s="234"/>
      <c r="Q5140" s="234"/>
      <c r="R5140" s="234"/>
      <c r="S5140" s="234"/>
      <c r="T5140" s="235"/>
      <c r="AT5140" s="236" t="s">
        <v>546</v>
      </c>
      <c r="AU5140" s="236" t="s">
        <v>85</v>
      </c>
      <c r="AV5140" s="15" t="s">
        <v>79</v>
      </c>
      <c r="AW5140" s="15" t="s">
        <v>33</v>
      </c>
      <c r="AX5140" s="15" t="s">
        <v>72</v>
      </c>
      <c r="AY5140" s="236" t="s">
        <v>525</v>
      </c>
    </row>
    <row r="5141" spans="2:51" s="13" customFormat="1" ht="11.25">
      <c r="B5141" s="204"/>
      <c r="C5141" s="205"/>
      <c r="D5141" s="206" t="s">
        <v>546</v>
      </c>
      <c r="E5141" s="207" t="s">
        <v>19</v>
      </c>
      <c r="F5141" s="208" t="s">
        <v>2114</v>
      </c>
      <c r="G5141" s="205"/>
      <c r="H5141" s="209">
        <v>28.215</v>
      </c>
      <c r="I5141" s="210"/>
      <c r="J5141" s="205"/>
      <c r="K5141" s="205"/>
      <c r="L5141" s="211"/>
      <c r="M5141" s="212"/>
      <c r="N5141" s="213"/>
      <c r="O5141" s="213"/>
      <c r="P5141" s="213"/>
      <c r="Q5141" s="213"/>
      <c r="R5141" s="213"/>
      <c r="S5141" s="213"/>
      <c r="T5141" s="214"/>
      <c r="AT5141" s="215" t="s">
        <v>546</v>
      </c>
      <c r="AU5141" s="215" t="s">
        <v>85</v>
      </c>
      <c r="AV5141" s="13" t="s">
        <v>85</v>
      </c>
      <c r="AW5141" s="13" t="s">
        <v>33</v>
      </c>
      <c r="AX5141" s="13" t="s">
        <v>72</v>
      </c>
      <c r="AY5141" s="215" t="s">
        <v>525</v>
      </c>
    </row>
    <row r="5142" spans="2:51" s="13" customFormat="1" ht="11.25">
      <c r="B5142" s="204"/>
      <c r="C5142" s="205"/>
      <c r="D5142" s="206" t="s">
        <v>546</v>
      </c>
      <c r="E5142" s="207" t="s">
        <v>19</v>
      </c>
      <c r="F5142" s="208" t="s">
        <v>1880</v>
      </c>
      <c r="G5142" s="205"/>
      <c r="H5142" s="209">
        <v>-1.89</v>
      </c>
      <c r="I5142" s="210"/>
      <c r="J5142" s="205"/>
      <c r="K5142" s="205"/>
      <c r="L5142" s="211"/>
      <c r="M5142" s="212"/>
      <c r="N5142" s="213"/>
      <c r="O5142" s="213"/>
      <c r="P5142" s="213"/>
      <c r="Q5142" s="213"/>
      <c r="R5142" s="213"/>
      <c r="S5142" s="213"/>
      <c r="T5142" s="214"/>
      <c r="AT5142" s="215" t="s">
        <v>546</v>
      </c>
      <c r="AU5142" s="215" t="s">
        <v>85</v>
      </c>
      <c r="AV5142" s="13" t="s">
        <v>85</v>
      </c>
      <c r="AW5142" s="13" t="s">
        <v>33</v>
      </c>
      <c r="AX5142" s="13" t="s">
        <v>72</v>
      </c>
      <c r="AY5142" s="215" t="s">
        <v>525</v>
      </c>
    </row>
    <row r="5143" spans="2:51" s="13" customFormat="1" ht="11.25">
      <c r="B5143" s="204"/>
      <c r="C5143" s="205"/>
      <c r="D5143" s="206" t="s">
        <v>546</v>
      </c>
      <c r="E5143" s="207" t="s">
        <v>19</v>
      </c>
      <c r="F5143" s="208" t="s">
        <v>2011</v>
      </c>
      <c r="G5143" s="205"/>
      <c r="H5143" s="209">
        <v>-0.26300000000000001</v>
      </c>
      <c r="I5143" s="210"/>
      <c r="J5143" s="205"/>
      <c r="K5143" s="205"/>
      <c r="L5143" s="211"/>
      <c r="M5143" s="212"/>
      <c r="N5143" s="213"/>
      <c r="O5143" s="213"/>
      <c r="P5143" s="213"/>
      <c r="Q5143" s="213"/>
      <c r="R5143" s="213"/>
      <c r="S5143" s="213"/>
      <c r="T5143" s="214"/>
      <c r="AT5143" s="215" t="s">
        <v>546</v>
      </c>
      <c r="AU5143" s="215" t="s">
        <v>85</v>
      </c>
      <c r="AV5143" s="13" t="s">
        <v>85</v>
      </c>
      <c r="AW5143" s="13" t="s">
        <v>33</v>
      </c>
      <c r="AX5143" s="13" t="s">
        <v>72</v>
      </c>
      <c r="AY5143" s="215" t="s">
        <v>525</v>
      </c>
    </row>
    <row r="5144" spans="2:51" s="15" customFormat="1" ht="11.25">
      <c r="B5144" s="227"/>
      <c r="C5144" s="228"/>
      <c r="D5144" s="206" t="s">
        <v>546</v>
      </c>
      <c r="E5144" s="229" t="s">
        <v>19</v>
      </c>
      <c r="F5144" s="230" t="s">
        <v>2115</v>
      </c>
      <c r="G5144" s="228"/>
      <c r="H5144" s="229" t="s">
        <v>19</v>
      </c>
      <c r="I5144" s="231"/>
      <c r="J5144" s="228"/>
      <c r="K5144" s="228"/>
      <c r="L5144" s="232"/>
      <c r="M5144" s="233"/>
      <c r="N5144" s="234"/>
      <c r="O5144" s="234"/>
      <c r="P5144" s="234"/>
      <c r="Q5144" s="234"/>
      <c r="R5144" s="234"/>
      <c r="S5144" s="234"/>
      <c r="T5144" s="235"/>
      <c r="AT5144" s="236" t="s">
        <v>546</v>
      </c>
      <c r="AU5144" s="236" t="s">
        <v>85</v>
      </c>
      <c r="AV5144" s="15" t="s">
        <v>79</v>
      </c>
      <c r="AW5144" s="15" t="s">
        <v>33</v>
      </c>
      <c r="AX5144" s="15" t="s">
        <v>72</v>
      </c>
      <c r="AY5144" s="236" t="s">
        <v>525</v>
      </c>
    </row>
    <row r="5145" spans="2:51" s="13" customFormat="1" ht="11.25">
      <c r="B5145" s="204"/>
      <c r="C5145" s="205"/>
      <c r="D5145" s="206" t="s">
        <v>546</v>
      </c>
      <c r="E5145" s="207" t="s">
        <v>19</v>
      </c>
      <c r="F5145" s="208" t="s">
        <v>2114</v>
      </c>
      <c r="G5145" s="205"/>
      <c r="H5145" s="209">
        <v>28.215</v>
      </c>
      <c r="I5145" s="210"/>
      <c r="J5145" s="205"/>
      <c r="K5145" s="205"/>
      <c r="L5145" s="211"/>
      <c r="M5145" s="212"/>
      <c r="N5145" s="213"/>
      <c r="O5145" s="213"/>
      <c r="P5145" s="213"/>
      <c r="Q5145" s="213"/>
      <c r="R5145" s="213"/>
      <c r="S5145" s="213"/>
      <c r="T5145" s="214"/>
      <c r="AT5145" s="215" t="s">
        <v>546</v>
      </c>
      <c r="AU5145" s="215" t="s">
        <v>85</v>
      </c>
      <c r="AV5145" s="13" t="s">
        <v>85</v>
      </c>
      <c r="AW5145" s="13" t="s">
        <v>33</v>
      </c>
      <c r="AX5145" s="13" t="s">
        <v>72</v>
      </c>
      <c r="AY5145" s="215" t="s">
        <v>525</v>
      </c>
    </row>
    <row r="5146" spans="2:51" s="13" customFormat="1" ht="11.25">
      <c r="B5146" s="204"/>
      <c r="C5146" s="205"/>
      <c r="D5146" s="206" t="s">
        <v>546</v>
      </c>
      <c r="E5146" s="207" t="s">
        <v>19</v>
      </c>
      <c r="F5146" s="208" t="s">
        <v>1880</v>
      </c>
      <c r="G5146" s="205"/>
      <c r="H5146" s="209">
        <v>-1.89</v>
      </c>
      <c r="I5146" s="210"/>
      <c r="J5146" s="205"/>
      <c r="K5146" s="205"/>
      <c r="L5146" s="211"/>
      <c r="M5146" s="212"/>
      <c r="N5146" s="213"/>
      <c r="O5146" s="213"/>
      <c r="P5146" s="213"/>
      <c r="Q5146" s="213"/>
      <c r="R5146" s="213"/>
      <c r="S5146" s="213"/>
      <c r="T5146" s="214"/>
      <c r="AT5146" s="215" t="s">
        <v>546</v>
      </c>
      <c r="AU5146" s="215" t="s">
        <v>85</v>
      </c>
      <c r="AV5146" s="13" t="s">
        <v>85</v>
      </c>
      <c r="AW5146" s="13" t="s">
        <v>33</v>
      </c>
      <c r="AX5146" s="13" t="s">
        <v>72</v>
      </c>
      <c r="AY5146" s="215" t="s">
        <v>525</v>
      </c>
    </row>
    <row r="5147" spans="2:51" s="15" customFormat="1" ht="11.25">
      <c r="B5147" s="227"/>
      <c r="C5147" s="228"/>
      <c r="D5147" s="206" t="s">
        <v>546</v>
      </c>
      <c r="E5147" s="229" t="s">
        <v>19</v>
      </c>
      <c r="F5147" s="230" t="s">
        <v>2120</v>
      </c>
      <c r="G5147" s="228"/>
      <c r="H5147" s="229" t="s">
        <v>19</v>
      </c>
      <c r="I5147" s="231"/>
      <c r="J5147" s="228"/>
      <c r="K5147" s="228"/>
      <c r="L5147" s="232"/>
      <c r="M5147" s="233"/>
      <c r="N5147" s="234"/>
      <c r="O5147" s="234"/>
      <c r="P5147" s="234"/>
      <c r="Q5147" s="234"/>
      <c r="R5147" s="234"/>
      <c r="S5147" s="234"/>
      <c r="T5147" s="235"/>
      <c r="AT5147" s="236" t="s">
        <v>546</v>
      </c>
      <c r="AU5147" s="236" t="s">
        <v>85</v>
      </c>
      <c r="AV5147" s="15" t="s">
        <v>79</v>
      </c>
      <c r="AW5147" s="15" t="s">
        <v>33</v>
      </c>
      <c r="AX5147" s="15" t="s">
        <v>72</v>
      </c>
      <c r="AY5147" s="236" t="s">
        <v>525</v>
      </c>
    </row>
    <row r="5148" spans="2:51" s="13" customFormat="1" ht="11.25">
      <c r="B5148" s="204"/>
      <c r="C5148" s="205"/>
      <c r="D5148" s="206" t="s">
        <v>546</v>
      </c>
      <c r="E5148" s="207" t="s">
        <v>19</v>
      </c>
      <c r="F5148" s="208" t="s">
        <v>2114</v>
      </c>
      <c r="G5148" s="205"/>
      <c r="H5148" s="209">
        <v>28.215</v>
      </c>
      <c r="I5148" s="210"/>
      <c r="J5148" s="205"/>
      <c r="K5148" s="205"/>
      <c r="L5148" s="211"/>
      <c r="M5148" s="212"/>
      <c r="N5148" s="213"/>
      <c r="O5148" s="213"/>
      <c r="P5148" s="213"/>
      <c r="Q5148" s="213"/>
      <c r="R5148" s="213"/>
      <c r="S5148" s="213"/>
      <c r="T5148" s="214"/>
      <c r="AT5148" s="215" t="s">
        <v>546</v>
      </c>
      <c r="AU5148" s="215" t="s">
        <v>85</v>
      </c>
      <c r="AV5148" s="13" t="s">
        <v>85</v>
      </c>
      <c r="AW5148" s="13" t="s">
        <v>33</v>
      </c>
      <c r="AX5148" s="13" t="s">
        <v>72</v>
      </c>
      <c r="AY5148" s="215" t="s">
        <v>525</v>
      </c>
    </row>
    <row r="5149" spans="2:51" s="13" customFormat="1" ht="11.25">
      <c r="B5149" s="204"/>
      <c r="C5149" s="205"/>
      <c r="D5149" s="206" t="s">
        <v>546</v>
      </c>
      <c r="E5149" s="207" t="s">
        <v>19</v>
      </c>
      <c r="F5149" s="208" t="s">
        <v>1880</v>
      </c>
      <c r="G5149" s="205"/>
      <c r="H5149" s="209">
        <v>-1.89</v>
      </c>
      <c r="I5149" s="210"/>
      <c r="J5149" s="205"/>
      <c r="K5149" s="205"/>
      <c r="L5149" s="211"/>
      <c r="M5149" s="212"/>
      <c r="N5149" s="213"/>
      <c r="O5149" s="213"/>
      <c r="P5149" s="213"/>
      <c r="Q5149" s="213"/>
      <c r="R5149" s="213"/>
      <c r="S5149" s="213"/>
      <c r="T5149" s="214"/>
      <c r="AT5149" s="215" t="s">
        <v>546</v>
      </c>
      <c r="AU5149" s="215" t="s">
        <v>85</v>
      </c>
      <c r="AV5149" s="13" t="s">
        <v>85</v>
      </c>
      <c r="AW5149" s="13" t="s">
        <v>33</v>
      </c>
      <c r="AX5149" s="13" t="s">
        <v>72</v>
      </c>
      <c r="AY5149" s="215" t="s">
        <v>525</v>
      </c>
    </row>
    <row r="5150" spans="2:51" s="13" customFormat="1" ht="11.25">
      <c r="B5150" s="204"/>
      <c r="C5150" s="205"/>
      <c r="D5150" s="206" t="s">
        <v>546</v>
      </c>
      <c r="E5150" s="207" t="s">
        <v>19</v>
      </c>
      <c r="F5150" s="208" t="s">
        <v>2011</v>
      </c>
      <c r="G5150" s="205"/>
      <c r="H5150" s="209">
        <v>-0.26300000000000001</v>
      </c>
      <c r="I5150" s="210"/>
      <c r="J5150" s="205"/>
      <c r="K5150" s="205"/>
      <c r="L5150" s="211"/>
      <c r="M5150" s="212"/>
      <c r="N5150" s="213"/>
      <c r="O5150" s="213"/>
      <c r="P5150" s="213"/>
      <c r="Q5150" s="213"/>
      <c r="R5150" s="213"/>
      <c r="S5150" s="213"/>
      <c r="T5150" s="214"/>
      <c r="AT5150" s="215" t="s">
        <v>546</v>
      </c>
      <c r="AU5150" s="215" t="s">
        <v>85</v>
      </c>
      <c r="AV5150" s="13" t="s">
        <v>85</v>
      </c>
      <c r="AW5150" s="13" t="s">
        <v>33</v>
      </c>
      <c r="AX5150" s="13" t="s">
        <v>72</v>
      </c>
      <c r="AY5150" s="215" t="s">
        <v>525</v>
      </c>
    </row>
    <row r="5151" spans="2:51" s="15" customFormat="1" ht="11.25">
      <c r="B5151" s="227"/>
      <c r="C5151" s="228"/>
      <c r="D5151" s="206" t="s">
        <v>546</v>
      </c>
      <c r="E5151" s="229" t="s">
        <v>19</v>
      </c>
      <c r="F5151" s="230" t="s">
        <v>2124</v>
      </c>
      <c r="G5151" s="228"/>
      <c r="H5151" s="229" t="s">
        <v>19</v>
      </c>
      <c r="I5151" s="231"/>
      <c r="J5151" s="228"/>
      <c r="K5151" s="228"/>
      <c r="L5151" s="232"/>
      <c r="M5151" s="233"/>
      <c r="N5151" s="234"/>
      <c r="O5151" s="234"/>
      <c r="P5151" s="234"/>
      <c r="Q5151" s="234"/>
      <c r="R5151" s="234"/>
      <c r="S5151" s="234"/>
      <c r="T5151" s="235"/>
      <c r="AT5151" s="236" t="s">
        <v>546</v>
      </c>
      <c r="AU5151" s="236" t="s">
        <v>85</v>
      </c>
      <c r="AV5151" s="15" t="s">
        <v>79</v>
      </c>
      <c r="AW5151" s="15" t="s">
        <v>33</v>
      </c>
      <c r="AX5151" s="15" t="s">
        <v>72</v>
      </c>
      <c r="AY5151" s="236" t="s">
        <v>525</v>
      </c>
    </row>
    <row r="5152" spans="2:51" s="13" customFormat="1" ht="11.25">
      <c r="B5152" s="204"/>
      <c r="C5152" s="205"/>
      <c r="D5152" s="206" t="s">
        <v>546</v>
      </c>
      <c r="E5152" s="207" t="s">
        <v>19</v>
      </c>
      <c r="F5152" s="208" t="s">
        <v>2114</v>
      </c>
      <c r="G5152" s="205"/>
      <c r="H5152" s="209">
        <v>28.215</v>
      </c>
      <c r="I5152" s="210"/>
      <c r="J5152" s="205"/>
      <c r="K5152" s="205"/>
      <c r="L5152" s="211"/>
      <c r="M5152" s="212"/>
      <c r="N5152" s="213"/>
      <c r="O5152" s="213"/>
      <c r="P5152" s="213"/>
      <c r="Q5152" s="213"/>
      <c r="R5152" s="213"/>
      <c r="S5152" s="213"/>
      <c r="T5152" s="214"/>
      <c r="AT5152" s="215" t="s">
        <v>546</v>
      </c>
      <c r="AU5152" s="215" t="s">
        <v>85</v>
      </c>
      <c r="AV5152" s="13" t="s">
        <v>85</v>
      </c>
      <c r="AW5152" s="13" t="s">
        <v>33</v>
      </c>
      <c r="AX5152" s="13" t="s">
        <v>72</v>
      </c>
      <c r="AY5152" s="215" t="s">
        <v>525</v>
      </c>
    </row>
    <row r="5153" spans="2:51" s="13" customFormat="1" ht="11.25">
      <c r="B5153" s="204"/>
      <c r="C5153" s="205"/>
      <c r="D5153" s="206" t="s">
        <v>546</v>
      </c>
      <c r="E5153" s="207" t="s">
        <v>19</v>
      </c>
      <c r="F5153" s="208" t="s">
        <v>1880</v>
      </c>
      <c r="G5153" s="205"/>
      <c r="H5153" s="209">
        <v>-1.89</v>
      </c>
      <c r="I5153" s="210"/>
      <c r="J5153" s="205"/>
      <c r="K5153" s="205"/>
      <c r="L5153" s="211"/>
      <c r="M5153" s="212"/>
      <c r="N5153" s="213"/>
      <c r="O5153" s="213"/>
      <c r="P5153" s="213"/>
      <c r="Q5153" s="213"/>
      <c r="R5153" s="213"/>
      <c r="S5153" s="213"/>
      <c r="T5153" s="214"/>
      <c r="AT5153" s="215" t="s">
        <v>546</v>
      </c>
      <c r="AU5153" s="215" t="s">
        <v>85</v>
      </c>
      <c r="AV5153" s="13" t="s">
        <v>85</v>
      </c>
      <c r="AW5153" s="13" t="s">
        <v>33</v>
      </c>
      <c r="AX5153" s="13" t="s">
        <v>72</v>
      </c>
      <c r="AY5153" s="215" t="s">
        <v>525</v>
      </c>
    </row>
    <row r="5154" spans="2:51" s="13" customFormat="1" ht="11.25">
      <c r="B5154" s="204"/>
      <c r="C5154" s="205"/>
      <c r="D5154" s="206" t="s">
        <v>546</v>
      </c>
      <c r="E5154" s="207" t="s">
        <v>19</v>
      </c>
      <c r="F5154" s="208" t="s">
        <v>2011</v>
      </c>
      <c r="G5154" s="205"/>
      <c r="H5154" s="209">
        <v>-0.26300000000000001</v>
      </c>
      <c r="I5154" s="210"/>
      <c r="J5154" s="205"/>
      <c r="K5154" s="205"/>
      <c r="L5154" s="211"/>
      <c r="M5154" s="212"/>
      <c r="N5154" s="213"/>
      <c r="O5154" s="213"/>
      <c r="P5154" s="213"/>
      <c r="Q5154" s="213"/>
      <c r="R5154" s="213"/>
      <c r="S5154" s="213"/>
      <c r="T5154" s="214"/>
      <c r="AT5154" s="215" t="s">
        <v>546</v>
      </c>
      <c r="AU5154" s="215" t="s">
        <v>85</v>
      </c>
      <c r="AV5154" s="13" t="s">
        <v>85</v>
      </c>
      <c r="AW5154" s="13" t="s">
        <v>33</v>
      </c>
      <c r="AX5154" s="13" t="s">
        <v>72</v>
      </c>
      <c r="AY5154" s="215" t="s">
        <v>525</v>
      </c>
    </row>
    <row r="5155" spans="2:51" s="16" customFormat="1" ht="11.25">
      <c r="B5155" s="237"/>
      <c r="C5155" s="238"/>
      <c r="D5155" s="206" t="s">
        <v>546</v>
      </c>
      <c r="E5155" s="239" t="s">
        <v>19</v>
      </c>
      <c r="F5155" s="240" t="s">
        <v>590</v>
      </c>
      <c r="G5155" s="238"/>
      <c r="H5155" s="241">
        <v>435.93099999999998</v>
      </c>
      <c r="I5155" s="242"/>
      <c r="J5155" s="238"/>
      <c r="K5155" s="238"/>
      <c r="L5155" s="243"/>
      <c r="M5155" s="244"/>
      <c r="N5155" s="245"/>
      <c r="O5155" s="245"/>
      <c r="P5155" s="245"/>
      <c r="Q5155" s="245"/>
      <c r="R5155" s="245"/>
      <c r="S5155" s="245"/>
      <c r="T5155" s="246"/>
      <c r="AT5155" s="247" t="s">
        <v>546</v>
      </c>
      <c r="AU5155" s="247" t="s">
        <v>85</v>
      </c>
      <c r="AV5155" s="16" t="s">
        <v>573</v>
      </c>
      <c r="AW5155" s="16" t="s">
        <v>33</v>
      </c>
      <c r="AX5155" s="16" t="s">
        <v>72</v>
      </c>
      <c r="AY5155" s="247" t="s">
        <v>525</v>
      </c>
    </row>
    <row r="5156" spans="2:51" s="15" customFormat="1" ht="11.25">
      <c r="B5156" s="227"/>
      <c r="C5156" s="228"/>
      <c r="D5156" s="206" t="s">
        <v>546</v>
      </c>
      <c r="E5156" s="229" t="s">
        <v>19</v>
      </c>
      <c r="F5156" s="230" t="s">
        <v>4847</v>
      </c>
      <c r="G5156" s="228"/>
      <c r="H5156" s="229" t="s">
        <v>19</v>
      </c>
      <c r="I5156" s="231"/>
      <c r="J5156" s="228"/>
      <c r="K5156" s="228"/>
      <c r="L5156" s="232"/>
      <c r="M5156" s="233"/>
      <c r="N5156" s="234"/>
      <c r="O5156" s="234"/>
      <c r="P5156" s="234"/>
      <c r="Q5156" s="234"/>
      <c r="R5156" s="234"/>
      <c r="S5156" s="234"/>
      <c r="T5156" s="235"/>
      <c r="AT5156" s="236" t="s">
        <v>546</v>
      </c>
      <c r="AU5156" s="236" t="s">
        <v>85</v>
      </c>
      <c r="AV5156" s="15" t="s">
        <v>79</v>
      </c>
      <c r="AW5156" s="15" t="s">
        <v>33</v>
      </c>
      <c r="AX5156" s="15" t="s">
        <v>72</v>
      </c>
      <c r="AY5156" s="236" t="s">
        <v>525</v>
      </c>
    </row>
    <row r="5157" spans="2:51" s="15" customFormat="1" ht="11.25">
      <c r="B5157" s="227"/>
      <c r="C5157" s="228"/>
      <c r="D5157" s="206" t="s">
        <v>546</v>
      </c>
      <c r="E5157" s="229" t="s">
        <v>19</v>
      </c>
      <c r="F5157" s="230" t="s">
        <v>1881</v>
      </c>
      <c r="G5157" s="228"/>
      <c r="H5157" s="229" t="s">
        <v>19</v>
      </c>
      <c r="I5157" s="231"/>
      <c r="J5157" s="228"/>
      <c r="K5157" s="228"/>
      <c r="L5157" s="232"/>
      <c r="M5157" s="233"/>
      <c r="N5157" s="234"/>
      <c r="O5157" s="234"/>
      <c r="P5157" s="234"/>
      <c r="Q5157" s="234"/>
      <c r="R5157" s="234"/>
      <c r="S5157" s="234"/>
      <c r="T5157" s="235"/>
      <c r="AT5157" s="236" t="s">
        <v>546</v>
      </c>
      <c r="AU5157" s="236" t="s">
        <v>85</v>
      </c>
      <c r="AV5157" s="15" t="s">
        <v>79</v>
      </c>
      <c r="AW5157" s="15" t="s">
        <v>33</v>
      </c>
      <c r="AX5157" s="15" t="s">
        <v>72</v>
      </c>
      <c r="AY5157" s="236" t="s">
        <v>525</v>
      </c>
    </row>
    <row r="5158" spans="2:51" s="13" customFormat="1" ht="11.25">
      <c r="B5158" s="204"/>
      <c r="C5158" s="205"/>
      <c r="D5158" s="206" t="s">
        <v>546</v>
      </c>
      <c r="E5158" s="207" t="s">
        <v>19</v>
      </c>
      <c r="F5158" s="208" t="s">
        <v>4848</v>
      </c>
      <c r="G5158" s="205"/>
      <c r="H5158" s="209">
        <v>0.72</v>
      </c>
      <c r="I5158" s="210"/>
      <c r="J5158" s="205"/>
      <c r="K5158" s="205"/>
      <c r="L5158" s="211"/>
      <c r="M5158" s="212"/>
      <c r="N5158" s="213"/>
      <c r="O5158" s="213"/>
      <c r="P5158" s="213"/>
      <c r="Q5158" s="213"/>
      <c r="R5158" s="213"/>
      <c r="S5158" s="213"/>
      <c r="T5158" s="214"/>
      <c r="AT5158" s="215" t="s">
        <v>546</v>
      </c>
      <c r="AU5158" s="215" t="s">
        <v>85</v>
      </c>
      <c r="AV5158" s="13" t="s">
        <v>85</v>
      </c>
      <c r="AW5158" s="13" t="s">
        <v>33</v>
      </c>
      <c r="AX5158" s="13" t="s">
        <v>72</v>
      </c>
      <c r="AY5158" s="215" t="s">
        <v>525</v>
      </c>
    </row>
    <row r="5159" spans="2:51" s="15" customFormat="1" ht="11.25">
      <c r="B5159" s="227"/>
      <c r="C5159" s="228"/>
      <c r="D5159" s="206" t="s">
        <v>546</v>
      </c>
      <c r="E5159" s="229" t="s">
        <v>19</v>
      </c>
      <c r="F5159" s="230" t="s">
        <v>1885</v>
      </c>
      <c r="G5159" s="228"/>
      <c r="H5159" s="229" t="s">
        <v>19</v>
      </c>
      <c r="I5159" s="231"/>
      <c r="J5159" s="228"/>
      <c r="K5159" s="228"/>
      <c r="L5159" s="232"/>
      <c r="M5159" s="233"/>
      <c r="N5159" s="234"/>
      <c r="O5159" s="234"/>
      <c r="P5159" s="234"/>
      <c r="Q5159" s="234"/>
      <c r="R5159" s="234"/>
      <c r="S5159" s="234"/>
      <c r="T5159" s="235"/>
      <c r="AT5159" s="236" t="s">
        <v>546</v>
      </c>
      <c r="AU5159" s="236" t="s">
        <v>85</v>
      </c>
      <c r="AV5159" s="15" t="s">
        <v>79</v>
      </c>
      <c r="AW5159" s="15" t="s">
        <v>33</v>
      </c>
      <c r="AX5159" s="15" t="s">
        <v>72</v>
      </c>
      <c r="AY5159" s="236" t="s">
        <v>525</v>
      </c>
    </row>
    <row r="5160" spans="2:51" s="13" customFormat="1" ht="11.25">
      <c r="B5160" s="204"/>
      <c r="C5160" s="205"/>
      <c r="D5160" s="206" t="s">
        <v>546</v>
      </c>
      <c r="E5160" s="207" t="s">
        <v>19</v>
      </c>
      <c r="F5160" s="208" t="s">
        <v>4849</v>
      </c>
      <c r="G5160" s="205"/>
      <c r="H5160" s="209">
        <v>0.58499999999999996</v>
      </c>
      <c r="I5160" s="210"/>
      <c r="J5160" s="205"/>
      <c r="K5160" s="205"/>
      <c r="L5160" s="211"/>
      <c r="M5160" s="212"/>
      <c r="N5160" s="213"/>
      <c r="O5160" s="213"/>
      <c r="P5160" s="213"/>
      <c r="Q5160" s="213"/>
      <c r="R5160" s="213"/>
      <c r="S5160" s="213"/>
      <c r="T5160" s="214"/>
      <c r="AT5160" s="215" t="s">
        <v>546</v>
      </c>
      <c r="AU5160" s="215" t="s">
        <v>85</v>
      </c>
      <c r="AV5160" s="13" t="s">
        <v>85</v>
      </c>
      <c r="AW5160" s="13" t="s">
        <v>33</v>
      </c>
      <c r="AX5160" s="13" t="s">
        <v>72</v>
      </c>
      <c r="AY5160" s="215" t="s">
        <v>525</v>
      </c>
    </row>
    <row r="5161" spans="2:51" s="15" customFormat="1" ht="11.25">
      <c r="B5161" s="227"/>
      <c r="C5161" s="228"/>
      <c r="D5161" s="206" t="s">
        <v>546</v>
      </c>
      <c r="E5161" s="229" t="s">
        <v>19</v>
      </c>
      <c r="F5161" s="230" t="s">
        <v>1893</v>
      </c>
      <c r="G5161" s="228"/>
      <c r="H5161" s="229" t="s">
        <v>19</v>
      </c>
      <c r="I5161" s="231"/>
      <c r="J5161" s="228"/>
      <c r="K5161" s="228"/>
      <c r="L5161" s="232"/>
      <c r="M5161" s="233"/>
      <c r="N5161" s="234"/>
      <c r="O5161" s="234"/>
      <c r="P5161" s="234"/>
      <c r="Q5161" s="234"/>
      <c r="R5161" s="234"/>
      <c r="S5161" s="234"/>
      <c r="T5161" s="235"/>
      <c r="AT5161" s="236" t="s">
        <v>546</v>
      </c>
      <c r="AU5161" s="236" t="s">
        <v>85</v>
      </c>
      <c r="AV5161" s="15" t="s">
        <v>79</v>
      </c>
      <c r="AW5161" s="15" t="s">
        <v>33</v>
      </c>
      <c r="AX5161" s="15" t="s">
        <v>72</v>
      </c>
      <c r="AY5161" s="236" t="s">
        <v>525</v>
      </c>
    </row>
    <row r="5162" spans="2:51" s="15" customFormat="1" ht="11.25">
      <c r="B5162" s="227"/>
      <c r="C5162" s="228"/>
      <c r="D5162" s="206" t="s">
        <v>546</v>
      </c>
      <c r="E5162" s="229" t="s">
        <v>19</v>
      </c>
      <c r="F5162" s="230" t="s">
        <v>1894</v>
      </c>
      <c r="G5162" s="228"/>
      <c r="H5162" s="229" t="s">
        <v>19</v>
      </c>
      <c r="I5162" s="231"/>
      <c r="J5162" s="228"/>
      <c r="K5162" s="228"/>
      <c r="L5162" s="232"/>
      <c r="M5162" s="233"/>
      <c r="N5162" s="234"/>
      <c r="O5162" s="234"/>
      <c r="P5162" s="234"/>
      <c r="Q5162" s="234"/>
      <c r="R5162" s="234"/>
      <c r="S5162" s="234"/>
      <c r="T5162" s="235"/>
      <c r="AT5162" s="236" t="s">
        <v>546</v>
      </c>
      <c r="AU5162" s="236" t="s">
        <v>85</v>
      </c>
      <c r="AV5162" s="15" t="s">
        <v>79</v>
      </c>
      <c r="AW5162" s="15" t="s">
        <v>33</v>
      </c>
      <c r="AX5162" s="15" t="s">
        <v>72</v>
      </c>
      <c r="AY5162" s="236" t="s">
        <v>525</v>
      </c>
    </row>
    <row r="5163" spans="2:51" s="15" customFormat="1" ht="11.25">
      <c r="B5163" s="227"/>
      <c r="C5163" s="228"/>
      <c r="D5163" s="206" t="s">
        <v>546</v>
      </c>
      <c r="E5163" s="229" t="s">
        <v>19</v>
      </c>
      <c r="F5163" s="230" t="s">
        <v>1895</v>
      </c>
      <c r="G5163" s="228"/>
      <c r="H5163" s="229" t="s">
        <v>19</v>
      </c>
      <c r="I5163" s="231"/>
      <c r="J5163" s="228"/>
      <c r="K5163" s="228"/>
      <c r="L5163" s="232"/>
      <c r="M5163" s="233"/>
      <c r="N5163" s="234"/>
      <c r="O5163" s="234"/>
      <c r="P5163" s="234"/>
      <c r="Q5163" s="234"/>
      <c r="R5163" s="234"/>
      <c r="S5163" s="234"/>
      <c r="T5163" s="235"/>
      <c r="AT5163" s="236" t="s">
        <v>546</v>
      </c>
      <c r="AU5163" s="236" t="s">
        <v>85</v>
      </c>
      <c r="AV5163" s="15" t="s">
        <v>79</v>
      </c>
      <c r="AW5163" s="15" t="s">
        <v>33</v>
      </c>
      <c r="AX5163" s="15" t="s">
        <v>72</v>
      </c>
      <c r="AY5163" s="236" t="s">
        <v>525</v>
      </c>
    </row>
    <row r="5164" spans="2:51" s="15" customFormat="1" ht="11.25">
      <c r="B5164" s="227"/>
      <c r="C5164" s="228"/>
      <c r="D5164" s="206" t="s">
        <v>546</v>
      </c>
      <c r="E5164" s="229" t="s">
        <v>19</v>
      </c>
      <c r="F5164" s="230" t="s">
        <v>1896</v>
      </c>
      <c r="G5164" s="228"/>
      <c r="H5164" s="229" t="s">
        <v>19</v>
      </c>
      <c r="I5164" s="231"/>
      <c r="J5164" s="228"/>
      <c r="K5164" s="228"/>
      <c r="L5164" s="232"/>
      <c r="M5164" s="233"/>
      <c r="N5164" s="234"/>
      <c r="O5164" s="234"/>
      <c r="P5164" s="234"/>
      <c r="Q5164" s="234"/>
      <c r="R5164" s="234"/>
      <c r="S5164" s="234"/>
      <c r="T5164" s="235"/>
      <c r="AT5164" s="236" t="s">
        <v>546</v>
      </c>
      <c r="AU5164" s="236" t="s">
        <v>85</v>
      </c>
      <c r="AV5164" s="15" t="s">
        <v>79</v>
      </c>
      <c r="AW5164" s="15" t="s">
        <v>33</v>
      </c>
      <c r="AX5164" s="15" t="s">
        <v>72</v>
      </c>
      <c r="AY5164" s="236" t="s">
        <v>525</v>
      </c>
    </row>
    <row r="5165" spans="2:51" s="13" customFormat="1" ht="11.25">
      <c r="B5165" s="204"/>
      <c r="C5165" s="205"/>
      <c r="D5165" s="206" t="s">
        <v>546</v>
      </c>
      <c r="E5165" s="207" t="s">
        <v>19</v>
      </c>
      <c r="F5165" s="208" t="s">
        <v>4850</v>
      </c>
      <c r="G5165" s="205"/>
      <c r="H5165" s="209">
        <v>2.0760000000000001</v>
      </c>
      <c r="I5165" s="210"/>
      <c r="J5165" s="205"/>
      <c r="K5165" s="205"/>
      <c r="L5165" s="211"/>
      <c r="M5165" s="212"/>
      <c r="N5165" s="213"/>
      <c r="O5165" s="213"/>
      <c r="P5165" s="213"/>
      <c r="Q5165" s="213"/>
      <c r="R5165" s="213"/>
      <c r="S5165" s="213"/>
      <c r="T5165" s="214"/>
      <c r="AT5165" s="215" t="s">
        <v>546</v>
      </c>
      <c r="AU5165" s="215" t="s">
        <v>85</v>
      </c>
      <c r="AV5165" s="13" t="s">
        <v>85</v>
      </c>
      <c r="AW5165" s="13" t="s">
        <v>33</v>
      </c>
      <c r="AX5165" s="13" t="s">
        <v>72</v>
      </c>
      <c r="AY5165" s="215" t="s">
        <v>525</v>
      </c>
    </row>
    <row r="5166" spans="2:51" s="15" customFormat="1" ht="11.25">
      <c r="B5166" s="227"/>
      <c r="C5166" s="228"/>
      <c r="D5166" s="206" t="s">
        <v>546</v>
      </c>
      <c r="E5166" s="229" t="s">
        <v>19</v>
      </c>
      <c r="F5166" s="230" t="s">
        <v>1900</v>
      </c>
      <c r="G5166" s="228"/>
      <c r="H5166" s="229" t="s">
        <v>19</v>
      </c>
      <c r="I5166" s="231"/>
      <c r="J5166" s="228"/>
      <c r="K5166" s="228"/>
      <c r="L5166" s="232"/>
      <c r="M5166" s="233"/>
      <c r="N5166" s="234"/>
      <c r="O5166" s="234"/>
      <c r="P5166" s="234"/>
      <c r="Q5166" s="234"/>
      <c r="R5166" s="234"/>
      <c r="S5166" s="234"/>
      <c r="T5166" s="235"/>
      <c r="AT5166" s="236" t="s">
        <v>546</v>
      </c>
      <c r="AU5166" s="236" t="s">
        <v>85</v>
      </c>
      <c r="AV5166" s="15" t="s">
        <v>79</v>
      </c>
      <c r="AW5166" s="15" t="s">
        <v>33</v>
      </c>
      <c r="AX5166" s="15" t="s">
        <v>72</v>
      </c>
      <c r="AY5166" s="236" t="s">
        <v>525</v>
      </c>
    </row>
    <row r="5167" spans="2:51" s="13" customFormat="1" ht="11.25">
      <c r="B5167" s="204"/>
      <c r="C5167" s="205"/>
      <c r="D5167" s="206" t="s">
        <v>546</v>
      </c>
      <c r="E5167" s="207" t="s">
        <v>19</v>
      </c>
      <c r="F5167" s="208" t="s">
        <v>4851</v>
      </c>
      <c r="G5167" s="205"/>
      <c r="H5167" s="209">
        <v>1.9490000000000001</v>
      </c>
      <c r="I5167" s="210"/>
      <c r="J5167" s="205"/>
      <c r="K5167" s="205"/>
      <c r="L5167" s="211"/>
      <c r="M5167" s="212"/>
      <c r="N5167" s="213"/>
      <c r="O5167" s="213"/>
      <c r="P5167" s="213"/>
      <c r="Q5167" s="213"/>
      <c r="R5167" s="213"/>
      <c r="S5167" s="213"/>
      <c r="T5167" s="214"/>
      <c r="AT5167" s="215" t="s">
        <v>546</v>
      </c>
      <c r="AU5167" s="215" t="s">
        <v>85</v>
      </c>
      <c r="AV5167" s="13" t="s">
        <v>85</v>
      </c>
      <c r="AW5167" s="13" t="s">
        <v>33</v>
      </c>
      <c r="AX5167" s="13" t="s">
        <v>72</v>
      </c>
      <c r="AY5167" s="215" t="s">
        <v>525</v>
      </c>
    </row>
    <row r="5168" spans="2:51" s="15" customFormat="1" ht="11.25">
      <c r="B5168" s="227"/>
      <c r="C5168" s="228"/>
      <c r="D5168" s="206" t="s">
        <v>546</v>
      </c>
      <c r="E5168" s="229" t="s">
        <v>19</v>
      </c>
      <c r="F5168" s="230" t="s">
        <v>1837</v>
      </c>
      <c r="G5168" s="228"/>
      <c r="H5168" s="229" t="s">
        <v>19</v>
      </c>
      <c r="I5168" s="231"/>
      <c r="J5168" s="228"/>
      <c r="K5168" s="228"/>
      <c r="L5168" s="232"/>
      <c r="M5168" s="233"/>
      <c r="N5168" s="234"/>
      <c r="O5168" s="234"/>
      <c r="P5168" s="234"/>
      <c r="Q5168" s="234"/>
      <c r="R5168" s="234"/>
      <c r="S5168" s="234"/>
      <c r="T5168" s="235"/>
      <c r="AT5168" s="236" t="s">
        <v>546</v>
      </c>
      <c r="AU5168" s="236" t="s">
        <v>85</v>
      </c>
      <c r="AV5168" s="15" t="s">
        <v>79</v>
      </c>
      <c r="AW5168" s="15" t="s">
        <v>33</v>
      </c>
      <c r="AX5168" s="15" t="s">
        <v>72</v>
      </c>
      <c r="AY5168" s="236" t="s">
        <v>525</v>
      </c>
    </row>
    <row r="5169" spans="2:51" s="13" customFormat="1" ht="11.25">
      <c r="B5169" s="204"/>
      <c r="C5169" s="205"/>
      <c r="D5169" s="206" t="s">
        <v>546</v>
      </c>
      <c r="E5169" s="207" t="s">
        <v>19</v>
      </c>
      <c r="F5169" s="208" t="s">
        <v>4852</v>
      </c>
      <c r="G5169" s="205"/>
      <c r="H5169" s="209">
        <v>3.8149999999999999</v>
      </c>
      <c r="I5169" s="210"/>
      <c r="J5169" s="205"/>
      <c r="K5169" s="205"/>
      <c r="L5169" s="211"/>
      <c r="M5169" s="212"/>
      <c r="N5169" s="213"/>
      <c r="O5169" s="213"/>
      <c r="P5169" s="213"/>
      <c r="Q5169" s="213"/>
      <c r="R5169" s="213"/>
      <c r="S5169" s="213"/>
      <c r="T5169" s="214"/>
      <c r="AT5169" s="215" t="s">
        <v>546</v>
      </c>
      <c r="AU5169" s="215" t="s">
        <v>85</v>
      </c>
      <c r="AV5169" s="13" t="s">
        <v>85</v>
      </c>
      <c r="AW5169" s="13" t="s">
        <v>33</v>
      </c>
      <c r="AX5169" s="13" t="s">
        <v>72</v>
      </c>
      <c r="AY5169" s="215" t="s">
        <v>525</v>
      </c>
    </row>
    <row r="5170" spans="2:51" s="15" customFormat="1" ht="11.25">
      <c r="B5170" s="227"/>
      <c r="C5170" s="228"/>
      <c r="D5170" s="206" t="s">
        <v>546</v>
      </c>
      <c r="E5170" s="229" t="s">
        <v>19</v>
      </c>
      <c r="F5170" s="230" t="s">
        <v>1988</v>
      </c>
      <c r="G5170" s="228"/>
      <c r="H5170" s="229" t="s">
        <v>19</v>
      </c>
      <c r="I5170" s="231"/>
      <c r="J5170" s="228"/>
      <c r="K5170" s="228"/>
      <c r="L5170" s="232"/>
      <c r="M5170" s="233"/>
      <c r="N5170" s="234"/>
      <c r="O5170" s="234"/>
      <c r="P5170" s="234"/>
      <c r="Q5170" s="234"/>
      <c r="R5170" s="234"/>
      <c r="S5170" s="234"/>
      <c r="T5170" s="235"/>
      <c r="AT5170" s="236" t="s">
        <v>546</v>
      </c>
      <c r="AU5170" s="236" t="s">
        <v>85</v>
      </c>
      <c r="AV5170" s="15" t="s">
        <v>79</v>
      </c>
      <c r="AW5170" s="15" t="s">
        <v>33</v>
      </c>
      <c r="AX5170" s="15" t="s">
        <v>72</v>
      </c>
      <c r="AY5170" s="236" t="s">
        <v>525</v>
      </c>
    </row>
    <row r="5171" spans="2:51" s="13" customFormat="1" ht="11.25">
      <c r="B5171" s="204"/>
      <c r="C5171" s="205"/>
      <c r="D5171" s="206" t="s">
        <v>546</v>
      </c>
      <c r="E5171" s="207" t="s">
        <v>19</v>
      </c>
      <c r="F5171" s="208" t="s">
        <v>4853</v>
      </c>
      <c r="G5171" s="205"/>
      <c r="H5171" s="209">
        <v>1.32</v>
      </c>
      <c r="I5171" s="210"/>
      <c r="J5171" s="205"/>
      <c r="K5171" s="205"/>
      <c r="L5171" s="211"/>
      <c r="M5171" s="212"/>
      <c r="N5171" s="213"/>
      <c r="O5171" s="213"/>
      <c r="P5171" s="213"/>
      <c r="Q5171" s="213"/>
      <c r="R5171" s="213"/>
      <c r="S5171" s="213"/>
      <c r="T5171" s="214"/>
      <c r="AT5171" s="215" t="s">
        <v>546</v>
      </c>
      <c r="AU5171" s="215" t="s">
        <v>85</v>
      </c>
      <c r="AV5171" s="13" t="s">
        <v>85</v>
      </c>
      <c r="AW5171" s="13" t="s">
        <v>33</v>
      </c>
      <c r="AX5171" s="13" t="s">
        <v>72</v>
      </c>
      <c r="AY5171" s="215" t="s">
        <v>525</v>
      </c>
    </row>
    <row r="5172" spans="2:51" s="15" customFormat="1" ht="11.25">
      <c r="B5172" s="227"/>
      <c r="C5172" s="228"/>
      <c r="D5172" s="206" t="s">
        <v>546</v>
      </c>
      <c r="E5172" s="229" t="s">
        <v>19</v>
      </c>
      <c r="F5172" s="230" t="s">
        <v>1993</v>
      </c>
      <c r="G5172" s="228"/>
      <c r="H5172" s="229" t="s">
        <v>19</v>
      </c>
      <c r="I5172" s="231"/>
      <c r="J5172" s="228"/>
      <c r="K5172" s="228"/>
      <c r="L5172" s="232"/>
      <c r="M5172" s="233"/>
      <c r="N5172" s="234"/>
      <c r="O5172" s="234"/>
      <c r="P5172" s="234"/>
      <c r="Q5172" s="234"/>
      <c r="R5172" s="234"/>
      <c r="S5172" s="234"/>
      <c r="T5172" s="235"/>
      <c r="AT5172" s="236" t="s">
        <v>546</v>
      </c>
      <c r="AU5172" s="236" t="s">
        <v>85</v>
      </c>
      <c r="AV5172" s="15" t="s">
        <v>79</v>
      </c>
      <c r="AW5172" s="15" t="s">
        <v>33</v>
      </c>
      <c r="AX5172" s="15" t="s">
        <v>72</v>
      </c>
      <c r="AY5172" s="236" t="s">
        <v>525</v>
      </c>
    </row>
    <row r="5173" spans="2:51" s="13" customFormat="1" ht="11.25">
      <c r="B5173" s="204"/>
      <c r="C5173" s="205"/>
      <c r="D5173" s="206" t="s">
        <v>546</v>
      </c>
      <c r="E5173" s="207" t="s">
        <v>19</v>
      </c>
      <c r="F5173" s="208" t="s">
        <v>4854</v>
      </c>
      <c r="G5173" s="205"/>
      <c r="H5173" s="209">
        <v>0.76500000000000001</v>
      </c>
      <c r="I5173" s="210"/>
      <c r="J5173" s="205"/>
      <c r="K5173" s="205"/>
      <c r="L5173" s="211"/>
      <c r="M5173" s="212"/>
      <c r="N5173" s="213"/>
      <c r="O5173" s="213"/>
      <c r="P5173" s="213"/>
      <c r="Q5173" s="213"/>
      <c r="R5173" s="213"/>
      <c r="S5173" s="213"/>
      <c r="T5173" s="214"/>
      <c r="AT5173" s="215" t="s">
        <v>546</v>
      </c>
      <c r="AU5173" s="215" t="s">
        <v>85</v>
      </c>
      <c r="AV5173" s="13" t="s">
        <v>85</v>
      </c>
      <c r="AW5173" s="13" t="s">
        <v>33</v>
      </c>
      <c r="AX5173" s="13" t="s">
        <v>72</v>
      </c>
      <c r="AY5173" s="215" t="s">
        <v>525</v>
      </c>
    </row>
    <row r="5174" spans="2:51" s="15" customFormat="1" ht="11.25">
      <c r="B5174" s="227"/>
      <c r="C5174" s="228"/>
      <c r="D5174" s="206" t="s">
        <v>546</v>
      </c>
      <c r="E5174" s="229" t="s">
        <v>19</v>
      </c>
      <c r="F5174" s="230" t="s">
        <v>2026</v>
      </c>
      <c r="G5174" s="228"/>
      <c r="H5174" s="229" t="s">
        <v>19</v>
      </c>
      <c r="I5174" s="231"/>
      <c r="J5174" s="228"/>
      <c r="K5174" s="228"/>
      <c r="L5174" s="232"/>
      <c r="M5174" s="233"/>
      <c r="N5174" s="234"/>
      <c r="O5174" s="234"/>
      <c r="P5174" s="234"/>
      <c r="Q5174" s="234"/>
      <c r="R5174" s="234"/>
      <c r="S5174" s="234"/>
      <c r="T5174" s="235"/>
      <c r="AT5174" s="236" t="s">
        <v>546</v>
      </c>
      <c r="AU5174" s="236" t="s">
        <v>85</v>
      </c>
      <c r="AV5174" s="15" t="s">
        <v>79</v>
      </c>
      <c r="AW5174" s="15" t="s">
        <v>33</v>
      </c>
      <c r="AX5174" s="15" t="s">
        <v>72</v>
      </c>
      <c r="AY5174" s="236" t="s">
        <v>525</v>
      </c>
    </row>
    <row r="5175" spans="2:51" s="13" customFormat="1" ht="11.25">
      <c r="B5175" s="204"/>
      <c r="C5175" s="205"/>
      <c r="D5175" s="206" t="s">
        <v>546</v>
      </c>
      <c r="E5175" s="207" t="s">
        <v>19</v>
      </c>
      <c r="F5175" s="208" t="s">
        <v>4855</v>
      </c>
      <c r="G5175" s="205"/>
      <c r="H5175" s="209">
        <v>1.35</v>
      </c>
      <c r="I5175" s="210"/>
      <c r="J5175" s="205"/>
      <c r="K5175" s="205"/>
      <c r="L5175" s="211"/>
      <c r="M5175" s="212"/>
      <c r="N5175" s="213"/>
      <c r="O5175" s="213"/>
      <c r="P5175" s="213"/>
      <c r="Q5175" s="213"/>
      <c r="R5175" s="213"/>
      <c r="S5175" s="213"/>
      <c r="T5175" s="214"/>
      <c r="AT5175" s="215" t="s">
        <v>546</v>
      </c>
      <c r="AU5175" s="215" t="s">
        <v>85</v>
      </c>
      <c r="AV5175" s="13" t="s">
        <v>85</v>
      </c>
      <c r="AW5175" s="13" t="s">
        <v>33</v>
      </c>
      <c r="AX5175" s="13" t="s">
        <v>72</v>
      </c>
      <c r="AY5175" s="215" t="s">
        <v>525</v>
      </c>
    </row>
    <row r="5176" spans="2:51" s="15" customFormat="1" ht="11.25">
      <c r="B5176" s="227"/>
      <c r="C5176" s="228"/>
      <c r="D5176" s="206" t="s">
        <v>546</v>
      </c>
      <c r="E5176" s="229" t="s">
        <v>19</v>
      </c>
      <c r="F5176" s="230" t="s">
        <v>1916</v>
      </c>
      <c r="G5176" s="228"/>
      <c r="H5176" s="229" t="s">
        <v>19</v>
      </c>
      <c r="I5176" s="231"/>
      <c r="J5176" s="228"/>
      <c r="K5176" s="228"/>
      <c r="L5176" s="232"/>
      <c r="M5176" s="233"/>
      <c r="N5176" s="234"/>
      <c r="O5176" s="234"/>
      <c r="P5176" s="234"/>
      <c r="Q5176" s="234"/>
      <c r="R5176" s="234"/>
      <c r="S5176" s="234"/>
      <c r="T5176" s="235"/>
      <c r="AT5176" s="236" t="s">
        <v>546</v>
      </c>
      <c r="AU5176" s="236" t="s">
        <v>85</v>
      </c>
      <c r="AV5176" s="15" t="s">
        <v>79</v>
      </c>
      <c r="AW5176" s="15" t="s">
        <v>33</v>
      </c>
      <c r="AX5176" s="15" t="s">
        <v>72</v>
      </c>
      <c r="AY5176" s="236" t="s">
        <v>525</v>
      </c>
    </row>
    <row r="5177" spans="2:51" s="13" customFormat="1" ht="11.25">
      <c r="B5177" s="204"/>
      <c r="C5177" s="205"/>
      <c r="D5177" s="206" t="s">
        <v>546</v>
      </c>
      <c r="E5177" s="207" t="s">
        <v>19</v>
      </c>
      <c r="F5177" s="208" t="s">
        <v>4856</v>
      </c>
      <c r="G5177" s="205"/>
      <c r="H5177" s="209">
        <v>2.355</v>
      </c>
      <c r="I5177" s="210"/>
      <c r="J5177" s="205"/>
      <c r="K5177" s="205"/>
      <c r="L5177" s="211"/>
      <c r="M5177" s="212"/>
      <c r="N5177" s="213"/>
      <c r="O5177" s="213"/>
      <c r="P5177" s="213"/>
      <c r="Q5177" s="213"/>
      <c r="R5177" s="213"/>
      <c r="S5177" s="213"/>
      <c r="T5177" s="214"/>
      <c r="AT5177" s="215" t="s">
        <v>546</v>
      </c>
      <c r="AU5177" s="215" t="s">
        <v>85</v>
      </c>
      <c r="AV5177" s="13" t="s">
        <v>85</v>
      </c>
      <c r="AW5177" s="13" t="s">
        <v>33</v>
      </c>
      <c r="AX5177" s="13" t="s">
        <v>72</v>
      </c>
      <c r="AY5177" s="215" t="s">
        <v>525</v>
      </c>
    </row>
    <row r="5178" spans="2:51" s="15" customFormat="1" ht="11.25">
      <c r="B5178" s="227"/>
      <c r="C5178" s="228"/>
      <c r="D5178" s="206" t="s">
        <v>546</v>
      </c>
      <c r="E5178" s="229" t="s">
        <v>19</v>
      </c>
      <c r="F5178" s="230" t="s">
        <v>2047</v>
      </c>
      <c r="G5178" s="228"/>
      <c r="H5178" s="229" t="s">
        <v>19</v>
      </c>
      <c r="I5178" s="231"/>
      <c r="J5178" s="228"/>
      <c r="K5178" s="228"/>
      <c r="L5178" s="232"/>
      <c r="M5178" s="233"/>
      <c r="N5178" s="234"/>
      <c r="O5178" s="234"/>
      <c r="P5178" s="234"/>
      <c r="Q5178" s="234"/>
      <c r="R5178" s="234"/>
      <c r="S5178" s="234"/>
      <c r="T5178" s="235"/>
      <c r="AT5178" s="236" t="s">
        <v>546</v>
      </c>
      <c r="AU5178" s="236" t="s">
        <v>85</v>
      </c>
      <c r="AV5178" s="15" t="s">
        <v>79</v>
      </c>
      <c r="AW5178" s="15" t="s">
        <v>33</v>
      </c>
      <c r="AX5178" s="15" t="s">
        <v>72</v>
      </c>
      <c r="AY5178" s="236" t="s">
        <v>525</v>
      </c>
    </row>
    <row r="5179" spans="2:51" s="13" customFormat="1" ht="11.25">
      <c r="B5179" s="204"/>
      <c r="C5179" s="205"/>
      <c r="D5179" s="206" t="s">
        <v>546</v>
      </c>
      <c r="E5179" s="207" t="s">
        <v>19</v>
      </c>
      <c r="F5179" s="208" t="s">
        <v>4857</v>
      </c>
      <c r="G5179" s="205"/>
      <c r="H5179" s="209">
        <v>3.0110000000000001</v>
      </c>
      <c r="I5179" s="210"/>
      <c r="J5179" s="205"/>
      <c r="K5179" s="205"/>
      <c r="L5179" s="211"/>
      <c r="M5179" s="212"/>
      <c r="N5179" s="213"/>
      <c r="O5179" s="213"/>
      <c r="P5179" s="213"/>
      <c r="Q5179" s="213"/>
      <c r="R5179" s="213"/>
      <c r="S5179" s="213"/>
      <c r="T5179" s="214"/>
      <c r="AT5179" s="215" t="s">
        <v>546</v>
      </c>
      <c r="AU5179" s="215" t="s">
        <v>85</v>
      </c>
      <c r="AV5179" s="13" t="s">
        <v>85</v>
      </c>
      <c r="AW5179" s="13" t="s">
        <v>33</v>
      </c>
      <c r="AX5179" s="13" t="s">
        <v>72</v>
      </c>
      <c r="AY5179" s="215" t="s">
        <v>525</v>
      </c>
    </row>
    <row r="5180" spans="2:51" s="15" customFormat="1" ht="11.25">
      <c r="B5180" s="227"/>
      <c r="C5180" s="228"/>
      <c r="D5180" s="206" t="s">
        <v>546</v>
      </c>
      <c r="E5180" s="229" t="s">
        <v>19</v>
      </c>
      <c r="F5180" s="230" t="s">
        <v>2055</v>
      </c>
      <c r="G5180" s="228"/>
      <c r="H5180" s="229" t="s">
        <v>19</v>
      </c>
      <c r="I5180" s="231"/>
      <c r="J5180" s="228"/>
      <c r="K5180" s="228"/>
      <c r="L5180" s="232"/>
      <c r="M5180" s="233"/>
      <c r="N5180" s="234"/>
      <c r="O5180" s="234"/>
      <c r="P5180" s="234"/>
      <c r="Q5180" s="234"/>
      <c r="R5180" s="234"/>
      <c r="S5180" s="234"/>
      <c r="T5180" s="235"/>
      <c r="AT5180" s="236" t="s">
        <v>546</v>
      </c>
      <c r="AU5180" s="236" t="s">
        <v>85</v>
      </c>
      <c r="AV5180" s="15" t="s">
        <v>79</v>
      </c>
      <c r="AW5180" s="15" t="s">
        <v>33</v>
      </c>
      <c r="AX5180" s="15" t="s">
        <v>72</v>
      </c>
      <c r="AY5180" s="236" t="s">
        <v>525</v>
      </c>
    </row>
    <row r="5181" spans="2:51" s="13" customFormat="1" ht="11.25">
      <c r="B5181" s="204"/>
      <c r="C5181" s="205"/>
      <c r="D5181" s="206" t="s">
        <v>546</v>
      </c>
      <c r="E5181" s="207" t="s">
        <v>19</v>
      </c>
      <c r="F5181" s="208" t="s">
        <v>4858</v>
      </c>
      <c r="G5181" s="205"/>
      <c r="H5181" s="209">
        <v>0.73499999999999999</v>
      </c>
      <c r="I5181" s="210"/>
      <c r="J5181" s="205"/>
      <c r="K5181" s="205"/>
      <c r="L5181" s="211"/>
      <c r="M5181" s="212"/>
      <c r="N5181" s="213"/>
      <c r="O5181" s="213"/>
      <c r="P5181" s="213"/>
      <c r="Q5181" s="213"/>
      <c r="R5181" s="213"/>
      <c r="S5181" s="213"/>
      <c r="T5181" s="214"/>
      <c r="AT5181" s="215" t="s">
        <v>546</v>
      </c>
      <c r="AU5181" s="215" t="s">
        <v>85</v>
      </c>
      <c r="AV5181" s="13" t="s">
        <v>85</v>
      </c>
      <c r="AW5181" s="13" t="s">
        <v>33</v>
      </c>
      <c r="AX5181" s="13" t="s">
        <v>72</v>
      </c>
      <c r="AY5181" s="215" t="s">
        <v>525</v>
      </c>
    </row>
    <row r="5182" spans="2:51" s="15" customFormat="1" ht="11.25">
      <c r="B5182" s="227"/>
      <c r="C5182" s="228"/>
      <c r="D5182" s="206" t="s">
        <v>546</v>
      </c>
      <c r="E5182" s="229" t="s">
        <v>19</v>
      </c>
      <c r="F5182" s="230" t="s">
        <v>2057</v>
      </c>
      <c r="G5182" s="228"/>
      <c r="H5182" s="229" t="s">
        <v>19</v>
      </c>
      <c r="I5182" s="231"/>
      <c r="J5182" s="228"/>
      <c r="K5182" s="228"/>
      <c r="L5182" s="232"/>
      <c r="M5182" s="233"/>
      <c r="N5182" s="234"/>
      <c r="O5182" s="234"/>
      <c r="P5182" s="234"/>
      <c r="Q5182" s="234"/>
      <c r="R5182" s="234"/>
      <c r="S5182" s="234"/>
      <c r="T5182" s="235"/>
      <c r="AT5182" s="236" t="s">
        <v>546</v>
      </c>
      <c r="AU5182" s="236" t="s">
        <v>85</v>
      </c>
      <c r="AV5182" s="15" t="s">
        <v>79</v>
      </c>
      <c r="AW5182" s="15" t="s">
        <v>33</v>
      </c>
      <c r="AX5182" s="15" t="s">
        <v>72</v>
      </c>
      <c r="AY5182" s="236" t="s">
        <v>525</v>
      </c>
    </row>
    <row r="5183" spans="2:51" s="13" customFormat="1" ht="11.25">
      <c r="B5183" s="204"/>
      <c r="C5183" s="205"/>
      <c r="D5183" s="206" t="s">
        <v>546</v>
      </c>
      <c r="E5183" s="207" t="s">
        <v>19</v>
      </c>
      <c r="F5183" s="208" t="s">
        <v>4859</v>
      </c>
      <c r="G5183" s="205"/>
      <c r="H5183" s="209">
        <v>0.85699999999999998</v>
      </c>
      <c r="I5183" s="210"/>
      <c r="J5183" s="205"/>
      <c r="K5183" s="205"/>
      <c r="L5183" s="211"/>
      <c r="M5183" s="212"/>
      <c r="N5183" s="213"/>
      <c r="O5183" s="213"/>
      <c r="P5183" s="213"/>
      <c r="Q5183" s="213"/>
      <c r="R5183" s="213"/>
      <c r="S5183" s="213"/>
      <c r="T5183" s="214"/>
      <c r="AT5183" s="215" t="s">
        <v>546</v>
      </c>
      <c r="AU5183" s="215" t="s">
        <v>85</v>
      </c>
      <c r="AV5183" s="13" t="s">
        <v>85</v>
      </c>
      <c r="AW5183" s="13" t="s">
        <v>33</v>
      </c>
      <c r="AX5183" s="13" t="s">
        <v>72</v>
      </c>
      <c r="AY5183" s="215" t="s">
        <v>525</v>
      </c>
    </row>
    <row r="5184" spans="2:51" s="15" customFormat="1" ht="11.25">
      <c r="B5184" s="227"/>
      <c r="C5184" s="228"/>
      <c r="D5184" s="206" t="s">
        <v>546</v>
      </c>
      <c r="E5184" s="229" t="s">
        <v>19</v>
      </c>
      <c r="F5184" s="230" t="s">
        <v>2059</v>
      </c>
      <c r="G5184" s="228"/>
      <c r="H5184" s="229" t="s">
        <v>19</v>
      </c>
      <c r="I5184" s="231"/>
      <c r="J5184" s="228"/>
      <c r="K5184" s="228"/>
      <c r="L5184" s="232"/>
      <c r="M5184" s="233"/>
      <c r="N5184" s="234"/>
      <c r="O5184" s="234"/>
      <c r="P5184" s="234"/>
      <c r="Q5184" s="234"/>
      <c r="R5184" s="234"/>
      <c r="S5184" s="234"/>
      <c r="T5184" s="235"/>
      <c r="AT5184" s="236" t="s">
        <v>546</v>
      </c>
      <c r="AU5184" s="236" t="s">
        <v>85</v>
      </c>
      <c r="AV5184" s="15" t="s">
        <v>79</v>
      </c>
      <c r="AW5184" s="15" t="s">
        <v>33</v>
      </c>
      <c r="AX5184" s="15" t="s">
        <v>72</v>
      </c>
      <c r="AY5184" s="236" t="s">
        <v>525</v>
      </c>
    </row>
    <row r="5185" spans="1:65" s="13" customFormat="1" ht="11.25">
      <c r="B5185" s="204"/>
      <c r="C5185" s="205"/>
      <c r="D5185" s="206" t="s">
        <v>546</v>
      </c>
      <c r="E5185" s="207" t="s">
        <v>19</v>
      </c>
      <c r="F5185" s="208" t="s">
        <v>4860</v>
      </c>
      <c r="G5185" s="205"/>
      <c r="H5185" s="209">
        <v>1.05</v>
      </c>
      <c r="I5185" s="210"/>
      <c r="J5185" s="205"/>
      <c r="K5185" s="205"/>
      <c r="L5185" s="211"/>
      <c r="M5185" s="212"/>
      <c r="N5185" s="213"/>
      <c r="O5185" s="213"/>
      <c r="P5185" s="213"/>
      <c r="Q5185" s="213"/>
      <c r="R5185" s="213"/>
      <c r="S5185" s="213"/>
      <c r="T5185" s="214"/>
      <c r="AT5185" s="215" t="s">
        <v>546</v>
      </c>
      <c r="AU5185" s="215" t="s">
        <v>85</v>
      </c>
      <c r="AV5185" s="13" t="s">
        <v>85</v>
      </c>
      <c r="AW5185" s="13" t="s">
        <v>33</v>
      </c>
      <c r="AX5185" s="13" t="s">
        <v>72</v>
      </c>
      <c r="AY5185" s="215" t="s">
        <v>525</v>
      </c>
    </row>
    <row r="5186" spans="1:65" s="15" customFormat="1" ht="11.25">
      <c r="B5186" s="227"/>
      <c r="C5186" s="228"/>
      <c r="D5186" s="206" t="s">
        <v>546</v>
      </c>
      <c r="E5186" s="229" t="s">
        <v>19</v>
      </c>
      <c r="F5186" s="230" t="s">
        <v>2085</v>
      </c>
      <c r="G5186" s="228"/>
      <c r="H5186" s="229" t="s">
        <v>19</v>
      </c>
      <c r="I5186" s="231"/>
      <c r="J5186" s="228"/>
      <c r="K5186" s="228"/>
      <c r="L5186" s="232"/>
      <c r="M5186" s="233"/>
      <c r="N5186" s="234"/>
      <c r="O5186" s="234"/>
      <c r="P5186" s="234"/>
      <c r="Q5186" s="234"/>
      <c r="R5186" s="234"/>
      <c r="S5186" s="234"/>
      <c r="T5186" s="235"/>
      <c r="AT5186" s="236" t="s">
        <v>546</v>
      </c>
      <c r="AU5186" s="236" t="s">
        <v>85</v>
      </c>
      <c r="AV5186" s="15" t="s">
        <v>79</v>
      </c>
      <c r="AW5186" s="15" t="s">
        <v>33</v>
      </c>
      <c r="AX5186" s="15" t="s">
        <v>72</v>
      </c>
      <c r="AY5186" s="236" t="s">
        <v>525</v>
      </c>
    </row>
    <row r="5187" spans="1:65" s="13" customFormat="1" ht="11.25">
      <c r="B5187" s="204"/>
      <c r="C5187" s="205"/>
      <c r="D5187" s="206" t="s">
        <v>546</v>
      </c>
      <c r="E5187" s="207" t="s">
        <v>19</v>
      </c>
      <c r="F5187" s="208" t="s">
        <v>4861</v>
      </c>
      <c r="G5187" s="205"/>
      <c r="H5187" s="209">
        <v>1.38</v>
      </c>
      <c r="I5187" s="210"/>
      <c r="J5187" s="205"/>
      <c r="K5187" s="205"/>
      <c r="L5187" s="211"/>
      <c r="M5187" s="212"/>
      <c r="N5187" s="213"/>
      <c r="O5187" s="213"/>
      <c r="P5187" s="213"/>
      <c r="Q5187" s="213"/>
      <c r="R5187" s="213"/>
      <c r="S5187" s="213"/>
      <c r="T5187" s="214"/>
      <c r="AT5187" s="215" t="s">
        <v>546</v>
      </c>
      <c r="AU5187" s="215" t="s">
        <v>85</v>
      </c>
      <c r="AV5187" s="13" t="s">
        <v>85</v>
      </c>
      <c r="AW5187" s="13" t="s">
        <v>33</v>
      </c>
      <c r="AX5187" s="13" t="s">
        <v>72</v>
      </c>
      <c r="AY5187" s="215" t="s">
        <v>525</v>
      </c>
    </row>
    <row r="5188" spans="1:65" s="15" customFormat="1" ht="11.25">
      <c r="B5188" s="227"/>
      <c r="C5188" s="228"/>
      <c r="D5188" s="206" t="s">
        <v>546</v>
      </c>
      <c r="E5188" s="229" t="s">
        <v>19</v>
      </c>
      <c r="F5188" s="230" t="s">
        <v>1831</v>
      </c>
      <c r="G5188" s="228"/>
      <c r="H5188" s="229" t="s">
        <v>19</v>
      </c>
      <c r="I5188" s="231"/>
      <c r="J5188" s="228"/>
      <c r="K5188" s="228"/>
      <c r="L5188" s="232"/>
      <c r="M5188" s="233"/>
      <c r="N5188" s="234"/>
      <c r="O5188" s="234"/>
      <c r="P5188" s="234"/>
      <c r="Q5188" s="234"/>
      <c r="R5188" s="234"/>
      <c r="S5188" s="234"/>
      <c r="T5188" s="235"/>
      <c r="AT5188" s="236" t="s">
        <v>546</v>
      </c>
      <c r="AU5188" s="236" t="s">
        <v>85</v>
      </c>
      <c r="AV5188" s="15" t="s">
        <v>79</v>
      </c>
      <c r="AW5188" s="15" t="s">
        <v>33</v>
      </c>
      <c r="AX5188" s="15" t="s">
        <v>72</v>
      </c>
      <c r="AY5188" s="236" t="s">
        <v>525</v>
      </c>
    </row>
    <row r="5189" spans="1:65" s="13" customFormat="1" ht="11.25">
      <c r="B5189" s="204"/>
      <c r="C5189" s="205"/>
      <c r="D5189" s="206" t="s">
        <v>546</v>
      </c>
      <c r="E5189" s="207" t="s">
        <v>19</v>
      </c>
      <c r="F5189" s="208" t="s">
        <v>4862</v>
      </c>
      <c r="G5189" s="205"/>
      <c r="H5189" s="209">
        <v>1.38</v>
      </c>
      <c r="I5189" s="210"/>
      <c r="J5189" s="205"/>
      <c r="K5189" s="205"/>
      <c r="L5189" s="211"/>
      <c r="M5189" s="212"/>
      <c r="N5189" s="213"/>
      <c r="O5189" s="213"/>
      <c r="P5189" s="213"/>
      <c r="Q5189" s="213"/>
      <c r="R5189" s="213"/>
      <c r="S5189" s="213"/>
      <c r="T5189" s="214"/>
      <c r="AT5189" s="215" t="s">
        <v>546</v>
      </c>
      <c r="AU5189" s="215" t="s">
        <v>85</v>
      </c>
      <c r="AV5189" s="13" t="s">
        <v>85</v>
      </c>
      <c r="AW5189" s="13" t="s">
        <v>33</v>
      </c>
      <c r="AX5189" s="13" t="s">
        <v>72</v>
      </c>
      <c r="AY5189" s="215" t="s">
        <v>525</v>
      </c>
    </row>
    <row r="5190" spans="1:65" s="15" customFormat="1" ht="11.25">
      <c r="B5190" s="227"/>
      <c r="C5190" s="228"/>
      <c r="D5190" s="206" t="s">
        <v>546</v>
      </c>
      <c r="E5190" s="229" t="s">
        <v>19</v>
      </c>
      <c r="F5190" s="230" t="s">
        <v>2119</v>
      </c>
      <c r="G5190" s="228"/>
      <c r="H5190" s="229" t="s">
        <v>19</v>
      </c>
      <c r="I5190" s="231"/>
      <c r="J5190" s="228"/>
      <c r="K5190" s="228"/>
      <c r="L5190" s="232"/>
      <c r="M5190" s="233"/>
      <c r="N5190" s="234"/>
      <c r="O5190" s="234"/>
      <c r="P5190" s="234"/>
      <c r="Q5190" s="234"/>
      <c r="R5190" s="234"/>
      <c r="S5190" s="234"/>
      <c r="T5190" s="235"/>
      <c r="AT5190" s="236" t="s">
        <v>546</v>
      </c>
      <c r="AU5190" s="236" t="s">
        <v>85</v>
      </c>
      <c r="AV5190" s="15" t="s">
        <v>79</v>
      </c>
      <c r="AW5190" s="15" t="s">
        <v>33</v>
      </c>
      <c r="AX5190" s="15" t="s">
        <v>72</v>
      </c>
      <c r="AY5190" s="236" t="s">
        <v>525</v>
      </c>
    </row>
    <row r="5191" spans="1:65" s="13" customFormat="1" ht="11.25">
      <c r="B5191" s="204"/>
      <c r="C5191" s="205"/>
      <c r="D5191" s="206" t="s">
        <v>546</v>
      </c>
      <c r="E5191" s="207" t="s">
        <v>19</v>
      </c>
      <c r="F5191" s="208" t="s">
        <v>4862</v>
      </c>
      <c r="G5191" s="205"/>
      <c r="H5191" s="209">
        <v>1.38</v>
      </c>
      <c r="I5191" s="210"/>
      <c r="J5191" s="205"/>
      <c r="K5191" s="205"/>
      <c r="L5191" s="211"/>
      <c r="M5191" s="212"/>
      <c r="N5191" s="213"/>
      <c r="O5191" s="213"/>
      <c r="P5191" s="213"/>
      <c r="Q5191" s="213"/>
      <c r="R5191" s="213"/>
      <c r="S5191" s="213"/>
      <c r="T5191" s="214"/>
      <c r="AT5191" s="215" t="s">
        <v>546</v>
      </c>
      <c r="AU5191" s="215" t="s">
        <v>85</v>
      </c>
      <c r="AV5191" s="13" t="s">
        <v>85</v>
      </c>
      <c r="AW5191" s="13" t="s">
        <v>33</v>
      </c>
      <c r="AX5191" s="13" t="s">
        <v>72</v>
      </c>
      <c r="AY5191" s="215" t="s">
        <v>525</v>
      </c>
    </row>
    <row r="5192" spans="1:65" s="15" customFormat="1" ht="11.25">
      <c r="B5192" s="227"/>
      <c r="C5192" s="228"/>
      <c r="D5192" s="206" t="s">
        <v>546</v>
      </c>
      <c r="E5192" s="229" t="s">
        <v>19</v>
      </c>
      <c r="F5192" s="230" t="s">
        <v>1829</v>
      </c>
      <c r="G5192" s="228"/>
      <c r="H5192" s="229" t="s">
        <v>19</v>
      </c>
      <c r="I5192" s="231"/>
      <c r="J5192" s="228"/>
      <c r="K5192" s="228"/>
      <c r="L5192" s="232"/>
      <c r="M5192" s="233"/>
      <c r="N5192" s="234"/>
      <c r="O5192" s="234"/>
      <c r="P5192" s="234"/>
      <c r="Q5192" s="234"/>
      <c r="R5192" s="234"/>
      <c r="S5192" s="234"/>
      <c r="T5192" s="235"/>
      <c r="AT5192" s="236" t="s">
        <v>546</v>
      </c>
      <c r="AU5192" s="236" t="s">
        <v>85</v>
      </c>
      <c r="AV5192" s="15" t="s">
        <v>79</v>
      </c>
      <c r="AW5192" s="15" t="s">
        <v>33</v>
      </c>
      <c r="AX5192" s="15" t="s">
        <v>72</v>
      </c>
      <c r="AY5192" s="236" t="s">
        <v>525</v>
      </c>
    </row>
    <row r="5193" spans="1:65" s="13" customFormat="1" ht="11.25">
      <c r="B5193" s="204"/>
      <c r="C5193" s="205"/>
      <c r="D5193" s="206" t="s">
        <v>546</v>
      </c>
      <c r="E5193" s="207" t="s">
        <v>19</v>
      </c>
      <c r="F5193" s="208" t="s">
        <v>4862</v>
      </c>
      <c r="G5193" s="205"/>
      <c r="H5193" s="209">
        <v>1.38</v>
      </c>
      <c r="I5193" s="210"/>
      <c r="J5193" s="205"/>
      <c r="K5193" s="205"/>
      <c r="L5193" s="211"/>
      <c r="M5193" s="212"/>
      <c r="N5193" s="213"/>
      <c r="O5193" s="213"/>
      <c r="P5193" s="213"/>
      <c r="Q5193" s="213"/>
      <c r="R5193" s="213"/>
      <c r="S5193" s="213"/>
      <c r="T5193" s="214"/>
      <c r="AT5193" s="215" t="s">
        <v>546</v>
      </c>
      <c r="AU5193" s="215" t="s">
        <v>85</v>
      </c>
      <c r="AV5193" s="13" t="s">
        <v>85</v>
      </c>
      <c r="AW5193" s="13" t="s">
        <v>33</v>
      </c>
      <c r="AX5193" s="13" t="s">
        <v>72</v>
      </c>
      <c r="AY5193" s="215" t="s">
        <v>525</v>
      </c>
    </row>
    <row r="5194" spans="1:65" s="16" customFormat="1" ht="11.25">
      <c r="B5194" s="237"/>
      <c r="C5194" s="238"/>
      <c r="D5194" s="206" t="s">
        <v>546</v>
      </c>
      <c r="E5194" s="239" t="s">
        <v>19</v>
      </c>
      <c r="F5194" s="240" t="s">
        <v>590</v>
      </c>
      <c r="G5194" s="238"/>
      <c r="H5194" s="241">
        <v>26.108000000000001</v>
      </c>
      <c r="I5194" s="242"/>
      <c r="J5194" s="238"/>
      <c r="K5194" s="238"/>
      <c r="L5194" s="243"/>
      <c r="M5194" s="244"/>
      <c r="N5194" s="245"/>
      <c r="O5194" s="245"/>
      <c r="P5194" s="245"/>
      <c r="Q5194" s="245"/>
      <c r="R5194" s="245"/>
      <c r="S5194" s="245"/>
      <c r="T5194" s="246"/>
      <c r="AT5194" s="247" t="s">
        <v>546</v>
      </c>
      <c r="AU5194" s="247" t="s">
        <v>85</v>
      </c>
      <c r="AV5194" s="16" t="s">
        <v>573</v>
      </c>
      <c r="AW5194" s="16" t="s">
        <v>33</v>
      </c>
      <c r="AX5194" s="16" t="s">
        <v>72</v>
      </c>
      <c r="AY5194" s="247" t="s">
        <v>525</v>
      </c>
    </row>
    <row r="5195" spans="1:65" s="14" customFormat="1" ht="11.25">
      <c r="B5195" s="216"/>
      <c r="C5195" s="217"/>
      <c r="D5195" s="206" t="s">
        <v>546</v>
      </c>
      <c r="E5195" s="218" t="s">
        <v>19</v>
      </c>
      <c r="F5195" s="219" t="s">
        <v>552</v>
      </c>
      <c r="G5195" s="217"/>
      <c r="H5195" s="220">
        <v>462.03899999999999</v>
      </c>
      <c r="I5195" s="221"/>
      <c r="J5195" s="217"/>
      <c r="K5195" s="217"/>
      <c r="L5195" s="222"/>
      <c r="M5195" s="223"/>
      <c r="N5195" s="224"/>
      <c r="O5195" s="224"/>
      <c r="P5195" s="224"/>
      <c r="Q5195" s="224"/>
      <c r="R5195" s="224"/>
      <c r="S5195" s="224"/>
      <c r="T5195" s="225"/>
      <c r="AT5195" s="226" t="s">
        <v>546</v>
      </c>
      <c r="AU5195" s="226" t="s">
        <v>85</v>
      </c>
      <c r="AV5195" s="14" t="s">
        <v>537</v>
      </c>
      <c r="AW5195" s="14" t="s">
        <v>33</v>
      </c>
      <c r="AX5195" s="14" t="s">
        <v>79</v>
      </c>
      <c r="AY5195" s="226" t="s">
        <v>525</v>
      </c>
    </row>
    <row r="5196" spans="1:65" s="2" customFormat="1" ht="24.2" customHeight="1">
      <c r="A5196" s="38"/>
      <c r="B5196" s="39"/>
      <c r="C5196" s="186" t="s">
        <v>4863</v>
      </c>
      <c r="D5196" s="186" t="s">
        <v>533</v>
      </c>
      <c r="E5196" s="187" t="s">
        <v>4864</v>
      </c>
      <c r="F5196" s="188" t="s">
        <v>4865</v>
      </c>
      <c r="G5196" s="189" t="s">
        <v>651</v>
      </c>
      <c r="H5196" s="190">
        <v>66</v>
      </c>
      <c r="I5196" s="191"/>
      <c r="J5196" s="192">
        <f>ROUND(I5196*H5196,2)</f>
        <v>0</v>
      </c>
      <c r="K5196" s="188" t="s">
        <v>536</v>
      </c>
      <c r="L5196" s="43"/>
      <c r="M5196" s="193" t="s">
        <v>19</v>
      </c>
      <c r="N5196" s="194" t="s">
        <v>44</v>
      </c>
      <c r="O5196" s="68"/>
      <c r="P5196" s="195">
        <f>O5196*H5196</f>
        <v>0</v>
      </c>
      <c r="Q5196" s="195">
        <v>2.1000000000000001E-4</v>
      </c>
      <c r="R5196" s="195">
        <f>Q5196*H5196</f>
        <v>1.3860000000000001E-2</v>
      </c>
      <c r="S5196" s="195">
        <v>0</v>
      </c>
      <c r="T5196" s="196">
        <f>S5196*H5196</f>
        <v>0</v>
      </c>
      <c r="U5196" s="38"/>
      <c r="V5196" s="38"/>
      <c r="W5196" s="38"/>
      <c r="X5196" s="38"/>
      <c r="Y5196" s="38"/>
      <c r="Z5196" s="38"/>
      <c r="AA5196" s="38"/>
      <c r="AB5196" s="38"/>
      <c r="AC5196" s="38"/>
      <c r="AD5196" s="38"/>
      <c r="AE5196" s="38"/>
      <c r="AR5196" s="197" t="s">
        <v>642</v>
      </c>
      <c r="AT5196" s="197" t="s">
        <v>533</v>
      </c>
      <c r="AU5196" s="197" t="s">
        <v>85</v>
      </c>
      <c r="AY5196" s="21" t="s">
        <v>525</v>
      </c>
      <c r="BE5196" s="198">
        <f>IF(N5196="základní",J5196,0)</f>
        <v>0</v>
      </c>
      <c r="BF5196" s="198">
        <f>IF(N5196="snížená",J5196,0)</f>
        <v>0</v>
      </c>
      <c r="BG5196" s="198">
        <f>IF(N5196="zákl. přenesená",J5196,0)</f>
        <v>0</v>
      </c>
      <c r="BH5196" s="198">
        <f>IF(N5196="sníž. přenesená",J5196,0)</f>
        <v>0</v>
      </c>
      <c r="BI5196" s="198">
        <f>IF(N5196="nulová",J5196,0)</f>
        <v>0</v>
      </c>
      <c r="BJ5196" s="21" t="s">
        <v>85</v>
      </c>
      <c r="BK5196" s="198">
        <f>ROUND(I5196*H5196,2)</f>
        <v>0</v>
      </c>
      <c r="BL5196" s="21" t="s">
        <v>642</v>
      </c>
      <c r="BM5196" s="197" t="s">
        <v>4866</v>
      </c>
    </row>
    <row r="5197" spans="1:65" s="2" customFormat="1" ht="11.25">
      <c r="A5197" s="38"/>
      <c r="B5197" s="39"/>
      <c r="C5197" s="40"/>
      <c r="D5197" s="199" t="s">
        <v>542</v>
      </c>
      <c r="E5197" s="40"/>
      <c r="F5197" s="200" t="s">
        <v>4867</v>
      </c>
      <c r="G5197" s="40"/>
      <c r="H5197" s="40"/>
      <c r="I5197" s="201"/>
      <c r="J5197" s="40"/>
      <c r="K5197" s="40"/>
      <c r="L5197" s="43"/>
      <c r="M5197" s="202"/>
      <c r="N5197" s="203"/>
      <c r="O5197" s="68"/>
      <c r="P5197" s="68"/>
      <c r="Q5197" s="68"/>
      <c r="R5197" s="68"/>
      <c r="S5197" s="68"/>
      <c r="T5197" s="69"/>
      <c r="U5197" s="38"/>
      <c r="V5197" s="38"/>
      <c r="W5197" s="38"/>
      <c r="X5197" s="38"/>
      <c r="Y5197" s="38"/>
      <c r="Z5197" s="38"/>
      <c r="AA5197" s="38"/>
      <c r="AB5197" s="38"/>
      <c r="AC5197" s="38"/>
      <c r="AD5197" s="38"/>
      <c r="AE5197" s="38"/>
      <c r="AT5197" s="21" t="s">
        <v>542</v>
      </c>
      <c r="AU5197" s="21" t="s">
        <v>85</v>
      </c>
    </row>
    <row r="5198" spans="1:65" s="13" customFormat="1" ht="11.25">
      <c r="B5198" s="204"/>
      <c r="C5198" s="205"/>
      <c r="D5198" s="206" t="s">
        <v>546</v>
      </c>
      <c r="E5198" s="207" t="s">
        <v>19</v>
      </c>
      <c r="F5198" s="208" t="s">
        <v>4868</v>
      </c>
      <c r="G5198" s="205"/>
      <c r="H5198" s="209">
        <v>66</v>
      </c>
      <c r="I5198" s="210"/>
      <c r="J5198" s="205"/>
      <c r="K5198" s="205"/>
      <c r="L5198" s="211"/>
      <c r="M5198" s="212"/>
      <c r="N5198" s="213"/>
      <c r="O5198" s="213"/>
      <c r="P5198" s="213"/>
      <c r="Q5198" s="213"/>
      <c r="R5198" s="213"/>
      <c r="S5198" s="213"/>
      <c r="T5198" s="214"/>
      <c r="AT5198" s="215" t="s">
        <v>546</v>
      </c>
      <c r="AU5198" s="215" t="s">
        <v>85</v>
      </c>
      <c r="AV5198" s="13" t="s">
        <v>85</v>
      </c>
      <c r="AW5198" s="13" t="s">
        <v>33</v>
      </c>
      <c r="AX5198" s="13" t="s">
        <v>79</v>
      </c>
      <c r="AY5198" s="215" t="s">
        <v>525</v>
      </c>
    </row>
    <row r="5199" spans="1:65" s="2" customFormat="1" ht="24.2" customHeight="1">
      <c r="A5199" s="38"/>
      <c r="B5199" s="39"/>
      <c r="C5199" s="186" t="s">
        <v>4869</v>
      </c>
      <c r="D5199" s="186" t="s">
        <v>533</v>
      </c>
      <c r="E5199" s="187" t="s">
        <v>4870</v>
      </c>
      <c r="F5199" s="188" t="s">
        <v>4871</v>
      </c>
      <c r="G5199" s="189" t="s">
        <v>651</v>
      </c>
      <c r="H5199" s="190">
        <v>2</v>
      </c>
      <c r="I5199" s="191"/>
      <c r="J5199" s="192">
        <f>ROUND(I5199*H5199,2)</f>
        <v>0</v>
      </c>
      <c r="K5199" s="188" t="s">
        <v>536</v>
      </c>
      <c r="L5199" s="43"/>
      <c r="M5199" s="193" t="s">
        <v>19</v>
      </c>
      <c r="N5199" s="194" t="s">
        <v>44</v>
      </c>
      <c r="O5199" s="68"/>
      <c r="P5199" s="195">
        <f>O5199*H5199</f>
        <v>0</v>
      </c>
      <c r="Q5199" s="195">
        <v>2.0000000000000001E-4</v>
      </c>
      <c r="R5199" s="195">
        <f>Q5199*H5199</f>
        <v>4.0000000000000002E-4</v>
      </c>
      <c r="S5199" s="195">
        <v>0</v>
      </c>
      <c r="T5199" s="196">
        <f>S5199*H5199</f>
        <v>0</v>
      </c>
      <c r="U5199" s="38"/>
      <c r="V5199" s="38"/>
      <c r="W5199" s="38"/>
      <c r="X5199" s="38"/>
      <c r="Y5199" s="38"/>
      <c r="Z5199" s="38"/>
      <c r="AA5199" s="38"/>
      <c r="AB5199" s="38"/>
      <c r="AC5199" s="38"/>
      <c r="AD5199" s="38"/>
      <c r="AE5199" s="38"/>
      <c r="AR5199" s="197" t="s">
        <v>642</v>
      </c>
      <c r="AT5199" s="197" t="s">
        <v>533</v>
      </c>
      <c r="AU5199" s="197" t="s">
        <v>85</v>
      </c>
      <c r="AY5199" s="21" t="s">
        <v>525</v>
      </c>
      <c r="BE5199" s="198">
        <f>IF(N5199="základní",J5199,0)</f>
        <v>0</v>
      </c>
      <c r="BF5199" s="198">
        <f>IF(N5199="snížená",J5199,0)</f>
        <v>0</v>
      </c>
      <c r="BG5199" s="198">
        <f>IF(N5199="zákl. přenesená",J5199,0)</f>
        <v>0</v>
      </c>
      <c r="BH5199" s="198">
        <f>IF(N5199="sníž. přenesená",J5199,0)</f>
        <v>0</v>
      </c>
      <c r="BI5199" s="198">
        <f>IF(N5199="nulová",J5199,0)</f>
        <v>0</v>
      </c>
      <c r="BJ5199" s="21" t="s">
        <v>85</v>
      </c>
      <c r="BK5199" s="198">
        <f>ROUND(I5199*H5199,2)</f>
        <v>0</v>
      </c>
      <c r="BL5199" s="21" t="s">
        <v>642</v>
      </c>
      <c r="BM5199" s="197" t="s">
        <v>4872</v>
      </c>
    </row>
    <row r="5200" spans="1:65" s="2" customFormat="1" ht="11.25">
      <c r="A5200" s="38"/>
      <c r="B5200" s="39"/>
      <c r="C5200" s="40"/>
      <c r="D5200" s="199" t="s">
        <v>542</v>
      </c>
      <c r="E5200" s="40"/>
      <c r="F5200" s="200" t="s">
        <v>4873</v>
      </c>
      <c r="G5200" s="40"/>
      <c r="H5200" s="40"/>
      <c r="I5200" s="201"/>
      <c r="J5200" s="40"/>
      <c r="K5200" s="40"/>
      <c r="L5200" s="43"/>
      <c r="M5200" s="202"/>
      <c r="N5200" s="203"/>
      <c r="O5200" s="68"/>
      <c r="P5200" s="68"/>
      <c r="Q5200" s="68"/>
      <c r="R5200" s="68"/>
      <c r="S5200" s="68"/>
      <c r="T5200" s="69"/>
      <c r="U5200" s="38"/>
      <c r="V5200" s="38"/>
      <c r="W5200" s="38"/>
      <c r="X5200" s="38"/>
      <c r="Y5200" s="38"/>
      <c r="Z5200" s="38"/>
      <c r="AA5200" s="38"/>
      <c r="AB5200" s="38"/>
      <c r="AC5200" s="38"/>
      <c r="AD5200" s="38"/>
      <c r="AE5200" s="38"/>
      <c r="AT5200" s="21" t="s">
        <v>542</v>
      </c>
      <c r="AU5200" s="21" t="s">
        <v>85</v>
      </c>
    </row>
    <row r="5201" spans="1:65" s="13" customFormat="1" ht="11.25">
      <c r="B5201" s="204"/>
      <c r="C5201" s="205"/>
      <c r="D5201" s="206" t="s">
        <v>546</v>
      </c>
      <c r="E5201" s="207" t="s">
        <v>19</v>
      </c>
      <c r="F5201" s="208" t="s">
        <v>4874</v>
      </c>
      <c r="G5201" s="205"/>
      <c r="H5201" s="209">
        <v>2</v>
      </c>
      <c r="I5201" s="210"/>
      <c r="J5201" s="205"/>
      <c r="K5201" s="205"/>
      <c r="L5201" s="211"/>
      <c r="M5201" s="212"/>
      <c r="N5201" s="213"/>
      <c r="O5201" s="213"/>
      <c r="P5201" s="213"/>
      <c r="Q5201" s="213"/>
      <c r="R5201" s="213"/>
      <c r="S5201" s="213"/>
      <c r="T5201" s="214"/>
      <c r="AT5201" s="215" t="s">
        <v>546</v>
      </c>
      <c r="AU5201" s="215" t="s">
        <v>85</v>
      </c>
      <c r="AV5201" s="13" t="s">
        <v>85</v>
      </c>
      <c r="AW5201" s="13" t="s">
        <v>33</v>
      </c>
      <c r="AX5201" s="13" t="s">
        <v>79</v>
      </c>
      <c r="AY5201" s="215" t="s">
        <v>525</v>
      </c>
    </row>
    <row r="5202" spans="1:65" s="2" customFormat="1" ht="24.2" customHeight="1">
      <c r="A5202" s="38"/>
      <c r="B5202" s="39"/>
      <c r="C5202" s="186" t="s">
        <v>4875</v>
      </c>
      <c r="D5202" s="186" t="s">
        <v>533</v>
      </c>
      <c r="E5202" s="187" t="s">
        <v>4876</v>
      </c>
      <c r="F5202" s="188" t="s">
        <v>4877</v>
      </c>
      <c r="G5202" s="189" t="s">
        <v>128</v>
      </c>
      <c r="H5202" s="190">
        <v>153.58000000000001</v>
      </c>
      <c r="I5202" s="191"/>
      <c r="J5202" s="192">
        <f>ROUND(I5202*H5202,2)</f>
        <v>0</v>
      </c>
      <c r="K5202" s="188" t="s">
        <v>536</v>
      </c>
      <c r="L5202" s="43"/>
      <c r="M5202" s="193" t="s">
        <v>19</v>
      </c>
      <c r="N5202" s="194" t="s">
        <v>44</v>
      </c>
      <c r="O5202" s="68"/>
      <c r="P5202" s="195">
        <f>O5202*H5202</f>
        <v>0</v>
      </c>
      <c r="Q5202" s="195">
        <v>1.42E-3</v>
      </c>
      <c r="R5202" s="195">
        <f>Q5202*H5202</f>
        <v>0.21808360000000002</v>
      </c>
      <c r="S5202" s="195">
        <v>0</v>
      </c>
      <c r="T5202" s="196">
        <f>S5202*H5202</f>
        <v>0</v>
      </c>
      <c r="U5202" s="38"/>
      <c r="V5202" s="38"/>
      <c r="W5202" s="38"/>
      <c r="X5202" s="38"/>
      <c r="Y5202" s="38"/>
      <c r="Z5202" s="38"/>
      <c r="AA5202" s="38"/>
      <c r="AB5202" s="38"/>
      <c r="AC5202" s="38"/>
      <c r="AD5202" s="38"/>
      <c r="AE5202" s="38"/>
      <c r="AR5202" s="197" t="s">
        <v>642</v>
      </c>
      <c r="AT5202" s="197" t="s">
        <v>533</v>
      </c>
      <c r="AU5202" s="197" t="s">
        <v>85</v>
      </c>
      <c r="AY5202" s="21" t="s">
        <v>525</v>
      </c>
      <c r="BE5202" s="198">
        <f>IF(N5202="základní",J5202,0)</f>
        <v>0</v>
      </c>
      <c r="BF5202" s="198">
        <f>IF(N5202="snížená",J5202,0)</f>
        <v>0</v>
      </c>
      <c r="BG5202" s="198">
        <f>IF(N5202="zákl. přenesená",J5202,0)</f>
        <v>0</v>
      </c>
      <c r="BH5202" s="198">
        <f>IF(N5202="sníž. přenesená",J5202,0)</f>
        <v>0</v>
      </c>
      <c r="BI5202" s="198">
        <f>IF(N5202="nulová",J5202,0)</f>
        <v>0</v>
      </c>
      <c r="BJ5202" s="21" t="s">
        <v>85</v>
      </c>
      <c r="BK5202" s="198">
        <f>ROUND(I5202*H5202,2)</f>
        <v>0</v>
      </c>
      <c r="BL5202" s="21" t="s">
        <v>642</v>
      </c>
      <c r="BM5202" s="197" t="s">
        <v>4878</v>
      </c>
    </row>
    <row r="5203" spans="1:65" s="2" customFormat="1" ht="11.25">
      <c r="A5203" s="38"/>
      <c r="B5203" s="39"/>
      <c r="C5203" s="40"/>
      <c r="D5203" s="199" t="s">
        <v>542</v>
      </c>
      <c r="E5203" s="40"/>
      <c r="F5203" s="200" t="s">
        <v>4879</v>
      </c>
      <c r="G5203" s="40"/>
      <c r="H5203" s="40"/>
      <c r="I5203" s="201"/>
      <c r="J5203" s="40"/>
      <c r="K5203" s="40"/>
      <c r="L5203" s="43"/>
      <c r="M5203" s="202"/>
      <c r="N5203" s="203"/>
      <c r="O5203" s="68"/>
      <c r="P5203" s="68"/>
      <c r="Q5203" s="68"/>
      <c r="R5203" s="68"/>
      <c r="S5203" s="68"/>
      <c r="T5203" s="69"/>
      <c r="U5203" s="38"/>
      <c r="V5203" s="38"/>
      <c r="W5203" s="38"/>
      <c r="X5203" s="38"/>
      <c r="Y5203" s="38"/>
      <c r="Z5203" s="38"/>
      <c r="AA5203" s="38"/>
      <c r="AB5203" s="38"/>
      <c r="AC5203" s="38"/>
      <c r="AD5203" s="38"/>
      <c r="AE5203" s="38"/>
      <c r="AT5203" s="21" t="s">
        <v>542</v>
      </c>
      <c r="AU5203" s="21" t="s">
        <v>85</v>
      </c>
    </row>
    <row r="5204" spans="1:65" s="15" customFormat="1" ht="11.25">
      <c r="B5204" s="227"/>
      <c r="C5204" s="228"/>
      <c r="D5204" s="206" t="s">
        <v>546</v>
      </c>
      <c r="E5204" s="229" t="s">
        <v>19</v>
      </c>
      <c r="F5204" s="230" t="s">
        <v>1887</v>
      </c>
      <c r="G5204" s="228"/>
      <c r="H5204" s="229" t="s">
        <v>19</v>
      </c>
      <c r="I5204" s="231"/>
      <c r="J5204" s="228"/>
      <c r="K5204" s="228"/>
      <c r="L5204" s="232"/>
      <c r="M5204" s="233"/>
      <c r="N5204" s="234"/>
      <c r="O5204" s="234"/>
      <c r="P5204" s="234"/>
      <c r="Q5204" s="234"/>
      <c r="R5204" s="234"/>
      <c r="S5204" s="234"/>
      <c r="T5204" s="235"/>
      <c r="AT5204" s="236" t="s">
        <v>546</v>
      </c>
      <c r="AU5204" s="236" t="s">
        <v>85</v>
      </c>
      <c r="AV5204" s="15" t="s">
        <v>79</v>
      </c>
      <c r="AW5204" s="15" t="s">
        <v>33</v>
      </c>
      <c r="AX5204" s="15" t="s">
        <v>72</v>
      </c>
      <c r="AY5204" s="236" t="s">
        <v>525</v>
      </c>
    </row>
    <row r="5205" spans="1:65" s="13" customFormat="1" ht="11.25">
      <c r="B5205" s="204"/>
      <c r="C5205" s="205"/>
      <c r="D5205" s="206" t="s">
        <v>546</v>
      </c>
      <c r="E5205" s="207" t="s">
        <v>19</v>
      </c>
      <c r="F5205" s="208" t="s">
        <v>4880</v>
      </c>
      <c r="G5205" s="205"/>
      <c r="H5205" s="209">
        <v>6.22</v>
      </c>
      <c r="I5205" s="210"/>
      <c r="J5205" s="205"/>
      <c r="K5205" s="205"/>
      <c r="L5205" s="211"/>
      <c r="M5205" s="212"/>
      <c r="N5205" s="213"/>
      <c r="O5205" s="213"/>
      <c r="P5205" s="213"/>
      <c r="Q5205" s="213"/>
      <c r="R5205" s="213"/>
      <c r="S5205" s="213"/>
      <c r="T5205" s="214"/>
      <c r="AT5205" s="215" t="s">
        <v>546</v>
      </c>
      <c r="AU5205" s="215" t="s">
        <v>85</v>
      </c>
      <c r="AV5205" s="13" t="s">
        <v>85</v>
      </c>
      <c r="AW5205" s="13" t="s">
        <v>33</v>
      </c>
      <c r="AX5205" s="13" t="s">
        <v>72</v>
      </c>
      <c r="AY5205" s="215" t="s">
        <v>525</v>
      </c>
    </row>
    <row r="5206" spans="1:65" s="15" customFormat="1" ht="11.25">
      <c r="B5206" s="227"/>
      <c r="C5206" s="228"/>
      <c r="D5206" s="206" t="s">
        <v>546</v>
      </c>
      <c r="E5206" s="229" t="s">
        <v>19</v>
      </c>
      <c r="F5206" s="230" t="s">
        <v>1898</v>
      </c>
      <c r="G5206" s="228"/>
      <c r="H5206" s="229" t="s">
        <v>19</v>
      </c>
      <c r="I5206" s="231"/>
      <c r="J5206" s="228"/>
      <c r="K5206" s="228"/>
      <c r="L5206" s="232"/>
      <c r="M5206" s="233"/>
      <c r="N5206" s="234"/>
      <c r="O5206" s="234"/>
      <c r="P5206" s="234"/>
      <c r="Q5206" s="234"/>
      <c r="R5206" s="234"/>
      <c r="S5206" s="234"/>
      <c r="T5206" s="235"/>
      <c r="AT5206" s="236" t="s">
        <v>546</v>
      </c>
      <c r="AU5206" s="236" t="s">
        <v>85</v>
      </c>
      <c r="AV5206" s="15" t="s">
        <v>79</v>
      </c>
      <c r="AW5206" s="15" t="s">
        <v>33</v>
      </c>
      <c r="AX5206" s="15" t="s">
        <v>72</v>
      </c>
      <c r="AY5206" s="236" t="s">
        <v>525</v>
      </c>
    </row>
    <row r="5207" spans="1:65" s="13" customFormat="1" ht="11.25">
      <c r="B5207" s="204"/>
      <c r="C5207" s="205"/>
      <c r="D5207" s="206" t="s">
        <v>546</v>
      </c>
      <c r="E5207" s="207" t="s">
        <v>19</v>
      </c>
      <c r="F5207" s="208" t="s">
        <v>4881</v>
      </c>
      <c r="G5207" s="205"/>
      <c r="H5207" s="209">
        <v>10.74</v>
      </c>
      <c r="I5207" s="210"/>
      <c r="J5207" s="205"/>
      <c r="K5207" s="205"/>
      <c r="L5207" s="211"/>
      <c r="M5207" s="212"/>
      <c r="N5207" s="213"/>
      <c r="O5207" s="213"/>
      <c r="P5207" s="213"/>
      <c r="Q5207" s="213"/>
      <c r="R5207" s="213"/>
      <c r="S5207" s="213"/>
      <c r="T5207" s="214"/>
      <c r="AT5207" s="215" t="s">
        <v>546</v>
      </c>
      <c r="AU5207" s="215" t="s">
        <v>85</v>
      </c>
      <c r="AV5207" s="13" t="s">
        <v>85</v>
      </c>
      <c r="AW5207" s="13" t="s">
        <v>33</v>
      </c>
      <c r="AX5207" s="13" t="s">
        <v>72</v>
      </c>
      <c r="AY5207" s="215" t="s">
        <v>525</v>
      </c>
    </row>
    <row r="5208" spans="1:65" s="15" customFormat="1" ht="11.25">
      <c r="B5208" s="227"/>
      <c r="C5208" s="228"/>
      <c r="D5208" s="206" t="s">
        <v>546</v>
      </c>
      <c r="E5208" s="229" t="s">
        <v>19</v>
      </c>
      <c r="F5208" s="230" t="s">
        <v>2009</v>
      </c>
      <c r="G5208" s="228"/>
      <c r="H5208" s="229" t="s">
        <v>19</v>
      </c>
      <c r="I5208" s="231"/>
      <c r="J5208" s="228"/>
      <c r="K5208" s="228"/>
      <c r="L5208" s="232"/>
      <c r="M5208" s="233"/>
      <c r="N5208" s="234"/>
      <c r="O5208" s="234"/>
      <c r="P5208" s="234"/>
      <c r="Q5208" s="234"/>
      <c r="R5208" s="234"/>
      <c r="S5208" s="234"/>
      <c r="T5208" s="235"/>
      <c r="AT5208" s="236" t="s">
        <v>546</v>
      </c>
      <c r="AU5208" s="236" t="s">
        <v>85</v>
      </c>
      <c r="AV5208" s="15" t="s">
        <v>79</v>
      </c>
      <c r="AW5208" s="15" t="s">
        <v>33</v>
      </c>
      <c r="AX5208" s="15" t="s">
        <v>72</v>
      </c>
      <c r="AY5208" s="236" t="s">
        <v>525</v>
      </c>
    </row>
    <row r="5209" spans="1:65" s="13" customFormat="1" ht="11.25">
      <c r="B5209" s="204"/>
      <c r="C5209" s="205"/>
      <c r="D5209" s="206" t="s">
        <v>546</v>
      </c>
      <c r="E5209" s="207" t="s">
        <v>19</v>
      </c>
      <c r="F5209" s="208" t="s">
        <v>4882</v>
      </c>
      <c r="G5209" s="205"/>
      <c r="H5209" s="209">
        <v>9.5399999999999991</v>
      </c>
      <c r="I5209" s="210"/>
      <c r="J5209" s="205"/>
      <c r="K5209" s="205"/>
      <c r="L5209" s="211"/>
      <c r="M5209" s="212"/>
      <c r="N5209" s="213"/>
      <c r="O5209" s="213"/>
      <c r="P5209" s="213"/>
      <c r="Q5209" s="213"/>
      <c r="R5209" s="213"/>
      <c r="S5209" s="213"/>
      <c r="T5209" s="214"/>
      <c r="AT5209" s="215" t="s">
        <v>546</v>
      </c>
      <c r="AU5209" s="215" t="s">
        <v>85</v>
      </c>
      <c r="AV5209" s="13" t="s">
        <v>85</v>
      </c>
      <c r="AW5209" s="13" t="s">
        <v>33</v>
      </c>
      <c r="AX5209" s="13" t="s">
        <v>72</v>
      </c>
      <c r="AY5209" s="215" t="s">
        <v>525</v>
      </c>
    </row>
    <row r="5210" spans="1:65" s="15" customFormat="1" ht="11.25">
      <c r="B5210" s="227"/>
      <c r="C5210" s="228"/>
      <c r="D5210" s="206" t="s">
        <v>546</v>
      </c>
      <c r="E5210" s="229" t="s">
        <v>19</v>
      </c>
      <c r="F5210" s="230" t="s">
        <v>2019</v>
      </c>
      <c r="G5210" s="228"/>
      <c r="H5210" s="229" t="s">
        <v>19</v>
      </c>
      <c r="I5210" s="231"/>
      <c r="J5210" s="228"/>
      <c r="K5210" s="228"/>
      <c r="L5210" s="232"/>
      <c r="M5210" s="233"/>
      <c r="N5210" s="234"/>
      <c r="O5210" s="234"/>
      <c r="P5210" s="234"/>
      <c r="Q5210" s="234"/>
      <c r="R5210" s="234"/>
      <c r="S5210" s="234"/>
      <c r="T5210" s="235"/>
      <c r="AT5210" s="236" t="s">
        <v>546</v>
      </c>
      <c r="AU5210" s="236" t="s">
        <v>85</v>
      </c>
      <c r="AV5210" s="15" t="s">
        <v>79</v>
      </c>
      <c r="AW5210" s="15" t="s">
        <v>33</v>
      </c>
      <c r="AX5210" s="15" t="s">
        <v>72</v>
      </c>
      <c r="AY5210" s="236" t="s">
        <v>525</v>
      </c>
    </row>
    <row r="5211" spans="1:65" s="13" customFormat="1" ht="11.25">
      <c r="B5211" s="204"/>
      <c r="C5211" s="205"/>
      <c r="D5211" s="206" t="s">
        <v>546</v>
      </c>
      <c r="E5211" s="207" t="s">
        <v>19</v>
      </c>
      <c r="F5211" s="208" t="s">
        <v>4883</v>
      </c>
      <c r="G5211" s="205"/>
      <c r="H5211" s="209">
        <v>9</v>
      </c>
      <c r="I5211" s="210"/>
      <c r="J5211" s="205"/>
      <c r="K5211" s="205"/>
      <c r="L5211" s="211"/>
      <c r="M5211" s="212"/>
      <c r="N5211" s="213"/>
      <c r="O5211" s="213"/>
      <c r="P5211" s="213"/>
      <c r="Q5211" s="213"/>
      <c r="R5211" s="213"/>
      <c r="S5211" s="213"/>
      <c r="T5211" s="214"/>
      <c r="AT5211" s="215" t="s">
        <v>546</v>
      </c>
      <c r="AU5211" s="215" t="s">
        <v>85</v>
      </c>
      <c r="AV5211" s="13" t="s">
        <v>85</v>
      </c>
      <c r="AW5211" s="13" t="s">
        <v>33</v>
      </c>
      <c r="AX5211" s="13" t="s">
        <v>72</v>
      </c>
      <c r="AY5211" s="215" t="s">
        <v>525</v>
      </c>
    </row>
    <row r="5212" spans="1:65" s="15" customFormat="1" ht="11.25">
      <c r="B5212" s="227"/>
      <c r="C5212" s="228"/>
      <c r="D5212" s="206" t="s">
        <v>546</v>
      </c>
      <c r="E5212" s="229" t="s">
        <v>19</v>
      </c>
      <c r="F5212" s="230" t="s">
        <v>2021</v>
      </c>
      <c r="G5212" s="228"/>
      <c r="H5212" s="229" t="s">
        <v>19</v>
      </c>
      <c r="I5212" s="231"/>
      <c r="J5212" s="228"/>
      <c r="K5212" s="228"/>
      <c r="L5212" s="232"/>
      <c r="M5212" s="233"/>
      <c r="N5212" s="234"/>
      <c r="O5212" s="234"/>
      <c r="P5212" s="234"/>
      <c r="Q5212" s="234"/>
      <c r="R5212" s="234"/>
      <c r="S5212" s="234"/>
      <c r="T5212" s="235"/>
      <c r="AT5212" s="236" t="s">
        <v>546</v>
      </c>
      <c r="AU5212" s="236" t="s">
        <v>85</v>
      </c>
      <c r="AV5212" s="15" t="s">
        <v>79</v>
      </c>
      <c r="AW5212" s="15" t="s">
        <v>33</v>
      </c>
      <c r="AX5212" s="15" t="s">
        <v>72</v>
      </c>
      <c r="AY5212" s="236" t="s">
        <v>525</v>
      </c>
    </row>
    <row r="5213" spans="1:65" s="13" customFormat="1" ht="11.25">
      <c r="B5213" s="204"/>
      <c r="C5213" s="205"/>
      <c r="D5213" s="206" t="s">
        <v>546</v>
      </c>
      <c r="E5213" s="207" t="s">
        <v>19</v>
      </c>
      <c r="F5213" s="208" t="s">
        <v>4883</v>
      </c>
      <c r="G5213" s="205"/>
      <c r="H5213" s="209">
        <v>9</v>
      </c>
      <c r="I5213" s="210"/>
      <c r="J5213" s="205"/>
      <c r="K5213" s="205"/>
      <c r="L5213" s="211"/>
      <c r="M5213" s="212"/>
      <c r="N5213" s="213"/>
      <c r="O5213" s="213"/>
      <c r="P5213" s="213"/>
      <c r="Q5213" s="213"/>
      <c r="R5213" s="213"/>
      <c r="S5213" s="213"/>
      <c r="T5213" s="214"/>
      <c r="AT5213" s="215" t="s">
        <v>546</v>
      </c>
      <c r="AU5213" s="215" t="s">
        <v>85</v>
      </c>
      <c r="AV5213" s="13" t="s">
        <v>85</v>
      </c>
      <c r="AW5213" s="13" t="s">
        <v>33</v>
      </c>
      <c r="AX5213" s="13" t="s">
        <v>72</v>
      </c>
      <c r="AY5213" s="215" t="s">
        <v>525</v>
      </c>
    </row>
    <row r="5214" spans="1:65" s="15" customFormat="1" ht="11.25">
      <c r="B5214" s="227"/>
      <c r="C5214" s="228"/>
      <c r="D5214" s="206" t="s">
        <v>546</v>
      </c>
      <c r="E5214" s="229" t="s">
        <v>19</v>
      </c>
      <c r="F5214" s="230" t="s">
        <v>2025</v>
      </c>
      <c r="G5214" s="228"/>
      <c r="H5214" s="229" t="s">
        <v>19</v>
      </c>
      <c r="I5214" s="231"/>
      <c r="J5214" s="228"/>
      <c r="K5214" s="228"/>
      <c r="L5214" s="232"/>
      <c r="M5214" s="233"/>
      <c r="N5214" s="234"/>
      <c r="O5214" s="234"/>
      <c r="P5214" s="234"/>
      <c r="Q5214" s="234"/>
      <c r="R5214" s="234"/>
      <c r="S5214" s="234"/>
      <c r="T5214" s="235"/>
      <c r="AT5214" s="236" t="s">
        <v>546</v>
      </c>
      <c r="AU5214" s="236" t="s">
        <v>85</v>
      </c>
      <c r="AV5214" s="15" t="s">
        <v>79</v>
      </c>
      <c r="AW5214" s="15" t="s">
        <v>33</v>
      </c>
      <c r="AX5214" s="15" t="s">
        <v>72</v>
      </c>
      <c r="AY5214" s="236" t="s">
        <v>525</v>
      </c>
    </row>
    <row r="5215" spans="1:65" s="13" customFormat="1" ht="11.25">
      <c r="B5215" s="204"/>
      <c r="C5215" s="205"/>
      <c r="D5215" s="206" t="s">
        <v>546</v>
      </c>
      <c r="E5215" s="207" t="s">
        <v>19</v>
      </c>
      <c r="F5215" s="208" t="s">
        <v>4883</v>
      </c>
      <c r="G5215" s="205"/>
      <c r="H5215" s="209">
        <v>9</v>
      </c>
      <c r="I5215" s="210"/>
      <c r="J5215" s="205"/>
      <c r="K5215" s="205"/>
      <c r="L5215" s="211"/>
      <c r="M5215" s="212"/>
      <c r="N5215" s="213"/>
      <c r="O5215" s="213"/>
      <c r="P5215" s="213"/>
      <c r="Q5215" s="213"/>
      <c r="R5215" s="213"/>
      <c r="S5215" s="213"/>
      <c r="T5215" s="214"/>
      <c r="AT5215" s="215" t="s">
        <v>546</v>
      </c>
      <c r="AU5215" s="215" t="s">
        <v>85</v>
      </c>
      <c r="AV5215" s="13" t="s">
        <v>85</v>
      </c>
      <c r="AW5215" s="13" t="s">
        <v>33</v>
      </c>
      <c r="AX5215" s="13" t="s">
        <v>72</v>
      </c>
      <c r="AY5215" s="215" t="s">
        <v>525</v>
      </c>
    </row>
    <row r="5216" spans="1:65" s="15" customFormat="1" ht="11.25">
      <c r="B5216" s="227"/>
      <c r="C5216" s="228"/>
      <c r="D5216" s="206" t="s">
        <v>546</v>
      </c>
      <c r="E5216" s="229" t="s">
        <v>19</v>
      </c>
      <c r="F5216" s="230" t="s">
        <v>2030</v>
      </c>
      <c r="G5216" s="228"/>
      <c r="H5216" s="229" t="s">
        <v>19</v>
      </c>
      <c r="I5216" s="231"/>
      <c r="J5216" s="228"/>
      <c r="K5216" s="228"/>
      <c r="L5216" s="232"/>
      <c r="M5216" s="233"/>
      <c r="N5216" s="234"/>
      <c r="O5216" s="234"/>
      <c r="P5216" s="234"/>
      <c r="Q5216" s="234"/>
      <c r="R5216" s="234"/>
      <c r="S5216" s="234"/>
      <c r="T5216" s="235"/>
      <c r="AT5216" s="236" t="s">
        <v>546</v>
      </c>
      <c r="AU5216" s="236" t="s">
        <v>85</v>
      </c>
      <c r="AV5216" s="15" t="s">
        <v>79</v>
      </c>
      <c r="AW5216" s="15" t="s">
        <v>33</v>
      </c>
      <c r="AX5216" s="15" t="s">
        <v>72</v>
      </c>
      <c r="AY5216" s="236" t="s">
        <v>525</v>
      </c>
    </row>
    <row r="5217" spans="2:51" s="13" customFormat="1" ht="11.25">
      <c r="B5217" s="204"/>
      <c r="C5217" s="205"/>
      <c r="D5217" s="206" t="s">
        <v>546</v>
      </c>
      <c r="E5217" s="207" t="s">
        <v>19</v>
      </c>
      <c r="F5217" s="208" t="s">
        <v>4883</v>
      </c>
      <c r="G5217" s="205"/>
      <c r="H5217" s="209">
        <v>9</v>
      </c>
      <c r="I5217" s="210"/>
      <c r="J5217" s="205"/>
      <c r="K5217" s="205"/>
      <c r="L5217" s="211"/>
      <c r="M5217" s="212"/>
      <c r="N5217" s="213"/>
      <c r="O5217" s="213"/>
      <c r="P5217" s="213"/>
      <c r="Q5217" s="213"/>
      <c r="R5217" s="213"/>
      <c r="S5217" s="213"/>
      <c r="T5217" s="214"/>
      <c r="AT5217" s="215" t="s">
        <v>546</v>
      </c>
      <c r="AU5217" s="215" t="s">
        <v>85</v>
      </c>
      <c r="AV5217" s="13" t="s">
        <v>85</v>
      </c>
      <c r="AW5217" s="13" t="s">
        <v>33</v>
      </c>
      <c r="AX5217" s="13" t="s">
        <v>72</v>
      </c>
      <c r="AY5217" s="215" t="s">
        <v>525</v>
      </c>
    </row>
    <row r="5218" spans="2:51" s="15" customFormat="1" ht="11.25">
      <c r="B5218" s="227"/>
      <c r="C5218" s="228"/>
      <c r="D5218" s="206" t="s">
        <v>546</v>
      </c>
      <c r="E5218" s="229" t="s">
        <v>19</v>
      </c>
      <c r="F5218" s="230" t="s">
        <v>2073</v>
      </c>
      <c r="G5218" s="228"/>
      <c r="H5218" s="229" t="s">
        <v>19</v>
      </c>
      <c r="I5218" s="231"/>
      <c r="J5218" s="228"/>
      <c r="K5218" s="228"/>
      <c r="L5218" s="232"/>
      <c r="M5218" s="233"/>
      <c r="N5218" s="234"/>
      <c r="O5218" s="234"/>
      <c r="P5218" s="234"/>
      <c r="Q5218" s="234"/>
      <c r="R5218" s="234"/>
      <c r="S5218" s="234"/>
      <c r="T5218" s="235"/>
      <c r="AT5218" s="236" t="s">
        <v>546</v>
      </c>
      <c r="AU5218" s="236" t="s">
        <v>85</v>
      </c>
      <c r="AV5218" s="15" t="s">
        <v>79</v>
      </c>
      <c r="AW5218" s="15" t="s">
        <v>33</v>
      </c>
      <c r="AX5218" s="15" t="s">
        <v>72</v>
      </c>
      <c r="AY5218" s="236" t="s">
        <v>525</v>
      </c>
    </row>
    <row r="5219" spans="2:51" s="13" customFormat="1" ht="11.25">
      <c r="B5219" s="204"/>
      <c r="C5219" s="205"/>
      <c r="D5219" s="206" t="s">
        <v>546</v>
      </c>
      <c r="E5219" s="207" t="s">
        <v>19</v>
      </c>
      <c r="F5219" s="208" t="s">
        <v>4882</v>
      </c>
      <c r="G5219" s="205"/>
      <c r="H5219" s="209">
        <v>9.5399999999999991</v>
      </c>
      <c r="I5219" s="210"/>
      <c r="J5219" s="205"/>
      <c r="K5219" s="205"/>
      <c r="L5219" s="211"/>
      <c r="M5219" s="212"/>
      <c r="N5219" s="213"/>
      <c r="O5219" s="213"/>
      <c r="P5219" s="213"/>
      <c r="Q5219" s="213"/>
      <c r="R5219" s="213"/>
      <c r="S5219" s="213"/>
      <c r="T5219" s="214"/>
      <c r="AT5219" s="215" t="s">
        <v>546</v>
      </c>
      <c r="AU5219" s="215" t="s">
        <v>85</v>
      </c>
      <c r="AV5219" s="13" t="s">
        <v>85</v>
      </c>
      <c r="AW5219" s="13" t="s">
        <v>33</v>
      </c>
      <c r="AX5219" s="13" t="s">
        <v>72</v>
      </c>
      <c r="AY5219" s="215" t="s">
        <v>525</v>
      </c>
    </row>
    <row r="5220" spans="2:51" s="15" customFormat="1" ht="11.25">
      <c r="B5220" s="227"/>
      <c r="C5220" s="228"/>
      <c r="D5220" s="206" t="s">
        <v>546</v>
      </c>
      <c r="E5220" s="229" t="s">
        <v>19</v>
      </c>
      <c r="F5220" s="230" t="s">
        <v>2080</v>
      </c>
      <c r="G5220" s="228"/>
      <c r="H5220" s="229" t="s">
        <v>19</v>
      </c>
      <c r="I5220" s="231"/>
      <c r="J5220" s="228"/>
      <c r="K5220" s="228"/>
      <c r="L5220" s="232"/>
      <c r="M5220" s="233"/>
      <c r="N5220" s="234"/>
      <c r="O5220" s="234"/>
      <c r="P5220" s="234"/>
      <c r="Q5220" s="234"/>
      <c r="R5220" s="234"/>
      <c r="S5220" s="234"/>
      <c r="T5220" s="235"/>
      <c r="AT5220" s="236" t="s">
        <v>546</v>
      </c>
      <c r="AU5220" s="236" t="s">
        <v>85</v>
      </c>
      <c r="AV5220" s="15" t="s">
        <v>79</v>
      </c>
      <c r="AW5220" s="15" t="s">
        <v>33</v>
      </c>
      <c r="AX5220" s="15" t="s">
        <v>72</v>
      </c>
      <c r="AY5220" s="236" t="s">
        <v>525</v>
      </c>
    </row>
    <row r="5221" spans="2:51" s="13" customFormat="1" ht="11.25">
      <c r="B5221" s="204"/>
      <c r="C5221" s="205"/>
      <c r="D5221" s="206" t="s">
        <v>546</v>
      </c>
      <c r="E5221" s="207" t="s">
        <v>19</v>
      </c>
      <c r="F5221" s="208" t="s">
        <v>4884</v>
      </c>
      <c r="G5221" s="205"/>
      <c r="H5221" s="209">
        <v>9</v>
      </c>
      <c r="I5221" s="210"/>
      <c r="J5221" s="205"/>
      <c r="K5221" s="205"/>
      <c r="L5221" s="211"/>
      <c r="M5221" s="212"/>
      <c r="N5221" s="213"/>
      <c r="O5221" s="213"/>
      <c r="P5221" s="213"/>
      <c r="Q5221" s="213"/>
      <c r="R5221" s="213"/>
      <c r="S5221" s="213"/>
      <c r="T5221" s="214"/>
      <c r="AT5221" s="215" t="s">
        <v>546</v>
      </c>
      <c r="AU5221" s="215" t="s">
        <v>85</v>
      </c>
      <c r="AV5221" s="13" t="s">
        <v>85</v>
      </c>
      <c r="AW5221" s="13" t="s">
        <v>33</v>
      </c>
      <c r="AX5221" s="13" t="s">
        <v>72</v>
      </c>
      <c r="AY5221" s="215" t="s">
        <v>525</v>
      </c>
    </row>
    <row r="5222" spans="2:51" s="15" customFormat="1" ht="11.25">
      <c r="B5222" s="227"/>
      <c r="C5222" s="228"/>
      <c r="D5222" s="206" t="s">
        <v>546</v>
      </c>
      <c r="E5222" s="229" t="s">
        <v>19</v>
      </c>
      <c r="F5222" s="230" t="s">
        <v>2082</v>
      </c>
      <c r="G5222" s="228"/>
      <c r="H5222" s="229" t="s">
        <v>19</v>
      </c>
      <c r="I5222" s="231"/>
      <c r="J5222" s="228"/>
      <c r="K5222" s="228"/>
      <c r="L5222" s="232"/>
      <c r="M5222" s="233"/>
      <c r="N5222" s="234"/>
      <c r="O5222" s="234"/>
      <c r="P5222" s="234"/>
      <c r="Q5222" s="234"/>
      <c r="R5222" s="234"/>
      <c r="S5222" s="234"/>
      <c r="T5222" s="235"/>
      <c r="AT5222" s="236" t="s">
        <v>546</v>
      </c>
      <c r="AU5222" s="236" t="s">
        <v>85</v>
      </c>
      <c r="AV5222" s="15" t="s">
        <v>79</v>
      </c>
      <c r="AW5222" s="15" t="s">
        <v>33</v>
      </c>
      <c r="AX5222" s="15" t="s">
        <v>72</v>
      </c>
      <c r="AY5222" s="236" t="s">
        <v>525</v>
      </c>
    </row>
    <row r="5223" spans="2:51" s="13" customFormat="1" ht="11.25">
      <c r="B5223" s="204"/>
      <c r="C5223" s="205"/>
      <c r="D5223" s="206" t="s">
        <v>546</v>
      </c>
      <c r="E5223" s="207" t="s">
        <v>19</v>
      </c>
      <c r="F5223" s="208" t="s">
        <v>4884</v>
      </c>
      <c r="G5223" s="205"/>
      <c r="H5223" s="209">
        <v>9</v>
      </c>
      <c r="I5223" s="210"/>
      <c r="J5223" s="205"/>
      <c r="K5223" s="205"/>
      <c r="L5223" s="211"/>
      <c r="M5223" s="212"/>
      <c r="N5223" s="213"/>
      <c r="O5223" s="213"/>
      <c r="P5223" s="213"/>
      <c r="Q5223" s="213"/>
      <c r="R5223" s="213"/>
      <c r="S5223" s="213"/>
      <c r="T5223" s="214"/>
      <c r="AT5223" s="215" t="s">
        <v>546</v>
      </c>
      <c r="AU5223" s="215" t="s">
        <v>85</v>
      </c>
      <c r="AV5223" s="13" t="s">
        <v>85</v>
      </c>
      <c r="AW5223" s="13" t="s">
        <v>33</v>
      </c>
      <c r="AX5223" s="13" t="s">
        <v>72</v>
      </c>
      <c r="AY5223" s="215" t="s">
        <v>525</v>
      </c>
    </row>
    <row r="5224" spans="2:51" s="15" customFormat="1" ht="11.25">
      <c r="B5224" s="227"/>
      <c r="C5224" s="228"/>
      <c r="D5224" s="206" t="s">
        <v>546</v>
      </c>
      <c r="E5224" s="229" t="s">
        <v>19</v>
      </c>
      <c r="F5224" s="230" t="s">
        <v>2087</v>
      </c>
      <c r="G5224" s="228"/>
      <c r="H5224" s="229" t="s">
        <v>19</v>
      </c>
      <c r="I5224" s="231"/>
      <c r="J5224" s="228"/>
      <c r="K5224" s="228"/>
      <c r="L5224" s="232"/>
      <c r="M5224" s="233"/>
      <c r="N5224" s="234"/>
      <c r="O5224" s="234"/>
      <c r="P5224" s="234"/>
      <c r="Q5224" s="234"/>
      <c r="R5224" s="234"/>
      <c r="S5224" s="234"/>
      <c r="T5224" s="235"/>
      <c r="AT5224" s="236" t="s">
        <v>546</v>
      </c>
      <c r="AU5224" s="236" t="s">
        <v>85</v>
      </c>
      <c r="AV5224" s="15" t="s">
        <v>79</v>
      </c>
      <c r="AW5224" s="15" t="s">
        <v>33</v>
      </c>
      <c r="AX5224" s="15" t="s">
        <v>72</v>
      </c>
      <c r="AY5224" s="236" t="s">
        <v>525</v>
      </c>
    </row>
    <row r="5225" spans="2:51" s="13" customFormat="1" ht="11.25">
      <c r="B5225" s="204"/>
      <c r="C5225" s="205"/>
      <c r="D5225" s="206" t="s">
        <v>546</v>
      </c>
      <c r="E5225" s="207" t="s">
        <v>19</v>
      </c>
      <c r="F5225" s="208" t="s">
        <v>4883</v>
      </c>
      <c r="G5225" s="205"/>
      <c r="H5225" s="209">
        <v>9</v>
      </c>
      <c r="I5225" s="210"/>
      <c r="J5225" s="205"/>
      <c r="K5225" s="205"/>
      <c r="L5225" s="211"/>
      <c r="M5225" s="212"/>
      <c r="N5225" s="213"/>
      <c r="O5225" s="213"/>
      <c r="P5225" s="213"/>
      <c r="Q5225" s="213"/>
      <c r="R5225" s="213"/>
      <c r="S5225" s="213"/>
      <c r="T5225" s="214"/>
      <c r="AT5225" s="215" t="s">
        <v>546</v>
      </c>
      <c r="AU5225" s="215" t="s">
        <v>85</v>
      </c>
      <c r="AV5225" s="13" t="s">
        <v>85</v>
      </c>
      <c r="AW5225" s="13" t="s">
        <v>33</v>
      </c>
      <c r="AX5225" s="13" t="s">
        <v>72</v>
      </c>
      <c r="AY5225" s="215" t="s">
        <v>525</v>
      </c>
    </row>
    <row r="5226" spans="2:51" s="15" customFormat="1" ht="11.25">
      <c r="B5226" s="227"/>
      <c r="C5226" s="228"/>
      <c r="D5226" s="206" t="s">
        <v>546</v>
      </c>
      <c r="E5226" s="229" t="s">
        <v>19</v>
      </c>
      <c r="F5226" s="230" t="s">
        <v>2091</v>
      </c>
      <c r="G5226" s="228"/>
      <c r="H5226" s="229" t="s">
        <v>19</v>
      </c>
      <c r="I5226" s="231"/>
      <c r="J5226" s="228"/>
      <c r="K5226" s="228"/>
      <c r="L5226" s="232"/>
      <c r="M5226" s="233"/>
      <c r="N5226" s="234"/>
      <c r="O5226" s="234"/>
      <c r="P5226" s="234"/>
      <c r="Q5226" s="234"/>
      <c r="R5226" s="234"/>
      <c r="S5226" s="234"/>
      <c r="T5226" s="235"/>
      <c r="AT5226" s="236" t="s">
        <v>546</v>
      </c>
      <c r="AU5226" s="236" t="s">
        <v>85</v>
      </c>
      <c r="AV5226" s="15" t="s">
        <v>79</v>
      </c>
      <c r="AW5226" s="15" t="s">
        <v>33</v>
      </c>
      <c r="AX5226" s="15" t="s">
        <v>72</v>
      </c>
      <c r="AY5226" s="236" t="s">
        <v>525</v>
      </c>
    </row>
    <row r="5227" spans="2:51" s="13" customFormat="1" ht="11.25">
      <c r="B5227" s="204"/>
      <c r="C5227" s="205"/>
      <c r="D5227" s="206" t="s">
        <v>546</v>
      </c>
      <c r="E5227" s="207" t="s">
        <v>19</v>
      </c>
      <c r="F5227" s="208" t="s">
        <v>4884</v>
      </c>
      <c r="G5227" s="205"/>
      <c r="H5227" s="209">
        <v>9</v>
      </c>
      <c r="I5227" s="210"/>
      <c r="J5227" s="205"/>
      <c r="K5227" s="205"/>
      <c r="L5227" s="211"/>
      <c r="M5227" s="212"/>
      <c r="N5227" s="213"/>
      <c r="O5227" s="213"/>
      <c r="P5227" s="213"/>
      <c r="Q5227" s="213"/>
      <c r="R5227" s="213"/>
      <c r="S5227" s="213"/>
      <c r="T5227" s="214"/>
      <c r="AT5227" s="215" t="s">
        <v>546</v>
      </c>
      <c r="AU5227" s="215" t="s">
        <v>85</v>
      </c>
      <c r="AV5227" s="13" t="s">
        <v>85</v>
      </c>
      <c r="AW5227" s="13" t="s">
        <v>33</v>
      </c>
      <c r="AX5227" s="13" t="s">
        <v>72</v>
      </c>
      <c r="AY5227" s="215" t="s">
        <v>525</v>
      </c>
    </row>
    <row r="5228" spans="2:51" s="15" customFormat="1" ht="11.25">
      <c r="B5228" s="227"/>
      <c r="C5228" s="228"/>
      <c r="D5228" s="206" t="s">
        <v>546</v>
      </c>
      <c r="E5228" s="229" t="s">
        <v>19</v>
      </c>
      <c r="F5228" s="230" t="s">
        <v>2107</v>
      </c>
      <c r="G5228" s="228"/>
      <c r="H5228" s="229" t="s">
        <v>19</v>
      </c>
      <c r="I5228" s="231"/>
      <c r="J5228" s="228"/>
      <c r="K5228" s="228"/>
      <c r="L5228" s="232"/>
      <c r="M5228" s="233"/>
      <c r="N5228" s="234"/>
      <c r="O5228" s="234"/>
      <c r="P5228" s="234"/>
      <c r="Q5228" s="234"/>
      <c r="R5228" s="234"/>
      <c r="S5228" s="234"/>
      <c r="T5228" s="235"/>
      <c r="AT5228" s="236" t="s">
        <v>546</v>
      </c>
      <c r="AU5228" s="236" t="s">
        <v>85</v>
      </c>
      <c r="AV5228" s="15" t="s">
        <v>79</v>
      </c>
      <c r="AW5228" s="15" t="s">
        <v>33</v>
      </c>
      <c r="AX5228" s="15" t="s">
        <v>72</v>
      </c>
      <c r="AY5228" s="236" t="s">
        <v>525</v>
      </c>
    </row>
    <row r="5229" spans="2:51" s="13" customFormat="1" ht="11.25">
      <c r="B5229" s="204"/>
      <c r="C5229" s="205"/>
      <c r="D5229" s="206" t="s">
        <v>546</v>
      </c>
      <c r="E5229" s="207" t="s">
        <v>19</v>
      </c>
      <c r="F5229" s="208" t="s">
        <v>4882</v>
      </c>
      <c r="G5229" s="205"/>
      <c r="H5229" s="209">
        <v>9.5399999999999991</v>
      </c>
      <c r="I5229" s="210"/>
      <c r="J5229" s="205"/>
      <c r="K5229" s="205"/>
      <c r="L5229" s="211"/>
      <c r="M5229" s="212"/>
      <c r="N5229" s="213"/>
      <c r="O5229" s="213"/>
      <c r="P5229" s="213"/>
      <c r="Q5229" s="213"/>
      <c r="R5229" s="213"/>
      <c r="S5229" s="213"/>
      <c r="T5229" s="214"/>
      <c r="AT5229" s="215" t="s">
        <v>546</v>
      </c>
      <c r="AU5229" s="215" t="s">
        <v>85</v>
      </c>
      <c r="AV5229" s="13" t="s">
        <v>85</v>
      </c>
      <c r="AW5229" s="13" t="s">
        <v>33</v>
      </c>
      <c r="AX5229" s="13" t="s">
        <v>72</v>
      </c>
      <c r="AY5229" s="215" t="s">
        <v>525</v>
      </c>
    </row>
    <row r="5230" spans="2:51" s="15" customFormat="1" ht="11.25">
      <c r="B5230" s="227"/>
      <c r="C5230" s="228"/>
      <c r="D5230" s="206" t="s">
        <v>546</v>
      </c>
      <c r="E5230" s="229" t="s">
        <v>19</v>
      </c>
      <c r="F5230" s="230" t="s">
        <v>2113</v>
      </c>
      <c r="G5230" s="228"/>
      <c r="H5230" s="229" t="s">
        <v>19</v>
      </c>
      <c r="I5230" s="231"/>
      <c r="J5230" s="228"/>
      <c r="K5230" s="228"/>
      <c r="L5230" s="232"/>
      <c r="M5230" s="233"/>
      <c r="N5230" s="234"/>
      <c r="O5230" s="234"/>
      <c r="P5230" s="234"/>
      <c r="Q5230" s="234"/>
      <c r="R5230" s="234"/>
      <c r="S5230" s="234"/>
      <c r="T5230" s="235"/>
      <c r="AT5230" s="236" t="s">
        <v>546</v>
      </c>
      <c r="AU5230" s="236" t="s">
        <v>85</v>
      </c>
      <c r="AV5230" s="15" t="s">
        <v>79</v>
      </c>
      <c r="AW5230" s="15" t="s">
        <v>33</v>
      </c>
      <c r="AX5230" s="15" t="s">
        <v>72</v>
      </c>
      <c r="AY5230" s="236" t="s">
        <v>525</v>
      </c>
    </row>
    <row r="5231" spans="2:51" s="13" customFormat="1" ht="11.25">
      <c r="B5231" s="204"/>
      <c r="C5231" s="205"/>
      <c r="D5231" s="206" t="s">
        <v>546</v>
      </c>
      <c r="E5231" s="207" t="s">
        <v>19</v>
      </c>
      <c r="F5231" s="208" t="s">
        <v>4884</v>
      </c>
      <c r="G5231" s="205"/>
      <c r="H5231" s="209">
        <v>9</v>
      </c>
      <c r="I5231" s="210"/>
      <c r="J5231" s="205"/>
      <c r="K5231" s="205"/>
      <c r="L5231" s="211"/>
      <c r="M5231" s="212"/>
      <c r="N5231" s="213"/>
      <c r="O5231" s="213"/>
      <c r="P5231" s="213"/>
      <c r="Q5231" s="213"/>
      <c r="R5231" s="213"/>
      <c r="S5231" s="213"/>
      <c r="T5231" s="214"/>
      <c r="AT5231" s="215" t="s">
        <v>546</v>
      </c>
      <c r="AU5231" s="215" t="s">
        <v>85</v>
      </c>
      <c r="AV5231" s="13" t="s">
        <v>85</v>
      </c>
      <c r="AW5231" s="13" t="s">
        <v>33</v>
      </c>
      <c r="AX5231" s="13" t="s">
        <v>72</v>
      </c>
      <c r="AY5231" s="215" t="s">
        <v>525</v>
      </c>
    </row>
    <row r="5232" spans="2:51" s="15" customFormat="1" ht="11.25">
      <c r="B5232" s="227"/>
      <c r="C5232" s="228"/>
      <c r="D5232" s="206" t="s">
        <v>546</v>
      </c>
      <c r="E5232" s="229" t="s">
        <v>19</v>
      </c>
      <c r="F5232" s="230" t="s">
        <v>2115</v>
      </c>
      <c r="G5232" s="228"/>
      <c r="H5232" s="229" t="s">
        <v>19</v>
      </c>
      <c r="I5232" s="231"/>
      <c r="J5232" s="228"/>
      <c r="K5232" s="228"/>
      <c r="L5232" s="232"/>
      <c r="M5232" s="233"/>
      <c r="N5232" s="234"/>
      <c r="O5232" s="234"/>
      <c r="P5232" s="234"/>
      <c r="Q5232" s="234"/>
      <c r="R5232" s="234"/>
      <c r="S5232" s="234"/>
      <c r="T5232" s="235"/>
      <c r="AT5232" s="236" t="s">
        <v>546</v>
      </c>
      <c r="AU5232" s="236" t="s">
        <v>85</v>
      </c>
      <c r="AV5232" s="15" t="s">
        <v>79</v>
      </c>
      <c r="AW5232" s="15" t="s">
        <v>33</v>
      </c>
      <c r="AX5232" s="15" t="s">
        <v>72</v>
      </c>
      <c r="AY5232" s="236" t="s">
        <v>525</v>
      </c>
    </row>
    <row r="5233" spans="1:65" s="13" customFormat="1" ht="11.25">
      <c r="B5233" s="204"/>
      <c r="C5233" s="205"/>
      <c r="D5233" s="206" t="s">
        <v>546</v>
      </c>
      <c r="E5233" s="207" t="s">
        <v>19</v>
      </c>
      <c r="F5233" s="208" t="s">
        <v>4884</v>
      </c>
      <c r="G5233" s="205"/>
      <c r="H5233" s="209">
        <v>9</v>
      </c>
      <c r="I5233" s="210"/>
      <c r="J5233" s="205"/>
      <c r="K5233" s="205"/>
      <c r="L5233" s="211"/>
      <c r="M5233" s="212"/>
      <c r="N5233" s="213"/>
      <c r="O5233" s="213"/>
      <c r="P5233" s="213"/>
      <c r="Q5233" s="213"/>
      <c r="R5233" s="213"/>
      <c r="S5233" s="213"/>
      <c r="T5233" s="214"/>
      <c r="AT5233" s="215" t="s">
        <v>546</v>
      </c>
      <c r="AU5233" s="215" t="s">
        <v>85</v>
      </c>
      <c r="AV5233" s="13" t="s">
        <v>85</v>
      </c>
      <c r="AW5233" s="13" t="s">
        <v>33</v>
      </c>
      <c r="AX5233" s="13" t="s">
        <v>72</v>
      </c>
      <c r="AY5233" s="215" t="s">
        <v>525</v>
      </c>
    </row>
    <row r="5234" spans="1:65" s="15" customFormat="1" ht="11.25">
      <c r="B5234" s="227"/>
      <c r="C5234" s="228"/>
      <c r="D5234" s="206" t="s">
        <v>546</v>
      </c>
      <c r="E5234" s="229" t="s">
        <v>19</v>
      </c>
      <c r="F5234" s="230" t="s">
        <v>2120</v>
      </c>
      <c r="G5234" s="228"/>
      <c r="H5234" s="229" t="s">
        <v>19</v>
      </c>
      <c r="I5234" s="231"/>
      <c r="J5234" s="228"/>
      <c r="K5234" s="228"/>
      <c r="L5234" s="232"/>
      <c r="M5234" s="233"/>
      <c r="N5234" s="234"/>
      <c r="O5234" s="234"/>
      <c r="P5234" s="234"/>
      <c r="Q5234" s="234"/>
      <c r="R5234" s="234"/>
      <c r="S5234" s="234"/>
      <c r="T5234" s="235"/>
      <c r="AT5234" s="236" t="s">
        <v>546</v>
      </c>
      <c r="AU5234" s="236" t="s">
        <v>85</v>
      </c>
      <c r="AV5234" s="15" t="s">
        <v>79</v>
      </c>
      <c r="AW5234" s="15" t="s">
        <v>33</v>
      </c>
      <c r="AX5234" s="15" t="s">
        <v>72</v>
      </c>
      <c r="AY5234" s="236" t="s">
        <v>525</v>
      </c>
    </row>
    <row r="5235" spans="1:65" s="13" customFormat="1" ht="11.25">
      <c r="B5235" s="204"/>
      <c r="C5235" s="205"/>
      <c r="D5235" s="206" t="s">
        <v>546</v>
      </c>
      <c r="E5235" s="207" t="s">
        <v>19</v>
      </c>
      <c r="F5235" s="208" t="s">
        <v>4884</v>
      </c>
      <c r="G5235" s="205"/>
      <c r="H5235" s="209">
        <v>9</v>
      </c>
      <c r="I5235" s="210"/>
      <c r="J5235" s="205"/>
      <c r="K5235" s="205"/>
      <c r="L5235" s="211"/>
      <c r="M5235" s="212"/>
      <c r="N5235" s="213"/>
      <c r="O5235" s="213"/>
      <c r="P5235" s="213"/>
      <c r="Q5235" s="213"/>
      <c r="R5235" s="213"/>
      <c r="S5235" s="213"/>
      <c r="T5235" s="214"/>
      <c r="AT5235" s="215" t="s">
        <v>546</v>
      </c>
      <c r="AU5235" s="215" t="s">
        <v>85</v>
      </c>
      <c r="AV5235" s="13" t="s">
        <v>85</v>
      </c>
      <c r="AW5235" s="13" t="s">
        <v>33</v>
      </c>
      <c r="AX5235" s="13" t="s">
        <v>72</v>
      </c>
      <c r="AY5235" s="215" t="s">
        <v>525</v>
      </c>
    </row>
    <row r="5236" spans="1:65" s="15" customFormat="1" ht="11.25">
      <c r="B5236" s="227"/>
      <c r="C5236" s="228"/>
      <c r="D5236" s="206" t="s">
        <v>546</v>
      </c>
      <c r="E5236" s="229" t="s">
        <v>19</v>
      </c>
      <c r="F5236" s="230" t="s">
        <v>2124</v>
      </c>
      <c r="G5236" s="228"/>
      <c r="H5236" s="229" t="s">
        <v>19</v>
      </c>
      <c r="I5236" s="231"/>
      <c r="J5236" s="228"/>
      <c r="K5236" s="228"/>
      <c r="L5236" s="232"/>
      <c r="M5236" s="233"/>
      <c r="N5236" s="234"/>
      <c r="O5236" s="234"/>
      <c r="P5236" s="234"/>
      <c r="Q5236" s="234"/>
      <c r="R5236" s="234"/>
      <c r="S5236" s="234"/>
      <c r="T5236" s="235"/>
      <c r="AT5236" s="236" t="s">
        <v>546</v>
      </c>
      <c r="AU5236" s="236" t="s">
        <v>85</v>
      </c>
      <c r="AV5236" s="15" t="s">
        <v>79</v>
      </c>
      <c r="AW5236" s="15" t="s">
        <v>33</v>
      </c>
      <c r="AX5236" s="15" t="s">
        <v>72</v>
      </c>
      <c r="AY5236" s="236" t="s">
        <v>525</v>
      </c>
    </row>
    <row r="5237" spans="1:65" s="13" customFormat="1" ht="11.25">
      <c r="B5237" s="204"/>
      <c r="C5237" s="205"/>
      <c r="D5237" s="206" t="s">
        <v>546</v>
      </c>
      <c r="E5237" s="207" t="s">
        <v>19</v>
      </c>
      <c r="F5237" s="208" t="s">
        <v>4884</v>
      </c>
      <c r="G5237" s="205"/>
      <c r="H5237" s="209">
        <v>9</v>
      </c>
      <c r="I5237" s="210"/>
      <c r="J5237" s="205"/>
      <c r="K5237" s="205"/>
      <c r="L5237" s="211"/>
      <c r="M5237" s="212"/>
      <c r="N5237" s="213"/>
      <c r="O5237" s="213"/>
      <c r="P5237" s="213"/>
      <c r="Q5237" s="213"/>
      <c r="R5237" s="213"/>
      <c r="S5237" s="213"/>
      <c r="T5237" s="214"/>
      <c r="AT5237" s="215" t="s">
        <v>546</v>
      </c>
      <c r="AU5237" s="215" t="s">
        <v>85</v>
      </c>
      <c r="AV5237" s="13" t="s">
        <v>85</v>
      </c>
      <c r="AW5237" s="13" t="s">
        <v>33</v>
      </c>
      <c r="AX5237" s="13" t="s">
        <v>72</v>
      </c>
      <c r="AY5237" s="215" t="s">
        <v>525</v>
      </c>
    </row>
    <row r="5238" spans="1:65" s="14" customFormat="1" ht="11.25">
      <c r="B5238" s="216"/>
      <c r="C5238" s="217"/>
      <c r="D5238" s="206" t="s">
        <v>546</v>
      </c>
      <c r="E5238" s="218" t="s">
        <v>19</v>
      </c>
      <c r="F5238" s="219" t="s">
        <v>552</v>
      </c>
      <c r="G5238" s="217"/>
      <c r="H5238" s="220">
        <v>153.58000000000001</v>
      </c>
      <c r="I5238" s="221"/>
      <c r="J5238" s="217"/>
      <c r="K5238" s="217"/>
      <c r="L5238" s="222"/>
      <c r="M5238" s="223"/>
      <c r="N5238" s="224"/>
      <c r="O5238" s="224"/>
      <c r="P5238" s="224"/>
      <c r="Q5238" s="224"/>
      <c r="R5238" s="224"/>
      <c r="S5238" s="224"/>
      <c r="T5238" s="225"/>
      <c r="AT5238" s="226" t="s">
        <v>546</v>
      </c>
      <c r="AU5238" s="226" t="s">
        <v>85</v>
      </c>
      <c r="AV5238" s="14" t="s">
        <v>537</v>
      </c>
      <c r="AW5238" s="14" t="s">
        <v>33</v>
      </c>
      <c r="AX5238" s="14" t="s">
        <v>79</v>
      </c>
      <c r="AY5238" s="226" t="s">
        <v>525</v>
      </c>
    </row>
    <row r="5239" spans="1:65" s="2" customFormat="1" ht="37.9" customHeight="1">
      <c r="A5239" s="38"/>
      <c r="B5239" s="39"/>
      <c r="C5239" s="186" t="s">
        <v>4885</v>
      </c>
      <c r="D5239" s="186" t="s">
        <v>533</v>
      </c>
      <c r="E5239" s="187" t="s">
        <v>4886</v>
      </c>
      <c r="F5239" s="188" t="s">
        <v>4887</v>
      </c>
      <c r="G5239" s="189" t="s">
        <v>132</v>
      </c>
      <c r="H5239" s="190">
        <v>335.69</v>
      </c>
      <c r="I5239" s="191"/>
      <c r="J5239" s="192">
        <f>ROUND(I5239*H5239,2)</f>
        <v>0</v>
      </c>
      <c r="K5239" s="188" t="s">
        <v>536</v>
      </c>
      <c r="L5239" s="43"/>
      <c r="M5239" s="193" t="s">
        <v>19</v>
      </c>
      <c r="N5239" s="194" t="s">
        <v>44</v>
      </c>
      <c r="O5239" s="68"/>
      <c r="P5239" s="195">
        <f>O5239*H5239</f>
        <v>0</v>
      </c>
      <c r="Q5239" s="195">
        <v>5.3800000000000002E-3</v>
      </c>
      <c r="R5239" s="195">
        <f>Q5239*H5239</f>
        <v>1.8060122000000001</v>
      </c>
      <c r="S5239" s="195">
        <v>0</v>
      </c>
      <c r="T5239" s="196">
        <f>S5239*H5239</f>
        <v>0</v>
      </c>
      <c r="U5239" s="38"/>
      <c r="V5239" s="38"/>
      <c r="W5239" s="38"/>
      <c r="X5239" s="38"/>
      <c r="Y5239" s="38"/>
      <c r="Z5239" s="38"/>
      <c r="AA5239" s="38"/>
      <c r="AB5239" s="38"/>
      <c r="AC5239" s="38"/>
      <c r="AD5239" s="38"/>
      <c r="AE5239" s="38"/>
      <c r="AR5239" s="197" t="s">
        <v>642</v>
      </c>
      <c r="AT5239" s="197" t="s">
        <v>533</v>
      </c>
      <c r="AU5239" s="197" t="s">
        <v>85</v>
      </c>
      <c r="AY5239" s="21" t="s">
        <v>525</v>
      </c>
      <c r="BE5239" s="198">
        <f>IF(N5239="základní",J5239,0)</f>
        <v>0</v>
      </c>
      <c r="BF5239" s="198">
        <f>IF(N5239="snížená",J5239,0)</f>
        <v>0</v>
      </c>
      <c r="BG5239" s="198">
        <f>IF(N5239="zákl. přenesená",J5239,0)</f>
        <v>0</v>
      </c>
      <c r="BH5239" s="198">
        <f>IF(N5239="sníž. přenesená",J5239,0)</f>
        <v>0</v>
      </c>
      <c r="BI5239" s="198">
        <f>IF(N5239="nulová",J5239,0)</f>
        <v>0</v>
      </c>
      <c r="BJ5239" s="21" t="s">
        <v>85</v>
      </c>
      <c r="BK5239" s="198">
        <f>ROUND(I5239*H5239,2)</f>
        <v>0</v>
      </c>
      <c r="BL5239" s="21" t="s">
        <v>642</v>
      </c>
      <c r="BM5239" s="197" t="s">
        <v>4888</v>
      </c>
    </row>
    <row r="5240" spans="1:65" s="2" customFormat="1" ht="11.25">
      <c r="A5240" s="38"/>
      <c r="B5240" s="39"/>
      <c r="C5240" s="40"/>
      <c r="D5240" s="199" t="s">
        <v>542</v>
      </c>
      <c r="E5240" s="40"/>
      <c r="F5240" s="200" t="s">
        <v>4889</v>
      </c>
      <c r="G5240" s="40"/>
      <c r="H5240" s="40"/>
      <c r="I5240" s="201"/>
      <c r="J5240" s="40"/>
      <c r="K5240" s="40"/>
      <c r="L5240" s="43"/>
      <c r="M5240" s="202"/>
      <c r="N5240" s="203"/>
      <c r="O5240" s="68"/>
      <c r="P5240" s="68"/>
      <c r="Q5240" s="68"/>
      <c r="R5240" s="68"/>
      <c r="S5240" s="68"/>
      <c r="T5240" s="69"/>
      <c r="U5240" s="38"/>
      <c r="V5240" s="38"/>
      <c r="W5240" s="38"/>
      <c r="X5240" s="38"/>
      <c r="Y5240" s="38"/>
      <c r="Z5240" s="38"/>
      <c r="AA5240" s="38"/>
      <c r="AB5240" s="38"/>
      <c r="AC5240" s="38"/>
      <c r="AD5240" s="38"/>
      <c r="AE5240" s="38"/>
      <c r="AT5240" s="21" t="s">
        <v>542</v>
      </c>
      <c r="AU5240" s="21" t="s">
        <v>85</v>
      </c>
    </row>
    <row r="5241" spans="1:65" s="15" customFormat="1" ht="11.25">
      <c r="B5241" s="227"/>
      <c r="C5241" s="228"/>
      <c r="D5241" s="206" t="s">
        <v>546</v>
      </c>
      <c r="E5241" s="229" t="s">
        <v>19</v>
      </c>
      <c r="F5241" s="230" t="s">
        <v>4890</v>
      </c>
      <c r="G5241" s="228"/>
      <c r="H5241" s="229" t="s">
        <v>19</v>
      </c>
      <c r="I5241" s="231"/>
      <c r="J5241" s="228"/>
      <c r="K5241" s="228"/>
      <c r="L5241" s="232"/>
      <c r="M5241" s="233"/>
      <c r="N5241" s="234"/>
      <c r="O5241" s="234"/>
      <c r="P5241" s="234"/>
      <c r="Q5241" s="234"/>
      <c r="R5241" s="234"/>
      <c r="S5241" s="234"/>
      <c r="T5241" s="235"/>
      <c r="AT5241" s="236" t="s">
        <v>546</v>
      </c>
      <c r="AU5241" s="236" t="s">
        <v>85</v>
      </c>
      <c r="AV5241" s="15" t="s">
        <v>79</v>
      </c>
      <c r="AW5241" s="15" t="s">
        <v>33</v>
      </c>
      <c r="AX5241" s="15" t="s">
        <v>72</v>
      </c>
      <c r="AY5241" s="236" t="s">
        <v>525</v>
      </c>
    </row>
    <row r="5242" spans="1:65" s="15" customFormat="1" ht="11.25">
      <c r="B5242" s="227"/>
      <c r="C5242" s="228"/>
      <c r="D5242" s="206" t="s">
        <v>546</v>
      </c>
      <c r="E5242" s="229" t="s">
        <v>19</v>
      </c>
      <c r="F5242" s="230" t="s">
        <v>1187</v>
      </c>
      <c r="G5242" s="228"/>
      <c r="H5242" s="229" t="s">
        <v>19</v>
      </c>
      <c r="I5242" s="231"/>
      <c r="J5242" s="228"/>
      <c r="K5242" s="228"/>
      <c r="L5242" s="232"/>
      <c r="M5242" s="233"/>
      <c r="N5242" s="234"/>
      <c r="O5242" s="234"/>
      <c r="P5242" s="234"/>
      <c r="Q5242" s="234"/>
      <c r="R5242" s="234"/>
      <c r="S5242" s="234"/>
      <c r="T5242" s="235"/>
      <c r="AT5242" s="236" t="s">
        <v>546</v>
      </c>
      <c r="AU5242" s="236" t="s">
        <v>85</v>
      </c>
      <c r="AV5242" s="15" t="s">
        <v>79</v>
      </c>
      <c r="AW5242" s="15" t="s">
        <v>33</v>
      </c>
      <c r="AX5242" s="15" t="s">
        <v>72</v>
      </c>
      <c r="AY5242" s="236" t="s">
        <v>525</v>
      </c>
    </row>
    <row r="5243" spans="1:65" s="13" customFormat="1" ht="11.25">
      <c r="B5243" s="204"/>
      <c r="C5243" s="205"/>
      <c r="D5243" s="206" t="s">
        <v>546</v>
      </c>
      <c r="E5243" s="207" t="s">
        <v>19</v>
      </c>
      <c r="F5243" s="208" t="s">
        <v>4891</v>
      </c>
      <c r="G5243" s="205"/>
      <c r="H5243" s="209">
        <v>67.349999999999994</v>
      </c>
      <c r="I5243" s="210"/>
      <c r="J5243" s="205"/>
      <c r="K5243" s="205"/>
      <c r="L5243" s="211"/>
      <c r="M5243" s="212"/>
      <c r="N5243" s="213"/>
      <c r="O5243" s="213"/>
      <c r="P5243" s="213"/>
      <c r="Q5243" s="213"/>
      <c r="R5243" s="213"/>
      <c r="S5243" s="213"/>
      <c r="T5243" s="214"/>
      <c r="AT5243" s="215" t="s">
        <v>546</v>
      </c>
      <c r="AU5243" s="215" t="s">
        <v>85</v>
      </c>
      <c r="AV5243" s="13" t="s">
        <v>85</v>
      </c>
      <c r="AW5243" s="13" t="s">
        <v>33</v>
      </c>
      <c r="AX5243" s="13" t="s">
        <v>72</v>
      </c>
      <c r="AY5243" s="215" t="s">
        <v>525</v>
      </c>
    </row>
    <row r="5244" spans="1:65" s="15" customFormat="1" ht="11.25">
      <c r="B5244" s="227"/>
      <c r="C5244" s="228"/>
      <c r="D5244" s="206" t="s">
        <v>546</v>
      </c>
      <c r="E5244" s="229" t="s">
        <v>19</v>
      </c>
      <c r="F5244" s="230" t="s">
        <v>1097</v>
      </c>
      <c r="G5244" s="228"/>
      <c r="H5244" s="229" t="s">
        <v>19</v>
      </c>
      <c r="I5244" s="231"/>
      <c r="J5244" s="228"/>
      <c r="K5244" s="228"/>
      <c r="L5244" s="232"/>
      <c r="M5244" s="233"/>
      <c r="N5244" s="234"/>
      <c r="O5244" s="234"/>
      <c r="P5244" s="234"/>
      <c r="Q5244" s="234"/>
      <c r="R5244" s="234"/>
      <c r="S5244" s="234"/>
      <c r="T5244" s="235"/>
      <c r="AT5244" s="236" t="s">
        <v>546</v>
      </c>
      <c r="AU5244" s="236" t="s">
        <v>85</v>
      </c>
      <c r="AV5244" s="15" t="s">
        <v>79</v>
      </c>
      <c r="AW5244" s="15" t="s">
        <v>33</v>
      </c>
      <c r="AX5244" s="15" t="s">
        <v>72</v>
      </c>
      <c r="AY5244" s="236" t="s">
        <v>525</v>
      </c>
    </row>
    <row r="5245" spans="1:65" s="13" customFormat="1" ht="11.25">
      <c r="B5245" s="204"/>
      <c r="C5245" s="205"/>
      <c r="D5245" s="206" t="s">
        <v>546</v>
      </c>
      <c r="E5245" s="207" t="s">
        <v>19</v>
      </c>
      <c r="F5245" s="208" t="s">
        <v>4892</v>
      </c>
      <c r="G5245" s="205"/>
      <c r="H5245" s="209">
        <v>101.51</v>
      </c>
      <c r="I5245" s="210"/>
      <c r="J5245" s="205"/>
      <c r="K5245" s="205"/>
      <c r="L5245" s="211"/>
      <c r="M5245" s="212"/>
      <c r="N5245" s="213"/>
      <c r="O5245" s="213"/>
      <c r="P5245" s="213"/>
      <c r="Q5245" s="213"/>
      <c r="R5245" s="213"/>
      <c r="S5245" s="213"/>
      <c r="T5245" s="214"/>
      <c r="AT5245" s="215" t="s">
        <v>546</v>
      </c>
      <c r="AU5245" s="215" t="s">
        <v>85</v>
      </c>
      <c r="AV5245" s="13" t="s">
        <v>85</v>
      </c>
      <c r="AW5245" s="13" t="s">
        <v>33</v>
      </c>
      <c r="AX5245" s="13" t="s">
        <v>72</v>
      </c>
      <c r="AY5245" s="215" t="s">
        <v>525</v>
      </c>
    </row>
    <row r="5246" spans="1:65" s="15" customFormat="1" ht="11.25">
      <c r="B5246" s="227"/>
      <c r="C5246" s="228"/>
      <c r="D5246" s="206" t="s">
        <v>546</v>
      </c>
      <c r="E5246" s="229" t="s">
        <v>19</v>
      </c>
      <c r="F5246" s="230" t="s">
        <v>1135</v>
      </c>
      <c r="G5246" s="228"/>
      <c r="H5246" s="229" t="s">
        <v>19</v>
      </c>
      <c r="I5246" s="231"/>
      <c r="J5246" s="228"/>
      <c r="K5246" s="228"/>
      <c r="L5246" s="232"/>
      <c r="M5246" s="233"/>
      <c r="N5246" s="234"/>
      <c r="O5246" s="234"/>
      <c r="P5246" s="234"/>
      <c r="Q5246" s="234"/>
      <c r="R5246" s="234"/>
      <c r="S5246" s="234"/>
      <c r="T5246" s="235"/>
      <c r="AT5246" s="236" t="s">
        <v>546</v>
      </c>
      <c r="AU5246" s="236" t="s">
        <v>85</v>
      </c>
      <c r="AV5246" s="15" t="s">
        <v>79</v>
      </c>
      <c r="AW5246" s="15" t="s">
        <v>33</v>
      </c>
      <c r="AX5246" s="15" t="s">
        <v>72</v>
      </c>
      <c r="AY5246" s="236" t="s">
        <v>525</v>
      </c>
    </row>
    <row r="5247" spans="1:65" s="13" customFormat="1" ht="11.25">
      <c r="B5247" s="204"/>
      <c r="C5247" s="205"/>
      <c r="D5247" s="206" t="s">
        <v>546</v>
      </c>
      <c r="E5247" s="207" t="s">
        <v>19</v>
      </c>
      <c r="F5247" s="208" t="s">
        <v>4893</v>
      </c>
      <c r="G5247" s="205"/>
      <c r="H5247" s="209">
        <v>95.81</v>
      </c>
      <c r="I5247" s="210"/>
      <c r="J5247" s="205"/>
      <c r="K5247" s="205"/>
      <c r="L5247" s="211"/>
      <c r="M5247" s="212"/>
      <c r="N5247" s="213"/>
      <c r="O5247" s="213"/>
      <c r="P5247" s="213"/>
      <c r="Q5247" s="213"/>
      <c r="R5247" s="213"/>
      <c r="S5247" s="213"/>
      <c r="T5247" s="214"/>
      <c r="AT5247" s="215" t="s">
        <v>546</v>
      </c>
      <c r="AU5247" s="215" t="s">
        <v>85</v>
      </c>
      <c r="AV5247" s="13" t="s">
        <v>85</v>
      </c>
      <c r="AW5247" s="13" t="s">
        <v>33</v>
      </c>
      <c r="AX5247" s="13" t="s">
        <v>72</v>
      </c>
      <c r="AY5247" s="215" t="s">
        <v>525</v>
      </c>
    </row>
    <row r="5248" spans="1:65" s="15" customFormat="1" ht="11.25">
      <c r="B5248" s="227"/>
      <c r="C5248" s="228"/>
      <c r="D5248" s="206" t="s">
        <v>546</v>
      </c>
      <c r="E5248" s="229" t="s">
        <v>19</v>
      </c>
      <c r="F5248" s="230" t="s">
        <v>1163</v>
      </c>
      <c r="G5248" s="228"/>
      <c r="H5248" s="229" t="s">
        <v>19</v>
      </c>
      <c r="I5248" s="231"/>
      <c r="J5248" s="228"/>
      <c r="K5248" s="228"/>
      <c r="L5248" s="232"/>
      <c r="M5248" s="233"/>
      <c r="N5248" s="234"/>
      <c r="O5248" s="234"/>
      <c r="P5248" s="234"/>
      <c r="Q5248" s="234"/>
      <c r="R5248" s="234"/>
      <c r="S5248" s="234"/>
      <c r="T5248" s="235"/>
      <c r="AT5248" s="236" t="s">
        <v>546</v>
      </c>
      <c r="AU5248" s="236" t="s">
        <v>85</v>
      </c>
      <c r="AV5248" s="15" t="s">
        <v>79</v>
      </c>
      <c r="AW5248" s="15" t="s">
        <v>33</v>
      </c>
      <c r="AX5248" s="15" t="s">
        <v>72</v>
      </c>
      <c r="AY5248" s="236" t="s">
        <v>525</v>
      </c>
    </row>
    <row r="5249" spans="1:65" s="13" customFormat="1" ht="11.25">
      <c r="B5249" s="204"/>
      <c r="C5249" s="205"/>
      <c r="D5249" s="206" t="s">
        <v>546</v>
      </c>
      <c r="E5249" s="207" t="s">
        <v>19</v>
      </c>
      <c r="F5249" s="208" t="s">
        <v>4894</v>
      </c>
      <c r="G5249" s="205"/>
      <c r="H5249" s="209">
        <v>71.02</v>
      </c>
      <c r="I5249" s="210"/>
      <c r="J5249" s="205"/>
      <c r="K5249" s="205"/>
      <c r="L5249" s="211"/>
      <c r="M5249" s="212"/>
      <c r="N5249" s="213"/>
      <c r="O5249" s="213"/>
      <c r="P5249" s="213"/>
      <c r="Q5249" s="213"/>
      <c r="R5249" s="213"/>
      <c r="S5249" s="213"/>
      <c r="T5249" s="214"/>
      <c r="AT5249" s="215" t="s">
        <v>546</v>
      </c>
      <c r="AU5249" s="215" t="s">
        <v>85</v>
      </c>
      <c r="AV5249" s="13" t="s">
        <v>85</v>
      </c>
      <c r="AW5249" s="13" t="s">
        <v>33</v>
      </c>
      <c r="AX5249" s="13" t="s">
        <v>72</v>
      </c>
      <c r="AY5249" s="215" t="s">
        <v>525</v>
      </c>
    </row>
    <row r="5250" spans="1:65" s="16" customFormat="1" ht="11.25">
      <c r="B5250" s="237"/>
      <c r="C5250" s="238"/>
      <c r="D5250" s="206" t="s">
        <v>546</v>
      </c>
      <c r="E5250" s="239" t="s">
        <v>377</v>
      </c>
      <c r="F5250" s="240" t="s">
        <v>590</v>
      </c>
      <c r="G5250" s="238"/>
      <c r="H5250" s="241">
        <v>335.69</v>
      </c>
      <c r="I5250" s="242"/>
      <c r="J5250" s="238"/>
      <c r="K5250" s="238"/>
      <c r="L5250" s="243"/>
      <c r="M5250" s="244"/>
      <c r="N5250" s="245"/>
      <c r="O5250" s="245"/>
      <c r="P5250" s="245"/>
      <c r="Q5250" s="245"/>
      <c r="R5250" s="245"/>
      <c r="S5250" s="245"/>
      <c r="T5250" s="246"/>
      <c r="AT5250" s="247" t="s">
        <v>546</v>
      </c>
      <c r="AU5250" s="247" t="s">
        <v>85</v>
      </c>
      <c r="AV5250" s="16" t="s">
        <v>573</v>
      </c>
      <c r="AW5250" s="16" t="s">
        <v>33</v>
      </c>
      <c r="AX5250" s="16" t="s">
        <v>72</v>
      </c>
      <c r="AY5250" s="247" t="s">
        <v>525</v>
      </c>
    </row>
    <row r="5251" spans="1:65" s="14" customFormat="1" ht="11.25">
      <c r="B5251" s="216"/>
      <c r="C5251" s="217"/>
      <c r="D5251" s="206" t="s">
        <v>546</v>
      </c>
      <c r="E5251" s="218" t="s">
        <v>19</v>
      </c>
      <c r="F5251" s="219" t="s">
        <v>552</v>
      </c>
      <c r="G5251" s="217"/>
      <c r="H5251" s="220">
        <v>335.69</v>
      </c>
      <c r="I5251" s="221"/>
      <c r="J5251" s="217"/>
      <c r="K5251" s="217"/>
      <c r="L5251" s="222"/>
      <c r="M5251" s="223"/>
      <c r="N5251" s="224"/>
      <c r="O5251" s="224"/>
      <c r="P5251" s="224"/>
      <c r="Q5251" s="224"/>
      <c r="R5251" s="224"/>
      <c r="S5251" s="224"/>
      <c r="T5251" s="225"/>
      <c r="AT5251" s="226" t="s">
        <v>546</v>
      </c>
      <c r="AU5251" s="226" t="s">
        <v>85</v>
      </c>
      <c r="AV5251" s="14" t="s">
        <v>537</v>
      </c>
      <c r="AW5251" s="14" t="s">
        <v>33</v>
      </c>
      <c r="AX5251" s="14" t="s">
        <v>79</v>
      </c>
      <c r="AY5251" s="226" t="s">
        <v>525</v>
      </c>
    </row>
    <row r="5252" spans="1:65" s="2" customFormat="1" ht="16.5" customHeight="1">
      <c r="A5252" s="38"/>
      <c r="B5252" s="39"/>
      <c r="C5252" s="248" t="s">
        <v>4895</v>
      </c>
      <c r="D5252" s="248" t="s">
        <v>369</v>
      </c>
      <c r="E5252" s="249" t="s">
        <v>4896</v>
      </c>
      <c r="F5252" s="250" t="s">
        <v>4897</v>
      </c>
      <c r="G5252" s="251" t="s">
        <v>132</v>
      </c>
      <c r="H5252" s="252">
        <v>369.25900000000001</v>
      </c>
      <c r="I5252" s="253"/>
      <c r="J5252" s="254">
        <f>ROUND(I5252*H5252,2)</f>
        <v>0</v>
      </c>
      <c r="K5252" s="250" t="s">
        <v>19</v>
      </c>
      <c r="L5252" s="255"/>
      <c r="M5252" s="256" t="s">
        <v>19</v>
      </c>
      <c r="N5252" s="257" t="s">
        <v>44</v>
      </c>
      <c r="O5252" s="68"/>
      <c r="P5252" s="195">
        <f>O5252*H5252</f>
        <v>0</v>
      </c>
      <c r="Q5252" s="195">
        <v>1.6E-2</v>
      </c>
      <c r="R5252" s="195">
        <f>Q5252*H5252</f>
        <v>5.9081440000000001</v>
      </c>
      <c r="S5252" s="195">
        <v>0</v>
      </c>
      <c r="T5252" s="196">
        <f>S5252*H5252</f>
        <v>0</v>
      </c>
      <c r="U5252" s="38"/>
      <c r="V5252" s="38"/>
      <c r="W5252" s="38"/>
      <c r="X5252" s="38"/>
      <c r="Y5252" s="38"/>
      <c r="Z5252" s="38"/>
      <c r="AA5252" s="38"/>
      <c r="AB5252" s="38"/>
      <c r="AC5252" s="38"/>
      <c r="AD5252" s="38"/>
      <c r="AE5252" s="38"/>
      <c r="AR5252" s="197" t="s">
        <v>839</v>
      </c>
      <c r="AT5252" s="197" t="s">
        <v>369</v>
      </c>
      <c r="AU5252" s="197" t="s">
        <v>85</v>
      </c>
      <c r="AY5252" s="21" t="s">
        <v>525</v>
      </c>
      <c r="BE5252" s="198">
        <f>IF(N5252="základní",J5252,0)</f>
        <v>0</v>
      </c>
      <c r="BF5252" s="198">
        <f>IF(N5252="snížená",J5252,0)</f>
        <v>0</v>
      </c>
      <c r="BG5252" s="198">
        <f>IF(N5252="zákl. přenesená",J5252,0)</f>
        <v>0</v>
      </c>
      <c r="BH5252" s="198">
        <f>IF(N5252="sníž. přenesená",J5252,0)</f>
        <v>0</v>
      </c>
      <c r="BI5252" s="198">
        <f>IF(N5252="nulová",J5252,0)</f>
        <v>0</v>
      </c>
      <c r="BJ5252" s="21" t="s">
        <v>85</v>
      </c>
      <c r="BK5252" s="198">
        <f>ROUND(I5252*H5252,2)</f>
        <v>0</v>
      </c>
      <c r="BL5252" s="21" t="s">
        <v>642</v>
      </c>
      <c r="BM5252" s="197" t="s">
        <v>4898</v>
      </c>
    </row>
    <row r="5253" spans="1:65" s="13" customFormat="1" ht="11.25">
      <c r="B5253" s="204"/>
      <c r="C5253" s="205"/>
      <c r="D5253" s="206" t="s">
        <v>546</v>
      </c>
      <c r="E5253" s="207" t="s">
        <v>19</v>
      </c>
      <c r="F5253" s="208" t="s">
        <v>377</v>
      </c>
      <c r="G5253" s="205"/>
      <c r="H5253" s="209">
        <v>335.69</v>
      </c>
      <c r="I5253" s="210"/>
      <c r="J5253" s="205"/>
      <c r="K5253" s="205"/>
      <c r="L5253" s="211"/>
      <c r="M5253" s="212"/>
      <c r="N5253" s="213"/>
      <c r="O5253" s="213"/>
      <c r="P5253" s="213"/>
      <c r="Q5253" s="213"/>
      <c r="R5253" s="213"/>
      <c r="S5253" s="213"/>
      <c r="T5253" s="214"/>
      <c r="AT5253" s="215" t="s">
        <v>546</v>
      </c>
      <c r="AU5253" s="215" t="s">
        <v>85</v>
      </c>
      <c r="AV5253" s="13" t="s">
        <v>85</v>
      </c>
      <c r="AW5253" s="13" t="s">
        <v>33</v>
      </c>
      <c r="AX5253" s="13" t="s">
        <v>79</v>
      </c>
      <c r="AY5253" s="215" t="s">
        <v>525</v>
      </c>
    </row>
    <row r="5254" spans="1:65" s="13" customFormat="1" ht="11.25">
      <c r="B5254" s="204"/>
      <c r="C5254" s="205"/>
      <c r="D5254" s="206" t="s">
        <v>546</v>
      </c>
      <c r="E5254" s="205"/>
      <c r="F5254" s="208" t="s">
        <v>4899</v>
      </c>
      <c r="G5254" s="205"/>
      <c r="H5254" s="209">
        <v>369.25900000000001</v>
      </c>
      <c r="I5254" s="210"/>
      <c r="J5254" s="205"/>
      <c r="K5254" s="205"/>
      <c r="L5254" s="211"/>
      <c r="M5254" s="212"/>
      <c r="N5254" s="213"/>
      <c r="O5254" s="213"/>
      <c r="P5254" s="213"/>
      <c r="Q5254" s="213"/>
      <c r="R5254" s="213"/>
      <c r="S5254" s="213"/>
      <c r="T5254" s="214"/>
      <c r="AT5254" s="215" t="s">
        <v>546</v>
      </c>
      <c r="AU5254" s="215" t="s">
        <v>85</v>
      </c>
      <c r="AV5254" s="13" t="s">
        <v>85</v>
      </c>
      <c r="AW5254" s="13" t="s">
        <v>4</v>
      </c>
      <c r="AX5254" s="13" t="s">
        <v>79</v>
      </c>
      <c r="AY5254" s="215" t="s">
        <v>525</v>
      </c>
    </row>
    <row r="5255" spans="1:65" s="2" customFormat="1" ht="37.9" customHeight="1">
      <c r="A5255" s="38"/>
      <c r="B5255" s="39"/>
      <c r="C5255" s="186" t="s">
        <v>4900</v>
      </c>
      <c r="D5255" s="186" t="s">
        <v>533</v>
      </c>
      <c r="E5255" s="187" t="s">
        <v>4901</v>
      </c>
      <c r="F5255" s="188" t="s">
        <v>4902</v>
      </c>
      <c r="G5255" s="189" t="s">
        <v>132</v>
      </c>
      <c r="H5255" s="190">
        <v>175.73</v>
      </c>
      <c r="I5255" s="191"/>
      <c r="J5255" s="192">
        <f>ROUND(I5255*H5255,2)</f>
        <v>0</v>
      </c>
      <c r="K5255" s="188" t="s">
        <v>536</v>
      </c>
      <c r="L5255" s="43"/>
      <c r="M5255" s="193" t="s">
        <v>19</v>
      </c>
      <c r="N5255" s="194" t="s">
        <v>44</v>
      </c>
      <c r="O5255" s="68"/>
      <c r="P5255" s="195">
        <f>O5255*H5255</f>
        <v>0</v>
      </c>
      <c r="Q5255" s="195">
        <v>5.62E-3</v>
      </c>
      <c r="R5255" s="195">
        <f>Q5255*H5255</f>
        <v>0.9876026</v>
      </c>
      <c r="S5255" s="195">
        <v>0</v>
      </c>
      <c r="T5255" s="196">
        <f>S5255*H5255</f>
        <v>0</v>
      </c>
      <c r="U5255" s="38"/>
      <c r="V5255" s="38"/>
      <c r="W5255" s="38"/>
      <c r="X5255" s="38"/>
      <c r="Y5255" s="38"/>
      <c r="Z5255" s="38"/>
      <c r="AA5255" s="38"/>
      <c r="AB5255" s="38"/>
      <c r="AC5255" s="38"/>
      <c r="AD5255" s="38"/>
      <c r="AE5255" s="38"/>
      <c r="AR5255" s="197" t="s">
        <v>642</v>
      </c>
      <c r="AT5255" s="197" t="s">
        <v>533</v>
      </c>
      <c r="AU5255" s="197" t="s">
        <v>85</v>
      </c>
      <c r="AY5255" s="21" t="s">
        <v>525</v>
      </c>
      <c r="BE5255" s="198">
        <f>IF(N5255="základní",J5255,0)</f>
        <v>0</v>
      </c>
      <c r="BF5255" s="198">
        <f>IF(N5255="snížená",J5255,0)</f>
        <v>0</v>
      </c>
      <c r="BG5255" s="198">
        <f>IF(N5255="zákl. přenesená",J5255,0)</f>
        <v>0</v>
      </c>
      <c r="BH5255" s="198">
        <f>IF(N5255="sníž. přenesená",J5255,0)</f>
        <v>0</v>
      </c>
      <c r="BI5255" s="198">
        <f>IF(N5255="nulová",J5255,0)</f>
        <v>0</v>
      </c>
      <c r="BJ5255" s="21" t="s">
        <v>85</v>
      </c>
      <c r="BK5255" s="198">
        <f>ROUND(I5255*H5255,2)</f>
        <v>0</v>
      </c>
      <c r="BL5255" s="21" t="s">
        <v>642</v>
      </c>
      <c r="BM5255" s="197" t="s">
        <v>4903</v>
      </c>
    </row>
    <row r="5256" spans="1:65" s="2" customFormat="1" ht="11.25">
      <c r="A5256" s="38"/>
      <c r="B5256" s="39"/>
      <c r="C5256" s="40"/>
      <c r="D5256" s="199" t="s">
        <v>542</v>
      </c>
      <c r="E5256" s="40"/>
      <c r="F5256" s="200" t="s">
        <v>4904</v>
      </c>
      <c r="G5256" s="40"/>
      <c r="H5256" s="40"/>
      <c r="I5256" s="201"/>
      <c r="J5256" s="40"/>
      <c r="K5256" s="40"/>
      <c r="L5256" s="43"/>
      <c r="M5256" s="202"/>
      <c r="N5256" s="203"/>
      <c r="O5256" s="68"/>
      <c r="P5256" s="68"/>
      <c r="Q5256" s="68"/>
      <c r="R5256" s="68"/>
      <c r="S5256" s="68"/>
      <c r="T5256" s="69"/>
      <c r="U5256" s="38"/>
      <c r="V5256" s="38"/>
      <c r="W5256" s="38"/>
      <c r="X5256" s="38"/>
      <c r="Y5256" s="38"/>
      <c r="Z5256" s="38"/>
      <c r="AA5256" s="38"/>
      <c r="AB5256" s="38"/>
      <c r="AC5256" s="38"/>
      <c r="AD5256" s="38"/>
      <c r="AE5256" s="38"/>
      <c r="AT5256" s="21" t="s">
        <v>542</v>
      </c>
      <c r="AU5256" s="21" t="s">
        <v>85</v>
      </c>
    </row>
    <row r="5257" spans="1:65" s="15" customFormat="1" ht="11.25">
      <c r="B5257" s="227"/>
      <c r="C5257" s="228"/>
      <c r="D5257" s="206" t="s">
        <v>546</v>
      </c>
      <c r="E5257" s="229" t="s">
        <v>19</v>
      </c>
      <c r="F5257" s="230" t="s">
        <v>4890</v>
      </c>
      <c r="G5257" s="228"/>
      <c r="H5257" s="229" t="s">
        <v>19</v>
      </c>
      <c r="I5257" s="231"/>
      <c r="J5257" s="228"/>
      <c r="K5257" s="228"/>
      <c r="L5257" s="232"/>
      <c r="M5257" s="233"/>
      <c r="N5257" s="234"/>
      <c r="O5257" s="234"/>
      <c r="P5257" s="234"/>
      <c r="Q5257" s="234"/>
      <c r="R5257" s="234"/>
      <c r="S5257" s="234"/>
      <c r="T5257" s="235"/>
      <c r="AT5257" s="236" t="s">
        <v>546</v>
      </c>
      <c r="AU5257" s="236" t="s">
        <v>85</v>
      </c>
      <c r="AV5257" s="15" t="s">
        <v>79</v>
      </c>
      <c r="AW5257" s="15" t="s">
        <v>33</v>
      </c>
      <c r="AX5257" s="15" t="s">
        <v>72</v>
      </c>
      <c r="AY5257" s="236" t="s">
        <v>525</v>
      </c>
    </row>
    <row r="5258" spans="1:65" s="15" customFormat="1" ht="11.25">
      <c r="B5258" s="227"/>
      <c r="C5258" s="228"/>
      <c r="D5258" s="206" t="s">
        <v>546</v>
      </c>
      <c r="E5258" s="229" t="s">
        <v>19</v>
      </c>
      <c r="F5258" s="230" t="s">
        <v>1187</v>
      </c>
      <c r="G5258" s="228"/>
      <c r="H5258" s="229" t="s">
        <v>19</v>
      </c>
      <c r="I5258" s="231"/>
      <c r="J5258" s="228"/>
      <c r="K5258" s="228"/>
      <c r="L5258" s="232"/>
      <c r="M5258" s="233"/>
      <c r="N5258" s="234"/>
      <c r="O5258" s="234"/>
      <c r="P5258" s="234"/>
      <c r="Q5258" s="234"/>
      <c r="R5258" s="234"/>
      <c r="S5258" s="234"/>
      <c r="T5258" s="235"/>
      <c r="AT5258" s="236" t="s">
        <v>546</v>
      </c>
      <c r="AU5258" s="236" t="s">
        <v>85</v>
      </c>
      <c r="AV5258" s="15" t="s">
        <v>79</v>
      </c>
      <c r="AW5258" s="15" t="s">
        <v>33</v>
      </c>
      <c r="AX5258" s="15" t="s">
        <v>72</v>
      </c>
      <c r="AY5258" s="236" t="s">
        <v>525</v>
      </c>
    </row>
    <row r="5259" spans="1:65" s="13" customFormat="1" ht="11.25">
      <c r="B5259" s="204"/>
      <c r="C5259" s="205"/>
      <c r="D5259" s="206" t="s">
        <v>546</v>
      </c>
      <c r="E5259" s="207" t="s">
        <v>19</v>
      </c>
      <c r="F5259" s="208" t="s">
        <v>4905</v>
      </c>
      <c r="G5259" s="205"/>
      <c r="H5259" s="209">
        <v>56.3</v>
      </c>
      <c r="I5259" s="210"/>
      <c r="J5259" s="205"/>
      <c r="K5259" s="205"/>
      <c r="L5259" s="211"/>
      <c r="M5259" s="212"/>
      <c r="N5259" s="213"/>
      <c r="O5259" s="213"/>
      <c r="P5259" s="213"/>
      <c r="Q5259" s="213"/>
      <c r="R5259" s="213"/>
      <c r="S5259" s="213"/>
      <c r="T5259" s="214"/>
      <c r="AT5259" s="215" t="s">
        <v>546</v>
      </c>
      <c r="AU5259" s="215" t="s">
        <v>85</v>
      </c>
      <c r="AV5259" s="13" t="s">
        <v>85</v>
      </c>
      <c r="AW5259" s="13" t="s">
        <v>33</v>
      </c>
      <c r="AX5259" s="13" t="s">
        <v>72</v>
      </c>
      <c r="AY5259" s="215" t="s">
        <v>525</v>
      </c>
    </row>
    <row r="5260" spans="1:65" s="15" customFormat="1" ht="11.25">
      <c r="B5260" s="227"/>
      <c r="C5260" s="228"/>
      <c r="D5260" s="206" t="s">
        <v>546</v>
      </c>
      <c r="E5260" s="229" t="s">
        <v>19</v>
      </c>
      <c r="F5260" s="230" t="s">
        <v>1097</v>
      </c>
      <c r="G5260" s="228"/>
      <c r="H5260" s="229" t="s">
        <v>19</v>
      </c>
      <c r="I5260" s="231"/>
      <c r="J5260" s="228"/>
      <c r="K5260" s="228"/>
      <c r="L5260" s="232"/>
      <c r="M5260" s="233"/>
      <c r="N5260" s="234"/>
      <c r="O5260" s="234"/>
      <c r="P5260" s="234"/>
      <c r="Q5260" s="234"/>
      <c r="R5260" s="234"/>
      <c r="S5260" s="234"/>
      <c r="T5260" s="235"/>
      <c r="AT5260" s="236" t="s">
        <v>546</v>
      </c>
      <c r="AU5260" s="236" t="s">
        <v>85</v>
      </c>
      <c r="AV5260" s="15" t="s">
        <v>79</v>
      </c>
      <c r="AW5260" s="15" t="s">
        <v>33</v>
      </c>
      <c r="AX5260" s="15" t="s">
        <v>72</v>
      </c>
      <c r="AY5260" s="236" t="s">
        <v>525</v>
      </c>
    </row>
    <row r="5261" spans="1:65" s="13" customFormat="1" ht="11.25">
      <c r="B5261" s="204"/>
      <c r="C5261" s="205"/>
      <c r="D5261" s="206" t="s">
        <v>546</v>
      </c>
      <c r="E5261" s="207" t="s">
        <v>19</v>
      </c>
      <c r="F5261" s="208" t="s">
        <v>4906</v>
      </c>
      <c r="G5261" s="205"/>
      <c r="H5261" s="209">
        <v>35.54</v>
      </c>
      <c r="I5261" s="210"/>
      <c r="J5261" s="205"/>
      <c r="K5261" s="205"/>
      <c r="L5261" s="211"/>
      <c r="M5261" s="212"/>
      <c r="N5261" s="213"/>
      <c r="O5261" s="213"/>
      <c r="P5261" s="213"/>
      <c r="Q5261" s="213"/>
      <c r="R5261" s="213"/>
      <c r="S5261" s="213"/>
      <c r="T5261" s="214"/>
      <c r="AT5261" s="215" t="s">
        <v>546</v>
      </c>
      <c r="AU5261" s="215" t="s">
        <v>85</v>
      </c>
      <c r="AV5261" s="13" t="s">
        <v>85</v>
      </c>
      <c r="AW5261" s="13" t="s">
        <v>33</v>
      </c>
      <c r="AX5261" s="13" t="s">
        <v>72</v>
      </c>
      <c r="AY5261" s="215" t="s">
        <v>525</v>
      </c>
    </row>
    <row r="5262" spans="1:65" s="15" customFormat="1" ht="11.25">
      <c r="B5262" s="227"/>
      <c r="C5262" s="228"/>
      <c r="D5262" s="206" t="s">
        <v>546</v>
      </c>
      <c r="E5262" s="229" t="s">
        <v>19</v>
      </c>
      <c r="F5262" s="230" t="s">
        <v>1135</v>
      </c>
      <c r="G5262" s="228"/>
      <c r="H5262" s="229" t="s">
        <v>19</v>
      </c>
      <c r="I5262" s="231"/>
      <c r="J5262" s="228"/>
      <c r="K5262" s="228"/>
      <c r="L5262" s="232"/>
      <c r="M5262" s="233"/>
      <c r="N5262" s="234"/>
      <c r="O5262" s="234"/>
      <c r="P5262" s="234"/>
      <c r="Q5262" s="234"/>
      <c r="R5262" s="234"/>
      <c r="S5262" s="234"/>
      <c r="T5262" s="235"/>
      <c r="AT5262" s="236" t="s">
        <v>546</v>
      </c>
      <c r="AU5262" s="236" t="s">
        <v>85</v>
      </c>
      <c r="AV5262" s="15" t="s">
        <v>79</v>
      </c>
      <c r="AW5262" s="15" t="s">
        <v>33</v>
      </c>
      <c r="AX5262" s="15" t="s">
        <v>72</v>
      </c>
      <c r="AY5262" s="236" t="s">
        <v>525</v>
      </c>
    </row>
    <row r="5263" spans="1:65" s="13" customFormat="1" ht="11.25">
      <c r="B5263" s="204"/>
      <c r="C5263" s="205"/>
      <c r="D5263" s="206" t="s">
        <v>546</v>
      </c>
      <c r="E5263" s="207" t="s">
        <v>19</v>
      </c>
      <c r="F5263" s="208" t="s">
        <v>4907</v>
      </c>
      <c r="G5263" s="205"/>
      <c r="H5263" s="209">
        <v>80.790000000000006</v>
      </c>
      <c r="I5263" s="210"/>
      <c r="J5263" s="205"/>
      <c r="K5263" s="205"/>
      <c r="L5263" s="211"/>
      <c r="M5263" s="212"/>
      <c r="N5263" s="213"/>
      <c r="O5263" s="213"/>
      <c r="P5263" s="213"/>
      <c r="Q5263" s="213"/>
      <c r="R5263" s="213"/>
      <c r="S5263" s="213"/>
      <c r="T5263" s="214"/>
      <c r="AT5263" s="215" t="s">
        <v>546</v>
      </c>
      <c r="AU5263" s="215" t="s">
        <v>85</v>
      </c>
      <c r="AV5263" s="13" t="s">
        <v>85</v>
      </c>
      <c r="AW5263" s="13" t="s">
        <v>33</v>
      </c>
      <c r="AX5263" s="13" t="s">
        <v>72</v>
      </c>
      <c r="AY5263" s="215" t="s">
        <v>525</v>
      </c>
    </row>
    <row r="5264" spans="1:65" s="15" customFormat="1" ht="11.25">
      <c r="B5264" s="227"/>
      <c r="C5264" s="228"/>
      <c r="D5264" s="206" t="s">
        <v>546</v>
      </c>
      <c r="E5264" s="229" t="s">
        <v>19</v>
      </c>
      <c r="F5264" s="230" t="s">
        <v>1163</v>
      </c>
      <c r="G5264" s="228"/>
      <c r="H5264" s="229" t="s">
        <v>19</v>
      </c>
      <c r="I5264" s="231"/>
      <c r="J5264" s="228"/>
      <c r="K5264" s="228"/>
      <c r="L5264" s="232"/>
      <c r="M5264" s="233"/>
      <c r="N5264" s="234"/>
      <c r="O5264" s="234"/>
      <c r="P5264" s="234"/>
      <c r="Q5264" s="234"/>
      <c r="R5264" s="234"/>
      <c r="S5264" s="234"/>
      <c r="T5264" s="235"/>
      <c r="AT5264" s="236" t="s">
        <v>546</v>
      </c>
      <c r="AU5264" s="236" t="s">
        <v>85</v>
      </c>
      <c r="AV5264" s="15" t="s">
        <v>79</v>
      </c>
      <c r="AW5264" s="15" t="s">
        <v>33</v>
      </c>
      <c r="AX5264" s="15" t="s">
        <v>72</v>
      </c>
      <c r="AY5264" s="236" t="s">
        <v>525</v>
      </c>
    </row>
    <row r="5265" spans="1:65" s="13" customFormat="1" ht="11.25">
      <c r="B5265" s="204"/>
      <c r="C5265" s="205"/>
      <c r="D5265" s="206" t="s">
        <v>546</v>
      </c>
      <c r="E5265" s="207" t="s">
        <v>19</v>
      </c>
      <c r="F5265" s="208" t="s">
        <v>4908</v>
      </c>
      <c r="G5265" s="205"/>
      <c r="H5265" s="209">
        <v>3.1</v>
      </c>
      <c r="I5265" s="210"/>
      <c r="J5265" s="205"/>
      <c r="K5265" s="205"/>
      <c r="L5265" s="211"/>
      <c r="M5265" s="212"/>
      <c r="N5265" s="213"/>
      <c r="O5265" s="213"/>
      <c r="P5265" s="213"/>
      <c r="Q5265" s="213"/>
      <c r="R5265" s="213"/>
      <c r="S5265" s="213"/>
      <c r="T5265" s="214"/>
      <c r="AT5265" s="215" t="s">
        <v>546</v>
      </c>
      <c r="AU5265" s="215" t="s">
        <v>85</v>
      </c>
      <c r="AV5265" s="13" t="s">
        <v>85</v>
      </c>
      <c r="AW5265" s="13" t="s">
        <v>33</v>
      </c>
      <c r="AX5265" s="13" t="s">
        <v>72</v>
      </c>
      <c r="AY5265" s="215" t="s">
        <v>525</v>
      </c>
    </row>
    <row r="5266" spans="1:65" s="16" customFormat="1" ht="11.25">
      <c r="B5266" s="237"/>
      <c r="C5266" s="238"/>
      <c r="D5266" s="206" t="s">
        <v>546</v>
      </c>
      <c r="E5266" s="239" t="s">
        <v>393</v>
      </c>
      <c r="F5266" s="240" t="s">
        <v>590</v>
      </c>
      <c r="G5266" s="238"/>
      <c r="H5266" s="241">
        <v>175.73</v>
      </c>
      <c r="I5266" s="242"/>
      <c r="J5266" s="238"/>
      <c r="K5266" s="238"/>
      <c r="L5266" s="243"/>
      <c r="M5266" s="244"/>
      <c r="N5266" s="245"/>
      <c r="O5266" s="245"/>
      <c r="P5266" s="245"/>
      <c r="Q5266" s="245"/>
      <c r="R5266" s="245"/>
      <c r="S5266" s="245"/>
      <c r="T5266" s="246"/>
      <c r="AT5266" s="247" t="s">
        <v>546</v>
      </c>
      <c r="AU5266" s="247" t="s">
        <v>85</v>
      </c>
      <c r="AV5266" s="16" t="s">
        <v>573</v>
      </c>
      <c r="AW5266" s="16" t="s">
        <v>33</v>
      </c>
      <c r="AX5266" s="16" t="s">
        <v>72</v>
      </c>
      <c r="AY5266" s="247" t="s">
        <v>525</v>
      </c>
    </row>
    <row r="5267" spans="1:65" s="14" customFormat="1" ht="11.25">
      <c r="B5267" s="216"/>
      <c r="C5267" s="217"/>
      <c r="D5267" s="206" t="s">
        <v>546</v>
      </c>
      <c r="E5267" s="218" t="s">
        <v>19</v>
      </c>
      <c r="F5267" s="219" t="s">
        <v>552</v>
      </c>
      <c r="G5267" s="217"/>
      <c r="H5267" s="220">
        <v>175.73</v>
      </c>
      <c r="I5267" s="221"/>
      <c r="J5267" s="217"/>
      <c r="K5267" s="217"/>
      <c r="L5267" s="222"/>
      <c r="M5267" s="223"/>
      <c r="N5267" s="224"/>
      <c r="O5267" s="224"/>
      <c r="P5267" s="224"/>
      <c r="Q5267" s="224"/>
      <c r="R5267" s="224"/>
      <c r="S5267" s="224"/>
      <c r="T5267" s="225"/>
      <c r="AT5267" s="226" t="s">
        <v>546</v>
      </c>
      <c r="AU5267" s="226" t="s">
        <v>85</v>
      </c>
      <c r="AV5267" s="14" t="s">
        <v>537</v>
      </c>
      <c r="AW5267" s="14" t="s">
        <v>33</v>
      </c>
      <c r="AX5267" s="14" t="s">
        <v>79</v>
      </c>
      <c r="AY5267" s="226" t="s">
        <v>525</v>
      </c>
    </row>
    <row r="5268" spans="1:65" s="2" customFormat="1" ht="21.75" customHeight="1">
      <c r="A5268" s="38"/>
      <c r="B5268" s="39"/>
      <c r="C5268" s="248" t="s">
        <v>4909</v>
      </c>
      <c r="D5268" s="248" t="s">
        <v>369</v>
      </c>
      <c r="E5268" s="249" t="s">
        <v>4910</v>
      </c>
      <c r="F5268" s="250" t="s">
        <v>4911</v>
      </c>
      <c r="G5268" s="251" t="s">
        <v>132</v>
      </c>
      <c r="H5268" s="252">
        <v>193.303</v>
      </c>
      <c r="I5268" s="253"/>
      <c r="J5268" s="254">
        <f>ROUND(I5268*H5268,2)</f>
        <v>0</v>
      </c>
      <c r="K5268" s="250" t="s">
        <v>19</v>
      </c>
      <c r="L5268" s="255"/>
      <c r="M5268" s="256" t="s">
        <v>19</v>
      </c>
      <c r="N5268" s="257" t="s">
        <v>44</v>
      </c>
      <c r="O5268" s="68"/>
      <c r="P5268" s="195">
        <f>O5268*H5268</f>
        <v>0</v>
      </c>
      <c r="Q5268" s="195">
        <v>1.6E-2</v>
      </c>
      <c r="R5268" s="195">
        <f>Q5268*H5268</f>
        <v>3.092848</v>
      </c>
      <c r="S5268" s="195">
        <v>0</v>
      </c>
      <c r="T5268" s="196">
        <f>S5268*H5268</f>
        <v>0</v>
      </c>
      <c r="U5268" s="38"/>
      <c r="V5268" s="38"/>
      <c r="W5268" s="38"/>
      <c r="X5268" s="38"/>
      <c r="Y5268" s="38"/>
      <c r="Z5268" s="38"/>
      <c r="AA5268" s="38"/>
      <c r="AB5268" s="38"/>
      <c r="AC5268" s="38"/>
      <c r="AD5268" s="38"/>
      <c r="AE5268" s="38"/>
      <c r="AR5268" s="197" t="s">
        <v>839</v>
      </c>
      <c r="AT5268" s="197" t="s">
        <v>369</v>
      </c>
      <c r="AU5268" s="197" t="s">
        <v>85</v>
      </c>
      <c r="AY5268" s="21" t="s">
        <v>525</v>
      </c>
      <c r="BE5268" s="198">
        <f>IF(N5268="základní",J5268,0)</f>
        <v>0</v>
      </c>
      <c r="BF5268" s="198">
        <f>IF(N5268="snížená",J5268,0)</f>
        <v>0</v>
      </c>
      <c r="BG5268" s="198">
        <f>IF(N5268="zákl. přenesená",J5268,0)</f>
        <v>0</v>
      </c>
      <c r="BH5268" s="198">
        <f>IF(N5268="sníž. přenesená",J5268,0)</f>
        <v>0</v>
      </c>
      <c r="BI5268" s="198">
        <f>IF(N5268="nulová",J5268,0)</f>
        <v>0</v>
      </c>
      <c r="BJ5268" s="21" t="s">
        <v>85</v>
      </c>
      <c r="BK5268" s="198">
        <f>ROUND(I5268*H5268,2)</f>
        <v>0</v>
      </c>
      <c r="BL5268" s="21" t="s">
        <v>642</v>
      </c>
      <c r="BM5268" s="197" t="s">
        <v>4912</v>
      </c>
    </row>
    <row r="5269" spans="1:65" s="13" customFormat="1" ht="11.25">
      <c r="B5269" s="204"/>
      <c r="C5269" s="205"/>
      <c r="D5269" s="206" t="s">
        <v>546</v>
      </c>
      <c r="E5269" s="207" t="s">
        <v>19</v>
      </c>
      <c r="F5269" s="208" t="s">
        <v>393</v>
      </c>
      <c r="G5269" s="205"/>
      <c r="H5269" s="209">
        <v>175.73</v>
      </c>
      <c r="I5269" s="210"/>
      <c r="J5269" s="205"/>
      <c r="K5269" s="205"/>
      <c r="L5269" s="211"/>
      <c r="M5269" s="212"/>
      <c r="N5269" s="213"/>
      <c r="O5269" s="213"/>
      <c r="P5269" s="213"/>
      <c r="Q5269" s="213"/>
      <c r="R5269" s="213"/>
      <c r="S5269" s="213"/>
      <c r="T5269" s="214"/>
      <c r="AT5269" s="215" t="s">
        <v>546</v>
      </c>
      <c r="AU5269" s="215" t="s">
        <v>85</v>
      </c>
      <c r="AV5269" s="13" t="s">
        <v>85</v>
      </c>
      <c r="AW5269" s="13" t="s">
        <v>33</v>
      </c>
      <c r="AX5269" s="13" t="s">
        <v>79</v>
      </c>
      <c r="AY5269" s="215" t="s">
        <v>525</v>
      </c>
    </row>
    <row r="5270" spans="1:65" s="13" customFormat="1" ht="11.25">
      <c r="B5270" s="204"/>
      <c r="C5270" s="205"/>
      <c r="D5270" s="206" t="s">
        <v>546</v>
      </c>
      <c r="E5270" s="205"/>
      <c r="F5270" s="208" t="s">
        <v>4913</v>
      </c>
      <c r="G5270" s="205"/>
      <c r="H5270" s="209">
        <v>193.303</v>
      </c>
      <c r="I5270" s="210"/>
      <c r="J5270" s="205"/>
      <c r="K5270" s="205"/>
      <c r="L5270" s="211"/>
      <c r="M5270" s="212"/>
      <c r="N5270" s="213"/>
      <c r="O5270" s="213"/>
      <c r="P5270" s="213"/>
      <c r="Q5270" s="213"/>
      <c r="R5270" s="213"/>
      <c r="S5270" s="213"/>
      <c r="T5270" s="214"/>
      <c r="AT5270" s="215" t="s">
        <v>546</v>
      </c>
      <c r="AU5270" s="215" t="s">
        <v>85</v>
      </c>
      <c r="AV5270" s="13" t="s">
        <v>85</v>
      </c>
      <c r="AW5270" s="13" t="s">
        <v>4</v>
      </c>
      <c r="AX5270" s="13" t="s">
        <v>79</v>
      </c>
      <c r="AY5270" s="215" t="s">
        <v>525</v>
      </c>
    </row>
    <row r="5271" spans="1:65" s="2" customFormat="1" ht="37.9" customHeight="1">
      <c r="A5271" s="38"/>
      <c r="B5271" s="39"/>
      <c r="C5271" s="186" t="s">
        <v>4914</v>
      </c>
      <c r="D5271" s="186" t="s">
        <v>533</v>
      </c>
      <c r="E5271" s="187" t="s">
        <v>4915</v>
      </c>
      <c r="F5271" s="188" t="s">
        <v>4916</v>
      </c>
      <c r="G5271" s="189" t="s">
        <v>132</v>
      </c>
      <c r="H5271" s="190">
        <v>42.131999999999998</v>
      </c>
      <c r="I5271" s="191"/>
      <c r="J5271" s="192">
        <f>ROUND(I5271*H5271,2)</f>
        <v>0</v>
      </c>
      <c r="K5271" s="188" t="s">
        <v>536</v>
      </c>
      <c r="L5271" s="43"/>
      <c r="M5271" s="193" t="s">
        <v>19</v>
      </c>
      <c r="N5271" s="194" t="s">
        <v>44</v>
      </c>
      <c r="O5271" s="68"/>
      <c r="P5271" s="195">
        <f>O5271*H5271</f>
        <v>0</v>
      </c>
      <c r="Q5271" s="195">
        <v>0</v>
      </c>
      <c r="R5271" s="195">
        <f>Q5271*H5271</f>
        <v>0</v>
      </c>
      <c r="S5271" s="195">
        <v>0</v>
      </c>
      <c r="T5271" s="196">
        <f>S5271*H5271</f>
        <v>0</v>
      </c>
      <c r="U5271" s="38"/>
      <c r="V5271" s="38"/>
      <c r="W5271" s="38"/>
      <c r="X5271" s="38"/>
      <c r="Y5271" s="38"/>
      <c r="Z5271" s="38"/>
      <c r="AA5271" s="38"/>
      <c r="AB5271" s="38"/>
      <c r="AC5271" s="38"/>
      <c r="AD5271" s="38"/>
      <c r="AE5271" s="38"/>
      <c r="AR5271" s="197" t="s">
        <v>642</v>
      </c>
      <c r="AT5271" s="197" t="s">
        <v>533</v>
      </c>
      <c r="AU5271" s="197" t="s">
        <v>85</v>
      </c>
      <c r="AY5271" s="21" t="s">
        <v>525</v>
      </c>
      <c r="BE5271" s="198">
        <f>IF(N5271="základní",J5271,0)</f>
        <v>0</v>
      </c>
      <c r="BF5271" s="198">
        <f>IF(N5271="snížená",J5271,0)</f>
        <v>0</v>
      </c>
      <c r="BG5271" s="198">
        <f>IF(N5271="zákl. přenesená",J5271,0)</f>
        <v>0</v>
      </c>
      <c r="BH5271" s="198">
        <f>IF(N5271="sníž. přenesená",J5271,0)</f>
        <v>0</v>
      </c>
      <c r="BI5271" s="198">
        <f>IF(N5271="nulová",J5271,0)</f>
        <v>0</v>
      </c>
      <c r="BJ5271" s="21" t="s">
        <v>85</v>
      </c>
      <c r="BK5271" s="198">
        <f>ROUND(I5271*H5271,2)</f>
        <v>0</v>
      </c>
      <c r="BL5271" s="21" t="s">
        <v>642</v>
      </c>
      <c r="BM5271" s="197" t="s">
        <v>4917</v>
      </c>
    </row>
    <row r="5272" spans="1:65" s="2" customFormat="1" ht="11.25">
      <c r="A5272" s="38"/>
      <c r="B5272" s="39"/>
      <c r="C5272" s="40"/>
      <c r="D5272" s="199" t="s">
        <v>542</v>
      </c>
      <c r="E5272" s="40"/>
      <c r="F5272" s="200" t="s">
        <v>4918</v>
      </c>
      <c r="G5272" s="40"/>
      <c r="H5272" s="40"/>
      <c r="I5272" s="201"/>
      <c r="J5272" s="40"/>
      <c r="K5272" s="40"/>
      <c r="L5272" s="43"/>
      <c r="M5272" s="202"/>
      <c r="N5272" s="203"/>
      <c r="O5272" s="68"/>
      <c r="P5272" s="68"/>
      <c r="Q5272" s="68"/>
      <c r="R5272" s="68"/>
      <c r="S5272" s="68"/>
      <c r="T5272" s="69"/>
      <c r="U5272" s="38"/>
      <c r="V5272" s="38"/>
      <c r="W5272" s="38"/>
      <c r="X5272" s="38"/>
      <c r="Y5272" s="38"/>
      <c r="Z5272" s="38"/>
      <c r="AA5272" s="38"/>
      <c r="AB5272" s="38"/>
      <c r="AC5272" s="38"/>
      <c r="AD5272" s="38"/>
      <c r="AE5272" s="38"/>
      <c r="AT5272" s="21" t="s">
        <v>542</v>
      </c>
      <c r="AU5272" s="21" t="s">
        <v>85</v>
      </c>
    </row>
    <row r="5273" spans="1:65" s="15" customFormat="1" ht="11.25">
      <c r="B5273" s="227"/>
      <c r="C5273" s="228"/>
      <c r="D5273" s="206" t="s">
        <v>546</v>
      </c>
      <c r="E5273" s="229" t="s">
        <v>19</v>
      </c>
      <c r="F5273" s="230" t="s">
        <v>2200</v>
      </c>
      <c r="G5273" s="228"/>
      <c r="H5273" s="229" t="s">
        <v>19</v>
      </c>
      <c r="I5273" s="231"/>
      <c r="J5273" s="228"/>
      <c r="K5273" s="228"/>
      <c r="L5273" s="232"/>
      <c r="M5273" s="233"/>
      <c r="N5273" s="234"/>
      <c r="O5273" s="234"/>
      <c r="P5273" s="234"/>
      <c r="Q5273" s="234"/>
      <c r="R5273" s="234"/>
      <c r="S5273" s="234"/>
      <c r="T5273" s="235"/>
      <c r="AT5273" s="236" t="s">
        <v>546</v>
      </c>
      <c r="AU5273" s="236" t="s">
        <v>85</v>
      </c>
      <c r="AV5273" s="15" t="s">
        <v>79</v>
      </c>
      <c r="AW5273" s="15" t="s">
        <v>33</v>
      </c>
      <c r="AX5273" s="15" t="s">
        <v>72</v>
      </c>
      <c r="AY5273" s="236" t="s">
        <v>525</v>
      </c>
    </row>
    <row r="5274" spans="1:65" s="15" customFormat="1" ht="11.25">
      <c r="B5274" s="227"/>
      <c r="C5274" s="228"/>
      <c r="D5274" s="206" t="s">
        <v>546</v>
      </c>
      <c r="E5274" s="229" t="s">
        <v>19</v>
      </c>
      <c r="F5274" s="230" t="s">
        <v>1976</v>
      </c>
      <c r="G5274" s="228"/>
      <c r="H5274" s="229" t="s">
        <v>19</v>
      </c>
      <c r="I5274" s="231"/>
      <c r="J5274" s="228"/>
      <c r="K5274" s="228"/>
      <c r="L5274" s="232"/>
      <c r="M5274" s="233"/>
      <c r="N5274" s="234"/>
      <c r="O5274" s="234"/>
      <c r="P5274" s="234"/>
      <c r="Q5274" s="234"/>
      <c r="R5274" s="234"/>
      <c r="S5274" s="234"/>
      <c r="T5274" s="235"/>
      <c r="AT5274" s="236" t="s">
        <v>546</v>
      </c>
      <c r="AU5274" s="236" t="s">
        <v>85</v>
      </c>
      <c r="AV5274" s="15" t="s">
        <v>79</v>
      </c>
      <c r="AW5274" s="15" t="s">
        <v>33</v>
      </c>
      <c r="AX5274" s="15" t="s">
        <v>72</v>
      </c>
      <c r="AY5274" s="236" t="s">
        <v>525</v>
      </c>
    </row>
    <row r="5275" spans="1:65" s="13" customFormat="1" ht="11.25">
      <c r="B5275" s="204"/>
      <c r="C5275" s="205"/>
      <c r="D5275" s="206" t="s">
        <v>546</v>
      </c>
      <c r="E5275" s="207" t="s">
        <v>19</v>
      </c>
      <c r="F5275" s="208" t="s">
        <v>4801</v>
      </c>
      <c r="G5275" s="205"/>
      <c r="H5275" s="209">
        <v>1.8</v>
      </c>
      <c r="I5275" s="210"/>
      <c r="J5275" s="205"/>
      <c r="K5275" s="205"/>
      <c r="L5275" s="211"/>
      <c r="M5275" s="212"/>
      <c r="N5275" s="213"/>
      <c r="O5275" s="213"/>
      <c r="P5275" s="213"/>
      <c r="Q5275" s="213"/>
      <c r="R5275" s="213"/>
      <c r="S5275" s="213"/>
      <c r="T5275" s="214"/>
      <c r="AT5275" s="215" t="s">
        <v>546</v>
      </c>
      <c r="AU5275" s="215" t="s">
        <v>85</v>
      </c>
      <c r="AV5275" s="13" t="s">
        <v>85</v>
      </c>
      <c r="AW5275" s="13" t="s">
        <v>33</v>
      </c>
      <c r="AX5275" s="13" t="s">
        <v>72</v>
      </c>
      <c r="AY5275" s="215" t="s">
        <v>525</v>
      </c>
    </row>
    <row r="5276" spans="1:65" s="15" customFormat="1" ht="11.25">
      <c r="B5276" s="227"/>
      <c r="C5276" s="228"/>
      <c r="D5276" s="206" t="s">
        <v>546</v>
      </c>
      <c r="E5276" s="229" t="s">
        <v>19</v>
      </c>
      <c r="F5276" s="230" t="s">
        <v>1980</v>
      </c>
      <c r="G5276" s="228"/>
      <c r="H5276" s="229" t="s">
        <v>19</v>
      </c>
      <c r="I5276" s="231"/>
      <c r="J5276" s="228"/>
      <c r="K5276" s="228"/>
      <c r="L5276" s="232"/>
      <c r="M5276" s="233"/>
      <c r="N5276" s="234"/>
      <c r="O5276" s="234"/>
      <c r="P5276" s="234"/>
      <c r="Q5276" s="234"/>
      <c r="R5276" s="234"/>
      <c r="S5276" s="234"/>
      <c r="T5276" s="235"/>
      <c r="AT5276" s="236" t="s">
        <v>546</v>
      </c>
      <c r="AU5276" s="236" t="s">
        <v>85</v>
      </c>
      <c r="AV5276" s="15" t="s">
        <v>79</v>
      </c>
      <c r="AW5276" s="15" t="s">
        <v>33</v>
      </c>
      <c r="AX5276" s="15" t="s">
        <v>72</v>
      </c>
      <c r="AY5276" s="236" t="s">
        <v>525</v>
      </c>
    </row>
    <row r="5277" spans="1:65" s="13" customFormat="1" ht="11.25">
      <c r="B5277" s="204"/>
      <c r="C5277" s="205"/>
      <c r="D5277" s="206" t="s">
        <v>546</v>
      </c>
      <c r="E5277" s="207" t="s">
        <v>19</v>
      </c>
      <c r="F5277" s="208" t="s">
        <v>4802</v>
      </c>
      <c r="G5277" s="205"/>
      <c r="H5277" s="209">
        <v>2.4</v>
      </c>
      <c r="I5277" s="210"/>
      <c r="J5277" s="205"/>
      <c r="K5277" s="205"/>
      <c r="L5277" s="211"/>
      <c r="M5277" s="212"/>
      <c r="N5277" s="213"/>
      <c r="O5277" s="213"/>
      <c r="P5277" s="213"/>
      <c r="Q5277" s="213"/>
      <c r="R5277" s="213"/>
      <c r="S5277" s="213"/>
      <c r="T5277" s="214"/>
      <c r="AT5277" s="215" t="s">
        <v>546</v>
      </c>
      <c r="AU5277" s="215" t="s">
        <v>85</v>
      </c>
      <c r="AV5277" s="13" t="s">
        <v>85</v>
      </c>
      <c r="AW5277" s="13" t="s">
        <v>33</v>
      </c>
      <c r="AX5277" s="13" t="s">
        <v>72</v>
      </c>
      <c r="AY5277" s="215" t="s">
        <v>525</v>
      </c>
    </row>
    <row r="5278" spans="1:65" s="15" customFormat="1" ht="11.25">
      <c r="B5278" s="227"/>
      <c r="C5278" s="228"/>
      <c r="D5278" s="206" t="s">
        <v>546</v>
      </c>
      <c r="E5278" s="229" t="s">
        <v>19</v>
      </c>
      <c r="F5278" s="230" t="s">
        <v>1983</v>
      </c>
      <c r="G5278" s="228"/>
      <c r="H5278" s="229" t="s">
        <v>19</v>
      </c>
      <c r="I5278" s="231"/>
      <c r="J5278" s="228"/>
      <c r="K5278" s="228"/>
      <c r="L5278" s="232"/>
      <c r="M5278" s="233"/>
      <c r="N5278" s="234"/>
      <c r="O5278" s="234"/>
      <c r="P5278" s="234"/>
      <c r="Q5278" s="234"/>
      <c r="R5278" s="234"/>
      <c r="S5278" s="234"/>
      <c r="T5278" s="235"/>
      <c r="AT5278" s="236" t="s">
        <v>546</v>
      </c>
      <c r="AU5278" s="236" t="s">
        <v>85</v>
      </c>
      <c r="AV5278" s="15" t="s">
        <v>79</v>
      </c>
      <c r="AW5278" s="15" t="s">
        <v>33</v>
      </c>
      <c r="AX5278" s="15" t="s">
        <v>72</v>
      </c>
      <c r="AY5278" s="236" t="s">
        <v>525</v>
      </c>
    </row>
    <row r="5279" spans="1:65" s="13" customFormat="1" ht="11.25">
      <c r="B5279" s="204"/>
      <c r="C5279" s="205"/>
      <c r="D5279" s="206" t="s">
        <v>546</v>
      </c>
      <c r="E5279" s="207" t="s">
        <v>19</v>
      </c>
      <c r="F5279" s="208" t="s">
        <v>4803</v>
      </c>
      <c r="G5279" s="205"/>
      <c r="H5279" s="209">
        <v>2.76</v>
      </c>
      <c r="I5279" s="210"/>
      <c r="J5279" s="205"/>
      <c r="K5279" s="205"/>
      <c r="L5279" s="211"/>
      <c r="M5279" s="212"/>
      <c r="N5279" s="213"/>
      <c r="O5279" s="213"/>
      <c r="P5279" s="213"/>
      <c r="Q5279" s="213"/>
      <c r="R5279" s="213"/>
      <c r="S5279" s="213"/>
      <c r="T5279" s="214"/>
      <c r="AT5279" s="215" t="s">
        <v>546</v>
      </c>
      <c r="AU5279" s="215" t="s">
        <v>85</v>
      </c>
      <c r="AV5279" s="13" t="s">
        <v>85</v>
      </c>
      <c r="AW5279" s="13" t="s">
        <v>33</v>
      </c>
      <c r="AX5279" s="13" t="s">
        <v>72</v>
      </c>
      <c r="AY5279" s="215" t="s">
        <v>525</v>
      </c>
    </row>
    <row r="5280" spans="1:65" s="13" customFormat="1" ht="11.25">
      <c r="B5280" s="204"/>
      <c r="C5280" s="205"/>
      <c r="D5280" s="206" t="s">
        <v>546</v>
      </c>
      <c r="E5280" s="207" t="s">
        <v>19</v>
      </c>
      <c r="F5280" s="208" t="s">
        <v>4804</v>
      </c>
      <c r="G5280" s="205"/>
      <c r="H5280" s="209">
        <v>1.8120000000000001</v>
      </c>
      <c r="I5280" s="210"/>
      <c r="J5280" s="205"/>
      <c r="K5280" s="205"/>
      <c r="L5280" s="211"/>
      <c r="M5280" s="212"/>
      <c r="N5280" s="213"/>
      <c r="O5280" s="213"/>
      <c r="P5280" s="213"/>
      <c r="Q5280" s="213"/>
      <c r="R5280" s="213"/>
      <c r="S5280" s="213"/>
      <c r="T5280" s="214"/>
      <c r="AT5280" s="215" t="s">
        <v>546</v>
      </c>
      <c r="AU5280" s="215" t="s">
        <v>85</v>
      </c>
      <c r="AV5280" s="13" t="s">
        <v>85</v>
      </c>
      <c r="AW5280" s="13" t="s">
        <v>33</v>
      </c>
      <c r="AX5280" s="13" t="s">
        <v>72</v>
      </c>
      <c r="AY5280" s="215" t="s">
        <v>525</v>
      </c>
    </row>
    <row r="5281" spans="2:51" s="15" customFormat="1" ht="11.25">
      <c r="B5281" s="227"/>
      <c r="C5281" s="228"/>
      <c r="D5281" s="206" t="s">
        <v>546</v>
      </c>
      <c r="E5281" s="229" t="s">
        <v>19</v>
      </c>
      <c r="F5281" s="230" t="s">
        <v>2015</v>
      </c>
      <c r="G5281" s="228"/>
      <c r="H5281" s="229" t="s">
        <v>19</v>
      </c>
      <c r="I5281" s="231"/>
      <c r="J5281" s="228"/>
      <c r="K5281" s="228"/>
      <c r="L5281" s="232"/>
      <c r="M5281" s="233"/>
      <c r="N5281" s="234"/>
      <c r="O5281" s="234"/>
      <c r="P5281" s="234"/>
      <c r="Q5281" s="234"/>
      <c r="R5281" s="234"/>
      <c r="S5281" s="234"/>
      <c r="T5281" s="235"/>
      <c r="AT5281" s="236" t="s">
        <v>546</v>
      </c>
      <c r="AU5281" s="236" t="s">
        <v>85</v>
      </c>
      <c r="AV5281" s="15" t="s">
        <v>79</v>
      </c>
      <c r="AW5281" s="15" t="s">
        <v>33</v>
      </c>
      <c r="AX5281" s="15" t="s">
        <v>72</v>
      </c>
      <c r="AY5281" s="236" t="s">
        <v>525</v>
      </c>
    </row>
    <row r="5282" spans="2:51" s="13" customFormat="1" ht="11.25">
      <c r="B5282" s="204"/>
      <c r="C5282" s="205"/>
      <c r="D5282" s="206" t="s">
        <v>546</v>
      </c>
      <c r="E5282" s="207" t="s">
        <v>19</v>
      </c>
      <c r="F5282" s="208" t="s">
        <v>4807</v>
      </c>
      <c r="G5282" s="205"/>
      <c r="H5282" s="209">
        <v>2.2000000000000002</v>
      </c>
      <c r="I5282" s="210"/>
      <c r="J5282" s="205"/>
      <c r="K5282" s="205"/>
      <c r="L5282" s="211"/>
      <c r="M5282" s="212"/>
      <c r="N5282" s="213"/>
      <c r="O5282" s="213"/>
      <c r="P5282" s="213"/>
      <c r="Q5282" s="213"/>
      <c r="R5282" s="213"/>
      <c r="S5282" s="213"/>
      <c r="T5282" s="214"/>
      <c r="AT5282" s="215" t="s">
        <v>546</v>
      </c>
      <c r="AU5282" s="215" t="s">
        <v>85</v>
      </c>
      <c r="AV5282" s="13" t="s">
        <v>85</v>
      </c>
      <c r="AW5282" s="13" t="s">
        <v>33</v>
      </c>
      <c r="AX5282" s="13" t="s">
        <v>72</v>
      </c>
      <c r="AY5282" s="215" t="s">
        <v>525</v>
      </c>
    </row>
    <row r="5283" spans="2:51" s="15" customFormat="1" ht="11.25">
      <c r="B5283" s="227"/>
      <c r="C5283" s="228"/>
      <c r="D5283" s="206" t="s">
        <v>546</v>
      </c>
      <c r="E5283" s="229" t="s">
        <v>19</v>
      </c>
      <c r="F5283" s="230" t="s">
        <v>1839</v>
      </c>
      <c r="G5283" s="228"/>
      <c r="H5283" s="229" t="s">
        <v>19</v>
      </c>
      <c r="I5283" s="231"/>
      <c r="J5283" s="228"/>
      <c r="K5283" s="228"/>
      <c r="L5283" s="232"/>
      <c r="M5283" s="233"/>
      <c r="N5283" s="234"/>
      <c r="O5283" s="234"/>
      <c r="P5283" s="234"/>
      <c r="Q5283" s="234"/>
      <c r="R5283" s="234"/>
      <c r="S5283" s="234"/>
      <c r="T5283" s="235"/>
      <c r="AT5283" s="236" t="s">
        <v>546</v>
      </c>
      <c r="AU5283" s="236" t="s">
        <v>85</v>
      </c>
      <c r="AV5283" s="15" t="s">
        <v>79</v>
      </c>
      <c r="AW5283" s="15" t="s">
        <v>33</v>
      </c>
      <c r="AX5283" s="15" t="s">
        <v>72</v>
      </c>
      <c r="AY5283" s="236" t="s">
        <v>525</v>
      </c>
    </row>
    <row r="5284" spans="2:51" s="13" customFormat="1" ht="11.25">
      <c r="B5284" s="204"/>
      <c r="C5284" s="205"/>
      <c r="D5284" s="206" t="s">
        <v>546</v>
      </c>
      <c r="E5284" s="207" t="s">
        <v>19</v>
      </c>
      <c r="F5284" s="208" t="s">
        <v>4813</v>
      </c>
      <c r="G5284" s="205"/>
      <c r="H5284" s="209">
        <v>3.4</v>
      </c>
      <c r="I5284" s="210"/>
      <c r="J5284" s="205"/>
      <c r="K5284" s="205"/>
      <c r="L5284" s="211"/>
      <c r="M5284" s="212"/>
      <c r="N5284" s="213"/>
      <c r="O5284" s="213"/>
      <c r="P5284" s="213"/>
      <c r="Q5284" s="213"/>
      <c r="R5284" s="213"/>
      <c r="S5284" s="213"/>
      <c r="T5284" s="214"/>
      <c r="AT5284" s="215" t="s">
        <v>546</v>
      </c>
      <c r="AU5284" s="215" t="s">
        <v>85</v>
      </c>
      <c r="AV5284" s="13" t="s">
        <v>85</v>
      </c>
      <c r="AW5284" s="13" t="s">
        <v>33</v>
      </c>
      <c r="AX5284" s="13" t="s">
        <v>72</v>
      </c>
      <c r="AY5284" s="215" t="s">
        <v>525</v>
      </c>
    </row>
    <row r="5285" spans="2:51" s="15" customFormat="1" ht="11.25">
      <c r="B5285" s="227"/>
      <c r="C5285" s="228"/>
      <c r="D5285" s="206" t="s">
        <v>546</v>
      </c>
      <c r="E5285" s="229" t="s">
        <v>19</v>
      </c>
      <c r="F5285" s="230" t="s">
        <v>2039</v>
      </c>
      <c r="G5285" s="228"/>
      <c r="H5285" s="229" t="s">
        <v>19</v>
      </c>
      <c r="I5285" s="231"/>
      <c r="J5285" s="228"/>
      <c r="K5285" s="228"/>
      <c r="L5285" s="232"/>
      <c r="M5285" s="233"/>
      <c r="N5285" s="234"/>
      <c r="O5285" s="234"/>
      <c r="P5285" s="234"/>
      <c r="Q5285" s="234"/>
      <c r="R5285" s="234"/>
      <c r="S5285" s="234"/>
      <c r="T5285" s="235"/>
      <c r="AT5285" s="236" t="s">
        <v>546</v>
      </c>
      <c r="AU5285" s="236" t="s">
        <v>85</v>
      </c>
      <c r="AV5285" s="15" t="s">
        <v>79</v>
      </c>
      <c r="AW5285" s="15" t="s">
        <v>33</v>
      </c>
      <c r="AX5285" s="15" t="s">
        <v>72</v>
      </c>
      <c r="AY5285" s="236" t="s">
        <v>525</v>
      </c>
    </row>
    <row r="5286" spans="2:51" s="13" customFormat="1" ht="11.25">
      <c r="B5286" s="204"/>
      <c r="C5286" s="205"/>
      <c r="D5286" s="206" t="s">
        <v>546</v>
      </c>
      <c r="E5286" s="207" t="s">
        <v>19</v>
      </c>
      <c r="F5286" s="208" t="s">
        <v>4814</v>
      </c>
      <c r="G5286" s="205"/>
      <c r="H5286" s="209">
        <v>4.4000000000000004</v>
      </c>
      <c r="I5286" s="210"/>
      <c r="J5286" s="205"/>
      <c r="K5286" s="205"/>
      <c r="L5286" s="211"/>
      <c r="M5286" s="212"/>
      <c r="N5286" s="213"/>
      <c r="O5286" s="213"/>
      <c r="P5286" s="213"/>
      <c r="Q5286" s="213"/>
      <c r="R5286" s="213"/>
      <c r="S5286" s="213"/>
      <c r="T5286" s="214"/>
      <c r="AT5286" s="215" t="s">
        <v>546</v>
      </c>
      <c r="AU5286" s="215" t="s">
        <v>85</v>
      </c>
      <c r="AV5286" s="13" t="s">
        <v>85</v>
      </c>
      <c r="AW5286" s="13" t="s">
        <v>33</v>
      </c>
      <c r="AX5286" s="13" t="s">
        <v>72</v>
      </c>
      <c r="AY5286" s="215" t="s">
        <v>525</v>
      </c>
    </row>
    <row r="5287" spans="2:51" s="13" customFormat="1" ht="11.25">
      <c r="B5287" s="204"/>
      <c r="C5287" s="205"/>
      <c r="D5287" s="206" t="s">
        <v>546</v>
      </c>
      <c r="E5287" s="207" t="s">
        <v>19</v>
      </c>
      <c r="F5287" s="208" t="s">
        <v>4815</v>
      </c>
      <c r="G5287" s="205"/>
      <c r="H5287" s="209">
        <v>1.29</v>
      </c>
      <c r="I5287" s="210"/>
      <c r="J5287" s="205"/>
      <c r="K5287" s="205"/>
      <c r="L5287" s="211"/>
      <c r="M5287" s="212"/>
      <c r="N5287" s="213"/>
      <c r="O5287" s="213"/>
      <c r="P5287" s="213"/>
      <c r="Q5287" s="213"/>
      <c r="R5287" s="213"/>
      <c r="S5287" s="213"/>
      <c r="T5287" s="214"/>
      <c r="AT5287" s="215" t="s">
        <v>546</v>
      </c>
      <c r="AU5287" s="215" t="s">
        <v>85</v>
      </c>
      <c r="AV5287" s="13" t="s">
        <v>85</v>
      </c>
      <c r="AW5287" s="13" t="s">
        <v>33</v>
      </c>
      <c r="AX5287" s="13" t="s">
        <v>72</v>
      </c>
      <c r="AY5287" s="215" t="s">
        <v>525</v>
      </c>
    </row>
    <row r="5288" spans="2:51" s="15" customFormat="1" ht="11.25">
      <c r="B5288" s="227"/>
      <c r="C5288" s="228"/>
      <c r="D5288" s="206" t="s">
        <v>546</v>
      </c>
      <c r="E5288" s="229" t="s">
        <v>19</v>
      </c>
      <c r="F5288" s="230" t="s">
        <v>2043</v>
      </c>
      <c r="G5288" s="228"/>
      <c r="H5288" s="229" t="s">
        <v>19</v>
      </c>
      <c r="I5288" s="231"/>
      <c r="J5288" s="228"/>
      <c r="K5288" s="228"/>
      <c r="L5288" s="232"/>
      <c r="M5288" s="233"/>
      <c r="N5288" s="234"/>
      <c r="O5288" s="234"/>
      <c r="P5288" s="234"/>
      <c r="Q5288" s="234"/>
      <c r="R5288" s="234"/>
      <c r="S5288" s="234"/>
      <c r="T5288" s="235"/>
      <c r="AT5288" s="236" t="s">
        <v>546</v>
      </c>
      <c r="AU5288" s="236" t="s">
        <v>85</v>
      </c>
      <c r="AV5288" s="15" t="s">
        <v>79</v>
      </c>
      <c r="AW5288" s="15" t="s">
        <v>33</v>
      </c>
      <c r="AX5288" s="15" t="s">
        <v>72</v>
      </c>
      <c r="AY5288" s="236" t="s">
        <v>525</v>
      </c>
    </row>
    <row r="5289" spans="2:51" s="13" customFormat="1" ht="11.25">
      <c r="B5289" s="204"/>
      <c r="C5289" s="205"/>
      <c r="D5289" s="206" t="s">
        <v>546</v>
      </c>
      <c r="E5289" s="207" t="s">
        <v>19</v>
      </c>
      <c r="F5289" s="208" t="s">
        <v>4816</v>
      </c>
      <c r="G5289" s="205"/>
      <c r="H5289" s="209">
        <v>3.1</v>
      </c>
      <c r="I5289" s="210"/>
      <c r="J5289" s="205"/>
      <c r="K5289" s="205"/>
      <c r="L5289" s="211"/>
      <c r="M5289" s="212"/>
      <c r="N5289" s="213"/>
      <c r="O5289" s="213"/>
      <c r="P5289" s="213"/>
      <c r="Q5289" s="213"/>
      <c r="R5289" s="213"/>
      <c r="S5289" s="213"/>
      <c r="T5289" s="214"/>
      <c r="AT5289" s="215" t="s">
        <v>546</v>
      </c>
      <c r="AU5289" s="215" t="s">
        <v>85</v>
      </c>
      <c r="AV5289" s="13" t="s">
        <v>85</v>
      </c>
      <c r="AW5289" s="13" t="s">
        <v>33</v>
      </c>
      <c r="AX5289" s="13" t="s">
        <v>72</v>
      </c>
      <c r="AY5289" s="215" t="s">
        <v>525</v>
      </c>
    </row>
    <row r="5290" spans="2:51" s="13" customFormat="1" ht="11.25">
      <c r="B5290" s="204"/>
      <c r="C5290" s="205"/>
      <c r="D5290" s="206" t="s">
        <v>546</v>
      </c>
      <c r="E5290" s="207" t="s">
        <v>19</v>
      </c>
      <c r="F5290" s="208" t="s">
        <v>4817</v>
      </c>
      <c r="G5290" s="205"/>
      <c r="H5290" s="209">
        <v>2.61</v>
      </c>
      <c r="I5290" s="210"/>
      <c r="J5290" s="205"/>
      <c r="K5290" s="205"/>
      <c r="L5290" s="211"/>
      <c r="M5290" s="212"/>
      <c r="N5290" s="213"/>
      <c r="O5290" s="213"/>
      <c r="P5290" s="213"/>
      <c r="Q5290" s="213"/>
      <c r="R5290" s="213"/>
      <c r="S5290" s="213"/>
      <c r="T5290" s="214"/>
      <c r="AT5290" s="215" t="s">
        <v>546</v>
      </c>
      <c r="AU5290" s="215" t="s">
        <v>85</v>
      </c>
      <c r="AV5290" s="13" t="s">
        <v>85</v>
      </c>
      <c r="AW5290" s="13" t="s">
        <v>33</v>
      </c>
      <c r="AX5290" s="13" t="s">
        <v>72</v>
      </c>
      <c r="AY5290" s="215" t="s">
        <v>525</v>
      </c>
    </row>
    <row r="5291" spans="2:51" s="15" customFormat="1" ht="11.25">
      <c r="B5291" s="227"/>
      <c r="C5291" s="228"/>
      <c r="D5291" s="206" t="s">
        <v>546</v>
      </c>
      <c r="E5291" s="229" t="s">
        <v>19</v>
      </c>
      <c r="F5291" s="230" t="s">
        <v>2055</v>
      </c>
      <c r="G5291" s="228"/>
      <c r="H5291" s="229" t="s">
        <v>19</v>
      </c>
      <c r="I5291" s="231"/>
      <c r="J5291" s="228"/>
      <c r="K5291" s="228"/>
      <c r="L5291" s="232"/>
      <c r="M5291" s="233"/>
      <c r="N5291" s="234"/>
      <c r="O5291" s="234"/>
      <c r="P5291" s="234"/>
      <c r="Q5291" s="234"/>
      <c r="R5291" s="234"/>
      <c r="S5291" s="234"/>
      <c r="T5291" s="235"/>
      <c r="AT5291" s="236" t="s">
        <v>546</v>
      </c>
      <c r="AU5291" s="236" t="s">
        <v>85</v>
      </c>
      <c r="AV5291" s="15" t="s">
        <v>79</v>
      </c>
      <c r="AW5291" s="15" t="s">
        <v>33</v>
      </c>
      <c r="AX5291" s="15" t="s">
        <v>72</v>
      </c>
      <c r="AY5291" s="236" t="s">
        <v>525</v>
      </c>
    </row>
    <row r="5292" spans="2:51" s="13" customFormat="1" ht="11.25">
      <c r="B5292" s="204"/>
      <c r="C5292" s="205"/>
      <c r="D5292" s="206" t="s">
        <v>546</v>
      </c>
      <c r="E5292" s="207" t="s">
        <v>19</v>
      </c>
      <c r="F5292" s="208" t="s">
        <v>4820</v>
      </c>
      <c r="G5292" s="205"/>
      <c r="H5292" s="209">
        <v>12.6</v>
      </c>
      <c r="I5292" s="210"/>
      <c r="J5292" s="205"/>
      <c r="K5292" s="205"/>
      <c r="L5292" s="211"/>
      <c r="M5292" s="212"/>
      <c r="N5292" s="213"/>
      <c r="O5292" s="213"/>
      <c r="P5292" s="213"/>
      <c r="Q5292" s="213"/>
      <c r="R5292" s="213"/>
      <c r="S5292" s="213"/>
      <c r="T5292" s="214"/>
      <c r="AT5292" s="215" t="s">
        <v>546</v>
      </c>
      <c r="AU5292" s="215" t="s">
        <v>85</v>
      </c>
      <c r="AV5292" s="13" t="s">
        <v>85</v>
      </c>
      <c r="AW5292" s="13" t="s">
        <v>33</v>
      </c>
      <c r="AX5292" s="13" t="s">
        <v>72</v>
      </c>
      <c r="AY5292" s="215" t="s">
        <v>525</v>
      </c>
    </row>
    <row r="5293" spans="2:51" s="13" customFormat="1" ht="11.25">
      <c r="B5293" s="204"/>
      <c r="C5293" s="205"/>
      <c r="D5293" s="206" t="s">
        <v>546</v>
      </c>
      <c r="E5293" s="207" t="s">
        <v>19</v>
      </c>
      <c r="F5293" s="208" t="s">
        <v>4821</v>
      </c>
      <c r="G5293" s="205"/>
      <c r="H5293" s="209">
        <v>-2.8</v>
      </c>
      <c r="I5293" s="210"/>
      <c r="J5293" s="205"/>
      <c r="K5293" s="205"/>
      <c r="L5293" s="211"/>
      <c r="M5293" s="212"/>
      <c r="N5293" s="213"/>
      <c r="O5293" s="213"/>
      <c r="P5293" s="213"/>
      <c r="Q5293" s="213"/>
      <c r="R5293" s="213"/>
      <c r="S5293" s="213"/>
      <c r="T5293" s="214"/>
      <c r="AT5293" s="215" t="s">
        <v>546</v>
      </c>
      <c r="AU5293" s="215" t="s">
        <v>85</v>
      </c>
      <c r="AV5293" s="13" t="s">
        <v>85</v>
      </c>
      <c r="AW5293" s="13" t="s">
        <v>33</v>
      </c>
      <c r="AX5293" s="13" t="s">
        <v>72</v>
      </c>
      <c r="AY5293" s="215" t="s">
        <v>525</v>
      </c>
    </row>
    <row r="5294" spans="2:51" s="15" customFormat="1" ht="11.25">
      <c r="B5294" s="227"/>
      <c r="C5294" s="228"/>
      <c r="D5294" s="206" t="s">
        <v>546</v>
      </c>
      <c r="E5294" s="229" t="s">
        <v>19</v>
      </c>
      <c r="F5294" s="230" t="s">
        <v>2077</v>
      </c>
      <c r="G5294" s="228"/>
      <c r="H5294" s="229" t="s">
        <v>19</v>
      </c>
      <c r="I5294" s="231"/>
      <c r="J5294" s="228"/>
      <c r="K5294" s="228"/>
      <c r="L5294" s="232"/>
      <c r="M5294" s="233"/>
      <c r="N5294" s="234"/>
      <c r="O5294" s="234"/>
      <c r="P5294" s="234"/>
      <c r="Q5294" s="234"/>
      <c r="R5294" s="234"/>
      <c r="S5294" s="234"/>
      <c r="T5294" s="235"/>
      <c r="AT5294" s="236" t="s">
        <v>546</v>
      </c>
      <c r="AU5294" s="236" t="s">
        <v>85</v>
      </c>
      <c r="AV5294" s="15" t="s">
        <v>79</v>
      </c>
      <c r="AW5294" s="15" t="s">
        <v>33</v>
      </c>
      <c r="AX5294" s="15" t="s">
        <v>72</v>
      </c>
      <c r="AY5294" s="236" t="s">
        <v>525</v>
      </c>
    </row>
    <row r="5295" spans="2:51" s="13" customFormat="1" ht="11.25">
      <c r="B5295" s="204"/>
      <c r="C5295" s="205"/>
      <c r="D5295" s="206" t="s">
        <v>546</v>
      </c>
      <c r="E5295" s="207" t="s">
        <v>19</v>
      </c>
      <c r="F5295" s="208" t="s">
        <v>4822</v>
      </c>
      <c r="G5295" s="205"/>
      <c r="H5295" s="209">
        <v>3.28</v>
      </c>
      <c r="I5295" s="210"/>
      <c r="J5295" s="205"/>
      <c r="K5295" s="205"/>
      <c r="L5295" s="211"/>
      <c r="M5295" s="212"/>
      <c r="N5295" s="213"/>
      <c r="O5295" s="213"/>
      <c r="P5295" s="213"/>
      <c r="Q5295" s="213"/>
      <c r="R5295" s="213"/>
      <c r="S5295" s="213"/>
      <c r="T5295" s="214"/>
      <c r="AT5295" s="215" t="s">
        <v>546</v>
      </c>
      <c r="AU5295" s="215" t="s">
        <v>85</v>
      </c>
      <c r="AV5295" s="13" t="s">
        <v>85</v>
      </c>
      <c r="AW5295" s="13" t="s">
        <v>33</v>
      </c>
      <c r="AX5295" s="13" t="s">
        <v>72</v>
      </c>
      <c r="AY5295" s="215" t="s">
        <v>525</v>
      </c>
    </row>
    <row r="5296" spans="2:51" s="15" customFormat="1" ht="11.25">
      <c r="B5296" s="227"/>
      <c r="C5296" s="228"/>
      <c r="D5296" s="206" t="s">
        <v>546</v>
      </c>
      <c r="E5296" s="229" t="s">
        <v>19</v>
      </c>
      <c r="F5296" s="230" t="s">
        <v>2110</v>
      </c>
      <c r="G5296" s="228"/>
      <c r="H5296" s="229" t="s">
        <v>19</v>
      </c>
      <c r="I5296" s="231"/>
      <c r="J5296" s="228"/>
      <c r="K5296" s="228"/>
      <c r="L5296" s="232"/>
      <c r="M5296" s="233"/>
      <c r="N5296" s="234"/>
      <c r="O5296" s="234"/>
      <c r="P5296" s="234"/>
      <c r="Q5296" s="234"/>
      <c r="R5296" s="234"/>
      <c r="S5296" s="234"/>
      <c r="T5296" s="235"/>
      <c r="AT5296" s="236" t="s">
        <v>546</v>
      </c>
      <c r="AU5296" s="236" t="s">
        <v>85</v>
      </c>
      <c r="AV5296" s="15" t="s">
        <v>79</v>
      </c>
      <c r="AW5296" s="15" t="s">
        <v>33</v>
      </c>
      <c r="AX5296" s="15" t="s">
        <v>72</v>
      </c>
      <c r="AY5296" s="236" t="s">
        <v>525</v>
      </c>
    </row>
    <row r="5297" spans="1:65" s="13" customFormat="1" ht="11.25">
      <c r="B5297" s="204"/>
      <c r="C5297" s="205"/>
      <c r="D5297" s="206" t="s">
        <v>546</v>
      </c>
      <c r="E5297" s="207" t="s">
        <v>19</v>
      </c>
      <c r="F5297" s="208" t="s">
        <v>4822</v>
      </c>
      <c r="G5297" s="205"/>
      <c r="H5297" s="209">
        <v>3.28</v>
      </c>
      <c r="I5297" s="210"/>
      <c r="J5297" s="205"/>
      <c r="K5297" s="205"/>
      <c r="L5297" s="211"/>
      <c r="M5297" s="212"/>
      <c r="N5297" s="213"/>
      <c r="O5297" s="213"/>
      <c r="P5297" s="213"/>
      <c r="Q5297" s="213"/>
      <c r="R5297" s="213"/>
      <c r="S5297" s="213"/>
      <c r="T5297" s="214"/>
      <c r="AT5297" s="215" t="s">
        <v>546</v>
      </c>
      <c r="AU5297" s="215" t="s">
        <v>85</v>
      </c>
      <c r="AV5297" s="13" t="s">
        <v>85</v>
      </c>
      <c r="AW5297" s="13" t="s">
        <v>33</v>
      </c>
      <c r="AX5297" s="13" t="s">
        <v>72</v>
      </c>
      <c r="AY5297" s="215" t="s">
        <v>525</v>
      </c>
    </row>
    <row r="5298" spans="1:65" s="14" customFormat="1" ht="11.25">
      <c r="B5298" s="216"/>
      <c r="C5298" s="217"/>
      <c r="D5298" s="206" t="s">
        <v>546</v>
      </c>
      <c r="E5298" s="218" t="s">
        <v>19</v>
      </c>
      <c r="F5298" s="219" t="s">
        <v>552</v>
      </c>
      <c r="G5298" s="217"/>
      <c r="H5298" s="220">
        <v>42.131999999999998</v>
      </c>
      <c r="I5298" s="221"/>
      <c r="J5298" s="217"/>
      <c r="K5298" s="217"/>
      <c r="L5298" s="222"/>
      <c r="M5298" s="223"/>
      <c r="N5298" s="224"/>
      <c r="O5298" s="224"/>
      <c r="P5298" s="224"/>
      <c r="Q5298" s="224"/>
      <c r="R5298" s="224"/>
      <c r="S5298" s="224"/>
      <c r="T5298" s="225"/>
      <c r="AT5298" s="226" t="s">
        <v>546</v>
      </c>
      <c r="AU5298" s="226" t="s">
        <v>85</v>
      </c>
      <c r="AV5298" s="14" t="s">
        <v>537</v>
      </c>
      <c r="AW5298" s="14" t="s">
        <v>33</v>
      </c>
      <c r="AX5298" s="14" t="s">
        <v>79</v>
      </c>
      <c r="AY5298" s="226" t="s">
        <v>525</v>
      </c>
    </row>
    <row r="5299" spans="1:65" s="2" customFormat="1" ht="44.25" customHeight="1">
      <c r="A5299" s="38"/>
      <c r="B5299" s="39"/>
      <c r="C5299" s="186" t="s">
        <v>4919</v>
      </c>
      <c r="D5299" s="186" t="s">
        <v>533</v>
      </c>
      <c r="E5299" s="187" t="s">
        <v>4920</v>
      </c>
      <c r="F5299" s="188" t="s">
        <v>4921</v>
      </c>
      <c r="G5299" s="189" t="s">
        <v>132</v>
      </c>
      <c r="H5299" s="190">
        <v>243.52</v>
      </c>
      <c r="I5299" s="191"/>
      <c r="J5299" s="192">
        <f>ROUND(I5299*H5299,2)</f>
        <v>0</v>
      </c>
      <c r="K5299" s="188" t="s">
        <v>536</v>
      </c>
      <c r="L5299" s="43"/>
      <c r="M5299" s="193" t="s">
        <v>19</v>
      </c>
      <c r="N5299" s="194" t="s">
        <v>44</v>
      </c>
      <c r="O5299" s="68"/>
      <c r="P5299" s="195">
        <f>O5299*H5299</f>
        <v>0</v>
      </c>
      <c r="Q5299" s="195">
        <v>5.1500000000000001E-3</v>
      </c>
      <c r="R5299" s="195">
        <f>Q5299*H5299</f>
        <v>1.2541280000000001</v>
      </c>
      <c r="S5299" s="195">
        <v>0</v>
      </c>
      <c r="T5299" s="196">
        <f>S5299*H5299</f>
        <v>0</v>
      </c>
      <c r="U5299" s="38"/>
      <c r="V5299" s="38"/>
      <c r="W5299" s="38"/>
      <c r="X5299" s="38"/>
      <c r="Y5299" s="38"/>
      <c r="Z5299" s="38"/>
      <c r="AA5299" s="38"/>
      <c r="AB5299" s="38"/>
      <c r="AC5299" s="38"/>
      <c r="AD5299" s="38"/>
      <c r="AE5299" s="38"/>
      <c r="AR5299" s="197" t="s">
        <v>642</v>
      </c>
      <c r="AT5299" s="197" t="s">
        <v>533</v>
      </c>
      <c r="AU5299" s="197" t="s">
        <v>85</v>
      </c>
      <c r="AY5299" s="21" t="s">
        <v>525</v>
      </c>
      <c r="BE5299" s="198">
        <f>IF(N5299="základní",J5299,0)</f>
        <v>0</v>
      </c>
      <c r="BF5299" s="198">
        <f>IF(N5299="snížená",J5299,0)</f>
        <v>0</v>
      </c>
      <c r="BG5299" s="198">
        <f>IF(N5299="zákl. přenesená",J5299,0)</f>
        <v>0</v>
      </c>
      <c r="BH5299" s="198">
        <f>IF(N5299="sníž. přenesená",J5299,0)</f>
        <v>0</v>
      </c>
      <c r="BI5299" s="198">
        <f>IF(N5299="nulová",J5299,0)</f>
        <v>0</v>
      </c>
      <c r="BJ5299" s="21" t="s">
        <v>85</v>
      </c>
      <c r="BK5299" s="198">
        <f>ROUND(I5299*H5299,2)</f>
        <v>0</v>
      </c>
      <c r="BL5299" s="21" t="s">
        <v>642</v>
      </c>
      <c r="BM5299" s="197" t="s">
        <v>4922</v>
      </c>
    </row>
    <row r="5300" spans="1:65" s="2" customFormat="1" ht="11.25">
      <c r="A5300" s="38"/>
      <c r="B5300" s="39"/>
      <c r="C5300" s="40"/>
      <c r="D5300" s="199" t="s">
        <v>542</v>
      </c>
      <c r="E5300" s="40"/>
      <c r="F5300" s="200" t="s">
        <v>4923</v>
      </c>
      <c r="G5300" s="40"/>
      <c r="H5300" s="40"/>
      <c r="I5300" s="201"/>
      <c r="J5300" s="40"/>
      <c r="K5300" s="40"/>
      <c r="L5300" s="43"/>
      <c r="M5300" s="202"/>
      <c r="N5300" s="203"/>
      <c r="O5300" s="68"/>
      <c r="P5300" s="68"/>
      <c r="Q5300" s="68"/>
      <c r="R5300" s="68"/>
      <c r="S5300" s="68"/>
      <c r="T5300" s="69"/>
      <c r="U5300" s="38"/>
      <c r="V5300" s="38"/>
      <c r="W5300" s="38"/>
      <c r="X5300" s="38"/>
      <c r="Y5300" s="38"/>
      <c r="Z5300" s="38"/>
      <c r="AA5300" s="38"/>
      <c r="AB5300" s="38"/>
      <c r="AC5300" s="38"/>
      <c r="AD5300" s="38"/>
      <c r="AE5300" s="38"/>
      <c r="AT5300" s="21" t="s">
        <v>542</v>
      </c>
      <c r="AU5300" s="21" t="s">
        <v>85</v>
      </c>
    </row>
    <row r="5301" spans="1:65" s="15" customFormat="1" ht="11.25">
      <c r="B5301" s="227"/>
      <c r="C5301" s="228"/>
      <c r="D5301" s="206" t="s">
        <v>546</v>
      </c>
      <c r="E5301" s="229" t="s">
        <v>19</v>
      </c>
      <c r="F5301" s="230" t="s">
        <v>4890</v>
      </c>
      <c r="G5301" s="228"/>
      <c r="H5301" s="229" t="s">
        <v>19</v>
      </c>
      <c r="I5301" s="231"/>
      <c r="J5301" s="228"/>
      <c r="K5301" s="228"/>
      <c r="L5301" s="232"/>
      <c r="M5301" s="233"/>
      <c r="N5301" s="234"/>
      <c r="O5301" s="234"/>
      <c r="P5301" s="234"/>
      <c r="Q5301" s="234"/>
      <c r="R5301" s="234"/>
      <c r="S5301" s="234"/>
      <c r="T5301" s="235"/>
      <c r="AT5301" s="236" t="s">
        <v>546</v>
      </c>
      <c r="AU5301" s="236" t="s">
        <v>85</v>
      </c>
      <c r="AV5301" s="15" t="s">
        <v>79</v>
      </c>
      <c r="AW5301" s="15" t="s">
        <v>33</v>
      </c>
      <c r="AX5301" s="15" t="s">
        <v>72</v>
      </c>
      <c r="AY5301" s="236" t="s">
        <v>525</v>
      </c>
    </row>
    <row r="5302" spans="1:65" s="15" customFormat="1" ht="11.25">
      <c r="B5302" s="227"/>
      <c r="C5302" s="228"/>
      <c r="D5302" s="206" t="s">
        <v>546</v>
      </c>
      <c r="E5302" s="229" t="s">
        <v>19</v>
      </c>
      <c r="F5302" s="230" t="s">
        <v>4924</v>
      </c>
      <c r="G5302" s="228"/>
      <c r="H5302" s="229" t="s">
        <v>19</v>
      </c>
      <c r="I5302" s="231"/>
      <c r="J5302" s="228"/>
      <c r="K5302" s="228"/>
      <c r="L5302" s="232"/>
      <c r="M5302" s="233"/>
      <c r="N5302" s="234"/>
      <c r="O5302" s="234"/>
      <c r="P5302" s="234"/>
      <c r="Q5302" s="234"/>
      <c r="R5302" s="234"/>
      <c r="S5302" s="234"/>
      <c r="T5302" s="235"/>
      <c r="AT5302" s="236" t="s">
        <v>546</v>
      </c>
      <c r="AU5302" s="236" t="s">
        <v>85</v>
      </c>
      <c r="AV5302" s="15" t="s">
        <v>79</v>
      </c>
      <c r="AW5302" s="15" t="s">
        <v>33</v>
      </c>
      <c r="AX5302" s="15" t="s">
        <v>72</v>
      </c>
      <c r="AY5302" s="236" t="s">
        <v>525</v>
      </c>
    </row>
    <row r="5303" spans="1:65" s="13" customFormat="1" ht="11.25">
      <c r="B5303" s="204"/>
      <c r="C5303" s="205"/>
      <c r="D5303" s="206" t="s">
        <v>546</v>
      </c>
      <c r="E5303" s="207" t="s">
        <v>19</v>
      </c>
      <c r="F5303" s="208" t="s">
        <v>383</v>
      </c>
      <c r="G5303" s="205"/>
      <c r="H5303" s="209">
        <v>93.35</v>
      </c>
      <c r="I5303" s="210"/>
      <c r="J5303" s="205"/>
      <c r="K5303" s="205"/>
      <c r="L5303" s="211"/>
      <c r="M5303" s="212"/>
      <c r="N5303" s="213"/>
      <c r="O5303" s="213"/>
      <c r="P5303" s="213"/>
      <c r="Q5303" s="213"/>
      <c r="R5303" s="213"/>
      <c r="S5303" s="213"/>
      <c r="T5303" s="214"/>
      <c r="AT5303" s="215" t="s">
        <v>546</v>
      </c>
      <c r="AU5303" s="215" t="s">
        <v>85</v>
      </c>
      <c r="AV5303" s="13" t="s">
        <v>85</v>
      </c>
      <c r="AW5303" s="13" t="s">
        <v>33</v>
      </c>
      <c r="AX5303" s="13" t="s">
        <v>72</v>
      </c>
      <c r="AY5303" s="215" t="s">
        <v>525</v>
      </c>
    </row>
    <row r="5304" spans="1:65" s="16" customFormat="1" ht="11.25">
      <c r="B5304" s="237"/>
      <c r="C5304" s="238"/>
      <c r="D5304" s="206" t="s">
        <v>546</v>
      </c>
      <c r="E5304" s="239" t="s">
        <v>381</v>
      </c>
      <c r="F5304" s="240" t="s">
        <v>590</v>
      </c>
      <c r="G5304" s="238"/>
      <c r="H5304" s="241">
        <v>93.35</v>
      </c>
      <c r="I5304" s="242"/>
      <c r="J5304" s="238"/>
      <c r="K5304" s="238"/>
      <c r="L5304" s="243"/>
      <c r="M5304" s="244"/>
      <c r="N5304" s="245"/>
      <c r="O5304" s="245"/>
      <c r="P5304" s="245"/>
      <c r="Q5304" s="245"/>
      <c r="R5304" s="245"/>
      <c r="S5304" s="245"/>
      <c r="T5304" s="246"/>
      <c r="AT5304" s="247" t="s">
        <v>546</v>
      </c>
      <c r="AU5304" s="247" t="s">
        <v>85</v>
      </c>
      <c r="AV5304" s="16" t="s">
        <v>573</v>
      </c>
      <c r="AW5304" s="16" t="s">
        <v>33</v>
      </c>
      <c r="AX5304" s="16" t="s">
        <v>72</v>
      </c>
      <c r="AY5304" s="247" t="s">
        <v>525</v>
      </c>
    </row>
    <row r="5305" spans="1:65" s="15" customFormat="1" ht="11.25">
      <c r="B5305" s="227"/>
      <c r="C5305" s="228"/>
      <c r="D5305" s="206" t="s">
        <v>546</v>
      </c>
      <c r="E5305" s="229" t="s">
        <v>19</v>
      </c>
      <c r="F5305" s="230" t="s">
        <v>4925</v>
      </c>
      <c r="G5305" s="228"/>
      <c r="H5305" s="229" t="s">
        <v>19</v>
      </c>
      <c r="I5305" s="231"/>
      <c r="J5305" s="228"/>
      <c r="K5305" s="228"/>
      <c r="L5305" s="232"/>
      <c r="M5305" s="233"/>
      <c r="N5305" s="234"/>
      <c r="O5305" s="234"/>
      <c r="P5305" s="234"/>
      <c r="Q5305" s="234"/>
      <c r="R5305" s="234"/>
      <c r="S5305" s="234"/>
      <c r="T5305" s="235"/>
      <c r="AT5305" s="236" t="s">
        <v>546</v>
      </c>
      <c r="AU5305" s="236" t="s">
        <v>85</v>
      </c>
      <c r="AV5305" s="15" t="s">
        <v>79</v>
      </c>
      <c r="AW5305" s="15" t="s">
        <v>33</v>
      </c>
      <c r="AX5305" s="15" t="s">
        <v>72</v>
      </c>
      <c r="AY5305" s="236" t="s">
        <v>525</v>
      </c>
    </row>
    <row r="5306" spans="1:65" s="13" customFormat="1" ht="11.25">
      <c r="B5306" s="204"/>
      <c r="C5306" s="205"/>
      <c r="D5306" s="206" t="s">
        <v>546</v>
      </c>
      <c r="E5306" s="207" t="s">
        <v>19</v>
      </c>
      <c r="F5306" s="208" t="s">
        <v>387</v>
      </c>
      <c r="G5306" s="205"/>
      <c r="H5306" s="209">
        <v>80.19</v>
      </c>
      <c r="I5306" s="210"/>
      <c r="J5306" s="205"/>
      <c r="K5306" s="205"/>
      <c r="L5306" s="211"/>
      <c r="M5306" s="212"/>
      <c r="N5306" s="213"/>
      <c r="O5306" s="213"/>
      <c r="P5306" s="213"/>
      <c r="Q5306" s="213"/>
      <c r="R5306" s="213"/>
      <c r="S5306" s="213"/>
      <c r="T5306" s="214"/>
      <c r="AT5306" s="215" t="s">
        <v>546</v>
      </c>
      <c r="AU5306" s="215" t="s">
        <v>85</v>
      </c>
      <c r="AV5306" s="13" t="s">
        <v>85</v>
      </c>
      <c r="AW5306" s="13" t="s">
        <v>33</v>
      </c>
      <c r="AX5306" s="13" t="s">
        <v>72</v>
      </c>
      <c r="AY5306" s="215" t="s">
        <v>525</v>
      </c>
    </row>
    <row r="5307" spans="1:65" s="16" customFormat="1" ht="11.25">
      <c r="B5307" s="237"/>
      <c r="C5307" s="238"/>
      <c r="D5307" s="206" t="s">
        <v>546</v>
      </c>
      <c r="E5307" s="239" t="s">
        <v>385</v>
      </c>
      <c r="F5307" s="240" t="s">
        <v>590</v>
      </c>
      <c r="G5307" s="238"/>
      <c r="H5307" s="241">
        <v>80.19</v>
      </c>
      <c r="I5307" s="242"/>
      <c r="J5307" s="238"/>
      <c r="K5307" s="238"/>
      <c r="L5307" s="243"/>
      <c r="M5307" s="244"/>
      <c r="N5307" s="245"/>
      <c r="O5307" s="245"/>
      <c r="P5307" s="245"/>
      <c r="Q5307" s="245"/>
      <c r="R5307" s="245"/>
      <c r="S5307" s="245"/>
      <c r="T5307" s="246"/>
      <c r="AT5307" s="247" t="s">
        <v>546</v>
      </c>
      <c r="AU5307" s="247" t="s">
        <v>85</v>
      </c>
      <c r="AV5307" s="16" t="s">
        <v>573</v>
      </c>
      <c r="AW5307" s="16" t="s">
        <v>33</v>
      </c>
      <c r="AX5307" s="16" t="s">
        <v>72</v>
      </c>
      <c r="AY5307" s="247" t="s">
        <v>525</v>
      </c>
    </row>
    <row r="5308" spans="1:65" s="15" customFormat="1" ht="11.25">
      <c r="B5308" s="227"/>
      <c r="C5308" s="228"/>
      <c r="D5308" s="206" t="s">
        <v>546</v>
      </c>
      <c r="E5308" s="229" t="s">
        <v>19</v>
      </c>
      <c r="F5308" s="230" t="s">
        <v>4926</v>
      </c>
      <c r="G5308" s="228"/>
      <c r="H5308" s="229" t="s">
        <v>19</v>
      </c>
      <c r="I5308" s="231"/>
      <c r="J5308" s="228"/>
      <c r="K5308" s="228"/>
      <c r="L5308" s="232"/>
      <c r="M5308" s="233"/>
      <c r="N5308" s="234"/>
      <c r="O5308" s="234"/>
      <c r="P5308" s="234"/>
      <c r="Q5308" s="234"/>
      <c r="R5308" s="234"/>
      <c r="S5308" s="234"/>
      <c r="T5308" s="235"/>
      <c r="AT5308" s="236" t="s">
        <v>546</v>
      </c>
      <c r="AU5308" s="236" t="s">
        <v>85</v>
      </c>
      <c r="AV5308" s="15" t="s">
        <v>79</v>
      </c>
      <c r="AW5308" s="15" t="s">
        <v>33</v>
      </c>
      <c r="AX5308" s="15" t="s">
        <v>72</v>
      </c>
      <c r="AY5308" s="236" t="s">
        <v>525</v>
      </c>
    </row>
    <row r="5309" spans="1:65" s="13" customFormat="1" ht="11.25">
      <c r="B5309" s="204"/>
      <c r="C5309" s="205"/>
      <c r="D5309" s="206" t="s">
        <v>546</v>
      </c>
      <c r="E5309" s="207" t="s">
        <v>19</v>
      </c>
      <c r="F5309" s="208" t="s">
        <v>391</v>
      </c>
      <c r="G5309" s="205"/>
      <c r="H5309" s="209">
        <v>69.98</v>
      </c>
      <c r="I5309" s="210"/>
      <c r="J5309" s="205"/>
      <c r="K5309" s="205"/>
      <c r="L5309" s="211"/>
      <c r="M5309" s="212"/>
      <c r="N5309" s="213"/>
      <c r="O5309" s="213"/>
      <c r="P5309" s="213"/>
      <c r="Q5309" s="213"/>
      <c r="R5309" s="213"/>
      <c r="S5309" s="213"/>
      <c r="T5309" s="214"/>
      <c r="AT5309" s="215" t="s">
        <v>546</v>
      </c>
      <c r="AU5309" s="215" t="s">
        <v>85</v>
      </c>
      <c r="AV5309" s="13" t="s">
        <v>85</v>
      </c>
      <c r="AW5309" s="13" t="s">
        <v>33</v>
      </c>
      <c r="AX5309" s="13" t="s">
        <v>72</v>
      </c>
      <c r="AY5309" s="215" t="s">
        <v>525</v>
      </c>
    </row>
    <row r="5310" spans="1:65" s="16" customFormat="1" ht="11.25">
      <c r="B5310" s="237"/>
      <c r="C5310" s="238"/>
      <c r="D5310" s="206" t="s">
        <v>546</v>
      </c>
      <c r="E5310" s="239" t="s">
        <v>389</v>
      </c>
      <c r="F5310" s="240" t="s">
        <v>590</v>
      </c>
      <c r="G5310" s="238"/>
      <c r="H5310" s="241">
        <v>69.98</v>
      </c>
      <c r="I5310" s="242"/>
      <c r="J5310" s="238"/>
      <c r="K5310" s="238"/>
      <c r="L5310" s="243"/>
      <c r="M5310" s="244"/>
      <c r="N5310" s="245"/>
      <c r="O5310" s="245"/>
      <c r="P5310" s="245"/>
      <c r="Q5310" s="245"/>
      <c r="R5310" s="245"/>
      <c r="S5310" s="245"/>
      <c r="T5310" s="246"/>
      <c r="AT5310" s="247" t="s">
        <v>546</v>
      </c>
      <c r="AU5310" s="247" t="s">
        <v>85</v>
      </c>
      <c r="AV5310" s="16" t="s">
        <v>573</v>
      </c>
      <c r="AW5310" s="16" t="s">
        <v>33</v>
      </c>
      <c r="AX5310" s="16" t="s">
        <v>72</v>
      </c>
      <c r="AY5310" s="247" t="s">
        <v>525</v>
      </c>
    </row>
    <row r="5311" spans="1:65" s="14" customFormat="1" ht="11.25">
      <c r="B5311" s="216"/>
      <c r="C5311" s="217"/>
      <c r="D5311" s="206" t="s">
        <v>546</v>
      </c>
      <c r="E5311" s="218" t="s">
        <v>19</v>
      </c>
      <c r="F5311" s="219" t="s">
        <v>552</v>
      </c>
      <c r="G5311" s="217"/>
      <c r="H5311" s="220">
        <v>243.52</v>
      </c>
      <c r="I5311" s="221"/>
      <c r="J5311" s="217"/>
      <c r="K5311" s="217"/>
      <c r="L5311" s="222"/>
      <c r="M5311" s="223"/>
      <c r="N5311" s="224"/>
      <c r="O5311" s="224"/>
      <c r="P5311" s="224"/>
      <c r="Q5311" s="224"/>
      <c r="R5311" s="224"/>
      <c r="S5311" s="224"/>
      <c r="T5311" s="225"/>
      <c r="AT5311" s="226" t="s">
        <v>546</v>
      </c>
      <c r="AU5311" s="226" t="s">
        <v>85</v>
      </c>
      <c r="AV5311" s="14" t="s">
        <v>537</v>
      </c>
      <c r="AW5311" s="14" t="s">
        <v>33</v>
      </c>
      <c r="AX5311" s="14" t="s">
        <v>79</v>
      </c>
      <c r="AY5311" s="226" t="s">
        <v>525</v>
      </c>
    </row>
    <row r="5312" spans="1:65" s="2" customFormat="1" ht="21.75" customHeight="1">
      <c r="A5312" s="38"/>
      <c r="B5312" s="39"/>
      <c r="C5312" s="248" t="s">
        <v>4927</v>
      </c>
      <c r="D5312" s="248" t="s">
        <v>369</v>
      </c>
      <c r="E5312" s="249" t="s">
        <v>4928</v>
      </c>
      <c r="F5312" s="250" t="s">
        <v>4929</v>
      </c>
      <c r="G5312" s="251" t="s">
        <v>132</v>
      </c>
      <c r="H5312" s="252">
        <v>102.685</v>
      </c>
      <c r="I5312" s="253"/>
      <c r="J5312" s="254">
        <f>ROUND(I5312*H5312,2)</f>
        <v>0</v>
      </c>
      <c r="K5312" s="250" t="s">
        <v>19</v>
      </c>
      <c r="L5312" s="255"/>
      <c r="M5312" s="256" t="s">
        <v>19</v>
      </c>
      <c r="N5312" s="257" t="s">
        <v>44</v>
      </c>
      <c r="O5312" s="68"/>
      <c r="P5312" s="195">
        <f>O5312*H5312</f>
        <v>0</v>
      </c>
      <c r="Q5312" s="195">
        <v>1.9E-2</v>
      </c>
      <c r="R5312" s="195">
        <f>Q5312*H5312</f>
        <v>1.9510149999999999</v>
      </c>
      <c r="S5312" s="195">
        <v>0</v>
      </c>
      <c r="T5312" s="196">
        <f>S5312*H5312</f>
        <v>0</v>
      </c>
      <c r="U5312" s="38"/>
      <c r="V5312" s="38"/>
      <c r="W5312" s="38"/>
      <c r="X5312" s="38"/>
      <c r="Y5312" s="38"/>
      <c r="Z5312" s="38"/>
      <c r="AA5312" s="38"/>
      <c r="AB5312" s="38"/>
      <c r="AC5312" s="38"/>
      <c r="AD5312" s="38"/>
      <c r="AE5312" s="38"/>
      <c r="AR5312" s="197" t="s">
        <v>839</v>
      </c>
      <c r="AT5312" s="197" t="s">
        <v>369</v>
      </c>
      <c r="AU5312" s="197" t="s">
        <v>85</v>
      </c>
      <c r="AY5312" s="21" t="s">
        <v>525</v>
      </c>
      <c r="BE5312" s="198">
        <f>IF(N5312="základní",J5312,0)</f>
        <v>0</v>
      </c>
      <c r="BF5312" s="198">
        <f>IF(N5312="snížená",J5312,0)</f>
        <v>0</v>
      </c>
      <c r="BG5312" s="198">
        <f>IF(N5312="zákl. přenesená",J5312,0)</f>
        <v>0</v>
      </c>
      <c r="BH5312" s="198">
        <f>IF(N5312="sníž. přenesená",J5312,0)</f>
        <v>0</v>
      </c>
      <c r="BI5312" s="198">
        <f>IF(N5312="nulová",J5312,0)</f>
        <v>0</v>
      </c>
      <c r="BJ5312" s="21" t="s">
        <v>85</v>
      </c>
      <c r="BK5312" s="198">
        <f>ROUND(I5312*H5312,2)</f>
        <v>0</v>
      </c>
      <c r="BL5312" s="21" t="s">
        <v>642</v>
      </c>
      <c r="BM5312" s="197" t="s">
        <v>4930</v>
      </c>
    </row>
    <row r="5313" spans="1:65" s="13" customFormat="1" ht="11.25">
      <c r="B5313" s="204"/>
      <c r="C5313" s="205"/>
      <c r="D5313" s="206" t="s">
        <v>546</v>
      </c>
      <c r="E5313" s="207" t="s">
        <v>19</v>
      </c>
      <c r="F5313" s="208" t="s">
        <v>381</v>
      </c>
      <c r="G5313" s="205"/>
      <c r="H5313" s="209">
        <v>93.35</v>
      </c>
      <c r="I5313" s="210"/>
      <c r="J5313" s="205"/>
      <c r="K5313" s="205"/>
      <c r="L5313" s="211"/>
      <c r="M5313" s="212"/>
      <c r="N5313" s="213"/>
      <c r="O5313" s="213"/>
      <c r="P5313" s="213"/>
      <c r="Q5313" s="213"/>
      <c r="R5313" s="213"/>
      <c r="S5313" s="213"/>
      <c r="T5313" s="214"/>
      <c r="AT5313" s="215" t="s">
        <v>546</v>
      </c>
      <c r="AU5313" s="215" t="s">
        <v>85</v>
      </c>
      <c r="AV5313" s="13" t="s">
        <v>85</v>
      </c>
      <c r="AW5313" s="13" t="s">
        <v>33</v>
      </c>
      <c r="AX5313" s="13" t="s">
        <v>79</v>
      </c>
      <c r="AY5313" s="215" t="s">
        <v>525</v>
      </c>
    </row>
    <row r="5314" spans="1:65" s="13" customFormat="1" ht="11.25">
      <c r="B5314" s="204"/>
      <c r="C5314" s="205"/>
      <c r="D5314" s="206" t="s">
        <v>546</v>
      </c>
      <c r="E5314" s="205"/>
      <c r="F5314" s="208" t="s">
        <v>4931</v>
      </c>
      <c r="G5314" s="205"/>
      <c r="H5314" s="209">
        <v>102.685</v>
      </c>
      <c r="I5314" s="210"/>
      <c r="J5314" s="205"/>
      <c r="K5314" s="205"/>
      <c r="L5314" s="211"/>
      <c r="M5314" s="212"/>
      <c r="N5314" s="213"/>
      <c r="O5314" s="213"/>
      <c r="P5314" s="213"/>
      <c r="Q5314" s="213"/>
      <c r="R5314" s="213"/>
      <c r="S5314" s="213"/>
      <c r="T5314" s="214"/>
      <c r="AT5314" s="215" t="s">
        <v>546</v>
      </c>
      <c r="AU5314" s="215" t="s">
        <v>85</v>
      </c>
      <c r="AV5314" s="13" t="s">
        <v>85</v>
      </c>
      <c r="AW5314" s="13" t="s">
        <v>4</v>
      </c>
      <c r="AX5314" s="13" t="s">
        <v>79</v>
      </c>
      <c r="AY5314" s="215" t="s">
        <v>525</v>
      </c>
    </row>
    <row r="5315" spans="1:65" s="2" customFormat="1" ht="24.2" customHeight="1">
      <c r="A5315" s="38"/>
      <c r="B5315" s="39"/>
      <c r="C5315" s="248" t="s">
        <v>4932</v>
      </c>
      <c r="D5315" s="248" t="s">
        <v>369</v>
      </c>
      <c r="E5315" s="249" t="s">
        <v>4933</v>
      </c>
      <c r="F5315" s="250" t="s">
        <v>4934</v>
      </c>
      <c r="G5315" s="251" t="s">
        <v>132</v>
      </c>
      <c r="H5315" s="252">
        <v>88.209000000000003</v>
      </c>
      <c r="I5315" s="253"/>
      <c r="J5315" s="254">
        <f>ROUND(I5315*H5315,2)</f>
        <v>0</v>
      </c>
      <c r="K5315" s="250" t="s">
        <v>19</v>
      </c>
      <c r="L5315" s="255"/>
      <c r="M5315" s="256" t="s">
        <v>19</v>
      </c>
      <c r="N5315" s="257" t="s">
        <v>44</v>
      </c>
      <c r="O5315" s="68"/>
      <c r="P5315" s="195">
        <f>O5315*H5315</f>
        <v>0</v>
      </c>
      <c r="Q5315" s="195">
        <v>1.9E-2</v>
      </c>
      <c r="R5315" s="195">
        <f>Q5315*H5315</f>
        <v>1.6759710000000001</v>
      </c>
      <c r="S5315" s="195">
        <v>0</v>
      </c>
      <c r="T5315" s="196">
        <f>S5315*H5315</f>
        <v>0</v>
      </c>
      <c r="U5315" s="38"/>
      <c r="V5315" s="38"/>
      <c r="W5315" s="38"/>
      <c r="X5315" s="38"/>
      <c r="Y5315" s="38"/>
      <c r="Z5315" s="38"/>
      <c r="AA5315" s="38"/>
      <c r="AB5315" s="38"/>
      <c r="AC5315" s="38"/>
      <c r="AD5315" s="38"/>
      <c r="AE5315" s="38"/>
      <c r="AR5315" s="197" t="s">
        <v>839</v>
      </c>
      <c r="AT5315" s="197" t="s">
        <v>369</v>
      </c>
      <c r="AU5315" s="197" t="s">
        <v>85</v>
      </c>
      <c r="AY5315" s="21" t="s">
        <v>525</v>
      </c>
      <c r="BE5315" s="198">
        <f>IF(N5315="základní",J5315,0)</f>
        <v>0</v>
      </c>
      <c r="BF5315" s="198">
        <f>IF(N5315="snížená",J5315,0)</f>
        <v>0</v>
      </c>
      <c r="BG5315" s="198">
        <f>IF(N5315="zákl. přenesená",J5315,0)</f>
        <v>0</v>
      </c>
      <c r="BH5315" s="198">
        <f>IF(N5315="sníž. přenesená",J5315,0)</f>
        <v>0</v>
      </c>
      <c r="BI5315" s="198">
        <f>IF(N5315="nulová",J5315,0)</f>
        <v>0</v>
      </c>
      <c r="BJ5315" s="21" t="s">
        <v>85</v>
      </c>
      <c r="BK5315" s="198">
        <f>ROUND(I5315*H5315,2)</f>
        <v>0</v>
      </c>
      <c r="BL5315" s="21" t="s">
        <v>642</v>
      </c>
      <c r="BM5315" s="197" t="s">
        <v>4935</v>
      </c>
    </row>
    <row r="5316" spans="1:65" s="13" customFormat="1" ht="11.25">
      <c r="B5316" s="204"/>
      <c r="C5316" s="205"/>
      <c r="D5316" s="206" t="s">
        <v>546</v>
      </c>
      <c r="E5316" s="207" t="s">
        <v>19</v>
      </c>
      <c r="F5316" s="208" t="s">
        <v>385</v>
      </c>
      <c r="G5316" s="205"/>
      <c r="H5316" s="209">
        <v>80.19</v>
      </c>
      <c r="I5316" s="210"/>
      <c r="J5316" s="205"/>
      <c r="K5316" s="205"/>
      <c r="L5316" s="211"/>
      <c r="M5316" s="212"/>
      <c r="N5316" s="213"/>
      <c r="O5316" s="213"/>
      <c r="P5316" s="213"/>
      <c r="Q5316" s="213"/>
      <c r="R5316" s="213"/>
      <c r="S5316" s="213"/>
      <c r="T5316" s="214"/>
      <c r="AT5316" s="215" t="s">
        <v>546</v>
      </c>
      <c r="AU5316" s="215" t="s">
        <v>85</v>
      </c>
      <c r="AV5316" s="13" t="s">
        <v>85</v>
      </c>
      <c r="AW5316" s="13" t="s">
        <v>33</v>
      </c>
      <c r="AX5316" s="13" t="s">
        <v>79</v>
      </c>
      <c r="AY5316" s="215" t="s">
        <v>525</v>
      </c>
    </row>
    <row r="5317" spans="1:65" s="13" customFormat="1" ht="11.25">
      <c r="B5317" s="204"/>
      <c r="C5317" s="205"/>
      <c r="D5317" s="206" t="s">
        <v>546</v>
      </c>
      <c r="E5317" s="205"/>
      <c r="F5317" s="208" t="s">
        <v>4936</v>
      </c>
      <c r="G5317" s="205"/>
      <c r="H5317" s="209">
        <v>88.209000000000003</v>
      </c>
      <c r="I5317" s="210"/>
      <c r="J5317" s="205"/>
      <c r="K5317" s="205"/>
      <c r="L5317" s="211"/>
      <c r="M5317" s="212"/>
      <c r="N5317" s="213"/>
      <c r="O5317" s="213"/>
      <c r="P5317" s="213"/>
      <c r="Q5317" s="213"/>
      <c r="R5317" s="213"/>
      <c r="S5317" s="213"/>
      <c r="T5317" s="214"/>
      <c r="AT5317" s="215" t="s">
        <v>546</v>
      </c>
      <c r="AU5317" s="215" t="s">
        <v>85</v>
      </c>
      <c r="AV5317" s="13" t="s">
        <v>85</v>
      </c>
      <c r="AW5317" s="13" t="s">
        <v>4</v>
      </c>
      <c r="AX5317" s="13" t="s">
        <v>79</v>
      </c>
      <c r="AY5317" s="215" t="s">
        <v>525</v>
      </c>
    </row>
    <row r="5318" spans="1:65" s="2" customFormat="1" ht="21.75" customHeight="1">
      <c r="A5318" s="38"/>
      <c r="B5318" s="39"/>
      <c r="C5318" s="248" t="s">
        <v>4937</v>
      </c>
      <c r="D5318" s="248" t="s">
        <v>369</v>
      </c>
      <c r="E5318" s="249" t="s">
        <v>4938</v>
      </c>
      <c r="F5318" s="250" t="s">
        <v>4939</v>
      </c>
      <c r="G5318" s="251" t="s">
        <v>132</v>
      </c>
      <c r="H5318" s="252">
        <v>76.977999999999994</v>
      </c>
      <c r="I5318" s="253"/>
      <c r="J5318" s="254">
        <f>ROUND(I5318*H5318,2)</f>
        <v>0</v>
      </c>
      <c r="K5318" s="250" t="s">
        <v>19</v>
      </c>
      <c r="L5318" s="255"/>
      <c r="M5318" s="256" t="s">
        <v>19</v>
      </c>
      <c r="N5318" s="257" t="s">
        <v>44</v>
      </c>
      <c r="O5318" s="68"/>
      <c r="P5318" s="195">
        <f>O5318*H5318</f>
        <v>0</v>
      </c>
      <c r="Q5318" s="195">
        <v>1.9E-2</v>
      </c>
      <c r="R5318" s="195">
        <f>Q5318*H5318</f>
        <v>1.4625819999999998</v>
      </c>
      <c r="S5318" s="195">
        <v>0</v>
      </c>
      <c r="T5318" s="196">
        <f>S5318*H5318</f>
        <v>0</v>
      </c>
      <c r="U5318" s="38"/>
      <c r="V5318" s="38"/>
      <c r="W5318" s="38"/>
      <c r="X5318" s="38"/>
      <c r="Y5318" s="38"/>
      <c r="Z5318" s="38"/>
      <c r="AA5318" s="38"/>
      <c r="AB5318" s="38"/>
      <c r="AC5318" s="38"/>
      <c r="AD5318" s="38"/>
      <c r="AE5318" s="38"/>
      <c r="AR5318" s="197" t="s">
        <v>839</v>
      </c>
      <c r="AT5318" s="197" t="s">
        <v>369</v>
      </c>
      <c r="AU5318" s="197" t="s">
        <v>85</v>
      </c>
      <c r="AY5318" s="21" t="s">
        <v>525</v>
      </c>
      <c r="BE5318" s="198">
        <f>IF(N5318="základní",J5318,0)</f>
        <v>0</v>
      </c>
      <c r="BF5318" s="198">
        <f>IF(N5318="snížená",J5318,0)</f>
        <v>0</v>
      </c>
      <c r="BG5318" s="198">
        <f>IF(N5318="zákl. přenesená",J5318,0)</f>
        <v>0</v>
      </c>
      <c r="BH5318" s="198">
        <f>IF(N5318="sníž. přenesená",J5318,0)</f>
        <v>0</v>
      </c>
      <c r="BI5318" s="198">
        <f>IF(N5318="nulová",J5318,0)</f>
        <v>0</v>
      </c>
      <c r="BJ5318" s="21" t="s">
        <v>85</v>
      </c>
      <c r="BK5318" s="198">
        <f>ROUND(I5318*H5318,2)</f>
        <v>0</v>
      </c>
      <c r="BL5318" s="21" t="s">
        <v>642</v>
      </c>
      <c r="BM5318" s="197" t="s">
        <v>4940</v>
      </c>
    </row>
    <row r="5319" spans="1:65" s="13" customFormat="1" ht="11.25">
      <c r="B5319" s="204"/>
      <c r="C5319" s="205"/>
      <c r="D5319" s="206" t="s">
        <v>546</v>
      </c>
      <c r="E5319" s="207" t="s">
        <v>19</v>
      </c>
      <c r="F5319" s="208" t="s">
        <v>389</v>
      </c>
      <c r="G5319" s="205"/>
      <c r="H5319" s="209">
        <v>69.98</v>
      </c>
      <c r="I5319" s="210"/>
      <c r="J5319" s="205"/>
      <c r="K5319" s="205"/>
      <c r="L5319" s="211"/>
      <c r="M5319" s="212"/>
      <c r="N5319" s="213"/>
      <c r="O5319" s="213"/>
      <c r="P5319" s="213"/>
      <c r="Q5319" s="213"/>
      <c r="R5319" s="213"/>
      <c r="S5319" s="213"/>
      <c r="T5319" s="214"/>
      <c r="AT5319" s="215" t="s">
        <v>546</v>
      </c>
      <c r="AU5319" s="215" t="s">
        <v>85</v>
      </c>
      <c r="AV5319" s="13" t="s">
        <v>85</v>
      </c>
      <c r="AW5319" s="13" t="s">
        <v>33</v>
      </c>
      <c r="AX5319" s="13" t="s">
        <v>79</v>
      </c>
      <c r="AY5319" s="215" t="s">
        <v>525</v>
      </c>
    </row>
    <row r="5320" spans="1:65" s="13" customFormat="1" ht="11.25">
      <c r="B5320" s="204"/>
      <c r="C5320" s="205"/>
      <c r="D5320" s="206" t="s">
        <v>546</v>
      </c>
      <c r="E5320" s="205"/>
      <c r="F5320" s="208" t="s">
        <v>4941</v>
      </c>
      <c r="G5320" s="205"/>
      <c r="H5320" s="209">
        <v>76.977999999999994</v>
      </c>
      <c r="I5320" s="210"/>
      <c r="J5320" s="205"/>
      <c r="K5320" s="205"/>
      <c r="L5320" s="211"/>
      <c r="M5320" s="212"/>
      <c r="N5320" s="213"/>
      <c r="O5320" s="213"/>
      <c r="P5320" s="213"/>
      <c r="Q5320" s="213"/>
      <c r="R5320" s="213"/>
      <c r="S5320" s="213"/>
      <c r="T5320" s="214"/>
      <c r="AT5320" s="215" t="s">
        <v>546</v>
      </c>
      <c r="AU5320" s="215" t="s">
        <v>85</v>
      </c>
      <c r="AV5320" s="13" t="s">
        <v>85</v>
      </c>
      <c r="AW5320" s="13" t="s">
        <v>4</v>
      </c>
      <c r="AX5320" s="13" t="s">
        <v>79</v>
      </c>
      <c r="AY5320" s="215" t="s">
        <v>525</v>
      </c>
    </row>
    <row r="5321" spans="1:65" s="2" customFormat="1" ht="24.2" customHeight="1">
      <c r="A5321" s="38"/>
      <c r="B5321" s="39"/>
      <c r="C5321" s="186" t="s">
        <v>4942</v>
      </c>
      <c r="D5321" s="186" t="s">
        <v>533</v>
      </c>
      <c r="E5321" s="187" t="s">
        <v>4943</v>
      </c>
      <c r="F5321" s="188" t="s">
        <v>4944</v>
      </c>
      <c r="G5321" s="189" t="s">
        <v>132</v>
      </c>
      <c r="H5321" s="190">
        <v>8.64</v>
      </c>
      <c r="I5321" s="191"/>
      <c r="J5321" s="192">
        <f>ROUND(I5321*H5321,2)</f>
        <v>0</v>
      </c>
      <c r="K5321" s="188" t="s">
        <v>536</v>
      </c>
      <c r="L5321" s="43"/>
      <c r="M5321" s="193" t="s">
        <v>19</v>
      </c>
      <c r="N5321" s="194" t="s">
        <v>44</v>
      </c>
      <c r="O5321" s="68"/>
      <c r="P5321" s="195">
        <f>O5321*H5321</f>
        <v>0</v>
      </c>
      <c r="Q5321" s="195">
        <v>1.49E-3</v>
      </c>
      <c r="R5321" s="195">
        <f>Q5321*H5321</f>
        <v>1.2873600000000001E-2</v>
      </c>
      <c r="S5321" s="195">
        <v>0</v>
      </c>
      <c r="T5321" s="196">
        <f>S5321*H5321</f>
        <v>0</v>
      </c>
      <c r="U5321" s="38"/>
      <c r="V5321" s="38"/>
      <c r="W5321" s="38"/>
      <c r="X5321" s="38"/>
      <c r="Y5321" s="38"/>
      <c r="Z5321" s="38"/>
      <c r="AA5321" s="38"/>
      <c r="AB5321" s="38"/>
      <c r="AC5321" s="38"/>
      <c r="AD5321" s="38"/>
      <c r="AE5321" s="38"/>
      <c r="AR5321" s="197" t="s">
        <v>642</v>
      </c>
      <c r="AT5321" s="197" t="s">
        <v>533</v>
      </c>
      <c r="AU5321" s="197" t="s">
        <v>85</v>
      </c>
      <c r="AY5321" s="21" t="s">
        <v>525</v>
      </c>
      <c r="BE5321" s="198">
        <f>IF(N5321="základní",J5321,0)</f>
        <v>0</v>
      </c>
      <c r="BF5321" s="198">
        <f>IF(N5321="snížená",J5321,0)</f>
        <v>0</v>
      </c>
      <c r="BG5321" s="198">
        <f>IF(N5321="zákl. přenesená",J5321,0)</f>
        <v>0</v>
      </c>
      <c r="BH5321" s="198">
        <f>IF(N5321="sníž. přenesená",J5321,0)</f>
        <v>0</v>
      </c>
      <c r="BI5321" s="198">
        <f>IF(N5321="nulová",J5321,0)</f>
        <v>0</v>
      </c>
      <c r="BJ5321" s="21" t="s">
        <v>85</v>
      </c>
      <c r="BK5321" s="198">
        <f>ROUND(I5321*H5321,2)</f>
        <v>0</v>
      </c>
      <c r="BL5321" s="21" t="s">
        <v>642</v>
      </c>
      <c r="BM5321" s="197" t="s">
        <v>4945</v>
      </c>
    </row>
    <row r="5322" spans="1:65" s="2" customFormat="1" ht="11.25">
      <c r="A5322" s="38"/>
      <c r="B5322" s="39"/>
      <c r="C5322" s="40"/>
      <c r="D5322" s="199" t="s">
        <v>542</v>
      </c>
      <c r="E5322" s="40"/>
      <c r="F5322" s="200" t="s">
        <v>4946</v>
      </c>
      <c r="G5322" s="40"/>
      <c r="H5322" s="40"/>
      <c r="I5322" s="201"/>
      <c r="J5322" s="40"/>
      <c r="K5322" s="40"/>
      <c r="L5322" s="43"/>
      <c r="M5322" s="202"/>
      <c r="N5322" s="203"/>
      <c r="O5322" s="68"/>
      <c r="P5322" s="68"/>
      <c r="Q5322" s="68"/>
      <c r="R5322" s="68"/>
      <c r="S5322" s="68"/>
      <c r="T5322" s="69"/>
      <c r="U5322" s="38"/>
      <c r="V5322" s="38"/>
      <c r="W5322" s="38"/>
      <c r="X5322" s="38"/>
      <c r="Y5322" s="38"/>
      <c r="Z5322" s="38"/>
      <c r="AA5322" s="38"/>
      <c r="AB5322" s="38"/>
      <c r="AC5322" s="38"/>
      <c r="AD5322" s="38"/>
      <c r="AE5322" s="38"/>
      <c r="AT5322" s="21" t="s">
        <v>542</v>
      </c>
      <c r="AU5322" s="21" t="s">
        <v>85</v>
      </c>
    </row>
    <row r="5323" spans="1:65" s="15" customFormat="1" ht="11.25">
      <c r="B5323" s="227"/>
      <c r="C5323" s="228"/>
      <c r="D5323" s="206" t="s">
        <v>546</v>
      </c>
      <c r="E5323" s="229" t="s">
        <v>19</v>
      </c>
      <c r="F5323" s="230" t="s">
        <v>4947</v>
      </c>
      <c r="G5323" s="228"/>
      <c r="H5323" s="229" t="s">
        <v>19</v>
      </c>
      <c r="I5323" s="231"/>
      <c r="J5323" s="228"/>
      <c r="K5323" s="228"/>
      <c r="L5323" s="232"/>
      <c r="M5323" s="233"/>
      <c r="N5323" s="234"/>
      <c r="O5323" s="234"/>
      <c r="P5323" s="234"/>
      <c r="Q5323" s="234"/>
      <c r="R5323" s="234"/>
      <c r="S5323" s="234"/>
      <c r="T5323" s="235"/>
      <c r="AT5323" s="236" t="s">
        <v>546</v>
      </c>
      <c r="AU5323" s="236" t="s">
        <v>85</v>
      </c>
      <c r="AV5323" s="15" t="s">
        <v>79</v>
      </c>
      <c r="AW5323" s="15" t="s">
        <v>33</v>
      </c>
      <c r="AX5323" s="15" t="s">
        <v>72</v>
      </c>
      <c r="AY5323" s="236" t="s">
        <v>525</v>
      </c>
    </row>
    <row r="5324" spans="1:65" s="13" customFormat="1" ht="11.25">
      <c r="B5324" s="204"/>
      <c r="C5324" s="205"/>
      <c r="D5324" s="206" t="s">
        <v>546</v>
      </c>
      <c r="E5324" s="207" t="s">
        <v>19</v>
      </c>
      <c r="F5324" s="208" t="s">
        <v>4948</v>
      </c>
      <c r="G5324" s="205"/>
      <c r="H5324" s="209">
        <v>8.64</v>
      </c>
      <c r="I5324" s="210"/>
      <c r="J5324" s="205"/>
      <c r="K5324" s="205"/>
      <c r="L5324" s="211"/>
      <c r="M5324" s="212"/>
      <c r="N5324" s="213"/>
      <c r="O5324" s="213"/>
      <c r="P5324" s="213"/>
      <c r="Q5324" s="213"/>
      <c r="R5324" s="213"/>
      <c r="S5324" s="213"/>
      <c r="T5324" s="214"/>
      <c r="AT5324" s="215" t="s">
        <v>546</v>
      </c>
      <c r="AU5324" s="215" t="s">
        <v>85</v>
      </c>
      <c r="AV5324" s="13" t="s">
        <v>85</v>
      </c>
      <c r="AW5324" s="13" t="s">
        <v>33</v>
      </c>
      <c r="AX5324" s="13" t="s">
        <v>79</v>
      </c>
      <c r="AY5324" s="215" t="s">
        <v>525</v>
      </c>
    </row>
    <row r="5325" spans="1:65" s="2" customFormat="1" ht="16.5" customHeight="1">
      <c r="A5325" s="38"/>
      <c r="B5325" s="39"/>
      <c r="C5325" s="248" t="s">
        <v>4949</v>
      </c>
      <c r="D5325" s="248" t="s">
        <v>369</v>
      </c>
      <c r="E5325" s="249" t="s">
        <v>4950</v>
      </c>
      <c r="F5325" s="250" t="s">
        <v>4951</v>
      </c>
      <c r="G5325" s="251" t="s">
        <v>651</v>
      </c>
      <c r="H5325" s="252">
        <v>12</v>
      </c>
      <c r="I5325" s="253"/>
      <c r="J5325" s="254">
        <f>ROUND(I5325*H5325,2)</f>
        <v>0</v>
      </c>
      <c r="K5325" s="250" t="s">
        <v>19</v>
      </c>
      <c r="L5325" s="255"/>
      <c r="M5325" s="256" t="s">
        <v>19</v>
      </c>
      <c r="N5325" s="257" t="s">
        <v>44</v>
      </c>
      <c r="O5325" s="68"/>
      <c r="P5325" s="195">
        <f>O5325*H5325</f>
        <v>0</v>
      </c>
      <c r="Q5325" s="195">
        <v>1.2E-2</v>
      </c>
      <c r="R5325" s="195">
        <f>Q5325*H5325</f>
        <v>0.14400000000000002</v>
      </c>
      <c r="S5325" s="195">
        <v>0</v>
      </c>
      <c r="T5325" s="196">
        <f>S5325*H5325</f>
        <v>0</v>
      </c>
      <c r="U5325" s="38"/>
      <c r="V5325" s="38"/>
      <c r="W5325" s="38"/>
      <c r="X5325" s="38"/>
      <c r="Y5325" s="38"/>
      <c r="Z5325" s="38"/>
      <c r="AA5325" s="38"/>
      <c r="AB5325" s="38"/>
      <c r="AC5325" s="38"/>
      <c r="AD5325" s="38"/>
      <c r="AE5325" s="38"/>
      <c r="AR5325" s="197" t="s">
        <v>839</v>
      </c>
      <c r="AT5325" s="197" t="s">
        <v>369</v>
      </c>
      <c r="AU5325" s="197" t="s">
        <v>85</v>
      </c>
      <c r="AY5325" s="21" t="s">
        <v>525</v>
      </c>
      <c r="BE5325" s="198">
        <f>IF(N5325="základní",J5325,0)</f>
        <v>0</v>
      </c>
      <c r="BF5325" s="198">
        <f>IF(N5325="snížená",J5325,0)</f>
        <v>0</v>
      </c>
      <c r="BG5325" s="198">
        <f>IF(N5325="zákl. přenesená",J5325,0)</f>
        <v>0</v>
      </c>
      <c r="BH5325" s="198">
        <f>IF(N5325="sníž. přenesená",J5325,0)</f>
        <v>0</v>
      </c>
      <c r="BI5325" s="198">
        <f>IF(N5325="nulová",J5325,0)</f>
        <v>0</v>
      </c>
      <c r="BJ5325" s="21" t="s">
        <v>85</v>
      </c>
      <c r="BK5325" s="198">
        <f>ROUND(I5325*H5325,2)</f>
        <v>0</v>
      </c>
      <c r="BL5325" s="21" t="s">
        <v>642</v>
      </c>
      <c r="BM5325" s="197" t="s">
        <v>4952</v>
      </c>
    </row>
    <row r="5326" spans="1:65" s="13" customFormat="1" ht="11.25">
      <c r="B5326" s="204"/>
      <c r="C5326" s="205"/>
      <c r="D5326" s="206" t="s">
        <v>546</v>
      </c>
      <c r="E5326" s="205"/>
      <c r="F5326" s="208" t="s">
        <v>4953</v>
      </c>
      <c r="G5326" s="205"/>
      <c r="H5326" s="209">
        <v>12</v>
      </c>
      <c r="I5326" s="210"/>
      <c r="J5326" s="205"/>
      <c r="K5326" s="205"/>
      <c r="L5326" s="211"/>
      <c r="M5326" s="212"/>
      <c r="N5326" s="213"/>
      <c r="O5326" s="213"/>
      <c r="P5326" s="213"/>
      <c r="Q5326" s="213"/>
      <c r="R5326" s="213"/>
      <c r="S5326" s="213"/>
      <c r="T5326" s="214"/>
      <c r="AT5326" s="215" t="s">
        <v>546</v>
      </c>
      <c r="AU5326" s="215" t="s">
        <v>85</v>
      </c>
      <c r="AV5326" s="13" t="s">
        <v>85</v>
      </c>
      <c r="AW5326" s="13" t="s">
        <v>4</v>
      </c>
      <c r="AX5326" s="13" t="s">
        <v>79</v>
      </c>
      <c r="AY5326" s="215" t="s">
        <v>525</v>
      </c>
    </row>
    <row r="5327" spans="1:65" s="2" customFormat="1" ht="33" customHeight="1">
      <c r="A5327" s="38"/>
      <c r="B5327" s="39"/>
      <c r="C5327" s="186" t="s">
        <v>4954</v>
      </c>
      <c r="D5327" s="186" t="s">
        <v>533</v>
      </c>
      <c r="E5327" s="187" t="s">
        <v>4955</v>
      </c>
      <c r="F5327" s="188" t="s">
        <v>4956</v>
      </c>
      <c r="G5327" s="189" t="s">
        <v>128</v>
      </c>
      <c r="H5327" s="190">
        <v>138.023</v>
      </c>
      <c r="I5327" s="191"/>
      <c r="J5327" s="192">
        <f>ROUND(I5327*H5327,2)</f>
        <v>0</v>
      </c>
      <c r="K5327" s="188" t="s">
        <v>536</v>
      </c>
      <c r="L5327" s="43"/>
      <c r="M5327" s="193" t="s">
        <v>19</v>
      </c>
      <c r="N5327" s="194" t="s">
        <v>44</v>
      </c>
      <c r="O5327" s="68"/>
      <c r="P5327" s="195">
        <f>O5327*H5327</f>
        <v>0</v>
      </c>
      <c r="Q5327" s="195">
        <v>2.0000000000000001E-4</v>
      </c>
      <c r="R5327" s="195">
        <f>Q5327*H5327</f>
        <v>2.76046E-2</v>
      </c>
      <c r="S5327" s="195">
        <v>0</v>
      </c>
      <c r="T5327" s="196">
        <f>S5327*H5327</f>
        <v>0</v>
      </c>
      <c r="U5327" s="38"/>
      <c r="V5327" s="38"/>
      <c r="W5327" s="38"/>
      <c r="X5327" s="38"/>
      <c r="Y5327" s="38"/>
      <c r="Z5327" s="38"/>
      <c r="AA5327" s="38"/>
      <c r="AB5327" s="38"/>
      <c r="AC5327" s="38"/>
      <c r="AD5327" s="38"/>
      <c r="AE5327" s="38"/>
      <c r="AR5327" s="197" t="s">
        <v>642</v>
      </c>
      <c r="AT5327" s="197" t="s">
        <v>533</v>
      </c>
      <c r="AU5327" s="197" t="s">
        <v>85</v>
      </c>
      <c r="AY5327" s="21" t="s">
        <v>525</v>
      </c>
      <c r="BE5327" s="198">
        <f>IF(N5327="základní",J5327,0)</f>
        <v>0</v>
      </c>
      <c r="BF5327" s="198">
        <f>IF(N5327="snížená",J5327,0)</f>
        <v>0</v>
      </c>
      <c r="BG5327" s="198">
        <f>IF(N5327="zákl. přenesená",J5327,0)</f>
        <v>0</v>
      </c>
      <c r="BH5327" s="198">
        <f>IF(N5327="sníž. přenesená",J5327,0)</f>
        <v>0</v>
      </c>
      <c r="BI5327" s="198">
        <f>IF(N5327="nulová",J5327,0)</f>
        <v>0</v>
      </c>
      <c r="BJ5327" s="21" t="s">
        <v>85</v>
      </c>
      <c r="BK5327" s="198">
        <f>ROUND(I5327*H5327,2)</f>
        <v>0</v>
      </c>
      <c r="BL5327" s="21" t="s">
        <v>642</v>
      </c>
      <c r="BM5327" s="197" t="s">
        <v>4957</v>
      </c>
    </row>
    <row r="5328" spans="1:65" s="2" customFormat="1" ht="11.25">
      <c r="A5328" s="38"/>
      <c r="B5328" s="39"/>
      <c r="C5328" s="40"/>
      <c r="D5328" s="199" t="s">
        <v>542</v>
      </c>
      <c r="E5328" s="40"/>
      <c r="F5328" s="200" t="s">
        <v>4958</v>
      </c>
      <c r="G5328" s="40"/>
      <c r="H5328" s="40"/>
      <c r="I5328" s="201"/>
      <c r="J5328" s="40"/>
      <c r="K5328" s="40"/>
      <c r="L5328" s="43"/>
      <c r="M5328" s="202"/>
      <c r="N5328" s="203"/>
      <c r="O5328" s="68"/>
      <c r="P5328" s="68"/>
      <c r="Q5328" s="68"/>
      <c r="R5328" s="68"/>
      <c r="S5328" s="68"/>
      <c r="T5328" s="69"/>
      <c r="U5328" s="38"/>
      <c r="V5328" s="38"/>
      <c r="W5328" s="38"/>
      <c r="X5328" s="38"/>
      <c r="Y5328" s="38"/>
      <c r="Z5328" s="38"/>
      <c r="AA5328" s="38"/>
      <c r="AB5328" s="38"/>
      <c r="AC5328" s="38"/>
      <c r="AD5328" s="38"/>
      <c r="AE5328" s="38"/>
      <c r="AT5328" s="21" t="s">
        <v>542</v>
      </c>
      <c r="AU5328" s="21" t="s">
        <v>85</v>
      </c>
    </row>
    <row r="5329" spans="2:51" s="15" customFormat="1" ht="11.25">
      <c r="B5329" s="227"/>
      <c r="C5329" s="228"/>
      <c r="D5329" s="206" t="s">
        <v>546</v>
      </c>
      <c r="E5329" s="229" t="s">
        <v>19</v>
      </c>
      <c r="F5329" s="230" t="s">
        <v>1893</v>
      </c>
      <c r="G5329" s="228"/>
      <c r="H5329" s="229" t="s">
        <v>19</v>
      </c>
      <c r="I5329" s="231"/>
      <c r="J5329" s="228"/>
      <c r="K5329" s="228"/>
      <c r="L5329" s="232"/>
      <c r="M5329" s="233"/>
      <c r="N5329" s="234"/>
      <c r="O5329" s="234"/>
      <c r="P5329" s="234"/>
      <c r="Q5329" s="234"/>
      <c r="R5329" s="234"/>
      <c r="S5329" s="234"/>
      <c r="T5329" s="235"/>
      <c r="AT5329" s="236" t="s">
        <v>546</v>
      </c>
      <c r="AU5329" s="236" t="s">
        <v>85</v>
      </c>
      <c r="AV5329" s="15" t="s">
        <v>79</v>
      </c>
      <c r="AW5329" s="15" t="s">
        <v>33</v>
      </c>
      <c r="AX5329" s="15" t="s">
        <v>72</v>
      </c>
      <c r="AY5329" s="236" t="s">
        <v>525</v>
      </c>
    </row>
    <row r="5330" spans="2:51" s="15" customFormat="1" ht="11.25">
      <c r="B5330" s="227"/>
      <c r="C5330" s="228"/>
      <c r="D5330" s="206" t="s">
        <v>546</v>
      </c>
      <c r="E5330" s="229" t="s">
        <v>19</v>
      </c>
      <c r="F5330" s="230" t="s">
        <v>1894</v>
      </c>
      <c r="G5330" s="228"/>
      <c r="H5330" s="229" t="s">
        <v>19</v>
      </c>
      <c r="I5330" s="231"/>
      <c r="J5330" s="228"/>
      <c r="K5330" s="228"/>
      <c r="L5330" s="232"/>
      <c r="M5330" s="233"/>
      <c r="N5330" s="234"/>
      <c r="O5330" s="234"/>
      <c r="P5330" s="234"/>
      <c r="Q5330" s="234"/>
      <c r="R5330" s="234"/>
      <c r="S5330" s="234"/>
      <c r="T5330" s="235"/>
      <c r="AT5330" s="236" t="s">
        <v>546</v>
      </c>
      <c r="AU5330" s="236" t="s">
        <v>85</v>
      </c>
      <c r="AV5330" s="15" t="s">
        <v>79</v>
      </c>
      <c r="AW5330" s="15" t="s">
        <v>33</v>
      </c>
      <c r="AX5330" s="15" t="s">
        <v>72</v>
      </c>
      <c r="AY5330" s="236" t="s">
        <v>525</v>
      </c>
    </row>
    <row r="5331" spans="2:51" s="15" customFormat="1" ht="11.25">
      <c r="B5331" s="227"/>
      <c r="C5331" s="228"/>
      <c r="D5331" s="206" t="s">
        <v>546</v>
      </c>
      <c r="E5331" s="229" t="s">
        <v>19</v>
      </c>
      <c r="F5331" s="230" t="s">
        <v>1895</v>
      </c>
      <c r="G5331" s="228"/>
      <c r="H5331" s="229" t="s">
        <v>19</v>
      </c>
      <c r="I5331" s="231"/>
      <c r="J5331" s="228"/>
      <c r="K5331" s="228"/>
      <c r="L5331" s="232"/>
      <c r="M5331" s="233"/>
      <c r="N5331" s="234"/>
      <c r="O5331" s="234"/>
      <c r="P5331" s="234"/>
      <c r="Q5331" s="234"/>
      <c r="R5331" s="234"/>
      <c r="S5331" s="234"/>
      <c r="T5331" s="235"/>
      <c r="AT5331" s="236" t="s">
        <v>546</v>
      </c>
      <c r="AU5331" s="236" t="s">
        <v>85</v>
      </c>
      <c r="AV5331" s="15" t="s">
        <v>79</v>
      </c>
      <c r="AW5331" s="15" t="s">
        <v>33</v>
      </c>
      <c r="AX5331" s="15" t="s">
        <v>72</v>
      </c>
      <c r="AY5331" s="236" t="s">
        <v>525</v>
      </c>
    </row>
    <row r="5332" spans="2:51" s="15" customFormat="1" ht="11.25">
      <c r="B5332" s="227"/>
      <c r="C5332" s="228"/>
      <c r="D5332" s="206" t="s">
        <v>546</v>
      </c>
      <c r="E5332" s="229" t="s">
        <v>19</v>
      </c>
      <c r="F5332" s="230" t="s">
        <v>1896</v>
      </c>
      <c r="G5332" s="228"/>
      <c r="H5332" s="229" t="s">
        <v>19</v>
      </c>
      <c r="I5332" s="231"/>
      <c r="J5332" s="228"/>
      <c r="K5332" s="228"/>
      <c r="L5332" s="232"/>
      <c r="M5332" s="233"/>
      <c r="N5332" s="234"/>
      <c r="O5332" s="234"/>
      <c r="P5332" s="234"/>
      <c r="Q5332" s="234"/>
      <c r="R5332" s="234"/>
      <c r="S5332" s="234"/>
      <c r="T5332" s="235"/>
      <c r="AT5332" s="236" t="s">
        <v>546</v>
      </c>
      <c r="AU5332" s="236" t="s">
        <v>85</v>
      </c>
      <c r="AV5332" s="15" t="s">
        <v>79</v>
      </c>
      <c r="AW5332" s="15" t="s">
        <v>33</v>
      </c>
      <c r="AX5332" s="15" t="s">
        <v>72</v>
      </c>
      <c r="AY5332" s="236" t="s">
        <v>525</v>
      </c>
    </row>
    <row r="5333" spans="2:51" s="13" customFormat="1" ht="11.25">
      <c r="B5333" s="204"/>
      <c r="C5333" s="205"/>
      <c r="D5333" s="206" t="s">
        <v>546</v>
      </c>
      <c r="E5333" s="207" t="s">
        <v>19</v>
      </c>
      <c r="F5333" s="208" t="s">
        <v>4959</v>
      </c>
      <c r="G5333" s="205"/>
      <c r="H5333" s="209">
        <v>9.67</v>
      </c>
      <c r="I5333" s="210"/>
      <c r="J5333" s="205"/>
      <c r="K5333" s="205"/>
      <c r="L5333" s="211"/>
      <c r="M5333" s="212"/>
      <c r="N5333" s="213"/>
      <c r="O5333" s="213"/>
      <c r="P5333" s="213"/>
      <c r="Q5333" s="213"/>
      <c r="R5333" s="213"/>
      <c r="S5333" s="213"/>
      <c r="T5333" s="214"/>
      <c r="AT5333" s="215" t="s">
        <v>546</v>
      </c>
      <c r="AU5333" s="215" t="s">
        <v>85</v>
      </c>
      <c r="AV5333" s="13" t="s">
        <v>85</v>
      </c>
      <c r="AW5333" s="13" t="s">
        <v>33</v>
      </c>
      <c r="AX5333" s="13" t="s">
        <v>72</v>
      </c>
      <c r="AY5333" s="215" t="s">
        <v>525</v>
      </c>
    </row>
    <row r="5334" spans="2:51" s="15" customFormat="1" ht="11.25">
      <c r="B5334" s="227"/>
      <c r="C5334" s="228"/>
      <c r="D5334" s="206" t="s">
        <v>546</v>
      </c>
      <c r="E5334" s="229" t="s">
        <v>19</v>
      </c>
      <c r="F5334" s="230" t="s">
        <v>1898</v>
      </c>
      <c r="G5334" s="228"/>
      <c r="H5334" s="229" t="s">
        <v>19</v>
      </c>
      <c r="I5334" s="231"/>
      <c r="J5334" s="228"/>
      <c r="K5334" s="228"/>
      <c r="L5334" s="232"/>
      <c r="M5334" s="233"/>
      <c r="N5334" s="234"/>
      <c r="O5334" s="234"/>
      <c r="P5334" s="234"/>
      <c r="Q5334" s="234"/>
      <c r="R5334" s="234"/>
      <c r="S5334" s="234"/>
      <c r="T5334" s="235"/>
      <c r="AT5334" s="236" t="s">
        <v>546</v>
      </c>
      <c r="AU5334" s="236" t="s">
        <v>85</v>
      </c>
      <c r="AV5334" s="15" t="s">
        <v>79</v>
      </c>
      <c r="AW5334" s="15" t="s">
        <v>33</v>
      </c>
      <c r="AX5334" s="15" t="s">
        <v>72</v>
      </c>
      <c r="AY5334" s="236" t="s">
        <v>525</v>
      </c>
    </row>
    <row r="5335" spans="2:51" s="13" customFormat="1" ht="11.25">
      <c r="B5335" s="204"/>
      <c r="C5335" s="205"/>
      <c r="D5335" s="206" t="s">
        <v>546</v>
      </c>
      <c r="E5335" s="207" t="s">
        <v>19</v>
      </c>
      <c r="F5335" s="208" t="s">
        <v>4960</v>
      </c>
      <c r="G5335" s="205"/>
      <c r="H5335" s="209">
        <v>11.74</v>
      </c>
      <c r="I5335" s="210"/>
      <c r="J5335" s="205"/>
      <c r="K5335" s="205"/>
      <c r="L5335" s="211"/>
      <c r="M5335" s="212"/>
      <c r="N5335" s="213"/>
      <c r="O5335" s="213"/>
      <c r="P5335" s="213"/>
      <c r="Q5335" s="213"/>
      <c r="R5335" s="213"/>
      <c r="S5335" s="213"/>
      <c r="T5335" s="214"/>
      <c r="AT5335" s="215" t="s">
        <v>546</v>
      </c>
      <c r="AU5335" s="215" t="s">
        <v>85</v>
      </c>
      <c r="AV5335" s="13" t="s">
        <v>85</v>
      </c>
      <c r="AW5335" s="13" t="s">
        <v>33</v>
      </c>
      <c r="AX5335" s="13" t="s">
        <v>72</v>
      </c>
      <c r="AY5335" s="215" t="s">
        <v>525</v>
      </c>
    </row>
    <row r="5336" spans="2:51" s="15" customFormat="1" ht="11.25">
      <c r="B5336" s="227"/>
      <c r="C5336" s="228"/>
      <c r="D5336" s="206" t="s">
        <v>546</v>
      </c>
      <c r="E5336" s="229" t="s">
        <v>19</v>
      </c>
      <c r="F5336" s="230" t="s">
        <v>1900</v>
      </c>
      <c r="G5336" s="228"/>
      <c r="H5336" s="229" t="s">
        <v>19</v>
      </c>
      <c r="I5336" s="231"/>
      <c r="J5336" s="228"/>
      <c r="K5336" s="228"/>
      <c r="L5336" s="232"/>
      <c r="M5336" s="233"/>
      <c r="N5336" s="234"/>
      <c r="O5336" s="234"/>
      <c r="P5336" s="234"/>
      <c r="Q5336" s="234"/>
      <c r="R5336" s="234"/>
      <c r="S5336" s="234"/>
      <c r="T5336" s="235"/>
      <c r="AT5336" s="236" t="s">
        <v>546</v>
      </c>
      <c r="AU5336" s="236" t="s">
        <v>85</v>
      </c>
      <c r="AV5336" s="15" t="s">
        <v>79</v>
      </c>
      <c r="AW5336" s="15" t="s">
        <v>33</v>
      </c>
      <c r="AX5336" s="15" t="s">
        <v>72</v>
      </c>
      <c r="AY5336" s="236" t="s">
        <v>525</v>
      </c>
    </row>
    <row r="5337" spans="2:51" s="13" customFormat="1" ht="11.25">
      <c r="B5337" s="204"/>
      <c r="C5337" s="205"/>
      <c r="D5337" s="206" t="s">
        <v>546</v>
      </c>
      <c r="E5337" s="207" t="s">
        <v>19</v>
      </c>
      <c r="F5337" s="208" t="s">
        <v>4961</v>
      </c>
      <c r="G5337" s="205"/>
      <c r="H5337" s="209">
        <v>14.2</v>
      </c>
      <c r="I5337" s="210"/>
      <c r="J5337" s="205"/>
      <c r="K5337" s="205"/>
      <c r="L5337" s="211"/>
      <c r="M5337" s="212"/>
      <c r="N5337" s="213"/>
      <c r="O5337" s="213"/>
      <c r="P5337" s="213"/>
      <c r="Q5337" s="213"/>
      <c r="R5337" s="213"/>
      <c r="S5337" s="213"/>
      <c r="T5337" s="214"/>
      <c r="AT5337" s="215" t="s">
        <v>546</v>
      </c>
      <c r="AU5337" s="215" t="s">
        <v>85</v>
      </c>
      <c r="AV5337" s="13" t="s">
        <v>85</v>
      </c>
      <c r="AW5337" s="13" t="s">
        <v>33</v>
      </c>
      <c r="AX5337" s="13" t="s">
        <v>72</v>
      </c>
      <c r="AY5337" s="215" t="s">
        <v>525</v>
      </c>
    </row>
    <row r="5338" spans="2:51" s="15" customFormat="1" ht="11.25">
      <c r="B5338" s="227"/>
      <c r="C5338" s="228"/>
      <c r="D5338" s="206" t="s">
        <v>546</v>
      </c>
      <c r="E5338" s="229" t="s">
        <v>19</v>
      </c>
      <c r="F5338" s="230" t="s">
        <v>1980</v>
      </c>
      <c r="G5338" s="228"/>
      <c r="H5338" s="229" t="s">
        <v>19</v>
      </c>
      <c r="I5338" s="231"/>
      <c r="J5338" s="228"/>
      <c r="K5338" s="228"/>
      <c r="L5338" s="232"/>
      <c r="M5338" s="233"/>
      <c r="N5338" s="234"/>
      <c r="O5338" s="234"/>
      <c r="P5338" s="234"/>
      <c r="Q5338" s="234"/>
      <c r="R5338" s="234"/>
      <c r="S5338" s="234"/>
      <c r="T5338" s="235"/>
      <c r="AT5338" s="236" t="s">
        <v>546</v>
      </c>
      <c r="AU5338" s="236" t="s">
        <v>85</v>
      </c>
      <c r="AV5338" s="15" t="s">
        <v>79</v>
      </c>
      <c r="AW5338" s="15" t="s">
        <v>33</v>
      </c>
      <c r="AX5338" s="15" t="s">
        <v>72</v>
      </c>
      <c r="AY5338" s="236" t="s">
        <v>525</v>
      </c>
    </row>
    <row r="5339" spans="2:51" s="13" customFormat="1" ht="11.25">
      <c r="B5339" s="204"/>
      <c r="C5339" s="205"/>
      <c r="D5339" s="206" t="s">
        <v>546</v>
      </c>
      <c r="E5339" s="207" t="s">
        <v>19</v>
      </c>
      <c r="F5339" s="208" t="s">
        <v>4962</v>
      </c>
      <c r="G5339" s="205"/>
      <c r="H5339" s="209">
        <v>1.2</v>
      </c>
      <c r="I5339" s="210"/>
      <c r="J5339" s="205"/>
      <c r="K5339" s="205"/>
      <c r="L5339" s="211"/>
      <c r="M5339" s="212"/>
      <c r="N5339" s="213"/>
      <c r="O5339" s="213"/>
      <c r="P5339" s="213"/>
      <c r="Q5339" s="213"/>
      <c r="R5339" s="213"/>
      <c r="S5339" s="213"/>
      <c r="T5339" s="214"/>
      <c r="AT5339" s="215" t="s">
        <v>546</v>
      </c>
      <c r="AU5339" s="215" t="s">
        <v>85</v>
      </c>
      <c r="AV5339" s="13" t="s">
        <v>85</v>
      </c>
      <c r="AW5339" s="13" t="s">
        <v>33</v>
      </c>
      <c r="AX5339" s="13" t="s">
        <v>72</v>
      </c>
      <c r="AY5339" s="215" t="s">
        <v>525</v>
      </c>
    </row>
    <row r="5340" spans="2:51" s="15" customFormat="1" ht="11.25">
      <c r="B5340" s="227"/>
      <c r="C5340" s="228"/>
      <c r="D5340" s="206" t="s">
        <v>546</v>
      </c>
      <c r="E5340" s="229" t="s">
        <v>19</v>
      </c>
      <c r="F5340" s="230" t="s">
        <v>1983</v>
      </c>
      <c r="G5340" s="228"/>
      <c r="H5340" s="229" t="s">
        <v>19</v>
      </c>
      <c r="I5340" s="231"/>
      <c r="J5340" s="228"/>
      <c r="K5340" s="228"/>
      <c r="L5340" s="232"/>
      <c r="M5340" s="233"/>
      <c r="N5340" s="234"/>
      <c r="O5340" s="234"/>
      <c r="P5340" s="234"/>
      <c r="Q5340" s="234"/>
      <c r="R5340" s="234"/>
      <c r="S5340" s="234"/>
      <c r="T5340" s="235"/>
      <c r="AT5340" s="236" t="s">
        <v>546</v>
      </c>
      <c r="AU5340" s="236" t="s">
        <v>85</v>
      </c>
      <c r="AV5340" s="15" t="s">
        <v>79</v>
      </c>
      <c r="AW5340" s="15" t="s">
        <v>33</v>
      </c>
      <c r="AX5340" s="15" t="s">
        <v>72</v>
      </c>
      <c r="AY5340" s="236" t="s">
        <v>525</v>
      </c>
    </row>
    <row r="5341" spans="2:51" s="13" customFormat="1" ht="11.25">
      <c r="B5341" s="204"/>
      <c r="C5341" s="205"/>
      <c r="D5341" s="206" t="s">
        <v>546</v>
      </c>
      <c r="E5341" s="207" t="s">
        <v>19</v>
      </c>
      <c r="F5341" s="208" t="s">
        <v>4963</v>
      </c>
      <c r="G5341" s="205"/>
      <c r="H5341" s="209">
        <v>1.38</v>
      </c>
      <c r="I5341" s="210"/>
      <c r="J5341" s="205"/>
      <c r="K5341" s="205"/>
      <c r="L5341" s="211"/>
      <c r="M5341" s="212"/>
      <c r="N5341" s="213"/>
      <c r="O5341" s="213"/>
      <c r="P5341" s="213"/>
      <c r="Q5341" s="213"/>
      <c r="R5341" s="213"/>
      <c r="S5341" s="213"/>
      <c r="T5341" s="214"/>
      <c r="AT5341" s="215" t="s">
        <v>546</v>
      </c>
      <c r="AU5341" s="215" t="s">
        <v>85</v>
      </c>
      <c r="AV5341" s="13" t="s">
        <v>85</v>
      </c>
      <c r="AW5341" s="13" t="s">
        <v>33</v>
      </c>
      <c r="AX5341" s="13" t="s">
        <v>72</v>
      </c>
      <c r="AY5341" s="215" t="s">
        <v>525</v>
      </c>
    </row>
    <row r="5342" spans="2:51" s="15" customFormat="1" ht="11.25">
      <c r="B5342" s="227"/>
      <c r="C5342" s="228"/>
      <c r="D5342" s="206" t="s">
        <v>546</v>
      </c>
      <c r="E5342" s="229" t="s">
        <v>19</v>
      </c>
      <c r="F5342" s="230" t="s">
        <v>1988</v>
      </c>
      <c r="G5342" s="228"/>
      <c r="H5342" s="229" t="s">
        <v>19</v>
      </c>
      <c r="I5342" s="231"/>
      <c r="J5342" s="228"/>
      <c r="K5342" s="228"/>
      <c r="L5342" s="232"/>
      <c r="M5342" s="233"/>
      <c r="N5342" s="234"/>
      <c r="O5342" s="234"/>
      <c r="P5342" s="234"/>
      <c r="Q5342" s="234"/>
      <c r="R5342" s="234"/>
      <c r="S5342" s="234"/>
      <c r="T5342" s="235"/>
      <c r="AT5342" s="236" t="s">
        <v>546</v>
      </c>
      <c r="AU5342" s="236" t="s">
        <v>85</v>
      </c>
      <c r="AV5342" s="15" t="s">
        <v>79</v>
      </c>
      <c r="AW5342" s="15" t="s">
        <v>33</v>
      </c>
      <c r="AX5342" s="15" t="s">
        <v>72</v>
      </c>
      <c r="AY5342" s="236" t="s">
        <v>525</v>
      </c>
    </row>
    <row r="5343" spans="2:51" s="13" customFormat="1" ht="11.25">
      <c r="B5343" s="204"/>
      <c r="C5343" s="205"/>
      <c r="D5343" s="206" t="s">
        <v>546</v>
      </c>
      <c r="E5343" s="207" t="s">
        <v>19</v>
      </c>
      <c r="F5343" s="208" t="s">
        <v>2542</v>
      </c>
      <c r="G5343" s="205"/>
      <c r="H5343" s="209">
        <v>9.3000000000000007</v>
      </c>
      <c r="I5343" s="210"/>
      <c r="J5343" s="205"/>
      <c r="K5343" s="205"/>
      <c r="L5343" s="211"/>
      <c r="M5343" s="212"/>
      <c r="N5343" s="213"/>
      <c r="O5343" s="213"/>
      <c r="P5343" s="213"/>
      <c r="Q5343" s="213"/>
      <c r="R5343" s="213"/>
      <c r="S5343" s="213"/>
      <c r="T5343" s="214"/>
      <c r="AT5343" s="215" t="s">
        <v>546</v>
      </c>
      <c r="AU5343" s="215" t="s">
        <v>85</v>
      </c>
      <c r="AV5343" s="13" t="s">
        <v>85</v>
      </c>
      <c r="AW5343" s="13" t="s">
        <v>33</v>
      </c>
      <c r="AX5343" s="13" t="s">
        <v>72</v>
      </c>
      <c r="AY5343" s="215" t="s">
        <v>525</v>
      </c>
    </row>
    <row r="5344" spans="2:51" s="15" customFormat="1" ht="11.25">
      <c r="B5344" s="227"/>
      <c r="C5344" s="228"/>
      <c r="D5344" s="206" t="s">
        <v>546</v>
      </c>
      <c r="E5344" s="229" t="s">
        <v>19</v>
      </c>
      <c r="F5344" s="230" t="s">
        <v>2015</v>
      </c>
      <c r="G5344" s="228"/>
      <c r="H5344" s="229" t="s">
        <v>19</v>
      </c>
      <c r="I5344" s="231"/>
      <c r="J5344" s="228"/>
      <c r="K5344" s="228"/>
      <c r="L5344" s="232"/>
      <c r="M5344" s="233"/>
      <c r="N5344" s="234"/>
      <c r="O5344" s="234"/>
      <c r="P5344" s="234"/>
      <c r="Q5344" s="234"/>
      <c r="R5344" s="234"/>
      <c r="S5344" s="234"/>
      <c r="T5344" s="235"/>
      <c r="AT5344" s="236" t="s">
        <v>546</v>
      </c>
      <c r="AU5344" s="236" t="s">
        <v>85</v>
      </c>
      <c r="AV5344" s="15" t="s">
        <v>79</v>
      </c>
      <c r="AW5344" s="15" t="s">
        <v>33</v>
      </c>
      <c r="AX5344" s="15" t="s">
        <v>72</v>
      </c>
      <c r="AY5344" s="236" t="s">
        <v>525</v>
      </c>
    </row>
    <row r="5345" spans="2:51" s="13" customFormat="1" ht="11.25">
      <c r="B5345" s="204"/>
      <c r="C5345" s="205"/>
      <c r="D5345" s="206" t="s">
        <v>546</v>
      </c>
      <c r="E5345" s="207" t="s">
        <v>19</v>
      </c>
      <c r="F5345" s="208" t="s">
        <v>4964</v>
      </c>
      <c r="G5345" s="205"/>
      <c r="H5345" s="209">
        <v>1.1000000000000001</v>
      </c>
      <c r="I5345" s="210"/>
      <c r="J5345" s="205"/>
      <c r="K5345" s="205"/>
      <c r="L5345" s="211"/>
      <c r="M5345" s="212"/>
      <c r="N5345" s="213"/>
      <c r="O5345" s="213"/>
      <c r="P5345" s="213"/>
      <c r="Q5345" s="213"/>
      <c r="R5345" s="213"/>
      <c r="S5345" s="213"/>
      <c r="T5345" s="214"/>
      <c r="AT5345" s="215" t="s">
        <v>546</v>
      </c>
      <c r="AU5345" s="215" t="s">
        <v>85</v>
      </c>
      <c r="AV5345" s="13" t="s">
        <v>85</v>
      </c>
      <c r="AW5345" s="13" t="s">
        <v>33</v>
      </c>
      <c r="AX5345" s="13" t="s">
        <v>72</v>
      </c>
      <c r="AY5345" s="215" t="s">
        <v>525</v>
      </c>
    </row>
    <row r="5346" spans="2:51" s="15" customFormat="1" ht="11.25">
      <c r="B5346" s="227"/>
      <c r="C5346" s="228"/>
      <c r="D5346" s="206" t="s">
        <v>546</v>
      </c>
      <c r="E5346" s="229" t="s">
        <v>19</v>
      </c>
      <c r="F5346" s="230" t="s">
        <v>2026</v>
      </c>
      <c r="G5346" s="228"/>
      <c r="H5346" s="229" t="s">
        <v>19</v>
      </c>
      <c r="I5346" s="231"/>
      <c r="J5346" s="228"/>
      <c r="K5346" s="228"/>
      <c r="L5346" s="232"/>
      <c r="M5346" s="233"/>
      <c r="N5346" s="234"/>
      <c r="O5346" s="234"/>
      <c r="P5346" s="234"/>
      <c r="Q5346" s="234"/>
      <c r="R5346" s="234"/>
      <c r="S5346" s="234"/>
      <c r="T5346" s="235"/>
      <c r="AT5346" s="236" t="s">
        <v>546</v>
      </c>
      <c r="AU5346" s="236" t="s">
        <v>85</v>
      </c>
      <c r="AV5346" s="15" t="s">
        <v>79</v>
      </c>
      <c r="AW5346" s="15" t="s">
        <v>33</v>
      </c>
      <c r="AX5346" s="15" t="s">
        <v>72</v>
      </c>
      <c r="AY5346" s="236" t="s">
        <v>525</v>
      </c>
    </row>
    <row r="5347" spans="2:51" s="13" customFormat="1" ht="11.25">
      <c r="B5347" s="204"/>
      <c r="C5347" s="205"/>
      <c r="D5347" s="206" t="s">
        <v>546</v>
      </c>
      <c r="E5347" s="207" t="s">
        <v>19</v>
      </c>
      <c r="F5347" s="208" t="s">
        <v>2551</v>
      </c>
      <c r="G5347" s="205"/>
      <c r="H5347" s="209">
        <v>9.9</v>
      </c>
      <c r="I5347" s="210"/>
      <c r="J5347" s="205"/>
      <c r="K5347" s="205"/>
      <c r="L5347" s="211"/>
      <c r="M5347" s="212"/>
      <c r="N5347" s="213"/>
      <c r="O5347" s="213"/>
      <c r="P5347" s="213"/>
      <c r="Q5347" s="213"/>
      <c r="R5347" s="213"/>
      <c r="S5347" s="213"/>
      <c r="T5347" s="214"/>
      <c r="AT5347" s="215" t="s">
        <v>546</v>
      </c>
      <c r="AU5347" s="215" t="s">
        <v>85</v>
      </c>
      <c r="AV5347" s="13" t="s">
        <v>85</v>
      </c>
      <c r="AW5347" s="13" t="s">
        <v>33</v>
      </c>
      <c r="AX5347" s="13" t="s">
        <v>72</v>
      </c>
      <c r="AY5347" s="215" t="s">
        <v>525</v>
      </c>
    </row>
    <row r="5348" spans="2:51" s="15" customFormat="1" ht="11.25">
      <c r="B5348" s="227"/>
      <c r="C5348" s="228"/>
      <c r="D5348" s="206" t="s">
        <v>546</v>
      </c>
      <c r="E5348" s="229" t="s">
        <v>19</v>
      </c>
      <c r="F5348" s="230" t="s">
        <v>1916</v>
      </c>
      <c r="G5348" s="228"/>
      <c r="H5348" s="229" t="s">
        <v>19</v>
      </c>
      <c r="I5348" s="231"/>
      <c r="J5348" s="228"/>
      <c r="K5348" s="228"/>
      <c r="L5348" s="232"/>
      <c r="M5348" s="233"/>
      <c r="N5348" s="234"/>
      <c r="O5348" s="234"/>
      <c r="P5348" s="234"/>
      <c r="Q5348" s="234"/>
      <c r="R5348" s="234"/>
      <c r="S5348" s="234"/>
      <c r="T5348" s="235"/>
      <c r="AT5348" s="236" t="s">
        <v>546</v>
      </c>
      <c r="AU5348" s="236" t="s">
        <v>85</v>
      </c>
      <c r="AV5348" s="15" t="s">
        <v>79</v>
      </c>
      <c r="AW5348" s="15" t="s">
        <v>33</v>
      </c>
      <c r="AX5348" s="15" t="s">
        <v>72</v>
      </c>
      <c r="AY5348" s="236" t="s">
        <v>525</v>
      </c>
    </row>
    <row r="5349" spans="2:51" s="13" customFormat="1" ht="11.25">
      <c r="B5349" s="204"/>
      <c r="C5349" s="205"/>
      <c r="D5349" s="206" t="s">
        <v>546</v>
      </c>
      <c r="E5349" s="207" t="s">
        <v>19</v>
      </c>
      <c r="F5349" s="208" t="s">
        <v>2554</v>
      </c>
      <c r="G5349" s="205"/>
      <c r="H5349" s="209">
        <v>16.8</v>
      </c>
      <c r="I5349" s="210"/>
      <c r="J5349" s="205"/>
      <c r="K5349" s="205"/>
      <c r="L5349" s="211"/>
      <c r="M5349" s="212"/>
      <c r="N5349" s="213"/>
      <c r="O5349" s="213"/>
      <c r="P5349" s="213"/>
      <c r="Q5349" s="213"/>
      <c r="R5349" s="213"/>
      <c r="S5349" s="213"/>
      <c r="T5349" s="214"/>
      <c r="AT5349" s="215" t="s">
        <v>546</v>
      </c>
      <c r="AU5349" s="215" t="s">
        <v>85</v>
      </c>
      <c r="AV5349" s="13" t="s">
        <v>85</v>
      </c>
      <c r="AW5349" s="13" t="s">
        <v>33</v>
      </c>
      <c r="AX5349" s="13" t="s">
        <v>72</v>
      </c>
      <c r="AY5349" s="215" t="s">
        <v>525</v>
      </c>
    </row>
    <row r="5350" spans="2:51" s="15" customFormat="1" ht="11.25">
      <c r="B5350" s="227"/>
      <c r="C5350" s="228"/>
      <c r="D5350" s="206" t="s">
        <v>546</v>
      </c>
      <c r="E5350" s="229" t="s">
        <v>19</v>
      </c>
      <c r="F5350" s="230" t="s">
        <v>1839</v>
      </c>
      <c r="G5350" s="228"/>
      <c r="H5350" s="229" t="s">
        <v>19</v>
      </c>
      <c r="I5350" s="231"/>
      <c r="J5350" s="228"/>
      <c r="K5350" s="228"/>
      <c r="L5350" s="232"/>
      <c r="M5350" s="233"/>
      <c r="N5350" s="234"/>
      <c r="O5350" s="234"/>
      <c r="P5350" s="234"/>
      <c r="Q5350" s="234"/>
      <c r="R5350" s="234"/>
      <c r="S5350" s="234"/>
      <c r="T5350" s="235"/>
      <c r="AT5350" s="236" t="s">
        <v>546</v>
      </c>
      <c r="AU5350" s="236" t="s">
        <v>85</v>
      </c>
      <c r="AV5350" s="15" t="s">
        <v>79</v>
      </c>
      <c r="AW5350" s="15" t="s">
        <v>33</v>
      </c>
      <c r="AX5350" s="15" t="s">
        <v>72</v>
      </c>
      <c r="AY5350" s="236" t="s">
        <v>525</v>
      </c>
    </row>
    <row r="5351" spans="2:51" s="13" customFormat="1" ht="11.25">
      <c r="B5351" s="204"/>
      <c r="C5351" s="205"/>
      <c r="D5351" s="206" t="s">
        <v>546</v>
      </c>
      <c r="E5351" s="207" t="s">
        <v>19</v>
      </c>
      <c r="F5351" s="208" t="s">
        <v>4965</v>
      </c>
      <c r="G5351" s="205"/>
      <c r="H5351" s="209">
        <v>1.7</v>
      </c>
      <c r="I5351" s="210"/>
      <c r="J5351" s="205"/>
      <c r="K5351" s="205"/>
      <c r="L5351" s="211"/>
      <c r="M5351" s="212"/>
      <c r="N5351" s="213"/>
      <c r="O5351" s="213"/>
      <c r="P5351" s="213"/>
      <c r="Q5351" s="213"/>
      <c r="R5351" s="213"/>
      <c r="S5351" s="213"/>
      <c r="T5351" s="214"/>
      <c r="AT5351" s="215" t="s">
        <v>546</v>
      </c>
      <c r="AU5351" s="215" t="s">
        <v>85</v>
      </c>
      <c r="AV5351" s="13" t="s">
        <v>85</v>
      </c>
      <c r="AW5351" s="13" t="s">
        <v>33</v>
      </c>
      <c r="AX5351" s="13" t="s">
        <v>72</v>
      </c>
      <c r="AY5351" s="215" t="s">
        <v>525</v>
      </c>
    </row>
    <row r="5352" spans="2:51" s="15" customFormat="1" ht="11.25">
      <c r="B5352" s="227"/>
      <c r="C5352" s="228"/>
      <c r="D5352" s="206" t="s">
        <v>546</v>
      </c>
      <c r="E5352" s="229" t="s">
        <v>19</v>
      </c>
      <c r="F5352" s="230" t="s">
        <v>2039</v>
      </c>
      <c r="G5352" s="228"/>
      <c r="H5352" s="229" t="s">
        <v>19</v>
      </c>
      <c r="I5352" s="231"/>
      <c r="J5352" s="228"/>
      <c r="K5352" s="228"/>
      <c r="L5352" s="232"/>
      <c r="M5352" s="233"/>
      <c r="N5352" s="234"/>
      <c r="O5352" s="234"/>
      <c r="P5352" s="234"/>
      <c r="Q5352" s="234"/>
      <c r="R5352" s="234"/>
      <c r="S5352" s="234"/>
      <c r="T5352" s="235"/>
      <c r="AT5352" s="236" t="s">
        <v>546</v>
      </c>
      <c r="AU5352" s="236" t="s">
        <v>85</v>
      </c>
      <c r="AV5352" s="15" t="s">
        <v>79</v>
      </c>
      <c r="AW5352" s="15" t="s">
        <v>33</v>
      </c>
      <c r="AX5352" s="15" t="s">
        <v>72</v>
      </c>
      <c r="AY5352" s="236" t="s">
        <v>525</v>
      </c>
    </row>
    <row r="5353" spans="2:51" s="13" customFormat="1" ht="11.25">
      <c r="B5353" s="204"/>
      <c r="C5353" s="205"/>
      <c r="D5353" s="206" t="s">
        <v>546</v>
      </c>
      <c r="E5353" s="207" t="s">
        <v>19</v>
      </c>
      <c r="F5353" s="208" t="s">
        <v>4966</v>
      </c>
      <c r="G5353" s="205"/>
      <c r="H5353" s="209">
        <v>2.2000000000000002</v>
      </c>
      <c r="I5353" s="210"/>
      <c r="J5353" s="205"/>
      <c r="K5353" s="205"/>
      <c r="L5353" s="211"/>
      <c r="M5353" s="212"/>
      <c r="N5353" s="213"/>
      <c r="O5353" s="213"/>
      <c r="P5353" s="213"/>
      <c r="Q5353" s="213"/>
      <c r="R5353" s="213"/>
      <c r="S5353" s="213"/>
      <c r="T5353" s="214"/>
      <c r="AT5353" s="215" t="s">
        <v>546</v>
      </c>
      <c r="AU5353" s="215" t="s">
        <v>85</v>
      </c>
      <c r="AV5353" s="13" t="s">
        <v>85</v>
      </c>
      <c r="AW5353" s="13" t="s">
        <v>33</v>
      </c>
      <c r="AX5353" s="13" t="s">
        <v>72</v>
      </c>
      <c r="AY5353" s="215" t="s">
        <v>525</v>
      </c>
    </row>
    <row r="5354" spans="2:51" s="15" customFormat="1" ht="11.25">
      <c r="B5354" s="227"/>
      <c r="C5354" s="228"/>
      <c r="D5354" s="206" t="s">
        <v>546</v>
      </c>
      <c r="E5354" s="229" t="s">
        <v>19</v>
      </c>
      <c r="F5354" s="230" t="s">
        <v>2043</v>
      </c>
      <c r="G5354" s="228"/>
      <c r="H5354" s="229" t="s">
        <v>19</v>
      </c>
      <c r="I5354" s="231"/>
      <c r="J5354" s="228"/>
      <c r="K5354" s="228"/>
      <c r="L5354" s="232"/>
      <c r="M5354" s="233"/>
      <c r="N5354" s="234"/>
      <c r="O5354" s="234"/>
      <c r="P5354" s="234"/>
      <c r="Q5354" s="234"/>
      <c r="R5354" s="234"/>
      <c r="S5354" s="234"/>
      <c r="T5354" s="235"/>
      <c r="AT5354" s="236" t="s">
        <v>546</v>
      </c>
      <c r="AU5354" s="236" t="s">
        <v>85</v>
      </c>
      <c r="AV5354" s="15" t="s">
        <v>79</v>
      </c>
      <c r="AW5354" s="15" t="s">
        <v>33</v>
      </c>
      <c r="AX5354" s="15" t="s">
        <v>72</v>
      </c>
      <c r="AY5354" s="236" t="s">
        <v>525</v>
      </c>
    </row>
    <row r="5355" spans="2:51" s="13" customFormat="1" ht="11.25">
      <c r="B5355" s="204"/>
      <c r="C5355" s="205"/>
      <c r="D5355" s="206" t="s">
        <v>546</v>
      </c>
      <c r="E5355" s="207" t="s">
        <v>19</v>
      </c>
      <c r="F5355" s="208" t="s">
        <v>4967</v>
      </c>
      <c r="G5355" s="205"/>
      <c r="H5355" s="209">
        <v>1.55</v>
      </c>
      <c r="I5355" s="210"/>
      <c r="J5355" s="205"/>
      <c r="K5355" s="205"/>
      <c r="L5355" s="211"/>
      <c r="M5355" s="212"/>
      <c r="N5355" s="213"/>
      <c r="O5355" s="213"/>
      <c r="P5355" s="213"/>
      <c r="Q5355" s="213"/>
      <c r="R5355" s="213"/>
      <c r="S5355" s="213"/>
      <c r="T5355" s="214"/>
      <c r="AT5355" s="215" t="s">
        <v>546</v>
      </c>
      <c r="AU5355" s="215" t="s">
        <v>85</v>
      </c>
      <c r="AV5355" s="13" t="s">
        <v>85</v>
      </c>
      <c r="AW5355" s="13" t="s">
        <v>33</v>
      </c>
      <c r="AX5355" s="13" t="s">
        <v>72</v>
      </c>
      <c r="AY5355" s="215" t="s">
        <v>525</v>
      </c>
    </row>
    <row r="5356" spans="2:51" s="15" customFormat="1" ht="11.25">
      <c r="B5356" s="227"/>
      <c r="C5356" s="228"/>
      <c r="D5356" s="206" t="s">
        <v>546</v>
      </c>
      <c r="E5356" s="229" t="s">
        <v>19</v>
      </c>
      <c r="F5356" s="230" t="s">
        <v>2047</v>
      </c>
      <c r="G5356" s="228"/>
      <c r="H5356" s="229" t="s">
        <v>19</v>
      </c>
      <c r="I5356" s="231"/>
      <c r="J5356" s="228"/>
      <c r="K5356" s="228"/>
      <c r="L5356" s="232"/>
      <c r="M5356" s="233"/>
      <c r="N5356" s="234"/>
      <c r="O5356" s="234"/>
      <c r="P5356" s="234"/>
      <c r="Q5356" s="234"/>
      <c r="R5356" s="234"/>
      <c r="S5356" s="234"/>
      <c r="T5356" s="235"/>
      <c r="AT5356" s="236" t="s">
        <v>546</v>
      </c>
      <c r="AU5356" s="236" t="s">
        <v>85</v>
      </c>
      <c r="AV5356" s="15" t="s">
        <v>79</v>
      </c>
      <c r="AW5356" s="15" t="s">
        <v>33</v>
      </c>
      <c r="AX5356" s="15" t="s">
        <v>72</v>
      </c>
      <c r="AY5356" s="236" t="s">
        <v>525</v>
      </c>
    </row>
    <row r="5357" spans="2:51" s="13" customFormat="1" ht="11.25">
      <c r="B5357" s="204"/>
      <c r="C5357" s="205"/>
      <c r="D5357" s="206" t="s">
        <v>546</v>
      </c>
      <c r="E5357" s="207" t="s">
        <v>19</v>
      </c>
      <c r="F5357" s="208" t="s">
        <v>2558</v>
      </c>
      <c r="G5357" s="205"/>
      <c r="H5357" s="209">
        <v>21.17</v>
      </c>
      <c r="I5357" s="210"/>
      <c r="J5357" s="205"/>
      <c r="K5357" s="205"/>
      <c r="L5357" s="211"/>
      <c r="M5357" s="212"/>
      <c r="N5357" s="213"/>
      <c r="O5357" s="213"/>
      <c r="P5357" s="213"/>
      <c r="Q5357" s="213"/>
      <c r="R5357" s="213"/>
      <c r="S5357" s="213"/>
      <c r="T5357" s="214"/>
      <c r="AT5357" s="215" t="s">
        <v>546</v>
      </c>
      <c r="AU5357" s="215" t="s">
        <v>85</v>
      </c>
      <c r="AV5357" s="13" t="s">
        <v>85</v>
      </c>
      <c r="AW5357" s="13" t="s">
        <v>33</v>
      </c>
      <c r="AX5357" s="13" t="s">
        <v>72</v>
      </c>
      <c r="AY5357" s="215" t="s">
        <v>525</v>
      </c>
    </row>
    <row r="5358" spans="2:51" s="15" customFormat="1" ht="11.25">
      <c r="B5358" s="227"/>
      <c r="C5358" s="228"/>
      <c r="D5358" s="206" t="s">
        <v>546</v>
      </c>
      <c r="E5358" s="229" t="s">
        <v>19</v>
      </c>
      <c r="F5358" s="230" t="s">
        <v>2055</v>
      </c>
      <c r="G5358" s="228"/>
      <c r="H5358" s="229" t="s">
        <v>19</v>
      </c>
      <c r="I5358" s="231"/>
      <c r="J5358" s="228"/>
      <c r="K5358" s="228"/>
      <c r="L5358" s="232"/>
      <c r="M5358" s="233"/>
      <c r="N5358" s="234"/>
      <c r="O5358" s="234"/>
      <c r="P5358" s="234"/>
      <c r="Q5358" s="234"/>
      <c r="R5358" s="234"/>
      <c r="S5358" s="234"/>
      <c r="T5358" s="235"/>
      <c r="AT5358" s="236" t="s">
        <v>546</v>
      </c>
      <c r="AU5358" s="236" t="s">
        <v>85</v>
      </c>
      <c r="AV5358" s="15" t="s">
        <v>79</v>
      </c>
      <c r="AW5358" s="15" t="s">
        <v>33</v>
      </c>
      <c r="AX5358" s="15" t="s">
        <v>72</v>
      </c>
      <c r="AY5358" s="236" t="s">
        <v>525</v>
      </c>
    </row>
    <row r="5359" spans="2:51" s="13" customFormat="1" ht="11.25">
      <c r="B5359" s="204"/>
      <c r="C5359" s="205"/>
      <c r="D5359" s="206" t="s">
        <v>546</v>
      </c>
      <c r="E5359" s="207" t="s">
        <v>19</v>
      </c>
      <c r="F5359" s="208" t="s">
        <v>2560</v>
      </c>
      <c r="G5359" s="205"/>
      <c r="H5359" s="209">
        <v>6.3</v>
      </c>
      <c r="I5359" s="210"/>
      <c r="J5359" s="205"/>
      <c r="K5359" s="205"/>
      <c r="L5359" s="211"/>
      <c r="M5359" s="212"/>
      <c r="N5359" s="213"/>
      <c r="O5359" s="213"/>
      <c r="P5359" s="213"/>
      <c r="Q5359" s="213"/>
      <c r="R5359" s="213"/>
      <c r="S5359" s="213"/>
      <c r="T5359" s="214"/>
      <c r="AT5359" s="215" t="s">
        <v>546</v>
      </c>
      <c r="AU5359" s="215" t="s">
        <v>85</v>
      </c>
      <c r="AV5359" s="13" t="s">
        <v>85</v>
      </c>
      <c r="AW5359" s="13" t="s">
        <v>33</v>
      </c>
      <c r="AX5359" s="13" t="s">
        <v>72</v>
      </c>
      <c r="AY5359" s="215" t="s">
        <v>525</v>
      </c>
    </row>
    <row r="5360" spans="2:51" s="15" customFormat="1" ht="11.25">
      <c r="B5360" s="227"/>
      <c r="C5360" s="228"/>
      <c r="D5360" s="206" t="s">
        <v>546</v>
      </c>
      <c r="E5360" s="229" t="s">
        <v>19</v>
      </c>
      <c r="F5360" s="230" t="s">
        <v>2077</v>
      </c>
      <c r="G5360" s="228"/>
      <c r="H5360" s="229" t="s">
        <v>19</v>
      </c>
      <c r="I5360" s="231"/>
      <c r="J5360" s="228"/>
      <c r="K5360" s="228"/>
      <c r="L5360" s="232"/>
      <c r="M5360" s="233"/>
      <c r="N5360" s="234"/>
      <c r="O5360" s="234"/>
      <c r="P5360" s="234"/>
      <c r="Q5360" s="234"/>
      <c r="R5360" s="234"/>
      <c r="S5360" s="234"/>
      <c r="T5360" s="235"/>
      <c r="AT5360" s="236" t="s">
        <v>546</v>
      </c>
      <c r="AU5360" s="236" t="s">
        <v>85</v>
      </c>
      <c r="AV5360" s="15" t="s">
        <v>79</v>
      </c>
      <c r="AW5360" s="15" t="s">
        <v>33</v>
      </c>
      <c r="AX5360" s="15" t="s">
        <v>72</v>
      </c>
      <c r="AY5360" s="236" t="s">
        <v>525</v>
      </c>
    </row>
    <row r="5361" spans="1:65" s="13" customFormat="1" ht="11.25">
      <c r="B5361" s="204"/>
      <c r="C5361" s="205"/>
      <c r="D5361" s="206" t="s">
        <v>546</v>
      </c>
      <c r="E5361" s="207" t="s">
        <v>19</v>
      </c>
      <c r="F5361" s="208" t="s">
        <v>4964</v>
      </c>
      <c r="G5361" s="205"/>
      <c r="H5361" s="209">
        <v>1.1000000000000001</v>
      </c>
      <c r="I5361" s="210"/>
      <c r="J5361" s="205"/>
      <c r="K5361" s="205"/>
      <c r="L5361" s="211"/>
      <c r="M5361" s="212"/>
      <c r="N5361" s="213"/>
      <c r="O5361" s="213"/>
      <c r="P5361" s="213"/>
      <c r="Q5361" s="213"/>
      <c r="R5361" s="213"/>
      <c r="S5361" s="213"/>
      <c r="T5361" s="214"/>
      <c r="AT5361" s="215" t="s">
        <v>546</v>
      </c>
      <c r="AU5361" s="215" t="s">
        <v>85</v>
      </c>
      <c r="AV5361" s="13" t="s">
        <v>85</v>
      </c>
      <c r="AW5361" s="13" t="s">
        <v>33</v>
      </c>
      <c r="AX5361" s="13" t="s">
        <v>72</v>
      </c>
      <c r="AY5361" s="215" t="s">
        <v>525</v>
      </c>
    </row>
    <row r="5362" spans="1:65" s="15" customFormat="1" ht="11.25">
      <c r="B5362" s="227"/>
      <c r="C5362" s="228"/>
      <c r="D5362" s="206" t="s">
        <v>546</v>
      </c>
      <c r="E5362" s="229" t="s">
        <v>19</v>
      </c>
      <c r="F5362" s="230" t="s">
        <v>2085</v>
      </c>
      <c r="G5362" s="228"/>
      <c r="H5362" s="229" t="s">
        <v>19</v>
      </c>
      <c r="I5362" s="231"/>
      <c r="J5362" s="228"/>
      <c r="K5362" s="228"/>
      <c r="L5362" s="232"/>
      <c r="M5362" s="233"/>
      <c r="N5362" s="234"/>
      <c r="O5362" s="234"/>
      <c r="P5362" s="234"/>
      <c r="Q5362" s="234"/>
      <c r="R5362" s="234"/>
      <c r="S5362" s="234"/>
      <c r="T5362" s="235"/>
      <c r="AT5362" s="236" t="s">
        <v>546</v>
      </c>
      <c r="AU5362" s="236" t="s">
        <v>85</v>
      </c>
      <c r="AV5362" s="15" t="s">
        <v>79</v>
      </c>
      <c r="AW5362" s="15" t="s">
        <v>33</v>
      </c>
      <c r="AX5362" s="15" t="s">
        <v>72</v>
      </c>
      <c r="AY5362" s="236" t="s">
        <v>525</v>
      </c>
    </row>
    <row r="5363" spans="1:65" s="13" customFormat="1" ht="11.25">
      <c r="B5363" s="204"/>
      <c r="C5363" s="205"/>
      <c r="D5363" s="206" t="s">
        <v>546</v>
      </c>
      <c r="E5363" s="207" t="s">
        <v>19</v>
      </c>
      <c r="F5363" s="208" t="s">
        <v>2551</v>
      </c>
      <c r="G5363" s="205"/>
      <c r="H5363" s="209">
        <v>9.9</v>
      </c>
      <c r="I5363" s="210"/>
      <c r="J5363" s="205"/>
      <c r="K5363" s="205"/>
      <c r="L5363" s="211"/>
      <c r="M5363" s="212"/>
      <c r="N5363" s="213"/>
      <c r="O5363" s="213"/>
      <c r="P5363" s="213"/>
      <c r="Q5363" s="213"/>
      <c r="R5363" s="213"/>
      <c r="S5363" s="213"/>
      <c r="T5363" s="214"/>
      <c r="AT5363" s="215" t="s">
        <v>546</v>
      </c>
      <c r="AU5363" s="215" t="s">
        <v>85</v>
      </c>
      <c r="AV5363" s="13" t="s">
        <v>85</v>
      </c>
      <c r="AW5363" s="13" t="s">
        <v>33</v>
      </c>
      <c r="AX5363" s="13" t="s">
        <v>72</v>
      </c>
      <c r="AY5363" s="215" t="s">
        <v>525</v>
      </c>
    </row>
    <row r="5364" spans="1:65" s="15" customFormat="1" ht="11.25">
      <c r="B5364" s="227"/>
      <c r="C5364" s="228"/>
      <c r="D5364" s="206" t="s">
        <v>546</v>
      </c>
      <c r="E5364" s="229" t="s">
        <v>19</v>
      </c>
      <c r="F5364" s="230" t="s">
        <v>2110</v>
      </c>
      <c r="G5364" s="228"/>
      <c r="H5364" s="229" t="s">
        <v>19</v>
      </c>
      <c r="I5364" s="231"/>
      <c r="J5364" s="228"/>
      <c r="K5364" s="228"/>
      <c r="L5364" s="232"/>
      <c r="M5364" s="233"/>
      <c r="N5364" s="234"/>
      <c r="O5364" s="234"/>
      <c r="P5364" s="234"/>
      <c r="Q5364" s="234"/>
      <c r="R5364" s="234"/>
      <c r="S5364" s="234"/>
      <c r="T5364" s="235"/>
      <c r="AT5364" s="236" t="s">
        <v>546</v>
      </c>
      <c r="AU5364" s="236" t="s">
        <v>85</v>
      </c>
      <c r="AV5364" s="15" t="s">
        <v>79</v>
      </c>
      <c r="AW5364" s="15" t="s">
        <v>33</v>
      </c>
      <c r="AX5364" s="15" t="s">
        <v>72</v>
      </c>
      <c r="AY5364" s="236" t="s">
        <v>525</v>
      </c>
    </row>
    <row r="5365" spans="1:65" s="13" customFormat="1" ht="11.25">
      <c r="B5365" s="204"/>
      <c r="C5365" s="205"/>
      <c r="D5365" s="206" t="s">
        <v>546</v>
      </c>
      <c r="E5365" s="207" t="s">
        <v>19</v>
      </c>
      <c r="F5365" s="208" t="s">
        <v>4964</v>
      </c>
      <c r="G5365" s="205"/>
      <c r="H5365" s="209">
        <v>1.1000000000000001</v>
      </c>
      <c r="I5365" s="210"/>
      <c r="J5365" s="205"/>
      <c r="K5365" s="205"/>
      <c r="L5365" s="211"/>
      <c r="M5365" s="212"/>
      <c r="N5365" s="213"/>
      <c r="O5365" s="213"/>
      <c r="P5365" s="213"/>
      <c r="Q5365" s="213"/>
      <c r="R5365" s="213"/>
      <c r="S5365" s="213"/>
      <c r="T5365" s="214"/>
      <c r="AT5365" s="215" t="s">
        <v>546</v>
      </c>
      <c r="AU5365" s="215" t="s">
        <v>85</v>
      </c>
      <c r="AV5365" s="13" t="s">
        <v>85</v>
      </c>
      <c r="AW5365" s="13" t="s">
        <v>33</v>
      </c>
      <c r="AX5365" s="13" t="s">
        <v>72</v>
      </c>
      <c r="AY5365" s="215" t="s">
        <v>525</v>
      </c>
    </row>
    <row r="5366" spans="1:65" s="15" customFormat="1" ht="11.25">
      <c r="B5366" s="227"/>
      <c r="C5366" s="228"/>
      <c r="D5366" s="206" t="s">
        <v>546</v>
      </c>
      <c r="E5366" s="229" t="s">
        <v>19</v>
      </c>
      <c r="F5366" s="230" t="s">
        <v>2119</v>
      </c>
      <c r="G5366" s="228"/>
      <c r="H5366" s="229" t="s">
        <v>19</v>
      </c>
      <c r="I5366" s="231"/>
      <c r="J5366" s="228"/>
      <c r="K5366" s="228"/>
      <c r="L5366" s="232"/>
      <c r="M5366" s="233"/>
      <c r="N5366" s="234"/>
      <c r="O5366" s="234"/>
      <c r="P5366" s="234"/>
      <c r="Q5366" s="234"/>
      <c r="R5366" s="234"/>
      <c r="S5366" s="234"/>
      <c r="T5366" s="235"/>
      <c r="AT5366" s="236" t="s">
        <v>546</v>
      </c>
      <c r="AU5366" s="236" t="s">
        <v>85</v>
      </c>
      <c r="AV5366" s="15" t="s">
        <v>79</v>
      </c>
      <c r="AW5366" s="15" t="s">
        <v>33</v>
      </c>
      <c r="AX5366" s="15" t="s">
        <v>72</v>
      </c>
      <c r="AY5366" s="236" t="s">
        <v>525</v>
      </c>
    </row>
    <row r="5367" spans="1:65" s="13" customFormat="1" ht="11.25">
      <c r="B5367" s="204"/>
      <c r="C5367" s="205"/>
      <c r="D5367" s="206" t="s">
        <v>546</v>
      </c>
      <c r="E5367" s="207" t="s">
        <v>19</v>
      </c>
      <c r="F5367" s="208" t="s">
        <v>2567</v>
      </c>
      <c r="G5367" s="205"/>
      <c r="H5367" s="209">
        <v>9.9</v>
      </c>
      <c r="I5367" s="210"/>
      <c r="J5367" s="205"/>
      <c r="K5367" s="205"/>
      <c r="L5367" s="211"/>
      <c r="M5367" s="212"/>
      <c r="N5367" s="213"/>
      <c r="O5367" s="213"/>
      <c r="P5367" s="213"/>
      <c r="Q5367" s="213"/>
      <c r="R5367" s="213"/>
      <c r="S5367" s="213"/>
      <c r="T5367" s="214"/>
      <c r="AT5367" s="215" t="s">
        <v>546</v>
      </c>
      <c r="AU5367" s="215" t="s">
        <v>85</v>
      </c>
      <c r="AV5367" s="13" t="s">
        <v>85</v>
      </c>
      <c r="AW5367" s="13" t="s">
        <v>33</v>
      </c>
      <c r="AX5367" s="13" t="s">
        <v>72</v>
      </c>
      <c r="AY5367" s="215" t="s">
        <v>525</v>
      </c>
    </row>
    <row r="5368" spans="1:65" s="15" customFormat="1" ht="11.25">
      <c r="B5368" s="227"/>
      <c r="C5368" s="228"/>
      <c r="D5368" s="206" t="s">
        <v>546</v>
      </c>
      <c r="E5368" s="229" t="s">
        <v>19</v>
      </c>
      <c r="F5368" s="230" t="s">
        <v>4968</v>
      </c>
      <c r="G5368" s="228"/>
      <c r="H5368" s="229" t="s">
        <v>19</v>
      </c>
      <c r="I5368" s="231"/>
      <c r="J5368" s="228"/>
      <c r="K5368" s="228"/>
      <c r="L5368" s="232"/>
      <c r="M5368" s="233"/>
      <c r="N5368" s="234"/>
      <c r="O5368" s="234"/>
      <c r="P5368" s="234"/>
      <c r="Q5368" s="234"/>
      <c r="R5368" s="234"/>
      <c r="S5368" s="234"/>
      <c r="T5368" s="235"/>
      <c r="AT5368" s="236" t="s">
        <v>546</v>
      </c>
      <c r="AU5368" s="236" t="s">
        <v>85</v>
      </c>
      <c r="AV5368" s="15" t="s">
        <v>79</v>
      </c>
      <c r="AW5368" s="15" t="s">
        <v>33</v>
      </c>
      <c r="AX5368" s="15" t="s">
        <v>72</v>
      </c>
      <c r="AY5368" s="236" t="s">
        <v>525</v>
      </c>
    </row>
    <row r="5369" spans="1:65" s="13" customFormat="1" ht="11.25">
      <c r="B5369" s="204"/>
      <c r="C5369" s="205"/>
      <c r="D5369" s="206" t="s">
        <v>546</v>
      </c>
      <c r="E5369" s="207" t="s">
        <v>19</v>
      </c>
      <c r="F5369" s="208" t="s">
        <v>4969</v>
      </c>
      <c r="G5369" s="205"/>
      <c r="H5369" s="209">
        <v>7.8129999999999997</v>
      </c>
      <c r="I5369" s="210"/>
      <c r="J5369" s="205"/>
      <c r="K5369" s="205"/>
      <c r="L5369" s="211"/>
      <c r="M5369" s="212"/>
      <c r="N5369" s="213"/>
      <c r="O5369" s="213"/>
      <c r="P5369" s="213"/>
      <c r="Q5369" s="213"/>
      <c r="R5369" s="213"/>
      <c r="S5369" s="213"/>
      <c r="T5369" s="214"/>
      <c r="AT5369" s="215" t="s">
        <v>546</v>
      </c>
      <c r="AU5369" s="215" t="s">
        <v>85</v>
      </c>
      <c r="AV5369" s="13" t="s">
        <v>85</v>
      </c>
      <c r="AW5369" s="13" t="s">
        <v>33</v>
      </c>
      <c r="AX5369" s="13" t="s">
        <v>72</v>
      </c>
      <c r="AY5369" s="215" t="s">
        <v>525</v>
      </c>
    </row>
    <row r="5370" spans="1:65" s="16" customFormat="1" ht="11.25">
      <c r="B5370" s="237"/>
      <c r="C5370" s="238"/>
      <c r="D5370" s="206" t="s">
        <v>546</v>
      </c>
      <c r="E5370" s="239" t="s">
        <v>365</v>
      </c>
      <c r="F5370" s="240" t="s">
        <v>590</v>
      </c>
      <c r="G5370" s="238"/>
      <c r="H5370" s="241">
        <v>138.023</v>
      </c>
      <c r="I5370" s="242"/>
      <c r="J5370" s="238"/>
      <c r="K5370" s="238"/>
      <c r="L5370" s="243"/>
      <c r="M5370" s="244"/>
      <c r="N5370" s="245"/>
      <c r="O5370" s="245"/>
      <c r="P5370" s="245"/>
      <c r="Q5370" s="245"/>
      <c r="R5370" s="245"/>
      <c r="S5370" s="245"/>
      <c r="T5370" s="246"/>
      <c r="AT5370" s="247" t="s">
        <v>546</v>
      </c>
      <c r="AU5370" s="247" t="s">
        <v>85</v>
      </c>
      <c r="AV5370" s="16" t="s">
        <v>573</v>
      </c>
      <c r="AW5370" s="16" t="s">
        <v>33</v>
      </c>
      <c r="AX5370" s="16" t="s">
        <v>72</v>
      </c>
      <c r="AY5370" s="247" t="s">
        <v>525</v>
      </c>
    </row>
    <row r="5371" spans="1:65" s="14" customFormat="1" ht="11.25">
      <c r="B5371" s="216"/>
      <c r="C5371" s="217"/>
      <c r="D5371" s="206" t="s">
        <v>546</v>
      </c>
      <c r="E5371" s="218" t="s">
        <v>19</v>
      </c>
      <c r="F5371" s="219" t="s">
        <v>552</v>
      </c>
      <c r="G5371" s="217"/>
      <c r="H5371" s="220">
        <v>138.023</v>
      </c>
      <c r="I5371" s="221"/>
      <c r="J5371" s="217"/>
      <c r="K5371" s="217"/>
      <c r="L5371" s="222"/>
      <c r="M5371" s="223"/>
      <c r="N5371" s="224"/>
      <c r="O5371" s="224"/>
      <c r="P5371" s="224"/>
      <c r="Q5371" s="224"/>
      <c r="R5371" s="224"/>
      <c r="S5371" s="224"/>
      <c r="T5371" s="225"/>
      <c r="AT5371" s="226" t="s">
        <v>546</v>
      </c>
      <c r="AU5371" s="226" t="s">
        <v>85</v>
      </c>
      <c r="AV5371" s="14" t="s">
        <v>537</v>
      </c>
      <c r="AW5371" s="14" t="s">
        <v>33</v>
      </c>
      <c r="AX5371" s="14" t="s">
        <v>79</v>
      </c>
      <c r="AY5371" s="226" t="s">
        <v>525</v>
      </c>
    </row>
    <row r="5372" spans="1:65" s="2" customFormat="1" ht="16.5" customHeight="1">
      <c r="A5372" s="38"/>
      <c r="B5372" s="39"/>
      <c r="C5372" s="248" t="s">
        <v>4970</v>
      </c>
      <c r="D5372" s="248" t="s">
        <v>369</v>
      </c>
      <c r="E5372" s="249" t="s">
        <v>4971</v>
      </c>
      <c r="F5372" s="250" t="s">
        <v>4972</v>
      </c>
      <c r="G5372" s="251" t="s">
        <v>128</v>
      </c>
      <c r="H5372" s="252">
        <v>144.92400000000001</v>
      </c>
      <c r="I5372" s="253"/>
      <c r="J5372" s="254">
        <f>ROUND(I5372*H5372,2)</f>
        <v>0</v>
      </c>
      <c r="K5372" s="250" t="s">
        <v>536</v>
      </c>
      <c r="L5372" s="255"/>
      <c r="M5372" s="256" t="s">
        <v>19</v>
      </c>
      <c r="N5372" s="257" t="s">
        <v>44</v>
      </c>
      <c r="O5372" s="68"/>
      <c r="P5372" s="195">
        <f>O5372*H5372</f>
        <v>0</v>
      </c>
      <c r="Q5372" s="195">
        <v>3.2000000000000003E-4</v>
      </c>
      <c r="R5372" s="195">
        <f>Q5372*H5372</f>
        <v>4.6375680000000002E-2</v>
      </c>
      <c r="S5372" s="195">
        <v>0</v>
      </c>
      <c r="T5372" s="196">
        <f>S5372*H5372</f>
        <v>0</v>
      </c>
      <c r="U5372" s="38"/>
      <c r="V5372" s="38"/>
      <c r="W5372" s="38"/>
      <c r="X5372" s="38"/>
      <c r="Y5372" s="38"/>
      <c r="Z5372" s="38"/>
      <c r="AA5372" s="38"/>
      <c r="AB5372" s="38"/>
      <c r="AC5372" s="38"/>
      <c r="AD5372" s="38"/>
      <c r="AE5372" s="38"/>
      <c r="AR5372" s="197" t="s">
        <v>839</v>
      </c>
      <c r="AT5372" s="197" t="s">
        <v>369</v>
      </c>
      <c r="AU5372" s="197" t="s">
        <v>85</v>
      </c>
      <c r="AY5372" s="21" t="s">
        <v>525</v>
      </c>
      <c r="BE5372" s="198">
        <f>IF(N5372="základní",J5372,0)</f>
        <v>0</v>
      </c>
      <c r="BF5372" s="198">
        <f>IF(N5372="snížená",J5372,0)</f>
        <v>0</v>
      </c>
      <c r="BG5372" s="198">
        <f>IF(N5372="zákl. přenesená",J5372,0)</f>
        <v>0</v>
      </c>
      <c r="BH5372" s="198">
        <f>IF(N5372="sníž. přenesená",J5372,0)</f>
        <v>0</v>
      </c>
      <c r="BI5372" s="198">
        <f>IF(N5372="nulová",J5372,0)</f>
        <v>0</v>
      </c>
      <c r="BJ5372" s="21" t="s">
        <v>85</v>
      </c>
      <c r="BK5372" s="198">
        <f>ROUND(I5372*H5372,2)</f>
        <v>0</v>
      </c>
      <c r="BL5372" s="21" t="s">
        <v>642</v>
      </c>
      <c r="BM5372" s="197" t="s">
        <v>4973</v>
      </c>
    </row>
    <row r="5373" spans="1:65" s="13" customFormat="1" ht="11.25">
      <c r="B5373" s="204"/>
      <c r="C5373" s="205"/>
      <c r="D5373" s="206" t="s">
        <v>546</v>
      </c>
      <c r="E5373" s="207" t="s">
        <v>19</v>
      </c>
      <c r="F5373" s="208" t="s">
        <v>365</v>
      </c>
      <c r="G5373" s="205"/>
      <c r="H5373" s="209">
        <v>138.023</v>
      </c>
      <c r="I5373" s="210"/>
      <c r="J5373" s="205"/>
      <c r="K5373" s="205"/>
      <c r="L5373" s="211"/>
      <c r="M5373" s="212"/>
      <c r="N5373" s="213"/>
      <c r="O5373" s="213"/>
      <c r="P5373" s="213"/>
      <c r="Q5373" s="213"/>
      <c r="R5373" s="213"/>
      <c r="S5373" s="213"/>
      <c r="T5373" s="214"/>
      <c r="AT5373" s="215" t="s">
        <v>546</v>
      </c>
      <c r="AU5373" s="215" t="s">
        <v>85</v>
      </c>
      <c r="AV5373" s="13" t="s">
        <v>85</v>
      </c>
      <c r="AW5373" s="13" t="s">
        <v>33</v>
      </c>
      <c r="AX5373" s="13" t="s">
        <v>79</v>
      </c>
      <c r="AY5373" s="215" t="s">
        <v>525</v>
      </c>
    </row>
    <row r="5374" spans="1:65" s="13" customFormat="1" ht="11.25">
      <c r="B5374" s="204"/>
      <c r="C5374" s="205"/>
      <c r="D5374" s="206" t="s">
        <v>546</v>
      </c>
      <c r="E5374" s="205"/>
      <c r="F5374" s="208" t="s">
        <v>4974</v>
      </c>
      <c r="G5374" s="205"/>
      <c r="H5374" s="209">
        <v>144.92400000000001</v>
      </c>
      <c r="I5374" s="210"/>
      <c r="J5374" s="205"/>
      <c r="K5374" s="205"/>
      <c r="L5374" s="211"/>
      <c r="M5374" s="212"/>
      <c r="N5374" s="213"/>
      <c r="O5374" s="213"/>
      <c r="P5374" s="213"/>
      <c r="Q5374" s="213"/>
      <c r="R5374" s="213"/>
      <c r="S5374" s="213"/>
      <c r="T5374" s="214"/>
      <c r="AT5374" s="215" t="s">
        <v>546</v>
      </c>
      <c r="AU5374" s="215" t="s">
        <v>85</v>
      </c>
      <c r="AV5374" s="13" t="s">
        <v>85</v>
      </c>
      <c r="AW5374" s="13" t="s">
        <v>4</v>
      </c>
      <c r="AX5374" s="13" t="s">
        <v>79</v>
      </c>
      <c r="AY5374" s="215" t="s">
        <v>525</v>
      </c>
    </row>
    <row r="5375" spans="1:65" s="2" customFormat="1" ht="33" customHeight="1">
      <c r="A5375" s="38"/>
      <c r="B5375" s="39"/>
      <c r="C5375" s="186" t="s">
        <v>4975</v>
      </c>
      <c r="D5375" s="186" t="s">
        <v>533</v>
      </c>
      <c r="E5375" s="187" t="s">
        <v>4976</v>
      </c>
      <c r="F5375" s="188" t="s">
        <v>4977</v>
      </c>
      <c r="G5375" s="189" t="s">
        <v>128</v>
      </c>
      <c r="H5375" s="190">
        <v>101.41500000000001</v>
      </c>
      <c r="I5375" s="191"/>
      <c r="J5375" s="192">
        <f>ROUND(I5375*H5375,2)</f>
        <v>0</v>
      </c>
      <c r="K5375" s="188" t="s">
        <v>536</v>
      </c>
      <c r="L5375" s="43"/>
      <c r="M5375" s="193" t="s">
        <v>19</v>
      </c>
      <c r="N5375" s="194" t="s">
        <v>44</v>
      </c>
      <c r="O5375" s="68"/>
      <c r="P5375" s="195">
        <f>O5375*H5375</f>
        <v>0</v>
      </c>
      <c r="Q5375" s="195">
        <v>1.8000000000000001E-4</v>
      </c>
      <c r="R5375" s="195">
        <f>Q5375*H5375</f>
        <v>1.8254700000000002E-2</v>
      </c>
      <c r="S5375" s="195">
        <v>0</v>
      </c>
      <c r="T5375" s="196">
        <f>S5375*H5375</f>
        <v>0</v>
      </c>
      <c r="U5375" s="38"/>
      <c r="V5375" s="38"/>
      <c r="W5375" s="38"/>
      <c r="X5375" s="38"/>
      <c r="Y5375" s="38"/>
      <c r="Z5375" s="38"/>
      <c r="AA5375" s="38"/>
      <c r="AB5375" s="38"/>
      <c r="AC5375" s="38"/>
      <c r="AD5375" s="38"/>
      <c r="AE5375" s="38"/>
      <c r="AR5375" s="197" t="s">
        <v>642</v>
      </c>
      <c r="AT5375" s="197" t="s">
        <v>533</v>
      </c>
      <c r="AU5375" s="197" t="s">
        <v>85</v>
      </c>
      <c r="AY5375" s="21" t="s">
        <v>525</v>
      </c>
      <c r="BE5375" s="198">
        <f>IF(N5375="základní",J5375,0)</f>
        <v>0</v>
      </c>
      <c r="BF5375" s="198">
        <f>IF(N5375="snížená",J5375,0)</f>
        <v>0</v>
      </c>
      <c r="BG5375" s="198">
        <f>IF(N5375="zákl. přenesená",J5375,0)</f>
        <v>0</v>
      </c>
      <c r="BH5375" s="198">
        <f>IF(N5375="sníž. přenesená",J5375,0)</f>
        <v>0</v>
      </c>
      <c r="BI5375" s="198">
        <f>IF(N5375="nulová",J5375,0)</f>
        <v>0</v>
      </c>
      <c r="BJ5375" s="21" t="s">
        <v>85</v>
      </c>
      <c r="BK5375" s="198">
        <f>ROUND(I5375*H5375,2)</f>
        <v>0</v>
      </c>
      <c r="BL5375" s="21" t="s">
        <v>642</v>
      </c>
      <c r="BM5375" s="197" t="s">
        <v>4978</v>
      </c>
    </row>
    <row r="5376" spans="1:65" s="2" customFormat="1" ht="11.25">
      <c r="A5376" s="38"/>
      <c r="B5376" s="39"/>
      <c r="C5376" s="40"/>
      <c r="D5376" s="199" t="s">
        <v>542</v>
      </c>
      <c r="E5376" s="40"/>
      <c r="F5376" s="200" t="s">
        <v>4979</v>
      </c>
      <c r="G5376" s="40"/>
      <c r="H5376" s="40"/>
      <c r="I5376" s="201"/>
      <c r="J5376" s="40"/>
      <c r="K5376" s="40"/>
      <c r="L5376" s="43"/>
      <c r="M5376" s="202"/>
      <c r="N5376" s="203"/>
      <c r="O5376" s="68"/>
      <c r="P5376" s="68"/>
      <c r="Q5376" s="68"/>
      <c r="R5376" s="68"/>
      <c r="S5376" s="68"/>
      <c r="T5376" s="69"/>
      <c r="U5376" s="38"/>
      <c r="V5376" s="38"/>
      <c r="W5376" s="38"/>
      <c r="X5376" s="38"/>
      <c r="Y5376" s="38"/>
      <c r="Z5376" s="38"/>
      <c r="AA5376" s="38"/>
      <c r="AB5376" s="38"/>
      <c r="AC5376" s="38"/>
      <c r="AD5376" s="38"/>
      <c r="AE5376" s="38"/>
      <c r="AT5376" s="21" t="s">
        <v>542</v>
      </c>
      <c r="AU5376" s="21" t="s">
        <v>85</v>
      </c>
    </row>
    <row r="5377" spans="2:51" s="15" customFormat="1" ht="11.25">
      <c r="B5377" s="227"/>
      <c r="C5377" s="228"/>
      <c r="D5377" s="206" t="s">
        <v>546</v>
      </c>
      <c r="E5377" s="229" t="s">
        <v>19</v>
      </c>
      <c r="F5377" s="230" t="s">
        <v>1881</v>
      </c>
      <c r="G5377" s="228"/>
      <c r="H5377" s="229" t="s">
        <v>19</v>
      </c>
      <c r="I5377" s="231"/>
      <c r="J5377" s="228"/>
      <c r="K5377" s="228"/>
      <c r="L5377" s="232"/>
      <c r="M5377" s="233"/>
      <c r="N5377" s="234"/>
      <c r="O5377" s="234"/>
      <c r="P5377" s="234"/>
      <c r="Q5377" s="234"/>
      <c r="R5377" s="234"/>
      <c r="S5377" s="234"/>
      <c r="T5377" s="235"/>
      <c r="AT5377" s="236" t="s">
        <v>546</v>
      </c>
      <c r="AU5377" s="236" t="s">
        <v>85</v>
      </c>
      <c r="AV5377" s="15" t="s">
        <v>79</v>
      </c>
      <c r="AW5377" s="15" t="s">
        <v>33</v>
      </c>
      <c r="AX5377" s="15" t="s">
        <v>72</v>
      </c>
      <c r="AY5377" s="236" t="s">
        <v>525</v>
      </c>
    </row>
    <row r="5378" spans="2:51" s="13" customFormat="1" ht="11.25">
      <c r="B5378" s="204"/>
      <c r="C5378" s="205"/>
      <c r="D5378" s="206" t="s">
        <v>546</v>
      </c>
      <c r="E5378" s="207" t="s">
        <v>19</v>
      </c>
      <c r="F5378" s="208" t="s">
        <v>4980</v>
      </c>
      <c r="G5378" s="205"/>
      <c r="H5378" s="209">
        <v>0.95</v>
      </c>
      <c r="I5378" s="210"/>
      <c r="J5378" s="205"/>
      <c r="K5378" s="205"/>
      <c r="L5378" s="211"/>
      <c r="M5378" s="212"/>
      <c r="N5378" s="213"/>
      <c r="O5378" s="213"/>
      <c r="P5378" s="213"/>
      <c r="Q5378" s="213"/>
      <c r="R5378" s="213"/>
      <c r="S5378" s="213"/>
      <c r="T5378" s="214"/>
      <c r="AT5378" s="215" t="s">
        <v>546</v>
      </c>
      <c r="AU5378" s="215" t="s">
        <v>85</v>
      </c>
      <c r="AV5378" s="13" t="s">
        <v>85</v>
      </c>
      <c r="AW5378" s="13" t="s">
        <v>33</v>
      </c>
      <c r="AX5378" s="13" t="s">
        <v>72</v>
      </c>
      <c r="AY5378" s="215" t="s">
        <v>525</v>
      </c>
    </row>
    <row r="5379" spans="2:51" s="15" customFormat="1" ht="11.25">
      <c r="B5379" s="227"/>
      <c r="C5379" s="228"/>
      <c r="D5379" s="206" t="s">
        <v>546</v>
      </c>
      <c r="E5379" s="229" t="s">
        <v>19</v>
      </c>
      <c r="F5379" s="230" t="s">
        <v>1885</v>
      </c>
      <c r="G5379" s="228"/>
      <c r="H5379" s="229" t="s">
        <v>19</v>
      </c>
      <c r="I5379" s="231"/>
      <c r="J5379" s="228"/>
      <c r="K5379" s="228"/>
      <c r="L5379" s="232"/>
      <c r="M5379" s="233"/>
      <c r="N5379" s="234"/>
      <c r="O5379" s="234"/>
      <c r="P5379" s="234"/>
      <c r="Q5379" s="234"/>
      <c r="R5379" s="234"/>
      <c r="S5379" s="234"/>
      <c r="T5379" s="235"/>
      <c r="AT5379" s="236" t="s">
        <v>546</v>
      </c>
      <c r="AU5379" s="236" t="s">
        <v>85</v>
      </c>
      <c r="AV5379" s="15" t="s">
        <v>79</v>
      </c>
      <c r="AW5379" s="15" t="s">
        <v>33</v>
      </c>
      <c r="AX5379" s="15" t="s">
        <v>72</v>
      </c>
      <c r="AY5379" s="236" t="s">
        <v>525</v>
      </c>
    </row>
    <row r="5380" spans="2:51" s="13" customFormat="1" ht="11.25">
      <c r="B5380" s="204"/>
      <c r="C5380" s="205"/>
      <c r="D5380" s="206" t="s">
        <v>546</v>
      </c>
      <c r="E5380" s="207" t="s">
        <v>19</v>
      </c>
      <c r="F5380" s="208" t="s">
        <v>4962</v>
      </c>
      <c r="G5380" s="205"/>
      <c r="H5380" s="209">
        <v>1.2</v>
      </c>
      <c r="I5380" s="210"/>
      <c r="J5380" s="205"/>
      <c r="K5380" s="205"/>
      <c r="L5380" s="211"/>
      <c r="M5380" s="212"/>
      <c r="N5380" s="213"/>
      <c r="O5380" s="213"/>
      <c r="P5380" s="213"/>
      <c r="Q5380" s="213"/>
      <c r="R5380" s="213"/>
      <c r="S5380" s="213"/>
      <c r="T5380" s="214"/>
      <c r="AT5380" s="215" t="s">
        <v>546</v>
      </c>
      <c r="AU5380" s="215" t="s">
        <v>85</v>
      </c>
      <c r="AV5380" s="13" t="s">
        <v>85</v>
      </c>
      <c r="AW5380" s="13" t="s">
        <v>33</v>
      </c>
      <c r="AX5380" s="13" t="s">
        <v>72</v>
      </c>
      <c r="AY5380" s="215" t="s">
        <v>525</v>
      </c>
    </row>
    <row r="5381" spans="2:51" s="15" customFormat="1" ht="11.25">
      <c r="B5381" s="227"/>
      <c r="C5381" s="228"/>
      <c r="D5381" s="206" t="s">
        <v>546</v>
      </c>
      <c r="E5381" s="229" t="s">
        <v>19</v>
      </c>
      <c r="F5381" s="230" t="s">
        <v>1893</v>
      </c>
      <c r="G5381" s="228"/>
      <c r="H5381" s="229" t="s">
        <v>19</v>
      </c>
      <c r="I5381" s="231"/>
      <c r="J5381" s="228"/>
      <c r="K5381" s="228"/>
      <c r="L5381" s="232"/>
      <c r="M5381" s="233"/>
      <c r="N5381" s="234"/>
      <c r="O5381" s="234"/>
      <c r="P5381" s="234"/>
      <c r="Q5381" s="234"/>
      <c r="R5381" s="234"/>
      <c r="S5381" s="234"/>
      <c r="T5381" s="235"/>
      <c r="AT5381" s="236" t="s">
        <v>546</v>
      </c>
      <c r="AU5381" s="236" t="s">
        <v>85</v>
      </c>
      <c r="AV5381" s="15" t="s">
        <v>79</v>
      </c>
      <c r="AW5381" s="15" t="s">
        <v>33</v>
      </c>
      <c r="AX5381" s="15" t="s">
        <v>72</v>
      </c>
      <c r="AY5381" s="236" t="s">
        <v>525</v>
      </c>
    </row>
    <row r="5382" spans="2:51" s="15" customFormat="1" ht="11.25">
      <c r="B5382" s="227"/>
      <c r="C5382" s="228"/>
      <c r="D5382" s="206" t="s">
        <v>546</v>
      </c>
      <c r="E5382" s="229" t="s">
        <v>19</v>
      </c>
      <c r="F5382" s="230" t="s">
        <v>1894</v>
      </c>
      <c r="G5382" s="228"/>
      <c r="H5382" s="229" t="s">
        <v>19</v>
      </c>
      <c r="I5382" s="231"/>
      <c r="J5382" s="228"/>
      <c r="K5382" s="228"/>
      <c r="L5382" s="232"/>
      <c r="M5382" s="233"/>
      <c r="N5382" s="234"/>
      <c r="O5382" s="234"/>
      <c r="P5382" s="234"/>
      <c r="Q5382" s="234"/>
      <c r="R5382" s="234"/>
      <c r="S5382" s="234"/>
      <c r="T5382" s="235"/>
      <c r="AT5382" s="236" t="s">
        <v>546</v>
      </c>
      <c r="AU5382" s="236" t="s">
        <v>85</v>
      </c>
      <c r="AV5382" s="15" t="s">
        <v>79</v>
      </c>
      <c r="AW5382" s="15" t="s">
        <v>33</v>
      </c>
      <c r="AX5382" s="15" t="s">
        <v>72</v>
      </c>
      <c r="AY5382" s="236" t="s">
        <v>525</v>
      </c>
    </row>
    <row r="5383" spans="2:51" s="15" customFormat="1" ht="11.25">
      <c r="B5383" s="227"/>
      <c r="C5383" s="228"/>
      <c r="D5383" s="206" t="s">
        <v>546</v>
      </c>
      <c r="E5383" s="229" t="s">
        <v>19</v>
      </c>
      <c r="F5383" s="230" t="s">
        <v>1895</v>
      </c>
      <c r="G5383" s="228"/>
      <c r="H5383" s="229" t="s">
        <v>19</v>
      </c>
      <c r="I5383" s="231"/>
      <c r="J5383" s="228"/>
      <c r="K5383" s="228"/>
      <c r="L5383" s="232"/>
      <c r="M5383" s="233"/>
      <c r="N5383" s="234"/>
      <c r="O5383" s="234"/>
      <c r="P5383" s="234"/>
      <c r="Q5383" s="234"/>
      <c r="R5383" s="234"/>
      <c r="S5383" s="234"/>
      <c r="T5383" s="235"/>
      <c r="AT5383" s="236" t="s">
        <v>546</v>
      </c>
      <c r="AU5383" s="236" t="s">
        <v>85</v>
      </c>
      <c r="AV5383" s="15" t="s">
        <v>79</v>
      </c>
      <c r="AW5383" s="15" t="s">
        <v>33</v>
      </c>
      <c r="AX5383" s="15" t="s">
        <v>72</v>
      </c>
      <c r="AY5383" s="236" t="s">
        <v>525</v>
      </c>
    </row>
    <row r="5384" spans="2:51" s="15" customFormat="1" ht="11.25">
      <c r="B5384" s="227"/>
      <c r="C5384" s="228"/>
      <c r="D5384" s="206" t="s">
        <v>546</v>
      </c>
      <c r="E5384" s="229" t="s">
        <v>19</v>
      </c>
      <c r="F5384" s="230" t="s">
        <v>1896</v>
      </c>
      <c r="G5384" s="228"/>
      <c r="H5384" s="229" t="s">
        <v>19</v>
      </c>
      <c r="I5384" s="231"/>
      <c r="J5384" s="228"/>
      <c r="K5384" s="228"/>
      <c r="L5384" s="232"/>
      <c r="M5384" s="233"/>
      <c r="N5384" s="234"/>
      <c r="O5384" s="234"/>
      <c r="P5384" s="234"/>
      <c r="Q5384" s="234"/>
      <c r="R5384" s="234"/>
      <c r="S5384" s="234"/>
      <c r="T5384" s="235"/>
      <c r="AT5384" s="236" t="s">
        <v>546</v>
      </c>
      <c r="AU5384" s="236" t="s">
        <v>85</v>
      </c>
      <c r="AV5384" s="15" t="s">
        <v>79</v>
      </c>
      <c r="AW5384" s="15" t="s">
        <v>33</v>
      </c>
      <c r="AX5384" s="15" t="s">
        <v>72</v>
      </c>
      <c r="AY5384" s="236" t="s">
        <v>525</v>
      </c>
    </row>
    <row r="5385" spans="2:51" s="13" customFormat="1" ht="11.25">
      <c r="B5385" s="204"/>
      <c r="C5385" s="205"/>
      <c r="D5385" s="206" t="s">
        <v>546</v>
      </c>
      <c r="E5385" s="207" t="s">
        <v>19</v>
      </c>
      <c r="F5385" s="208" t="s">
        <v>4981</v>
      </c>
      <c r="G5385" s="205"/>
      <c r="H5385" s="209">
        <v>2</v>
      </c>
      <c r="I5385" s="210"/>
      <c r="J5385" s="205"/>
      <c r="K5385" s="205"/>
      <c r="L5385" s="211"/>
      <c r="M5385" s="212"/>
      <c r="N5385" s="213"/>
      <c r="O5385" s="213"/>
      <c r="P5385" s="213"/>
      <c r="Q5385" s="213"/>
      <c r="R5385" s="213"/>
      <c r="S5385" s="213"/>
      <c r="T5385" s="214"/>
      <c r="AT5385" s="215" t="s">
        <v>546</v>
      </c>
      <c r="AU5385" s="215" t="s">
        <v>85</v>
      </c>
      <c r="AV5385" s="13" t="s">
        <v>85</v>
      </c>
      <c r="AW5385" s="13" t="s">
        <v>33</v>
      </c>
      <c r="AX5385" s="13" t="s">
        <v>72</v>
      </c>
      <c r="AY5385" s="215" t="s">
        <v>525</v>
      </c>
    </row>
    <row r="5386" spans="2:51" s="15" customFormat="1" ht="11.25">
      <c r="B5386" s="227"/>
      <c r="C5386" s="228"/>
      <c r="D5386" s="206" t="s">
        <v>546</v>
      </c>
      <c r="E5386" s="229" t="s">
        <v>19</v>
      </c>
      <c r="F5386" s="230" t="s">
        <v>1898</v>
      </c>
      <c r="G5386" s="228"/>
      <c r="H5386" s="229" t="s">
        <v>19</v>
      </c>
      <c r="I5386" s="231"/>
      <c r="J5386" s="228"/>
      <c r="K5386" s="228"/>
      <c r="L5386" s="232"/>
      <c r="M5386" s="233"/>
      <c r="N5386" s="234"/>
      <c r="O5386" s="234"/>
      <c r="P5386" s="234"/>
      <c r="Q5386" s="234"/>
      <c r="R5386" s="234"/>
      <c r="S5386" s="234"/>
      <c r="T5386" s="235"/>
      <c r="AT5386" s="236" t="s">
        <v>546</v>
      </c>
      <c r="AU5386" s="236" t="s">
        <v>85</v>
      </c>
      <c r="AV5386" s="15" t="s">
        <v>79</v>
      </c>
      <c r="AW5386" s="15" t="s">
        <v>33</v>
      </c>
      <c r="AX5386" s="15" t="s">
        <v>72</v>
      </c>
      <c r="AY5386" s="236" t="s">
        <v>525</v>
      </c>
    </row>
    <row r="5387" spans="2:51" s="13" customFormat="1" ht="11.25">
      <c r="B5387" s="204"/>
      <c r="C5387" s="205"/>
      <c r="D5387" s="206" t="s">
        <v>546</v>
      </c>
      <c r="E5387" s="207" t="s">
        <v>19</v>
      </c>
      <c r="F5387" s="208" t="s">
        <v>4982</v>
      </c>
      <c r="G5387" s="205"/>
      <c r="H5387" s="209">
        <v>2.9</v>
      </c>
      <c r="I5387" s="210"/>
      <c r="J5387" s="205"/>
      <c r="K5387" s="205"/>
      <c r="L5387" s="211"/>
      <c r="M5387" s="212"/>
      <c r="N5387" s="213"/>
      <c r="O5387" s="213"/>
      <c r="P5387" s="213"/>
      <c r="Q5387" s="213"/>
      <c r="R5387" s="213"/>
      <c r="S5387" s="213"/>
      <c r="T5387" s="214"/>
      <c r="AT5387" s="215" t="s">
        <v>546</v>
      </c>
      <c r="AU5387" s="215" t="s">
        <v>85</v>
      </c>
      <c r="AV5387" s="13" t="s">
        <v>85</v>
      </c>
      <c r="AW5387" s="13" t="s">
        <v>33</v>
      </c>
      <c r="AX5387" s="13" t="s">
        <v>72</v>
      </c>
      <c r="AY5387" s="215" t="s">
        <v>525</v>
      </c>
    </row>
    <row r="5388" spans="2:51" s="15" customFormat="1" ht="11.25">
      <c r="B5388" s="227"/>
      <c r="C5388" s="228"/>
      <c r="D5388" s="206" t="s">
        <v>546</v>
      </c>
      <c r="E5388" s="229" t="s">
        <v>19</v>
      </c>
      <c r="F5388" s="230" t="s">
        <v>1900</v>
      </c>
      <c r="G5388" s="228"/>
      <c r="H5388" s="229" t="s">
        <v>19</v>
      </c>
      <c r="I5388" s="231"/>
      <c r="J5388" s="228"/>
      <c r="K5388" s="228"/>
      <c r="L5388" s="232"/>
      <c r="M5388" s="233"/>
      <c r="N5388" s="234"/>
      <c r="O5388" s="234"/>
      <c r="P5388" s="234"/>
      <c r="Q5388" s="234"/>
      <c r="R5388" s="234"/>
      <c r="S5388" s="234"/>
      <c r="T5388" s="235"/>
      <c r="AT5388" s="236" t="s">
        <v>546</v>
      </c>
      <c r="AU5388" s="236" t="s">
        <v>85</v>
      </c>
      <c r="AV5388" s="15" t="s">
        <v>79</v>
      </c>
      <c r="AW5388" s="15" t="s">
        <v>33</v>
      </c>
      <c r="AX5388" s="15" t="s">
        <v>72</v>
      </c>
      <c r="AY5388" s="236" t="s">
        <v>525</v>
      </c>
    </row>
    <row r="5389" spans="2:51" s="13" customFormat="1" ht="11.25">
      <c r="B5389" s="204"/>
      <c r="C5389" s="205"/>
      <c r="D5389" s="206" t="s">
        <v>546</v>
      </c>
      <c r="E5389" s="207" t="s">
        <v>19</v>
      </c>
      <c r="F5389" s="208" t="s">
        <v>4983</v>
      </c>
      <c r="G5389" s="205"/>
      <c r="H5389" s="209">
        <v>2.5</v>
      </c>
      <c r="I5389" s="210"/>
      <c r="J5389" s="205"/>
      <c r="K5389" s="205"/>
      <c r="L5389" s="211"/>
      <c r="M5389" s="212"/>
      <c r="N5389" s="213"/>
      <c r="O5389" s="213"/>
      <c r="P5389" s="213"/>
      <c r="Q5389" s="213"/>
      <c r="R5389" s="213"/>
      <c r="S5389" s="213"/>
      <c r="T5389" s="214"/>
      <c r="AT5389" s="215" t="s">
        <v>546</v>
      </c>
      <c r="AU5389" s="215" t="s">
        <v>85</v>
      </c>
      <c r="AV5389" s="13" t="s">
        <v>85</v>
      </c>
      <c r="AW5389" s="13" t="s">
        <v>33</v>
      </c>
      <c r="AX5389" s="13" t="s">
        <v>72</v>
      </c>
      <c r="AY5389" s="215" t="s">
        <v>525</v>
      </c>
    </row>
    <row r="5390" spans="2:51" s="15" customFormat="1" ht="11.25">
      <c r="B5390" s="227"/>
      <c r="C5390" s="228"/>
      <c r="D5390" s="206" t="s">
        <v>546</v>
      </c>
      <c r="E5390" s="229" t="s">
        <v>19</v>
      </c>
      <c r="F5390" s="230" t="s">
        <v>1988</v>
      </c>
      <c r="G5390" s="228"/>
      <c r="H5390" s="229" t="s">
        <v>19</v>
      </c>
      <c r="I5390" s="231"/>
      <c r="J5390" s="228"/>
      <c r="K5390" s="228"/>
      <c r="L5390" s="232"/>
      <c r="M5390" s="233"/>
      <c r="N5390" s="234"/>
      <c r="O5390" s="234"/>
      <c r="P5390" s="234"/>
      <c r="Q5390" s="234"/>
      <c r="R5390" s="234"/>
      <c r="S5390" s="234"/>
      <c r="T5390" s="235"/>
      <c r="AT5390" s="236" t="s">
        <v>546</v>
      </c>
      <c r="AU5390" s="236" t="s">
        <v>85</v>
      </c>
      <c r="AV5390" s="15" t="s">
        <v>79</v>
      </c>
      <c r="AW5390" s="15" t="s">
        <v>33</v>
      </c>
      <c r="AX5390" s="15" t="s">
        <v>72</v>
      </c>
      <c r="AY5390" s="236" t="s">
        <v>525</v>
      </c>
    </row>
    <row r="5391" spans="2:51" s="13" customFormat="1" ht="11.25">
      <c r="B5391" s="204"/>
      <c r="C5391" s="205"/>
      <c r="D5391" s="206" t="s">
        <v>546</v>
      </c>
      <c r="E5391" s="207" t="s">
        <v>19</v>
      </c>
      <c r="F5391" s="208" t="s">
        <v>4984</v>
      </c>
      <c r="G5391" s="205"/>
      <c r="H5391" s="209">
        <v>4</v>
      </c>
      <c r="I5391" s="210"/>
      <c r="J5391" s="205"/>
      <c r="K5391" s="205"/>
      <c r="L5391" s="211"/>
      <c r="M5391" s="212"/>
      <c r="N5391" s="213"/>
      <c r="O5391" s="213"/>
      <c r="P5391" s="213"/>
      <c r="Q5391" s="213"/>
      <c r="R5391" s="213"/>
      <c r="S5391" s="213"/>
      <c r="T5391" s="214"/>
      <c r="AT5391" s="215" t="s">
        <v>546</v>
      </c>
      <c r="AU5391" s="215" t="s">
        <v>85</v>
      </c>
      <c r="AV5391" s="13" t="s">
        <v>85</v>
      </c>
      <c r="AW5391" s="13" t="s">
        <v>33</v>
      </c>
      <c r="AX5391" s="13" t="s">
        <v>72</v>
      </c>
      <c r="AY5391" s="215" t="s">
        <v>525</v>
      </c>
    </row>
    <row r="5392" spans="2:51" s="15" customFormat="1" ht="11.25">
      <c r="B5392" s="227"/>
      <c r="C5392" s="228"/>
      <c r="D5392" s="206" t="s">
        <v>546</v>
      </c>
      <c r="E5392" s="229" t="s">
        <v>19</v>
      </c>
      <c r="F5392" s="230" t="s">
        <v>1990</v>
      </c>
      <c r="G5392" s="228"/>
      <c r="H5392" s="229" t="s">
        <v>19</v>
      </c>
      <c r="I5392" s="231"/>
      <c r="J5392" s="228"/>
      <c r="K5392" s="228"/>
      <c r="L5392" s="232"/>
      <c r="M5392" s="233"/>
      <c r="N5392" s="234"/>
      <c r="O5392" s="234"/>
      <c r="P5392" s="234"/>
      <c r="Q5392" s="234"/>
      <c r="R5392" s="234"/>
      <c r="S5392" s="234"/>
      <c r="T5392" s="235"/>
      <c r="AT5392" s="236" t="s">
        <v>546</v>
      </c>
      <c r="AU5392" s="236" t="s">
        <v>85</v>
      </c>
      <c r="AV5392" s="15" t="s">
        <v>79</v>
      </c>
      <c r="AW5392" s="15" t="s">
        <v>33</v>
      </c>
      <c r="AX5392" s="15" t="s">
        <v>72</v>
      </c>
      <c r="AY5392" s="236" t="s">
        <v>525</v>
      </c>
    </row>
    <row r="5393" spans="2:51" s="13" customFormat="1" ht="11.25">
      <c r="B5393" s="204"/>
      <c r="C5393" s="205"/>
      <c r="D5393" s="206" t="s">
        <v>546</v>
      </c>
      <c r="E5393" s="207" t="s">
        <v>19</v>
      </c>
      <c r="F5393" s="208" t="s">
        <v>4985</v>
      </c>
      <c r="G5393" s="205"/>
      <c r="H5393" s="209">
        <v>5.0999999999999996</v>
      </c>
      <c r="I5393" s="210"/>
      <c r="J5393" s="205"/>
      <c r="K5393" s="205"/>
      <c r="L5393" s="211"/>
      <c r="M5393" s="212"/>
      <c r="N5393" s="213"/>
      <c r="O5393" s="213"/>
      <c r="P5393" s="213"/>
      <c r="Q5393" s="213"/>
      <c r="R5393" s="213"/>
      <c r="S5393" s="213"/>
      <c r="T5393" s="214"/>
      <c r="AT5393" s="215" t="s">
        <v>546</v>
      </c>
      <c r="AU5393" s="215" t="s">
        <v>85</v>
      </c>
      <c r="AV5393" s="13" t="s">
        <v>85</v>
      </c>
      <c r="AW5393" s="13" t="s">
        <v>33</v>
      </c>
      <c r="AX5393" s="13" t="s">
        <v>72</v>
      </c>
      <c r="AY5393" s="215" t="s">
        <v>525</v>
      </c>
    </row>
    <row r="5394" spans="2:51" s="15" customFormat="1" ht="11.25">
      <c r="B5394" s="227"/>
      <c r="C5394" s="228"/>
      <c r="D5394" s="206" t="s">
        <v>546</v>
      </c>
      <c r="E5394" s="229" t="s">
        <v>19</v>
      </c>
      <c r="F5394" s="230" t="s">
        <v>1993</v>
      </c>
      <c r="G5394" s="228"/>
      <c r="H5394" s="229" t="s">
        <v>19</v>
      </c>
      <c r="I5394" s="231"/>
      <c r="J5394" s="228"/>
      <c r="K5394" s="228"/>
      <c r="L5394" s="232"/>
      <c r="M5394" s="233"/>
      <c r="N5394" s="234"/>
      <c r="O5394" s="234"/>
      <c r="P5394" s="234"/>
      <c r="Q5394" s="234"/>
      <c r="R5394" s="234"/>
      <c r="S5394" s="234"/>
      <c r="T5394" s="235"/>
      <c r="AT5394" s="236" t="s">
        <v>546</v>
      </c>
      <c r="AU5394" s="236" t="s">
        <v>85</v>
      </c>
      <c r="AV5394" s="15" t="s">
        <v>79</v>
      </c>
      <c r="AW5394" s="15" t="s">
        <v>33</v>
      </c>
      <c r="AX5394" s="15" t="s">
        <v>72</v>
      </c>
      <c r="AY5394" s="236" t="s">
        <v>525</v>
      </c>
    </row>
    <row r="5395" spans="2:51" s="13" customFormat="1" ht="11.25">
      <c r="B5395" s="204"/>
      <c r="C5395" s="205"/>
      <c r="D5395" s="206" t="s">
        <v>546</v>
      </c>
      <c r="E5395" s="207" t="s">
        <v>19</v>
      </c>
      <c r="F5395" s="208" t="s">
        <v>4964</v>
      </c>
      <c r="G5395" s="205"/>
      <c r="H5395" s="209">
        <v>1.1000000000000001</v>
      </c>
      <c r="I5395" s="210"/>
      <c r="J5395" s="205"/>
      <c r="K5395" s="205"/>
      <c r="L5395" s="211"/>
      <c r="M5395" s="212"/>
      <c r="N5395" s="213"/>
      <c r="O5395" s="213"/>
      <c r="P5395" s="213"/>
      <c r="Q5395" s="213"/>
      <c r="R5395" s="213"/>
      <c r="S5395" s="213"/>
      <c r="T5395" s="214"/>
      <c r="AT5395" s="215" t="s">
        <v>546</v>
      </c>
      <c r="AU5395" s="215" t="s">
        <v>85</v>
      </c>
      <c r="AV5395" s="13" t="s">
        <v>85</v>
      </c>
      <c r="AW5395" s="13" t="s">
        <v>33</v>
      </c>
      <c r="AX5395" s="13" t="s">
        <v>72</v>
      </c>
      <c r="AY5395" s="215" t="s">
        <v>525</v>
      </c>
    </row>
    <row r="5396" spans="2:51" s="15" customFormat="1" ht="11.25">
      <c r="B5396" s="227"/>
      <c r="C5396" s="228"/>
      <c r="D5396" s="206" t="s">
        <v>546</v>
      </c>
      <c r="E5396" s="229" t="s">
        <v>19</v>
      </c>
      <c r="F5396" s="230" t="s">
        <v>2009</v>
      </c>
      <c r="G5396" s="228"/>
      <c r="H5396" s="229" t="s">
        <v>19</v>
      </c>
      <c r="I5396" s="231"/>
      <c r="J5396" s="228"/>
      <c r="K5396" s="228"/>
      <c r="L5396" s="232"/>
      <c r="M5396" s="233"/>
      <c r="N5396" s="234"/>
      <c r="O5396" s="234"/>
      <c r="P5396" s="234"/>
      <c r="Q5396" s="234"/>
      <c r="R5396" s="234"/>
      <c r="S5396" s="234"/>
      <c r="T5396" s="235"/>
      <c r="AT5396" s="236" t="s">
        <v>546</v>
      </c>
      <c r="AU5396" s="236" t="s">
        <v>85</v>
      </c>
      <c r="AV5396" s="15" t="s">
        <v>79</v>
      </c>
      <c r="AW5396" s="15" t="s">
        <v>33</v>
      </c>
      <c r="AX5396" s="15" t="s">
        <v>72</v>
      </c>
      <c r="AY5396" s="236" t="s">
        <v>525</v>
      </c>
    </row>
    <row r="5397" spans="2:51" s="13" customFormat="1" ht="11.25">
      <c r="B5397" s="204"/>
      <c r="C5397" s="205"/>
      <c r="D5397" s="206" t="s">
        <v>546</v>
      </c>
      <c r="E5397" s="207" t="s">
        <v>19</v>
      </c>
      <c r="F5397" s="208" t="s">
        <v>4986</v>
      </c>
      <c r="G5397" s="205"/>
      <c r="H5397" s="209">
        <v>4.3499999999999996</v>
      </c>
      <c r="I5397" s="210"/>
      <c r="J5397" s="205"/>
      <c r="K5397" s="205"/>
      <c r="L5397" s="211"/>
      <c r="M5397" s="212"/>
      <c r="N5397" s="213"/>
      <c r="O5397" s="213"/>
      <c r="P5397" s="213"/>
      <c r="Q5397" s="213"/>
      <c r="R5397" s="213"/>
      <c r="S5397" s="213"/>
      <c r="T5397" s="214"/>
      <c r="AT5397" s="215" t="s">
        <v>546</v>
      </c>
      <c r="AU5397" s="215" t="s">
        <v>85</v>
      </c>
      <c r="AV5397" s="13" t="s">
        <v>85</v>
      </c>
      <c r="AW5397" s="13" t="s">
        <v>33</v>
      </c>
      <c r="AX5397" s="13" t="s">
        <v>72</v>
      </c>
      <c r="AY5397" s="215" t="s">
        <v>525</v>
      </c>
    </row>
    <row r="5398" spans="2:51" s="15" customFormat="1" ht="11.25">
      <c r="B5398" s="227"/>
      <c r="C5398" s="228"/>
      <c r="D5398" s="206" t="s">
        <v>546</v>
      </c>
      <c r="E5398" s="229" t="s">
        <v>19</v>
      </c>
      <c r="F5398" s="230" t="s">
        <v>2019</v>
      </c>
      <c r="G5398" s="228"/>
      <c r="H5398" s="229" t="s">
        <v>19</v>
      </c>
      <c r="I5398" s="231"/>
      <c r="J5398" s="228"/>
      <c r="K5398" s="228"/>
      <c r="L5398" s="232"/>
      <c r="M5398" s="233"/>
      <c r="N5398" s="234"/>
      <c r="O5398" s="234"/>
      <c r="P5398" s="234"/>
      <c r="Q5398" s="234"/>
      <c r="R5398" s="234"/>
      <c r="S5398" s="234"/>
      <c r="T5398" s="235"/>
      <c r="AT5398" s="236" t="s">
        <v>546</v>
      </c>
      <c r="AU5398" s="236" t="s">
        <v>85</v>
      </c>
      <c r="AV5398" s="15" t="s">
        <v>79</v>
      </c>
      <c r="AW5398" s="15" t="s">
        <v>33</v>
      </c>
      <c r="AX5398" s="15" t="s">
        <v>72</v>
      </c>
      <c r="AY5398" s="236" t="s">
        <v>525</v>
      </c>
    </row>
    <row r="5399" spans="2:51" s="13" customFormat="1" ht="11.25">
      <c r="B5399" s="204"/>
      <c r="C5399" s="205"/>
      <c r="D5399" s="206" t="s">
        <v>546</v>
      </c>
      <c r="E5399" s="207" t="s">
        <v>19</v>
      </c>
      <c r="F5399" s="208" t="s">
        <v>4986</v>
      </c>
      <c r="G5399" s="205"/>
      <c r="H5399" s="209">
        <v>4.3499999999999996</v>
      </c>
      <c r="I5399" s="210"/>
      <c r="J5399" s="205"/>
      <c r="K5399" s="205"/>
      <c r="L5399" s="211"/>
      <c r="M5399" s="212"/>
      <c r="N5399" s="213"/>
      <c r="O5399" s="213"/>
      <c r="P5399" s="213"/>
      <c r="Q5399" s="213"/>
      <c r="R5399" s="213"/>
      <c r="S5399" s="213"/>
      <c r="T5399" s="214"/>
      <c r="AT5399" s="215" t="s">
        <v>546</v>
      </c>
      <c r="AU5399" s="215" t="s">
        <v>85</v>
      </c>
      <c r="AV5399" s="13" t="s">
        <v>85</v>
      </c>
      <c r="AW5399" s="13" t="s">
        <v>33</v>
      </c>
      <c r="AX5399" s="13" t="s">
        <v>72</v>
      </c>
      <c r="AY5399" s="215" t="s">
        <v>525</v>
      </c>
    </row>
    <row r="5400" spans="2:51" s="15" customFormat="1" ht="11.25">
      <c r="B5400" s="227"/>
      <c r="C5400" s="228"/>
      <c r="D5400" s="206" t="s">
        <v>546</v>
      </c>
      <c r="E5400" s="229" t="s">
        <v>19</v>
      </c>
      <c r="F5400" s="230" t="s">
        <v>2021</v>
      </c>
      <c r="G5400" s="228"/>
      <c r="H5400" s="229" t="s">
        <v>19</v>
      </c>
      <c r="I5400" s="231"/>
      <c r="J5400" s="228"/>
      <c r="K5400" s="228"/>
      <c r="L5400" s="232"/>
      <c r="M5400" s="233"/>
      <c r="N5400" s="234"/>
      <c r="O5400" s="234"/>
      <c r="P5400" s="234"/>
      <c r="Q5400" s="234"/>
      <c r="R5400" s="234"/>
      <c r="S5400" s="234"/>
      <c r="T5400" s="235"/>
      <c r="AT5400" s="236" t="s">
        <v>546</v>
      </c>
      <c r="AU5400" s="236" t="s">
        <v>85</v>
      </c>
      <c r="AV5400" s="15" t="s">
        <v>79</v>
      </c>
      <c r="AW5400" s="15" t="s">
        <v>33</v>
      </c>
      <c r="AX5400" s="15" t="s">
        <v>72</v>
      </c>
      <c r="AY5400" s="236" t="s">
        <v>525</v>
      </c>
    </row>
    <row r="5401" spans="2:51" s="13" customFormat="1" ht="11.25">
      <c r="B5401" s="204"/>
      <c r="C5401" s="205"/>
      <c r="D5401" s="206" t="s">
        <v>546</v>
      </c>
      <c r="E5401" s="207" t="s">
        <v>19</v>
      </c>
      <c r="F5401" s="208" t="s">
        <v>4987</v>
      </c>
      <c r="G5401" s="205"/>
      <c r="H5401" s="209">
        <v>2.7</v>
      </c>
      <c r="I5401" s="210"/>
      <c r="J5401" s="205"/>
      <c r="K5401" s="205"/>
      <c r="L5401" s="211"/>
      <c r="M5401" s="212"/>
      <c r="N5401" s="213"/>
      <c r="O5401" s="213"/>
      <c r="P5401" s="213"/>
      <c r="Q5401" s="213"/>
      <c r="R5401" s="213"/>
      <c r="S5401" s="213"/>
      <c r="T5401" s="214"/>
      <c r="AT5401" s="215" t="s">
        <v>546</v>
      </c>
      <c r="AU5401" s="215" t="s">
        <v>85</v>
      </c>
      <c r="AV5401" s="13" t="s">
        <v>85</v>
      </c>
      <c r="AW5401" s="13" t="s">
        <v>33</v>
      </c>
      <c r="AX5401" s="13" t="s">
        <v>72</v>
      </c>
      <c r="AY5401" s="215" t="s">
        <v>525</v>
      </c>
    </row>
    <row r="5402" spans="2:51" s="15" customFormat="1" ht="11.25">
      <c r="B5402" s="227"/>
      <c r="C5402" s="228"/>
      <c r="D5402" s="206" t="s">
        <v>546</v>
      </c>
      <c r="E5402" s="229" t="s">
        <v>19</v>
      </c>
      <c r="F5402" s="230" t="s">
        <v>2025</v>
      </c>
      <c r="G5402" s="228"/>
      <c r="H5402" s="229" t="s">
        <v>19</v>
      </c>
      <c r="I5402" s="231"/>
      <c r="J5402" s="228"/>
      <c r="K5402" s="228"/>
      <c r="L5402" s="232"/>
      <c r="M5402" s="233"/>
      <c r="N5402" s="234"/>
      <c r="O5402" s="234"/>
      <c r="P5402" s="234"/>
      <c r="Q5402" s="234"/>
      <c r="R5402" s="234"/>
      <c r="S5402" s="234"/>
      <c r="T5402" s="235"/>
      <c r="AT5402" s="236" t="s">
        <v>546</v>
      </c>
      <c r="AU5402" s="236" t="s">
        <v>85</v>
      </c>
      <c r="AV5402" s="15" t="s">
        <v>79</v>
      </c>
      <c r="AW5402" s="15" t="s">
        <v>33</v>
      </c>
      <c r="AX5402" s="15" t="s">
        <v>72</v>
      </c>
      <c r="AY5402" s="236" t="s">
        <v>525</v>
      </c>
    </row>
    <row r="5403" spans="2:51" s="13" customFormat="1" ht="11.25">
      <c r="B5403" s="204"/>
      <c r="C5403" s="205"/>
      <c r="D5403" s="206" t="s">
        <v>546</v>
      </c>
      <c r="E5403" s="207" t="s">
        <v>19</v>
      </c>
      <c r="F5403" s="208" t="s">
        <v>4986</v>
      </c>
      <c r="G5403" s="205"/>
      <c r="H5403" s="209">
        <v>4.3499999999999996</v>
      </c>
      <c r="I5403" s="210"/>
      <c r="J5403" s="205"/>
      <c r="K5403" s="205"/>
      <c r="L5403" s="211"/>
      <c r="M5403" s="212"/>
      <c r="N5403" s="213"/>
      <c r="O5403" s="213"/>
      <c r="P5403" s="213"/>
      <c r="Q5403" s="213"/>
      <c r="R5403" s="213"/>
      <c r="S5403" s="213"/>
      <c r="T5403" s="214"/>
      <c r="AT5403" s="215" t="s">
        <v>546</v>
      </c>
      <c r="AU5403" s="215" t="s">
        <v>85</v>
      </c>
      <c r="AV5403" s="13" t="s">
        <v>85</v>
      </c>
      <c r="AW5403" s="13" t="s">
        <v>33</v>
      </c>
      <c r="AX5403" s="13" t="s">
        <v>72</v>
      </c>
      <c r="AY5403" s="215" t="s">
        <v>525</v>
      </c>
    </row>
    <row r="5404" spans="2:51" s="15" customFormat="1" ht="11.25">
      <c r="B5404" s="227"/>
      <c r="C5404" s="228"/>
      <c r="D5404" s="206" t="s">
        <v>546</v>
      </c>
      <c r="E5404" s="229" t="s">
        <v>19</v>
      </c>
      <c r="F5404" s="230" t="s">
        <v>2026</v>
      </c>
      <c r="G5404" s="228"/>
      <c r="H5404" s="229" t="s">
        <v>19</v>
      </c>
      <c r="I5404" s="231"/>
      <c r="J5404" s="228"/>
      <c r="K5404" s="228"/>
      <c r="L5404" s="232"/>
      <c r="M5404" s="233"/>
      <c r="N5404" s="234"/>
      <c r="O5404" s="234"/>
      <c r="P5404" s="234"/>
      <c r="Q5404" s="234"/>
      <c r="R5404" s="234"/>
      <c r="S5404" s="234"/>
      <c r="T5404" s="235"/>
      <c r="AT5404" s="236" t="s">
        <v>546</v>
      </c>
      <c r="AU5404" s="236" t="s">
        <v>85</v>
      </c>
      <c r="AV5404" s="15" t="s">
        <v>79</v>
      </c>
      <c r="AW5404" s="15" t="s">
        <v>33</v>
      </c>
      <c r="AX5404" s="15" t="s">
        <v>72</v>
      </c>
      <c r="AY5404" s="236" t="s">
        <v>525</v>
      </c>
    </row>
    <row r="5405" spans="2:51" s="13" customFormat="1" ht="11.25">
      <c r="B5405" s="204"/>
      <c r="C5405" s="205"/>
      <c r="D5405" s="206" t="s">
        <v>546</v>
      </c>
      <c r="E5405" s="207" t="s">
        <v>19</v>
      </c>
      <c r="F5405" s="208" t="s">
        <v>4984</v>
      </c>
      <c r="G5405" s="205"/>
      <c r="H5405" s="209">
        <v>4</v>
      </c>
      <c r="I5405" s="210"/>
      <c r="J5405" s="205"/>
      <c r="K5405" s="205"/>
      <c r="L5405" s="211"/>
      <c r="M5405" s="212"/>
      <c r="N5405" s="213"/>
      <c r="O5405" s="213"/>
      <c r="P5405" s="213"/>
      <c r="Q5405" s="213"/>
      <c r="R5405" s="213"/>
      <c r="S5405" s="213"/>
      <c r="T5405" s="214"/>
      <c r="AT5405" s="215" t="s">
        <v>546</v>
      </c>
      <c r="AU5405" s="215" t="s">
        <v>85</v>
      </c>
      <c r="AV5405" s="13" t="s">
        <v>85</v>
      </c>
      <c r="AW5405" s="13" t="s">
        <v>33</v>
      </c>
      <c r="AX5405" s="13" t="s">
        <v>72</v>
      </c>
      <c r="AY5405" s="215" t="s">
        <v>525</v>
      </c>
    </row>
    <row r="5406" spans="2:51" s="15" customFormat="1" ht="11.25">
      <c r="B5406" s="227"/>
      <c r="C5406" s="228"/>
      <c r="D5406" s="206" t="s">
        <v>546</v>
      </c>
      <c r="E5406" s="229" t="s">
        <v>19</v>
      </c>
      <c r="F5406" s="230" t="s">
        <v>2030</v>
      </c>
      <c r="G5406" s="228"/>
      <c r="H5406" s="229" t="s">
        <v>19</v>
      </c>
      <c r="I5406" s="231"/>
      <c r="J5406" s="228"/>
      <c r="K5406" s="228"/>
      <c r="L5406" s="232"/>
      <c r="M5406" s="233"/>
      <c r="N5406" s="234"/>
      <c r="O5406" s="234"/>
      <c r="P5406" s="234"/>
      <c r="Q5406" s="234"/>
      <c r="R5406" s="234"/>
      <c r="S5406" s="234"/>
      <c r="T5406" s="235"/>
      <c r="AT5406" s="236" t="s">
        <v>546</v>
      </c>
      <c r="AU5406" s="236" t="s">
        <v>85</v>
      </c>
      <c r="AV5406" s="15" t="s">
        <v>79</v>
      </c>
      <c r="AW5406" s="15" t="s">
        <v>33</v>
      </c>
      <c r="AX5406" s="15" t="s">
        <v>72</v>
      </c>
      <c r="AY5406" s="236" t="s">
        <v>525</v>
      </c>
    </row>
    <row r="5407" spans="2:51" s="13" customFormat="1" ht="11.25">
      <c r="B5407" s="204"/>
      <c r="C5407" s="205"/>
      <c r="D5407" s="206" t="s">
        <v>546</v>
      </c>
      <c r="E5407" s="207" t="s">
        <v>19</v>
      </c>
      <c r="F5407" s="208" t="s">
        <v>4986</v>
      </c>
      <c r="G5407" s="205"/>
      <c r="H5407" s="209">
        <v>4.3499999999999996</v>
      </c>
      <c r="I5407" s="210"/>
      <c r="J5407" s="205"/>
      <c r="K5407" s="205"/>
      <c r="L5407" s="211"/>
      <c r="M5407" s="212"/>
      <c r="N5407" s="213"/>
      <c r="O5407" s="213"/>
      <c r="P5407" s="213"/>
      <c r="Q5407" s="213"/>
      <c r="R5407" s="213"/>
      <c r="S5407" s="213"/>
      <c r="T5407" s="214"/>
      <c r="AT5407" s="215" t="s">
        <v>546</v>
      </c>
      <c r="AU5407" s="215" t="s">
        <v>85</v>
      </c>
      <c r="AV5407" s="13" t="s">
        <v>85</v>
      </c>
      <c r="AW5407" s="13" t="s">
        <v>33</v>
      </c>
      <c r="AX5407" s="13" t="s">
        <v>72</v>
      </c>
      <c r="AY5407" s="215" t="s">
        <v>525</v>
      </c>
    </row>
    <row r="5408" spans="2:51" s="15" customFormat="1" ht="11.25">
      <c r="B5408" s="227"/>
      <c r="C5408" s="228"/>
      <c r="D5408" s="206" t="s">
        <v>546</v>
      </c>
      <c r="E5408" s="229" t="s">
        <v>19</v>
      </c>
      <c r="F5408" s="230" t="s">
        <v>1916</v>
      </c>
      <c r="G5408" s="228"/>
      <c r="H5408" s="229" t="s">
        <v>19</v>
      </c>
      <c r="I5408" s="231"/>
      <c r="J5408" s="228"/>
      <c r="K5408" s="228"/>
      <c r="L5408" s="232"/>
      <c r="M5408" s="233"/>
      <c r="N5408" s="234"/>
      <c r="O5408" s="234"/>
      <c r="P5408" s="234"/>
      <c r="Q5408" s="234"/>
      <c r="R5408" s="234"/>
      <c r="S5408" s="234"/>
      <c r="T5408" s="235"/>
      <c r="AT5408" s="236" t="s">
        <v>546</v>
      </c>
      <c r="AU5408" s="236" t="s">
        <v>85</v>
      </c>
      <c r="AV5408" s="15" t="s">
        <v>79</v>
      </c>
      <c r="AW5408" s="15" t="s">
        <v>33</v>
      </c>
      <c r="AX5408" s="15" t="s">
        <v>72</v>
      </c>
      <c r="AY5408" s="236" t="s">
        <v>525</v>
      </c>
    </row>
    <row r="5409" spans="2:51" s="13" customFormat="1" ht="11.25">
      <c r="B5409" s="204"/>
      <c r="C5409" s="205"/>
      <c r="D5409" s="206" t="s">
        <v>546</v>
      </c>
      <c r="E5409" s="207" t="s">
        <v>19</v>
      </c>
      <c r="F5409" s="208" t="s">
        <v>4988</v>
      </c>
      <c r="G5409" s="205"/>
      <c r="H5409" s="209">
        <v>8</v>
      </c>
      <c r="I5409" s="210"/>
      <c r="J5409" s="205"/>
      <c r="K5409" s="205"/>
      <c r="L5409" s="211"/>
      <c r="M5409" s="212"/>
      <c r="N5409" s="213"/>
      <c r="O5409" s="213"/>
      <c r="P5409" s="213"/>
      <c r="Q5409" s="213"/>
      <c r="R5409" s="213"/>
      <c r="S5409" s="213"/>
      <c r="T5409" s="214"/>
      <c r="AT5409" s="215" t="s">
        <v>546</v>
      </c>
      <c r="AU5409" s="215" t="s">
        <v>85</v>
      </c>
      <c r="AV5409" s="13" t="s">
        <v>85</v>
      </c>
      <c r="AW5409" s="13" t="s">
        <v>33</v>
      </c>
      <c r="AX5409" s="13" t="s">
        <v>72</v>
      </c>
      <c r="AY5409" s="215" t="s">
        <v>525</v>
      </c>
    </row>
    <row r="5410" spans="2:51" s="15" customFormat="1" ht="11.25">
      <c r="B5410" s="227"/>
      <c r="C5410" s="228"/>
      <c r="D5410" s="206" t="s">
        <v>546</v>
      </c>
      <c r="E5410" s="229" t="s">
        <v>19</v>
      </c>
      <c r="F5410" s="230" t="s">
        <v>2057</v>
      </c>
      <c r="G5410" s="228"/>
      <c r="H5410" s="229" t="s">
        <v>19</v>
      </c>
      <c r="I5410" s="231"/>
      <c r="J5410" s="228"/>
      <c r="K5410" s="228"/>
      <c r="L5410" s="232"/>
      <c r="M5410" s="233"/>
      <c r="N5410" s="234"/>
      <c r="O5410" s="234"/>
      <c r="P5410" s="234"/>
      <c r="Q5410" s="234"/>
      <c r="R5410" s="234"/>
      <c r="S5410" s="234"/>
      <c r="T5410" s="235"/>
      <c r="AT5410" s="236" t="s">
        <v>546</v>
      </c>
      <c r="AU5410" s="236" t="s">
        <v>85</v>
      </c>
      <c r="AV5410" s="15" t="s">
        <v>79</v>
      </c>
      <c r="AW5410" s="15" t="s">
        <v>33</v>
      </c>
      <c r="AX5410" s="15" t="s">
        <v>72</v>
      </c>
      <c r="AY5410" s="236" t="s">
        <v>525</v>
      </c>
    </row>
    <row r="5411" spans="2:51" s="13" customFormat="1" ht="11.25">
      <c r="B5411" s="204"/>
      <c r="C5411" s="205"/>
      <c r="D5411" s="206" t="s">
        <v>546</v>
      </c>
      <c r="E5411" s="207" t="s">
        <v>19</v>
      </c>
      <c r="F5411" s="208" t="s">
        <v>4989</v>
      </c>
      <c r="G5411" s="205"/>
      <c r="H5411" s="209">
        <v>0.91500000000000004</v>
      </c>
      <c r="I5411" s="210"/>
      <c r="J5411" s="205"/>
      <c r="K5411" s="205"/>
      <c r="L5411" s="211"/>
      <c r="M5411" s="212"/>
      <c r="N5411" s="213"/>
      <c r="O5411" s="213"/>
      <c r="P5411" s="213"/>
      <c r="Q5411" s="213"/>
      <c r="R5411" s="213"/>
      <c r="S5411" s="213"/>
      <c r="T5411" s="214"/>
      <c r="AT5411" s="215" t="s">
        <v>546</v>
      </c>
      <c r="AU5411" s="215" t="s">
        <v>85</v>
      </c>
      <c r="AV5411" s="13" t="s">
        <v>85</v>
      </c>
      <c r="AW5411" s="13" t="s">
        <v>33</v>
      </c>
      <c r="AX5411" s="13" t="s">
        <v>72</v>
      </c>
      <c r="AY5411" s="215" t="s">
        <v>525</v>
      </c>
    </row>
    <row r="5412" spans="2:51" s="15" customFormat="1" ht="11.25">
      <c r="B5412" s="227"/>
      <c r="C5412" s="228"/>
      <c r="D5412" s="206" t="s">
        <v>546</v>
      </c>
      <c r="E5412" s="229" t="s">
        <v>19</v>
      </c>
      <c r="F5412" s="230" t="s">
        <v>2073</v>
      </c>
      <c r="G5412" s="228"/>
      <c r="H5412" s="229" t="s">
        <v>19</v>
      </c>
      <c r="I5412" s="231"/>
      <c r="J5412" s="228"/>
      <c r="K5412" s="228"/>
      <c r="L5412" s="232"/>
      <c r="M5412" s="233"/>
      <c r="N5412" s="234"/>
      <c r="O5412" s="234"/>
      <c r="P5412" s="234"/>
      <c r="Q5412" s="234"/>
      <c r="R5412" s="234"/>
      <c r="S5412" s="234"/>
      <c r="T5412" s="235"/>
      <c r="AT5412" s="236" t="s">
        <v>546</v>
      </c>
      <c r="AU5412" s="236" t="s">
        <v>85</v>
      </c>
      <c r="AV5412" s="15" t="s">
        <v>79</v>
      </c>
      <c r="AW5412" s="15" t="s">
        <v>33</v>
      </c>
      <c r="AX5412" s="15" t="s">
        <v>72</v>
      </c>
      <c r="AY5412" s="236" t="s">
        <v>525</v>
      </c>
    </row>
    <row r="5413" spans="2:51" s="13" customFormat="1" ht="11.25">
      <c r="B5413" s="204"/>
      <c r="C5413" s="205"/>
      <c r="D5413" s="206" t="s">
        <v>546</v>
      </c>
      <c r="E5413" s="207" t="s">
        <v>19</v>
      </c>
      <c r="F5413" s="208" t="s">
        <v>4986</v>
      </c>
      <c r="G5413" s="205"/>
      <c r="H5413" s="209">
        <v>4.3499999999999996</v>
      </c>
      <c r="I5413" s="210"/>
      <c r="J5413" s="205"/>
      <c r="K5413" s="205"/>
      <c r="L5413" s="211"/>
      <c r="M5413" s="212"/>
      <c r="N5413" s="213"/>
      <c r="O5413" s="213"/>
      <c r="P5413" s="213"/>
      <c r="Q5413" s="213"/>
      <c r="R5413" s="213"/>
      <c r="S5413" s="213"/>
      <c r="T5413" s="214"/>
      <c r="AT5413" s="215" t="s">
        <v>546</v>
      </c>
      <c r="AU5413" s="215" t="s">
        <v>85</v>
      </c>
      <c r="AV5413" s="13" t="s">
        <v>85</v>
      </c>
      <c r="AW5413" s="13" t="s">
        <v>33</v>
      </c>
      <c r="AX5413" s="13" t="s">
        <v>72</v>
      </c>
      <c r="AY5413" s="215" t="s">
        <v>525</v>
      </c>
    </row>
    <row r="5414" spans="2:51" s="15" customFormat="1" ht="11.25">
      <c r="B5414" s="227"/>
      <c r="C5414" s="228"/>
      <c r="D5414" s="206" t="s">
        <v>546</v>
      </c>
      <c r="E5414" s="229" t="s">
        <v>19</v>
      </c>
      <c r="F5414" s="230" t="s">
        <v>2080</v>
      </c>
      <c r="G5414" s="228"/>
      <c r="H5414" s="229" t="s">
        <v>19</v>
      </c>
      <c r="I5414" s="231"/>
      <c r="J5414" s="228"/>
      <c r="K5414" s="228"/>
      <c r="L5414" s="232"/>
      <c r="M5414" s="233"/>
      <c r="N5414" s="234"/>
      <c r="O5414" s="234"/>
      <c r="P5414" s="234"/>
      <c r="Q5414" s="234"/>
      <c r="R5414" s="234"/>
      <c r="S5414" s="234"/>
      <c r="T5414" s="235"/>
      <c r="AT5414" s="236" t="s">
        <v>546</v>
      </c>
      <c r="AU5414" s="236" t="s">
        <v>85</v>
      </c>
      <c r="AV5414" s="15" t="s">
        <v>79</v>
      </c>
      <c r="AW5414" s="15" t="s">
        <v>33</v>
      </c>
      <c r="AX5414" s="15" t="s">
        <v>72</v>
      </c>
      <c r="AY5414" s="236" t="s">
        <v>525</v>
      </c>
    </row>
    <row r="5415" spans="2:51" s="13" customFormat="1" ht="11.25">
      <c r="B5415" s="204"/>
      <c r="C5415" s="205"/>
      <c r="D5415" s="206" t="s">
        <v>546</v>
      </c>
      <c r="E5415" s="207" t="s">
        <v>19</v>
      </c>
      <c r="F5415" s="208" t="s">
        <v>4990</v>
      </c>
      <c r="G5415" s="205"/>
      <c r="H5415" s="209">
        <v>3</v>
      </c>
      <c r="I5415" s="210"/>
      <c r="J5415" s="205"/>
      <c r="K5415" s="205"/>
      <c r="L5415" s="211"/>
      <c r="M5415" s="212"/>
      <c r="N5415" s="213"/>
      <c r="O5415" s="213"/>
      <c r="P5415" s="213"/>
      <c r="Q5415" s="213"/>
      <c r="R5415" s="213"/>
      <c r="S5415" s="213"/>
      <c r="T5415" s="214"/>
      <c r="AT5415" s="215" t="s">
        <v>546</v>
      </c>
      <c r="AU5415" s="215" t="s">
        <v>85</v>
      </c>
      <c r="AV5415" s="13" t="s">
        <v>85</v>
      </c>
      <c r="AW5415" s="13" t="s">
        <v>33</v>
      </c>
      <c r="AX5415" s="13" t="s">
        <v>72</v>
      </c>
      <c r="AY5415" s="215" t="s">
        <v>525</v>
      </c>
    </row>
    <row r="5416" spans="2:51" s="15" customFormat="1" ht="11.25">
      <c r="B5416" s="227"/>
      <c r="C5416" s="228"/>
      <c r="D5416" s="206" t="s">
        <v>546</v>
      </c>
      <c r="E5416" s="229" t="s">
        <v>19</v>
      </c>
      <c r="F5416" s="230" t="s">
        <v>2082</v>
      </c>
      <c r="G5416" s="228"/>
      <c r="H5416" s="229" t="s">
        <v>19</v>
      </c>
      <c r="I5416" s="231"/>
      <c r="J5416" s="228"/>
      <c r="K5416" s="228"/>
      <c r="L5416" s="232"/>
      <c r="M5416" s="233"/>
      <c r="N5416" s="234"/>
      <c r="O5416" s="234"/>
      <c r="P5416" s="234"/>
      <c r="Q5416" s="234"/>
      <c r="R5416" s="234"/>
      <c r="S5416" s="234"/>
      <c r="T5416" s="235"/>
      <c r="AT5416" s="236" t="s">
        <v>546</v>
      </c>
      <c r="AU5416" s="236" t="s">
        <v>85</v>
      </c>
      <c r="AV5416" s="15" t="s">
        <v>79</v>
      </c>
      <c r="AW5416" s="15" t="s">
        <v>33</v>
      </c>
      <c r="AX5416" s="15" t="s">
        <v>72</v>
      </c>
      <c r="AY5416" s="236" t="s">
        <v>525</v>
      </c>
    </row>
    <row r="5417" spans="2:51" s="13" customFormat="1" ht="11.25">
      <c r="B5417" s="204"/>
      <c r="C5417" s="205"/>
      <c r="D5417" s="206" t="s">
        <v>546</v>
      </c>
      <c r="E5417" s="207" t="s">
        <v>19</v>
      </c>
      <c r="F5417" s="208" t="s">
        <v>4986</v>
      </c>
      <c r="G5417" s="205"/>
      <c r="H5417" s="209">
        <v>4.3499999999999996</v>
      </c>
      <c r="I5417" s="210"/>
      <c r="J5417" s="205"/>
      <c r="K5417" s="205"/>
      <c r="L5417" s="211"/>
      <c r="M5417" s="212"/>
      <c r="N5417" s="213"/>
      <c r="O5417" s="213"/>
      <c r="P5417" s="213"/>
      <c r="Q5417" s="213"/>
      <c r="R5417" s="213"/>
      <c r="S5417" s="213"/>
      <c r="T5417" s="214"/>
      <c r="AT5417" s="215" t="s">
        <v>546</v>
      </c>
      <c r="AU5417" s="215" t="s">
        <v>85</v>
      </c>
      <c r="AV5417" s="13" t="s">
        <v>85</v>
      </c>
      <c r="AW5417" s="13" t="s">
        <v>33</v>
      </c>
      <c r="AX5417" s="13" t="s">
        <v>72</v>
      </c>
      <c r="AY5417" s="215" t="s">
        <v>525</v>
      </c>
    </row>
    <row r="5418" spans="2:51" s="15" customFormat="1" ht="11.25">
      <c r="B5418" s="227"/>
      <c r="C5418" s="228"/>
      <c r="D5418" s="206" t="s">
        <v>546</v>
      </c>
      <c r="E5418" s="229" t="s">
        <v>19</v>
      </c>
      <c r="F5418" s="230" t="s">
        <v>2085</v>
      </c>
      <c r="G5418" s="228"/>
      <c r="H5418" s="229" t="s">
        <v>19</v>
      </c>
      <c r="I5418" s="231"/>
      <c r="J5418" s="228"/>
      <c r="K5418" s="228"/>
      <c r="L5418" s="232"/>
      <c r="M5418" s="233"/>
      <c r="N5418" s="234"/>
      <c r="O5418" s="234"/>
      <c r="P5418" s="234"/>
      <c r="Q5418" s="234"/>
      <c r="R5418" s="234"/>
      <c r="S5418" s="234"/>
      <c r="T5418" s="235"/>
      <c r="AT5418" s="236" t="s">
        <v>546</v>
      </c>
      <c r="AU5418" s="236" t="s">
        <v>85</v>
      </c>
      <c r="AV5418" s="15" t="s">
        <v>79</v>
      </c>
      <c r="AW5418" s="15" t="s">
        <v>33</v>
      </c>
      <c r="AX5418" s="15" t="s">
        <v>72</v>
      </c>
      <c r="AY5418" s="236" t="s">
        <v>525</v>
      </c>
    </row>
    <row r="5419" spans="2:51" s="13" customFormat="1" ht="11.25">
      <c r="B5419" s="204"/>
      <c r="C5419" s="205"/>
      <c r="D5419" s="206" t="s">
        <v>546</v>
      </c>
      <c r="E5419" s="207" t="s">
        <v>19</v>
      </c>
      <c r="F5419" s="208" t="s">
        <v>4984</v>
      </c>
      <c r="G5419" s="205"/>
      <c r="H5419" s="209">
        <v>4</v>
      </c>
      <c r="I5419" s="210"/>
      <c r="J5419" s="205"/>
      <c r="K5419" s="205"/>
      <c r="L5419" s="211"/>
      <c r="M5419" s="212"/>
      <c r="N5419" s="213"/>
      <c r="O5419" s="213"/>
      <c r="P5419" s="213"/>
      <c r="Q5419" s="213"/>
      <c r="R5419" s="213"/>
      <c r="S5419" s="213"/>
      <c r="T5419" s="214"/>
      <c r="AT5419" s="215" t="s">
        <v>546</v>
      </c>
      <c r="AU5419" s="215" t="s">
        <v>85</v>
      </c>
      <c r="AV5419" s="13" t="s">
        <v>85</v>
      </c>
      <c r="AW5419" s="13" t="s">
        <v>33</v>
      </c>
      <c r="AX5419" s="13" t="s">
        <v>72</v>
      </c>
      <c r="AY5419" s="215" t="s">
        <v>525</v>
      </c>
    </row>
    <row r="5420" spans="2:51" s="15" customFormat="1" ht="11.25">
      <c r="B5420" s="227"/>
      <c r="C5420" s="228"/>
      <c r="D5420" s="206" t="s">
        <v>546</v>
      </c>
      <c r="E5420" s="229" t="s">
        <v>19</v>
      </c>
      <c r="F5420" s="230" t="s">
        <v>2087</v>
      </c>
      <c r="G5420" s="228"/>
      <c r="H5420" s="229" t="s">
        <v>19</v>
      </c>
      <c r="I5420" s="231"/>
      <c r="J5420" s="228"/>
      <c r="K5420" s="228"/>
      <c r="L5420" s="232"/>
      <c r="M5420" s="233"/>
      <c r="N5420" s="234"/>
      <c r="O5420" s="234"/>
      <c r="P5420" s="234"/>
      <c r="Q5420" s="234"/>
      <c r="R5420" s="234"/>
      <c r="S5420" s="234"/>
      <c r="T5420" s="235"/>
      <c r="AT5420" s="236" t="s">
        <v>546</v>
      </c>
      <c r="AU5420" s="236" t="s">
        <v>85</v>
      </c>
      <c r="AV5420" s="15" t="s">
        <v>79</v>
      </c>
      <c r="AW5420" s="15" t="s">
        <v>33</v>
      </c>
      <c r="AX5420" s="15" t="s">
        <v>72</v>
      </c>
      <c r="AY5420" s="236" t="s">
        <v>525</v>
      </c>
    </row>
    <row r="5421" spans="2:51" s="13" customFormat="1" ht="11.25">
      <c r="B5421" s="204"/>
      <c r="C5421" s="205"/>
      <c r="D5421" s="206" t="s">
        <v>546</v>
      </c>
      <c r="E5421" s="207" t="s">
        <v>19</v>
      </c>
      <c r="F5421" s="208" t="s">
        <v>4986</v>
      </c>
      <c r="G5421" s="205"/>
      <c r="H5421" s="209">
        <v>4.3499999999999996</v>
      </c>
      <c r="I5421" s="210"/>
      <c r="J5421" s="205"/>
      <c r="K5421" s="205"/>
      <c r="L5421" s="211"/>
      <c r="M5421" s="212"/>
      <c r="N5421" s="213"/>
      <c r="O5421" s="213"/>
      <c r="P5421" s="213"/>
      <c r="Q5421" s="213"/>
      <c r="R5421" s="213"/>
      <c r="S5421" s="213"/>
      <c r="T5421" s="214"/>
      <c r="AT5421" s="215" t="s">
        <v>546</v>
      </c>
      <c r="AU5421" s="215" t="s">
        <v>85</v>
      </c>
      <c r="AV5421" s="13" t="s">
        <v>85</v>
      </c>
      <c r="AW5421" s="13" t="s">
        <v>33</v>
      </c>
      <c r="AX5421" s="13" t="s">
        <v>72</v>
      </c>
      <c r="AY5421" s="215" t="s">
        <v>525</v>
      </c>
    </row>
    <row r="5422" spans="2:51" s="15" customFormat="1" ht="11.25">
      <c r="B5422" s="227"/>
      <c r="C5422" s="228"/>
      <c r="D5422" s="206" t="s">
        <v>546</v>
      </c>
      <c r="E5422" s="229" t="s">
        <v>19</v>
      </c>
      <c r="F5422" s="230" t="s">
        <v>2091</v>
      </c>
      <c r="G5422" s="228"/>
      <c r="H5422" s="229" t="s">
        <v>19</v>
      </c>
      <c r="I5422" s="231"/>
      <c r="J5422" s="228"/>
      <c r="K5422" s="228"/>
      <c r="L5422" s="232"/>
      <c r="M5422" s="233"/>
      <c r="N5422" s="234"/>
      <c r="O5422" s="234"/>
      <c r="P5422" s="234"/>
      <c r="Q5422" s="234"/>
      <c r="R5422" s="234"/>
      <c r="S5422" s="234"/>
      <c r="T5422" s="235"/>
      <c r="AT5422" s="236" t="s">
        <v>546</v>
      </c>
      <c r="AU5422" s="236" t="s">
        <v>85</v>
      </c>
      <c r="AV5422" s="15" t="s">
        <v>79</v>
      </c>
      <c r="AW5422" s="15" t="s">
        <v>33</v>
      </c>
      <c r="AX5422" s="15" t="s">
        <v>72</v>
      </c>
      <c r="AY5422" s="236" t="s">
        <v>525</v>
      </c>
    </row>
    <row r="5423" spans="2:51" s="13" customFormat="1" ht="11.25">
      <c r="B5423" s="204"/>
      <c r="C5423" s="205"/>
      <c r="D5423" s="206" t="s">
        <v>546</v>
      </c>
      <c r="E5423" s="207" t="s">
        <v>19</v>
      </c>
      <c r="F5423" s="208" t="s">
        <v>4986</v>
      </c>
      <c r="G5423" s="205"/>
      <c r="H5423" s="209">
        <v>4.3499999999999996</v>
      </c>
      <c r="I5423" s="210"/>
      <c r="J5423" s="205"/>
      <c r="K5423" s="205"/>
      <c r="L5423" s="211"/>
      <c r="M5423" s="212"/>
      <c r="N5423" s="213"/>
      <c r="O5423" s="213"/>
      <c r="P5423" s="213"/>
      <c r="Q5423" s="213"/>
      <c r="R5423" s="213"/>
      <c r="S5423" s="213"/>
      <c r="T5423" s="214"/>
      <c r="AT5423" s="215" t="s">
        <v>546</v>
      </c>
      <c r="AU5423" s="215" t="s">
        <v>85</v>
      </c>
      <c r="AV5423" s="13" t="s">
        <v>85</v>
      </c>
      <c r="AW5423" s="13" t="s">
        <v>33</v>
      </c>
      <c r="AX5423" s="13" t="s">
        <v>72</v>
      </c>
      <c r="AY5423" s="215" t="s">
        <v>525</v>
      </c>
    </row>
    <row r="5424" spans="2:51" s="15" customFormat="1" ht="11.25">
      <c r="B5424" s="227"/>
      <c r="C5424" s="228"/>
      <c r="D5424" s="206" t="s">
        <v>546</v>
      </c>
      <c r="E5424" s="229" t="s">
        <v>19</v>
      </c>
      <c r="F5424" s="230" t="s">
        <v>2107</v>
      </c>
      <c r="G5424" s="228"/>
      <c r="H5424" s="229" t="s">
        <v>19</v>
      </c>
      <c r="I5424" s="231"/>
      <c r="J5424" s="228"/>
      <c r="K5424" s="228"/>
      <c r="L5424" s="232"/>
      <c r="M5424" s="233"/>
      <c r="N5424" s="234"/>
      <c r="O5424" s="234"/>
      <c r="P5424" s="234"/>
      <c r="Q5424" s="234"/>
      <c r="R5424" s="234"/>
      <c r="S5424" s="234"/>
      <c r="T5424" s="235"/>
      <c r="AT5424" s="236" t="s">
        <v>546</v>
      </c>
      <c r="AU5424" s="236" t="s">
        <v>85</v>
      </c>
      <c r="AV5424" s="15" t="s">
        <v>79</v>
      </c>
      <c r="AW5424" s="15" t="s">
        <v>33</v>
      </c>
      <c r="AX5424" s="15" t="s">
        <v>72</v>
      </c>
      <c r="AY5424" s="236" t="s">
        <v>525</v>
      </c>
    </row>
    <row r="5425" spans="1:65" s="13" customFormat="1" ht="11.25">
      <c r="B5425" s="204"/>
      <c r="C5425" s="205"/>
      <c r="D5425" s="206" t="s">
        <v>546</v>
      </c>
      <c r="E5425" s="207" t="s">
        <v>19</v>
      </c>
      <c r="F5425" s="208" t="s">
        <v>4986</v>
      </c>
      <c r="G5425" s="205"/>
      <c r="H5425" s="209">
        <v>4.3499999999999996</v>
      </c>
      <c r="I5425" s="210"/>
      <c r="J5425" s="205"/>
      <c r="K5425" s="205"/>
      <c r="L5425" s="211"/>
      <c r="M5425" s="212"/>
      <c r="N5425" s="213"/>
      <c r="O5425" s="213"/>
      <c r="P5425" s="213"/>
      <c r="Q5425" s="213"/>
      <c r="R5425" s="213"/>
      <c r="S5425" s="213"/>
      <c r="T5425" s="214"/>
      <c r="AT5425" s="215" t="s">
        <v>546</v>
      </c>
      <c r="AU5425" s="215" t="s">
        <v>85</v>
      </c>
      <c r="AV5425" s="13" t="s">
        <v>85</v>
      </c>
      <c r="AW5425" s="13" t="s">
        <v>33</v>
      </c>
      <c r="AX5425" s="13" t="s">
        <v>72</v>
      </c>
      <c r="AY5425" s="215" t="s">
        <v>525</v>
      </c>
    </row>
    <row r="5426" spans="1:65" s="15" customFormat="1" ht="11.25">
      <c r="B5426" s="227"/>
      <c r="C5426" s="228"/>
      <c r="D5426" s="206" t="s">
        <v>546</v>
      </c>
      <c r="E5426" s="229" t="s">
        <v>19</v>
      </c>
      <c r="F5426" s="230" t="s">
        <v>2113</v>
      </c>
      <c r="G5426" s="228"/>
      <c r="H5426" s="229" t="s">
        <v>19</v>
      </c>
      <c r="I5426" s="231"/>
      <c r="J5426" s="228"/>
      <c r="K5426" s="228"/>
      <c r="L5426" s="232"/>
      <c r="M5426" s="233"/>
      <c r="N5426" s="234"/>
      <c r="O5426" s="234"/>
      <c r="P5426" s="234"/>
      <c r="Q5426" s="234"/>
      <c r="R5426" s="234"/>
      <c r="S5426" s="234"/>
      <c r="T5426" s="235"/>
      <c r="AT5426" s="236" t="s">
        <v>546</v>
      </c>
      <c r="AU5426" s="236" t="s">
        <v>85</v>
      </c>
      <c r="AV5426" s="15" t="s">
        <v>79</v>
      </c>
      <c r="AW5426" s="15" t="s">
        <v>33</v>
      </c>
      <c r="AX5426" s="15" t="s">
        <v>72</v>
      </c>
      <c r="AY5426" s="236" t="s">
        <v>525</v>
      </c>
    </row>
    <row r="5427" spans="1:65" s="13" customFormat="1" ht="11.25">
      <c r="B5427" s="204"/>
      <c r="C5427" s="205"/>
      <c r="D5427" s="206" t="s">
        <v>546</v>
      </c>
      <c r="E5427" s="207" t="s">
        <v>19</v>
      </c>
      <c r="F5427" s="208" t="s">
        <v>4986</v>
      </c>
      <c r="G5427" s="205"/>
      <c r="H5427" s="209">
        <v>4.3499999999999996</v>
      </c>
      <c r="I5427" s="210"/>
      <c r="J5427" s="205"/>
      <c r="K5427" s="205"/>
      <c r="L5427" s="211"/>
      <c r="M5427" s="212"/>
      <c r="N5427" s="213"/>
      <c r="O5427" s="213"/>
      <c r="P5427" s="213"/>
      <c r="Q5427" s="213"/>
      <c r="R5427" s="213"/>
      <c r="S5427" s="213"/>
      <c r="T5427" s="214"/>
      <c r="AT5427" s="215" t="s">
        <v>546</v>
      </c>
      <c r="AU5427" s="215" t="s">
        <v>85</v>
      </c>
      <c r="AV5427" s="13" t="s">
        <v>85</v>
      </c>
      <c r="AW5427" s="13" t="s">
        <v>33</v>
      </c>
      <c r="AX5427" s="13" t="s">
        <v>72</v>
      </c>
      <c r="AY5427" s="215" t="s">
        <v>525</v>
      </c>
    </row>
    <row r="5428" spans="1:65" s="15" customFormat="1" ht="11.25">
      <c r="B5428" s="227"/>
      <c r="C5428" s="228"/>
      <c r="D5428" s="206" t="s">
        <v>546</v>
      </c>
      <c r="E5428" s="229" t="s">
        <v>19</v>
      </c>
      <c r="F5428" s="230" t="s">
        <v>2115</v>
      </c>
      <c r="G5428" s="228"/>
      <c r="H5428" s="229" t="s">
        <v>19</v>
      </c>
      <c r="I5428" s="231"/>
      <c r="J5428" s="228"/>
      <c r="K5428" s="228"/>
      <c r="L5428" s="232"/>
      <c r="M5428" s="233"/>
      <c r="N5428" s="234"/>
      <c r="O5428" s="234"/>
      <c r="P5428" s="234"/>
      <c r="Q5428" s="234"/>
      <c r="R5428" s="234"/>
      <c r="S5428" s="234"/>
      <c r="T5428" s="235"/>
      <c r="AT5428" s="236" t="s">
        <v>546</v>
      </c>
      <c r="AU5428" s="236" t="s">
        <v>85</v>
      </c>
      <c r="AV5428" s="15" t="s">
        <v>79</v>
      </c>
      <c r="AW5428" s="15" t="s">
        <v>33</v>
      </c>
      <c r="AX5428" s="15" t="s">
        <v>72</v>
      </c>
      <c r="AY5428" s="236" t="s">
        <v>525</v>
      </c>
    </row>
    <row r="5429" spans="1:65" s="13" customFormat="1" ht="11.25">
      <c r="B5429" s="204"/>
      <c r="C5429" s="205"/>
      <c r="D5429" s="206" t="s">
        <v>546</v>
      </c>
      <c r="E5429" s="207" t="s">
        <v>19</v>
      </c>
      <c r="F5429" s="208" t="s">
        <v>4991</v>
      </c>
      <c r="G5429" s="205"/>
      <c r="H5429" s="209">
        <v>2.85</v>
      </c>
      <c r="I5429" s="210"/>
      <c r="J5429" s="205"/>
      <c r="K5429" s="205"/>
      <c r="L5429" s="211"/>
      <c r="M5429" s="212"/>
      <c r="N5429" s="213"/>
      <c r="O5429" s="213"/>
      <c r="P5429" s="213"/>
      <c r="Q5429" s="213"/>
      <c r="R5429" s="213"/>
      <c r="S5429" s="213"/>
      <c r="T5429" s="214"/>
      <c r="AT5429" s="215" t="s">
        <v>546</v>
      </c>
      <c r="AU5429" s="215" t="s">
        <v>85</v>
      </c>
      <c r="AV5429" s="13" t="s">
        <v>85</v>
      </c>
      <c r="AW5429" s="13" t="s">
        <v>33</v>
      </c>
      <c r="AX5429" s="13" t="s">
        <v>72</v>
      </c>
      <c r="AY5429" s="215" t="s">
        <v>525</v>
      </c>
    </row>
    <row r="5430" spans="1:65" s="15" customFormat="1" ht="11.25">
      <c r="B5430" s="227"/>
      <c r="C5430" s="228"/>
      <c r="D5430" s="206" t="s">
        <v>546</v>
      </c>
      <c r="E5430" s="229" t="s">
        <v>19</v>
      </c>
      <c r="F5430" s="230" t="s">
        <v>2119</v>
      </c>
      <c r="G5430" s="228"/>
      <c r="H5430" s="229" t="s">
        <v>19</v>
      </c>
      <c r="I5430" s="231"/>
      <c r="J5430" s="228"/>
      <c r="K5430" s="228"/>
      <c r="L5430" s="232"/>
      <c r="M5430" s="233"/>
      <c r="N5430" s="234"/>
      <c r="O5430" s="234"/>
      <c r="P5430" s="234"/>
      <c r="Q5430" s="234"/>
      <c r="R5430" s="234"/>
      <c r="S5430" s="234"/>
      <c r="T5430" s="235"/>
      <c r="AT5430" s="236" t="s">
        <v>546</v>
      </c>
      <c r="AU5430" s="236" t="s">
        <v>85</v>
      </c>
      <c r="AV5430" s="15" t="s">
        <v>79</v>
      </c>
      <c r="AW5430" s="15" t="s">
        <v>33</v>
      </c>
      <c r="AX5430" s="15" t="s">
        <v>72</v>
      </c>
      <c r="AY5430" s="236" t="s">
        <v>525</v>
      </c>
    </row>
    <row r="5431" spans="1:65" s="13" customFormat="1" ht="11.25">
      <c r="B5431" s="204"/>
      <c r="C5431" s="205"/>
      <c r="D5431" s="206" t="s">
        <v>546</v>
      </c>
      <c r="E5431" s="207" t="s">
        <v>19</v>
      </c>
      <c r="F5431" s="208" t="s">
        <v>4984</v>
      </c>
      <c r="G5431" s="205"/>
      <c r="H5431" s="209">
        <v>4</v>
      </c>
      <c r="I5431" s="210"/>
      <c r="J5431" s="205"/>
      <c r="K5431" s="205"/>
      <c r="L5431" s="211"/>
      <c r="M5431" s="212"/>
      <c r="N5431" s="213"/>
      <c r="O5431" s="213"/>
      <c r="P5431" s="213"/>
      <c r="Q5431" s="213"/>
      <c r="R5431" s="213"/>
      <c r="S5431" s="213"/>
      <c r="T5431" s="214"/>
      <c r="AT5431" s="215" t="s">
        <v>546</v>
      </c>
      <c r="AU5431" s="215" t="s">
        <v>85</v>
      </c>
      <c r="AV5431" s="13" t="s">
        <v>85</v>
      </c>
      <c r="AW5431" s="13" t="s">
        <v>33</v>
      </c>
      <c r="AX5431" s="13" t="s">
        <v>72</v>
      </c>
      <c r="AY5431" s="215" t="s">
        <v>525</v>
      </c>
    </row>
    <row r="5432" spans="1:65" s="15" customFormat="1" ht="11.25">
      <c r="B5432" s="227"/>
      <c r="C5432" s="228"/>
      <c r="D5432" s="206" t="s">
        <v>546</v>
      </c>
      <c r="E5432" s="229" t="s">
        <v>19</v>
      </c>
      <c r="F5432" s="230" t="s">
        <v>2120</v>
      </c>
      <c r="G5432" s="228"/>
      <c r="H5432" s="229" t="s">
        <v>19</v>
      </c>
      <c r="I5432" s="231"/>
      <c r="J5432" s="228"/>
      <c r="K5432" s="228"/>
      <c r="L5432" s="232"/>
      <c r="M5432" s="233"/>
      <c r="N5432" s="234"/>
      <c r="O5432" s="234"/>
      <c r="P5432" s="234"/>
      <c r="Q5432" s="234"/>
      <c r="R5432" s="234"/>
      <c r="S5432" s="234"/>
      <c r="T5432" s="235"/>
      <c r="AT5432" s="236" t="s">
        <v>546</v>
      </c>
      <c r="AU5432" s="236" t="s">
        <v>85</v>
      </c>
      <c r="AV5432" s="15" t="s">
        <v>79</v>
      </c>
      <c r="AW5432" s="15" t="s">
        <v>33</v>
      </c>
      <c r="AX5432" s="15" t="s">
        <v>72</v>
      </c>
      <c r="AY5432" s="236" t="s">
        <v>525</v>
      </c>
    </row>
    <row r="5433" spans="1:65" s="13" customFormat="1" ht="11.25">
      <c r="B5433" s="204"/>
      <c r="C5433" s="205"/>
      <c r="D5433" s="206" t="s">
        <v>546</v>
      </c>
      <c r="E5433" s="207" t="s">
        <v>19</v>
      </c>
      <c r="F5433" s="208" t="s">
        <v>4986</v>
      </c>
      <c r="G5433" s="205"/>
      <c r="H5433" s="209">
        <v>4.3499999999999996</v>
      </c>
      <c r="I5433" s="210"/>
      <c r="J5433" s="205"/>
      <c r="K5433" s="205"/>
      <c r="L5433" s="211"/>
      <c r="M5433" s="212"/>
      <c r="N5433" s="213"/>
      <c r="O5433" s="213"/>
      <c r="P5433" s="213"/>
      <c r="Q5433" s="213"/>
      <c r="R5433" s="213"/>
      <c r="S5433" s="213"/>
      <c r="T5433" s="214"/>
      <c r="AT5433" s="215" t="s">
        <v>546</v>
      </c>
      <c r="AU5433" s="215" t="s">
        <v>85</v>
      </c>
      <c r="AV5433" s="13" t="s">
        <v>85</v>
      </c>
      <c r="AW5433" s="13" t="s">
        <v>33</v>
      </c>
      <c r="AX5433" s="13" t="s">
        <v>72</v>
      </c>
      <c r="AY5433" s="215" t="s">
        <v>525</v>
      </c>
    </row>
    <row r="5434" spans="1:65" s="15" customFormat="1" ht="11.25">
      <c r="B5434" s="227"/>
      <c r="C5434" s="228"/>
      <c r="D5434" s="206" t="s">
        <v>546</v>
      </c>
      <c r="E5434" s="229" t="s">
        <v>19</v>
      </c>
      <c r="F5434" s="230" t="s">
        <v>2124</v>
      </c>
      <c r="G5434" s="228"/>
      <c r="H5434" s="229" t="s">
        <v>19</v>
      </c>
      <c r="I5434" s="231"/>
      <c r="J5434" s="228"/>
      <c r="K5434" s="228"/>
      <c r="L5434" s="232"/>
      <c r="M5434" s="233"/>
      <c r="N5434" s="234"/>
      <c r="O5434" s="234"/>
      <c r="P5434" s="234"/>
      <c r="Q5434" s="234"/>
      <c r="R5434" s="234"/>
      <c r="S5434" s="234"/>
      <c r="T5434" s="235"/>
      <c r="AT5434" s="236" t="s">
        <v>546</v>
      </c>
      <c r="AU5434" s="236" t="s">
        <v>85</v>
      </c>
      <c r="AV5434" s="15" t="s">
        <v>79</v>
      </c>
      <c r="AW5434" s="15" t="s">
        <v>33</v>
      </c>
      <c r="AX5434" s="15" t="s">
        <v>72</v>
      </c>
      <c r="AY5434" s="236" t="s">
        <v>525</v>
      </c>
    </row>
    <row r="5435" spans="1:65" s="13" customFormat="1" ht="11.25">
      <c r="B5435" s="204"/>
      <c r="C5435" s="205"/>
      <c r="D5435" s="206" t="s">
        <v>546</v>
      </c>
      <c r="E5435" s="207" t="s">
        <v>19</v>
      </c>
      <c r="F5435" s="208" t="s">
        <v>4986</v>
      </c>
      <c r="G5435" s="205"/>
      <c r="H5435" s="209">
        <v>4.3499999999999996</v>
      </c>
      <c r="I5435" s="210"/>
      <c r="J5435" s="205"/>
      <c r="K5435" s="205"/>
      <c r="L5435" s="211"/>
      <c r="M5435" s="212"/>
      <c r="N5435" s="213"/>
      <c r="O5435" s="213"/>
      <c r="P5435" s="213"/>
      <c r="Q5435" s="213"/>
      <c r="R5435" s="213"/>
      <c r="S5435" s="213"/>
      <c r="T5435" s="214"/>
      <c r="AT5435" s="215" t="s">
        <v>546</v>
      </c>
      <c r="AU5435" s="215" t="s">
        <v>85</v>
      </c>
      <c r="AV5435" s="13" t="s">
        <v>85</v>
      </c>
      <c r="AW5435" s="13" t="s">
        <v>33</v>
      </c>
      <c r="AX5435" s="13" t="s">
        <v>72</v>
      </c>
      <c r="AY5435" s="215" t="s">
        <v>525</v>
      </c>
    </row>
    <row r="5436" spans="1:65" s="16" customFormat="1" ht="11.25">
      <c r="B5436" s="237"/>
      <c r="C5436" s="238"/>
      <c r="D5436" s="206" t="s">
        <v>546</v>
      </c>
      <c r="E5436" s="239" t="s">
        <v>357</v>
      </c>
      <c r="F5436" s="240" t="s">
        <v>590</v>
      </c>
      <c r="G5436" s="238"/>
      <c r="H5436" s="241">
        <v>101.41500000000001</v>
      </c>
      <c r="I5436" s="242"/>
      <c r="J5436" s="238"/>
      <c r="K5436" s="238"/>
      <c r="L5436" s="243"/>
      <c r="M5436" s="244"/>
      <c r="N5436" s="245"/>
      <c r="O5436" s="245"/>
      <c r="P5436" s="245"/>
      <c r="Q5436" s="245"/>
      <c r="R5436" s="245"/>
      <c r="S5436" s="245"/>
      <c r="T5436" s="246"/>
      <c r="AT5436" s="247" t="s">
        <v>546</v>
      </c>
      <c r="AU5436" s="247" t="s">
        <v>85</v>
      </c>
      <c r="AV5436" s="16" t="s">
        <v>573</v>
      </c>
      <c r="AW5436" s="16" t="s">
        <v>33</v>
      </c>
      <c r="AX5436" s="16" t="s">
        <v>72</v>
      </c>
      <c r="AY5436" s="247" t="s">
        <v>525</v>
      </c>
    </row>
    <row r="5437" spans="1:65" s="14" customFormat="1" ht="11.25">
      <c r="B5437" s="216"/>
      <c r="C5437" s="217"/>
      <c r="D5437" s="206" t="s">
        <v>546</v>
      </c>
      <c r="E5437" s="218" t="s">
        <v>19</v>
      </c>
      <c r="F5437" s="219" t="s">
        <v>552</v>
      </c>
      <c r="G5437" s="217"/>
      <c r="H5437" s="220">
        <v>101.41500000000001</v>
      </c>
      <c r="I5437" s="221"/>
      <c r="J5437" s="217"/>
      <c r="K5437" s="217"/>
      <c r="L5437" s="222"/>
      <c r="M5437" s="223"/>
      <c r="N5437" s="224"/>
      <c r="O5437" s="224"/>
      <c r="P5437" s="224"/>
      <c r="Q5437" s="224"/>
      <c r="R5437" s="224"/>
      <c r="S5437" s="224"/>
      <c r="T5437" s="225"/>
      <c r="AT5437" s="226" t="s">
        <v>546</v>
      </c>
      <c r="AU5437" s="226" t="s">
        <v>85</v>
      </c>
      <c r="AV5437" s="14" t="s">
        <v>537</v>
      </c>
      <c r="AW5437" s="14" t="s">
        <v>33</v>
      </c>
      <c r="AX5437" s="14" t="s">
        <v>79</v>
      </c>
      <c r="AY5437" s="226" t="s">
        <v>525</v>
      </c>
    </row>
    <row r="5438" spans="1:65" s="2" customFormat="1" ht="16.5" customHeight="1">
      <c r="A5438" s="38"/>
      <c r="B5438" s="39"/>
      <c r="C5438" s="248" t="s">
        <v>4992</v>
      </c>
      <c r="D5438" s="248" t="s">
        <v>369</v>
      </c>
      <c r="E5438" s="249" t="s">
        <v>4993</v>
      </c>
      <c r="F5438" s="250" t="s">
        <v>4994</v>
      </c>
      <c r="G5438" s="251" t="s">
        <v>128</v>
      </c>
      <c r="H5438" s="252">
        <v>106.486</v>
      </c>
      <c r="I5438" s="253"/>
      <c r="J5438" s="254">
        <f>ROUND(I5438*H5438,2)</f>
        <v>0</v>
      </c>
      <c r="K5438" s="250" t="s">
        <v>19</v>
      </c>
      <c r="L5438" s="255"/>
      <c r="M5438" s="256" t="s">
        <v>19</v>
      </c>
      <c r="N5438" s="257" t="s">
        <v>44</v>
      </c>
      <c r="O5438" s="68"/>
      <c r="P5438" s="195">
        <f>O5438*H5438</f>
        <v>0</v>
      </c>
      <c r="Q5438" s="195">
        <v>3.2000000000000003E-4</v>
      </c>
      <c r="R5438" s="195">
        <f>Q5438*H5438</f>
        <v>3.4075520000000005E-2</v>
      </c>
      <c r="S5438" s="195">
        <v>0</v>
      </c>
      <c r="T5438" s="196">
        <f>S5438*H5438</f>
        <v>0</v>
      </c>
      <c r="U5438" s="38"/>
      <c r="V5438" s="38"/>
      <c r="W5438" s="38"/>
      <c r="X5438" s="38"/>
      <c r="Y5438" s="38"/>
      <c r="Z5438" s="38"/>
      <c r="AA5438" s="38"/>
      <c r="AB5438" s="38"/>
      <c r="AC5438" s="38"/>
      <c r="AD5438" s="38"/>
      <c r="AE5438" s="38"/>
      <c r="AR5438" s="197" t="s">
        <v>839</v>
      </c>
      <c r="AT5438" s="197" t="s">
        <v>369</v>
      </c>
      <c r="AU5438" s="197" t="s">
        <v>85</v>
      </c>
      <c r="AY5438" s="21" t="s">
        <v>525</v>
      </c>
      <c r="BE5438" s="198">
        <f>IF(N5438="základní",J5438,0)</f>
        <v>0</v>
      </c>
      <c r="BF5438" s="198">
        <f>IF(N5438="snížená",J5438,0)</f>
        <v>0</v>
      </c>
      <c r="BG5438" s="198">
        <f>IF(N5438="zákl. přenesená",J5438,0)</f>
        <v>0</v>
      </c>
      <c r="BH5438" s="198">
        <f>IF(N5438="sníž. přenesená",J5438,0)</f>
        <v>0</v>
      </c>
      <c r="BI5438" s="198">
        <f>IF(N5438="nulová",J5438,0)</f>
        <v>0</v>
      </c>
      <c r="BJ5438" s="21" t="s">
        <v>85</v>
      </c>
      <c r="BK5438" s="198">
        <f>ROUND(I5438*H5438,2)</f>
        <v>0</v>
      </c>
      <c r="BL5438" s="21" t="s">
        <v>642</v>
      </c>
      <c r="BM5438" s="197" t="s">
        <v>4995</v>
      </c>
    </row>
    <row r="5439" spans="1:65" s="13" customFormat="1" ht="11.25">
      <c r="B5439" s="204"/>
      <c r="C5439" s="205"/>
      <c r="D5439" s="206" t="s">
        <v>546</v>
      </c>
      <c r="E5439" s="207" t="s">
        <v>19</v>
      </c>
      <c r="F5439" s="208" t="s">
        <v>357</v>
      </c>
      <c r="G5439" s="205"/>
      <c r="H5439" s="209">
        <v>101.41500000000001</v>
      </c>
      <c r="I5439" s="210"/>
      <c r="J5439" s="205"/>
      <c r="K5439" s="205"/>
      <c r="L5439" s="211"/>
      <c r="M5439" s="212"/>
      <c r="N5439" s="213"/>
      <c r="O5439" s="213"/>
      <c r="P5439" s="213"/>
      <c r="Q5439" s="213"/>
      <c r="R5439" s="213"/>
      <c r="S5439" s="213"/>
      <c r="T5439" s="214"/>
      <c r="AT5439" s="215" t="s">
        <v>546</v>
      </c>
      <c r="AU5439" s="215" t="s">
        <v>85</v>
      </c>
      <c r="AV5439" s="13" t="s">
        <v>85</v>
      </c>
      <c r="AW5439" s="13" t="s">
        <v>33</v>
      </c>
      <c r="AX5439" s="13" t="s">
        <v>79</v>
      </c>
      <c r="AY5439" s="215" t="s">
        <v>525</v>
      </c>
    </row>
    <row r="5440" spans="1:65" s="13" customFormat="1" ht="11.25">
      <c r="B5440" s="204"/>
      <c r="C5440" s="205"/>
      <c r="D5440" s="206" t="s">
        <v>546</v>
      </c>
      <c r="E5440" s="205"/>
      <c r="F5440" s="208" t="s">
        <v>4996</v>
      </c>
      <c r="G5440" s="205"/>
      <c r="H5440" s="209">
        <v>106.486</v>
      </c>
      <c r="I5440" s="210"/>
      <c r="J5440" s="205"/>
      <c r="K5440" s="205"/>
      <c r="L5440" s="211"/>
      <c r="M5440" s="212"/>
      <c r="N5440" s="213"/>
      <c r="O5440" s="213"/>
      <c r="P5440" s="213"/>
      <c r="Q5440" s="213"/>
      <c r="R5440" s="213"/>
      <c r="S5440" s="213"/>
      <c r="T5440" s="214"/>
      <c r="AT5440" s="215" t="s">
        <v>546</v>
      </c>
      <c r="AU5440" s="215" t="s">
        <v>85</v>
      </c>
      <c r="AV5440" s="13" t="s">
        <v>85</v>
      </c>
      <c r="AW5440" s="13" t="s">
        <v>4</v>
      </c>
      <c r="AX5440" s="13" t="s">
        <v>79</v>
      </c>
      <c r="AY5440" s="215" t="s">
        <v>525</v>
      </c>
    </row>
    <row r="5441" spans="1:65" s="2" customFormat="1" ht="37.9" customHeight="1">
      <c r="A5441" s="38"/>
      <c r="B5441" s="39"/>
      <c r="C5441" s="186" t="s">
        <v>4997</v>
      </c>
      <c r="D5441" s="186" t="s">
        <v>533</v>
      </c>
      <c r="E5441" s="187" t="s">
        <v>4998</v>
      </c>
      <c r="F5441" s="188" t="s">
        <v>4999</v>
      </c>
      <c r="G5441" s="189" t="s">
        <v>132</v>
      </c>
      <c r="H5441" s="190">
        <v>939.755</v>
      </c>
      <c r="I5441" s="191"/>
      <c r="J5441" s="192">
        <f>ROUND(I5441*H5441,2)</f>
        <v>0</v>
      </c>
      <c r="K5441" s="188" t="s">
        <v>536</v>
      </c>
      <c r="L5441" s="43"/>
      <c r="M5441" s="193" t="s">
        <v>19</v>
      </c>
      <c r="N5441" s="194" t="s">
        <v>44</v>
      </c>
      <c r="O5441" s="68"/>
      <c r="P5441" s="195">
        <f>O5441*H5441</f>
        <v>0</v>
      </c>
      <c r="Q5441" s="195">
        <v>5.0000000000000001E-3</v>
      </c>
      <c r="R5441" s="195">
        <f>Q5441*H5441</f>
        <v>4.6987750000000004</v>
      </c>
      <c r="S5441" s="195">
        <v>0</v>
      </c>
      <c r="T5441" s="196">
        <f>S5441*H5441</f>
        <v>0</v>
      </c>
      <c r="U5441" s="38"/>
      <c r="V5441" s="38"/>
      <c r="W5441" s="38"/>
      <c r="X5441" s="38"/>
      <c r="Y5441" s="38"/>
      <c r="Z5441" s="38"/>
      <c r="AA5441" s="38"/>
      <c r="AB5441" s="38"/>
      <c r="AC5441" s="38"/>
      <c r="AD5441" s="38"/>
      <c r="AE5441" s="38"/>
      <c r="AR5441" s="197" t="s">
        <v>642</v>
      </c>
      <c r="AT5441" s="197" t="s">
        <v>533</v>
      </c>
      <c r="AU5441" s="197" t="s">
        <v>85</v>
      </c>
      <c r="AY5441" s="21" t="s">
        <v>525</v>
      </c>
      <c r="BE5441" s="198">
        <f>IF(N5441="základní",J5441,0)</f>
        <v>0</v>
      </c>
      <c r="BF5441" s="198">
        <f>IF(N5441="snížená",J5441,0)</f>
        <v>0</v>
      </c>
      <c r="BG5441" s="198">
        <f>IF(N5441="zákl. přenesená",J5441,0)</f>
        <v>0</v>
      </c>
      <c r="BH5441" s="198">
        <f>IF(N5441="sníž. přenesená",J5441,0)</f>
        <v>0</v>
      </c>
      <c r="BI5441" s="198">
        <f>IF(N5441="nulová",J5441,0)</f>
        <v>0</v>
      </c>
      <c r="BJ5441" s="21" t="s">
        <v>85</v>
      </c>
      <c r="BK5441" s="198">
        <f>ROUND(I5441*H5441,2)</f>
        <v>0</v>
      </c>
      <c r="BL5441" s="21" t="s">
        <v>642</v>
      </c>
      <c r="BM5441" s="197" t="s">
        <v>5000</v>
      </c>
    </row>
    <row r="5442" spans="1:65" s="2" customFormat="1" ht="11.25">
      <c r="A5442" s="38"/>
      <c r="B5442" s="39"/>
      <c r="C5442" s="40"/>
      <c r="D5442" s="199" t="s">
        <v>542</v>
      </c>
      <c r="E5442" s="40"/>
      <c r="F5442" s="200" t="s">
        <v>5001</v>
      </c>
      <c r="G5442" s="40"/>
      <c r="H5442" s="40"/>
      <c r="I5442" s="201"/>
      <c r="J5442" s="40"/>
      <c r="K5442" s="40"/>
      <c r="L5442" s="43"/>
      <c r="M5442" s="202"/>
      <c r="N5442" s="203"/>
      <c r="O5442" s="68"/>
      <c r="P5442" s="68"/>
      <c r="Q5442" s="68"/>
      <c r="R5442" s="68"/>
      <c r="S5442" s="68"/>
      <c r="T5442" s="69"/>
      <c r="U5442" s="38"/>
      <c r="V5442" s="38"/>
      <c r="W5442" s="38"/>
      <c r="X5442" s="38"/>
      <c r="Y5442" s="38"/>
      <c r="Z5442" s="38"/>
      <c r="AA5442" s="38"/>
      <c r="AB5442" s="38"/>
      <c r="AC5442" s="38"/>
      <c r="AD5442" s="38"/>
      <c r="AE5442" s="38"/>
      <c r="AT5442" s="21" t="s">
        <v>542</v>
      </c>
      <c r="AU5442" s="21" t="s">
        <v>85</v>
      </c>
    </row>
    <row r="5443" spans="1:65" s="2" customFormat="1" ht="29.25">
      <c r="A5443" s="38"/>
      <c r="B5443" s="39"/>
      <c r="C5443" s="40"/>
      <c r="D5443" s="206" t="s">
        <v>972</v>
      </c>
      <c r="E5443" s="40"/>
      <c r="F5443" s="258" t="s">
        <v>5002</v>
      </c>
      <c r="G5443" s="40"/>
      <c r="H5443" s="40"/>
      <c r="I5443" s="201"/>
      <c r="J5443" s="40"/>
      <c r="K5443" s="40"/>
      <c r="L5443" s="43"/>
      <c r="M5443" s="202"/>
      <c r="N5443" s="203"/>
      <c r="O5443" s="68"/>
      <c r="P5443" s="68"/>
      <c r="Q5443" s="68"/>
      <c r="R5443" s="68"/>
      <c r="S5443" s="68"/>
      <c r="T5443" s="69"/>
      <c r="U5443" s="38"/>
      <c r="V5443" s="38"/>
      <c r="W5443" s="38"/>
      <c r="X5443" s="38"/>
      <c r="Y5443" s="38"/>
      <c r="Z5443" s="38"/>
      <c r="AA5443" s="38"/>
      <c r="AB5443" s="38"/>
      <c r="AC5443" s="38"/>
      <c r="AD5443" s="38"/>
      <c r="AE5443" s="38"/>
      <c r="AT5443" s="21" t="s">
        <v>972</v>
      </c>
      <c r="AU5443" s="21" t="s">
        <v>85</v>
      </c>
    </row>
    <row r="5444" spans="1:65" s="15" customFormat="1" ht="11.25">
      <c r="B5444" s="227"/>
      <c r="C5444" s="228"/>
      <c r="D5444" s="206" t="s">
        <v>546</v>
      </c>
      <c r="E5444" s="229" t="s">
        <v>19</v>
      </c>
      <c r="F5444" s="230" t="s">
        <v>2386</v>
      </c>
      <c r="G5444" s="228"/>
      <c r="H5444" s="229" t="s">
        <v>19</v>
      </c>
      <c r="I5444" s="231"/>
      <c r="J5444" s="228"/>
      <c r="K5444" s="228"/>
      <c r="L5444" s="232"/>
      <c r="M5444" s="233"/>
      <c r="N5444" s="234"/>
      <c r="O5444" s="234"/>
      <c r="P5444" s="234"/>
      <c r="Q5444" s="234"/>
      <c r="R5444" s="234"/>
      <c r="S5444" s="234"/>
      <c r="T5444" s="235"/>
      <c r="AT5444" s="236" t="s">
        <v>546</v>
      </c>
      <c r="AU5444" s="236" t="s">
        <v>85</v>
      </c>
      <c r="AV5444" s="15" t="s">
        <v>79</v>
      </c>
      <c r="AW5444" s="15" t="s">
        <v>33</v>
      </c>
      <c r="AX5444" s="15" t="s">
        <v>72</v>
      </c>
      <c r="AY5444" s="236" t="s">
        <v>525</v>
      </c>
    </row>
    <row r="5445" spans="1:65" s="15" customFormat="1" ht="11.25">
      <c r="B5445" s="227"/>
      <c r="C5445" s="228"/>
      <c r="D5445" s="206" t="s">
        <v>546</v>
      </c>
      <c r="E5445" s="229" t="s">
        <v>19</v>
      </c>
      <c r="F5445" s="230" t="s">
        <v>2333</v>
      </c>
      <c r="G5445" s="228"/>
      <c r="H5445" s="229" t="s">
        <v>19</v>
      </c>
      <c r="I5445" s="231"/>
      <c r="J5445" s="228"/>
      <c r="K5445" s="228"/>
      <c r="L5445" s="232"/>
      <c r="M5445" s="233"/>
      <c r="N5445" s="234"/>
      <c r="O5445" s="234"/>
      <c r="P5445" s="234"/>
      <c r="Q5445" s="234"/>
      <c r="R5445" s="234"/>
      <c r="S5445" s="234"/>
      <c r="T5445" s="235"/>
      <c r="AT5445" s="236" t="s">
        <v>546</v>
      </c>
      <c r="AU5445" s="236" t="s">
        <v>85</v>
      </c>
      <c r="AV5445" s="15" t="s">
        <v>79</v>
      </c>
      <c r="AW5445" s="15" t="s">
        <v>33</v>
      </c>
      <c r="AX5445" s="15" t="s">
        <v>72</v>
      </c>
      <c r="AY5445" s="236" t="s">
        <v>525</v>
      </c>
    </row>
    <row r="5446" spans="1:65" s="15" customFormat="1" ht="11.25">
      <c r="B5446" s="227"/>
      <c r="C5446" s="228"/>
      <c r="D5446" s="206" t="s">
        <v>546</v>
      </c>
      <c r="E5446" s="229" t="s">
        <v>19</v>
      </c>
      <c r="F5446" s="230" t="s">
        <v>5003</v>
      </c>
      <c r="G5446" s="228"/>
      <c r="H5446" s="229" t="s">
        <v>19</v>
      </c>
      <c r="I5446" s="231"/>
      <c r="J5446" s="228"/>
      <c r="K5446" s="228"/>
      <c r="L5446" s="232"/>
      <c r="M5446" s="233"/>
      <c r="N5446" s="234"/>
      <c r="O5446" s="234"/>
      <c r="P5446" s="234"/>
      <c r="Q5446" s="234"/>
      <c r="R5446" s="234"/>
      <c r="S5446" s="234"/>
      <c r="T5446" s="235"/>
      <c r="AT5446" s="236" t="s">
        <v>546</v>
      </c>
      <c r="AU5446" s="236" t="s">
        <v>85</v>
      </c>
      <c r="AV5446" s="15" t="s">
        <v>79</v>
      </c>
      <c r="AW5446" s="15" t="s">
        <v>33</v>
      </c>
      <c r="AX5446" s="15" t="s">
        <v>72</v>
      </c>
      <c r="AY5446" s="236" t="s">
        <v>525</v>
      </c>
    </row>
    <row r="5447" spans="1:65" s="13" customFormat="1" ht="11.25">
      <c r="B5447" s="204"/>
      <c r="C5447" s="205"/>
      <c r="D5447" s="206" t="s">
        <v>546</v>
      </c>
      <c r="E5447" s="207" t="s">
        <v>19</v>
      </c>
      <c r="F5447" s="208" t="s">
        <v>2388</v>
      </c>
      <c r="G5447" s="205"/>
      <c r="H5447" s="209">
        <v>343.68</v>
      </c>
      <c r="I5447" s="210"/>
      <c r="J5447" s="205"/>
      <c r="K5447" s="205"/>
      <c r="L5447" s="211"/>
      <c r="M5447" s="212"/>
      <c r="N5447" s="213"/>
      <c r="O5447" s="213"/>
      <c r="P5447" s="213"/>
      <c r="Q5447" s="213"/>
      <c r="R5447" s="213"/>
      <c r="S5447" s="213"/>
      <c r="T5447" s="214"/>
      <c r="AT5447" s="215" t="s">
        <v>546</v>
      </c>
      <c r="AU5447" s="215" t="s">
        <v>85</v>
      </c>
      <c r="AV5447" s="13" t="s">
        <v>85</v>
      </c>
      <c r="AW5447" s="13" t="s">
        <v>33</v>
      </c>
      <c r="AX5447" s="13" t="s">
        <v>72</v>
      </c>
      <c r="AY5447" s="215" t="s">
        <v>525</v>
      </c>
    </row>
    <row r="5448" spans="1:65" s="13" customFormat="1" ht="11.25">
      <c r="B5448" s="204"/>
      <c r="C5448" s="205"/>
      <c r="D5448" s="206" t="s">
        <v>546</v>
      </c>
      <c r="E5448" s="207" t="s">
        <v>19</v>
      </c>
      <c r="F5448" s="208" t="s">
        <v>5004</v>
      </c>
      <c r="G5448" s="205"/>
      <c r="H5448" s="209">
        <v>-11.571</v>
      </c>
      <c r="I5448" s="210"/>
      <c r="J5448" s="205"/>
      <c r="K5448" s="205"/>
      <c r="L5448" s="211"/>
      <c r="M5448" s="212"/>
      <c r="N5448" s="213"/>
      <c r="O5448" s="213"/>
      <c r="P5448" s="213"/>
      <c r="Q5448" s="213"/>
      <c r="R5448" s="213"/>
      <c r="S5448" s="213"/>
      <c r="T5448" s="214"/>
      <c r="AT5448" s="215" t="s">
        <v>546</v>
      </c>
      <c r="AU5448" s="215" t="s">
        <v>85</v>
      </c>
      <c r="AV5448" s="13" t="s">
        <v>85</v>
      </c>
      <c r="AW5448" s="13" t="s">
        <v>33</v>
      </c>
      <c r="AX5448" s="13" t="s">
        <v>72</v>
      </c>
      <c r="AY5448" s="215" t="s">
        <v>525</v>
      </c>
    </row>
    <row r="5449" spans="1:65" s="13" customFormat="1" ht="11.25">
      <c r="B5449" s="204"/>
      <c r="C5449" s="205"/>
      <c r="D5449" s="206" t="s">
        <v>546</v>
      </c>
      <c r="E5449" s="207" t="s">
        <v>19</v>
      </c>
      <c r="F5449" s="208" t="s">
        <v>5005</v>
      </c>
      <c r="G5449" s="205"/>
      <c r="H5449" s="209">
        <v>-6.3840000000000003</v>
      </c>
      <c r="I5449" s="210"/>
      <c r="J5449" s="205"/>
      <c r="K5449" s="205"/>
      <c r="L5449" s="211"/>
      <c r="M5449" s="212"/>
      <c r="N5449" s="213"/>
      <c r="O5449" s="213"/>
      <c r="P5449" s="213"/>
      <c r="Q5449" s="213"/>
      <c r="R5449" s="213"/>
      <c r="S5449" s="213"/>
      <c r="T5449" s="214"/>
      <c r="AT5449" s="215" t="s">
        <v>546</v>
      </c>
      <c r="AU5449" s="215" t="s">
        <v>85</v>
      </c>
      <c r="AV5449" s="13" t="s">
        <v>85</v>
      </c>
      <c r="AW5449" s="13" t="s">
        <v>33</v>
      </c>
      <c r="AX5449" s="13" t="s">
        <v>72</v>
      </c>
      <c r="AY5449" s="215" t="s">
        <v>525</v>
      </c>
    </row>
    <row r="5450" spans="1:65" s="13" customFormat="1" ht="11.25">
      <c r="B5450" s="204"/>
      <c r="C5450" s="205"/>
      <c r="D5450" s="206" t="s">
        <v>546</v>
      </c>
      <c r="E5450" s="207" t="s">
        <v>19</v>
      </c>
      <c r="F5450" s="208" t="s">
        <v>5006</v>
      </c>
      <c r="G5450" s="205"/>
      <c r="H5450" s="209">
        <v>-2.66</v>
      </c>
      <c r="I5450" s="210"/>
      <c r="J5450" s="205"/>
      <c r="K5450" s="205"/>
      <c r="L5450" s="211"/>
      <c r="M5450" s="212"/>
      <c r="N5450" s="213"/>
      <c r="O5450" s="213"/>
      <c r="P5450" s="213"/>
      <c r="Q5450" s="213"/>
      <c r="R5450" s="213"/>
      <c r="S5450" s="213"/>
      <c r="T5450" s="214"/>
      <c r="AT5450" s="215" t="s">
        <v>546</v>
      </c>
      <c r="AU5450" s="215" t="s">
        <v>85</v>
      </c>
      <c r="AV5450" s="13" t="s">
        <v>85</v>
      </c>
      <c r="AW5450" s="13" t="s">
        <v>33</v>
      </c>
      <c r="AX5450" s="13" t="s">
        <v>72</v>
      </c>
      <c r="AY5450" s="215" t="s">
        <v>525</v>
      </c>
    </row>
    <row r="5451" spans="1:65" s="13" customFormat="1" ht="11.25">
      <c r="B5451" s="204"/>
      <c r="C5451" s="205"/>
      <c r="D5451" s="206" t="s">
        <v>546</v>
      </c>
      <c r="E5451" s="207" t="s">
        <v>19</v>
      </c>
      <c r="F5451" s="208" t="s">
        <v>2391</v>
      </c>
      <c r="G5451" s="205"/>
      <c r="H5451" s="209">
        <v>-3.99</v>
      </c>
      <c r="I5451" s="210"/>
      <c r="J5451" s="205"/>
      <c r="K5451" s="205"/>
      <c r="L5451" s="211"/>
      <c r="M5451" s="212"/>
      <c r="N5451" s="213"/>
      <c r="O5451" s="213"/>
      <c r="P5451" s="213"/>
      <c r="Q5451" s="213"/>
      <c r="R5451" s="213"/>
      <c r="S5451" s="213"/>
      <c r="T5451" s="214"/>
      <c r="AT5451" s="215" t="s">
        <v>546</v>
      </c>
      <c r="AU5451" s="215" t="s">
        <v>85</v>
      </c>
      <c r="AV5451" s="13" t="s">
        <v>85</v>
      </c>
      <c r="AW5451" s="13" t="s">
        <v>33</v>
      </c>
      <c r="AX5451" s="13" t="s">
        <v>72</v>
      </c>
      <c r="AY5451" s="215" t="s">
        <v>525</v>
      </c>
    </row>
    <row r="5452" spans="1:65" s="13" customFormat="1" ht="11.25">
      <c r="B5452" s="204"/>
      <c r="C5452" s="205"/>
      <c r="D5452" s="206" t="s">
        <v>546</v>
      </c>
      <c r="E5452" s="207" t="s">
        <v>19</v>
      </c>
      <c r="F5452" s="208" t="s">
        <v>2392</v>
      </c>
      <c r="G5452" s="205"/>
      <c r="H5452" s="209">
        <v>-1.095</v>
      </c>
      <c r="I5452" s="210"/>
      <c r="J5452" s="205"/>
      <c r="K5452" s="205"/>
      <c r="L5452" s="211"/>
      <c r="M5452" s="212"/>
      <c r="N5452" s="213"/>
      <c r="O5452" s="213"/>
      <c r="P5452" s="213"/>
      <c r="Q5452" s="213"/>
      <c r="R5452" s="213"/>
      <c r="S5452" s="213"/>
      <c r="T5452" s="214"/>
      <c r="AT5452" s="215" t="s">
        <v>546</v>
      </c>
      <c r="AU5452" s="215" t="s">
        <v>85</v>
      </c>
      <c r="AV5452" s="13" t="s">
        <v>85</v>
      </c>
      <c r="AW5452" s="13" t="s">
        <v>33</v>
      </c>
      <c r="AX5452" s="13" t="s">
        <v>72</v>
      </c>
      <c r="AY5452" s="215" t="s">
        <v>525</v>
      </c>
    </row>
    <row r="5453" spans="1:65" s="15" customFormat="1" ht="11.25">
      <c r="B5453" s="227"/>
      <c r="C5453" s="228"/>
      <c r="D5453" s="206" t="s">
        <v>546</v>
      </c>
      <c r="E5453" s="229" t="s">
        <v>19</v>
      </c>
      <c r="F5453" s="230" t="s">
        <v>2393</v>
      </c>
      <c r="G5453" s="228"/>
      <c r="H5453" s="229" t="s">
        <v>19</v>
      </c>
      <c r="I5453" s="231"/>
      <c r="J5453" s="228"/>
      <c r="K5453" s="228"/>
      <c r="L5453" s="232"/>
      <c r="M5453" s="233"/>
      <c r="N5453" s="234"/>
      <c r="O5453" s="234"/>
      <c r="P5453" s="234"/>
      <c r="Q5453" s="234"/>
      <c r="R5453" s="234"/>
      <c r="S5453" s="234"/>
      <c r="T5453" s="235"/>
      <c r="AT5453" s="236" t="s">
        <v>546</v>
      </c>
      <c r="AU5453" s="236" t="s">
        <v>85</v>
      </c>
      <c r="AV5453" s="15" t="s">
        <v>79</v>
      </c>
      <c r="AW5453" s="15" t="s">
        <v>33</v>
      </c>
      <c r="AX5453" s="15" t="s">
        <v>72</v>
      </c>
      <c r="AY5453" s="236" t="s">
        <v>525</v>
      </c>
    </row>
    <row r="5454" spans="1:65" s="13" customFormat="1" ht="11.25">
      <c r="B5454" s="204"/>
      <c r="C5454" s="205"/>
      <c r="D5454" s="206" t="s">
        <v>546</v>
      </c>
      <c r="E5454" s="207" t="s">
        <v>19</v>
      </c>
      <c r="F5454" s="208" t="s">
        <v>2394</v>
      </c>
      <c r="G5454" s="205"/>
      <c r="H5454" s="209">
        <v>84.3</v>
      </c>
      <c r="I5454" s="210"/>
      <c r="J5454" s="205"/>
      <c r="K5454" s="205"/>
      <c r="L5454" s="211"/>
      <c r="M5454" s="212"/>
      <c r="N5454" s="213"/>
      <c r="O5454" s="213"/>
      <c r="P5454" s="213"/>
      <c r="Q5454" s="213"/>
      <c r="R5454" s="213"/>
      <c r="S5454" s="213"/>
      <c r="T5454" s="214"/>
      <c r="AT5454" s="215" t="s">
        <v>546</v>
      </c>
      <c r="AU5454" s="215" t="s">
        <v>85</v>
      </c>
      <c r="AV5454" s="13" t="s">
        <v>85</v>
      </c>
      <c r="AW5454" s="13" t="s">
        <v>33</v>
      </c>
      <c r="AX5454" s="13" t="s">
        <v>72</v>
      </c>
      <c r="AY5454" s="215" t="s">
        <v>525</v>
      </c>
    </row>
    <row r="5455" spans="1:65" s="13" customFormat="1" ht="11.25">
      <c r="B5455" s="204"/>
      <c r="C5455" s="205"/>
      <c r="D5455" s="206" t="s">
        <v>546</v>
      </c>
      <c r="E5455" s="207" t="s">
        <v>19</v>
      </c>
      <c r="F5455" s="208" t="s">
        <v>2395</v>
      </c>
      <c r="G5455" s="205"/>
      <c r="H5455" s="209">
        <v>-3.294</v>
      </c>
      <c r="I5455" s="210"/>
      <c r="J5455" s="205"/>
      <c r="K5455" s="205"/>
      <c r="L5455" s="211"/>
      <c r="M5455" s="212"/>
      <c r="N5455" s="213"/>
      <c r="O5455" s="213"/>
      <c r="P5455" s="213"/>
      <c r="Q5455" s="213"/>
      <c r="R5455" s="213"/>
      <c r="S5455" s="213"/>
      <c r="T5455" s="214"/>
      <c r="AT5455" s="215" t="s">
        <v>546</v>
      </c>
      <c r="AU5455" s="215" t="s">
        <v>85</v>
      </c>
      <c r="AV5455" s="13" t="s">
        <v>85</v>
      </c>
      <c r="AW5455" s="13" t="s">
        <v>33</v>
      </c>
      <c r="AX5455" s="13" t="s">
        <v>72</v>
      </c>
      <c r="AY5455" s="215" t="s">
        <v>525</v>
      </c>
    </row>
    <row r="5456" spans="1:65" s="13" customFormat="1" ht="11.25">
      <c r="B5456" s="204"/>
      <c r="C5456" s="205"/>
      <c r="D5456" s="206" t="s">
        <v>546</v>
      </c>
      <c r="E5456" s="207" t="s">
        <v>19</v>
      </c>
      <c r="F5456" s="208" t="s">
        <v>2396</v>
      </c>
      <c r="G5456" s="205"/>
      <c r="H5456" s="209">
        <v>-11.88</v>
      </c>
      <c r="I5456" s="210"/>
      <c r="J5456" s="205"/>
      <c r="K5456" s="205"/>
      <c r="L5456" s="211"/>
      <c r="M5456" s="212"/>
      <c r="N5456" s="213"/>
      <c r="O5456" s="213"/>
      <c r="P5456" s="213"/>
      <c r="Q5456" s="213"/>
      <c r="R5456" s="213"/>
      <c r="S5456" s="213"/>
      <c r="T5456" s="214"/>
      <c r="AT5456" s="215" t="s">
        <v>546</v>
      </c>
      <c r="AU5456" s="215" t="s">
        <v>85</v>
      </c>
      <c r="AV5456" s="13" t="s">
        <v>85</v>
      </c>
      <c r="AW5456" s="13" t="s">
        <v>33</v>
      </c>
      <c r="AX5456" s="13" t="s">
        <v>72</v>
      </c>
      <c r="AY5456" s="215" t="s">
        <v>525</v>
      </c>
    </row>
    <row r="5457" spans="2:51" s="15" customFormat="1" ht="11.25">
      <c r="B5457" s="227"/>
      <c r="C5457" s="228"/>
      <c r="D5457" s="206" t="s">
        <v>546</v>
      </c>
      <c r="E5457" s="229" t="s">
        <v>19</v>
      </c>
      <c r="F5457" s="230" t="s">
        <v>2342</v>
      </c>
      <c r="G5457" s="228"/>
      <c r="H5457" s="229" t="s">
        <v>19</v>
      </c>
      <c r="I5457" s="231"/>
      <c r="J5457" s="228"/>
      <c r="K5457" s="228"/>
      <c r="L5457" s="232"/>
      <c r="M5457" s="233"/>
      <c r="N5457" s="234"/>
      <c r="O5457" s="234"/>
      <c r="P5457" s="234"/>
      <c r="Q5457" s="234"/>
      <c r="R5457" s="234"/>
      <c r="S5457" s="234"/>
      <c r="T5457" s="235"/>
      <c r="AT5457" s="236" t="s">
        <v>546</v>
      </c>
      <c r="AU5457" s="236" t="s">
        <v>85</v>
      </c>
      <c r="AV5457" s="15" t="s">
        <v>79</v>
      </c>
      <c r="AW5457" s="15" t="s">
        <v>33</v>
      </c>
      <c r="AX5457" s="15" t="s">
        <v>72</v>
      </c>
      <c r="AY5457" s="236" t="s">
        <v>525</v>
      </c>
    </row>
    <row r="5458" spans="2:51" s="15" customFormat="1" ht="11.25">
      <c r="B5458" s="227"/>
      <c r="C5458" s="228"/>
      <c r="D5458" s="206" t="s">
        <v>546</v>
      </c>
      <c r="E5458" s="229" t="s">
        <v>19</v>
      </c>
      <c r="F5458" s="230" t="s">
        <v>2393</v>
      </c>
      <c r="G5458" s="228"/>
      <c r="H5458" s="229" t="s">
        <v>19</v>
      </c>
      <c r="I5458" s="231"/>
      <c r="J5458" s="228"/>
      <c r="K5458" s="228"/>
      <c r="L5458" s="232"/>
      <c r="M5458" s="233"/>
      <c r="N5458" s="234"/>
      <c r="O5458" s="234"/>
      <c r="P5458" s="234"/>
      <c r="Q5458" s="234"/>
      <c r="R5458" s="234"/>
      <c r="S5458" s="234"/>
      <c r="T5458" s="235"/>
      <c r="AT5458" s="236" t="s">
        <v>546</v>
      </c>
      <c r="AU5458" s="236" t="s">
        <v>85</v>
      </c>
      <c r="AV5458" s="15" t="s">
        <v>79</v>
      </c>
      <c r="AW5458" s="15" t="s">
        <v>33</v>
      </c>
      <c r="AX5458" s="15" t="s">
        <v>72</v>
      </c>
      <c r="AY5458" s="236" t="s">
        <v>525</v>
      </c>
    </row>
    <row r="5459" spans="2:51" s="13" customFormat="1" ht="11.25">
      <c r="B5459" s="204"/>
      <c r="C5459" s="205"/>
      <c r="D5459" s="206" t="s">
        <v>546</v>
      </c>
      <c r="E5459" s="207" t="s">
        <v>19</v>
      </c>
      <c r="F5459" s="208" t="s">
        <v>5007</v>
      </c>
      <c r="G5459" s="205"/>
      <c r="H5459" s="209">
        <v>91.5</v>
      </c>
      <c r="I5459" s="210"/>
      <c r="J5459" s="205"/>
      <c r="K5459" s="205"/>
      <c r="L5459" s="211"/>
      <c r="M5459" s="212"/>
      <c r="N5459" s="213"/>
      <c r="O5459" s="213"/>
      <c r="P5459" s="213"/>
      <c r="Q5459" s="213"/>
      <c r="R5459" s="213"/>
      <c r="S5459" s="213"/>
      <c r="T5459" s="214"/>
      <c r="AT5459" s="215" t="s">
        <v>546</v>
      </c>
      <c r="AU5459" s="215" t="s">
        <v>85</v>
      </c>
      <c r="AV5459" s="13" t="s">
        <v>85</v>
      </c>
      <c r="AW5459" s="13" t="s">
        <v>33</v>
      </c>
      <c r="AX5459" s="13" t="s">
        <v>72</v>
      </c>
      <c r="AY5459" s="215" t="s">
        <v>525</v>
      </c>
    </row>
    <row r="5460" spans="2:51" s="13" customFormat="1" ht="11.25">
      <c r="B5460" s="204"/>
      <c r="C5460" s="205"/>
      <c r="D5460" s="206" t="s">
        <v>546</v>
      </c>
      <c r="E5460" s="207" t="s">
        <v>19</v>
      </c>
      <c r="F5460" s="208" t="s">
        <v>2398</v>
      </c>
      <c r="G5460" s="205"/>
      <c r="H5460" s="209">
        <v>4</v>
      </c>
      <c r="I5460" s="210"/>
      <c r="J5460" s="205"/>
      <c r="K5460" s="205"/>
      <c r="L5460" s="211"/>
      <c r="M5460" s="212"/>
      <c r="N5460" s="213"/>
      <c r="O5460" s="213"/>
      <c r="P5460" s="213"/>
      <c r="Q5460" s="213"/>
      <c r="R5460" s="213"/>
      <c r="S5460" s="213"/>
      <c r="T5460" s="214"/>
      <c r="AT5460" s="215" t="s">
        <v>546</v>
      </c>
      <c r="AU5460" s="215" t="s">
        <v>85</v>
      </c>
      <c r="AV5460" s="13" t="s">
        <v>85</v>
      </c>
      <c r="AW5460" s="13" t="s">
        <v>33</v>
      </c>
      <c r="AX5460" s="13" t="s">
        <v>72</v>
      </c>
      <c r="AY5460" s="215" t="s">
        <v>525</v>
      </c>
    </row>
    <row r="5461" spans="2:51" s="13" customFormat="1" ht="11.25">
      <c r="B5461" s="204"/>
      <c r="C5461" s="205"/>
      <c r="D5461" s="206" t="s">
        <v>546</v>
      </c>
      <c r="E5461" s="207" t="s">
        <v>19</v>
      </c>
      <c r="F5461" s="208" t="s">
        <v>2399</v>
      </c>
      <c r="G5461" s="205"/>
      <c r="H5461" s="209">
        <v>-4.5999999999999996</v>
      </c>
      <c r="I5461" s="210"/>
      <c r="J5461" s="205"/>
      <c r="K5461" s="205"/>
      <c r="L5461" s="211"/>
      <c r="M5461" s="212"/>
      <c r="N5461" s="213"/>
      <c r="O5461" s="213"/>
      <c r="P5461" s="213"/>
      <c r="Q5461" s="213"/>
      <c r="R5461" s="213"/>
      <c r="S5461" s="213"/>
      <c r="T5461" s="214"/>
      <c r="AT5461" s="215" t="s">
        <v>546</v>
      </c>
      <c r="AU5461" s="215" t="s">
        <v>85</v>
      </c>
      <c r="AV5461" s="13" t="s">
        <v>85</v>
      </c>
      <c r="AW5461" s="13" t="s">
        <v>33</v>
      </c>
      <c r="AX5461" s="13" t="s">
        <v>72</v>
      </c>
      <c r="AY5461" s="215" t="s">
        <v>525</v>
      </c>
    </row>
    <row r="5462" spans="2:51" s="15" customFormat="1" ht="11.25">
      <c r="B5462" s="227"/>
      <c r="C5462" s="228"/>
      <c r="D5462" s="206" t="s">
        <v>546</v>
      </c>
      <c r="E5462" s="229" t="s">
        <v>19</v>
      </c>
      <c r="F5462" s="230" t="s">
        <v>2346</v>
      </c>
      <c r="G5462" s="228"/>
      <c r="H5462" s="229" t="s">
        <v>19</v>
      </c>
      <c r="I5462" s="231"/>
      <c r="J5462" s="228"/>
      <c r="K5462" s="228"/>
      <c r="L5462" s="232"/>
      <c r="M5462" s="233"/>
      <c r="N5462" s="234"/>
      <c r="O5462" s="234"/>
      <c r="P5462" s="234"/>
      <c r="Q5462" s="234"/>
      <c r="R5462" s="234"/>
      <c r="S5462" s="234"/>
      <c r="T5462" s="235"/>
      <c r="AT5462" s="236" t="s">
        <v>546</v>
      </c>
      <c r="AU5462" s="236" t="s">
        <v>85</v>
      </c>
      <c r="AV5462" s="15" t="s">
        <v>79</v>
      </c>
      <c r="AW5462" s="15" t="s">
        <v>33</v>
      </c>
      <c r="AX5462" s="15" t="s">
        <v>72</v>
      </c>
      <c r="AY5462" s="236" t="s">
        <v>525</v>
      </c>
    </row>
    <row r="5463" spans="2:51" s="15" customFormat="1" ht="11.25">
      <c r="B5463" s="227"/>
      <c r="C5463" s="228"/>
      <c r="D5463" s="206" t="s">
        <v>546</v>
      </c>
      <c r="E5463" s="229" t="s">
        <v>19</v>
      </c>
      <c r="F5463" s="230" t="s">
        <v>2400</v>
      </c>
      <c r="G5463" s="228"/>
      <c r="H5463" s="229" t="s">
        <v>19</v>
      </c>
      <c r="I5463" s="231"/>
      <c r="J5463" s="228"/>
      <c r="K5463" s="228"/>
      <c r="L5463" s="232"/>
      <c r="M5463" s="233"/>
      <c r="N5463" s="234"/>
      <c r="O5463" s="234"/>
      <c r="P5463" s="234"/>
      <c r="Q5463" s="234"/>
      <c r="R5463" s="234"/>
      <c r="S5463" s="234"/>
      <c r="T5463" s="235"/>
      <c r="AT5463" s="236" t="s">
        <v>546</v>
      </c>
      <c r="AU5463" s="236" t="s">
        <v>85</v>
      </c>
      <c r="AV5463" s="15" t="s">
        <v>79</v>
      </c>
      <c r="AW5463" s="15" t="s">
        <v>33</v>
      </c>
      <c r="AX5463" s="15" t="s">
        <v>72</v>
      </c>
      <c r="AY5463" s="236" t="s">
        <v>525</v>
      </c>
    </row>
    <row r="5464" spans="2:51" s="13" customFormat="1" ht="11.25">
      <c r="B5464" s="204"/>
      <c r="C5464" s="205"/>
      <c r="D5464" s="206" t="s">
        <v>546</v>
      </c>
      <c r="E5464" s="207" t="s">
        <v>19</v>
      </c>
      <c r="F5464" s="208" t="s">
        <v>2401</v>
      </c>
      <c r="G5464" s="205"/>
      <c r="H5464" s="209">
        <v>292.30700000000002</v>
      </c>
      <c r="I5464" s="210"/>
      <c r="J5464" s="205"/>
      <c r="K5464" s="205"/>
      <c r="L5464" s="211"/>
      <c r="M5464" s="212"/>
      <c r="N5464" s="213"/>
      <c r="O5464" s="213"/>
      <c r="P5464" s="213"/>
      <c r="Q5464" s="213"/>
      <c r="R5464" s="213"/>
      <c r="S5464" s="213"/>
      <c r="T5464" s="214"/>
      <c r="AT5464" s="215" t="s">
        <v>546</v>
      </c>
      <c r="AU5464" s="215" t="s">
        <v>85</v>
      </c>
      <c r="AV5464" s="13" t="s">
        <v>85</v>
      </c>
      <c r="AW5464" s="13" t="s">
        <v>33</v>
      </c>
      <c r="AX5464" s="13" t="s">
        <v>72</v>
      </c>
      <c r="AY5464" s="215" t="s">
        <v>525</v>
      </c>
    </row>
    <row r="5465" spans="2:51" s="13" customFormat="1" ht="11.25">
      <c r="B5465" s="204"/>
      <c r="C5465" s="205"/>
      <c r="D5465" s="206" t="s">
        <v>546</v>
      </c>
      <c r="E5465" s="207" t="s">
        <v>19</v>
      </c>
      <c r="F5465" s="208" t="s">
        <v>2402</v>
      </c>
      <c r="G5465" s="205"/>
      <c r="H5465" s="209">
        <v>-168.09</v>
      </c>
      <c r="I5465" s="210"/>
      <c r="J5465" s="205"/>
      <c r="K5465" s="205"/>
      <c r="L5465" s="211"/>
      <c r="M5465" s="212"/>
      <c r="N5465" s="213"/>
      <c r="O5465" s="213"/>
      <c r="P5465" s="213"/>
      <c r="Q5465" s="213"/>
      <c r="R5465" s="213"/>
      <c r="S5465" s="213"/>
      <c r="T5465" s="214"/>
      <c r="AT5465" s="215" t="s">
        <v>546</v>
      </c>
      <c r="AU5465" s="215" t="s">
        <v>85</v>
      </c>
      <c r="AV5465" s="13" t="s">
        <v>85</v>
      </c>
      <c r="AW5465" s="13" t="s">
        <v>33</v>
      </c>
      <c r="AX5465" s="13" t="s">
        <v>72</v>
      </c>
      <c r="AY5465" s="215" t="s">
        <v>525</v>
      </c>
    </row>
    <row r="5466" spans="2:51" s="13" customFormat="1" ht="11.25">
      <c r="B5466" s="204"/>
      <c r="C5466" s="205"/>
      <c r="D5466" s="206" t="s">
        <v>546</v>
      </c>
      <c r="E5466" s="207" t="s">
        <v>19</v>
      </c>
      <c r="F5466" s="208" t="s">
        <v>5008</v>
      </c>
      <c r="G5466" s="205"/>
      <c r="H5466" s="209">
        <v>25.41</v>
      </c>
      <c r="I5466" s="210"/>
      <c r="J5466" s="205"/>
      <c r="K5466" s="205"/>
      <c r="L5466" s="211"/>
      <c r="M5466" s="212"/>
      <c r="N5466" s="213"/>
      <c r="O5466" s="213"/>
      <c r="P5466" s="213"/>
      <c r="Q5466" s="213"/>
      <c r="R5466" s="213"/>
      <c r="S5466" s="213"/>
      <c r="T5466" s="214"/>
      <c r="AT5466" s="215" t="s">
        <v>546</v>
      </c>
      <c r="AU5466" s="215" t="s">
        <v>85</v>
      </c>
      <c r="AV5466" s="13" t="s">
        <v>85</v>
      </c>
      <c r="AW5466" s="13" t="s">
        <v>33</v>
      </c>
      <c r="AX5466" s="13" t="s">
        <v>72</v>
      </c>
      <c r="AY5466" s="215" t="s">
        <v>525</v>
      </c>
    </row>
    <row r="5467" spans="2:51" s="13" customFormat="1" ht="11.25">
      <c r="B5467" s="204"/>
      <c r="C5467" s="205"/>
      <c r="D5467" s="206" t="s">
        <v>546</v>
      </c>
      <c r="E5467" s="207" t="s">
        <v>19</v>
      </c>
      <c r="F5467" s="208" t="s">
        <v>5009</v>
      </c>
      <c r="G5467" s="205"/>
      <c r="H5467" s="209">
        <v>-6.28</v>
      </c>
      <c r="I5467" s="210"/>
      <c r="J5467" s="205"/>
      <c r="K5467" s="205"/>
      <c r="L5467" s="211"/>
      <c r="M5467" s="212"/>
      <c r="N5467" s="213"/>
      <c r="O5467" s="213"/>
      <c r="P5467" s="213"/>
      <c r="Q5467" s="213"/>
      <c r="R5467" s="213"/>
      <c r="S5467" s="213"/>
      <c r="T5467" s="214"/>
      <c r="AT5467" s="215" t="s">
        <v>546</v>
      </c>
      <c r="AU5467" s="215" t="s">
        <v>85</v>
      </c>
      <c r="AV5467" s="13" t="s">
        <v>85</v>
      </c>
      <c r="AW5467" s="13" t="s">
        <v>33</v>
      </c>
      <c r="AX5467" s="13" t="s">
        <v>72</v>
      </c>
      <c r="AY5467" s="215" t="s">
        <v>525</v>
      </c>
    </row>
    <row r="5468" spans="2:51" s="13" customFormat="1" ht="11.25">
      <c r="B5468" s="204"/>
      <c r="C5468" s="205"/>
      <c r="D5468" s="206" t="s">
        <v>546</v>
      </c>
      <c r="E5468" s="207" t="s">
        <v>19</v>
      </c>
      <c r="F5468" s="208" t="s">
        <v>5010</v>
      </c>
      <c r="G5468" s="205"/>
      <c r="H5468" s="209">
        <v>-20.475000000000001</v>
      </c>
      <c r="I5468" s="210"/>
      <c r="J5468" s="205"/>
      <c r="K5468" s="205"/>
      <c r="L5468" s="211"/>
      <c r="M5468" s="212"/>
      <c r="N5468" s="213"/>
      <c r="O5468" s="213"/>
      <c r="P5468" s="213"/>
      <c r="Q5468" s="213"/>
      <c r="R5468" s="213"/>
      <c r="S5468" s="213"/>
      <c r="T5468" s="214"/>
      <c r="AT5468" s="215" t="s">
        <v>546</v>
      </c>
      <c r="AU5468" s="215" t="s">
        <v>85</v>
      </c>
      <c r="AV5468" s="13" t="s">
        <v>85</v>
      </c>
      <c r="AW5468" s="13" t="s">
        <v>33</v>
      </c>
      <c r="AX5468" s="13" t="s">
        <v>72</v>
      </c>
      <c r="AY5468" s="215" t="s">
        <v>525</v>
      </c>
    </row>
    <row r="5469" spans="2:51" s="15" customFormat="1" ht="11.25">
      <c r="B5469" s="227"/>
      <c r="C5469" s="228"/>
      <c r="D5469" s="206" t="s">
        <v>546</v>
      </c>
      <c r="E5469" s="229" t="s">
        <v>19</v>
      </c>
      <c r="F5469" s="230" t="s">
        <v>2404</v>
      </c>
      <c r="G5469" s="228"/>
      <c r="H5469" s="229" t="s">
        <v>19</v>
      </c>
      <c r="I5469" s="231"/>
      <c r="J5469" s="228"/>
      <c r="K5469" s="228"/>
      <c r="L5469" s="232"/>
      <c r="M5469" s="233"/>
      <c r="N5469" s="234"/>
      <c r="O5469" s="234"/>
      <c r="P5469" s="234"/>
      <c r="Q5469" s="234"/>
      <c r="R5469" s="234"/>
      <c r="S5469" s="234"/>
      <c r="T5469" s="235"/>
      <c r="AT5469" s="236" t="s">
        <v>546</v>
      </c>
      <c r="AU5469" s="236" t="s">
        <v>85</v>
      </c>
      <c r="AV5469" s="15" t="s">
        <v>79</v>
      </c>
      <c r="AW5469" s="15" t="s">
        <v>33</v>
      </c>
      <c r="AX5469" s="15" t="s">
        <v>72</v>
      </c>
      <c r="AY5469" s="236" t="s">
        <v>525</v>
      </c>
    </row>
    <row r="5470" spans="2:51" s="13" customFormat="1" ht="11.25">
      <c r="B5470" s="204"/>
      <c r="C5470" s="205"/>
      <c r="D5470" s="206" t="s">
        <v>546</v>
      </c>
      <c r="E5470" s="207" t="s">
        <v>19</v>
      </c>
      <c r="F5470" s="208" t="s">
        <v>2405</v>
      </c>
      <c r="G5470" s="205"/>
      <c r="H5470" s="209">
        <v>89.114000000000004</v>
      </c>
      <c r="I5470" s="210"/>
      <c r="J5470" s="205"/>
      <c r="K5470" s="205"/>
      <c r="L5470" s="211"/>
      <c r="M5470" s="212"/>
      <c r="N5470" s="213"/>
      <c r="O5470" s="213"/>
      <c r="P5470" s="213"/>
      <c r="Q5470" s="213"/>
      <c r="R5470" s="213"/>
      <c r="S5470" s="213"/>
      <c r="T5470" s="214"/>
      <c r="AT5470" s="215" t="s">
        <v>546</v>
      </c>
      <c r="AU5470" s="215" t="s">
        <v>85</v>
      </c>
      <c r="AV5470" s="13" t="s">
        <v>85</v>
      </c>
      <c r="AW5470" s="13" t="s">
        <v>33</v>
      </c>
      <c r="AX5470" s="13" t="s">
        <v>72</v>
      </c>
      <c r="AY5470" s="215" t="s">
        <v>525</v>
      </c>
    </row>
    <row r="5471" spans="2:51" s="13" customFormat="1" ht="11.25">
      <c r="B5471" s="204"/>
      <c r="C5471" s="205"/>
      <c r="D5471" s="206" t="s">
        <v>546</v>
      </c>
      <c r="E5471" s="207" t="s">
        <v>19</v>
      </c>
      <c r="F5471" s="208" t="s">
        <v>2406</v>
      </c>
      <c r="G5471" s="205"/>
      <c r="H5471" s="209">
        <v>-3.5150000000000001</v>
      </c>
      <c r="I5471" s="210"/>
      <c r="J5471" s="205"/>
      <c r="K5471" s="205"/>
      <c r="L5471" s="211"/>
      <c r="M5471" s="212"/>
      <c r="N5471" s="213"/>
      <c r="O5471" s="213"/>
      <c r="P5471" s="213"/>
      <c r="Q5471" s="213"/>
      <c r="R5471" s="213"/>
      <c r="S5471" s="213"/>
      <c r="T5471" s="214"/>
      <c r="AT5471" s="215" t="s">
        <v>546</v>
      </c>
      <c r="AU5471" s="215" t="s">
        <v>85</v>
      </c>
      <c r="AV5471" s="13" t="s">
        <v>85</v>
      </c>
      <c r="AW5471" s="13" t="s">
        <v>33</v>
      </c>
      <c r="AX5471" s="13" t="s">
        <v>72</v>
      </c>
      <c r="AY5471" s="215" t="s">
        <v>525</v>
      </c>
    </row>
    <row r="5472" spans="2:51" s="13" customFormat="1" ht="11.25">
      <c r="B5472" s="204"/>
      <c r="C5472" s="205"/>
      <c r="D5472" s="206" t="s">
        <v>546</v>
      </c>
      <c r="E5472" s="207" t="s">
        <v>19</v>
      </c>
      <c r="F5472" s="208" t="s">
        <v>2407</v>
      </c>
      <c r="G5472" s="205"/>
      <c r="H5472" s="209">
        <v>-2.16</v>
      </c>
      <c r="I5472" s="210"/>
      <c r="J5472" s="205"/>
      <c r="K5472" s="205"/>
      <c r="L5472" s="211"/>
      <c r="M5472" s="212"/>
      <c r="N5472" s="213"/>
      <c r="O5472" s="213"/>
      <c r="P5472" s="213"/>
      <c r="Q5472" s="213"/>
      <c r="R5472" s="213"/>
      <c r="S5472" s="213"/>
      <c r="T5472" s="214"/>
      <c r="AT5472" s="215" t="s">
        <v>546</v>
      </c>
      <c r="AU5472" s="215" t="s">
        <v>85</v>
      </c>
      <c r="AV5472" s="13" t="s">
        <v>85</v>
      </c>
      <c r="AW5472" s="13" t="s">
        <v>33</v>
      </c>
      <c r="AX5472" s="13" t="s">
        <v>72</v>
      </c>
      <c r="AY5472" s="215" t="s">
        <v>525</v>
      </c>
    </row>
    <row r="5473" spans="2:51" s="13" customFormat="1" ht="11.25">
      <c r="B5473" s="204"/>
      <c r="C5473" s="205"/>
      <c r="D5473" s="206" t="s">
        <v>546</v>
      </c>
      <c r="E5473" s="207" t="s">
        <v>19</v>
      </c>
      <c r="F5473" s="208" t="s">
        <v>2408</v>
      </c>
      <c r="G5473" s="205"/>
      <c r="H5473" s="209">
        <v>-39.591000000000001</v>
      </c>
      <c r="I5473" s="210"/>
      <c r="J5473" s="205"/>
      <c r="K5473" s="205"/>
      <c r="L5473" s="211"/>
      <c r="M5473" s="212"/>
      <c r="N5473" s="213"/>
      <c r="O5473" s="213"/>
      <c r="P5473" s="213"/>
      <c r="Q5473" s="213"/>
      <c r="R5473" s="213"/>
      <c r="S5473" s="213"/>
      <c r="T5473" s="214"/>
      <c r="AT5473" s="215" t="s">
        <v>546</v>
      </c>
      <c r="AU5473" s="215" t="s">
        <v>85</v>
      </c>
      <c r="AV5473" s="13" t="s">
        <v>85</v>
      </c>
      <c r="AW5473" s="13" t="s">
        <v>33</v>
      </c>
      <c r="AX5473" s="13" t="s">
        <v>72</v>
      </c>
      <c r="AY5473" s="215" t="s">
        <v>525</v>
      </c>
    </row>
    <row r="5474" spans="2:51" s="15" customFormat="1" ht="11.25">
      <c r="B5474" s="227"/>
      <c r="C5474" s="228"/>
      <c r="D5474" s="206" t="s">
        <v>546</v>
      </c>
      <c r="E5474" s="229" t="s">
        <v>19</v>
      </c>
      <c r="F5474" s="230" t="s">
        <v>2409</v>
      </c>
      <c r="G5474" s="228"/>
      <c r="H5474" s="229" t="s">
        <v>19</v>
      </c>
      <c r="I5474" s="231"/>
      <c r="J5474" s="228"/>
      <c r="K5474" s="228"/>
      <c r="L5474" s="232"/>
      <c r="M5474" s="233"/>
      <c r="N5474" s="234"/>
      <c r="O5474" s="234"/>
      <c r="P5474" s="234"/>
      <c r="Q5474" s="234"/>
      <c r="R5474" s="234"/>
      <c r="S5474" s="234"/>
      <c r="T5474" s="235"/>
      <c r="AT5474" s="236" t="s">
        <v>546</v>
      </c>
      <c r="AU5474" s="236" t="s">
        <v>85</v>
      </c>
      <c r="AV5474" s="15" t="s">
        <v>79</v>
      </c>
      <c r="AW5474" s="15" t="s">
        <v>33</v>
      </c>
      <c r="AX5474" s="15" t="s">
        <v>72</v>
      </c>
      <c r="AY5474" s="236" t="s">
        <v>525</v>
      </c>
    </row>
    <row r="5475" spans="2:51" s="13" customFormat="1" ht="11.25">
      <c r="B5475" s="204"/>
      <c r="C5475" s="205"/>
      <c r="D5475" s="206" t="s">
        <v>546</v>
      </c>
      <c r="E5475" s="207" t="s">
        <v>19</v>
      </c>
      <c r="F5475" s="208" t="s">
        <v>5011</v>
      </c>
      <c r="G5475" s="205"/>
      <c r="H5475" s="209">
        <v>55.427999999999997</v>
      </c>
      <c r="I5475" s="210"/>
      <c r="J5475" s="205"/>
      <c r="K5475" s="205"/>
      <c r="L5475" s="211"/>
      <c r="M5475" s="212"/>
      <c r="N5475" s="213"/>
      <c r="O5475" s="213"/>
      <c r="P5475" s="213"/>
      <c r="Q5475" s="213"/>
      <c r="R5475" s="213"/>
      <c r="S5475" s="213"/>
      <c r="T5475" s="214"/>
      <c r="AT5475" s="215" t="s">
        <v>546</v>
      </c>
      <c r="AU5475" s="215" t="s">
        <v>85</v>
      </c>
      <c r="AV5475" s="13" t="s">
        <v>85</v>
      </c>
      <c r="AW5475" s="13" t="s">
        <v>33</v>
      </c>
      <c r="AX5475" s="13" t="s">
        <v>72</v>
      </c>
      <c r="AY5475" s="215" t="s">
        <v>525</v>
      </c>
    </row>
    <row r="5476" spans="2:51" s="13" customFormat="1" ht="11.25">
      <c r="B5476" s="204"/>
      <c r="C5476" s="205"/>
      <c r="D5476" s="206" t="s">
        <v>546</v>
      </c>
      <c r="E5476" s="207" t="s">
        <v>19</v>
      </c>
      <c r="F5476" s="208" t="s">
        <v>2411</v>
      </c>
      <c r="G5476" s="205"/>
      <c r="H5476" s="209">
        <v>-38.304000000000002</v>
      </c>
      <c r="I5476" s="210"/>
      <c r="J5476" s="205"/>
      <c r="K5476" s="205"/>
      <c r="L5476" s="211"/>
      <c r="M5476" s="212"/>
      <c r="N5476" s="213"/>
      <c r="O5476" s="213"/>
      <c r="P5476" s="213"/>
      <c r="Q5476" s="213"/>
      <c r="R5476" s="213"/>
      <c r="S5476" s="213"/>
      <c r="T5476" s="214"/>
      <c r="AT5476" s="215" t="s">
        <v>546</v>
      </c>
      <c r="AU5476" s="215" t="s">
        <v>85</v>
      </c>
      <c r="AV5476" s="13" t="s">
        <v>85</v>
      </c>
      <c r="AW5476" s="13" t="s">
        <v>33</v>
      </c>
      <c r="AX5476" s="13" t="s">
        <v>72</v>
      </c>
      <c r="AY5476" s="215" t="s">
        <v>525</v>
      </c>
    </row>
    <row r="5477" spans="2:51" s="15" customFormat="1" ht="11.25">
      <c r="B5477" s="227"/>
      <c r="C5477" s="228"/>
      <c r="D5477" s="206" t="s">
        <v>546</v>
      </c>
      <c r="E5477" s="229" t="s">
        <v>19</v>
      </c>
      <c r="F5477" s="230" t="s">
        <v>2350</v>
      </c>
      <c r="G5477" s="228"/>
      <c r="H5477" s="229" t="s">
        <v>19</v>
      </c>
      <c r="I5477" s="231"/>
      <c r="J5477" s="228"/>
      <c r="K5477" s="228"/>
      <c r="L5477" s="232"/>
      <c r="M5477" s="233"/>
      <c r="N5477" s="234"/>
      <c r="O5477" s="234"/>
      <c r="P5477" s="234"/>
      <c r="Q5477" s="234"/>
      <c r="R5477" s="234"/>
      <c r="S5477" s="234"/>
      <c r="T5477" s="235"/>
      <c r="AT5477" s="236" t="s">
        <v>546</v>
      </c>
      <c r="AU5477" s="236" t="s">
        <v>85</v>
      </c>
      <c r="AV5477" s="15" t="s">
        <v>79</v>
      </c>
      <c r="AW5477" s="15" t="s">
        <v>33</v>
      </c>
      <c r="AX5477" s="15" t="s">
        <v>72</v>
      </c>
      <c r="AY5477" s="236" t="s">
        <v>525</v>
      </c>
    </row>
    <row r="5478" spans="2:51" s="15" customFormat="1" ht="11.25">
      <c r="B5478" s="227"/>
      <c r="C5478" s="228"/>
      <c r="D5478" s="206" t="s">
        <v>546</v>
      </c>
      <c r="E5478" s="229" t="s">
        <v>19</v>
      </c>
      <c r="F5478" s="230" t="s">
        <v>2412</v>
      </c>
      <c r="G5478" s="228"/>
      <c r="H5478" s="229" t="s">
        <v>19</v>
      </c>
      <c r="I5478" s="231"/>
      <c r="J5478" s="228"/>
      <c r="K5478" s="228"/>
      <c r="L5478" s="232"/>
      <c r="M5478" s="233"/>
      <c r="N5478" s="234"/>
      <c r="O5478" s="234"/>
      <c r="P5478" s="234"/>
      <c r="Q5478" s="234"/>
      <c r="R5478" s="234"/>
      <c r="S5478" s="234"/>
      <c r="T5478" s="235"/>
      <c r="AT5478" s="236" t="s">
        <v>546</v>
      </c>
      <c r="AU5478" s="236" t="s">
        <v>85</v>
      </c>
      <c r="AV5478" s="15" t="s">
        <v>79</v>
      </c>
      <c r="AW5478" s="15" t="s">
        <v>33</v>
      </c>
      <c r="AX5478" s="15" t="s">
        <v>72</v>
      </c>
      <c r="AY5478" s="236" t="s">
        <v>525</v>
      </c>
    </row>
    <row r="5479" spans="2:51" s="13" customFormat="1" ht="11.25">
      <c r="B5479" s="204"/>
      <c r="C5479" s="205"/>
      <c r="D5479" s="206" t="s">
        <v>546</v>
      </c>
      <c r="E5479" s="207" t="s">
        <v>19</v>
      </c>
      <c r="F5479" s="208" t="s">
        <v>2413</v>
      </c>
      <c r="G5479" s="205"/>
      <c r="H5479" s="209">
        <v>24.719000000000001</v>
      </c>
      <c r="I5479" s="210"/>
      <c r="J5479" s="205"/>
      <c r="K5479" s="205"/>
      <c r="L5479" s="211"/>
      <c r="M5479" s="212"/>
      <c r="N5479" s="213"/>
      <c r="O5479" s="213"/>
      <c r="P5479" s="213"/>
      <c r="Q5479" s="213"/>
      <c r="R5479" s="213"/>
      <c r="S5479" s="213"/>
      <c r="T5479" s="214"/>
      <c r="AT5479" s="215" t="s">
        <v>546</v>
      </c>
      <c r="AU5479" s="215" t="s">
        <v>85</v>
      </c>
      <c r="AV5479" s="13" t="s">
        <v>85</v>
      </c>
      <c r="AW5479" s="13" t="s">
        <v>33</v>
      </c>
      <c r="AX5479" s="13" t="s">
        <v>72</v>
      </c>
      <c r="AY5479" s="215" t="s">
        <v>525</v>
      </c>
    </row>
    <row r="5480" spans="2:51" s="15" customFormat="1" ht="11.25">
      <c r="B5480" s="227"/>
      <c r="C5480" s="228"/>
      <c r="D5480" s="206" t="s">
        <v>546</v>
      </c>
      <c r="E5480" s="229" t="s">
        <v>19</v>
      </c>
      <c r="F5480" s="230" t="s">
        <v>2414</v>
      </c>
      <c r="G5480" s="228"/>
      <c r="H5480" s="229" t="s">
        <v>19</v>
      </c>
      <c r="I5480" s="231"/>
      <c r="J5480" s="228"/>
      <c r="K5480" s="228"/>
      <c r="L5480" s="232"/>
      <c r="M5480" s="233"/>
      <c r="N5480" s="234"/>
      <c r="O5480" s="234"/>
      <c r="P5480" s="234"/>
      <c r="Q5480" s="234"/>
      <c r="R5480" s="234"/>
      <c r="S5480" s="234"/>
      <c r="T5480" s="235"/>
      <c r="AT5480" s="236" t="s">
        <v>546</v>
      </c>
      <c r="AU5480" s="236" t="s">
        <v>85</v>
      </c>
      <c r="AV5480" s="15" t="s">
        <v>79</v>
      </c>
      <c r="AW5480" s="15" t="s">
        <v>33</v>
      </c>
      <c r="AX5480" s="15" t="s">
        <v>72</v>
      </c>
      <c r="AY5480" s="236" t="s">
        <v>525</v>
      </c>
    </row>
    <row r="5481" spans="2:51" s="13" customFormat="1" ht="11.25">
      <c r="B5481" s="204"/>
      <c r="C5481" s="205"/>
      <c r="D5481" s="206" t="s">
        <v>546</v>
      </c>
      <c r="E5481" s="207" t="s">
        <v>19</v>
      </c>
      <c r="F5481" s="208" t="s">
        <v>2415</v>
      </c>
      <c r="G5481" s="205"/>
      <c r="H5481" s="209">
        <v>39.78</v>
      </c>
      <c r="I5481" s="210"/>
      <c r="J5481" s="205"/>
      <c r="K5481" s="205"/>
      <c r="L5481" s="211"/>
      <c r="M5481" s="212"/>
      <c r="N5481" s="213"/>
      <c r="O5481" s="213"/>
      <c r="P5481" s="213"/>
      <c r="Q5481" s="213"/>
      <c r="R5481" s="213"/>
      <c r="S5481" s="213"/>
      <c r="T5481" s="214"/>
      <c r="AT5481" s="215" t="s">
        <v>546</v>
      </c>
      <c r="AU5481" s="215" t="s">
        <v>85</v>
      </c>
      <c r="AV5481" s="13" t="s">
        <v>85</v>
      </c>
      <c r="AW5481" s="13" t="s">
        <v>33</v>
      </c>
      <c r="AX5481" s="13" t="s">
        <v>72</v>
      </c>
      <c r="AY5481" s="215" t="s">
        <v>525</v>
      </c>
    </row>
    <row r="5482" spans="2:51" s="13" customFormat="1" ht="11.25">
      <c r="B5482" s="204"/>
      <c r="C5482" s="205"/>
      <c r="D5482" s="206" t="s">
        <v>546</v>
      </c>
      <c r="E5482" s="207" t="s">
        <v>19</v>
      </c>
      <c r="F5482" s="208" t="s">
        <v>2416</v>
      </c>
      <c r="G5482" s="205"/>
      <c r="H5482" s="209">
        <v>-6.5679999999999996</v>
      </c>
      <c r="I5482" s="210"/>
      <c r="J5482" s="205"/>
      <c r="K5482" s="205"/>
      <c r="L5482" s="211"/>
      <c r="M5482" s="212"/>
      <c r="N5482" s="213"/>
      <c r="O5482" s="213"/>
      <c r="P5482" s="213"/>
      <c r="Q5482" s="213"/>
      <c r="R5482" s="213"/>
      <c r="S5482" s="213"/>
      <c r="T5482" s="214"/>
      <c r="AT5482" s="215" t="s">
        <v>546</v>
      </c>
      <c r="AU5482" s="215" t="s">
        <v>85</v>
      </c>
      <c r="AV5482" s="13" t="s">
        <v>85</v>
      </c>
      <c r="AW5482" s="13" t="s">
        <v>33</v>
      </c>
      <c r="AX5482" s="13" t="s">
        <v>72</v>
      </c>
      <c r="AY5482" s="215" t="s">
        <v>525</v>
      </c>
    </row>
    <row r="5483" spans="2:51" s="15" customFormat="1" ht="11.25">
      <c r="B5483" s="227"/>
      <c r="C5483" s="228"/>
      <c r="D5483" s="206" t="s">
        <v>546</v>
      </c>
      <c r="E5483" s="229" t="s">
        <v>19</v>
      </c>
      <c r="F5483" s="230" t="s">
        <v>2417</v>
      </c>
      <c r="G5483" s="228"/>
      <c r="H5483" s="229" t="s">
        <v>19</v>
      </c>
      <c r="I5483" s="231"/>
      <c r="J5483" s="228"/>
      <c r="K5483" s="228"/>
      <c r="L5483" s="232"/>
      <c r="M5483" s="233"/>
      <c r="N5483" s="234"/>
      <c r="O5483" s="234"/>
      <c r="P5483" s="234"/>
      <c r="Q5483" s="234"/>
      <c r="R5483" s="234"/>
      <c r="S5483" s="234"/>
      <c r="T5483" s="235"/>
      <c r="AT5483" s="236" t="s">
        <v>546</v>
      </c>
      <c r="AU5483" s="236" t="s">
        <v>85</v>
      </c>
      <c r="AV5483" s="15" t="s">
        <v>79</v>
      </c>
      <c r="AW5483" s="15" t="s">
        <v>33</v>
      </c>
      <c r="AX5483" s="15" t="s">
        <v>72</v>
      </c>
      <c r="AY5483" s="236" t="s">
        <v>525</v>
      </c>
    </row>
    <row r="5484" spans="2:51" s="13" customFormat="1" ht="11.25">
      <c r="B5484" s="204"/>
      <c r="C5484" s="205"/>
      <c r="D5484" s="206" t="s">
        <v>546</v>
      </c>
      <c r="E5484" s="207" t="s">
        <v>19</v>
      </c>
      <c r="F5484" s="208" t="s">
        <v>2418</v>
      </c>
      <c r="G5484" s="205"/>
      <c r="H5484" s="209">
        <v>80.152000000000001</v>
      </c>
      <c r="I5484" s="210"/>
      <c r="J5484" s="205"/>
      <c r="K5484" s="205"/>
      <c r="L5484" s="211"/>
      <c r="M5484" s="212"/>
      <c r="N5484" s="213"/>
      <c r="O5484" s="213"/>
      <c r="P5484" s="213"/>
      <c r="Q5484" s="213"/>
      <c r="R5484" s="213"/>
      <c r="S5484" s="213"/>
      <c r="T5484" s="214"/>
      <c r="AT5484" s="215" t="s">
        <v>546</v>
      </c>
      <c r="AU5484" s="215" t="s">
        <v>85</v>
      </c>
      <c r="AV5484" s="13" t="s">
        <v>85</v>
      </c>
      <c r="AW5484" s="13" t="s">
        <v>33</v>
      </c>
      <c r="AX5484" s="13" t="s">
        <v>72</v>
      </c>
      <c r="AY5484" s="215" t="s">
        <v>525</v>
      </c>
    </row>
    <row r="5485" spans="2:51" s="13" customFormat="1" ht="11.25">
      <c r="B5485" s="204"/>
      <c r="C5485" s="205"/>
      <c r="D5485" s="206" t="s">
        <v>546</v>
      </c>
      <c r="E5485" s="207" t="s">
        <v>19</v>
      </c>
      <c r="F5485" s="208" t="s">
        <v>2419</v>
      </c>
      <c r="G5485" s="205"/>
      <c r="H5485" s="209">
        <v>4.3140000000000001</v>
      </c>
      <c r="I5485" s="210"/>
      <c r="J5485" s="205"/>
      <c r="K5485" s="205"/>
      <c r="L5485" s="211"/>
      <c r="M5485" s="212"/>
      <c r="N5485" s="213"/>
      <c r="O5485" s="213"/>
      <c r="P5485" s="213"/>
      <c r="Q5485" s="213"/>
      <c r="R5485" s="213"/>
      <c r="S5485" s="213"/>
      <c r="T5485" s="214"/>
      <c r="AT5485" s="215" t="s">
        <v>546</v>
      </c>
      <c r="AU5485" s="215" t="s">
        <v>85</v>
      </c>
      <c r="AV5485" s="13" t="s">
        <v>85</v>
      </c>
      <c r="AW5485" s="13" t="s">
        <v>33</v>
      </c>
      <c r="AX5485" s="13" t="s">
        <v>72</v>
      </c>
      <c r="AY5485" s="215" t="s">
        <v>525</v>
      </c>
    </row>
    <row r="5486" spans="2:51" s="13" customFormat="1" ht="11.25">
      <c r="B5486" s="204"/>
      <c r="C5486" s="205"/>
      <c r="D5486" s="206" t="s">
        <v>546</v>
      </c>
      <c r="E5486" s="207" t="s">
        <v>19</v>
      </c>
      <c r="F5486" s="208" t="s">
        <v>2420</v>
      </c>
      <c r="G5486" s="205"/>
      <c r="H5486" s="209">
        <v>-4.5</v>
      </c>
      <c r="I5486" s="210"/>
      <c r="J5486" s="205"/>
      <c r="K5486" s="205"/>
      <c r="L5486" s="211"/>
      <c r="M5486" s="212"/>
      <c r="N5486" s="213"/>
      <c r="O5486" s="213"/>
      <c r="P5486" s="213"/>
      <c r="Q5486" s="213"/>
      <c r="R5486" s="213"/>
      <c r="S5486" s="213"/>
      <c r="T5486" s="214"/>
      <c r="AT5486" s="215" t="s">
        <v>546</v>
      </c>
      <c r="AU5486" s="215" t="s">
        <v>85</v>
      </c>
      <c r="AV5486" s="13" t="s">
        <v>85</v>
      </c>
      <c r="AW5486" s="13" t="s">
        <v>33</v>
      </c>
      <c r="AX5486" s="13" t="s">
        <v>72</v>
      </c>
      <c r="AY5486" s="215" t="s">
        <v>525</v>
      </c>
    </row>
    <row r="5487" spans="2:51" s="15" customFormat="1" ht="11.25">
      <c r="B5487" s="227"/>
      <c r="C5487" s="228"/>
      <c r="D5487" s="206" t="s">
        <v>546</v>
      </c>
      <c r="E5487" s="229" t="s">
        <v>19</v>
      </c>
      <c r="F5487" s="230" t="s">
        <v>2421</v>
      </c>
      <c r="G5487" s="228"/>
      <c r="H5487" s="229" t="s">
        <v>19</v>
      </c>
      <c r="I5487" s="231"/>
      <c r="J5487" s="228"/>
      <c r="K5487" s="228"/>
      <c r="L5487" s="232"/>
      <c r="M5487" s="233"/>
      <c r="N5487" s="234"/>
      <c r="O5487" s="234"/>
      <c r="P5487" s="234"/>
      <c r="Q5487" s="234"/>
      <c r="R5487" s="234"/>
      <c r="S5487" s="234"/>
      <c r="T5487" s="235"/>
      <c r="AT5487" s="236" t="s">
        <v>546</v>
      </c>
      <c r="AU5487" s="236" t="s">
        <v>85</v>
      </c>
      <c r="AV5487" s="15" t="s">
        <v>79</v>
      </c>
      <c r="AW5487" s="15" t="s">
        <v>33</v>
      </c>
      <c r="AX5487" s="15" t="s">
        <v>72</v>
      </c>
      <c r="AY5487" s="236" t="s">
        <v>525</v>
      </c>
    </row>
    <row r="5488" spans="2:51" s="13" customFormat="1" ht="11.25">
      <c r="B5488" s="204"/>
      <c r="C5488" s="205"/>
      <c r="D5488" s="206" t="s">
        <v>546</v>
      </c>
      <c r="E5488" s="207" t="s">
        <v>19</v>
      </c>
      <c r="F5488" s="208" t="s">
        <v>5012</v>
      </c>
      <c r="G5488" s="205"/>
      <c r="H5488" s="209">
        <v>0.72</v>
      </c>
      <c r="I5488" s="210"/>
      <c r="J5488" s="205"/>
      <c r="K5488" s="205"/>
      <c r="L5488" s="211"/>
      <c r="M5488" s="212"/>
      <c r="N5488" s="213"/>
      <c r="O5488" s="213"/>
      <c r="P5488" s="213"/>
      <c r="Q5488" s="213"/>
      <c r="R5488" s="213"/>
      <c r="S5488" s="213"/>
      <c r="T5488" s="214"/>
      <c r="AT5488" s="215" t="s">
        <v>546</v>
      </c>
      <c r="AU5488" s="215" t="s">
        <v>85</v>
      </c>
      <c r="AV5488" s="13" t="s">
        <v>85</v>
      </c>
      <c r="AW5488" s="13" t="s">
        <v>33</v>
      </c>
      <c r="AX5488" s="13" t="s">
        <v>72</v>
      </c>
      <c r="AY5488" s="215" t="s">
        <v>525</v>
      </c>
    </row>
    <row r="5489" spans="2:51" s="16" customFormat="1" ht="11.25">
      <c r="B5489" s="237"/>
      <c r="C5489" s="238"/>
      <c r="D5489" s="206" t="s">
        <v>546</v>
      </c>
      <c r="E5489" s="239" t="s">
        <v>248</v>
      </c>
      <c r="F5489" s="240" t="s">
        <v>590</v>
      </c>
      <c r="G5489" s="238"/>
      <c r="H5489" s="241">
        <v>800.46699999999998</v>
      </c>
      <c r="I5489" s="242"/>
      <c r="J5489" s="238"/>
      <c r="K5489" s="238"/>
      <c r="L5489" s="243"/>
      <c r="M5489" s="244"/>
      <c r="N5489" s="245"/>
      <c r="O5489" s="245"/>
      <c r="P5489" s="245"/>
      <c r="Q5489" s="245"/>
      <c r="R5489" s="245"/>
      <c r="S5489" s="245"/>
      <c r="T5489" s="246"/>
      <c r="AT5489" s="247" t="s">
        <v>546</v>
      </c>
      <c r="AU5489" s="247" t="s">
        <v>85</v>
      </c>
      <c r="AV5489" s="16" t="s">
        <v>573</v>
      </c>
      <c r="AW5489" s="16" t="s">
        <v>33</v>
      </c>
      <c r="AX5489" s="16" t="s">
        <v>72</v>
      </c>
      <c r="AY5489" s="247" t="s">
        <v>525</v>
      </c>
    </row>
    <row r="5490" spans="2:51" s="15" customFormat="1" ht="11.25">
      <c r="B5490" s="227"/>
      <c r="C5490" s="228"/>
      <c r="D5490" s="206" t="s">
        <v>546</v>
      </c>
      <c r="E5490" s="229" t="s">
        <v>19</v>
      </c>
      <c r="F5490" s="230" t="s">
        <v>2332</v>
      </c>
      <c r="G5490" s="228"/>
      <c r="H5490" s="229" t="s">
        <v>19</v>
      </c>
      <c r="I5490" s="231"/>
      <c r="J5490" s="228"/>
      <c r="K5490" s="228"/>
      <c r="L5490" s="232"/>
      <c r="M5490" s="233"/>
      <c r="N5490" s="234"/>
      <c r="O5490" s="234"/>
      <c r="P5490" s="234"/>
      <c r="Q5490" s="234"/>
      <c r="R5490" s="234"/>
      <c r="S5490" s="234"/>
      <c r="T5490" s="235"/>
      <c r="AT5490" s="236" t="s">
        <v>546</v>
      </c>
      <c r="AU5490" s="236" t="s">
        <v>85</v>
      </c>
      <c r="AV5490" s="15" t="s">
        <v>79</v>
      </c>
      <c r="AW5490" s="15" t="s">
        <v>33</v>
      </c>
      <c r="AX5490" s="15" t="s">
        <v>72</v>
      </c>
      <c r="AY5490" s="236" t="s">
        <v>525</v>
      </c>
    </row>
    <row r="5491" spans="2:51" s="15" customFormat="1" ht="11.25">
      <c r="B5491" s="227"/>
      <c r="C5491" s="228"/>
      <c r="D5491" s="206" t="s">
        <v>546</v>
      </c>
      <c r="E5491" s="229" t="s">
        <v>19</v>
      </c>
      <c r="F5491" s="230" t="s">
        <v>2333</v>
      </c>
      <c r="G5491" s="228"/>
      <c r="H5491" s="229" t="s">
        <v>19</v>
      </c>
      <c r="I5491" s="231"/>
      <c r="J5491" s="228"/>
      <c r="K5491" s="228"/>
      <c r="L5491" s="232"/>
      <c r="M5491" s="233"/>
      <c r="N5491" s="234"/>
      <c r="O5491" s="234"/>
      <c r="P5491" s="234"/>
      <c r="Q5491" s="234"/>
      <c r="R5491" s="234"/>
      <c r="S5491" s="234"/>
      <c r="T5491" s="235"/>
      <c r="AT5491" s="236" t="s">
        <v>546</v>
      </c>
      <c r="AU5491" s="236" t="s">
        <v>85</v>
      </c>
      <c r="AV5491" s="15" t="s">
        <v>79</v>
      </c>
      <c r="AW5491" s="15" t="s">
        <v>33</v>
      </c>
      <c r="AX5491" s="15" t="s">
        <v>72</v>
      </c>
      <c r="AY5491" s="236" t="s">
        <v>525</v>
      </c>
    </row>
    <row r="5492" spans="2:51" s="15" customFormat="1" ht="11.25">
      <c r="B5492" s="227"/>
      <c r="C5492" s="228"/>
      <c r="D5492" s="206" t="s">
        <v>546</v>
      </c>
      <c r="E5492" s="229" t="s">
        <v>19</v>
      </c>
      <c r="F5492" s="230" t="s">
        <v>2334</v>
      </c>
      <c r="G5492" s="228"/>
      <c r="H5492" s="229" t="s">
        <v>19</v>
      </c>
      <c r="I5492" s="231"/>
      <c r="J5492" s="228"/>
      <c r="K5492" s="228"/>
      <c r="L5492" s="232"/>
      <c r="M5492" s="233"/>
      <c r="N5492" s="234"/>
      <c r="O5492" s="234"/>
      <c r="P5492" s="234"/>
      <c r="Q5492" s="234"/>
      <c r="R5492" s="234"/>
      <c r="S5492" s="234"/>
      <c r="T5492" s="235"/>
      <c r="AT5492" s="236" t="s">
        <v>546</v>
      </c>
      <c r="AU5492" s="236" t="s">
        <v>85</v>
      </c>
      <c r="AV5492" s="15" t="s">
        <v>79</v>
      </c>
      <c r="AW5492" s="15" t="s">
        <v>33</v>
      </c>
      <c r="AX5492" s="15" t="s">
        <v>72</v>
      </c>
      <c r="AY5492" s="236" t="s">
        <v>525</v>
      </c>
    </row>
    <row r="5493" spans="2:51" s="13" customFormat="1" ht="11.25">
      <c r="B5493" s="204"/>
      <c r="C5493" s="205"/>
      <c r="D5493" s="206" t="s">
        <v>546</v>
      </c>
      <c r="E5493" s="207" t="s">
        <v>19</v>
      </c>
      <c r="F5493" s="208" t="s">
        <v>2335</v>
      </c>
      <c r="G5493" s="205"/>
      <c r="H5493" s="209">
        <v>23.93</v>
      </c>
      <c r="I5493" s="210"/>
      <c r="J5493" s="205"/>
      <c r="K5493" s="205"/>
      <c r="L5493" s="211"/>
      <c r="M5493" s="212"/>
      <c r="N5493" s="213"/>
      <c r="O5493" s="213"/>
      <c r="P5493" s="213"/>
      <c r="Q5493" s="213"/>
      <c r="R5493" s="213"/>
      <c r="S5493" s="213"/>
      <c r="T5493" s="214"/>
      <c r="AT5493" s="215" t="s">
        <v>546</v>
      </c>
      <c r="AU5493" s="215" t="s">
        <v>85</v>
      </c>
      <c r="AV5493" s="13" t="s">
        <v>85</v>
      </c>
      <c r="AW5493" s="13" t="s">
        <v>33</v>
      </c>
      <c r="AX5493" s="13" t="s">
        <v>72</v>
      </c>
      <c r="AY5493" s="215" t="s">
        <v>525</v>
      </c>
    </row>
    <row r="5494" spans="2:51" s="13" customFormat="1" ht="11.25">
      <c r="B5494" s="204"/>
      <c r="C5494" s="205"/>
      <c r="D5494" s="206" t="s">
        <v>546</v>
      </c>
      <c r="E5494" s="207" t="s">
        <v>19</v>
      </c>
      <c r="F5494" s="208" t="s">
        <v>5013</v>
      </c>
      <c r="G5494" s="205"/>
      <c r="H5494" s="209">
        <v>-4.0890000000000004</v>
      </c>
      <c r="I5494" s="210"/>
      <c r="J5494" s="205"/>
      <c r="K5494" s="205"/>
      <c r="L5494" s="211"/>
      <c r="M5494" s="212"/>
      <c r="N5494" s="213"/>
      <c r="O5494" s="213"/>
      <c r="P5494" s="213"/>
      <c r="Q5494" s="213"/>
      <c r="R5494" s="213"/>
      <c r="S5494" s="213"/>
      <c r="T5494" s="214"/>
      <c r="AT5494" s="215" t="s">
        <v>546</v>
      </c>
      <c r="AU5494" s="215" t="s">
        <v>85</v>
      </c>
      <c r="AV5494" s="13" t="s">
        <v>85</v>
      </c>
      <c r="AW5494" s="13" t="s">
        <v>33</v>
      </c>
      <c r="AX5494" s="13" t="s">
        <v>72</v>
      </c>
      <c r="AY5494" s="215" t="s">
        <v>525</v>
      </c>
    </row>
    <row r="5495" spans="2:51" s="13" customFormat="1" ht="11.25">
      <c r="B5495" s="204"/>
      <c r="C5495" s="205"/>
      <c r="D5495" s="206" t="s">
        <v>546</v>
      </c>
      <c r="E5495" s="207" t="s">
        <v>19</v>
      </c>
      <c r="F5495" s="208" t="s">
        <v>5014</v>
      </c>
      <c r="G5495" s="205"/>
      <c r="H5495" s="209">
        <v>-2.2559999999999998</v>
      </c>
      <c r="I5495" s="210"/>
      <c r="J5495" s="205"/>
      <c r="K5495" s="205"/>
      <c r="L5495" s="211"/>
      <c r="M5495" s="212"/>
      <c r="N5495" s="213"/>
      <c r="O5495" s="213"/>
      <c r="P5495" s="213"/>
      <c r="Q5495" s="213"/>
      <c r="R5495" s="213"/>
      <c r="S5495" s="213"/>
      <c r="T5495" s="214"/>
      <c r="AT5495" s="215" t="s">
        <v>546</v>
      </c>
      <c r="AU5495" s="215" t="s">
        <v>85</v>
      </c>
      <c r="AV5495" s="13" t="s">
        <v>85</v>
      </c>
      <c r="AW5495" s="13" t="s">
        <v>33</v>
      </c>
      <c r="AX5495" s="13" t="s">
        <v>72</v>
      </c>
      <c r="AY5495" s="215" t="s">
        <v>525</v>
      </c>
    </row>
    <row r="5496" spans="2:51" s="13" customFormat="1" ht="11.25">
      <c r="B5496" s="204"/>
      <c r="C5496" s="205"/>
      <c r="D5496" s="206" t="s">
        <v>546</v>
      </c>
      <c r="E5496" s="207" t="s">
        <v>19</v>
      </c>
      <c r="F5496" s="208" t="s">
        <v>5015</v>
      </c>
      <c r="G5496" s="205"/>
      <c r="H5496" s="209">
        <v>-0.94</v>
      </c>
      <c r="I5496" s="210"/>
      <c r="J5496" s="205"/>
      <c r="K5496" s="205"/>
      <c r="L5496" s="211"/>
      <c r="M5496" s="212"/>
      <c r="N5496" s="213"/>
      <c r="O5496" s="213"/>
      <c r="P5496" s="213"/>
      <c r="Q5496" s="213"/>
      <c r="R5496" s="213"/>
      <c r="S5496" s="213"/>
      <c r="T5496" s="214"/>
      <c r="AT5496" s="215" t="s">
        <v>546</v>
      </c>
      <c r="AU5496" s="215" t="s">
        <v>85</v>
      </c>
      <c r="AV5496" s="13" t="s">
        <v>85</v>
      </c>
      <c r="AW5496" s="13" t="s">
        <v>33</v>
      </c>
      <c r="AX5496" s="13" t="s">
        <v>72</v>
      </c>
      <c r="AY5496" s="215" t="s">
        <v>525</v>
      </c>
    </row>
    <row r="5497" spans="2:51" s="13" customFormat="1" ht="11.25">
      <c r="B5497" s="204"/>
      <c r="C5497" s="205"/>
      <c r="D5497" s="206" t="s">
        <v>546</v>
      </c>
      <c r="E5497" s="207" t="s">
        <v>19</v>
      </c>
      <c r="F5497" s="208" t="s">
        <v>2338</v>
      </c>
      <c r="G5497" s="205"/>
      <c r="H5497" s="209">
        <v>-1.41</v>
      </c>
      <c r="I5497" s="210"/>
      <c r="J5497" s="205"/>
      <c r="K5497" s="205"/>
      <c r="L5497" s="211"/>
      <c r="M5497" s="212"/>
      <c r="N5497" s="213"/>
      <c r="O5497" s="213"/>
      <c r="P5497" s="213"/>
      <c r="Q5497" s="213"/>
      <c r="R5497" s="213"/>
      <c r="S5497" s="213"/>
      <c r="T5497" s="214"/>
      <c r="AT5497" s="215" t="s">
        <v>546</v>
      </c>
      <c r="AU5497" s="215" t="s">
        <v>85</v>
      </c>
      <c r="AV5497" s="13" t="s">
        <v>85</v>
      </c>
      <c r="AW5497" s="13" t="s">
        <v>33</v>
      </c>
      <c r="AX5497" s="13" t="s">
        <v>72</v>
      </c>
      <c r="AY5497" s="215" t="s">
        <v>525</v>
      </c>
    </row>
    <row r="5498" spans="2:51" s="13" customFormat="1" ht="11.25">
      <c r="B5498" s="204"/>
      <c r="C5498" s="205"/>
      <c r="D5498" s="206" t="s">
        <v>546</v>
      </c>
      <c r="E5498" s="207" t="s">
        <v>19</v>
      </c>
      <c r="F5498" s="208" t="s">
        <v>2339</v>
      </c>
      <c r="G5498" s="205"/>
      <c r="H5498" s="209">
        <v>-0.40500000000000003</v>
      </c>
      <c r="I5498" s="210"/>
      <c r="J5498" s="205"/>
      <c r="K5498" s="205"/>
      <c r="L5498" s="211"/>
      <c r="M5498" s="212"/>
      <c r="N5498" s="213"/>
      <c r="O5498" s="213"/>
      <c r="P5498" s="213"/>
      <c r="Q5498" s="213"/>
      <c r="R5498" s="213"/>
      <c r="S5498" s="213"/>
      <c r="T5498" s="214"/>
      <c r="AT5498" s="215" t="s">
        <v>546</v>
      </c>
      <c r="AU5498" s="215" t="s">
        <v>85</v>
      </c>
      <c r="AV5498" s="13" t="s">
        <v>85</v>
      </c>
      <c r="AW5498" s="13" t="s">
        <v>33</v>
      </c>
      <c r="AX5498" s="13" t="s">
        <v>72</v>
      </c>
      <c r="AY5498" s="215" t="s">
        <v>525</v>
      </c>
    </row>
    <row r="5499" spans="2:51" s="15" customFormat="1" ht="11.25">
      <c r="B5499" s="227"/>
      <c r="C5499" s="228"/>
      <c r="D5499" s="206" t="s">
        <v>546</v>
      </c>
      <c r="E5499" s="229" t="s">
        <v>19</v>
      </c>
      <c r="F5499" s="230" t="s">
        <v>2340</v>
      </c>
      <c r="G5499" s="228"/>
      <c r="H5499" s="229" t="s">
        <v>19</v>
      </c>
      <c r="I5499" s="231"/>
      <c r="J5499" s="228"/>
      <c r="K5499" s="228"/>
      <c r="L5499" s="232"/>
      <c r="M5499" s="233"/>
      <c r="N5499" s="234"/>
      <c r="O5499" s="234"/>
      <c r="P5499" s="234"/>
      <c r="Q5499" s="234"/>
      <c r="R5499" s="234"/>
      <c r="S5499" s="234"/>
      <c r="T5499" s="235"/>
      <c r="AT5499" s="236" t="s">
        <v>546</v>
      </c>
      <c r="AU5499" s="236" t="s">
        <v>85</v>
      </c>
      <c r="AV5499" s="15" t="s">
        <v>79</v>
      </c>
      <c r="AW5499" s="15" t="s">
        <v>33</v>
      </c>
      <c r="AX5499" s="15" t="s">
        <v>72</v>
      </c>
      <c r="AY5499" s="236" t="s">
        <v>525</v>
      </c>
    </row>
    <row r="5500" spans="2:51" s="13" customFormat="1" ht="11.25">
      <c r="B5500" s="204"/>
      <c r="C5500" s="205"/>
      <c r="D5500" s="206" t="s">
        <v>546</v>
      </c>
      <c r="E5500" s="207" t="s">
        <v>19</v>
      </c>
      <c r="F5500" s="208" t="s">
        <v>2341</v>
      </c>
      <c r="G5500" s="205"/>
      <c r="H5500" s="209">
        <v>4.9180000000000001</v>
      </c>
      <c r="I5500" s="210"/>
      <c r="J5500" s="205"/>
      <c r="K5500" s="205"/>
      <c r="L5500" s="211"/>
      <c r="M5500" s="212"/>
      <c r="N5500" s="213"/>
      <c r="O5500" s="213"/>
      <c r="P5500" s="213"/>
      <c r="Q5500" s="213"/>
      <c r="R5500" s="213"/>
      <c r="S5500" s="213"/>
      <c r="T5500" s="214"/>
      <c r="AT5500" s="215" t="s">
        <v>546</v>
      </c>
      <c r="AU5500" s="215" t="s">
        <v>85</v>
      </c>
      <c r="AV5500" s="13" t="s">
        <v>85</v>
      </c>
      <c r="AW5500" s="13" t="s">
        <v>33</v>
      </c>
      <c r="AX5500" s="13" t="s">
        <v>72</v>
      </c>
      <c r="AY5500" s="215" t="s">
        <v>525</v>
      </c>
    </row>
    <row r="5501" spans="2:51" s="15" customFormat="1" ht="11.25">
      <c r="B5501" s="227"/>
      <c r="C5501" s="228"/>
      <c r="D5501" s="206" t="s">
        <v>546</v>
      </c>
      <c r="E5501" s="229" t="s">
        <v>19</v>
      </c>
      <c r="F5501" s="230" t="s">
        <v>2342</v>
      </c>
      <c r="G5501" s="228"/>
      <c r="H5501" s="229" t="s">
        <v>19</v>
      </c>
      <c r="I5501" s="231"/>
      <c r="J5501" s="228"/>
      <c r="K5501" s="228"/>
      <c r="L5501" s="232"/>
      <c r="M5501" s="233"/>
      <c r="N5501" s="234"/>
      <c r="O5501" s="234"/>
      <c r="P5501" s="234"/>
      <c r="Q5501" s="234"/>
      <c r="R5501" s="234"/>
      <c r="S5501" s="234"/>
      <c r="T5501" s="235"/>
      <c r="AT5501" s="236" t="s">
        <v>546</v>
      </c>
      <c r="AU5501" s="236" t="s">
        <v>85</v>
      </c>
      <c r="AV5501" s="15" t="s">
        <v>79</v>
      </c>
      <c r="AW5501" s="15" t="s">
        <v>33</v>
      </c>
      <c r="AX5501" s="15" t="s">
        <v>72</v>
      </c>
      <c r="AY5501" s="236" t="s">
        <v>525</v>
      </c>
    </row>
    <row r="5502" spans="2:51" s="15" customFormat="1" ht="11.25">
      <c r="B5502" s="227"/>
      <c r="C5502" s="228"/>
      <c r="D5502" s="206" t="s">
        <v>546</v>
      </c>
      <c r="E5502" s="229" t="s">
        <v>19</v>
      </c>
      <c r="F5502" s="230" t="s">
        <v>2343</v>
      </c>
      <c r="G5502" s="228"/>
      <c r="H5502" s="229" t="s">
        <v>19</v>
      </c>
      <c r="I5502" s="231"/>
      <c r="J5502" s="228"/>
      <c r="K5502" s="228"/>
      <c r="L5502" s="232"/>
      <c r="M5502" s="233"/>
      <c r="N5502" s="234"/>
      <c r="O5502" s="234"/>
      <c r="P5502" s="234"/>
      <c r="Q5502" s="234"/>
      <c r="R5502" s="234"/>
      <c r="S5502" s="234"/>
      <c r="T5502" s="235"/>
      <c r="AT5502" s="236" t="s">
        <v>546</v>
      </c>
      <c r="AU5502" s="236" t="s">
        <v>85</v>
      </c>
      <c r="AV5502" s="15" t="s">
        <v>79</v>
      </c>
      <c r="AW5502" s="15" t="s">
        <v>33</v>
      </c>
      <c r="AX5502" s="15" t="s">
        <v>72</v>
      </c>
      <c r="AY5502" s="236" t="s">
        <v>525</v>
      </c>
    </row>
    <row r="5503" spans="2:51" s="13" customFormat="1" ht="11.25">
      <c r="B5503" s="204"/>
      <c r="C5503" s="205"/>
      <c r="D5503" s="206" t="s">
        <v>546</v>
      </c>
      <c r="E5503" s="207" t="s">
        <v>19</v>
      </c>
      <c r="F5503" s="208" t="s">
        <v>5016</v>
      </c>
      <c r="G5503" s="205"/>
      <c r="H5503" s="209">
        <v>6.0540000000000003</v>
      </c>
      <c r="I5503" s="210"/>
      <c r="J5503" s="205"/>
      <c r="K5503" s="205"/>
      <c r="L5503" s="211"/>
      <c r="M5503" s="212"/>
      <c r="N5503" s="213"/>
      <c r="O5503" s="213"/>
      <c r="P5503" s="213"/>
      <c r="Q5503" s="213"/>
      <c r="R5503" s="213"/>
      <c r="S5503" s="213"/>
      <c r="T5503" s="214"/>
      <c r="AT5503" s="215" t="s">
        <v>546</v>
      </c>
      <c r="AU5503" s="215" t="s">
        <v>85</v>
      </c>
      <c r="AV5503" s="13" t="s">
        <v>85</v>
      </c>
      <c r="AW5503" s="13" t="s">
        <v>33</v>
      </c>
      <c r="AX5503" s="13" t="s">
        <v>72</v>
      </c>
      <c r="AY5503" s="215" t="s">
        <v>525</v>
      </c>
    </row>
    <row r="5504" spans="2:51" s="13" customFormat="1" ht="11.25">
      <c r="B5504" s="204"/>
      <c r="C5504" s="205"/>
      <c r="D5504" s="206" t="s">
        <v>546</v>
      </c>
      <c r="E5504" s="207" t="s">
        <v>19</v>
      </c>
      <c r="F5504" s="208" t="s">
        <v>2345</v>
      </c>
      <c r="G5504" s="205"/>
      <c r="H5504" s="209">
        <v>5.2380000000000004</v>
      </c>
      <c r="I5504" s="210"/>
      <c r="J5504" s="205"/>
      <c r="K5504" s="205"/>
      <c r="L5504" s="211"/>
      <c r="M5504" s="212"/>
      <c r="N5504" s="213"/>
      <c r="O5504" s="213"/>
      <c r="P5504" s="213"/>
      <c r="Q5504" s="213"/>
      <c r="R5504" s="213"/>
      <c r="S5504" s="213"/>
      <c r="T5504" s="214"/>
      <c r="AT5504" s="215" t="s">
        <v>546</v>
      </c>
      <c r="AU5504" s="215" t="s">
        <v>85</v>
      </c>
      <c r="AV5504" s="13" t="s">
        <v>85</v>
      </c>
      <c r="AW5504" s="13" t="s">
        <v>33</v>
      </c>
      <c r="AX5504" s="13" t="s">
        <v>72</v>
      </c>
      <c r="AY5504" s="215" t="s">
        <v>525</v>
      </c>
    </row>
    <row r="5505" spans="2:51" s="15" customFormat="1" ht="11.25">
      <c r="B5505" s="227"/>
      <c r="C5505" s="228"/>
      <c r="D5505" s="206" t="s">
        <v>546</v>
      </c>
      <c r="E5505" s="229" t="s">
        <v>19</v>
      </c>
      <c r="F5505" s="230" t="s">
        <v>2346</v>
      </c>
      <c r="G5505" s="228"/>
      <c r="H5505" s="229" t="s">
        <v>19</v>
      </c>
      <c r="I5505" s="231"/>
      <c r="J5505" s="228"/>
      <c r="K5505" s="228"/>
      <c r="L5505" s="232"/>
      <c r="M5505" s="233"/>
      <c r="N5505" s="234"/>
      <c r="O5505" s="234"/>
      <c r="P5505" s="234"/>
      <c r="Q5505" s="234"/>
      <c r="R5505" s="234"/>
      <c r="S5505" s="234"/>
      <c r="T5505" s="235"/>
      <c r="AT5505" s="236" t="s">
        <v>546</v>
      </c>
      <c r="AU5505" s="236" t="s">
        <v>85</v>
      </c>
      <c r="AV5505" s="15" t="s">
        <v>79</v>
      </c>
      <c r="AW5505" s="15" t="s">
        <v>33</v>
      </c>
      <c r="AX5505" s="15" t="s">
        <v>72</v>
      </c>
      <c r="AY5505" s="236" t="s">
        <v>525</v>
      </c>
    </row>
    <row r="5506" spans="2:51" s="15" customFormat="1" ht="11.25">
      <c r="B5506" s="227"/>
      <c r="C5506" s="228"/>
      <c r="D5506" s="206" t="s">
        <v>546</v>
      </c>
      <c r="E5506" s="229" t="s">
        <v>19</v>
      </c>
      <c r="F5506" s="230" t="s">
        <v>2347</v>
      </c>
      <c r="G5506" s="228"/>
      <c r="H5506" s="229" t="s">
        <v>19</v>
      </c>
      <c r="I5506" s="231"/>
      <c r="J5506" s="228"/>
      <c r="K5506" s="228"/>
      <c r="L5506" s="232"/>
      <c r="M5506" s="233"/>
      <c r="N5506" s="234"/>
      <c r="O5506" s="234"/>
      <c r="P5506" s="234"/>
      <c r="Q5506" s="234"/>
      <c r="R5506" s="234"/>
      <c r="S5506" s="234"/>
      <c r="T5506" s="235"/>
      <c r="AT5506" s="236" t="s">
        <v>546</v>
      </c>
      <c r="AU5506" s="236" t="s">
        <v>85</v>
      </c>
      <c r="AV5506" s="15" t="s">
        <v>79</v>
      </c>
      <c r="AW5506" s="15" t="s">
        <v>33</v>
      </c>
      <c r="AX5506" s="15" t="s">
        <v>72</v>
      </c>
      <c r="AY5506" s="236" t="s">
        <v>525</v>
      </c>
    </row>
    <row r="5507" spans="2:51" s="13" customFormat="1" ht="11.25">
      <c r="B5507" s="204"/>
      <c r="C5507" s="205"/>
      <c r="D5507" s="206" t="s">
        <v>546</v>
      </c>
      <c r="E5507" s="207" t="s">
        <v>19</v>
      </c>
      <c r="F5507" s="208" t="s">
        <v>2348</v>
      </c>
      <c r="G5507" s="205"/>
      <c r="H5507" s="209">
        <v>8.6549999999999994</v>
      </c>
      <c r="I5507" s="210"/>
      <c r="J5507" s="205"/>
      <c r="K5507" s="205"/>
      <c r="L5507" s="211"/>
      <c r="M5507" s="212"/>
      <c r="N5507" s="213"/>
      <c r="O5507" s="213"/>
      <c r="P5507" s="213"/>
      <c r="Q5507" s="213"/>
      <c r="R5507" s="213"/>
      <c r="S5507" s="213"/>
      <c r="T5507" s="214"/>
      <c r="AT5507" s="215" t="s">
        <v>546</v>
      </c>
      <c r="AU5507" s="215" t="s">
        <v>85</v>
      </c>
      <c r="AV5507" s="13" t="s">
        <v>85</v>
      </c>
      <c r="AW5507" s="13" t="s">
        <v>33</v>
      </c>
      <c r="AX5507" s="13" t="s">
        <v>72</v>
      </c>
      <c r="AY5507" s="215" t="s">
        <v>525</v>
      </c>
    </row>
    <row r="5508" spans="2:51" s="13" customFormat="1" ht="11.25">
      <c r="B5508" s="204"/>
      <c r="C5508" s="205"/>
      <c r="D5508" s="206" t="s">
        <v>546</v>
      </c>
      <c r="E5508" s="207" t="s">
        <v>19</v>
      </c>
      <c r="F5508" s="208" t="s">
        <v>2349</v>
      </c>
      <c r="G5508" s="205"/>
      <c r="H5508" s="209">
        <v>20.475000000000001</v>
      </c>
      <c r="I5508" s="210"/>
      <c r="J5508" s="205"/>
      <c r="K5508" s="205"/>
      <c r="L5508" s="211"/>
      <c r="M5508" s="212"/>
      <c r="N5508" s="213"/>
      <c r="O5508" s="213"/>
      <c r="P5508" s="213"/>
      <c r="Q5508" s="213"/>
      <c r="R5508" s="213"/>
      <c r="S5508" s="213"/>
      <c r="T5508" s="214"/>
      <c r="AT5508" s="215" t="s">
        <v>546</v>
      </c>
      <c r="AU5508" s="215" t="s">
        <v>85</v>
      </c>
      <c r="AV5508" s="13" t="s">
        <v>85</v>
      </c>
      <c r="AW5508" s="13" t="s">
        <v>33</v>
      </c>
      <c r="AX5508" s="13" t="s">
        <v>72</v>
      </c>
      <c r="AY5508" s="215" t="s">
        <v>525</v>
      </c>
    </row>
    <row r="5509" spans="2:51" s="15" customFormat="1" ht="11.25">
      <c r="B5509" s="227"/>
      <c r="C5509" s="228"/>
      <c r="D5509" s="206" t="s">
        <v>546</v>
      </c>
      <c r="E5509" s="229" t="s">
        <v>19</v>
      </c>
      <c r="F5509" s="230" t="s">
        <v>2350</v>
      </c>
      <c r="G5509" s="228"/>
      <c r="H5509" s="229" t="s">
        <v>19</v>
      </c>
      <c r="I5509" s="231"/>
      <c r="J5509" s="228"/>
      <c r="K5509" s="228"/>
      <c r="L5509" s="232"/>
      <c r="M5509" s="233"/>
      <c r="N5509" s="234"/>
      <c r="O5509" s="234"/>
      <c r="P5509" s="234"/>
      <c r="Q5509" s="234"/>
      <c r="R5509" s="234"/>
      <c r="S5509" s="234"/>
      <c r="T5509" s="235"/>
      <c r="AT5509" s="236" t="s">
        <v>546</v>
      </c>
      <c r="AU5509" s="236" t="s">
        <v>85</v>
      </c>
      <c r="AV5509" s="15" t="s">
        <v>79</v>
      </c>
      <c r="AW5509" s="15" t="s">
        <v>33</v>
      </c>
      <c r="AX5509" s="15" t="s">
        <v>72</v>
      </c>
      <c r="AY5509" s="236" t="s">
        <v>525</v>
      </c>
    </row>
    <row r="5510" spans="2:51" s="15" customFormat="1" ht="11.25">
      <c r="B5510" s="227"/>
      <c r="C5510" s="228"/>
      <c r="D5510" s="206" t="s">
        <v>546</v>
      </c>
      <c r="E5510" s="229" t="s">
        <v>19</v>
      </c>
      <c r="F5510" s="230" t="s">
        <v>2351</v>
      </c>
      <c r="G5510" s="228"/>
      <c r="H5510" s="229" t="s">
        <v>19</v>
      </c>
      <c r="I5510" s="231"/>
      <c r="J5510" s="228"/>
      <c r="K5510" s="228"/>
      <c r="L5510" s="232"/>
      <c r="M5510" s="233"/>
      <c r="N5510" s="234"/>
      <c r="O5510" s="234"/>
      <c r="P5510" s="234"/>
      <c r="Q5510" s="234"/>
      <c r="R5510" s="234"/>
      <c r="S5510" s="234"/>
      <c r="T5510" s="235"/>
      <c r="AT5510" s="236" t="s">
        <v>546</v>
      </c>
      <c r="AU5510" s="236" t="s">
        <v>85</v>
      </c>
      <c r="AV5510" s="15" t="s">
        <v>79</v>
      </c>
      <c r="AW5510" s="15" t="s">
        <v>33</v>
      </c>
      <c r="AX5510" s="15" t="s">
        <v>72</v>
      </c>
      <c r="AY5510" s="236" t="s">
        <v>525</v>
      </c>
    </row>
    <row r="5511" spans="2:51" s="13" customFormat="1" ht="11.25">
      <c r="B5511" s="204"/>
      <c r="C5511" s="205"/>
      <c r="D5511" s="206" t="s">
        <v>546</v>
      </c>
      <c r="E5511" s="207" t="s">
        <v>19</v>
      </c>
      <c r="F5511" s="208" t="s">
        <v>2352</v>
      </c>
      <c r="G5511" s="205"/>
      <c r="H5511" s="209">
        <v>5.9</v>
      </c>
      <c r="I5511" s="210"/>
      <c r="J5511" s="205"/>
      <c r="K5511" s="205"/>
      <c r="L5511" s="211"/>
      <c r="M5511" s="212"/>
      <c r="N5511" s="213"/>
      <c r="O5511" s="213"/>
      <c r="P5511" s="213"/>
      <c r="Q5511" s="213"/>
      <c r="R5511" s="213"/>
      <c r="S5511" s="213"/>
      <c r="T5511" s="214"/>
      <c r="AT5511" s="215" t="s">
        <v>546</v>
      </c>
      <c r="AU5511" s="215" t="s">
        <v>85</v>
      </c>
      <c r="AV5511" s="13" t="s">
        <v>85</v>
      </c>
      <c r="AW5511" s="13" t="s">
        <v>33</v>
      </c>
      <c r="AX5511" s="13" t="s">
        <v>72</v>
      </c>
      <c r="AY5511" s="215" t="s">
        <v>525</v>
      </c>
    </row>
    <row r="5512" spans="2:51" s="15" customFormat="1" ht="11.25">
      <c r="B5512" s="227"/>
      <c r="C5512" s="228"/>
      <c r="D5512" s="206" t="s">
        <v>546</v>
      </c>
      <c r="E5512" s="229" t="s">
        <v>19</v>
      </c>
      <c r="F5512" s="230" t="s">
        <v>2353</v>
      </c>
      <c r="G5512" s="228"/>
      <c r="H5512" s="229" t="s">
        <v>19</v>
      </c>
      <c r="I5512" s="231"/>
      <c r="J5512" s="228"/>
      <c r="K5512" s="228"/>
      <c r="L5512" s="232"/>
      <c r="M5512" s="233"/>
      <c r="N5512" s="234"/>
      <c r="O5512" s="234"/>
      <c r="P5512" s="234"/>
      <c r="Q5512" s="234"/>
      <c r="R5512" s="234"/>
      <c r="S5512" s="234"/>
      <c r="T5512" s="235"/>
      <c r="AT5512" s="236" t="s">
        <v>546</v>
      </c>
      <c r="AU5512" s="236" t="s">
        <v>85</v>
      </c>
      <c r="AV5512" s="15" t="s">
        <v>79</v>
      </c>
      <c r="AW5512" s="15" t="s">
        <v>33</v>
      </c>
      <c r="AX5512" s="15" t="s">
        <v>72</v>
      </c>
      <c r="AY5512" s="236" t="s">
        <v>525</v>
      </c>
    </row>
    <row r="5513" spans="2:51" s="13" customFormat="1" ht="11.25">
      <c r="B5513" s="204"/>
      <c r="C5513" s="205"/>
      <c r="D5513" s="206" t="s">
        <v>546</v>
      </c>
      <c r="E5513" s="207" t="s">
        <v>19</v>
      </c>
      <c r="F5513" s="208" t="s">
        <v>2354</v>
      </c>
      <c r="G5513" s="205"/>
      <c r="H5513" s="209">
        <v>4.59</v>
      </c>
      <c r="I5513" s="210"/>
      <c r="J5513" s="205"/>
      <c r="K5513" s="205"/>
      <c r="L5513" s="211"/>
      <c r="M5513" s="212"/>
      <c r="N5513" s="213"/>
      <c r="O5513" s="213"/>
      <c r="P5513" s="213"/>
      <c r="Q5513" s="213"/>
      <c r="R5513" s="213"/>
      <c r="S5513" s="213"/>
      <c r="T5513" s="214"/>
      <c r="AT5513" s="215" t="s">
        <v>546</v>
      </c>
      <c r="AU5513" s="215" t="s">
        <v>85</v>
      </c>
      <c r="AV5513" s="13" t="s">
        <v>85</v>
      </c>
      <c r="AW5513" s="13" t="s">
        <v>33</v>
      </c>
      <c r="AX5513" s="13" t="s">
        <v>72</v>
      </c>
      <c r="AY5513" s="215" t="s">
        <v>525</v>
      </c>
    </row>
    <row r="5514" spans="2:51" s="13" customFormat="1" ht="11.25">
      <c r="B5514" s="204"/>
      <c r="C5514" s="205"/>
      <c r="D5514" s="206" t="s">
        <v>546</v>
      </c>
      <c r="E5514" s="207" t="s">
        <v>19</v>
      </c>
      <c r="F5514" s="208" t="s">
        <v>2355</v>
      </c>
      <c r="G5514" s="205"/>
      <c r="H5514" s="209">
        <v>-1.0649999999999999</v>
      </c>
      <c r="I5514" s="210"/>
      <c r="J5514" s="205"/>
      <c r="K5514" s="205"/>
      <c r="L5514" s="211"/>
      <c r="M5514" s="212"/>
      <c r="N5514" s="213"/>
      <c r="O5514" s="213"/>
      <c r="P5514" s="213"/>
      <c r="Q5514" s="213"/>
      <c r="R5514" s="213"/>
      <c r="S5514" s="213"/>
      <c r="T5514" s="214"/>
      <c r="AT5514" s="215" t="s">
        <v>546</v>
      </c>
      <c r="AU5514" s="215" t="s">
        <v>85</v>
      </c>
      <c r="AV5514" s="13" t="s">
        <v>85</v>
      </c>
      <c r="AW5514" s="13" t="s">
        <v>33</v>
      </c>
      <c r="AX5514" s="13" t="s">
        <v>72</v>
      </c>
      <c r="AY5514" s="215" t="s">
        <v>525</v>
      </c>
    </row>
    <row r="5515" spans="2:51" s="16" customFormat="1" ht="11.25">
      <c r="B5515" s="237"/>
      <c r="C5515" s="238"/>
      <c r="D5515" s="206" t="s">
        <v>546</v>
      </c>
      <c r="E5515" s="239" t="s">
        <v>261</v>
      </c>
      <c r="F5515" s="240" t="s">
        <v>590</v>
      </c>
      <c r="G5515" s="238"/>
      <c r="H5515" s="241">
        <v>69.594999999999999</v>
      </c>
      <c r="I5515" s="242"/>
      <c r="J5515" s="238"/>
      <c r="K5515" s="238"/>
      <c r="L5515" s="243"/>
      <c r="M5515" s="244"/>
      <c r="N5515" s="245"/>
      <c r="O5515" s="245"/>
      <c r="P5515" s="245"/>
      <c r="Q5515" s="245"/>
      <c r="R5515" s="245"/>
      <c r="S5515" s="245"/>
      <c r="T5515" s="246"/>
      <c r="AT5515" s="247" t="s">
        <v>546</v>
      </c>
      <c r="AU5515" s="247" t="s">
        <v>85</v>
      </c>
      <c r="AV5515" s="16" t="s">
        <v>573</v>
      </c>
      <c r="AW5515" s="16" t="s">
        <v>33</v>
      </c>
      <c r="AX5515" s="16" t="s">
        <v>72</v>
      </c>
      <c r="AY5515" s="247" t="s">
        <v>525</v>
      </c>
    </row>
    <row r="5516" spans="2:51" s="15" customFormat="1" ht="11.25">
      <c r="B5516" s="227"/>
      <c r="C5516" s="228"/>
      <c r="D5516" s="206" t="s">
        <v>546</v>
      </c>
      <c r="E5516" s="229" t="s">
        <v>19</v>
      </c>
      <c r="F5516" s="230" t="s">
        <v>2374</v>
      </c>
      <c r="G5516" s="228"/>
      <c r="H5516" s="229" t="s">
        <v>19</v>
      </c>
      <c r="I5516" s="231"/>
      <c r="J5516" s="228"/>
      <c r="K5516" s="228"/>
      <c r="L5516" s="232"/>
      <c r="M5516" s="233"/>
      <c r="N5516" s="234"/>
      <c r="O5516" s="234"/>
      <c r="P5516" s="234"/>
      <c r="Q5516" s="234"/>
      <c r="R5516" s="234"/>
      <c r="S5516" s="234"/>
      <c r="T5516" s="235"/>
      <c r="AT5516" s="236" t="s">
        <v>546</v>
      </c>
      <c r="AU5516" s="236" t="s">
        <v>85</v>
      </c>
      <c r="AV5516" s="15" t="s">
        <v>79</v>
      </c>
      <c r="AW5516" s="15" t="s">
        <v>33</v>
      </c>
      <c r="AX5516" s="15" t="s">
        <v>72</v>
      </c>
      <c r="AY5516" s="236" t="s">
        <v>525</v>
      </c>
    </row>
    <row r="5517" spans="2:51" s="13" customFormat="1" ht="11.25">
      <c r="B5517" s="204"/>
      <c r="C5517" s="205"/>
      <c r="D5517" s="206" t="s">
        <v>546</v>
      </c>
      <c r="E5517" s="207" t="s">
        <v>19</v>
      </c>
      <c r="F5517" s="208" t="s">
        <v>5017</v>
      </c>
      <c r="G5517" s="205"/>
      <c r="H5517" s="209">
        <v>2.0699999999999998</v>
      </c>
      <c r="I5517" s="210"/>
      <c r="J5517" s="205"/>
      <c r="K5517" s="205"/>
      <c r="L5517" s="211"/>
      <c r="M5517" s="212"/>
      <c r="N5517" s="213"/>
      <c r="O5517" s="213"/>
      <c r="P5517" s="213"/>
      <c r="Q5517" s="213"/>
      <c r="R5517" s="213"/>
      <c r="S5517" s="213"/>
      <c r="T5517" s="214"/>
      <c r="AT5517" s="215" t="s">
        <v>546</v>
      </c>
      <c r="AU5517" s="215" t="s">
        <v>85</v>
      </c>
      <c r="AV5517" s="13" t="s">
        <v>85</v>
      </c>
      <c r="AW5517" s="13" t="s">
        <v>33</v>
      </c>
      <c r="AX5517" s="13" t="s">
        <v>72</v>
      </c>
      <c r="AY5517" s="215" t="s">
        <v>525</v>
      </c>
    </row>
    <row r="5518" spans="2:51" s="16" customFormat="1" ht="11.25">
      <c r="B5518" s="237"/>
      <c r="C5518" s="238"/>
      <c r="D5518" s="206" t="s">
        <v>546</v>
      </c>
      <c r="E5518" s="239" t="s">
        <v>290</v>
      </c>
      <c r="F5518" s="240" t="s">
        <v>590</v>
      </c>
      <c r="G5518" s="238"/>
      <c r="H5518" s="241">
        <v>2.0699999999999998</v>
      </c>
      <c r="I5518" s="242"/>
      <c r="J5518" s="238"/>
      <c r="K5518" s="238"/>
      <c r="L5518" s="243"/>
      <c r="M5518" s="244"/>
      <c r="N5518" s="245"/>
      <c r="O5518" s="245"/>
      <c r="P5518" s="245"/>
      <c r="Q5518" s="245"/>
      <c r="R5518" s="245"/>
      <c r="S5518" s="245"/>
      <c r="T5518" s="246"/>
      <c r="AT5518" s="247" t="s">
        <v>546</v>
      </c>
      <c r="AU5518" s="247" t="s">
        <v>85</v>
      </c>
      <c r="AV5518" s="16" t="s">
        <v>573</v>
      </c>
      <c r="AW5518" s="16" t="s">
        <v>33</v>
      </c>
      <c r="AX5518" s="16" t="s">
        <v>72</v>
      </c>
      <c r="AY5518" s="247" t="s">
        <v>525</v>
      </c>
    </row>
    <row r="5519" spans="2:51" s="15" customFormat="1" ht="11.25">
      <c r="B5519" s="227"/>
      <c r="C5519" s="228"/>
      <c r="D5519" s="206" t="s">
        <v>546</v>
      </c>
      <c r="E5519" s="229" t="s">
        <v>19</v>
      </c>
      <c r="F5519" s="230" t="s">
        <v>5018</v>
      </c>
      <c r="G5519" s="228"/>
      <c r="H5519" s="229" t="s">
        <v>19</v>
      </c>
      <c r="I5519" s="231"/>
      <c r="J5519" s="228"/>
      <c r="K5519" s="228"/>
      <c r="L5519" s="232"/>
      <c r="M5519" s="233"/>
      <c r="N5519" s="234"/>
      <c r="O5519" s="234"/>
      <c r="P5519" s="234"/>
      <c r="Q5519" s="234"/>
      <c r="R5519" s="234"/>
      <c r="S5519" s="234"/>
      <c r="T5519" s="235"/>
      <c r="AT5519" s="236" t="s">
        <v>546</v>
      </c>
      <c r="AU5519" s="236" t="s">
        <v>85</v>
      </c>
      <c r="AV5519" s="15" t="s">
        <v>79</v>
      </c>
      <c r="AW5519" s="15" t="s">
        <v>33</v>
      </c>
      <c r="AX5519" s="15" t="s">
        <v>72</v>
      </c>
      <c r="AY5519" s="236" t="s">
        <v>525</v>
      </c>
    </row>
    <row r="5520" spans="2:51" s="13" customFormat="1" ht="11.25">
      <c r="B5520" s="204"/>
      <c r="C5520" s="205"/>
      <c r="D5520" s="206" t="s">
        <v>546</v>
      </c>
      <c r="E5520" s="207" t="s">
        <v>19</v>
      </c>
      <c r="F5520" s="208" t="s">
        <v>5019</v>
      </c>
      <c r="G5520" s="205"/>
      <c r="H5520" s="209">
        <v>57.622999999999998</v>
      </c>
      <c r="I5520" s="210"/>
      <c r="J5520" s="205"/>
      <c r="K5520" s="205"/>
      <c r="L5520" s="211"/>
      <c r="M5520" s="212"/>
      <c r="N5520" s="213"/>
      <c r="O5520" s="213"/>
      <c r="P5520" s="213"/>
      <c r="Q5520" s="213"/>
      <c r="R5520" s="213"/>
      <c r="S5520" s="213"/>
      <c r="T5520" s="214"/>
      <c r="AT5520" s="215" t="s">
        <v>546</v>
      </c>
      <c r="AU5520" s="215" t="s">
        <v>85</v>
      </c>
      <c r="AV5520" s="13" t="s">
        <v>85</v>
      </c>
      <c r="AW5520" s="13" t="s">
        <v>33</v>
      </c>
      <c r="AX5520" s="13" t="s">
        <v>72</v>
      </c>
      <c r="AY5520" s="215" t="s">
        <v>525</v>
      </c>
    </row>
    <row r="5521" spans="1:65" s="15" customFormat="1" ht="11.25">
      <c r="B5521" s="227"/>
      <c r="C5521" s="228"/>
      <c r="D5521" s="206" t="s">
        <v>546</v>
      </c>
      <c r="E5521" s="229" t="s">
        <v>19</v>
      </c>
      <c r="F5521" s="230" t="s">
        <v>5020</v>
      </c>
      <c r="G5521" s="228"/>
      <c r="H5521" s="229" t="s">
        <v>19</v>
      </c>
      <c r="I5521" s="231"/>
      <c r="J5521" s="228"/>
      <c r="K5521" s="228"/>
      <c r="L5521" s="232"/>
      <c r="M5521" s="233"/>
      <c r="N5521" s="234"/>
      <c r="O5521" s="234"/>
      <c r="P5521" s="234"/>
      <c r="Q5521" s="234"/>
      <c r="R5521" s="234"/>
      <c r="S5521" s="234"/>
      <c r="T5521" s="235"/>
      <c r="AT5521" s="236" t="s">
        <v>546</v>
      </c>
      <c r="AU5521" s="236" t="s">
        <v>85</v>
      </c>
      <c r="AV5521" s="15" t="s">
        <v>79</v>
      </c>
      <c r="AW5521" s="15" t="s">
        <v>33</v>
      </c>
      <c r="AX5521" s="15" t="s">
        <v>72</v>
      </c>
      <c r="AY5521" s="236" t="s">
        <v>525</v>
      </c>
    </row>
    <row r="5522" spans="1:65" s="13" customFormat="1" ht="11.25">
      <c r="B5522" s="204"/>
      <c r="C5522" s="205"/>
      <c r="D5522" s="206" t="s">
        <v>546</v>
      </c>
      <c r="E5522" s="207" t="s">
        <v>19</v>
      </c>
      <c r="F5522" s="208" t="s">
        <v>5021</v>
      </c>
      <c r="G5522" s="205"/>
      <c r="H5522" s="209">
        <v>10</v>
      </c>
      <c r="I5522" s="210"/>
      <c r="J5522" s="205"/>
      <c r="K5522" s="205"/>
      <c r="L5522" s="211"/>
      <c r="M5522" s="212"/>
      <c r="N5522" s="213"/>
      <c r="O5522" s="213"/>
      <c r="P5522" s="213"/>
      <c r="Q5522" s="213"/>
      <c r="R5522" s="213"/>
      <c r="S5522" s="213"/>
      <c r="T5522" s="214"/>
      <c r="AT5522" s="215" t="s">
        <v>546</v>
      </c>
      <c r="AU5522" s="215" t="s">
        <v>85</v>
      </c>
      <c r="AV5522" s="13" t="s">
        <v>85</v>
      </c>
      <c r="AW5522" s="13" t="s">
        <v>33</v>
      </c>
      <c r="AX5522" s="13" t="s">
        <v>72</v>
      </c>
      <c r="AY5522" s="215" t="s">
        <v>525</v>
      </c>
    </row>
    <row r="5523" spans="1:65" s="16" customFormat="1" ht="11.25">
      <c r="B5523" s="237"/>
      <c r="C5523" s="238"/>
      <c r="D5523" s="206" t="s">
        <v>546</v>
      </c>
      <c r="E5523" s="239" t="s">
        <v>308</v>
      </c>
      <c r="F5523" s="240" t="s">
        <v>590</v>
      </c>
      <c r="G5523" s="238"/>
      <c r="H5523" s="241">
        <v>67.623000000000005</v>
      </c>
      <c r="I5523" s="242"/>
      <c r="J5523" s="238"/>
      <c r="K5523" s="238"/>
      <c r="L5523" s="243"/>
      <c r="M5523" s="244"/>
      <c r="N5523" s="245"/>
      <c r="O5523" s="245"/>
      <c r="P5523" s="245"/>
      <c r="Q5523" s="245"/>
      <c r="R5523" s="245"/>
      <c r="S5523" s="245"/>
      <c r="T5523" s="246"/>
      <c r="AT5523" s="247" t="s">
        <v>546</v>
      </c>
      <c r="AU5523" s="247" t="s">
        <v>85</v>
      </c>
      <c r="AV5523" s="16" t="s">
        <v>573</v>
      </c>
      <c r="AW5523" s="16" t="s">
        <v>33</v>
      </c>
      <c r="AX5523" s="16" t="s">
        <v>72</v>
      </c>
      <c r="AY5523" s="247" t="s">
        <v>525</v>
      </c>
    </row>
    <row r="5524" spans="1:65" s="14" customFormat="1" ht="11.25">
      <c r="B5524" s="216"/>
      <c r="C5524" s="217"/>
      <c r="D5524" s="206" t="s">
        <v>546</v>
      </c>
      <c r="E5524" s="218" t="s">
        <v>19</v>
      </c>
      <c r="F5524" s="219" t="s">
        <v>552</v>
      </c>
      <c r="G5524" s="217"/>
      <c r="H5524" s="220">
        <v>939.755</v>
      </c>
      <c r="I5524" s="221"/>
      <c r="J5524" s="217"/>
      <c r="K5524" s="217"/>
      <c r="L5524" s="222"/>
      <c r="M5524" s="223"/>
      <c r="N5524" s="224"/>
      <c r="O5524" s="224"/>
      <c r="P5524" s="224"/>
      <c r="Q5524" s="224"/>
      <c r="R5524" s="224"/>
      <c r="S5524" s="224"/>
      <c r="T5524" s="225"/>
      <c r="AT5524" s="226" t="s">
        <v>546</v>
      </c>
      <c r="AU5524" s="226" t="s">
        <v>85</v>
      </c>
      <c r="AV5524" s="14" t="s">
        <v>537</v>
      </c>
      <c r="AW5524" s="14" t="s">
        <v>33</v>
      </c>
      <c r="AX5524" s="14" t="s">
        <v>79</v>
      </c>
      <c r="AY5524" s="226" t="s">
        <v>525</v>
      </c>
    </row>
    <row r="5525" spans="1:65" s="2" customFormat="1" ht="24.2" customHeight="1">
      <c r="A5525" s="38"/>
      <c r="B5525" s="39"/>
      <c r="C5525" s="248" t="s">
        <v>5022</v>
      </c>
      <c r="D5525" s="248" t="s">
        <v>369</v>
      </c>
      <c r="E5525" s="249" t="s">
        <v>5023</v>
      </c>
      <c r="F5525" s="250" t="s">
        <v>5024</v>
      </c>
      <c r="G5525" s="251" t="s">
        <v>651</v>
      </c>
      <c r="H5525" s="252">
        <v>49619.063999999998</v>
      </c>
      <c r="I5525" s="253"/>
      <c r="J5525" s="254">
        <f>ROUND(I5525*H5525,2)</f>
        <v>0</v>
      </c>
      <c r="K5525" s="250" t="s">
        <v>19</v>
      </c>
      <c r="L5525" s="255"/>
      <c r="M5525" s="256" t="s">
        <v>19</v>
      </c>
      <c r="N5525" s="257" t="s">
        <v>44</v>
      </c>
      <c r="O5525" s="68"/>
      <c r="P5525" s="195">
        <f>O5525*H5525</f>
        <v>0</v>
      </c>
      <c r="Q5525" s="195">
        <v>5.0000000000000001E-4</v>
      </c>
      <c r="R5525" s="195">
        <f>Q5525*H5525</f>
        <v>24.809532000000001</v>
      </c>
      <c r="S5525" s="195">
        <v>0</v>
      </c>
      <c r="T5525" s="196">
        <f>S5525*H5525</f>
        <v>0</v>
      </c>
      <c r="U5525" s="38"/>
      <c r="V5525" s="38"/>
      <c r="W5525" s="38"/>
      <c r="X5525" s="38"/>
      <c r="Y5525" s="38"/>
      <c r="Z5525" s="38"/>
      <c r="AA5525" s="38"/>
      <c r="AB5525" s="38"/>
      <c r="AC5525" s="38"/>
      <c r="AD5525" s="38"/>
      <c r="AE5525" s="38"/>
      <c r="AR5525" s="197" t="s">
        <v>839</v>
      </c>
      <c r="AT5525" s="197" t="s">
        <v>369</v>
      </c>
      <c r="AU5525" s="197" t="s">
        <v>85</v>
      </c>
      <c r="AY5525" s="21" t="s">
        <v>525</v>
      </c>
      <c r="BE5525" s="198">
        <f>IF(N5525="základní",J5525,0)</f>
        <v>0</v>
      </c>
      <c r="BF5525" s="198">
        <f>IF(N5525="snížená",J5525,0)</f>
        <v>0</v>
      </c>
      <c r="BG5525" s="198">
        <f>IF(N5525="zákl. přenesená",J5525,0)</f>
        <v>0</v>
      </c>
      <c r="BH5525" s="198">
        <f>IF(N5525="sníž. přenesená",J5525,0)</f>
        <v>0</v>
      </c>
      <c r="BI5525" s="198">
        <f>IF(N5525="nulová",J5525,0)</f>
        <v>0</v>
      </c>
      <c r="BJ5525" s="21" t="s">
        <v>85</v>
      </c>
      <c r="BK5525" s="198">
        <f>ROUND(I5525*H5525,2)</f>
        <v>0</v>
      </c>
      <c r="BL5525" s="21" t="s">
        <v>642</v>
      </c>
      <c r="BM5525" s="197" t="s">
        <v>5025</v>
      </c>
    </row>
    <row r="5526" spans="1:65" s="13" customFormat="1" ht="11.25">
      <c r="B5526" s="204"/>
      <c r="C5526" s="205"/>
      <c r="D5526" s="206" t="s">
        <v>546</v>
      </c>
      <c r="E5526" s="207" t="s">
        <v>19</v>
      </c>
      <c r="F5526" s="208" t="s">
        <v>4841</v>
      </c>
      <c r="G5526" s="205"/>
      <c r="H5526" s="209">
        <v>939.755</v>
      </c>
      <c r="I5526" s="210"/>
      <c r="J5526" s="205"/>
      <c r="K5526" s="205"/>
      <c r="L5526" s="211"/>
      <c r="M5526" s="212"/>
      <c r="N5526" s="213"/>
      <c r="O5526" s="213"/>
      <c r="P5526" s="213"/>
      <c r="Q5526" s="213"/>
      <c r="R5526" s="213"/>
      <c r="S5526" s="213"/>
      <c r="T5526" s="214"/>
      <c r="AT5526" s="215" t="s">
        <v>546</v>
      </c>
      <c r="AU5526" s="215" t="s">
        <v>85</v>
      </c>
      <c r="AV5526" s="13" t="s">
        <v>85</v>
      </c>
      <c r="AW5526" s="13" t="s">
        <v>33</v>
      </c>
      <c r="AX5526" s="13" t="s">
        <v>79</v>
      </c>
      <c r="AY5526" s="215" t="s">
        <v>525</v>
      </c>
    </row>
    <row r="5527" spans="1:65" s="13" customFormat="1" ht="11.25">
      <c r="B5527" s="204"/>
      <c r="C5527" s="205"/>
      <c r="D5527" s="206" t="s">
        <v>546</v>
      </c>
      <c r="E5527" s="205"/>
      <c r="F5527" s="208" t="s">
        <v>5026</v>
      </c>
      <c r="G5527" s="205"/>
      <c r="H5527" s="209">
        <v>49619.063999999998</v>
      </c>
      <c r="I5527" s="210"/>
      <c r="J5527" s="205"/>
      <c r="K5527" s="205"/>
      <c r="L5527" s="211"/>
      <c r="M5527" s="212"/>
      <c r="N5527" s="213"/>
      <c r="O5527" s="213"/>
      <c r="P5527" s="213"/>
      <c r="Q5527" s="213"/>
      <c r="R5527" s="213"/>
      <c r="S5527" s="213"/>
      <c r="T5527" s="214"/>
      <c r="AT5527" s="215" t="s">
        <v>546</v>
      </c>
      <c r="AU5527" s="215" t="s">
        <v>85</v>
      </c>
      <c r="AV5527" s="13" t="s">
        <v>85</v>
      </c>
      <c r="AW5527" s="13" t="s">
        <v>4</v>
      </c>
      <c r="AX5527" s="13" t="s">
        <v>79</v>
      </c>
      <c r="AY5527" s="215" t="s">
        <v>525</v>
      </c>
    </row>
    <row r="5528" spans="1:65" s="2" customFormat="1" ht="55.5" customHeight="1">
      <c r="A5528" s="38"/>
      <c r="B5528" s="39"/>
      <c r="C5528" s="186" t="s">
        <v>5027</v>
      </c>
      <c r="D5528" s="186" t="s">
        <v>533</v>
      </c>
      <c r="E5528" s="187" t="s">
        <v>5028</v>
      </c>
      <c r="F5528" s="188" t="s">
        <v>5029</v>
      </c>
      <c r="G5528" s="189" t="s">
        <v>318</v>
      </c>
      <c r="H5528" s="190">
        <v>49.366</v>
      </c>
      <c r="I5528" s="191"/>
      <c r="J5528" s="192">
        <f>ROUND(I5528*H5528,2)</f>
        <v>0</v>
      </c>
      <c r="K5528" s="188" t="s">
        <v>536</v>
      </c>
      <c r="L5528" s="43"/>
      <c r="M5528" s="193" t="s">
        <v>19</v>
      </c>
      <c r="N5528" s="194" t="s">
        <v>44</v>
      </c>
      <c r="O5528" s="68"/>
      <c r="P5528" s="195">
        <f>O5528*H5528</f>
        <v>0</v>
      </c>
      <c r="Q5528" s="195">
        <v>0</v>
      </c>
      <c r="R5528" s="195">
        <f>Q5528*H5528</f>
        <v>0</v>
      </c>
      <c r="S5528" s="195">
        <v>0</v>
      </c>
      <c r="T5528" s="196">
        <f>S5528*H5528</f>
        <v>0</v>
      </c>
      <c r="U5528" s="38"/>
      <c r="V5528" s="38"/>
      <c r="W5528" s="38"/>
      <c r="X5528" s="38"/>
      <c r="Y5528" s="38"/>
      <c r="Z5528" s="38"/>
      <c r="AA5528" s="38"/>
      <c r="AB5528" s="38"/>
      <c r="AC5528" s="38"/>
      <c r="AD5528" s="38"/>
      <c r="AE5528" s="38"/>
      <c r="AR5528" s="197" t="s">
        <v>642</v>
      </c>
      <c r="AT5528" s="197" t="s">
        <v>533</v>
      </c>
      <c r="AU5528" s="197" t="s">
        <v>85</v>
      </c>
      <c r="AY5528" s="21" t="s">
        <v>525</v>
      </c>
      <c r="BE5528" s="198">
        <f>IF(N5528="základní",J5528,0)</f>
        <v>0</v>
      </c>
      <c r="BF5528" s="198">
        <f>IF(N5528="snížená",J5528,0)</f>
        <v>0</v>
      </c>
      <c r="BG5528" s="198">
        <f>IF(N5528="zákl. přenesená",J5528,0)</f>
        <v>0</v>
      </c>
      <c r="BH5528" s="198">
        <f>IF(N5528="sníž. přenesená",J5528,0)</f>
        <v>0</v>
      </c>
      <c r="BI5528" s="198">
        <f>IF(N5528="nulová",J5528,0)</f>
        <v>0</v>
      </c>
      <c r="BJ5528" s="21" t="s">
        <v>85</v>
      </c>
      <c r="BK5528" s="198">
        <f>ROUND(I5528*H5528,2)</f>
        <v>0</v>
      </c>
      <c r="BL5528" s="21" t="s">
        <v>642</v>
      </c>
      <c r="BM5528" s="197" t="s">
        <v>5030</v>
      </c>
    </row>
    <row r="5529" spans="1:65" s="2" customFormat="1" ht="11.25">
      <c r="A5529" s="38"/>
      <c r="B5529" s="39"/>
      <c r="C5529" s="40"/>
      <c r="D5529" s="199" t="s">
        <v>542</v>
      </c>
      <c r="E5529" s="40"/>
      <c r="F5529" s="200" t="s">
        <v>5031</v>
      </c>
      <c r="G5529" s="40"/>
      <c r="H5529" s="40"/>
      <c r="I5529" s="201"/>
      <c r="J5529" s="40"/>
      <c r="K5529" s="40"/>
      <c r="L5529" s="43"/>
      <c r="M5529" s="202"/>
      <c r="N5529" s="203"/>
      <c r="O5529" s="68"/>
      <c r="P5529" s="68"/>
      <c r="Q5529" s="68"/>
      <c r="R5529" s="68"/>
      <c r="S5529" s="68"/>
      <c r="T5529" s="69"/>
      <c r="U5529" s="38"/>
      <c r="V5529" s="38"/>
      <c r="W5529" s="38"/>
      <c r="X5529" s="38"/>
      <c r="Y5529" s="38"/>
      <c r="Z5529" s="38"/>
      <c r="AA5529" s="38"/>
      <c r="AB5529" s="38"/>
      <c r="AC5529" s="38"/>
      <c r="AD5529" s="38"/>
      <c r="AE5529" s="38"/>
      <c r="AT5529" s="21" t="s">
        <v>542</v>
      </c>
      <c r="AU5529" s="21" t="s">
        <v>85</v>
      </c>
    </row>
    <row r="5530" spans="1:65" s="12" customFormat="1" ht="22.9" customHeight="1">
      <c r="B5530" s="170"/>
      <c r="C5530" s="171"/>
      <c r="D5530" s="172" t="s">
        <v>71</v>
      </c>
      <c r="E5530" s="184" t="s">
        <v>5032</v>
      </c>
      <c r="F5530" s="184" t="s">
        <v>5033</v>
      </c>
      <c r="G5530" s="171"/>
      <c r="H5530" s="171"/>
      <c r="I5530" s="174"/>
      <c r="J5530" s="185">
        <f>BK5530</f>
        <v>0</v>
      </c>
      <c r="K5530" s="171"/>
      <c r="L5530" s="176"/>
      <c r="M5530" s="177"/>
      <c r="N5530" s="178"/>
      <c r="O5530" s="178"/>
      <c r="P5530" s="179">
        <f>SUM(P5531:P5568)</f>
        <v>0</v>
      </c>
      <c r="Q5530" s="178"/>
      <c r="R5530" s="179">
        <f>SUM(R5531:R5568)</f>
        <v>4.2164015500000005</v>
      </c>
      <c r="S5530" s="178"/>
      <c r="T5530" s="180">
        <f>SUM(T5531:T5568)</f>
        <v>0</v>
      </c>
      <c r="AR5530" s="181" t="s">
        <v>85</v>
      </c>
      <c r="AT5530" s="182" t="s">
        <v>71</v>
      </c>
      <c r="AU5530" s="182" t="s">
        <v>79</v>
      </c>
      <c r="AY5530" s="181" t="s">
        <v>525</v>
      </c>
      <c r="BK5530" s="183">
        <f>SUM(BK5531:BK5568)</f>
        <v>0</v>
      </c>
    </row>
    <row r="5531" spans="1:65" s="2" customFormat="1" ht="33" customHeight="1">
      <c r="A5531" s="38"/>
      <c r="B5531" s="39"/>
      <c r="C5531" s="186" t="s">
        <v>5034</v>
      </c>
      <c r="D5531" s="186" t="s">
        <v>533</v>
      </c>
      <c r="E5531" s="187" t="s">
        <v>5035</v>
      </c>
      <c r="F5531" s="188" t="s">
        <v>5036</v>
      </c>
      <c r="G5531" s="189" t="s">
        <v>132</v>
      </c>
      <c r="H5531" s="190">
        <v>3021.7739999999999</v>
      </c>
      <c r="I5531" s="191"/>
      <c r="J5531" s="192">
        <f>ROUND(I5531*H5531,2)</f>
        <v>0</v>
      </c>
      <c r="K5531" s="188" t="s">
        <v>536</v>
      </c>
      <c r="L5531" s="43"/>
      <c r="M5531" s="193" t="s">
        <v>19</v>
      </c>
      <c r="N5531" s="194" t="s">
        <v>44</v>
      </c>
      <c r="O5531" s="68"/>
      <c r="P5531" s="195">
        <f>O5531*H5531</f>
        <v>0</v>
      </c>
      <c r="Q5531" s="195">
        <v>2.0000000000000001E-4</v>
      </c>
      <c r="R5531" s="195">
        <f>Q5531*H5531</f>
        <v>0.60435479999999997</v>
      </c>
      <c r="S5531" s="195">
        <v>0</v>
      </c>
      <c r="T5531" s="196">
        <f>S5531*H5531</f>
        <v>0</v>
      </c>
      <c r="U5531" s="38"/>
      <c r="V5531" s="38"/>
      <c r="W5531" s="38"/>
      <c r="X5531" s="38"/>
      <c r="Y5531" s="38"/>
      <c r="Z5531" s="38"/>
      <c r="AA5531" s="38"/>
      <c r="AB5531" s="38"/>
      <c r="AC5531" s="38"/>
      <c r="AD5531" s="38"/>
      <c r="AE5531" s="38"/>
      <c r="AR5531" s="197" t="s">
        <v>642</v>
      </c>
      <c r="AT5531" s="197" t="s">
        <v>533</v>
      </c>
      <c r="AU5531" s="197" t="s">
        <v>85</v>
      </c>
      <c r="AY5531" s="21" t="s">
        <v>525</v>
      </c>
      <c r="BE5531" s="198">
        <f>IF(N5531="základní",J5531,0)</f>
        <v>0</v>
      </c>
      <c r="BF5531" s="198">
        <f>IF(N5531="snížená",J5531,0)</f>
        <v>0</v>
      </c>
      <c r="BG5531" s="198">
        <f>IF(N5531="zákl. přenesená",J5531,0)</f>
        <v>0</v>
      </c>
      <c r="BH5531" s="198">
        <f>IF(N5531="sníž. přenesená",J5531,0)</f>
        <v>0</v>
      </c>
      <c r="BI5531" s="198">
        <f>IF(N5531="nulová",J5531,0)</f>
        <v>0</v>
      </c>
      <c r="BJ5531" s="21" t="s">
        <v>85</v>
      </c>
      <c r="BK5531" s="198">
        <f>ROUND(I5531*H5531,2)</f>
        <v>0</v>
      </c>
      <c r="BL5531" s="21" t="s">
        <v>642</v>
      </c>
      <c r="BM5531" s="197" t="s">
        <v>5037</v>
      </c>
    </row>
    <row r="5532" spans="1:65" s="2" customFormat="1" ht="11.25">
      <c r="A5532" s="38"/>
      <c r="B5532" s="39"/>
      <c r="C5532" s="40"/>
      <c r="D5532" s="199" t="s">
        <v>542</v>
      </c>
      <c r="E5532" s="40"/>
      <c r="F5532" s="200" t="s">
        <v>5038</v>
      </c>
      <c r="G5532" s="40"/>
      <c r="H5532" s="40"/>
      <c r="I5532" s="201"/>
      <c r="J5532" s="40"/>
      <c r="K5532" s="40"/>
      <c r="L5532" s="43"/>
      <c r="M5532" s="202"/>
      <c r="N5532" s="203"/>
      <c r="O5532" s="68"/>
      <c r="P5532" s="68"/>
      <c r="Q5532" s="68"/>
      <c r="R5532" s="68"/>
      <c r="S5532" s="68"/>
      <c r="T5532" s="69"/>
      <c r="U5532" s="38"/>
      <c r="V5532" s="38"/>
      <c r="W5532" s="38"/>
      <c r="X5532" s="38"/>
      <c r="Y5532" s="38"/>
      <c r="Z5532" s="38"/>
      <c r="AA5532" s="38"/>
      <c r="AB5532" s="38"/>
      <c r="AC5532" s="38"/>
      <c r="AD5532" s="38"/>
      <c r="AE5532" s="38"/>
      <c r="AT5532" s="21" t="s">
        <v>542</v>
      </c>
      <c r="AU5532" s="21" t="s">
        <v>85</v>
      </c>
    </row>
    <row r="5533" spans="1:65" s="13" customFormat="1" ht="11.25">
      <c r="B5533" s="204"/>
      <c r="C5533" s="205"/>
      <c r="D5533" s="206" t="s">
        <v>546</v>
      </c>
      <c r="E5533" s="207" t="s">
        <v>19</v>
      </c>
      <c r="F5533" s="208" t="s">
        <v>369</v>
      </c>
      <c r="G5533" s="205"/>
      <c r="H5533" s="209">
        <v>3021.7739999999999</v>
      </c>
      <c r="I5533" s="210"/>
      <c r="J5533" s="205"/>
      <c r="K5533" s="205"/>
      <c r="L5533" s="211"/>
      <c r="M5533" s="212"/>
      <c r="N5533" s="213"/>
      <c r="O5533" s="213"/>
      <c r="P5533" s="213"/>
      <c r="Q5533" s="213"/>
      <c r="R5533" s="213"/>
      <c r="S5533" s="213"/>
      <c r="T5533" s="214"/>
      <c r="AT5533" s="215" t="s">
        <v>546</v>
      </c>
      <c r="AU5533" s="215" t="s">
        <v>85</v>
      </c>
      <c r="AV5533" s="13" t="s">
        <v>85</v>
      </c>
      <c r="AW5533" s="13" t="s">
        <v>33</v>
      </c>
      <c r="AX5533" s="13" t="s">
        <v>79</v>
      </c>
      <c r="AY5533" s="215" t="s">
        <v>525</v>
      </c>
    </row>
    <row r="5534" spans="1:65" s="2" customFormat="1" ht="37.9" customHeight="1">
      <c r="A5534" s="38"/>
      <c r="B5534" s="39"/>
      <c r="C5534" s="186" t="s">
        <v>5039</v>
      </c>
      <c r="D5534" s="186" t="s">
        <v>533</v>
      </c>
      <c r="E5534" s="187" t="s">
        <v>5040</v>
      </c>
      <c r="F5534" s="188" t="s">
        <v>5041</v>
      </c>
      <c r="G5534" s="189" t="s">
        <v>132</v>
      </c>
      <c r="H5534" s="190">
        <v>3021.7739999999999</v>
      </c>
      <c r="I5534" s="191"/>
      <c r="J5534" s="192">
        <f>ROUND(I5534*H5534,2)</f>
        <v>0</v>
      </c>
      <c r="K5534" s="188" t="s">
        <v>536</v>
      </c>
      <c r="L5534" s="43"/>
      <c r="M5534" s="193" t="s">
        <v>19</v>
      </c>
      <c r="N5534" s="194" t="s">
        <v>44</v>
      </c>
      <c r="O5534" s="68"/>
      <c r="P5534" s="195">
        <f>O5534*H5534</f>
        <v>0</v>
      </c>
      <c r="Q5534" s="195">
        <v>2.9E-4</v>
      </c>
      <c r="R5534" s="195">
        <f>Q5534*H5534</f>
        <v>0.87631446000000002</v>
      </c>
      <c r="S5534" s="195">
        <v>0</v>
      </c>
      <c r="T5534" s="196">
        <f>S5534*H5534</f>
        <v>0</v>
      </c>
      <c r="U5534" s="38"/>
      <c r="V5534" s="38"/>
      <c r="W5534" s="38"/>
      <c r="X5534" s="38"/>
      <c r="Y5534" s="38"/>
      <c r="Z5534" s="38"/>
      <c r="AA5534" s="38"/>
      <c r="AB5534" s="38"/>
      <c r="AC5534" s="38"/>
      <c r="AD5534" s="38"/>
      <c r="AE5534" s="38"/>
      <c r="AR5534" s="197" t="s">
        <v>642</v>
      </c>
      <c r="AT5534" s="197" t="s">
        <v>533</v>
      </c>
      <c r="AU5534" s="197" t="s">
        <v>85</v>
      </c>
      <c r="AY5534" s="21" t="s">
        <v>525</v>
      </c>
      <c r="BE5534" s="198">
        <f>IF(N5534="základní",J5534,0)</f>
        <v>0</v>
      </c>
      <c r="BF5534" s="198">
        <f>IF(N5534="snížená",J5534,0)</f>
        <v>0</v>
      </c>
      <c r="BG5534" s="198">
        <f>IF(N5534="zákl. přenesená",J5534,0)</f>
        <v>0</v>
      </c>
      <c r="BH5534" s="198">
        <f>IF(N5534="sníž. přenesená",J5534,0)</f>
        <v>0</v>
      </c>
      <c r="BI5534" s="198">
        <f>IF(N5534="nulová",J5534,0)</f>
        <v>0</v>
      </c>
      <c r="BJ5534" s="21" t="s">
        <v>85</v>
      </c>
      <c r="BK5534" s="198">
        <f>ROUND(I5534*H5534,2)</f>
        <v>0</v>
      </c>
      <c r="BL5534" s="21" t="s">
        <v>642</v>
      </c>
      <c r="BM5534" s="197" t="s">
        <v>5042</v>
      </c>
    </row>
    <row r="5535" spans="1:65" s="2" customFormat="1" ht="11.25">
      <c r="A5535" s="38"/>
      <c r="B5535" s="39"/>
      <c r="C5535" s="40"/>
      <c r="D5535" s="199" t="s">
        <v>542</v>
      </c>
      <c r="E5535" s="40"/>
      <c r="F5535" s="200" t="s">
        <v>5043</v>
      </c>
      <c r="G5535" s="40"/>
      <c r="H5535" s="40"/>
      <c r="I5535" s="201"/>
      <c r="J5535" s="40"/>
      <c r="K5535" s="40"/>
      <c r="L5535" s="43"/>
      <c r="M5535" s="202"/>
      <c r="N5535" s="203"/>
      <c r="O5535" s="68"/>
      <c r="P5535" s="68"/>
      <c r="Q5535" s="68"/>
      <c r="R5535" s="68"/>
      <c r="S5535" s="68"/>
      <c r="T5535" s="69"/>
      <c r="U5535" s="38"/>
      <c r="V5535" s="38"/>
      <c r="W5535" s="38"/>
      <c r="X5535" s="38"/>
      <c r="Y5535" s="38"/>
      <c r="Z5535" s="38"/>
      <c r="AA5535" s="38"/>
      <c r="AB5535" s="38"/>
      <c r="AC5535" s="38"/>
      <c r="AD5535" s="38"/>
      <c r="AE5535" s="38"/>
      <c r="AT5535" s="21" t="s">
        <v>542</v>
      </c>
      <c r="AU5535" s="21" t="s">
        <v>85</v>
      </c>
    </row>
    <row r="5536" spans="1:65" s="15" customFormat="1" ht="11.25">
      <c r="B5536" s="227"/>
      <c r="C5536" s="228"/>
      <c r="D5536" s="206" t="s">
        <v>546</v>
      </c>
      <c r="E5536" s="229" t="s">
        <v>19</v>
      </c>
      <c r="F5536" s="230" t="s">
        <v>5044</v>
      </c>
      <c r="G5536" s="228"/>
      <c r="H5536" s="229" t="s">
        <v>19</v>
      </c>
      <c r="I5536" s="231"/>
      <c r="J5536" s="228"/>
      <c r="K5536" s="228"/>
      <c r="L5536" s="232"/>
      <c r="M5536" s="233"/>
      <c r="N5536" s="234"/>
      <c r="O5536" s="234"/>
      <c r="P5536" s="234"/>
      <c r="Q5536" s="234"/>
      <c r="R5536" s="234"/>
      <c r="S5536" s="234"/>
      <c r="T5536" s="235"/>
      <c r="AT5536" s="236" t="s">
        <v>546</v>
      </c>
      <c r="AU5536" s="236" t="s">
        <v>85</v>
      </c>
      <c r="AV5536" s="15" t="s">
        <v>79</v>
      </c>
      <c r="AW5536" s="15" t="s">
        <v>33</v>
      </c>
      <c r="AX5536" s="15" t="s">
        <v>72</v>
      </c>
      <c r="AY5536" s="236" t="s">
        <v>525</v>
      </c>
    </row>
    <row r="5537" spans="1:65" s="13" customFormat="1" ht="11.25">
      <c r="B5537" s="204"/>
      <c r="C5537" s="205"/>
      <c r="D5537" s="206" t="s">
        <v>546</v>
      </c>
      <c r="E5537" s="207" t="s">
        <v>19</v>
      </c>
      <c r="F5537" s="208" t="s">
        <v>5045</v>
      </c>
      <c r="G5537" s="205"/>
      <c r="H5537" s="209">
        <v>834.303</v>
      </c>
      <c r="I5537" s="210"/>
      <c r="J5537" s="205"/>
      <c r="K5537" s="205"/>
      <c r="L5537" s="211"/>
      <c r="M5537" s="212"/>
      <c r="N5537" s="213"/>
      <c r="O5537" s="213"/>
      <c r="P5537" s="213"/>
      <c r="Q5537" s="213"/>
      <c r="R5537" s="213"/>
      <c r="S5537" s="213"/>
      <c r="T5537" s="214"/>
      <c r="AT5537" s="215" t="s">
        <v>546</v>
      </c>
      <c r="AU5537" s="215" t="s">
        <v>85</v>
      </c>
      <c r="AV5537" s="13" t="s">
        <v>85</v>
      </c>
      <c r="AW5537" s="13" t="s">
        <v>33</v>
      </c>
      <c r="AX5537" s="13" t="s">
        <v>72</v>
      </c>
      <c r="AY5537" s="215" t="s">
        <v>525</v>
      </c>
    </row>
    <row r="5538" spans="1:65" s="15" customFormat="1" ht="11.25">
      <c r="B5538" s="227"/>
      <c r="C5538" s="228"/>
      <c r="D5538" s="206" t="s">
        <v>546</v>
      </c>
      <c r="E5538" s="229" t="s">
        <v>19</v>
      </c>
      <c r="F5538" s="230" t="s">
        <v>5046</v>
      </c>
      <c r="G5538" s="228"/>
      <c r="H5538" s="229" t="s">
        <v>19</v>
      </c>
      <c r="I5538" s="231"/>
      <c r="J5538" s="228"/>
      <c r="K5538" s="228"/>
      <c r="L5538" s="232"/>
      <c r="M5538" s="233"/>
      <c r="N5538" s="234"/>
      <c r="O5538" s="234"/>
      <c r="P5538" s="234"/>
      <c r="Q5538" s="234"/>
      <c r="R5538" s="234"/>
      <c r="S5538" s="234"/>
      <c r="T5538" s="235"/>
      <c r="AT5538" s="236" t="s">
        <v>546</v>
      </c>
      <c r="AU5538" s="236" t="s">
        <v>85</v>
      </c>
      <c r="AV5538" s="15" t="s">
        <v>79</v>
      </c>
      <c r="AW5538" s="15" t="s">
        <v>33</v>
      </c>
      <c r="AX5538" s="15" t="s">
        <v>72</v>
      </c>
      <c r="AY5538" s="236" t="s">
        <v>525</v>
      </c>
    </row>
    <row r="5539" spans="1:65" s="13" customFormat="1" ht="11.25">
      <c r="B5539" s="204"/>
      <c r="C5539" s="205"/>
      <c r="D5539" s="206" t="s">
        <v>546</v>
      </c>
      <c r="E5539" s="207" t="s">
        <v>19</v>
      </c>
      <c r="F5539" s="208" t="s">
        <v>413</v>
      </c>
      <c r="G5539" s="205"/>
      <c r="H5539" s="209">
        <v>3233.991</v>
      </c>
      <c r="I5539" s="210"/>
      <c r="J5539" s="205"/>
      <c r="K5539" s="205"/>
      <c r="L5539" s="211"/>
      <c r="M5539" s="212"/>
      <c r="N5539" s="213"/>
      <c r="O5539" s="213"/>
      <c r="P5539" s="213"/>
      <c r="Q5539" s="213"/>
      <c r="R5539" s="213"/>
      <c r="S5539" s="213"/>
      <c r="T5539" s="214"/>
      <c r="AT5539" s="215" t="s">
        <v>546</v>
      </c>
      <c r="AU5539" s="215" t="s">
        <v>85</v>
      </c>
      <c r="AV5539" s="13" t="s">
        <v>85</v>
      </c>
      <c r="AW5539" s="13" t="s">
        <v>33</v>
      </c>
      <c r="AX5539" s="13" t="s">
        <v>72</v>
      </c>
      <c r="AY5539" s="215" t="s">
        <v>525</v>
      </c>
    </row>
    <row r="5540" spans="1:65" s="15" customFormat="1" ht="11.25">
      <c r="B5540" s="227"/>
      <c r="C5540" s="228"/>
      <c r="D5540" s="206" t="s">
        <v>546</v>
      </c>
      <c r="E5540" s="229" t="s">
        <v>19</v>
      </c>
      <c r="F5540" s="230" t="s">
        <v>5047</v>
      </c>
      <c r="G5540" s="228"/>
      <c r="H5540" s="229" t="s">
        <v>19</v>
      </c>
      <c r="I5540" s="231"/>
      <c r="J5540" s="228"/>
      <c r="K5540" s="228"/>
      <c r="L5540" s="232"/>
      <c r="M5540" s="233"/>
      <c r="N5540" s="234"/>
      <c r="O5540" s="234"/>
      <c r="P5540" s="234"/>
      <c r="Q5540" s="234"/>
      <c r="R5540" s="234"/>
      <c r="S5540" s="234"/>
      <c r="T5540" s="235"/>
      <c r="AT5540" s="236" t="s">
        <v>546</v>
      </c>
      <c r="AU5540" s="236" t="s">
        <v>85</v>
      </c>
      <c r="AV5540" s="15" t="s">
        <v>79</v>
      </c>
      <c r="AW5540" s="15" t="s">
        <v>33</v>
      </c>
      <c r="AX5540" s="15" t="s">
        <v>72</v>
      </c>
      <c r="AY5540" s="236" t="s">
        <v>525</v>
      </c>
    </row>
    <row r="5541" spans="1:65" s="13" customFormat="1" ht="11.25">
      <c r="B5541" s="204"/>
      <c r="C5541" s="205"/>
      <c r="D5541" s="206" t="s">
        <v>546</v>
      </c>
      <c r="E5541" s="207" t="s">
        <v>19</v>
      </c>
      <c r="F5541" s="208" t="s">
        <v>5048</v>
      </c>
      <c r="G5541" s="205"/>
      <c r="H5541" s="209">
        <v>24</v>
      </c>
      <c r="I5541" s="210"/>
      <c r="J5541" s="205"/>
      <c r="K5541" s="205"/>
      <c r="L5541" s="211"/>
      <c r="M5541" s="212"/>
      <c r="N5541" s="213"/>
      <c r="O5541" s="213"/>
      <c r="P5541" s="213"/>
      <c r="Q5541" s="213"/>
      <c r="R5541" s="213"/>
      <c r="S5541" s="213"/>
      <c r="T5541" s="214"/>
      <c r="AT5541" s="215" t="s">
        <v>546</v>
      </c>
      <c r="AU5541" s="215" t="s">
        <v>85</v>
      </c>
      <c r="AV5541" s="13" t="s">
        <v>85</v>
      </c>
      <c r="AW5541" s="13" t="s">
        <v>33</v>
      </c>
      <c r="AX5541" s="13" t="s">
        <v>72</v>
      </c>
      <c r="AY5541" s="215" t="s">
        <v>525</v>
      </c>
    </row>
    <row r="5542" spans="1:65" s="15" customFormat="1" ht="11.25">
      <c r="B5542" s="227"/>
      <c r="C5542" s="228"/>
      <c r="D5542" s="206" t="s">
        <v>546</v>
      </c>
      <c r="E5542" s="229" t="s">
        <v>19</v>
      </c>
      <c r="F5542" s="230" t="s">
        <v>5049</v>
      </c>
      <c r="G5542" s="228"/>
      <c r="H5542" s="229" t="s">
        <v>19</v>
      </c>
      <c r="I5542" s="231"/>
      <c r="J5542" s="228"/>
      <c r="K5542" s="228"/>
      <c r="L5542" s="232"/>
      <c r="M5542" s="233"/>
      <c r="N5542" s="234"/>
      <c r="O5542" s="234"/>
      <c r="P5542" s="234"/>
      <c r="Q5542" s="234"/>
      <c r="R5542" s="234"/>
      <c r="S5542" s="234"/>
      <c r="T5542" s="235"/>
      <c r="AT5542" s="236" t="s">
        <v>546</v>
      </c>
      <c r="AU5542" s="236" t="s">
        <v>85</v>
      </c>
      <c r="AV5542" s="15" t="s">
        <v>79</v>
      </c>
      <c r="AW5542" s="15" t="s">
        <v>33</v>
      </c>
      <c r="AX5542" s="15" t="s">
        <v>72</v>
      </c>
      <c r="AY5542" s="236" t="s">
        <v>525</v>
      </c>
    </row>
    <row r="5543" spans="1:65" s="13" customFormat="1" ht="11.25">
      <c r="B5543" s="204"/>
      <c r="C5543" s="205"/>
      <c r="D5543" s="206" t="s">
        <v>546</v>
      </c>
      <c r="E5543" s="207" t="s">
        <v>19</v>
      </c>
      <c r="F5543" s="208" t="s">
        <v>5050</v>
      </c>
      <c r="G5543" s="205"/>
      <c r="H5543" s="209">
        <v>-764.16700000000003</v>
      </c>
      <c r="I5543" s="210"/>
      <c r="J5543" s="205"/>
      <c r="K5543" s="205"/>
      <c r="L5543" s="211"/>
      <c r="M5543" s="212"/>
      <c r="N5543" s="213"/>
      <c r="O5543" s="213"/>
      <c r="P5543" s="213"/>
      <c r="Q5543" s="213"/>
      <c r="R5543" s="213"/>
      <c r="S5543" s="213"/>
      <c r="T5543" s="214"/>
      <c r="AT5543" s="215" t="s">
        <v>546</v>
      </c>
      <c r="AU5543" s="215" t="s">
        <v>85</v>
      </c>
      <c r="AV5543" s="13" t="s">
        <v>85</v>
      </c>
      <c r="AW5543" s="13" t="s">
        <v>33</v>
      </c>
      <c r="AX5543" s="13" t="s">
        <v>72</v>
      </c>
      <c r="AY5543" s="215" t="s">
        <v>525</v>
      </c>
    </row>
    <row r="5544" spans="1:65" s="15" customFormat="1" ht="11.25">
      <c r="B5544" s="227"/>
      <c r="C5544" s="228"/>
      <c r="D5544" s="206" t="s">
        <v>546</v>
      </c>
      <c r="E5544" s="229" t="s">
        <v>19</v>
      </c>
      <c r="F5544" s="230" t="s">
        <v>5051</v>
      </c>
      <c r="G5544" s="228"/>
      <c r="H5544" s="229" t="s">
        <v>19</v>
      </c>
      <c r="I5544" s="231"/>
      <c r="J5544" s="228"/>
      <c r="K5544" s="228"/>
      <c r="L5544" s="232"/>
      <c r="M5544" s="233"/>
      <c r="N5544" s="234"/>
      <c r="O5544" s="234"/>
      <c r="P5544" s="234"/>
      <c r="Q5544" s="234"/>
      <c r="R5544" s="234"/>
      <c r="S5544" s="234"/>
      <c r="T5544" s="235"/>
      <c r="AT5544" s="236" t="s">
        <v>546</v>
      </c>
      <c r="AU5544" s="236" t="s">
        <v>85</v>
      </c>
      <c r="AV5544" s="15" t="s">
        <v>79</v>
      </c>
      <c r="AW5544" s="15" t="s">
        <v>33</v>
      </c>
      <c r="AX5544" s="15" t="s">
        <v>72</v>
      </c>
      <c r="AY5544" s="236" t="s">
        <v>525</v>
      </c>
    </row>
    <row r="5545" spans="1:65" s="13" customFormat="1" ht="11.25">
      <c r="B5545" s="204"/>
      <c r="C5545" s="205"/>
      <c r="D5545" s="206" t="s">
        <v>546</v>
      </c>
      <c r="E5545" s="207" t="s">
        <v>19</v>
      </c>
      <c r="F5545" s="208" t="s">
        <v>5052</v>
      </c>
      <c r="G5545" s="205"/>
      <c r="H5545" s="209">
        <v>-306.35300000000001</v>
      </c>
      <c r="I5545" s="210"/>
      <c r="J5545" s="205"/>
      <c r="K5545" s="205"/>
      <c r="L5545" s="211"/>
      <c r="M5545" s="212"/>
      <c r="N5545" s="213"/>
      <c r="O5545" s="213"/>
      <c r="P5545" s="213"/>
      <c r="Q5545" s="213"/>
      <c r="R5545" s="213"/>
      <c r="S5545" s="213"/>
      <c r="T5545" s="214"/>
      <c r="AT5545" s="215" t="s">
        <v>546</v>
      </c>
      <c r="AU5545" s="215" t="s">
        <v>85</v>
      </c>
      <c r="AV5545" s="13" t="s">
        <v>85</v>
      </c>
      <c r="AW5545" s="13" t="s">
        <v>33</v>
      </c>
      <c r="AX5545" s="13" t="s">
        <v>72</v>
      </c>
      <c r="AY5545" s="215" t="s">
        <v>525</v>
      </c>
    </row>
    <row r="5546" spans="1:65" s="14" customFormat="1" ht="11.25">
      <c r="B5546" s="216"/>
      <c r="C5546" s="217"/>
      <c r="D5546" s="206" t="s">
        <v>546</v>
      </c>
      <c r="E5546" s="218" t="s">
        <v>369</v>
      </c>
      <c r="F5546" s="219" t="s">
        <v>552</v>
      </c>
      <c r="G5546" s="217"/>
      <c r="H5546" s="220">
        <v>3021.7739999999999</v>
      </c>
      <c r="I5546" s="221"/>
      <c r="J5546" s="217"/>
      <c r="K5546" s="217"/>
      <c r="L5546" s="222"/>
      <c r="M5546" s="223"/>
      <c r="N5546" s="224"/>
      <c r="O5546" s="224"/>
      <c r="P5546" s="224"/>
      <c r="Q5546" s="224"/>
      <c r="R5546" s="224"/>
      <c r="S5546" s="224"/>
      <c r="T5546" s="225"/>
      <c r="AT5546" s="226" t="s">
        <v>546</v>
      </c>
      <c r="AU5546" s="226" t="s">
        <v>85</v>
      </c>
      <c r="AV5546" s="14" t="s">
        <v>537</v>
      </c>
      <c r="AW5546" s="14" t="s">
        <v>33</v>
      </c>
      <c r="AX5546" s="14" t="s">
        <v>79</v>
      </c>
      <c r="AY5546" s="226" t="s">
        <v>525</v>
      </c>
    </row>
    <row r="5547" spans="1:65" s="2" customFormat="1" ht="24.2" customHeight="1">
      <c r="A5547" s="38"/>
      <c r="B5547" s="39"/>
      <c r="C5547" s="186" t="s">
        <v>5053</v>
      </c>
      <c r="D5547" s="186" t="s">
        <v>533</v>
      </c>
      <c r="E5547" s="187" t="s">
        <v>5054</v>
      </c>
      <c r="F5547" s="188" t="s">
        <v>5055</v>
      </c>
      <c r="G5547" s="189" t="s">
        <v>132</v>
      </c>
      <c r="H5547" s="190">
        <v>306.35300000000001</v>
      </c>
      <c r="I5547" s="191"/>
      <c r="J5547" s="192">
        <f>ROUND(I5547*H5547,2)</f>
        <v>0</v>
      </c>
      <c r="K5547" s="188" t="s">
        <v>536</v>
      </c>
      <c r="L5547" s="43"/>
      <c r="M5547" s="193" t="s">
        <v>19</v>
      </c>
      <c r="N5547" s="194" t="s">
        <v>44</v>
      </c>
      <c r="O5547" s="68"/>
      <c r="P5547" s="195">
        <f>O5547*H5547</f>
        <v>0</v>
      </c>
      <c r="Q5547" s="195">
        <v>8.9300000000000004E-3</v>
      </c>
      <c r="R5547" s="195">
        <f>Q5547*H5547</f>
        <v>2.7357322900000001</v>
      </c>
      <c r="S5547" s="195">
        <v>0</v>
      </c>
      <c r="T5547" s="196">
        <f>S5547*H5547</f>
        <v>0</v>
      </c>
      <c r="U5547" s="38"/>
      <c r="V5547" s="38"/>
      <c r="W5547" s="38"/>
      <c r="X5547" s="38"/>
      <c r="Y5547" s="38"/>
      <c r="Z5547" s="38"/>
      <c r="AA5547" s="38"/>
      <c r="AB5547" s="38"/>
      <c r="AC5547" s="38"/>
      <c r="AD5547" s="38"/>
      <c r="AE5547" s="38"/>
      <c r="AR5547" s="197" t="s">
        <v>642</v>
      </c>
      <c r="AT5547" s="197" t="s">
        <v>533</v>
      </c>
      <c r="AU5547" s="197" t="s">
        <v>85</v>
      </c>
      <c r="AY5547" s="21" t="s">
        <v>525</v>
      </c>
      <c r="BE5547" s="198">
        <f>IF(N5547="základní",J5547,0)</f>
        <v>0</v>
      </c>
      <c r="BF5547" s="198">
        <f>IF(N5547="snížená",J5547,0)</f>
        <v>0</v>
      </c>
      <c r="BG5547" s="198">
        <f>IF(N5547="zákl. přenesená",J5547,0)</f>
        <v>0</v>
      </c>
      <c r="BH5547" s="198">
        <f>IF(N5547="sníž. přenesená",J5547,0)</f>
        <v>0</v>
      </c>
      <c r="BI5547" s="198">
        <f>IF(N5547="nulová",J5547,0)</f>
        <v>0</v>
      </c>
      <c r="BJ5547" s="21" t="s">
        <v>85</v>
      </c>
      <c r="BK5547" s="198">
        <f>ROUND(I5547*H5547,2)</f>
        <v>0</v>
      </c>
      <c r="BL5547" s="21" t="s">
        <v>642</v>
      </c>
      <c r="BM5547" s="197" t="s">
        <v>5056</v>
      </c>
    </row>
    <row r="5548" spans="1:65" s="2" customFormat="1" ht="11.25">
      <c r="A5548" s="38"/>
      <c r="B5548" s="39"/>
      <c r="C5548" s="40"/>
      <c r="D5548" s="199" t="s">
        <v>542</v>
      </c>
      <c r="E5548" s="40"/>
      <c r="F5548" s="200" t="s">
        <v>5057</v>
      </c>
      <c r="G5548" s="40"/>
      <c r="H5548" s="40"/>
      <c r="I5548" s="201"/>
      <c r="J5548" s="40"/>
      <c r="K5548" s="40"/>
      <c r="L5548" s="43"/>
      <c r="M5548" s="202"/>
      <c r="N5548" s="203"/>
      <c r="O5548" s="68"/>
      <c r="P5548" s="68"/>
      <c r="Q5548" s="68"/>
      <c r="R5548" s="68"/>
      <c r="S5548" s="68"/>
      <c r="T5548" s="69"/>
      <c r="U5548" s="38"/>
      <c r="V5548" s="38"/>
      <c r="W5548" s="38"/>
      <c r="X5548" s="38"/>
      <c r="Y5548" s="38"/>
      <c r="Z5548" s="38"/>
      <c r="AA5548" s="38"/>
      <c r="AB5548" s="38"/>
      <c r="AC5548" s="38"/>
      <c r="AD5548" s="38"/>
      <c r="AE5548" s="38"/>
      <c r="AT5548" s="21" t="s">
        <v>542</v>
      </c>
      <c r="AU5548" s="21" t="s">
        <v>85</v>
      </c>
    </row>
    <row r="5549" spans="1:65" s="15" customFormat="1" ht="11.25">
      <c r="B5549" s="227"/>
      <c r="C5549" s="228"/>
      <c r="D5549" s="206" t="s">
        <v>546</v>
      </c>
      <c r="E5549" s="229" t="s">
        <v>19</v>
      </c>
      <c r="F5549" s="230" t="s">
        <v>1912</v>
      </c>
      <c r="G5549" s="228"/>
      <c r="H5549" s="229" t="s">
        <v>19</v>
      </c>
      <c r="I5549" s="231"/>
      <c r="J5549" s="228"/>
      <c r="K5549" s="228"/>
      <c r="L5549" s="232"/>
      <c r="M5549" s="233"/>
      <c r="N5549" s="234"/>
      <c r="O5549" s="234"/>
      <c r="P5549" s="234"/>
      <c r="Q5549" s="234"/>
      <c r="R5549" s="234"/>
      <c r="S5549" s="234"/>
      <c r="T5549" s="235"/>
      <c r="AT5549" s="236" t="s">
        <v>546</v>
      </c>
      <c r="AU5549" s="236" t="s">
        <v>85</v>
      </c>
      <c r="AV5549" s="15" t="s">
        <v>79</v>
      </c>
      <c r="AW5549" s="15" t="s">
        <v>33</v>
      </c>
      <c r="AX5549" s="15" t="s">
        <v>72</v>
      </c>
      <c r="AY5549" s="236" t="s">
        <v>525</v>
      </c>
    </row>
    <row r="5550" spans="1:65" s="13" customFormat="1" ht="11.25">
      <c r="B5550" s="204"/>
      <c r="C5550" s="205"/>
      <c r="D5550" s="206" t="s">
        <v>546</v>
      </c>
      <c r="E5550" s="207" t="s">
        <v>19</v>
      </c>
      <c r="F5550" s="208" t="s">
        <v>2004</v>
      </c>
      <c r="G5550" s="205"/>
      <c r="H5550" s="209">
        <v>172.495</v>
      </c>
      <c r="I5550" s="210"/>
      <c r="J5550" s="205"/>
      <c r="K5550" s="205"/>
      <c r="L5550" s="211"/>
      <c r="M5550" s="212"/>
      <c r="N5550" s="213"/>
      <c r="O5550" s="213"/>
      <c r="P5550" s="213"/>
      <c r="Q5550" s="213"/>
      <c r="R5550" s="213"/>
      <c r="S5550" s="213"/>
      <c r="T5550" s="214"/>
      <c r="AT5550" s="215" t="s">
        <v>546</v>
      </c>
      <c r="AU5550" s="215" t="s">
        <v>85</v>
      </c>
      <c r="AV5550" s="13" t="s">
        <v>85</v>
      </c>
      <c r="AW5550" s="13" t="s">
        <v>33</v>
      </c>
      <c r="AX5550" s="13" t="s">
        <v>72</v>
      </c>
      <c r="AY5550" s="215" t="s">
        <v>525</v>
      </c>
    </row>
    <row r="5551" spans="1:65" s="13" customFormat="1" ht="11.25">
      <c r="B5551" s="204"/>
      <c r="C5551" s="205"/>
      <c r="D5551" s="206" t="s">
        <v>546</v>
      </c>
      <c r="E5551" s="207" t="s">
        <v>19</v>
      </c>
      <c r="F5551" s="208" t="s">
        <v>1154</v>
      </c>
      <c r="G5551" s="205"/>
      <c r="H5551" s="209">
        <v>-3.9780000000000002</v>
      </c>
      <c r="I5551" s="210"/>
      <c r="J5551" s="205"/>
      <c r="K5551" s="205"/>
      <c r="L5551" s="211"/>
      <c r="M5551" s="212"/>
      <c r="N5551" s="213"/>
      <c r="O5551" s="213"/>
      <c r="P5551" s="213"/>
      <c r="Q5551" s="213"/>
      <c r="R5551" s="213"/>
      <c r="S5551" s="213"/>
      <c r="T5551" s="214"/>
      <c r="AT5551" s="215" t="s">
        <v>546</v>
      </c>
      <c r="AU5551" s="215" t="s">
        <v>85</v>
      </c>
      <c r="AV5551" s="13" t="s">
        <v>85</v>
      </c>
      <c r="AW5551" s="13" t="s">
        <v>33</v>
      </c>
      <c r="AX5551" s="13" t="s">
        <v>72</v>
      </c>
      <c r="AY5551" s="215" t="s">
        <v>525</v>
      </c>
    </row>
    <row r="5552" spans="1:65" s="13" customFormat="1" ht="11.25">
      <c r="B5552" s="204"/>
      <c r="C5552" s="205"/>
      <c r="D5552" s="206" t="s">
        <v>546</v>
      </c>
      <c r="E5552" s="207" t="s">
        <v>19</v>
      </c>
      <c r="F5552" s="208" t="s">
        <v>2005</v>
      </c>
      <c r="G5552" s="205"/>
      <c r="H5552" s="209">
        <v>-13.86</v>
      </c>
      <c r="I5552" s="210"/>
      <c r="J5552" s="205"/>
      <c r="K5552" s="205"/>
      <c r="L5552" s="211"/>
      <c r="M5552" s="212"/>
      <c r="N5552" s="213"/>
      <c r="O5552" s="213"/>
      <c r="P5552" s="213"/>
      <c r="Q5552" s="213"/>
      <c r="R5552" s="213"/>
      <c r="S5552" s="213"/>
      <c r="T5552" s="214"/>
      <c r="AT5552" s="215" t="s">
        <v>546</v>
      </c>
      <c r="AU5552" s="215" t="s">
        <v>85</v>
      </c>
      <c r="AV5552" s="13" t="s">
        <v>85</v>
      </c>
      <c r="AW5552" s="13" t="s">
        <v>33</v>
      </c>
      <c r="AX5552" s="13" t="s">
        <v>72</v>
      </c>
      <c r="AY5552" s="215" t="s">
        <v>525</v>
      </c>
    </row>
    <row r="5553" spans="2:51" s="13" customFormat="1" ht="11.25">
      <c r="B5553" s="204"/>
      <c r="C5553" s="205"/>
      <c r="D5553" s="206" t="s">
        <v>546</v>
      </c>
      <c r="E5553" s="207" t="s">
        <v>19</v>
      </c>
      <c r="F5553" s="208" t="s">
        <v>2006</v>
      </c>
      <c r="G5553" s="205"/>
      <c r="H5553" s="209">
        <v>-3.78</v>
      </c>
      <c r="I5553" s="210"/>
      <c r="J5553" s="205"/>
      <c r="K5553" s="205"/>
      <c r="L5553" s="211"/>
      <c r="M5553" s="212"/>
      <c r="N5553" s="213"/>
      <c r="O5553" s="213"/>
      <c r="P5553" s="213"/>
      <c r="Q5553" s="213"/>
      <c r="R5553" s="213"/>
      <c r="S5553" s="213"/>
      <c r="T5553" s="214"/>
      <c r="AT5553" s="215" t="s">
        <v>546</v>
      </c>
      <c r="AU5553" s="215" t="s">
        <v>85</v>
      </c>
      <c r="AV5553" s="13" t="s">
        <v>85</v>
      </c>
      <c r="AW5553" s="13" t="s">
        <v>33</v>
      </c>
      <c r="AX5553" s="13" t="s">
        <v>72</v>
      </c>
      <c r="AY5553" s="215" t="s">
        <v>525</v>
      </c>
    </row>
    <row r="5554" spans="2:51" s="13" customFormat="1" ht="11.25">
      <c r="B5554" s="204"/>
      <c r="C5554" s="205"/>
      <c r="D5554" s="206" t="s">
        <v>546</v>
      </c>
      <c r="E5554" s="207" t="s">
        <v>19</v>
      </c>
      <c r="F5554" s="208" t="s">
        <v>2007</v>
      </c>
      <c r="G5554" s="205"/>
      <c r="H5554" s="209">
        <v>-4.125</v>
      </c>
      <c r="I5554" s="210"/>
      <c r="J5554" s="205"/>
      <c r="K5554" s="205"/>
      <c r="L5554" s="211"/>
      <c r="M5554" s="212"/>
      <c r="N5554" s="213"/>
      <c r="O5554" s="213"/>
      <c r="P5554" s="213"/>
      <c r="Q5554" s="213"/>
      <c r="R5554" s="213"/>
      <c r="S5554" s="213"/>
      <c r="T5554" s="214"/>
      <c r="AT5554" s="215" t="s">
        <v>546</v>
      </c>
      <c r="AU5554" s="215" t="s">
        <v>85</v>
      </c>
      <c r="AV5554" s="13" t="s">
        <v>85</v>
      </c>
      <c r="AW5554" s="13" t="s">
        <v>33</v>
      </c>
      <c r="AX5554" s="13" t="s">
        <v>72</v>
      </c>
      <c r="AY5554" s="215" t="s">
        <v>525</v>
      </c>
    </row>
    <row r="5555" spans="2:51" s="13" customFormat="1" ht="11.25">
      <c r="B5555" s="204"/>
      <c r="C5555" s="205"/>
      <c r="D5555" s="206" t="s">
        <v>546</v>
      </c>
      <c r="E5555" s="207" t="s">
        <v>19</v>
      </c>
      <c r="F5555" s="208" t="s">
        <v>2008</v>
      </c>
      <c r="G5555" s="205"/>
      <c r="H5555" s="209">
        <v>-34.514000000000003</v>
      </c>
      <c r="I5555" s="210"/>
      <c r="J5555" s="205"/>
      <c r="K5555" s="205"/>
      <c r="L5555" s="211"/>
      <c r="M5555" s="212"/>
      <c r="N5555" s="213"/>
      <c r="O5555" s="213"/>
      <c r="P5555" s="213"/>
      <c r="Q5555" s="213"/>
      <c r="R5555" s="213"/>
      <c r="S5555" s="213"/>
      <c r="T5555" s="214"/>
      <c r="AT5555" s="215" t="s">
        <v>546</v>
      </c>
      <c r="AU5555" s="215" t="s">
        <v>85</v>
      </c>
      <c r="AV5555" s="13" t="s">
        <v>85</v>
      </c>
      <c r="AW5555" s="13" t="s">
        <v>33</v>
      </c>
      <c r="AX5555" s="13" t="s">
        <v>72</v>
      </c>
      <c r="AY5555" s="215" t="s">
        <v>525</v>
      </c>
    </row>
    <row r="5556" spans="2:51" s="15" customFormat="1" ht="11.25">
      <c r="B5556" s="227"/>
      <c r="C5556" s="228"/>
      <c r="D5556" s="206" t="s">
        <v>546</v>
      </c>
      <c r="E5556" s="229" t="s">
        <v>19</v>
      </c>
      <c r="F5556" s="230" t="s">
        <v>1919</v>
      </c>
      <c r="G5556" s="228"/>
      <c r="H5556" s="229" t="s">
        <v>19</v>
      </c>
      <c r="I5556" s="231"/>
      <c r="J5556" s="228"/>
      <c r="K5556" s="228"/>
      <c r="L5556" s="232"/>
      <c r="M5556" s="233"/>
      <c r="N5556" s="234"/>
      <c r="O5556" s="234"/>
      <c r="P5556" s="234"/>
      <c r="Q5556" s="234"/>
      <c r="R5556" s="234"/>
      <c r="S5556" s="234"/>
      <c r="T5556" s="235"/>
      <c r="AT5556" s="236" t="s">
        <v>546</v>
      </c>
      <c r="AU5556" s="236" t="s">
        <v>85</v>
      </c>
      <c r="AV5556" s="15" t="s">
        <v>79</v>
      </c>
      <c r="AW5556" s="15" t="s">
        <v>33</v>
      </c>
      <c r="AX5556" s="15" t="s">
        <v>72</v>
      </c>
      <c r="AY5556" s="236" t="s">
        <v>525</v>
      </c>
    </row>
    <row r="5557" spans="2:51" s="13" customFormat="1" ht="11.25">
      <c r="B5557" s="204"/>
      <c r="C5557" s="205"/>
      <c r="D5557" s="206" t="s">
        <v>546</v>
      </c>
      <c r="E5557" s="207" t="s">
        <v>19</v>
      </c>
      <c r="F5557" s="208" t="s">
        <v>2068</v>
      </c>
      <c r="G5557" s="205"/>
      <c r="H5557" s="209">
        <v>182.26</v>
      </c>
      <c r="I5557" s="210"/>
      <c r="J5557" s="205"/>
      <c r="K5557" s="205"/>
      <c r="L5557" s="211"/>
      <c r="M5557" s="212"/>
      <c r="N5557" s="213"/>
      <c r="O5557" s="213"/>
      <c r="P5557" s="213"/>
      <c r="Q5557" s="213"/>
      <c r="R5557" s="213"/>
      <c r="S5557" s="213"/>
      <c r="T5557" s="214"/>
      <c r="AT5557" s="215" t="s">
        <v>546</v>
      </c>
      <c r="AU5557" s="215" t="s">
        <v>85</v>
      </c>
      <c r="AV5557" s="13" t="s">
        <v>85</v>
      </c>
      <c r="AW5557" s="13" t="s">
        <v>33</v>
      </c>
      <c r="AX5557" s="13" t="s">
        <v>72</v>
      </c>
      <c r="AY5557" s="215" t="s">
        <v>525</v>
      </c>
    </row>
    <row r="5558" spans="2:51" s="13" customFormat="1" ht="11.25">
      <c r="B5558" s="204"/>
      <c r="C5558" s="205"/>
      <c r="D5558" s="206" t="s">
        <v>546</v>
      </c>
      <c r="E5558" s="207" t="s">
        <v>19</v>
      </c>
      <c r="F5558" s="208" t="s">
        <v>2069</v>
      </c>
      <c r="G5558" s="205"/>
      <c r="H5558" s="209">
        <v>-24.57</v>
      </c>
      <c r="I5558" s="210"/>
      <c r="J5558" s="205"/>
      <c r="K5558" s="205"/>
      <c r="L5558" s="211"/>
      <c r="M5558" s="212"/>
      <c r="N5558" s="213"/>
      <c r="O5558" s="213"/>
      <c r="P5558" s="213"/>
      <c r="Q5558" s="213"/>
      <c r="R5558" s="213"/>
      <c r="S5558" s="213"/>
      <c r="T5558" s="214"/>
      <c r="AT5558" s="215" t="s">
        <v>546</v>
      </c>
      <c r="AU5558" s="215" t="s">
        <v>85</v>
      </c>
      <c r="AV5558" s="13" t="s">
        <v>85</v>
      </c>
      <c r="AW5558" s="13" t="s">
        <v>33</v>
      </c>
      <c r="AX5558" s="13" t="s">
        <v>72</v>
      </c>
      <c r="AY5558" s="215" t="s">
        <v>525</v>
      </c>
    </row>
    <row r="5559" spans="2:51" s="13" customFormat="1" ht="11.25">
      <c r="B5559" s="204"/>
      <c r="C5559" s="205"/>
      <c r="D5559" s="206" t="s">
        <v>546</v>
      </c>
      <c r="E5559" s="207" t="s">
        <v>19</v>
      </c>
      <c r="F5559" s="208" t="s">
        <v>2070</v>
      </c>
      <c r="G5559" s="205"/>
      <c r="H5559" s="209">
        <v>-41.564999999999998</v>
      </c>
      <c r="I5559" s="210"/>
      <c r="J5559" s="205"/>
      <c r="K5559" s="205"/>
      <c r="L5559" s="211"/>
      <c r="M5559" s="212"/>
      <c r="N5559" s="213"/>
      <c r="O5559" s="213"/>
      <c r="P5559" s="213"/>
      <c r="Q5559" s="213"/>
      <c r="R5559" s="213"/>
      <c r="S5559" s="213"/>
      <c r="T5559" s="214"/>
      <c r="AT5559" s="215" t="s">
        <v>546</v>
      </c>
      <c r="AU5559" s="215" t="s">
        <v>85</v>
      </c>
      <c r="AV5559" s="13" t="s">
        <v>85</v>
      </c>
      <c r="AW5559" s="13" t="s">
        <v>33</v>
      </c>
      <c r="AX5559" s="13" t="s">
        <v>72</v>
      </c>
      <c r="AY5559" s="215" t="s">
        <v>525</v>
      </c>
    </row>
    <row r="5560" spans="2:51" s="13" customFormat="1" ht="11.25">
      <c r="B5560" s="204"/>
      <c r="C5560" s="205"/>
      <c r="D5560" s="206" t="s">
        <v>546</v>
      </c>
      <c r="E5560" s="207" t="s">
        <v>19</v>
      </c>
      <c r="F5560" s="208" t="s">
        <v>2071</v>
      </c>
      <c r="G5560" s="205"/>
      <c r="H5560" s="209">
        <v>-18.96</v>
      </c>
      <c r="I5560" s="210"/>
      <c r="J5560" s="205"/>
      <c r="K5560" s="205"/>
      <c r="L5560" s="211"/>
      <c r="M5560" s="212"/>
      <c r="N5560" s="213"/>
      <c r="O5560" s="213"/>
      <c r="P5560" s="213"/>
      <c r="Q5560" s="213"/>
      <c r="R5560" s="213"/>
      <c r="S5560" s="213"/>
      <c r="T5560" s="214"/>
      <c r="AT5560" s="215" t="s">
        <v>546</v>
      </c>
      <c r="AU5560" s="215" t="s">
        <v>85</v>
      </c>
      <c r="AV5560" s="13" t="s">
        <v>85</v>
      </c>
      <c r="AW5560" s="13" t="s">
        <v>33</v>
      </c>
      <c r="AX5560" s="13" t="s">
        <v>72</v>
      </c>
      <c r="AY5560" s="215" t="s">
        <v>525</v>
      </c>
    </row>
    <row r="5561" spans="2:51" s="13" customFormat="1" ht="11.25">
      <c r="B5561" s="204"/>
      <c r="C5561" s="205"/>
      <c r="D5561" s="206" t="s">
        <v>546</v>
      </c>
      <c r="E5561" s="207" t="s">
        <v>19</v>
      </c>
      <c r="F5561" s="208" t="s">
        <v>2072</v>
      </c>
      <c r="G5561" s="205"/>
      <c r="H5561" s="209">
        <v>-7.8550000000000004</v>
      </c>
      <c r="I5561" s="210"/>
      <c r="J5561" s="205"/>
      <c r="K5561" s="205"/>
      <c r="L5561" s="211"/>
      <c r="M5561" s="212"/>
      <c r="N5561" s="213"/>
      <c r="O5561" s="213"/>
      <c r="P5561" s="213"/>
      <c r="Q5561" s="213"/>
      <c r="R5561" s="213"/>
      <c r="S5561" s="213"/>
      <c r="T5561" s="214"/>
      <c r="AT5561" s="215" t="s">
        <v>546</v>
      </c>
      <c r="AU5561" s="215" t="s">
        <v>85</v>
      </c>
      <c r="AV5561" s="13" t="s">
        <v>85</v>
      </c>
      <c r="AW5561" s="13" t="s">
        <v>33</v>
      </c>
      <c r="AX5561" s="13" t="s">
        <v>72</v>
      </c>
      <c r="AY5561" s="215" t="s">
        <v>525</v>
      </c>
    </row>
    <row r="5562" spans="2:51" s="15" customFormat="1" ht="11.25">
      <c r="B5562" s="227"/>
      <c r="C5562" s="228"/>
      <c r="D5562" s="206" t="s">
        <v>546</v>
      </c>
      <c r="E5562" s="229" t="s">
        <v>19</v>
      </c>
      <c r="F5562" s="230" t="s">
        <v>1928</v>
      </c>
      <c r="G5562" s="228"/>
      <c r="H5562" s="229" t="s">
        <v>19</v>
      </c>
      <c r="I5562" s="231"/>
      <c r="J5562" s="228"/>
      <c r="K5562" s="228"/>
      <c r="L5562" s="232"/>
      <c r="M5562" s="233"/>
      <c r="N5562" s="234"/>
      <c r="O5562" s="234"/>
      <c r="P5562" s="234"/>
      <c r="Q5562" s="234"/>
      <c r="R5562" s="234"/>
      <c r="S5562" s="234"/>
      <c r="T5562" s="235"/>
      <c r="AT5562" s="236" t="s">
        <v>546</v>
      </c>
      <c r="AU5562" s="236" t="s">
        <v>85</v>
      </c>
      <c r="AV5562" s="15" t="s">
        <v>79</v>
      </c>
      <c r="AW5562" s="15" t="s">
        <v>33</v>
      </c>
      <c r="AX5562" s="15" t="s">
        <v>72</v>
      </c>
      <c r="AY5562" s="236" t="s">
        <v>525</v>
      </c>
    </row>
    <row r="5563" spans="2:51" s="13" customFormat="1" ht="11.25">
      <c r="B5563" s="204"/>
      <c r="C5563" s="205"/>
      <c r="D5563" s="206" t="s">
        <v>546</v>
      </c>
      <c r="E5563" s="207" t="s">
        <v>19</v>
      </c>
      <c r="F5563" s="208" t="s">
        <v>2103</v>
      </c>
      <c r="G5563" s="205"/>
      <c r="H5563" s="209">
        <v>178.88</v>
      </c>
      <c r="I5563" s="210"/>
      <c r="J5563" s="205"/>
      <c r="K5563" s="205"/>
      <c r="L5563" s="211"/>
      <c r="M5563" s="212"/>
      <c r="N5563" s="213"/>
      <c r="O5563" s="213"/>
      <c r="P5563" s="213"/>
      <c r="Q5563" s="213"/>
      <c r="R5563" s="213"/>
      <c r="S5563" s="213"/>
      <c r="T5563" s="214"/>
      <c r="AT5563" s="215" t="s">
        <v>546</v>
      </c>
      <c r="AU5563" s="215" t="s">
        <v>85</v>
      </c>
      <c r="AV5563" s="13" t="s">
        <v>85</v>
      </c>
      <c r="AW5563" s="13" t="s">
        <v>33</v>
      </c>
      <c r="AX5563" s="13" t="s">
        <v>72</v>
      </c>
      <c r="AY5563" s="215" t="s">
        <v>525</v>
      </c>
    </row>
    <row r="5564" spans="2:51" s="13" customFormat="1" ht="11.25">
      <c r="B5564" s="204"/>
      <c r="C5564" s="205"/>
      <c r="D5564" s="206" t="s">
        <v>546</v>
      </c>
      <c r="E5564" s="207" t="s">
        <v>19</v>
      </c>
      <c r="F5564" s="208" t="s">
        <v>2104</v>
      </c>
      <c r="G5564" s="205"/>
      <c r="H5564" s="209">
        <v>-21.105</v>
      </c>
      <c r="I5564" s="210"/>
      <c r="J5564" s="205"/>
      <c r="K5564" s="205"/>
      <c r="L5564" s="211"/>
      <c r="M5564" s="212"/>
      <c r="N5564" s="213"/>
      <c r="O5564" s="213"/>
      <c r="P5564" s="213"/>
      <c r="Q5564" s="213"/>
      <c r="R5564" s="213"/>
      <c r="S5564" s="213"/>
      <c r="T5564" s="214"/>
      <c r="AT5564" s="215" t="s">
        <v>546</v>
      </c>
      <c r="AU5564" s="215" t="s">
        <v>85</v>
      </c>
      <c r="AV5564" s="13" t="s">
        <v>85</v>
      </c>
      <c r="AW5564" s="13" t="s">
        <v>33</v>
      </c>
      <c r="AX5564" s="13" t="s">
        <v>72</v>
      </c>
      <c r="AY5564" s="215" t="s">
        <v>525</v>
      </c>
    </row>
    <row r="5565" spans="2:51" s="13" customFormat="1" ht="11.25">
      <c r="B5565" s="204"/>
      <c r="C5565" s="205"/>
      <c r="D5565" s="206" t="s">
        <v>546</v>
      </c>
      <c r="E5565" s="207" t="s">
        <v>19</v>
      </c>
      <c r="F5565" s="208" t="s">
        <v>2105</v>
      </c>
      <c r="G5565" s="205"/>
      <c r="H5565" s="209">
        <v>-31.71</v>
      </c>
      <c r="I5565" s="210"/>
      <c r="J5565" s="205"/>
      <c r="K5565" s="205"/>
      <c r="L5565" s="211"/>
      <c r="M5565" s="212"/>
      <c r="N5565" s="213"/>
      <c r="O5565" s="213"/>
      <c r="P5565" s="213"/>
      <c r="Q5565" s="213"/>
      <c r="R5565" s="213"/>
      <c r="S5565" s="213"/>
      <c r="T5565" s="214"/>
      <c r="AT5565" s="215" t="s">
        <v>546</v>
      </c>
      <c r="AU5565" s="215" t="s">
        <v>85</v>
      </c>
      <c r="AV5565" s="13" t="s">
        <v>85</v>
      </c>
      <c r="AW5565" s="13" t="s">
        <v>33</v>
      </c>
      <c r="AX5565" s="13" t="s">
        <v>72</v>
      </c>
      <c r="AY5565" s="215" t="s">
        <v>525</v>
      </c>
    </row>
    <row r="5566" spans="2:51" s="13" customFormat="1" ht="11.25">
      <c r="B5566" s="204"/>
      <c r="C5566" s="205"/>
      <c r="D5566" s="206" t="s">
        <v>546</v>
      </c>
      <c r="E5566" s="207" t="s">
        <v>19</v>
      </c>
      <c r="F5566" s="208" t="s">
        <v>2106</v>
      </c>
      <c r="G5566" s="205"/>
      <c r="H5566" s="209">
        <v>-32.5</v>
      </c>
      <c r="I5566" s="210"/>
      <c r="J5566" s="205"/>
      <c r="K5566" s="205"/>
      <c r="L5566" s="211"/>
      <c r="M5566" s="212"/>
      <c r="N5566" s="213"/>
      <c r="O5566" s="213"/>
      <c r="P5566" s="213"/>
      <c r="Q5566" s="213"/>
      <c r="R5566" s="213"/>
      <c r="S5566" s="213"/>
      <c r="T5566" s="214"/>
      <c r="AT5566" s="215" t="s">
        <v>546</v>
      </c>
      <c r="AU5566" s="215" t="s">
        <v>85</v>
      </c>
      <c r="AV5566" s="13" t="s">
        <v>85</v>
      </c>
      <c r="AW5566" s="13" t="s">
        <v>33</v>
      </c>
      <c r="AX5566" s="13" t="s">
        <v>72</v>
      </c>
      <c r="AY5566" s="215" t="s">
        <v>525</v>
      </c>
    </row>
    <row r="5567" spans="2:51" s="13" customFormat="1" ht="11.25">
      <c r="B5567" s="204"/>
      <c r="C5567" s="205"/>
      <c r="D5567" s="206" t="s">
        <v>546</v>
      </c>
      <c r="E5567" s="207" t="s">
        <v>19</v>
      </c>
      <c r="F5567" s="208" t="s">
        <v>1930</v>
      </c>
      <c r="G5567" s="205"/>
      <c r="H5567" s="209">
        <v>11.24</v>
      </c>
      <c r="I5567" s="210"/>
      <c r="J5567" s="205"/>
      <c r="K5567" s="205"/>
      <c r="L5567" s="211"/>
      <c r="M5567" s="212"/>
      <c r="N5567" s="213"/>
      <c r="O5567" s="213"/>
      <c r="P5567" s="213"/>
      <c r="Q5567" s="213"/>
      <c r="R5567" s="213"/>
      <c r="S5567" s="213"/>
      <c r="T5567" s="214"/>
      <c r="AT5567" s="215" t="s">
        <v>546</v>
      </c>
      <c r="AU5567" s="215" t="s">
        <v>85</v>
      </c>
      <c r="AV5567" s="13" t="s">
        <v>85</v>
      </c>
      <c r="AW5567" s="13" t="s">
        <v>33</v>
      </c>
      <c r="AX5567" s="13" t="s">
        <v>72</v>
      </c>
      <c r="AY5567" s="215" t="s">
        <v>525</v>
      </c>
    </row>
    <row r="5568" spans="2:51" s="14" customFormat="1" ht="11.25">
      <c r="B5568" s="216"/>
      <c r="C5568" s="217"/>
      <c r="D5568" s="206" t="s">
        <v>546</v>
      </c>
      <c r="E5568" s="218" t="s">
        <v>425</v>
      </c>
      <c r="F5568" s="219" t="s">
        <v>552</v>
      </c>
      <c r="G5568" s="217"/>
      <c r="H5568" s="220">
        <v>306.35300000000001</v>
      </c>
      <c r="I5568" s="221"/>
      <c r="J5568" s="217"/>
      <c r="K5568" s="217"/>
      <c r="L5568" s="222"/>
      <c r="M5568" s="223"/>
      <c r="N5568" s="224"/>
      <c r="O5568" s="224"/>
      <c r="P5568" s="224"/>
      <c r="Q5568" s="224"/>
      <c r="R5568" s="224"/>
      <c r="S5568" s="224"/>
      <c r="T5568" s="225"/>
      <c r="AT5568" s="226" t="s">
        <v>546</v>
      </c>
      <c r="AU5568" s="226" t="s">
        <v>85</v>
      </c>
      <c r="AV5568" s="14" t="s">
        <v>537</v>
      </c>
      <c r="AW5568" s="14" t="s">
        <v>33</v>
      </c>
      <c r="AX5568" s="14" t="s">
        <v>79</v>
      </c>
      <c r="AY5568" s="226" t="s">
        <v>525</v>
      </c>
    </row>
    <row r="5569" spans="1:65" s="12" customFormat="1" ht="22.9" customHeight="1">
      <c r="B5569" s="170"/>
      <c r="C5569" s="171"/>
      <c r="D5569" s="172" t="s">
        <v>71</v>
      </c>
      <c r="E5569" s="184" t="s">
        <v>5058</v>
      </c>
      <c r="F5569" s="184" t="s">
        <v>5059</v>
      </c>
      <c r="G5569" s="171"/>
      <c r="H5569" s="171"/>
      <c r="I5569" s="174"/>
      <c r="J5569" s="185">
        <f>BK5569</f>
        <v>0</v>
      </c>
      <c r="K5569" s="171"/>
      <c r="L5569" s="176"/>
      <c r="M5569" s="177"/>
      <c r="N5569" s="178"/>
      <c r="O5569" s="178"/>
      <c r="P5569" s="179">
        <f>SUM(P5570:P5619)</f>
        <v>0</v>
      </c>
      <c r="Q5569" s="178"/>
      <c r="R5569" s="179">
        <f>SUM(R5570:R5619)</f>
        <v>1.00857</v>
      </c>
      <c r="S5569" s="178"/>
      <c r="T5569" s="180">
        <f>SUM(T5570:T5619)</f>
        <v>0</v>
      </c>
      <c r="AR5569" s="181" t="s">
        <v>85</v>
      </c>
      <c r="AT5569" s="182" t="s">
        <v>71</v>
      </c>
      <c r="AU5569" s="182" t="s">
        <v>79</v>
      </c>
      <c r="AY5569" s="181" t="s">
        <v>525</v>
      </c>
      <c r="BK5569" s="183">
        <f>SUM(BK5570:BK5619)</f>
        <v>0</v>
      </c>
    </row>
    <row r="5570" spans="1:65" s="2" customFormat="1" ht="16.5" customHeight="1">
      <c r="A5570" s="38"/>
      <c r="B5570" s="39"/>
      <c r="C5570" s="186" t="s">
        <v>5060</v>
      </c>
      <c r="D5570" s="186" t="s">
        <v>533</v>
      </c>
      <c r="E5570" s="187" t="s">
        <v>5061</v>
      </c>
      <c r="F5570" s="188" t="s">
        <v>5062</v>
      </c>
      <c r="G5570" s="189" t="s">
        <v>651</v>
      </c>
      <c r="H5570" s="190">
        <v>7</v>
      </c>
      <c r="I5570" s="191"/>
      <c r="J5570" s="192">
        <f>ROUND(I5570*H5570,2)</f>
        <v>0</v>
      </c>
      <c r="K5570" s="188" t="s">
        <v>19</v>
      </c>
      <c r="L5570" s="43"/>
      <c r="M5570" s="193" t="s">
        <v>19</v>
      </c>
      <c r="N5570" s="194" t="s">
        <v>44</v>
      </c>
      <c r="O5570" s="68"/>
      <c r="P5570" s="195">
        <f>O5570*H5570</f>
        <v>0</v>
      </c>
      <c r="Q5570" s="195">
        <v>1.64E-3</v>
      </c>
      <c r="R5570" s="195">
        <f>Q5570*H5570</f>
        <v>1.1480000000000001E-2</v>
      </c>
      <c r="S5570" s="195">
        <v>0</v>
      </c>
      <c r="T5570" s="196">
        <f>S5570*H5570</f>
        <v>0</v>
      </c>
      <c r="U5570" s="38"/>
      <c r="V5570" s="38"/>
      <c r="W5570" s="38"/>
      <c r="X5570" s="38"/>
      <c r="Y5570" s="38"/>
      <c r="Z5570" s="38"/>
      <c r="AA5570" s="38"/>
      <c r="AB5570" s="38"/>
      <c r="AC5570" s="38"/>
      <c r="AD5570" s="38"/>
      <c r="AE5570" s="38"/>
      <c r="AR5570" s="197" t="s">
        <v>642</v>
      </c>
      <c r="AT5570" s="197" t="s">
        <v>533</v>
      </c>
      <c r="AU5570" s="197" t="s">
        <v>85</v>
      </c>
      <c r="AY5570" s="21" t="s">
        <v>525</v>
      </c>
      <c r="BE5570" s="198">
        <f>IF(N5570="základní",J5570,0)</f>
        <v>0</v>
      </c>
      <c r="BF5570" s="198">
        <f>IF(N5570="snížená",J5570,0)</f>
        <v>0</v>
      </c>
      <c r="BG5570" s="198">
        <f>IF(N5570="zákl. přenesená",J5570,0)</f>
        <v>0</v>
      </c>
      <c r="BH5570" s="198">
        <f>IF(N5570="sníž. přenesená",J5570,0)</f>
        <v>0</v>
      </c>
      <c r="BI5570" s="198">
        <f>IF(N5570="nulová",J5570,0)</f>
        <v>0</v>
      </c>
      <c r="BJ5570" s="21" t="s">
        <v>85</v>
      </c>
      <c r="BK5570" s="198">
        <f>ROUND(I5570*H5570,2)</f>
        <v>0</v>
      </c>
      <c r="BL5570" s="21" t="s">
        <v>642</v>
      </c>
      <c r="BM5570" s="197" t="s">
        <v>5063</v>
      </c>
    </row>
    <row r="5571" spans="1:65" s="2" customFormat="1" ht="48.75">
      <c r="A5571" s="38"/>
      <c r="B5571" s="39"/>
      <c r="C5571" s="40"/>
      <c r="D5571" s="206" t="s">
        <v>972</v>
      </c>
      <c r="E5571" s="40"/>
      <c r="F5571" s="258" t="s">
        <v>5064</v>
      </c>
      <c r="G5571" s="40"/>
      <c r="H5571" s="40"/>
      <c r="I5571" s="201"/>
      <c r="J5571" s="40"/>
      <c r="K5571" s="40"/>
      <c r="L5571" s="43"/>
      <c r="M5571" s="202"/>
      <c r="N5571" s="203"/>
      <c r="O5571" s="68"/>
      <c r="P5571" s="68"/>
      <c r="Q5571" s="68"/>
      <c r="R5571" s="68"/>
      <c r="S5571" s="68"/>
      <c r="T5571" s="69"/>
      <c r="U5571" s="38"/>
      <c r="V5571" s="38"/>
      <c r="W5571" s="38"/>
      <c r="X5571" s="38"/>
      <c r="Y5571" s="38"/>
      <c r="Z5571" s="38"/>
      <c r="AA5571" s="38"/>
      <c r="AB5571" s="38"/>
      <c r="AC5571" s="38"/>
      <c r="AD5571" s="38"/>
      <c r="AE5571" s="38"/>
      <c r="AT5571" s="21" t="s">
        <v>972</v>
      </c>
      <c r="AU5571" s="21" t="s">
        <v>85</v>
      </c>
    </row>
    <row r="5572" spans="1:65" s="2" customFormat="1" ht="16.5" customHeight="1">
      <c r="A5572" s="38"/>
      <c r="B5572" s="39"/>
      <c r="C5572" s="186" t="s">
        <v>5065</v>
      </c>
      <c r="D5572" s="186" t="s">
        <v>533</v>
      </c>
      <c r="E5572" s="187" t="s">
        <v>5066</v>
      </c>
      <c r="F5572" s="188" t="s">
        <v>5067</v>
      </c>
      <c r="G5572" s="189" t="s">
        <v>651</v>
      </c>
      <c r="H5572" s="190">
        <v>27</v>
      </c>
      <c r="I5572" s="191"/>
      <c r="J5572" s="192">
        <f>ROUND(I5572*H5572,2)</f>
        <v>0</v>
      </c>
      <c r="K5572" s="188" t="s">
        <v>19</v>
      </c>
      <c r="L5572" s="43"/>
      <c r="M5572" s="193" t="s">
        <v>19</v>
      </c>
      <c r="N5572" s="194" t="s">
        <v>44</v>
      </c>
      <c r="O5572" s="68"/>
      <c r="P5572" s="195">
        <f>O5572*H5572</f>
        <v>0</v>
      </c>
      <c r="Q5572" s="195">
        <v>2.3400000000000001E-3</v>
      </c>
      <c r="R5572" s="195">
        <f>Q5572*H5572</f>
        <v>6.318E-2</v>
      </c>
      <c r="S5572" s="195">
        <v>0</v>
      </c>
      <c r="T5572" s="196">
        <f>S5572*H5572</f>
        <v>0</v>
      </c>
      <c r="U5572" s="38"/>
      <c r="V5572" s="38"/>
      <c r="W5572" s="38"/>
      <c r="X5572" s="38"/>
      <c r="Y5572" s="38"/>
      <c r="Z5572" s="38"/>
      <c r="AA5572" s="38"/>
      <c r="AB5572" s="38"/>
      <c r="AC5572" s="38"/>
      <c r="AD5572" s="38"/>
      <c r="AE5572" s="38"/>
      <c r="AR5572" s="197" t="s">
        <v>642</v>
      </c>
      <c r="AT5572" s="197" t="s">
        <v>533</v>
      </c>
      <c r="AU5572" s="197" t="s">
        <v>85</v>
      </c>
      <c r="AY5572" s="21" t="s">
        <v>525</v>
      </c>
      <c r="BE5572" s="198">
        <f>IF(N5572="základní",J5572,0)</f>
        <v>0</v>
      </c>
      <c r="BF5572" s="198">
        <f>IF(N5572="snížená",J5572,0)</f>
        <v>0</v>
      </c>
      <c r="BG5572" s="198">
        <f>IF(N5572="zákl. přenesená",J5572,0)</f>
        <v>0</v>
      </c>
      <c r="BH5572" s="198">
        <f>IF(N5572="sníž. přenesená",J5572,0)</f>
        <v>0</v>
      </c>
      <c r="BI5572" s="198">
        <f>IF(N5572="nulová",J5572,0)</f>
        <v>0</v>
      </c>
      <c r="BJ5572" s="21" t="s">
        <v>85</v>
      </c>
      <c r="BK5572" s="198">
        <f>ROUND(I5572*H5572,2)</f>
        <v>0</v>
      </c>
      <c r="BL5572" s="21" t="s">
        <v>642</v>
      </c>
      <c r="BM5572" s="197" t="s">
        <v>5068</v>
      </c>
    </row>
    <row r="5573" spans="1:65" s="2" customFormat="1" ht="48.75">
      <c r="A5573" s="38"/>
      <c r="B5573" s="39"/>
      <c r="C5573" s="40"/>
      <c r="D5573" s="206" t="s">
        <v>972</v>
      </c>
      <c r="E5573" s="40"/>
      <c r="F5573" s="258" t="s">
        <v>5064</v>
      </c>
      <c r="G5573" s="40"/>
      <c r="H5573" s="40"/>
      <c r="I5573" s="201"/>
      <c r="J5573" s="40"/>
      <c r="K5573" s="40"/>
      <c r="L5573" s="43"/>
      <c r="M5573" s="202"/>
      <c r="N5573" s="203"/>
      <c r="O5573" s="68"/>
      <c r="P5573" s="68"/>
      <c r="Q5573" s="68"/>
      <c r="R5573" s="68"/>
      <c r="S5573" s="68"/>
      <c r="T5573" s="69"/>
      <c r="U5573" s="38"/>
      <c r="V5573" s="38"/>
      <c r="W5573" s="38"/>
      <c r="X5573" s="38"/>
      <c r="Y5573" s="38"/>
      <c r="Z5573" s="38"/>
      <c r="AA5573" s="38"/>
      <c r="AB5573" s="38"/>
      <c r="AC5573" s="38"/>
      <c r="AD5573" s="38"/>
      <c r="AE5573" s="38"/>
      <c r="AT5573" s="21" t="s">
        <v>972</v>
      </c>
      <c r="AU5573" s="21" t="s">
        <v>85</v>
      </c>
    </row>
    <row r="5574" spans="1:65" s="2" customFormat="1" ht="16.5" customHeight="1">
      <c r="A5574" s="38"/>
      <c r="B5574" s="39"/>
      <c r="C5574" s="186" t="s">
        <v>5069</v>
      </c>
      <c r="D5574" s="186" t="s">
        <v>533</v>
      </c>
      <c r="E5574" s="187" t="s">
        <v>5070</v>
      </c>
      <c r="F5574" s="188" t="s">
        <v>5071</v>
      </c>
      <c r="G5574" s="189" t="s">
        <v>651</v>
      </c>
      <c r="H5574" s="190">
        <v>7</v>
      </c>
      <c r="I5574" s="191"/>
      <c r="J5574" s="192">
        <f>ROUND(I5574*H5574,2)</f>
        <v>0</v>
      </c>
      <c r="K5574" s="188" t="s">
        <v>19</v>
      </c>
      <c r="L5574" s="43"/>
      <c r="M5574" s="193" t="s">
        <v>19</v>
      </c>
      <c r="N5574" s="194" t="s">
        <v>44</v>
      </c>
      <c r="O5574" s="68"/>
      <c r="P5574" s="195">
        <f>O5574*H5574</f>
        <v>0</v>
      </c>
      <c r="Q5574" s="195">
        <v>2.5699999999999998E-3</v>
      </c>
      <c r="R5574" s="195">
        <f>Q5574*H5574</f>
        <v>1.7989999999999999E-2</v>
      </c>
      <c r="S5574" s="195">
        <v>0</v>
      </c>
      <c r="T5574" s="196">
        <f>S5574*H5574</f>
        <v>0</v>
      </c>
      <c r="U5574" s="38"/>
      <c r="V5574" s="38"/>
      <c r="W5574" s="38"/>
      <c r="X5574" s="38"/>
      <c r="Y5574" s="38"/>
      <c r="Z5574" s="38"/>
      <c r="AA5574" s="38"/>
      <c r="AB5574" s="38"/>
      <c r="AC5574" s="38"/>
      <c r="AD5574" s="38"/>
      <c r="AE5574" s="38"/>
      <c r="AR5574" s="197" t="s">
        <v>642</v>
      </c>
      <c r="AT5574" s="197" t="s">
        <v>533</v>
      </c>
      <c r="AU5574" s="197" t="s">
        <v>85</v>
      </c>
      <c r="AY5574" s="21" t="s">
        <v>525</v>
      </c>
      <c r="BE5574" s="198">
        <f>IF(N5574="základní",J5574,0)</f>
        <v>0</v>
      </c>
      <c r="BF5574" s="198">
        <f>IF(N5574="snížená",J5574,0)</f>
        <v>0</v>
      </c>
      <c r="BG5574" s="198">
        <f>IF(N5574="zákl. přenesená",J5574,0)</f>
        <v>0</v>
      </c>
      <c r="BH5574" s="198">
        <f>IF(N5574="sníž. přenesená",J5574,0)</f>
        <v>0</v>
      </c>
      <c r="BI5574" s="198">
        <f>IF(N5574="nulová",J5574,0)</f>
        <v>0</v>
      </c>
      <c r="BJ5574" s="21" t="s">
        <v>85</v>
      </c>
      <c r="BK5574" s="198">
        <f>ROUND(I5574*H5574,2)</f>
        <v>0</v>
      </c>
      <c r="BL5574" s="21" t="s">
        <v>642</v>
      </c>
      <c r="BM5574" s="197" t="s">
        <v>5072</v>
      </c>
    </row>
    <row r="5575" spans="1:65" s="2" customFormat="1" ht="48.75">
      <c r="A5575" s="38"/>
      <c r="B5575" s="39"/>
      <c r="C5575" s="40"/>
      <c r="D5575" s="206" t="s">
        <v>972</v>
      </c>
      <c r="E5575" s="40"/>
      <c r="F5575" s="258" t="s">
        <v>5064</v>
      </c>
      <c r="G5575" s="40"/>
      <c r="H5575" s="40"/>
      <c r="I5575" s="201"/>
      <c r="J5575" s="40"/>
      <c r="K5575" s="40"/>
      <c r="L5575" s="43"/>
      <c r="M5575" s="202"/>
      <c r="N5575" s="203"/>
      <c r="O5575" s="68"/>
      <c r="P5575" s="68"/>
      <c r="Q5575" s="68"/>
      <c r="R5575" s="68"/>
      <c r="S5575" s="68"/>
      <c r="T5575" s="69"/>
      <c r="U5575" s="38"/>
      <c r="V5575" s="38"/>
      <c r="W5575" s="38"/>
      <c r="X5575" s="38"/>
      <c r="Y5575" s="38"/>
      <c r="Z5575" s="38"/>
      <c r="AA5575" s="38"/>
      <c r="AB5575" s="38"/>
      <c r="AC5575" s="38"/>
      <c r="AD5575" s="38"/>
      <c r="AE5575" s="38"/>
      <c r="AT5575" s="21" t="s">
        <v>972</v>
      </c>
      <c r="AU5575" s="21" t="s">
        <v>85</v>
      </c>
    </row>
    <row r="5576" spans="1:65" s="2" customFormat="1" ht="16.5" customHeight="1">
      <c r="A5576" s="38"/>
      <c r="B5576" s="39"/>
      <c r="C5576" s="186" t="s">
        <v>5073</v>
      </c>
      <c r="D5576" s="186" t="s">
        <v>533</v>
      </c>
      <c r="E5576" s="187" t="s">
        <v>5074</v>
      </c>
      <c r="F5576" s="188" t="s">
        <v>5075</v>
      </c>
      <c r="G5576" s="189" t="s">
        <v>651</v>
      </c>
      <c r="H5576" s="190">
        <v>9</v>
      </c>
      <c r="I5576" s="191"/>
      <c r="J5576" s="192">
        <f>ROUND(I5576*H5576,2)</f>
        <v>0</v>
      </c>
      <c r="K5576" s="188" t="s">
        <v>19</v>
      </c>
      <c r="L5576" s="43"/>
      <c r="M5576" s="193" t="s">
        <v>19</v>
      </c>
      <c r="N5576" s="194" t="s">
        <v>44</v>
      </c>
      <c r="O5576" s="68"/>
      <c r="P5576" s="195">
        <f>O5576*H5576</f>
        <v>0</v>
      </c>
      <c r="Q5576" s="195">
        <v>3.5100000000000001E-3</v>
      </c>
      <c r="R5576" s="195">
        <f>Q5576*H5576</f>
        <v>3.159E-2</v>
      </c>
      <c r="S5576" s="195">
        <v>0</v>
      </c>
      <c r="T5576" s="196">
        <f>S5576*H5576</f>
        <v>0</v>
      </c>
      <c r="U5576" s="38"/>
      <c r="V5576" s="38"/>
      <c r="W5576" s="38"/>
      <c r="X5576" s="38"/>
      <c r="Y5576" s="38"/>
      <c r="Z5576" s="38"/>
      <c r="AA5576" s="38"/>
      <c r="AB5576" s="38"/>
      <c r="AC5576" s="38"/>
      <c r="AD5576" s="38"/>
      <c r="AE5576" s="38"/>
      <c r="AR5576" s="197" t="s">
        <v>642</v>
      </c>
      <c r="AT5576" s="197" t="s">
        <v>533</v>
      </c>
      <c r="AU5576" s="197" t="s">
        <v>85</v>
      </c>
      <c r="AY5576" s="21" t="s">
        <v>525</v>
      </c>
      <c r="BE5576" s="198">
        <f>IF(N5576="základní",J5576,0)</f>
        <v>0</v>
      </c>
      <c r="BF5576" s="198">
        <f>IF(N5576="snížená",J5576,0)</f>
        <v>0</v>
      </c>
      <c r="BG5576" s="198">
        <f>IF(N5576="zákl. přenesená",J5576,0)</f>
        <v>0</v>
      </c>
      <c r="BH5576" s="198">
        <f>IF(N5576="sníž. přenesená",J5576,0)</f>
        <v>0</v>
      </c>
      <c r="BI5576" s="198">
        <f>IF(N5576="nulová",J5576,0)</f>
        <v>0</v>
      </c>
      <c r="BJ5576" s="21" t="s">
        <v>85</v>
      </c>
      <c r="BK5576" s="198">
        <f>ROUND(I5576*H5576,2)</f>
        <v>0</v>
      </c>
      <c r="BL5576" s="21" t="s">
        <v>642</v>
      </c>
      <c r="BM5576" s="197" t="s">
        <v>5076</v>
      </c>
    </row>
    <row r="5577" spans="1:65" s="2" customFormat="1" ht="48.75">
      <c r="A5577" s="38"/>
      <c r="B5577" s="39"/>
      <c r="C5577" s="40"/>
      <c r="D5577" s="206" t="s">
        <v>972</v>
      </c>
      <c r="E5577" s="40"/>
      <c r="F5577" s="258" t="s">
        <v>5064</v>
      </c>
      <c r="G5577" s="40"/>
      <c r="H5577" s="40"/>
      <c r="I5577" s="201"/>
      <c r="J5577" s="40"/>
      <c r="K5577" s="40"/>
      <c r="L5577" s="43"/>
      <c r="M5577" s="202"/>
      <c r="N5577" s="203"/>
      <c r="O5577" s="68"/>
      <c r="P5577" s="68"/>
      <c r="Q5577" s="68"/>
      <c r="R5577" s="68"/>
      <c r="S5577" s="68"/>
      <c r="T5577" s="69"/>
      <c r="U5577" s="38"/>
      <c r="V5577" s="38"/>
      <c r="W5577" s="38"/>
      <c r="X5577" s="38"/>
      <c r="Y5577" s="38"/>
      <c r="Z5577" s="38"/>
      <c r="AA5577" s="38"/>
      <c r="AB5577" s="38"/>
      <c r="AC5577" s="38"/>
      <c r="AD5577" s="38"/>
      <c r="AE5577" s="38"/>
      <c r="AT5577" s="21" t="s">
        <v>972</v>
      </c>
      <c r="AU5577" s="21" t="s">
        <v>85</v>
      </c>
    </row>
    <row r="5578" spans="1:65" s="2" customFormat="1" ht="16.5" customHeight="1">
      <c r="A5578" s="38"/>
      <c r="B5578" s="39"/>
      <c r="C5578" s="186" t="s">
        <v>5077</v>
      </c>
      <c r="D5578" s="186" t="s">
        <v>533</v>
      </c>
      <c r="E5578" s="187" t="s">
        <v>5078</v>
      </c>
      <c r="F5578" s="188" t="s">
        <v>5079</v>
      </c>
      <c r="G5578" s="189" t="s">
        <v>651</v>
      </c>
      <c r="H5578" s="190">
        <v>6</v>
      </c>
      <c r="I5578" s="191"/>
      <c r="J5578" s="192">
        <f>ROUND(I5578*H5578,2)</f>
        <v>0</v>
      </c>
      <c r="K5578" s="188" t="s">
        <v>19</v>
      </c>
      <c r="L5578" s="43"/>
      <c r="M5578" s="193" t="s">
        <v>19</v>
      </c>
      <c r="N5578" s="194" t="s">
        <v>44</v>
      </c>
      <c r="O5578" s="68"/>
      <c r="P5578" s="195">
        <f>O5578*H5578</f>
        <v>0</v>
      </c>
      <c r="Q5578" s="195">
        <v>2.3700000000000001E-3</v>
      </c>
      <c r="R5578" s="195">
        <f>Q5578*H5578</f>
        <v>1.422E-2</v>
      </c>
      <c r="S5578" s="195">
        <v>0</v>
      </c>
      <c r="T5578" s="196">
        <f>S5578*H5578</f>
        <v>0</v>
      </c>
      <c r="U5578" s="38"/>
      <c r="V5578" s="38"/>
      <c r="W5578" s="38"/>
      <c r="X5578" s="38"/>
      <c r="Y5578" s="38"/>
      <c r="Z5578" s="38"/>
      <c r="AA5578" s="38"/>
      <c r="AB5578" s="38"/>
      <c r="AC5578" s="38"/>
      <c r="AD5578" s="38"/>
      <c r="AE5578" s="38"/>
      <c r="AR5578" s="197" t="s">
        <v>642</v>
      </c>
      <c r="AT5578" s="197" t="s">
        <v>533</v>
      </c>
      <c r="AU5578" s="197" t="s">
        <v>85</v>
      </c>
      <c r="AY5578" s="21" t="s">
        <v>525</v>
      </c>
      <c r="BE5578" s="198">
        <f>IF(N5578="základní",J5578,0)</f>
        <v>0</v>
      </c>
      <c r="BF5578" s="198">
        <f>IF(N5578="snížená",J5578,0)</f>
        <v>0</v>
      </c>
      <c r="BG5578" s="198">
        <f>IF(N5578="zákl. přenesená",J5578,0)</f>
        <v>0</v>
      </c>
      <c r="BH5578" s="198">
        <f>IF(N5578="sníž. přenesená",J5578,0)</f>
        <v>0</v>
      </c>
      <c r="BI5578" s="198">
        <f>IF(N5578="nulová",J5578,0)</f>
        <v>0</v>
      </c>
      <c r="BJ5578" s="21" t="s">
        <v>85</v>
      </c>
      <c r="BK5578" s="198">
        <f>ROUND(I5578*H5578,2)</f>
        <v>0</v>
      </c>
      <c r="BL5578" s="21" t="s">
        <v>642</v>
      </c>
      <c r="BM5578" s="197" t="s">
        <v>5080</v>
      </c>
    </row>
    <row r="5579" spans="1:65" s="2" customFormat="1" ht="48.75">
      <c r="A5579" s="38"/>
      <c r="B5579" s="39"/>
      <c r="C5579" s="40"/>
      <c r="D5579" s="206" t="s">
        <v>972</v>
      </c>
      <c r="E5579" s="40"/>
      <c r="F5579" s="258" t="s">
        <v>5064</v>
      </c>
      <c r="G5579" s="40"/>
      <c r="H5579" s="40"/>
      <c r="I5579" s="201"/>
      <c r="J5579" s="40"/>
      <c r="K5579" s="40"/>
      <c r="L5579" s="43"/>
      <c r="M5579" s="202"/>
      <c r="N5579" s="203"/>
      <c r="O5579" s="68"/>
      <c r="P5579" s="68"/>
      <c r="Q5579" s="68"/>
      <c r="R5579" s="68"/>
      <c r="S5579" s="68"/>
      <c r="T5579" s="69"/>
      <c r="U5579" s="38"/>
      <c r="V5579" s="38"/>
      <c r="W5579" s="38"/>
      <c r="X5579" s="38"/>
      <c r="Y5579" s="38"/>
      <c r="Z5579" s="38"/>
      <c r="AA5579" s="38"/>
      <c r="AB5579" s="38"/>
      <c r="AC5579" s="38"/>
      <c r="AD5579" s="38"/>
      <c r="AE5579" s="38"/>
      <c r="AT5579" s="21" t="s">
        <v>972</v>
      </c>
      <c r="AU5579" s="21" t="s">
        <v>85</v>
      </c>
    </row>
    <row r="5580" spans="1:65" s="2" customFormat="1" ht="16.5" customHeight="1">
      <c r="A5580" s="38"/>
      <c r="B5580" s="39"/>
      <c r="C5580" s="186" t="s">
        <v>5081</v>
      </c>
      <c r="D5580" s="186" t="s">
        <v>533</v>
      </c>
      <c r="E5580" s="187" t="s">
        <v>5082</v>
      </c>
      <c r="F5580" s="188" t="s">
        <v>5083</v>
      </c>
      <c r="G5580" s="189" t="s">
        <v>651</v>
      </c>
      <c r="H5580" s="190">
        <v>6</v>
      </c>
      <c r="I5580" s="191"/>
      <c r="J5580" s="192">
        <f>ROUND(I5580*H5580,2)</f>
        <v>0</v>
      </c>
      <c r="K5580" s="188" t="s">
        <v>19</v>
      </c>
      <c r="L5580" s="43"/>
      <c r="M5580" s="193" t="s">
        <v>19</v>
      </c>
      <c r="N5580" s="194" t="s">
        <v>44</v>
      </c>
      <c r="O5580" s="68"/>
      <c r="P5580" s="195">
        <f>O5580*H5580</f>
        <v>0</v>
      </c>
      <c r="Q5580" s="195">
        <v>3.7200000000000002E-3</v>
      </c>
      <c r="R5580" s="195">
        <f>Q5580*H5580</f>
        <v>2.232E-2</v>
      </c>
      <c r="S5580" s="195">
        <v>0</v>
      </c>
      <c r="T5580" s="196">
        <f>S5580*H5580</f>
        <v>0</v>
      </c>
      <c r="U5580" s="38"/>
      <c r="V5580" s="38"/>
      <c r="W5580" s="38"/>
      <c r="X5580" s="38"/>
      <c r="Y5580" s="38"/>
      <c r="Z5580" s="38"/>
      <c r="AA5580" s="38"/>
      <c r="AB5580" s="38"/>
      <c r="AC5580" s="38"/>
      <c r="AD5580" s="38"/>
      <c r="AE5580" s="38"/>
      <c r="AR5580" s="197" t="s">
        <v>642</v>
      </c>
      <c r="AT5580" s="197" t="s">
        <v>533</v>
      </c>
      <c r="AU5580" s="197" t="s">
        <v>85</v>
      </c>
      <c r="AY5580" s="21" t="s">
        <v>525</v>
      </c>
      <c r="BE5580" s="198">
        <f>IF(N5580="základní",J5580,0)</f>
        <v>0</v>
      </c>
      <c r="BF5580" s="198">
        <f>IF(N5580="snížená",J5580,0)</f>
        <v>0</v>
      </c>
      <c r="BG5580" s="198">
        <f>IF(N5580="zákl. přenesená",J5580,0)</f>
        <v>0</v>
      </c>
      <c r="BH5580" s="198">
        <f>IF(N5580="sníž. přenesená",J5580,0)</f>
        <v>0</v>
      </c>
      <c r="BI5580" s="198">
        <f>IF(N5580="nulová",J5580,0)</f>
        <v>0</v>
      </c>
      <c r="BJ5580" s="21" t="s">
        <v>85</v>
      </c>
      <c r="BK5580" s="198">
        <f>ROUND(I5580*H5580,2)</f>
        <v>0</v>
      </c>
      <c r="BL5580" s="21" t="s">
        <v>642</v>
      </c>
      <c r="BM5580" s="197" t="s">
        <v>5084</v>
      </c>
    </row>
    <row r="5581" spans="1:65" s="2" customFormat="1" ht="48.75">
      <c r="A5581" s="38"/>
      <c r="B5581" s="39"/>
      <c r="C5581" s="40"/>
      <c r="D5581" s="206" t="s">
        <v>972</v>
      </c>
      <c r="E5581" s="40"/>
      <c r="F5581" s="258" t="s">
        <v>5064</v>
      </c>
      <c r="G5581" s="40"/>
      <c r="H5581" s="40"/>
      <c r="I5581" s="201"/>
      <c r="J5581" s="40"/>
      <c r="K5581" s="40"/>
      <c r="L5581" s="43"/>
      <c r="M5581" s="202"/>
      <c r="N5581" s="203"/>
      <c r="O5581" s="68"/>
      <c r="P5581" s="68"/>
      <c r="Q5581" s="68"/>
      <c r="R5581" s="68"/>
      <c r="S5581" s="68"/>
      <c r="T5581" s="69"/>
      <c r="U5581" s="38"/>
      <c r="V5581" s="38"/>
      <c r="W5581" s="38"/>
      <c r="X5581" s="38"/>
      <c r="Y5581" s="38"/>
      <c r="Z5581" s="38"/>
      <c r="AA5581" s="38"/>
      <c r="AB5581" s="38"/>
      <c r="AC5581" s="38"/>
      <c r="AD5581" s="38"/>
      <c r="AE5581" s="38"/>
      <c r="AT5581" s="21" t="s">
        <v>972</v>
      </c>
      <c r="AU5581" s="21" t="s">
        <v>85</v>
      </c>
    </row>
    <row r="5582" spans="1:65" s="2" customFormat="1" ht="16.5" customHeight="1">
      <c r="A5582" s="38"/>
      <c r="B5582" s="39"/>
      <c r="C5582" s="186" t="s">
        <v>5085</v>
      </c>
      <c r="D5582" s="186" t="s">
        <v>533</v>
      </c>
      <c r="E5582" s="187" t="s">
        <v>5086</v>
      </c>
      <c r="F5582" s="188" t="s">
        <v>5087</v>
      </c>
      <c r="G5582" s="189" t="s">
        <v>651</v>
      </c>
      <c r="H5582" s="190">
        <v>1</v>
      </c>
      <c r="I5582" s="191"/>
      <c r="J5582" s="192">
        <f>ROUND(I5582*H5582,2)</f>
        <v>0</v>
      </c>
      <c r="K5582" s="188" t="s">
        <v>19</v>
      </c>
      <c r="L5582" s="43"/>
      <c r="M5582" s="193" t="s">
        <v>19</v>
      </c>
      <c r="N5582" s="194" t="s">
        <v>44</v>
      </c>
      <c r="O5582" s="68"/>
      <c r="P5582" s="195">
        <f>O5582*H5582</f>
        <v>0</v>
      </c>
      <c r="Q5582" s="195">
        <v>2.0300000000000001E-3</v>
      </c>
      <c r="R5582" s="195">
        <f>Q5582*H5582</f>
        <v>2.0300000000000001E-3</v>
      </c>
      <c r="S5582" s="195">
        <v>0</v>
      </c>
      <c r="T5582" s="196">
        <f>S5582*H5582</f>
        <v>0</v>
      </c>
      <c r="U5582" s="38"/>
      <c r="V5582" s="38"/>
      <c r="W5582" s="38"/>
      <c r="X5582" s="38"/>
      <c r="Y5582" s="38"/>
      <c r="Z5582" s="38"/>
      <c r="AA5582" s="38"/>
      <c r="AB5582" s="38"/>
      <c r="AC5582" s="38"/>
      <c r="AD5582" s="38"/>
      <c r="AE5582" s="38"/>
      <c r="AR5582" s="197" t="s">
        <v>642</v>
      </c>
      <c r="AT5582" s="197" t="s">
        <v>533</v>
      </c>
      <c r="AU5582" s="197" t="s">
        <v>85</v>
      </c>
      <c r="AY5582" s="21" t="s">
        <v>525</v>
      </c>
      <c r="BE5582" s="198">
        <f>IF(N5582="základní",J5582,0)</f>
        <v>0</v>
      </c>
      <c r="BF5582" s="198">
        <f>IF(N5582="snížená",J5582,0)</f>
        <v>0</v>
      </c>
      <c r="BG5582" s="198">
        <f>IF(N5582="zákl. přenesená",J5582,0)</f>
        <v>0</v>
      </c>
      <c r="BH5582" s="198">
        <f>IF(N5582="sníž. přenesená",J5582,0)</f>
        <v>0</v>
      </c>
      <c r="BI5582" s="198">
        <f>IF(N5582="nulová",J5582,0)</f>
        <v>0</v>
      </c>
      <c r="BJ5582" s="21" t="s">
        <v>85</v>
      </c>
      <c r="BK5582" s="198">
        <f>ROUND(I5582*H5582,2)</f>
        <v>0</v>
      </c>
      <c r="BL5582" s="21" t="s">
        <v>642</v>
      </c>
      <c r="BM5582" s="197" t="s">
        <v>5088</v>
      </c>
    </row>
    <row r="5583" spans="1:65" s="2" customFormat="1" ht="48.75">
      <c r="A5583" s="38"/>
      <c r="B5583" s="39"/>
      <c r="C5583" s="40"/>
      <c r="D5583" s="206" t="s">
        <v>972</v>
      </c>
      <c r="E5583" s="40"/>
      <c r="F5583" s="258" t="s">
        <v>5064</v>
      </c>
      <c r="G5583" s="40"/>
      <c r="H5583" s="40"/>
      <c r="I5583" s="201"/>
      <c r="J5583" s="40"/>
      <c r="K5583" s="40"/>
      <c r="L5583" s="43"/>
      <c r="M5583" s="202"/>
      <c r="N5583" s="203"/>
      <c r="O5583" s="68"/>
      <c r="P5583" s="68"/>
      <c r="Q5583" s="68"/>
      <c r="R5583" s="68"/>
      <c r="S5583" s="68"/>
      <c r="T5583" s="69"/>
      <c r="U5583" s="38"/>
      <c r="V5583" s="38"/>
      <c r="W5583" s="38"/>
      <c r="X5583" s="38"/>
      <c r="Y5583" s="38"/>
      <c r="Z5583" s="38"/>
      <c r="AA5583" s="38"/>
      <c r="AB5583" s="38"/>
      <c r="AC5583" s="38"/>
      <c r="AD5583" s="38"/>
      <c r="AE5583" s="38"/>
      <c r="AT5583" s="21" t="s">
        <v>972</v>
      </c>
      <c r="AU5583" s="21" t="s">
        <v>85</v>
      </c>
    </row>
    <row r="5584" spans="1:65" s="2" customFormat="1" ht="16.5" customHeight="1">
      <c r="A5584" s="38"/>
      <c r="B5584" s="39"/>
      <c r="C5584" s="186" t="s">
        <v>5089</v>
      </c>
      <c r="D5584" s="186" t="s">
        <v>533</v>
      </c>
      <c r="E5584" s="187" t="s">
        <v>5090</v>
      </c>
      <c r="F5584" s="188" t="s">
        <v>5091</v>
      </c>
      <c r="G5584" s="189" t="s">
        <v>651</v>
      </c>
      <c r="H5584" s="190">
        <v>1</v>
      </c>
      <c r="I5584" s="191"/>
      <c r="J5584" s="192">
        <f>ROUND(I5584*H5584,2)</f>
        <v>0</v>
      </c>
      <c r="K5584" s="188" t="s">
        <v>19</v>
      </c>
      <c r="L5584" s="43"/>
      <c r="M5584" s="193" t="s">
        <v>19</v>
      </c>
      <c r="N5584" s="194" t="s">
        <v>44</v>
      </c>
      <c r="O5584" s="68"/>
      <c r="P5584" s="195">
        <f>O5584*H5584</f>
        <v>0</v>
      </c>
      <c r="Q5584" s="195">
        <v>4.0600000000000002E-3</v>
      </c>
      <c r="R5584" s="195">
        <f>Q5584*H5584</f>
        <v>4.0600000000000002E-3</v>
      </c>
      <c r="S5584" s="195">
        <v>0</v>
      </c>
      <c r="T5584" s="196">
        <f>S5584*H5584</f>
        <v>0</v>
      </c>
      <c r="U5584" s="38"/>
      <c r="V5584" s="38"/>
      <c r="W5584" s="38"/>
      <c r="X5584" s="38"/>
      <c r="Y5584" s="38"/>
      <c r="Z5584" s="38"/>
      <c r="AA5584" s="38"/>
      <c r="AB5584" s="38"/>
      <c r="AC5584" s="38"/>
      <c r="AD5584" s="38"/>
      <c r="AE5584" s="38"/>
      <c r="AR5584" s="197" t="s">
        <v>642</v>
      </c>
      <c r="AT5584" s="197" t="s">
        <v>533</v>
      </c>
      <c r="AU5584" s="197" t="s">
        <v>85</v>
      </c>
      <c r="AY5584" s="21" t="s">
        <v>525</v>
      </c>
      <c r="BE5584" s="198">
        <f>IF(N5584="základní",J5584,0)</f>
        <v>0</v>
      </c>
      <c r="BF5584" s="198">
        <f>IF(N5584="snížená",J5584,0)</f>
        <v>0</v>
      </c>
      <c r="BG5584" s="198">
        <f>IF(N5584="zákl. přenesená",J5584,0)</f>
        <v>0</v>
      </c>
      <c r="BH5584" s="198">
        <f>IF(N5584="sníž. přenesená",J5584,0)</f>
        <v>0</v>
      </c>
      <c r="BI5584" s="198">
        <f>IF(N5584="nulová",J5584,0)</f>
        <v>0</v>
      </c>
      <c r="BJ5584" s="21" t="s">
        <v>85</v>
      </c>
      <c r="BK5584" s="198">
        <f>ROUND(I5584*H5584,2)</f>
        <v>0</v>
      </c>
      <c r="BL5584" s="21" t="s">
        <v>642</v>
      </c>
      <c r="BM5584" s="197" t="s">
        <v>5092</v>
      </c>
    </row>
    <row r="5585" spans="1:65" s="2" customFormat="1" ht="48.75">
      <c r="A5585" s="38"/>
      <c r="B5585" s="39"/>
      <c r="C5585" s="40"/>
      <c r="D5585" s="206" t="s">
        <v>972</v>
      </c>
      <c r="E5585" s="40"/>
      <c r="F5585" s="258" t="s">
        <v>5064</v>
      </c>
      <c r="G5585" s="40"/>
      <c r="H5585" s="40"/>
      <c r="I5585" s="201"/>
      <c r="J5585" s="40"/>
      <c r="K5585" s="40"/>
      <c r="L5585" s="43"/>
      <c r="M5585" s="202"/>
      <c r="N5585" s="203"/>
      <c r="O5585" s="68"/>
      <c r="P5585" s="68"/>
      <c r="Q5585" s="68"/>
      <c r="R5585" s="68"/>
      <c r="S5585" s="68"/>
      <c r="T5585" s="69"/>
      <c r="U5585" s="38"/>
      <c r="V5585" s="38"/>
      <c r="W5585" s="38"/>
      <c r="X5585" s="38"/>
      <c r="Y5585" s="38"/>
      <c r="Z5585" s="38"/>
      <c r="AA5585" s="38"/>
      <c r="AB5585" s="38"/>
      <c r="AC5585" s="38"/>
      <c r="AD5585" s="38"/>
      <c r="AE5585" s="38"/>
      <c r="AT5585" s="21" t="s">
        <v>972</v>
      </c>
      <c r="AU5585" s="21" t="s">
        <v>85</v>
      </c>
    </row>
    <row r="5586" spans="1:65" s="2" customFormat="1" ht="24.2" customHeight="1">
      <c r="A5586" s="38"/>
      <c r="B5586" s="39"/>
      <c r="C5586" s="186" t="s">
        <v>5093</v>
      </c>
      <c r="D5586" s="186" t="s">
        <v>533</v>
      </c>
      <c r="E5586" s="187" t="s">
        <v>5094</v>
      </c>
      <c r="F5586" s="188" t="s">
        <v>5095</v>
      </c>
      <c r="G5586" s="189" t="s">
        <v>651</v>
      </c>
      <c r="H5586" s="190">
        <v>1</v>
      </c>
      <c r="I5586" s="191"/>
      <c r="J5586" s="192">
        <f>ROUND(I5586*H5586,2)</f>
        <v>0</v>
      </c>
      <c r="K5586" s="188" t="s">
        <v>19</v>
      </c>
      <c r="L5586" s="43"/>
      <c r="M5586" s="193" t="s">
        <v>19</v>
      </c>
      <c r="N5586" s="194" t="s">
        <v>44</v>
      </c>
      <c r="O5586" s="68"/>
      <c r="P5586" s="195">
        <f>O5586*H5586</f>
        <v>0</v>
      </c>
      <c r="Q5586" s="195">
        <v>9.2200000000000008E-3</v>
      </c>
      <c r="R5586" s="195">
        <f>Q5586*H5586</f>
        <v>9.2200000000000008E-3</v>
      </c>
      <c r="S5586" s="195">
        <v>0</v>
      </c>
      <c r="T5586" s="196">
        <f>S5586*H5586</f>
        <v>0</v>
      </c>
      <c r="U5586" s="38"/>
      <c r="V5586" s="38"/>
      <c r="W5586" s="38"/>
      <c r="X5586" s="38"/>
      <c r="Y5586" s="38"/>
      <c r="Z5586" s="38"/>
      <c r="AA5586" s="38"/>
      <c r="AB5586" s="38"/>
      <c r="AC5586" s="38"/>
      <c r="AD5586" s="38"/>
      <c r="AE5586" s="38"/>
      <c r="AR5586" s="197" t="s">
        <v>642</v>
      </c>
      <c r="AT5586" s="197" t="s">
        <v>533</v>
      </c>
      <c r="AU5586" s="197" t="s">
        <v>85</v>
      </c>
      <c r="AY5586" s="21" t="s">
        <v>525</v>
      </c>
      <c r="BE5586" s="198">
        <f>IF(N5586="základní",J5586,0)</f>
        <v>0</v>
      </c>
      <c r="BF5586" s="198">
        <f>IF(N5586="snížená",J5586,0)</f>
        <v>0</v>
      </c>
      <c r="BG5586" s="198">
        <f>IF(N5586="zákl. přenesená",J5586,0)</f>
        <v>0</v>
      </c>
      <c r="BH5586" s="198">
        <f>IF(N5586="sníž. přenesená",J5586,0)</f>
        <v>0</v>
      </c>
      <c r="BI5586" s="198">
        <f>IF(N5586="nulová",J5586,0)</f>
        <v>0</v>
      </c>
      <c r="BJ5586" s="21" t="s">
        <v>85</v>
      </c>
      <c r="BK5586" s="198">
        <f>ROUND(I5586*H5586,2)</f>
        <v>0</v>
      </c>
      <c r="BL5586" s="21" t="s">
        <v>642</v>
      </c>
      <c r="BM5586" s="197" t="s">
        <v>5096</v>
      </c>
    </row>
    <row r="5587" spans="1:65" s="2" customFormat="1" ht="39">
      <c r="A5587" s="38"/>
      <c r="B5587" s="39"/>
      <c r="C5587" s="40"/>
      <c r="D5587" s="206" t="s">
        <v>972</v>
      </c>
      <c r="E5587" s="40"/>
      <c r="F5587" s="258" t="s">
        <v>5097</v>
      </c>
      <c r="G5587" s="40"/>
      <c r="H5587" s="40"/>
      <c r="I5587" s="201"/>
      <c r="J5587" s="40"/>
      <c r="K5587" s="40"/>
      <c r="L5587" s="43"/>
      <c r="M5587" s="202"/>
      <c r="N5587" s="203"/>
      <c r="O5587" s="68"/>
      <c r="P5587" s="68"/>
      <c r="Q5587" s="68"/>
      <c r="R5587" s="68"/>
      <c r="S5587" s="68"/>
      <c r="T5587" s="69"/>
      <c r="U5587" s="38"/>
      <c r="V5587" s="38"/>
      <c r="W5587" s="38"/>
      <c r="X5587" s="38"/>
      <c r="Y5587" s="38"/>
      <c r="Z5587" s="38"/>
      <c r="AA5587" s="38"/>
      <c r="AB5587" s="38"/>
      <c r="AC5587" s="38"/>
      <c r="AD5587" s="38"/>
      <c r="AE5587" s="38"/>
      <c r="AT5587" s="21" t="s">
        <v>972</v>
      </c>
      <c r="AU5587" s="21" t="s">
        <v>85</v>
      </c>
    </row>
    <row r="5588" spans="1:65" s="2" customFormat="1" ht="24.2" customHeight="1">
      <c r="A5588" s="38"/>
      <c r="B5588" s="39"/>
      <c r="C5588" s="186" t="s">
        <v>5098</v>
      </c>
      <c r="D5588" s="186" t="s">
        <v>533</v>
      </c>
      <c r="E5588" s="187" t="s">
        <v>5099</v>
      </c>
      <c r="F5588" s="188" t="s">
        <v>5100</v>
      </c>
      <c r="G5588" s="189" t="s">
        <v>651</v>
      </c>
      <c r="H5588" s="190">
        <v>1</v>
      </c>
      <c r="I5588" s="191"/>
      <c r="J5588" s="192">
        <f>ROUND(I5588*H5588,2)</f>
        <v>0</v>
      </c>
      <c r="K5588" s="188" t="s">
        <v>19</v>
      </c>
      <c r="L5588" s="43"/>
      <c r="M5588" s="193" t="s">
        <v>19</v>
      </c>
      <c r="N5588" s="194" t="s">
        <v>44</v>
      </c>
      <c r="O5588" s="68"/>
      <c r="P5588" s="195">
        <f>O5588*H5588</f>
        <v>0</v>
      </c>
      <c r="Q5588" s="195">
        <v>1.094E-2</v>
      </c>
      <c r="R5588" s="195">
        <f>Q5588*H5588</f>
        <v>1.094E-2</v>
      </c>
      <c r="S5588" s="195">
        <v>0</v>
      </c>
      <c r="T5588" s="196">
        <f>S5588*H5588</f>
        <v>0</v>
      </c>
      <c r="U5588" s="38"/>
      <c r="V5588" s="38"/>
      <c r="W5588" s="38"/>
      <c r="X5588" s="38"/>
      <c r="Y5588" s="38"/>
      <c r="Z5588" s="38"/>
      <c r="AA5588" s="38"/>
      <c r="AB5588" s="38"/>
      <c r="AC5588" s="38"/>
      <c r="AD5588" s="38"/>
      <c r="AE5588" s="38"/>
      <c r="AR5588" s="197" t="s">
        <v>642</v>
      </c>
      <c r="AT5588" s="197" t="s">
        <v>533</v>
      </c>
      <c r="AU5588" s="197" t="s">
        <v>85</v>
      </c>
      <c r="AY5588" s="21" t="s">
        <v>525</v>
      </c>
      <c r="BE5588" s="198">
        <f>IF(N5588="základní",J5588,0)</f>
        <v>0</v>
      </c>
      <c r="BF5588" s="198">
        <f>IF(N5588="snížená",J5588,0)</f>
        <v>0</v>
      </c>
      <c r="BG5588" s="198">
        <f>IF(N5588="zákl. přenesená",J5588,0)</f>
        <v>0</v>
      </c>
      <c r="BH5588" s="198">
        <f>IF(N5588="sníž. přenesená",J5588,0)</f>
        <v>0</v>
      </c>
      <c r="BI5588" s="198">
        <f>IF(N5588="nulová",J5588,0)</f>
        <v>0</v>
      </c>
      <c r="BJ5588" s="21" t="s">
        <v>85</v>
      </c>
      <c r="BK5588" s="198">
        <f>ROUND(I5588*H5588,2)</f>
        <v>0</v>
      </c>
      <c r="BL5588" s="21" t="s">
        <v>642</v>
      </c>
      <c r="BM5588" s="197" t="s">
        <v>5101</v>
      </c>
    </row>
    <row r="5589" spans="1:65" s="2" customFormat="1" ht="39">
      <c r="A5589" s="38"/>
      <c r="B5589" s="39"/>
      <c r="C5589" s="40"/>
      <c r="D5589" s="206" t="s">
        <v>972</v>
      </c>
      <c r="E5589" s="40"/>
      <c r="F5589" s="258" t="s">
        <v>5097</v>
      </c>
      <c r="G5589" s="40"/>
      <c r="H5589" s="40"/>
      <c r="I5589" s="201"/>
      <c r="J5589" s="40"/>
      <c r="K5589" s="40"/>
      <c r="L5589" s="43"/>
      <c r="M5589" s="202"/>
      <c r="N5589" s="203"/>
      <c r="O5589" s="68"/>
      <c r="P5589" s="68"/>
      <c r="Q5589" s="68"/>
      <c r="R5589" s="68"/>
      <c r="S5589" s="68"/>
      <c r="T5589" s="69"/>
      <c r="U5589" s="38"/>
      <c r="V5589" s="38"/>
      <c r="W5589" s="38"/>
      <c r="X5589" s="38"/>
      <c r="Y5589" s="38"/>
      <c r="Z5589" s="38"/>
      <c r="AA5589" s="38"/>
      <c r="AB5589" s="38"/>
      <c r="AC5589" s="38"/>
      <c r="AD5589" s="38"/>
      <c r="AE5589" s="38"/>
      <c r="AT5589" s="21" t="s">
        <v>972</v>
      </c>
      <c r="AU5589" s="21" t="s">
        <v>85</v>
      </c>
    </row>
    <row r="5590" spans="1:65" s="2" customFormat="1" ht="24.2" customHeight="1">
      <c r="A5590" s="38"/>
      <c r="B5590" s="39"/>
      <c r="C5590" s="186" t="s">
        <v>5102</v>
      </c>
      <c r="D5590" s="186" t="s">
        <v>533</v>
      </c>
      <c r="E5590" s="187" t="s">
        <v>5103</v>
      </c>
      <c r="F5590" s="188" t="s">
        <v>5104</v>
      </c>
      <c r="G5590" s="189" t="s">
        <v>651</v>
      </c>
      <c r="H5590" s="190">
        <v>1</v>
      </c>
      <c r="I5590" s="191"/>
      <c r="J5590" s="192">
        <f>ROUND(I5590*H5590,2)</f>
        <v>0</v>
      </c>
      <c r="K5590" s="188" t="s">
        <v>19</v>
      </c>
      <c r="L5590" s="43"/>
      <c r="M5590" s="193" t="s">
        <v>19</v>
      </c>
      <c r="N5590" s="194" t="s">
        <v>44</v>
      </c>
      <c r="O5590" s="68"/>
      <c r="P5590" s="195">
        <f>O5590*H5590</f>
        <v>0</v>
      </c>
      <c r="Q5590" s="195">
        <v>1.21E-2</v>
      </c>
      <c r="R5590" s="195">
        <f>Q5590*H5590</f>
        <v>1.21E-2</v>
      </c>
      <c r="S5590" s="195">
        <v>0</v>
      </c>
      <c r="T5590" s="196">
        <f>S5590*H5590</f>
        <v>0</v>
      </c>
      <c r="U5590" s="38"/>
      <c r="V5590" s="38"/>
      <c r="W5590" s="38"/>
      <c r="X5590" s="38"/>
      <c r="Y5590" s="38"/>
      <c r="Z5590" s="38"/>
      <c r="AA5590" s="38"/>
      <c r="AB5590" s="38"/>
      <c r="AC5590" s="38"/>
      <c r="AD5590" s="38"/>
      <c r="AE5590" s="38"/>
      <c r="AR5590" s="197" t="s">
        <v>642</v>
      </c>
      <c r="AT5590" s="197" t="s">
        <v>533</v>
      </c>
      <c r="AU5590" s="197" t="s">
        <v>85</v>
      </c>
      <c r="AY5590" s="21" t="s">
        <v>525</v>
      </c>
      <c r="BE5590" s="198">
        <f>IF(N5590="základní",J5590,0)</f>
        <v>0</v>
      </c>
      <c r="BF5590" s="198">
        <f>IF(N5590="snížená",J5590,0)</f>
        <v>0</v>
      </c>
      <c r="BG5590" s="198">
        <f>IF(N5590="zákl. přenesená",J5590,0)</f>
        <v>0</v>
      </c>
      <c r="BH5590" s="198">
        <f>IF(N5590="sníž. přenesená",J5590,0)</f>
        <v>0</v>
      </c>
      <c r="BI5590" s="198">
        <f>IF(N5590="nulová",J5590,0)</f>
        <v>0</v>
      </c>
      <c r="BJ5590" s="21" t="s">
        <v>85</v>
      </c>
      <c r="BK5590" s="198">
        <f>ROUND(I5590*H5590,2)</f>
        <v>0</v>
      </c>
      <c r="BL5590" s="21" t="s">
        <v>642</v>
      </c>
      <c r="BM5590" s="197" t="s">
        <v>5105</v>
      </c>
    </row>
    <row r="5591" spans="1:65" s="2" customFormat="1" ht="39">
      <c r="A5591" s="38"/>
      <c r="B5591" s="39"/>
      <c r="C5591" s="40"/>
      <c r="D5591" s="206" t="s">
        <v>972</v>
      </c>
      <c r="E5591" s="40"/>
      <c r="F5591" s="258" t="s">
        <v>5097</v>
      </c>
      <c r="G5591" s="40"/>
      <c r="H5591" s="40"/>
      <c r="I5591" s="201"/>
      <c r="J5591" s="40"/>
      <c r="K5591" s="40"/>
      <c r="L5591" s="43"/>
      <c r="M5591" s="202"/>
      <c r="N5591" s="203"/>
      <c r="O5591" s="68"/>
      <c r="P5591" s="68"/>
      <c r="Q5591" s="68"/>
      <c r="R5591" s="68"/>
      <c r="S5591" s="68"/>
      <c r="T5591" s="69"/>
      <c r="U5591" s="38"/>
      <c r="V5591" s="38"/>
      <c r="W5591" s="38"/>
      <c r="X5591" s="38"/>
      <c r="Y5591" s="38"/>
      <c r="Z5591" s="38"/>
      <c r="AA5591" s="38"/>
      <c r="AB5591" s="38"/>
      <c r="AC5591" s="38"/>
      <c r="AD5591" s="38"/>
      <c r="AE5591" s="38"/>
      <c r="AT5591" s="21" t="s">
        <v>972</v>
      </c>
      <c r="AU5591" s="21" t="s">
        <v>85</v>
      </c>
    </row>
    <row r="5592" spans="1:65" s="2" customFormat="1" ht="24.2" customHeight="1">
      <c r="A5592" s="38"/>
      <c r="B5592" s="39"/>
      <c r="C5592" s="186" t="s">
        <v>5106</v>
      </c>
      <c r="D5592" s="186" t="s">
        <v>533</v>
      </c>
      <c r="E5592" s="187" t="s">
        <v>5107</v>
      </c>
      <c r="F5592" s="188" t="s">
        <v>5108</v>
      </c>
      <c r="G5592" s="189" t="s">
        <v>651</v>
      </c>
      <c r="H5592" s="190">
        <v>1</v>
      </c>
      <c r="I5592" s="191"/>
      <c r="J5592" s="192">
        <f>ROUND(I5592*H5592,2)</f>
        <v>0</v>
      </c>
      <c r="K5592" s="188" t="s">
        <v>19</v>
      </c>
      <c r="L5592" s="43"/>
      <c r="M5592" s="193" t="s">
        <v>19</v>
      </c>
      <c r="N5592" s="194" t="s">
        <v>44</v>
      </c>
      <c r="O5592" s="68"/>
      <c r="P5592" s="195">
        <f>O5592*H5592</f>
        <v>0</v>
      </c>
      <c r="Q5592" s="195">
        <v>1.2670000000000001E-2</v>
      </c>
      <c r="R5592" s="195">
        <f>Q5592*H5592</f>
        <v>1.2670000000000001E-2</v>
      </c>
      <c r="S5592" s="195">
        <v>0</v>
      </c>
      <c r="T5592" s="196">
        <f>S5592*H5592</f>
        <v>0</v>
      </c>
      <c r="U5592" s="38"/>
      <c r="V5592" s="38"/>
      <c r="W5592" s="38"/>
      <c r="X5592" s="38"/>
      <c r="Y5592" s="38"/>
      <c r="Z5592" s="38"/>
      <c r="AA5592" s="38"/>
      <c r="AB5592" s="38"/>
      <c r="AC5592" s="38"/>
      <c r="AD5592" s="38"/>
      <c r="AE5592" s="38"/>
      <c r="AR5592" s="197" t="s">
        <v>642</v>
      </c>
      <c r="AT5592" s="197" t="s">
        <v>533</v>
      </c>
      <c r="AU5592" s="197" t="s">
        <v>85</v>
      </c>
      <c r="AY5592" s="21" t="s">
        <v>525</v>
      </c>
      <c r="BE5592" s="198">
        <f>IF(N5592="základní",J5592,0)</f>
        <v>0</v>
      </c>
      <c r="BF5592" s="198">
        <f>IF(N5592="snížená",J5592,0)</f>
        <v>0</v>
      </c>
      <c r="BG5592" s="198">
        <f>IF(N5592="zákl. přenesená",J5592,0)</f>
        <v>0</v>
      </c>
      <c r="BH5592" s="198">
        <f>IF(N5592="sníž. přenesená",J5592,0)</f>
        <v>0</v>
      </c>
      <c r="BI5592" s="198">
        <f>IF(N5592="nulová",J5592,0)</f>
        <v>0</v>
      </c>
      <c r="BJ5592" s="21" t="s">
        <v>85</v>
      </c>
      <c r="BK5592" s="198">
        <f>ROUND(I5592*H5592,2)</f>
        <v>0</v>
      </c>
      <c r="BL5592" s="21" t="s">
        <v>642</v>
      </c>
      <c r="BM5592" s="197" t="s">
        <v>5109</v>
      </c>
    </row>
    <row r="5593" spans="1:65" s="2" customFormat="1" ht="39">
      <c r="A5593" s="38"/>
      <c r="B5593" s="39"/>
      <c r="C5593" s="40"/>
      <c r="D5593" s="206" t="s">
        <v>972</v>
      </c>
      <c r="E5593" s="40"/>
      <c r="F5593" s="258" t="s">
        <v>5097</v>
      </c>
      <c r="G5593" s="40"/>
      <c r="H5593" s="40"/>
      <c r="I5593" s="201"/>
      <c r="J5593" s="40"/>
      <c r="K5593" s="40"/>
      <c r="L5593" s="43"/>
      <c r="M5593" s="202"/>
      <c r="N5593" s="203"/>
      <c r="O5593" s="68"/>
      <c r="P5593" s="68"/>
      <c r="Q5593" s="68"/>
      <c r="R5593" s="68"/>
      <c r="S5593" s="68"/>
      <c r="T5593" s="69"/>
      <c r="U5593" s="38"/>
      <c r="V5593" s="38"/>
      <c r="W5593" s="38"/>
      <c r="X5593" s="38"/>
      <c r="Y5593" s="38"/>
      <c r="Z5593" s="38"/>
      <c r="AA5593" s="38"/>
      <c r="AB5593" s="38"/>
      <c r="AC5593" s="38"/>
      <c r="AD5593" s="38"/>
      <c r="AE5593" s="38"/>
      <c r="AT5593" s="21" t="s">
        <v>972</v>
      </c>
      <c r="AU5593" s="21" t="s">
        <v>85</v>
      </c>
    </row>
    <row r="5594" spans="1:65" s="2" customFormat="1" ht="24.2" customHeight="1">
      <c r="A5594" s="38"/>
      <c r="B5594" s="39"/>
      <c r="C5594" s="186" t="s">
        <v>5110</v>
      </c>
      <c r="D5594" s="186" t="s">
        <v>533</v>
      </c>
      <c r="E5594" s="187" t="s">
        <v>5111</v>
      </c>
      <c r="F5594" s="188" t="s">
        <v>5112</v>
      </c>
      <c r="G5594" s="189" t="s">
        <v>651</v>
      </c>
      <c r="H5594" s="190">
        <v>1</v>
      </c>
      <c r="I5594" s="191"/>
      <c r="J5594" s="192">
        <f>ROUND(I5594*H5594,2)</f>
        <v>0</v>
      </c>
      <c r="K5594" s="188" t="s">
        <v>19</v>
      </c>
      <c r="L5594" s="43"/>
      <c r="M5594" s="193" t="s">
        <v>19</v>
      </c>
      <c r="N5594" s="194" t="s">
        <v>44</v>
      </c>
      <c r="O5594" s="68"/>
      <c r="P5594" s="195">
        <f>O5594*H5594</f>
        <v>0</v>
      </c>
      <c r="Q5594" s="195">
        <v>1.325E-2</v>
      </c>
      <c r="R5594" s="195">
        <f>Q5594*H5594</f>
        <v>1.325E-2</v>
      </c>
      <c r="S5594" s="195">
        <v>0</v>
      </c>
      <c r="T5594" s="196">
        <f>S5594*H5594</f>
        <v>0</v>
      </c>
      <c r="U5594" s="38"/>
      <c r="V5594" s="38"/>
      <c r="W5594" s="38"/>
      <c r="X5594" s="38"/>
      <c r="Y5594" s="38"/>
      <c r="Z5594" s="38"/>
      <c r="AA5594" s="38"/>
      <c r="AB5594" s="38"/>
      <c r="AC5594" s="38"/>
      <c r="AD5594" s="38"/>
      <c r="AE5594" s="38"/>
      <c r="AR5594" s="197" t="s">
        <v>642</v>
      </c>
      <c r="AT5594" s="197" t="s">
        <v>533</v>
      </c>
      <c r="AU5594" s="197" t="s">
        <v>85</v>
      </c>
      <c r="AY5594" s="21" t="s">
        <v>525</v>
      </c>
      <c r="BE5594" s="198">
        <f>IF(N5594="základní",J5594,0)</f>
        <v>0</v>
      </c>
      <c r="BF5594" s="198">
        <f>IF(N5594="snížená",J5594,0)</f>
        <v>0</v>
      </c>
      <c r="BG5594" s="198">
        <f>IF(N5594="zákl. přenesená",J5594,0)</f>
        <v>0</v>
      </c>
      <c r="BH5594" s="198">
        <f>IF(N5594="sníž. přenesená",J5594,0)</f>
        <v>0</v>
      </c>
      <c r="BI5594" s="198">
        <f>IF(N5594="nulová",J5594,0)</f>
        <v>0</v>
      </c>
      <c r="BJ5594" s="21" t="s">
        <v>85</v>
      </c>
      <c r="BK5594" s="198">
        <f>ROUND(I5594*H5594,2)</f>
        <v>0</v>
      </c>
      <c r="BL5594" s="21" t="s">
        <v>642</v>
      </c>
      <c r="BM5594" s="197" t="s">
        <v>5113</v>
      </c>
    </row>
    <row r="5595" spans="1:65" s="2" customFormat="1" ht="39">
      <c r="A5595" s="38"/>
      <c r="B5595" s="39"/>
      <c r="C5595" s="40"/>
      <c r="D5595" s="206" t="s">
        <v>972</v>
      </c>
      <c r="E5595" s="40"/>
      <c r="F5595" s="258" t="s">
        <v>5097</v>
      </c>
      <c r="G5595" s="40"/>
      <c r="H5595" s="40"/>
      <c r="I5595" s="201"/>
      <c r="J5595" s="40"/>
      <c r="K5595" s="40"/>
      <c r="L5595" s="43"/>
      <c r="M5595" s="202"/>
      <c r="N5595" s="203"/>
      <c r="O5595" s="68"/>
      <c r="P5595" s="68"/>
      <c r="Q5595" s="68"/>
      <c r="R5595" s="68"/>
      <c r="S5595" s="68"/>
      <c r="T5595" s="69"/>
      <c r="U5595" s="38"/>
      <c r="V5595" s="38"/>
      <c r="W5595" s="38"/>
      <c r="X5595" s="38"/>
      <c r="Y5595" s="38"/>
      <c r="Z5595" s="38"/>
      <c r="AA5595" s="38"/>
      <c r="AB5595" s="38"/>
      <c r="AC5595" s="38"/>
      <c r="AD5595" s="38"/>
      <c r="AE5595" s="38"/>
      <c r="AT5595" s="21" t="s">
        <v>972</v>
      </c>
      <c r="AU5595" s="21" t="s">
        <v>85</v>
      </c>
    </row>
    <row r="5596" spans="1:65" s="2" customFormat="1" ht="24.2" customHeight="1">
      <c r="A5596" s="38"/>
      <c r="B5596" s="39"/>
      <c r="C5596" s="186" t="s">
        <v>5114</v>
      </c>
      <c r="D5596" s="186" t="s">
        <v>533</v>
      </c>
      <c r="E5596" s="187" t="s">
        <v>5115</v>
      </c>
      <c r="F5596" s="188" t="s">
        <v>5116</v>
      </c>
      <c r="G5596" s="189" t="s">
        <v>651</v>
      </c>
      <c r="H5596" s="190">
        <v>1</v>
      </c>
      <c r="I5596" s="191"/>
      <c r="J5596" s="192">
        <f>ROUND(I5596*H5596,2)</f>
        <v>0</v>
      </c>
      <c r="K5596" s="188" t="s">
        <v>19</v>
      </c>
      <c r="L5596" s="43"/>
      <c r="M5596" s="193" t="s">
        <v>19</v>
      </c>
      <c r="N5596" s="194" t="s">
        <v>44</v>
      </c>
      <c r="O5596" s="68"/>
      <c r="P5596" s="195">
        <f>O5596*H5596</f>
        <v>0</v>
      </c>
      <c r="Q5596" s="195">
        <v>1.3820000000000001E-2</v>
      </c>
      <c r="R5596" s="195">
        <f>Q5596*H5596</f>
        <v>1.3820000000000001E-2</v>
      </c>
      <c r="S5596" s="195">
        <v>0</v>
      </c>
      <c r="T5596" s="196">
        <f>S5596*H5596</f>
        <v>0</v>
      </c>
      <c r="U5596" s="38"/>
      <c r="V5596" s="38"/>
      <c r="W5596" s="38"/>
      <c r="X5596" s="38"/>
      <c r="Y5596" s="38"/>
      <c r="Z5596" s="38"/>
      <c r="AA5596" s="38"/>
      <c r="AB5596" s="38"/>
      <c r="AC5596" s="38"/>
      <c r="AD5596" s="38"/>
      <c r="AE5596" s="38"/>
      <c r="AR5596" s="197" t="s">
        <v>642</v>
      </c>
      <c r="AT5596" s="197" t="s">
        <v>533</v>
      </c>
      <c r="AU5596" s="197" t="s">
        <v>85</v>
      </c>
      <c r="AY5596" s="21" t="s">
        <v>525</v>
      </c>
      <c r="BE5596" s="198">
        <f>IF(N5596="základní",J5596,0)</f>
        <v>0</v>
      </c>
      <c r="BF5596" s="198">
        <f>IF(N5596="snížená",J5596,0)</f>
        <v>0</v>
      </c>
      <c r="BG5596" s="198">
        <f>IF(N5596="zákl. přenesená",J5596,0)</f>
        <v>0</v>
      </c>
      <c r="BH5596" s="198">
        <f>IF(N5596="sníž. přenesená",J5596,0)</f>
        <v>0</v>
      </c>
      <c r="BI5596" s="198">
        <f>IF(N5596="nulová",J5596,0)</f>
        <v>0</v>
      </c>
      <c r="BJ5596" s="21" t="s">
        <v>85</v>
      </c>
      <c r="BK5596" s="198">
        <f>ROUND(I5596*H5596,2)</f>
        <v>0</v>
      </c>
      <c r="BL5596" s="21" t="s">
        <v>642</v>
      </c>
      <c r="BM5596" s="197" t="s">
        <v>5117</v>
      </c>
    </row>
    <row r="5597" spans="1:65" s="2" customFormat="1" ht="39">
      <c r="A5597" s="38"/>
      <c r="B5597" s="39"/>
      <c r="C5597" s="40"/>
      <c r="D5597" s="206" t="s">
        <v>972</v>
      </c>
      <c r="E5597" s="40"/>
      <c r="F5597" s="258" t="s">
        <v>5097</v>
      </c>
      <c r="G5597" s="40"/>
      <c r="H5597" s="40"/>
      <c r="I5597" s="201"/>
      <c r="J5597" s="40"/>
      <c r="K5597" s="40"/>
      <c r="L5597" s="43"/>
      <c r="M5597" s="202"/>
      <c r="N5597" s="203"/>
      <c r="O5597" s="68"/>
      <c r="P5597" s="68"/>
      <c r="Q5597" s="68"/>
      <c r="R5597" s="68"/>
      <c r="S5597" s="68"/>
      <c r="T5597" s="69"/>
      <c r="U5597" s="38"/>
      <c r="V5597" s="38"/>
      <c r="W5597" s="38"/>
      <c r="X5597" s="38"/>
      <c r="Y5597" s="38"/>
      <c r="Z5597" s="38"/>
      <c r="AA5597" s="38"/>
      <c r="AB5597" s="38"/>
      <c r="AC5597" s="38"/>
      <c r="AD5597" s="38"/>
      <c r="AE5597" s="38"/>
      <c r="AT5597" s="21" t="s">
        <v>972</v>
      </c>
      <c r="AU5597" s="21" t="s">
        <v>85</v>
      </c>
    </row>
    <row r="5598" spans="1:65" s="2" customFormat="1" ht="24.2" customHeight="1">
      <c r="A5598" s="38"/>
      <c r="B5598" s="39"/>
      <c r="C5598" s="186" t="s">
        <v>5118</v>
      </c>
      <c r="D5598" s="186" t="s">
        <v>533</v>
      </c>
      <c r="E5598" s="187" t="s">
        <v>5119</v>
      </c>
      <c r="F5598" s="188" t="s">
        <v>5120</v>
      </c>
      <c r="G5598" s="189" t="s">
        <v>651</v>
      </c>
      <c r="H5598" s="190">
        <v>7</v>
      </c>
      <c r="I5598" s="191"/>
      <c r="J5598" s="192">
        <f>ROUND(I5598*H5598,2)</f>
        <v>0</v>
      </c>
      <c r="K5598" s="188" t="s">
        <v>19</v>
      </c>
      <c r="L5598" s="43"/>
      <c r="M5598" s="193" t="s">
        <v>19</v>
      </c>
      <c r="N5598" s="194" t="s">
        <v>44</v>
      </c>
      <c r="O5598" s="68"/>
      <c r="P5598" s="195">
        <f>O5598*H5598</f>
        <v>0</v>
      </c>
      <c r="Q5598" s="195">
        <v>1.44E-2</v>
      </c>
      <c r="R5598" s="195">
        <f>Q5598*H5598</f>
        <v>0.1008</v>
      </c>
      <c r="S5598" s="195">
        <v>0</v>
      </c>
      <c r="T5598" s="196">
        <f>S5598*H5598</f>
        <v>0</v>
      </c>
      <c r="U5598" s="38"/>
      <c r="V5598" s="38"/>
      <c r="W5598" s="38"/>
      <c r="X5598" s="38"/>
      <c r="Y5598" s="38"/>
      <c r="Z5598" s="38"/>
      <c r="AA5598" s="38"/>
      <c r="AB5598" s="38"/>
      <c r="AC5598" s="38"/>
      <c r="AD5598" s="38"/>
      <c r="AE5598" s="38"/>
      <c r="AR5598" s="197" t="s">
        <v>642</v>
      </c>
      <c r="AT5598" s="197" t="s">
        <v>533</v>
      </c>
      <c r="AU5598" s="197" t="s">
        <v>85</v>
      </c>
      <c r="AY5598" s="21" t="s">
        <v>525</v>
      </c>
      <c r="BE5598" s="198">
        <f>IF(N5598="základní",J5598,0)</f>
        <v>0</v>
      </c>
      <c r="BF5598" s="198">
        <f>IF(N5598="snížená",J5598,0)</f>
        <v>0</v>
      </c>
      <c r="BG5598" s="198">
        <f>IF(N5598="zákl. přenesená",J5598,0)</f>
        <v>0</v>
      </c>
      <c r="BH5598" s="198">
        <f>IF(N5598="sníž. přenesená",J5598,0)</f>
        <v>0</v>
      </c>
      <c r="BI5598" s="198">
        <f>IF(N5598="nulová",J5598,0)</f>
        <v>0</v>
      </c>
      <c r="BJ5598" s="21" t="s">
        <v>85</v>
      </c>
      <c r="BK5598" s="198">
        <f>ROUND(I5598*H5598,2)</f>
        <v>0</v>
      </c>
      <c r="BL5598" s="21" t="s">
        <v>642</v>
      </c>
      <c r="BM5598" s="197" t="s">
        <v>5121</v>
      </c>
    </row>
    <row r="5599" spans="1:65" s="2" customFormat="1" ht="39">
      <c r="A5599" s="38"/>
      <c r="B5599" s="39"/>
      <c r="C5599" s="40"/>
      <c r="D5599" s="206" t="s">
        <v>972</v>
      </c>
      <c r="E5599" s="40"/>
      <c r="F5599" s="258" t="s">
        <v>5097</v>
      </c>
      <c r="G5599" s="40"/>
      <c r="H5599" s="40"/>
      <c r="I5599" s="201"/>
      <c r="J5599" s="40"/>
      <c r="K5599" s="40"/>
      <c r="L5599" s="43"/>
      <c r="M5599" s="202"/>
      <c r="N5599" s="203"/>
      <c r="O5599" s="68"/>
      <c r="P5599" s="68"/>
      <c r="Q5599" s="68"/>
      <c r="R5599" s="68"/>
      <c r="S5599" s="68"/>
      <c r="T5599" s="69"/>
      <c r="U5599" s="38"/>
      <c r="V5599" s="38"/>
      <c r="W5599" s="38"/>
      <c r="X5599" s="38"/>
      <c r="Y5599" s="38"/>
      <c r="Z5599" s="38"/>
      <c r="AA5599" s="38"/>
      <c r="AB5599" s="38"/>
      <c r="AC5599" s="38"/>
      <c r="AD5599" s="38"/>
      <c r="AE5599" s="38"/>
      <c r="AT5599" s="21" t="s">
        <v>972</v>
      </c>
      <c r="AU5599" s="21" t="s">
        <v>85</v>
      </c>
    </row>
    <row r="5600" spans="1:65" s="2" customFormat="1" ht="24.2" customHeight="1">
      <c r="A5600" s="38"/>
      <c r="B5600" s="39"/>
      <c r="C5600" s="186" t="s">
        <v>5122</v>
      </c>
      <c r="D5600" s="186" t="s">
        <v>533</v>
      </c>
      <c r="E5600" s="187" t="s">
        <v>5123</v>
      </c>
      <c r="F5600" s="188" t="s">
        <v>5124</v>
      </c>
      <c r="G5600" s="189" t="s">
        <v>651</v>
      </c>
      <c r="H5600" s="190">
        <v>1</v>
      </c>
      <c r="I5600" s="191"/>
      <c r="J5600" s="192">
        <f>ROUND(I5600*H5600,2)</f>
        <v>0</v>
      </c>
      <c r="K5600" s="188" t="s">
        <v>19</v>
      </c>
      <c r="L5600" s="43"/>
      <c r="M5600" s="193" t="s">
        <v>19</v>
      </c>
      <c r="N5600" s="194" t="s">
        <v>44</v>
      </c>
      <c r="O5600" s="68"/>
      <c r="P5600" s="195">
        <f>O5600*H5600</f>
        <v>0</v>
      </c>
      <c r="Q5600" s="195">
        <v>1.498E-2</v>
      </c>
      <c r="R5600" s="195">
        <f>Q5600*H5600</f>
        <v>1.498E-2</v>
      </c>
      <c r="S5600" s="195">
        <v>0</v>
      </c>
      <c r="T5600" s="196">
        <f>S5600*H5600</f>
        <v>0</v>
      </c>
      <c r="U5600" s="38"/>
      <c r="V5600" s="38"/>
      <c r="W5600" s="38"/>
      <c r="X5600" s="38"/>
      <c r="Y5600" s="38"/>
      <c r="Z5600" s="38"/>
      <c r="AA5600" s="38"/>
      <c r="AB5600" s="38"/>
      <c r="AC5600" s="38"/>
      <c r="AD5600" s="38"/>
      <c r="AE5600" s="38"/>
      <c r="AR5600" s="197" t="s">
        <v>642</v>
      </c>
      <c r="AT5600" s="197" t="s">
        <v>533</v>
      </c>
      <c r="AU5600" s="197" t="s">
        <v>85</v>
      </c>
      <c r="AY5600" s="21" t="s">
        <v>525</v>
      </c>
      <c r="BE5600" s="198">
        <f>IF(N5600="základní",J5600,0)</f>
        <v>0</v>
      </c>
      <c r="BF5600" s="198">
        <f>IF(N5600="snížená",J5600,0)</f>
        <v>0</v>
      </c>
      <c r="BG5600" s="198">
        <f>IF(N5600="zákl. přenesená",J5600,0)</f>
        <v>0</v>
      </c>
      <c r="BH5600" s="198">
        <f>IF(N5600="sníž. přenesená",J5600,0)</f>
        <v>0</v>
      </c>
      <c r="BI5600" s="198">
        <f>IF(N5600="nulová",J5600,0)</f>
        <v>0</v>
      </c>
      <c r="BJ5600" s="21" t="s">
        <v>85</v>
      </c>
      <c r="BK5600" s="198">
        <f>ROUND(I5600*H5600,2)</f>
        <v>0</v>
      </c>
      <c r="BL5600" s="21" t="s">
        <v>642</v>
      </c>
      <c r="BM5600" s="197" t="s">
        <v>5125</v>
      </c>
    </row>
    <row r="5601" spans="1:65" s="2" customFormat="1" ht="39">
      <c r="A5601" s="38"/>
      <c r="B5601" s="39"/>
      <c r="C5601" s="40"/>
      <c r="D5601" s="206" t="s">
        <v>972</v>
      </c>
      <c r="E5601" s="40"/>
      <c r="F5601" s="258" t="s">
        <v>5097</v>
      </c>
      <c r="G5601" s="40"/>
      <c r="H5601" s="40"/>
      <c r="I5601" s="201"/>
      <c r="J5601" s="40"/>
      <c r="K5601" s="40"/>
      <c r="L5601" s="43"/>
      <c r="M5601" s="202"/>
      <c r="N5601" s="203"/>
      <c r="O5601" s="68"/>
      <c r="P5601" s="68"/>
      <c r="Q5601" s="68"/>
      <c r="R5601" s="68"/>
      <c r="S5601" s="68"/>
      <c r="T5601" s="69"/>
      <c r="U5601" s="38"/>
      <c r="V5601" s="38"/>
      <c r="W5601" s="38"/>
      <c r="X5601" s="38"/>
      <c r="Y5601" s="38"/>
      <c r="Z5601" s="38"/>
      <c r="AA5601" s="38"/>
      <c r="AB5601" s="38"/>
      <c r="AC5601" s="38"/>
      <c r="AD5601" s="38"/>
      <c r="AE5601" s="38"/>
      <c r="AT5601" s="21" t="s">
        <v>972</v>
      </c>
      <c r="AU5601" s="21" t="s">
        <v>85</v>
      </c>
    </row>
    <row r="5602" spans="1:65" s="2" customFormat="1" ht="24.2" customHeight="1">
      <c r="A5602" s="38"/>
      <c r="B5602" s="39"/>
      <c r="C5602" s="186" t="s">
        <v>5126</v>
      </c>
      <c r="D5602" s="186" t="s">
        <v>533</v>
      </c>
      <c r="E5602" s="187" t="s">
        <v>5127</v>
      </c>
      <c r="F5602" s="188" t="s">
        <v>5128</v>
      </c>
      <c r="G5602" s="189" t="s">
        <v>651</v>
      </c>
      <c r="H5602" s="190">
        <v>1</v>
      </c>
      <c r="I5602" s="191"/>
      <c r="J5602" s="192">
        <f>ROUND(I5602*H5602,2)</f>
        <v>0</v>
      </c>
      <c r="K5602" s="188" t="s">
        <v>19</v>
      </c>
      <c r="L5602" s="43"/>
      <c r="M5602" s="193" t="s">
        <v>19</v>
      </c>
      <c r="N5602" s="194" t="s">
        <v>44</v>
      </c>
      <c r="O5602" s="68"/>
      <c r="P5602" s="195">
        <f>O5602*H5602</f>
        <v>0</v>
      </c>
      <c r="Q5602" s="195">
        <v>8.0599999999999995E-3</v>
      </c>
      <c r="R5602" s="195">
        <f>Q5602*H5602</f>
        <v>8.0599999999999995E-3</v>
      </c>
      <c r="S5602" s="195">
        <v>0</v>
      </c>
      <c r="T5602" s="196">
        <f>S5602*H5602</f>
        <v>0</v>
      </c>
      <c r="U5602" s="38"/>
      <c r="V5602" s="38"/>
      <c r="W5602" s="38"/>
      <c r="X5602" s="38"/>
      <c r="Y5602" s="38"/>
      <c r="Z5602" s="38"/>
      <c r="AA5602" s="38"/>
      <c r="AB5602" s="38"/>
      <c r="AC5602" s="38"/>
      <c r="AD5602" s="38"/>
      <c r="AE5602" s="38"/>
      <c r="AR5602" s="197" t="s">
        <v>642</v>
      </c>
      <c r="AT5602" s="197" t="s">
        <v>533</v>
      </c>
      <c r="AU5602" s="197" t="s">
        <v>85</v>
      </c>
      <c r="AY5602" s="21" t="s">
        <v>525</v>
      </c>
      <c r="BE5602" s="198">
        <f>IF(N5602="základní",J5602,0)</f>
        <v>0</v>
      </c>
      <c r="BF5602" s="198">
        <f>IF(N5602="snížená",J5602,0)</f>
        <v>0</v>
      </c>
      <c r="BG5602" s="198">
        <f>IF(N5602="zákl. přenesená",J5602,0)</f>
        <v>0</v>
      </c>
      <c r="BH5602" s="198">
        <f>IF(N5602="sníž. přenesená",J5602,0)</f>
        <v>0</v>
      </c>
      <c r="BI5602" s="198">
        <f>IF(N5602="nulová",J5602,0)</f>
        <v>0</v>
      </c>
      <c r="BJ5602" s="21" t="s">
        <v>85</v>
      </c>
      <c r="BK5602" s="198">
        <f>ROUND(I5602*H5602,2)</f>
        <v>0</v>
      </c>
      <c r="BL5602" s="21" t="s">
        <v>642</v>
      </c>
      <c r="BM5602" s="197" t="s">
        <v>5129</v>
      </c>
    </row>
    <row r="5603" spans="1:65" s="2" customFormat="1" ht="39">
      <c r="A5603" s="38"/>
      <c r="B5603" s="39"/>
      <c r="C5603" s="40"/>
      <c r="D5603" s="206" t="s">
        <v>972</v>
      </c>
      <c r="E5603" s="40"/>
      <c r="F5603" s="258" t="s">
        <v>5097</v>
      </c>
      <c r="G5603" s="40"/>
      <c r="H5603" s="40"/>
      <c r="I5603" s="201"/>
      <c r="J5603" s="40"/>
      <c r="K5603" s="40"/>
      <c r="L5603" s="43"/>
      <c r="M5603" s="202"/>
      <c r="N5603" s="203"/>
      <c r="O5603" s="68"/>
      <c r="P5603" s="68"/>
      <c r="Q5603" s="68"/>
      <c r="R5603" s="68"/>
      <c r="S5603" s="68"/>
      <c r="T5603" s="69"/>
      <c r="U5603" s="38"/>
      <c r="V5603" s="38"/>
      <c r="W5603" s="38"/>
      <c r="X5603" s="38"/>
      <c r="Y5603" s="38"/>
      <c r="Z5603" s="38"/>
      <c r="AA5603" s="38"/>
      <c r="AB5603" s="38"/>
      <c r="AC5603" s="38"/>
      <c r="AD5603" s="38"/>
      <c r="AE5603" s="38"/>
      <c r="AT5603" s="21" t="s">
        <v>972</v>
      </c>
      <c r="AU5603" s="21" t="s">
        <v>85</v>
      </c>
    </row>
    <row r="5604" spans="1:65" s="2" customFormat="1" ht="24.2" customHeight="1">
      <c r="A5604" s="38"/>
      <c r="B5604" s="39"/>
      <c r="C5604" s="186" t="s">
        <v>5130</v>
      </c>
      <c r="D5604" s="186" t="s">
        <v>533</v>
      </c>
      <c r="E5604" s="187" t="s">
        <v>5131</v>
      </c>
      <c r="F5604" s="188" t="s">
        <v>5132</v>
      </c>
      <c r="G5604" s="189" t="s">
        <v>651</v>
      </c>
      <c r="H5604" s="190">
        <v>1</v>
      </c>
      <c r="I5604" s="191"/>
      <c r="J5604" s="192">
        <f>ROUND(I5604*H5604,2)</f>
        <v>0</v>
      </c>
      <c r="K5604" s="188" t="s">
        <v>19</v>
      </c>
      <c r="L5604" s="43"/>
      <c r="M5604" s="193" t="s">
        <v>19</v>
      </c>
      <c r="N5604" s="194" t="s">
        <v>44</v>
      </c>
      <c r="O5604" s="68"/>
      <c r="P5604" s="195">
        <f>O5604*H5604</f>
        <v>0</v>
      </c>
      <c r="Q5604" s="195">
        <v>9.92E-3</v>
      </c>
      <c r="R5604" s="195">
        <f>Q5604*H5604</f>
        <v>9.92E-3</v>
      </c>
      <c r="S5604" s="195">
        <v>0</v>
      </c>
      <c r="T5604" s="196">
        <f>S5604*H5604</f>
        <v>0</v>
      </c>
      <c r="U5604" s="38"/>
      <c r="V5604" s="38"/>
      <c r="W5604" s="38"/>
      <c r="X5604" s="38"/>
      <c r="Y5604" s="38"/>
      <c r="Z5604" s="38"/>
      <c r="AA5604" s="38"/>
      <c r="AB5604" s="38"/>
      <c r="AC5604" s="38"/>
      <c r="AD5604" s="38"/>
      <c r="AE5604" s="38"/>
      <c r="AR5604" s="197" t="s">
        <v>642</v>
      </c>
      <c r="AT5604" s="197" t="s">
        <v>533</v>
      </c>
      <c r="AU5604" s="197" t="s">
        <v>85</v>
      </c>
      <c r="AY5604" s="21" t="s">
        <v>525</v>
      </c>
      <c r="BE5604" s="198">
        <f>IF(N5604="základní",J5604,0)</f>
        <v>0</v>
      </c>
      <c r="BF5604" s="198">
        <f>IF(N5604="snížená",J5604,0)</f>
        <v>0</v>
      </c>
      <c r="BG5604" s="198">
        <f>IF(N5604="zákl. přenesená",J5604,0)</f>
        <v>0</v>
      </c>
      <c r="BH5604" s="198">
        <f>IF(N5604="sníž. přenesená",J5604,0)</f>
        <v>0</v>
      </c>
      <c r="BI5604" s="198">
        <f>IF(N5604="nulová",J5604,0)</f>
        <v>0</v>
      </c>
      <c r="BJ5604" s="21" t="s">
        <v>85</v>
      </c>
      <c r="BK5604" s="198">
        <f>ROUND(I5604*H5604,2)</f>
        <v>0</v>
      </c>
      <c r="BL5604" s="21" t="s">
        <v>642</v>
      </c>
      <c r="BM5604" s="197" t="s">
        <v>5133</v>
      </c>
    </row>
    <row r="5605" spans="1:65" s="2" customFormat="1" ht="39">
      <c r="A5605" s="38"/>
      <c r="B5605" s="39"/>
      <c r="C5605" s="40"/>
      <c r="D5605" s="206" t="s">
        <v>972</v>
      </c>
      <c r="E5605" s="40"/>
      <c r="F5605" s="258" t="s">
        <v>5097</v>
      </c>
      <c r="G5605" s="40"/>
      <c r="H5605" s="40"/>
      <c r="I5605" s="201"/>
      <c r="J5605" s="40"/>
      <c r="K5605" s="40"/>
      <c r="L5605" s="43"/>
      <c r="M5605" s="202"/>
      <c r="N5605" s="203"/>
      <c r="O5605" s="68"/>
      <c r="P5605" s="68"/>
      <c r="Q5605" s="68"/>
      <c r="R5605" s="68"/>
      <c r="S5605" s="68"/>
      <c r="T5605" s="69"/>
      <c r="U5605" s="38"/>
      <c r="V5605" s="38"/>
      <c r="W5605" s="38"/>
      <c r="X5605" s="38"/>
      <c r="Y5605" s="38"/>
      <c r="Z5605" s="38"/>
      <c r="AA5605" s="38"/>
      <c r="AB5605" s="38"/>
      <c r="AC5605" s="38"/>
      <c r="AD5605" s="38"/>
      <c r="AE5605" s="38"/>
      <c r="AT5605" s="21" t="s">
        <v>972</v>
      </c>
      <c r="AU5605" s="21" t="s">
        <v>85</v>
      </c>
    </row>
    <row r="5606" spans="1:65" s="2" customFormat="1" ht="24.2" customHeight="1">
      <c r="A5606" s="38"/>
      <c r="B5606" s="39"/>
      <c r="C5606" s="186" t="s">
        <v>5134</v>
      </c>
      <c r="D5606" s="186" t="s">
        <v>533</v>
      </c>
      <c r="E5606" s="187" t="s">
        <v>5135</v>
      </c>
      <c r="F5606" s="188" t="s">
        <v>5136</v>
      </c>
      <c r="G5606" s="189" t="s">
        <v>651</v>
      </c>
      <c r="H5606" s="190">
        <v>1</v>
      </c>
      <c r="I5606" s="191"/>
      <c r="J5606" s="192">
        <f>ROUND(I5606*H5606,2)</f>
        <v>0</v>
      </c>
      <c r="K5606" s="188" t="s">
        <v>19</v>
      </c>
      <c r="L5606" s="43"/>
      <c r="M5606" s="193" t="s">
        <v>19</v>
      </c>
      <c r="N5606" s="194" t="s">
        <v>44</v>
      </c>
      <c r="O5606" s="68"/>
      <c r="P5606" s="195">
        <f>O5606*H5606</f>
        <v>0</v>
      </c>
      <c r="Q5606" s="195">
        <v>1.1780000000000001E-2</v>
      </c>
      <c r="R5606" s="195">
        <f>Q5606*H5606</f>
        <v>1.1780000000000001E-2</v>
      </c>
      <c r="S5606" s="195">
        <v>0</v>
      </c>
      <c r="T5606" s="196">
        <f>S5606*H5606</f>
        <v>0</v>
      </c>
      <c r="U5606" s="38"/>
      <c r="V5606" s="38"/>
      <c r="W5606" s="38"/>
      <c r="X5606" s="38"/>
      <c r="Y5606" s="38"/>
      <c r="Z5606" s="38"/>
      <c r="AA5606" s="38"/>
      <c r="AB5606" s="38"/>
      <c r="AC5606" s="38"/>
      <c r="AD5606" s="38"/>
      <c r="AE5606" s="38"/>
      <c r="AR5606" s="197" t="s">
        <v>642</v>
      </c>
      <c r="AT5606" s="197" t="s">
        <v>533</v>
      </c>
      <c r="AU5606" s="197" t="s">
        <v>85</v>
      </c>
      <c r="AY5606" s="21" t="s">
        <v>525</v>
      </c>
      <c r="BE5606" s="198">
        <f>IF(N5606="základní",J5606,0)</f>
        <v>0</v>
      </c>
      <c r="BF5606" s="198">
        <f>IF(N5606="snížená",J5606,0)</f>
        <v>0</v>
      </c>
      <c r="BG5606" s="198">
        <f>IF(N5606="zákl. přenesená",J5606,0)</f>
        <v>0</v>
      </c>
      <c r="BH5606" s="198">
        <f>IF(N5606="sníž. přenesená",J5606,0)</f>
        <v>0</v>
      </c>
      <c r="BI5606" s="198">
        <f>IF(N5606="nulová",J5606,0)</f>
        <v>0</v>
      </c>
      <c r="BJ5606" s="21" t="s">
        <v>85</v>
      </c>
      <c r="BK5606" s="198">
        <f>ROUND(I5606*H5606,2)</f>
        <v>0</v>
      </c>
      <c r="BL5606" s="21" t="s">
        <v>642</v>
      </c>
      <c r="BM5606" s="197" t="s">
        <v>5137</v>
      </c>
    </row>
    <row r="5607" spans="1:65" s="2" customFormat="1" ht="39">
      <c r="A5607" s="38"/>
      <c r="B5607" s="39"/>
      <c r="C5607" s="40"/>
      <c r="D5607" s="206" t="s">
        <v>972</v>
      </c>
      <c r="E5607" s="40"/>
      <c r="F5607" s="258" t="s">
        <v>5097</v>
      </c>
      <c r="G5607" s="40"/>
      <c r="H5607" s="40"/>
      <c r="I5607" s="201"/>
      <c r="J5607" s="40"/>
      <c r="K5607" s="40"/>
      <c r="L5607" s="43"/>
      <c r="M5607" s="202"/>
      <c r="N5607" s="203"/>
      <c r="O5607" s="68"/>
      <c r="P5607" s="68"/>
      <c r="Q5607" s="68"/>
      <c r="R5607" s="68"/>
      <c r="S5607" s="68"/>
      <c r="T5607" s="69"/>
      <c r="U5607" s="38"/>
      <c r="V5607" s="38"/>
      <c r="W5607" s="38"/>
      <c r="X5607" s="38"/>
      <c r="Y5607" s="38"/>
      <c r="Z5607" s="38"/>
      <c r="AA5607" s="38"/>
      <c r="AB5607" s="38"/>
      <c r="AC5607" s="38"/>
      <c r="AD5607" s="38"/>
      <c r="AE5607" s="38"/>
      <c r="AT5607" s="21" t="s">
        <v>972</v>
      </c>
      <c r="AU5607" s="21" t="s">
        <v>85</v>
      </c>
    </row>
    <row r="5608" spans="1:65" s="2" customFormat="1" ht="24.2" customHeight="1">
      <c r="A5608" s="38"/>
      <c r="B5608" s="39"/>
      <c r="C5608" s="186" t="s">
        <v>5138</v>
      </c>
      <c r="D5608" s="186" t="s">
        <v>533</v>
      </c>
      <c r="E5608" s="187" t="s">
        <v>5139</v>
      </c>
      <c r="F5608" s="188" t="s">
        <v>5140</v>
      </c>
      <c r="G5608" s="189" t="s">
        <v>651</v>
      </c>
      <c r="H5608" s="190">
        <v>1</v>
      </c>
      <c r="I5608" s="191"/>
      <c r="J5608" s="192">
        <f>ROUND(I5608*H5608,2)</f>
        <v>0</v>
      </c>
      <c r="K5608" s="188" t="s">
        <v>19</v>
      </c>
      <c r="L5608" s="43"/>
      <c r="M5608" s="193" t="s">
        <v>19</v>
      </c>
      <c r="N5608" s="194" t="s">
        <v>44</v>
      </c>
      <c r="O5608" s="68"/>
      <c r="P5608" s="195">
        <f>O5608*H5608</f>
        <v>0</v>
      </c>
      <c r="Q5608" s="195">
        <v>1.24E-2</v>
      </c>
      <c r="R5608" s="195">
        <f>Q5608*H5608</f>
        <v>1.24E-2</v>
      </c>
      <c r="S5608" s="195">
        <v>0</v>
      </c>
      <c r="T5608" s="196">
        <f>S5608*H5608</f>
        <v>0</v>
      </c>
      <c r="U5608" s="38"/>
      <c r="V5608" s="38"/>
      <c r="W5608" s="38"/>
      <c r="X5608" s="38"/>
      <c r="Y5608" s="38"/>
      <c r="Z5608" s="38"/>
      <c r="AA5608" s="38"/>
      <c r="AB5608" s="38"/>
      <c r="AC5608" s="38"/>
      <c r="AD5608" s="38"/>
      <c r="AE5608" s="38"/>
      <c r="AR5608" s="197" t="s">
        <v>642</v>
      </c>
      <c r="AT5608" s="197" t="s">
        <v>533</v>
      </c>
      <c r="AU5608" s="197" t="s">
        <v>85</v>
      </c>
      <c r="AY5608" s="21" t="s">
        <v>525</v>
      </c>
      <c r="BE5608" s="198">
        <f>IF(N5608="základní",J5608,0)</f>
        <v>0</v>
      </c>
      <c r="BF5608" s="198">
        <f>IF(N5608="snížená",J5608,0)</f>
        <v>0</v>
      </c>
      <c r="BG5608" s="198">
        <f>IF(N5608="zákl. přenesená",J5608,0)</f>
        <v>0</v>
      </c>
      <c r="BH5608" s="198">
        <f>IF(N5608="sníž. přenesená",J5608,0)</f>
        <v>0</v>
      </c>
      <c r="BI5608" s="198">
        <f>IF(N5608="nulová",J5608,0)</f>
        <v>0</v>
      </c>
      <c r="BJ5608" s="21" t="s">
        <v>85</v>
      </c>
      <c r="BK5608" s="198">
        <f>ROUND(I5608*H5608,2)</f>
        <v>0</v>
      </c>
      <c r="BL5608" s="21" t="s">
        <v>642</v>
      </c>
      <c r="BM5608" s="197" t="s">
        <v>5141</v>
      </c>
    </row>
    <row r="5609" spans="1:65" s="2" customFormat="1" ht="39">
      <c r="A5609" s="38"/>
      <c r="B5609" s="39"/>
      <c r="C5609" s="40"/>
      <c r="D5609" s="206" t="s">
        <v>972</v>
      </c>
      <c r="E5609" s="40"/>
      <c r="F5609" s="258" t="s">
        <v>5097</v>
      </c>
      <c r="G5609" s="40"/>
      <c r="H5609" s="40"/>
      <c r="I5609" s="201"/>
      <c r="J5609" s="40"/>
      <c r="K5609" s="40"/>
      <c r="L5609" s="43"/>
      <c r="M5609" s="202"/>
      <c r="N5609" s="203"/>
      <c r="O5609" s="68"/>
      <c r="P5609" s="68"/>
      <c r="Q5609" s="68"/>
      <c r="R5609" s="68"/>
      <c r="S5609" s="68"/>
      <c r="T5609" s="69"/>
      <c r="U5609" s="38"/>
      <c r="V5609" s="38"/>
      <c r="W5609" s="38"/>
      <c r="X5609" s="38"/>
      <c r="Y5609" s="38"/>
      <c r="Z5609" s="38"/>
      <c r="AA5609" s="38"/>
      <c r="AB5609" s="38"/>
      <c r="AC5609" s="38"/>
      <c r="AD5609" s="38"/>
      <c r="AE5609" s="38"/>
      <c r="AT5609" s="21" t="s">
        <v>972</v>
      </c>
      <c r="AU5609" s="21" t="s">
        <v>85</v>
      </c>
    </row>
    <row r="5610" spans="1:65" s="2" customFormat="1" ht="24.2" customHeight="1">
      <c r="A5610" s="38"/>
      <c r="B5610" s="39"/>
      <c r="C5610" s="186" t="s">
        <v>5142</v>
      </c>
      <c r="D5610" s="186" t="s">
        <v>533</v>
      </c>
      <c r="E5610" s="187" t="s">
        <v>5143</v>
      </c>
      <c r="F5610" s="188" t="s">
        <v>5144</v>
      </c>
      <c r="G5610" s="189" t="s">
        <v>651</v>
      </c>
      <c r="H5610" s="190">
        <v>2</v>
      </c>
      <c r="I5610" s="191"/>
      <c r="J5610" s="192">
        <f>ROUND(I5610*H5610,2)</f>
        <v>0</v>
      </c>
      <c r="K5610" s="188" t="s">
        <v>19</v>
      </c>
      <c r="L5610" s="43"/>
      <c r="M5610" s="193" t="s">
        <v>19</v>
      </c>
      <c r="N5610" s="194" t="s">
        <v>44</v>
      </c>
      <c r="O5610" s="68"/>
      <c r="P5610" s="195">
        <f>O5610*H5610</f>
        <v>0</v>
      </c>
      <c r="Q5610" s="195">
        <v>1.4880000000000001E-2</v>
      </c>
      <c r="R5610" s="195">
        <f>Q5610*H5610</f>
        <v>2.9760000000000002E-2</v>
      </c>
      <c r="S5610" s="195">
        <v>0</v>
      </c>
      <c r="T5610" s="196">
        <f>S5610*H5610</f>
        <v>0</v>
      </c>
      <c r="U5610" s="38"/>
      <c r="V5610" s="38"/>
      <c r="W5610" s="38"/>
      <c r="X5610" s="38"/>
      <c r="Y5610" s="38"/>
      <c r="Z5610" s="38"/>
      <c r="AA5610" s="38"/>
      <c r="AB5610" s="38"/>
      <c r="AC5610" s="38"/>
      <c r="AD5610" s="38"/>
      <c r="AE5610" s="38"/>
      <c r="AR5610" s="197" t="s">
        <v>642</v>
      </c>
      <c r="AT5610" s="197" t="s">
        <v>533</v>
      </c>
      <c r="AU5610" s="197" t="s">
        <v>85</v>
      </c>
      <c r="AY5610" s="21" t="s">
        <v>525</v>
      </c>
      <c r="BE5610" s="198">
        <f>IF(N5610="základní",J5610,0)</f>
        <v>0</v>
      </c>
      <c r="BF5610" s="198">
        <f>IF(N5610="snížená",J5610,0)</f>
        <v>0</v>
      </c>
      <c r="BG5610" s="198">
        <f>IF(N5610="zákl. přenesená",J5610,0)</f>
        <v>0</v>
      </c>
      <c r="BH5610" s="198">
        <f>IF(N5610="sníž. přenesená",J5610,0)</f>
        <v>0</v>
      </c>
      <c r="BI5610" s="198">
        <f>IF(N5610="nulová",J5610,0)</f>
        <v>0</v>
      </c>
      <c r="BJ5610" s="21" t="s">
        <v>85</v>
      </c>
      <c r="BK5610" s="198">
        <f>ROUND(I5610*H5610,2)</f>
        <v>0</v>
      </c>
      <c r="BL5610" s="21" t="s">
        <v>642</v>
      </c>
      <c r="BM5610" s="197" t="s">
        <v>5145</v>
      </c>
    </row>
    <row r="5611" spans="1:65" s="2" customFormat="1" ht="39">
      <c r="A5611" s="38"/>
      <c r="B5611" s="39"/>
      <c r="C5611" s="40"/>
      <c r="D5611" s="206" t="s">
        <v>972</v>
      </c>
      <c r="E5611" s="40"/>
      <c r="F5611" s="258" t="s">
        <v>5097</v>
      </c>
      <c r="G5611" s="40"/>
      <c r="H5611" s="40"/>
      <c r="I5611" s="201"/>
      <c r="J5611" s="40"/>
      <c r="K5611" s="40"/>
      <c r="L5611" s="43"/>
      <c r="M5611" s="202"/>
      <c r="N5611" s="203"/>
      <c r="O5611" s="68"/>
      <c r="P5611" s="68"/>
      <c r="Q5611" s="68"/>
      <c r="R5611" s="68"/>
      <c r="S5611" s="68"/>
      <c r="T5611" s="69"/>
      <c r="U5611" s="38"/>
      <c r="V5611" s="38"/>
      <c r="W5611" s="38"/>
      <c r="X5611" s="38"/>
      <c r="Y5611" s="38"/>
      <c r="Z5611" s="38"/>
      <c r="AA5611" s="38"/>
      <c r="AB5611" s="38"/>
      <c r="AC5611" s="38"/>
      <c r="AD5611" s="38"/>
      <c r="AE5611" s="38"/>
      <c r="AT5611" s="21" t="s">
        <v>972</v>
      </c>
      <c r="AU5611" s="21" t="s">
        <v>85</v>
      </c>
    </row>
    <row r="5612" spans="1:65" s="2" customFormat="1" ht="24.2" customHeight="1">
      <c r="A5612" s="38"/>
      <c r="B5612" s="39"/>
      <c r="C5612" s="186" t="s">
        <v>5146</v>
      </c>
      <c r="D5612" s="186" t="s">
        <v>533</v>
      </c>
      <c r="E5612" s="187" t="s">
        <v>5147</v>
      </c>
      <c r="F5612" s="188" t="s">
        <v>5148</v>
      </c>
      <c r="G5612" s="189" t="s">
        <v>651</v>
      </c>
      <c r="H5612" s="190">
        <v>6</v>
      </c>
      <c r="I5612" s="191"/>
      <c r="J5612" s="192">
        <f>ROUND(I5612*H5612,2)</f>
        <v>0</v>
      </c>
      <c r="K5612" s="188" t="s">
        <v>19</v>
      </c>
      <c r="L5612" s="43"/>
      <c r="M5612" s="193" t="s">
        <v>19</v>
      </c>
      <c r="N5612" s="194" t="s">
        <v>44</v>
      </c>
      <c r="O5612" s="68"/>
      <c r="P5612" s="195">
        <f>O5612*H5612</f>
        <v>0</v>
      </c>
      <c r="Q5612" s="195">
        <v>1.55E-2</v>
      </c>
      <c r="R5612" s="195">
        <f>Q5612*H5612</f>
        <v>9.2999999999999999E-2</v>
      </c>
      <c r="S5612" s="195">
        <v>0</v>
      </c>
      <c r="T5612" s="196">
        <f>S5612*H5612</f>
        <v>0</v>
      </c>
      <c r="U5612" s="38"/>
      <c r="V5612" s="38"/>
      <c r="W5612" s="38"/>
      <c r="X5612" s="38"/>
      <c r="Y5612" s="38"/>
      <c r="Z5612" s="38"/>
      <c r="AA5612" s="38"/>
      <c r="AB5612" s="38"/>
      <c r="AC5612" s="38"/>
      <c r="AD5612" s="38"/>
      <c r="AE5612" s="38"/>
      <c r="AR5612" s="197" t="s">
        <v>642</v>
      </c>
      <c r="AT5612" s="197" t="s">
        <v>533</v>
      </c>
      <c r="AU5612" s="197" t="s">
        <v>85</v>
      </c>
      <c r="AY5612" s="21" t="s">
        <v>525</v>
      </c>
      <c r="BE5612" s="198">
        <f>IF(N5612="základní",J5612,0)</f>
        <v>0</v>
      </c>
      <c r="BF5612" s="198">
        <f>IF(N5612="snížená",J5612,0)</f>
        <v>0</v>
      </c>
      <c r="BG5612" s="198">
        <f>IF(N5612="zákl. přenesená",J5612,0)</f>
        <v>0</v>
      </c>
      <c r="BH5612" s="198">
        <f>IF(N5612="sníž. přenesená",J5612,0)</f>
        <v>0</v>
      </c>
      <c r="BI5612" s="198">
        <f>IF(N5612="nulová",J5612,0)</f>
        <v>0</v>
      </c>
      <c r="BJ5612" s="21" t="s">
        <v>85</v>
      </c>
      <c r="BK5612" s="198">
        <f>ROUND(I5612*H5612,2)</f>
        <v>0</v>
      </c>
      <c r="BL5612" s="21" t="s">
        <v>642</v>
      </c>
      <c r="BM5612" s="197" t="s">
        <v>5149</v>
      </c>
    </row>
    <row r="5613" spans="1:65" s="2" customFormat="1" ht="39">
      <c r="A5613" s="38"/>
      <c r="B5613" s="39"/>
      <c r="C5613" s="40"/>
      <c r="D5613" s="206" t="s">
        <v>972</v>
      </c>
      <c r="E5613" s="40"/>
      <c r="F5613" s="258" t="s">
        <v>5097</v>
      </c>
      <c r="G5613" s="40"/>
      <c r="H5613" s="40"/>
      <c r="I5613" s="201"/>
      <c r="J5613" s="40"/>
      <c r="K5613" s="40"/>
      <c r="L5613" s="43"/>
      <c r="M5613" s="202"/>
      <c r="N5613" s="203"/>
      <c r="O5613" s="68"/>
      <c r="P5613" s="68"/>
      <c r="Q5613" s="68"/>
      <c r="R5613" s="68"/>
      <c r="S5613" s="68"/>
      <c r="T5613" s="69"/>
      <c r="U5613" s="38"/>
      <c r="V5613" s="38"/>
      <c r="W5613" s="38"/>
      <c r="X5613" s="38"/>
      <c r="Y5613" s="38"/>
      <c r="Z5613" s="38"/>
      <c r="AA5613" s="38"/>
      <c r="AB5613" s="38"/>
      <c r="AC5613" s="38"/>
      <c r="AD5613" s="38"/>
      <c r="AE5613" s="38"/>
      <c r="AT5613" s="21" t="s">
        <v>972</v>
      </c>
      <c r="AU5613" s="21" t="s">
        <v>85</v>
      </c>
    </row>
    <row r="5614" spans="1:65" s="2" customFormat="1" ht="24.2" customHeight="1">
      <c r="A5614" s="38"/>
      <c r="B5614" s="39"/>
      <c r="C5614" s="186" t="s">
        <v>5150</v>
      </c>
      <c r="D5614" s="186" t="s">
        <v>533</v>
      </c>
      <c r="E5614" s="187" t="s">
        <v>5151</v>
      </c>
      <c r="F5614" s="188" t="s">
        <v>5148</v>
      </c>
      <c r="G5614" s="189" t="s">
        <v>651</v>
      </c>
      <c r="H5614" s="190">
        <v>15</v>
      </c>
      <c r="I5614" s="191"/>
      <c r="J5614" s="192">
        <f>ROUND(I5614*H5614,2)</f>
        <v>0</v>
      </c>
      <c r="K5614" s="188" t="s">
        <v>19</v>
      </c>
      <c r="L5614" s="43"/>
      <c r="M5614" s="193" t="s">
        <v>19</v>
      </c>
      <c r="N5614" s="194" t="s">
        <v>44</v>
      </c>
      <c r="O5614" s="68"/>
      <c r="P5614" s="195">
        <f>O5614*H5614</f>
        <v>0</v>
      </c>
      <c r="Q5614" s="195">
        <v>1.7729999999999999E-2</v>
      </c>
      <c r="R5614" s="195">
        <f>Q5614*H5614</f>
        <v>0.26594999999999996</v>
      </c>
      <c r="S5614" s="195">
        <v>0</v>
      </c>
      <c r="T5614" s="196">
        <f>S5614*H5614</f>
        <v>0</v>
      </c>
      <c r="U5614" s="38"/>
      <c r="V5614" s="38"/>
      <c r="W5614" s="38"/>
      <c r="X5614" s="38"/>
      <c r="Y5614" s="38"/>
      <c r="Z5614" s="38"/>
      <c r="AA5614" s="38"/>
      <c r="AB5614" s="38"/>
      <c r="AC5614" s="38"/>
      <c r="AD5614" s="38"/>
      <c r="AE5614" s="38"/>
      <c r="AR5614" s="197" t="s">
        <v>642</v>
      </c>
      <c r="AT5614" s="197" t="s">
        <v>533</v>
      </c>
      <c r="AU5614" s="197" t="s">
        <v>85</v>
      </c>
      <c r="AY5614" s="21" t="s">
        <v>525</v>
      </c>
      <c r="BE5614" s="198">
        <f>IF(N5614="základní",J5614,0)</f>
        <v>0</v>
      </c>
      <c r="BF5614" s="198">
        <f>IF(N5614="snížená",J5614,0)</f>
        <v>0</v>
      </c>
      <c r="BG5614" s="198">
        <f>IF(N5614="zákl. přenesená",J5614,0)</f>
        <v>0</v>
      </c>
      <c r="BH5614" s="198">
        <f>IF(N5614="sníž. přenesená",J5614,0)</f>
        <v>0</v>
      </c>
      <c r="BI5614" s="198">
        <f>IF(N5614="nulová",J5614,0)</f>
        <v>0</v>
      </c>
      <c r="BJ5614" s="21" t="s">
        <v>85</v>
      </c>
      <c r="BK5614" s="198">
        <f>ROUND(I5614*H5614,2)</f>
        <v>0</v>
      </c>
      <c r="BL5614" s="21" t="s">
        <v>642</v>
      </c>
      <c r="BM5614" s="197" t="s">
        <v>5152</v>
      </c>
    </row>
    <row r="5615" spans="1:65" s="2" customFormat="1" ht="39">
      <c r="A5615" s="38"/>
      <c r="B5615" s="39"/>
      <c r="C5615" s="40"/>
      <c r="D5615" s="206" t="s">
        <v>972</v>
      </c>
      <c r="E5615" s="40"/>
      <c r="F5615" s="258" t="s">
        <v>5097</v>
      </c>
      <c r="G5615" s="40"/>
      <c r="H5615" s="40"/>
      <c r="I5615" s="201"/>
      <c r="J5615" s="40"/>
      <c r="K5615" s="40"/>
      <c r="L5615" s="43"/>
      <c r="M5615" s="202"/>
      <c r="N5615" s="203"/>
      <c r="O5615" s="68"/>
      <c r="P5615" s="68"/>
      <c r="Q5615" s="68"/>
      <c r="R5615" s="68"/>
      <c r="S5615" s="68"/>
      <c r="T5615" s="69"/>
      <c r="U5615" s="38"/>
      <c r="V5615" s="38"/>
      <c r="W5615" s="38"/>
      <c r="X5615" s="38"/>
      <c r="Y5615" s="38"/>
      <c r="Z5615" s="38"/>
      <c r="AA5615" s="38"/>
      <c r="AB5615" s="38"/>
      <c r="AC5615" s="38"/>
      <c r="AD5615" s="38"/>
      <c r="AE5615" s="38"/>
      <c r="AT5615" s="21" t="s">
        <v>972</v>
      </c>
      <c r="AU5615" s="21" t="s">
        <v>85</v>
      </c>
    </row>
    <row r="5616" spans="1:65" s="2" customFormat="1" ht="24.2" customHeight="1">
      <c r="A5616" s="38"/>
      <c r="B5616" s="39"/>
      <c r="C5616" s="186" t="s">
        <v>5153</v>
      </c>
      <c r="D5616" s="186" t="s">
        <v>533</v>
      </c>
      <c r="E5616" s="187" t="s">
        <v>5154</v>
      </c>
      <c r="F5616" s="188" t="s">
        <v>5155</v>
      </c>
      <c r="G5616" s="189" t="s">
        <v>651</v>
      </c>
      <c r="H5616" s="190">
        <v>15</v>
      </c>
      <c r="I5616" s="191"/>
      <c r="J5616" s="192">
        <f>ROUND(I5616*H5616,2)</f>
        <v>0</v>
      </c>
      <c r="K5616" s="188" t="s">
        <v>19</v>
      </c>
      <c r="L5616" s="43"/>
      <c r="M5616" s="193" t="s">
        <v>19</v>
      </c>
      <c r="N5616" s="194" t="s">
        <v>44</v>
      </c>
      <c r="O5616" s="68"/>
      <c r="P5616" s="195">
        <f>O5616*H5616</f>
        <v>0</v>
      </c>
      <c r="Q5616" s="195">
        <v>1.487E-2</v>
      </c>
      <c r="R5616" s="195">
        <f>Q5616*H5616</f>
        <v>0.22305</v>
      </c>
      <c r="S5616" s="195">
        <v>0</v>
      </c>
      <c r="T5616" s="196">
        <f>S5616*H5616</f>
        <v>0</v>
      </c>
      <c r="U5616" s="38"/>
      <c r="V5616" s="38"/>
      <c r="W5616" s="38"/>
      <c r="X5616" s="38"/>
      <c r="Y5616" s="38"/>
      <c r="Z5616" s="38"/>
      <c r="AA5616" s="38"/>
      <c r="AB5616" s="38"/>
      <c r="AC5616" s="38"/>
      <c r="AD5616" s="38"/>
      <c r="AE5616" s="38"/>
      <c r="AR5616" s="197" t="s">
        <v>642</v>
      </c>
      <c r="AT5616" s="197" t="s">
        <v>533</v>
      </c>
      <c r="AU5616" s="197" t="s">
        <v>85</v>
      </c>
      <c r="AY5616" s="21" t="s">
        <v>525</v>
      </c>
      <c r="BE5616" s="198">
        <f>IF(N5616="základní",J5616,0)</f>
        <v>0</v>
      </c>
      <c r="BF5616" s="198">
        <f>IF(N5616="snížená",J5616,0)</f>
        <v>0</v>
      </c>
      <c r="BG5616" s="198">
        <f>IF(N5616="zákl. přenesená",J5616,0)</f>
        <v>0</v>
      </c>
      <c r="BH5616" s="198">
        <f>IF(N5616="sníž. přenesená",J5616,0)</f>
        <v>0</v>
      </c>
      <c r="BI5616" s="198">
        <f>IF(N5616="nulová",J5616,0)</f>
        <v>0</v>
      </c>
      <c r="BJ5616" s="21" t="s">
        <v>85</v>
      </c>
      <c r="BK5616" s="198">
        <f>ROUND(I5616*H5616,2)</f>
        <v>0</v>
      </c>
      <c r="BL5616" s="21" t="s">
        <v>642</v>
      </c>
      <c r="BM5616" s="197" t="s">
        <v>5156</v>
      </c>
    </row>
    <row r="5617" spans="1:65" s="2" customFormat="1" ht="39">
      <c r="A5617" s="38"/>
      <c r="B5617" s="39"/>
      <c r="C5617" s="40"/>
      <c r="D5617" s="206" t="s">
        <v>972</v>
      </c>
      <c r="E5617" s="40"/>
      <c r="F5617" s="258" t="s">
        <v>5097</v>
      </c>
      <c r="G5617" s="40"/>
      <c r="H5617" s="40"/>
      <c r="I5617" s="201"/>
      <c r="J5617" s="40"/>
      <c r="K5617" s="40"/>
      <c r="L5617" s="43"/>
      <c r="M5617" s="202"/>
      <c r="N5617" s="203"/>
      <c r="O5617" s="68"/>
      <c r="P5617" s="68"/>
      <c r="Q5617" s="68"/>
      <c r="R5617" s="68"/>
      <c r="S5617" s="68"/>
      <c r="T5617" s="69"/>
      <c r="U5617" s="38"/>
      <c r="V5617" s="38"/>
      <c r="W5617" s="38"/>
      <c r="X5617" s="38"/>
      <c r="Y5617" s="38"/>
      <c r="Z5617" s="38"/>
      <c r="AA5617" s="38"/>
      <c r="AB5617" s="38"/>
      <c r="AC5617" s="38"/>
      <c r="AD5617" s="38"/>
      <c r="AE5617" s="38"/>
      <c r="AT5617" s="21" t="s">
        <v>972</v>
      </c>
      <c r="AU5617" s="21" t="s">
        <v>85</v>
      </c>
    </row>
    <row r="5618" spans="1:65" s="2" customFormat="1" ht="62.65" customHeight="1">
      <c r="A5618" s="38"/>
      <c r="B5618" s="39"/>
      <c r="C5618" s="186" t="s">
        <v>5157</v>
      </c>
      <c r="D5618" s="186" t="s">
        <v>533</v>
      </c>
      <c r="E5618" s="187" t="s">
        <v>5158</v>
      </c>
      <c r="F5618" s="188" t="s">
        <v>5159</v>
      </c>
      <c r="G5618" s="189" t="s">
        <v>318</v>
      </c>
      <c r="H5618" s="190">
        <v>1.0089999999999999</v>
      </c>
      <c r="I5618" s="191"/>
      <c r="J5618" s="192">
        <f>ROUND(I5618*H5618,2)</f>
        <v>0</v>
      </c>
      <c r="K5618" s="188" t="s">
        <v>536</v>
      </c>
      <c r="L5618" s="43"/>
      <c r="M5618" s="193" t="s">
        <v>19</v>
      </c>
      <c r="N5618" s="194" t="s">
        <v>44</v>
      </c>
      <c r="O5618" s="68"/>
      <c r="P5618" s="195">
        <f>O5618*H5618</f>
        <v>0</v>
      </c>
      <c r="Q5618" s="195">
        <v>0</v>
      </c>
      <c r="R5618" s="195">
        <f>Q5618*H5618</f>
        <v>0</v>
      </c>
      <c r="S5618" s="195">
        <v>0</v>
      </c>
      <c r="T5618" s="196">
        <f>S5618*H5618</f>
        <v>0</v>
      </c>
      <c r="U5618" s="38"/>
      <c r="V5618" s="38"/>
      <c r="W5618" s="38"/>
      <c r="X5618" s="38"/>
      <c r="Y5618" s="38"/>
      <c r="Z5618" s="38"/>
      <c r="AA5618" s="38"/>
      <c r="AB5618" s="38"/>
      <c r="AC5618" s="38"/>
      <c r="AD5618" s="38"/>
      <c r="AE5618" s="38"/>
      <c r="AR5618" s="197" t="s">
        <v>642</v>
      </c>
      <c r="AT5618" s="197" t="s">
        <v>533</v>
      </c>
      <c r="AU5618" s="197" t="s">
        <v>85</v>
      </c>
      <c r="AY5618" s="21" t="s">
        <v>525</v>
      </c>
      <c r="BE5618" s="198">
        <f>IF(N5618="základní",J5618,0)</f>
        <v>0</v>
      </c>
      <c r="BF5618" s="198">
        <f>IF(N5618="snížená",J5618,0)</f>
        <v>0</v>
      </c>
      <c r="BG5618" s="198">
        <f>IF(N5618="zákl. přenesená",J5618,0)</f>
        <v>0</v>
      </c>
      <c r="BH5618" s="198">
        <f>IF(N5618="sníž. přenesená",J5618,0)</f>
        <v>0</v>
      </c>
      <c r="BI5618" s="198">
        <f>IF(N5618="nulová",J5618,0)</f>
        <v>0</v>
      </c>
      <c r="BJ5618" s="21" t="s">
        <v>85</v>
      </c>
      <c r="BK5618" s="198">
        <f>ROUND(I5618*H5618,2)</f>
        <v>0</v>
      </c>
      <c r="BL5618" s="21" t="s">
        <v>642</v>
      </c>
      <c r="BM5618" s="197" t="s">
        <v>5160</v>
      </c>
    </row>
    <row r="5619" spans="1:65" s="2" customFormat="1" ht="11.25">
      <c r="A5619" s="38"/>
      <c r="B5619" s="39"/>
      <c r="C5619" s="40"/>
      <c r="D5619" s="199" t="s">
        <v>542</v>
      </c>
      <c r="E5619" s="40"/>
      <c r="F5619" s="200" t="s">
        <v>5161</v>
      </c>
      <c r="G5619" s="40"/>
      <c r="H5619" s="40"/>
      <c r="I5619" s="201"/>
      <c r="J5619" s="40"/>
      <c r="K5619" s="40"/>
      <c r="L5619" s="43"/>
      <c r="M5619" s="202"/>
      <c r="N5619" s="203"/>
      <c r="O5619" s="68"/>
      <c r="P5619" s="68"/>
      <c r="Q5619" s="68"/>
      <c r="R5619" s="68"/>
      <c r="S5619" s="68"/>
      <c r="T5619" s="69"/>
      <c r="U5619" s="38"/>
      <c r="V5619" s="38"/>
      <c r="W5619" s="38"/>
      <c r="X5619" s="38"/>
      <c r="Y5619" s="38"/>
      <c r="Z5619" s="38"/>
      <c r="AA5619" s="38"/>
      <c r="AB5619" s="38"/>
      <c r="AC5619" s="38"/>
      <c r="AD5619" s="38"/>
      <c r="AE5619" s="38"/>
      <c r="AT5619" s="21" t="s">
        <v>542</v>
      </c>
      <c r="AU5619" s="21" t="s">
        <v>85</v>
      </c>
    </row>
    <row r="5620" spans="1:65" s="12" customFormat="1" ht="22.9" customHeight="1">
      <c r="B5620" s="170"/>
      <c r="C5620" s="171"/>
      <c r="D5620" s="172" t="s">
        <v>71</v>
      </c>
      <c r="E5620" s="184" t="s">
        <v>5162</v>
      </c>
      <c r="F5620" s="184" t="s">
        <v>5163</v>
      </c>
      <c r="G5620" s="171"/>
      <c r="H5620" s="171"/>
      <c r="I5620" s="174"/>
      <c r="J5620" s="185">
        <f>BK5620</f>
        <v>0</v>
      </c>
      <c r="K5620" s="171"/>
      <c r="L5620" s="176"/>
      <c r="M5620" s="177"/>
      <c r="N5620" s="178"/>
      <c r="O5620" s="178"/>
      <c r="P5620" s="179">
        <f>SUM(P5621:P5634)</f>
        <v>0</v>
      </c>
      <c r="Q5620" s="178"/>
      <c r="R5620" s="179">
        <f>SUM(R5621:R5634)</f>
        <v>0.46995100000000001</v>
      </c>
      <c r="S5620" s="178"/>
      <c r="T5620" s="180">
        <f>SUM(T5621:T5634)</f>
        <v>0</v>
      </c>
      <c r="AR5620" s="181" t="s">
        <v>85</v>
      </c>
      <c r="AT5620" s="182" t="s">
        <v>71</v>
      </c>
      <c r="AU5620" s="182" t="s">
        <v>79</v>
      </c>
      <c r="AY5620" s="181" t="s">
        <v>525</v>
      </c>
      <c r="BK5620" s="183">
        <f>SUM(BK5621:BK5634)</f>
        <v>0</v>
      </c>
    </row>
    <row r="5621" spans="1:65" s="2" customFormat="1" ht="37.9" customHeight="1">
      <c r="A5621" s="38"/>
      <c r="B5621" s="39"/>
      <c r="C5621" s="186" t="s">
        <v>5164</v>
      </c>
      <c r="D5621" s="186" t="s">
        <v>533</v>
      </c>
      <c r="E5621" s="187" t="s">
        <v>5165</v>
      </c>
      <c r="F5621" s="188" t="s">
        <v>5166</v>
      </c>
      <c r="G5621" s="189" t="s">
        <v>132</v>
      </c>
      <c r="H5621" s="190">
        <v>46.341999999999999</v>
      </c>
      <c r="I5621" s="191"/>
      <c r="J5621" s="192">
        <f>ROUND(I5621*H5621,2)</f>
        <v>0</v>
      </c>
      <c r="K5621" s="188" t="s">
        <v>5167</v>
      </c>
      <c r="L5621" s="43"/>
      <c r="M5621" s="193" t="s">
        <v>19</v>
      </c>
      <c r="N5621" s="194" t="s">
        <v>44</v>
      </c>
      <c r="O5621" s="68"/>
      <c r="P5621" s="195">
        <f>O5621*H5621</f>
        <v>0</v>
      </c>
      <c r="Q5621" s="195">
        <v>0</v>
      </c>
      <c r="R5621" s="195">
        <f>Q5621*H5621</f>
        <v>0</v>
      </c>
      <c r="S5621" s="195">
        <v>0</v>
      </c>
      <c r="T5621" s="196">
        <f>S5621*H5621</f>
        <v>0</v>
      </c>
      <c r="U5621" s="38"/>
      <c r="V5621" s="38"/>
      <c r="W5621" s="38"/>
      <c r="X5621" s="38"/>
      <c r="Y5621" s="38"/>
      <c r="Z5621" s="38"/>
      <c r="AA5621" s="38"/>
      <c r="AB5621" s="38"/>
      <c r="AC5621" s="38"/>
      <c r="AD5621" s="38"/>
      <c r="AE5621" s="38"/>
      <c r="AR5621" s="197" t="s">
        <v>642</v>
      </c>
      <c r="AT5621" s="197" t="s">
        <v>533</v>
      </c>
      <c r="AU5621" s="197" t="s">
        <v>85</v>
      </c>
      <c r="AY5621" s="21" t="s">
        <v>525</v>
      </c>
      <c r="BE5621" s="198">
        <f>IF(N5621="základní",J5621,0)</f>
        <v>0</v>
      </c>
      <c r="BF5621" s="198">
        <f>IF(N5621="snížená",J5621,0)</f>
        <v>0</v>
      </c>
      <c r="BG5621" s="198">
        <f>IF(N5621="zákl. přenesená",J5621,0)</f>
        <v>0</v>
      </c>
      <c r="BH5621" s="198">
        <f>IF(N5621="sníž. přenesená",J5621,0)</f>
        <v>0</v>
      </c>
      <c r="BI5621" s="198">
        <f>IF(N5621="nulová",J5621,0)</f>
        <v>0</v>
      </c>
      <c r="BJ5621" s="21" t="s">
        <v>85</v>
      </c>
      <c r="BK5621" s="198">
        <f>ROUND(I5621*H5621,2)</f>
        <v>0</v>
      </c>
      <c r="BL5621" s="21" t="s">
        <v>642</v>
      </c>
      <c r="BM5621" s="197" t="s">
        <v>5168</v>
      </c>
    </row>
    <row r="5622" spans="1:65" s="2" customFormat="1" ht="11.25">
      <c r="A5622" s="38"/>
      <c r="B5622" s="39"/>
      <c r="C5622" s="40"/>
      <c r="D5622" s="199" t="s">
        <v>542</v>
      </c>
      <c r="E5622" s="40"/>
      <c r="F5622" s="200" t="s">
        <v>5169</v>
      </c>
      <c r="G5622" s="40"/>
      <c r="H5622" s="40"/>
      <c r="I5622" s="201"/>
      <c r="J5622" s="40"/>
      <c r="K5622" s="40"/>
      <c r="L5622" s="43"/>
      <c r="M5622" s="202"/>
      <c r="N5622" s="203"/>
      <c r="O5622" s="68"/>
      <c r="P5622" s="68"/>
      <c r="Q5622" s="68"/>
      <c r="R5622" s="68"/>
      <c r="S5622" s="68"/>
      <c r="T5622" s="69"/>
      <c r="U5622" s="38"/>
      <c r="V5622" s="38"/>
      <c r="W5622" s="38"/>
      <c r="X5622" s="38"/>
      <c r="Y5622" s="38"/>
      <c r="Z5622" s="38"/>
      <c r="AA5622" s="38"/>
      <c r="AB5622" s="38"/>
      <c r="AC5622" s="38"/>
      <c r="AD5622" s="38"/>
      <c r="AE5622" s="38"/>
      <c r="AT5622" s="21" t="s">
        <v>542</v>
      </c>
      <c r="AU5622" s="21" t="s">
        <v>85</v>
      </c>
    </row>
    <row r="5623" spans="1:65" s="15" customFormat="1" ht="11.25">
      <c r="B5623" s="227"/>
      <c r="C5623" s="228"/>
      <c r="D5623" s="206" t="s">
        <v>546</v>
      </c>
      <c r="E5623" s="229" t="s">
        <v>19</v>
      </c>
      <c r="F5623" s="230" t="s">
        <v>1461</v>
      </c>
      <c r="G5623" s="228"/>
      <c r="H5623" s="229" t="s">
        <v>19</v>
      </c>
      <c r="I5623" s="231"/>
      <c r="J5623" s="228"/>
      <c r="K5623" s="228"/>
      <c r="L5623" s="232"/>
      <c r="M5623" s="233"/>
      <c r="N5623" s="234"/>
      <c r="O5623" s="234"/>
      <c r="P5623" s="234"/>
      <c r="Q5623" s="234"/>
      <c r="R5623" s="234"/>
      <c r="S5623" s="234"/>
      <c r="T5623" s="235"/>
      <c r="AT5623" s="236" t="s">
        <v>546</v>
      </c>
      <c r="AU5623" s="236" t="s">
        <v>85</v>
      </c>
      <c r="AV5623" s="15" t="s">
        <v>79</v>
      </c>
      <c r="AW5623" s="15" t="s">
        <v>33</v>
      </c>
      <c r="AX5623" s="15" t="s">
        <v>72</v>
      </c>
      <c r="AY5623" s="236" t="s">
        <v>525</v>
      </c>
    </row>
    <row r="5624" spans="1:65" s="15" customFormat="1" ht="11.25">
      <c r="B5624" s="227"/>
      <c r="C5624" s="228"/>
      <c r="D5624" s="206" t="s">
        <v>546</v>
      </c>
      <c r="E5624" s="229" t="s">
        <v>19</v>
      </c>
      <c r="F5624" s="230" t="s">
        <v>1695</v>
      </c>
      <c r="G5624" s="228"/>
      <c r="H5624" s="229" t="s">
        <v>19</v>
      </c>
      <c r="I5624" s="231"/>
      <c r="J5624" s="228"/>
      <c r="K5624" s="228"/>
      <c r="L5624" s="232"/>
      <c r="M5624" s="233"/>
      <c r="N5624" s="234"/>
      <c r="O5624" s="234"/>
      <c r="P5624" s="234"/>
      <c r="Q5624" s="234"/>
      <c r="R5624" s="234"/>
      <c r="S5624" s="234"/>
      <c r="T5624" s="235"/>
      <c r="AT5624" s="236" t="s">
        <v>546</v>
      </c>
      <c r="AU5624" s="236" t="s">
        <v>85</v>
      </c>
      <c r="AV5624" s="15" t="s">
        <v>79</v>
      </c>
      <c r="AW5624" s="15" t="s">
        <v>33</v>
      </c>
      <c r="AX5624" s="15" t="s">
        <v>72</v>
      </c>
      <c r="AY5624" s="236" t="s">
        <v>525</v>
      </c>
    </row>
    <row r="5625" spans="1:65" s="13" customFormat="1" ht="11.25">
      <c r="B5625" s="204"/>
      <c r="C5625" s="205"/>
      <c r="D5625" s="206" t="s">
        <v>546</v>
      </c>
      <c r="E5625" s="207" t="s">
        <v>19</v>
      </c>
      <c r="F5625" s="208" t="s">
        <v>5170</v>
      </c>
      <c r="G5625" s="205"/>
      <c r="H5625" s="209">
        <v>46.341999999999999</v>
      </c>
      <c r="I5625" s="210"/>
      <c r="J5625" s="205"/>
      <c r="K5625" s="205"/>
      <c r="L5625" s="211"/>
      <c r="M5625" s="212"/>
      <c r="N5625" s="213"/>
      <c r="O5625" s="213"/>
      <c r="P5625" s="213"/>
      <c r="Q5625" s="213"/>
      <c r="R5625" s="213"/>
      <c r="S5625" s="213"/>
      <c r="T5625" s="214"/>
      <c r="AT5625" s="215" t="s">
        <v>546</v>
      </c>
      <c r="AU5625" s="215" t="s">
        <v>85</v>
      </c>
      <c r="AV5625" s="13" t="s">
        <v>85</v>
      </c>
      <c r="AW5625" s="13" t="s">
        <v>33</v>
      </c>
      <c r="AX5625" s="13" t="s">
        <v>72</v>
      </c>
      <c r="AY5625" s="215" t="s">
        <v>525</v>
      </c>
    </row>
    <row r="5626" spans="1:65" s="14" customFormat="1" ht="11.25">
      <c r="B5626" s="216"/>
      <c r="C5626" s="217"/>
      <c r="D5626" s="206" t="s">
        <v>546</v>
      </c>
      <c r="E5626" s="218" t="s">
        <v>373</v>
      </c>
      <c r="F5626" s="219" t="s">
        <v>552</v>
      </c>
      <c r="G5626" s="217"/>
      <c r="H5626" s="220">
        <v>46.341999999999999</v>
      </c>
      <c r="I5626" s="221"/>
      <c r="J5626" s="217"/>
      <c r="K5626" s="217"/>
      <c r="L5626" s="222"/>
      <c r="M5626" s="223"/>
      <c r="N5626" s="224"/>
      <c r="O5626" s="224"/>
      <c r="P5626" s="224"/>
      <c r="Q5626" s="224"/>
      <c r="R5626" s="224"/>
      <c r="S5626" s="224"/>
      <c r="T5626" s="225"/>
      <c r="AT5626" s="226" t="s">
        <v>546</v>
      </c>
      <c r="AU5626" s="226" t="s">
        <v>85</v>
      </c>
      <c r="AV5626" s="14" t="s">
        <v>537</v>
      </c>
      <c r="AW5626" s="14" t="s">
        <v>33</v>
      </c>
      <c r="AX5626" s="14" t="s">
        <v>79</v>
      </c>
      <c r="AY5626" s="226" t="s">
        <v>525</v>
      </c>
    </row>
    <row r="5627" spans="1:65" s="2" customFormat="1" ht="16.5" customHeight="1">
      <c r="A5627" s="38"/>
      <c r="B5627" s="39"/>
      <c r="C5627" s="248" t="s">
        <v>5171</v>
      </c>
      <c r="D5627" s="248" t="s">
        <v>369</v>
      </c>
      <c r="E5627" s="249" t="s">
        <v>5172</v>
      </c>
      <c r="F5627" s="250" t="s">
        <v>5173</v>
      </c>
      <c r="G5627" s="251" t="s">
        <v>318</v>
      </c>
      <c r="H5627" s="252">
        <v>0.46300000000000002</v>
      </c>
      <c r="I5627" s="253"/>
      <c r="J5627" s="254">
        <f>ROUND(I5627*H5627,2)</f>
        <v>0</v>
      </c>
      <c r="K5627" s="250" t="s">
        <v>5167</v>
      </c>
      <c r="L5627" s="255"/>
      <c r="M5627" s="256" t="s">
        <v>19</v>
      </c>
      <c r="N5627" s="257" t="s">
        <v>44</v>
      </c>
      <c r="O5627" s="68"/>
      <c r="P5627" s="195">
        <f>O5627*H5627</f>
        <v>0</v>
      </c>
      <c r="Q5627" s="195">
        <v>1</v>
      </c>
      <c r="R5627" s="195">
        <f>Q5627*H5627</f>
        <v>0.46300000000000002</v>
      </c>
      <c r="S5627" s="195">
        <v>0</v>
      </c>
      <c r="T5627" s="196">
        <f>S5627*H5627</f>
        <v>0</v>
      </c>
      <c r="U5627" s="38"/>
      <c r="V5627" s="38"/>
      <c r="W5627" s="38"/>
      <c r="X5627" s="38"/>
      <c r="Y5627" s="38"/>
      <c r="Z5627" s="38"/>
      <c r="AA5627" s="38"/>
      <c r="AB5627" s="38"/>
      <c r="AC5627" s="38"/>
      <c r="AD5627" s="38"/>
      <c r="AE5627" s="38"/>
      <c r="AR5627" s="197" t="s">
        <v>839</v>
      </c>
      <c r="AT5627" s="197" t="s">
        <v>369</v>
      </c>
      <c r="AU5627" s="197" t="s">
        <v>85</v>
      </c>
      <c r="AY5627" s="21" t="s">
        <v>525</v>
      </c>
      <c r="BE5627" s="198">
        <f>IF(N5627="základní",J5627,0)</f>
        <v>0</v>
      </c>
      <c r="BF5627" s="198">
        <f>IF(N5627="snížená",J5627,0)</f>
        <v>0</v>
      </c>
      <c r="BG5627" s="198">
        <f>IF(N5627="zákl. přenesená",J5627,0)</f>
        <v>0</v>
      </c>
      <c r="BH5627" s="198">
        <f>IF(N5627="sníž. přenesená",J5627,0)</f>
        <v>0</v>
      </c>
      <c r="BI5627" s="198">
        <f>IF(N5627="nulová",J5627,0)</f>
        <v>0</v>
      </c>
      <c r="BJ5627" s="21" t="s">
        <v>85</v>
      </c>
      <c r="BK5627" s="198">
        <f>ROUND(I5627*H5627,2)</f>
        <v>0</v>
      </c>
      <c r="BL5627" s="21" t="s">
        <v>642</v>
      </c>
      <c r="BM5627" s="197" t="s">
        <v>5174</v>
      </c>
    </row>
    <row r="5628" spans="1:65" s="13" customFormat="1" ht="11.25">
      <c r="B5628" s="204"/>
      <c r="C5628" s="205"/>
      <c r="D5628" s="206" t="s">
        <v>546</v>
      </c>
      <c r="E5628" s="207" t="s">
        <v>19</v>
      </c>
      <c r="F5628" s="208" t="s">
        <v>5175</v>
      </c>
      <c r="G5628" s="205"/>
      <c r="H5628" s="209">
        <v>0.46300000000000002</v>
      </c>
      <c r="I5628" s="210"/>
      <c r="J5628" s="205"/>
      <c r="K5628" s="205"/>
      <c r="L5628" s="211"/>
      <c r="M5628" s="212"/>
      <c r="N5628" s="213"/>
      <c r="O5628" s="213"/>
      <c r="P5628" s="213"/>
      <c r="Q5628" s="213"/>
      <c r="R5628" s="213"/>
      <c r="S5628" s="213"/>
      <c r="T5628" s="214"/>
      <c r="AT5628" s="215" t="s">
        <v>546</v>
      </c>
      <c r="AU5628" s="215" t="s">
        <v>85</v>
      </c>
      <c r="AV5628" s="13" t="s">
        <v>85</v>
      </c>
      <c r="AW5628" s="13" t="s">
        <v>33</v>
      </c>
      <c r="AX5628" s="13" t="s">
        <v>79</v>
      </c>
      <c r="AY5628" s="215" t="s">
        <v>525</v>
      </c>
    </row>
    <row r="5629" spans="1:65" s="2" customFormat="1" ht="24.2" customHeight="1">
      <c r="A5629" s="38"/>
      <c r="B5629" s="39"/>
      <c r="C5629" s="186" t="s">
        <v>5176</v>
      </c>
      <c r="D5629" s="186" t="s">
        <v>533</v>
      </c>
      <c r="E5629" s="187" t="s">
        <v>5177</v>
      </c>
      <c r="F5629" s="188" t="s">
        <v>5178</v>
      </c>
      <c r="G5629" s="189" t="s">
        <v>132</v>
      </c>
      <c r="H5629" s="190">
        <v>46.341999999999999</v>
      </c>
      <c r="I5629" s="191"/>
      <c r="J5629" s="192">
        <f>ROUND(I5629*H5629,2)</f>
        <v>0</v>
      </c>
      <c r="K5629" s="188" t="s">
        <v>5167</v>
      </c>
      <c r="L5629" s="43"/>
      <c r="M5629" s="193" t="s">
        <v>19</v>
      </c>
      <c r="N5629" s="194" t="s">
        <v>44</v>
      </c>
      <c r="O5629" s="68"/>
      <c r="P5629" s="195">
        <f>O5629*H5629</f>
        <v>0</v>
      </c>
      <c r="Q5629" s="195">
        <v>0</v>
      </c>
      <c r="R5629" s="195">
        <f>Q5629*H5629</f>
        <v>0</v>
      </c>
      <c r="S5629" s="195">
        <v>0</v>
      </c>
      <c r="T5629" s="196">
        <f>S5629*H5629</f>
        <v>0</v>
      </c>
      <c r="U5629" s="38"/>
      <c r="V5629" s="38"/>
      <c r="W5629" s="38"/>
      <c r="X5629" s="38"/>
      <c r="Y5629" s="38"/>
      <c r="Z5629" s="38"/>
      <c r="AA5629" s="38"/>
      <c r="AB5629" s="38"/>
      <c r="AC5629" s="38"/>
      <c r="AD5629" s="38"/>
      <c r="AE5629" s="38"/>
      <c r="AR5629" s="197" t="s">
        <v>642</v>
      </c>
      <c r="AT5629" s="197" t="s">
        <v>533</v>
      </c>
      <c r="AU5629" s="197" t="s">
        <v>85</v>
      </c>
      <c r="AY5629" s="21" t="s">
        <v>525</v>
      </c>
      <c r="BE5629" s="198">
        <f>IF(N5629="základní",J5629,0)</f>
        <v>0</v>
      </c>
      <c r="BF5629" s="198">
        <f>IF(N5629="snížená",J5629,0)</f>
        <v>0</v>
      </c>
      <c r="BG5629" s="198">
        <f>IF(N5629="zákl. přenesená",J5629,0)</f>
        <v>0</v>
      </c>
      <c r="BH5629" s="198">
        <f>IF(N5629="sníž. přenesená",J5629,0)</f>
        <v>0</v>
      </c>
      <c r="BI5629" s="198">
        <f>IF(N5629="nulová",J5629,0)</f>
        <v>0</v>
      </c>
      <c r="BJ5629" s="21" t="s">
        <v>85</v>
      </c>
      <c r="BK5629" s="198">
        <f>ROUND(I5629*H5629,2)</f>
        <v>0</v>
      </c>
      <c r="BL5629" s="21" t="s">
        <v>642</v>
      </c>
      <c r="BM5629" s="197" t="s">
        <v>5179</v>
      </c>
    </row>
    <row r="5630" spans="1:65" s="2" customFormat="1" ht="11.25">
      <c r="A5630" s="38"/>
      <c r="B5630" s="39"/>
      <c r="C5630" s="40"/>
      <c r="D5630" s="199" t="s">
        <v>542</v>
      </c>
      <c r="E5630" s="40"/>
      <c r="F5630" s="200" t="s">
        <v>5180</v>
      </c>
      <c r="G5630" s="40"/>
      <c r="H5630" s="40"/>
      <c r="I5630" s="201"/>
      <c r="J5630" s="40"/>
      <c r="K5630" s="40"/>
      <c r="L5630" s="43"/>
      <c r="M5630" s="202"/>
      <c r="N5630" s="203"/>
      <c r="O5630" s="68"/>
      <c r="P5630" s="68"/>
      <c r="Q5630" s="68"/>
      <c r="R5630" s="68"/>
      <c r="S5630" s="68"/>
      <c r="T5630" s="69"/>
      <c r="U5630" s="38"/>
      <c r="V5630" s="38"/>
      <c r="W5630" s="38"/>
      <c r="X5630" s="38"/>
      <c r="Y5630" s="38"/>
      <c r="Z5630" s="38"/>
      <c r="AA5630" s="38"/>
      <c r="AB5630" s="38"/>
      <c r="AC5630" s="38"/>
      <c r="AD5630" s="38"/>
      <c r="AE5630" s="38"/>
      <c r="AT5630" s="21" t="s">
        <v>542</v>
      </c>
      <c r="AU5630" s="21" t="s">
        <v>85</v>
      </c>
    </row>
    <row r="5631" spans="1:65" s="13" customFormat="1" ht="11.25">
      <c r="B5631" s="204"/>
      <c r="C5631" s="205"/>
      <c r="D5631" s="206" t="s">
        <v>546</v>
      </c>
      <c r="E5631" s="207" t="s">
        <v>19</v>
      </c>
      <c r="F5631" s="208" t="s">
        <v>373</v>
      </c>
      <c r="G5631" s="205"/>
      <c r="H5631" s="209">
        <v>46.341999999999999</v>
      </c>
      <c r="I5631" s="210"/>
      <c r="J5631" s="205"/>
      <c r="K5631" s="205"/>
      <c r="L5631" s="211"/>
      <c r="M5631" s="212"/>
      <c r="N5631" s="213"/>
      <c r="O5631" s="213"/>
      <c r="P5631" s="213"/>
      <c r="Q5631" s="213"/>
      <c r="R5631" s="213"/>
      <c r="S5631" s="213"/>
      <c r="T5631" s="214"/>
      <c r="AT5631" s="215" t="s">
        <v>546</v>
      </c>
      <c r="AU5631" s="215" t="s">
        <v>85</v>
      </c>
      <c r="AV5631" s="13" t="s">
        <v>85</v>
      </c>
      <c r="AW5631" s="13" t="s">
        <v>33</v>
      </c>
      <c r="AX5631" s="13" t="s">
        <v>79</v>
      </c>
      <c r="AY5631" s="215" t="s">
        <v>525</v>
      </c>
    </row>
    <row r="5632" spans="1:65" s="2" customFormat="1" ht="33" customHeight="1">
      <c r="A5632" s="38"/>
      <c r="B5632" s="39"/>
      <c r="C5632" s="248" t="s">
        <v>5181</v>
      </c>
      <c r="D5632" s="248" t="s">
        <v>369</v>
      </c>
      <c r="E5632" s="249" t="s">
        <v>5182</v>
      </c>
      <c r="F5632" s="250" t="s">
        <v>5183</v>
      </c>
      <c r="G5632" s="251" t="s">
        <v>326</v>
      </c>
      <c r="H5632" s="252">
        <v>6.9509999999999996</v>
      </c>
      <c r="I5632" s="253"/>
      <c r="J5632" s="254">
        <f>ROUND(I5632*H5632,2)</f>
        <v>0</v>
      </c>
      <c r="K5632" s="250" t="s">
        <v>5167</v>
      </c>
      <c r="L5632" s="255"/>
      <c r="M5632" s="256" t="s">
        <v>19</v>
      </c>
      <c r="N5632" s="257" t="s">
        <v>44</v>
      </c>
      <c r="O5632" s="68"/>
      <c r="P5632" s="195">
        <f>O5632*H5632</f>
        <v>0</v>
      </c>
      <c r="Q5632" s="195">
        <v>1E-3</v>
      </c>
      <c r="R5632" s="195">
        <f>Q5632*H5632</f>
        <v>6.9509999999999997E-3</v>
      </c>
      <c r="S5632" s="195">
        <v>0</v>
      </c>
      <c r="T5632" s="196">
        <f>S5632*H5632</f>
        <v>0</v>
      </c>
      <c r="U5632" s="38"/>
      <c r="V5632" s="38"/>
      <c r="W5632" s="38"/>
      <c r="X5632" s="38"/>
      <c r="Y5632" s="38"/>
      <c r="Z5632" s="38"/>
      <c r="AA5632" s="38"/>
      <c r="AB5632" s="38"/>
      <c r="AC5632" s="38"/>
      <c r="AD5632" s="38"/>
      <c r="AE5632" s="38"/>
      <c r="AR5632" s="197" t="s">
        <v>839</v>
      </c>
      <c r="AT5632" s="197" t="s">
        <v>369</v>
      </c>
      <c r="AU5632" s="197" t="s">
        <v>85</v>
      </c>
      <c r="AY5632" s="21" t="s">
        <v>525</v>
      </c>
      <c r="BE5632" s="198">
        <f>IF(N5632="základní",J5632,0)</f>
        <v>0</v>
      </c>
      <c r="BF5632" s="198">
        <f>IF(N5632="snížená",J5632,0)</f>
        <v>0</v>
      </c>
      <c r="BG5632" s="198">
        <f>IF(N5632="zákl. přenesená",J5632,0)</f>
        <v>0</v>
      </c>
      <c r="BH5632" s="198">
        <f>IF(N5632="sníž. přenesená",J5632,0)</f>
        <v>0</v>
      </c>
      <c r="BI5632" s="198">
        <f>IF(N5632="nulová",J5632,0)</f>
        <v>0</v>
      </c>
      <c r="BJ5632" s="21" t="s">
        <v>85</v>
      </c>
      <c r="BK5632" s="198">
        <f>ROUND(I5632*H5632,2)</f>
        <v>0</v>
      </c>
      <c r="BL5632" s="21" t="s">
        <v>642</v>
      </c>
      <c r="BM5632" s="197" t="s">
        <v>5184</v>
      </c>
    </row>
    <row r="5633" spans="1:65" s="13" customFormat="1" ht="11.25">
      <c r="B5633" s="204"/>
      <c r="C5633" s="205"/>
      <c r="D5633" s="206" t="s">
        <v>546</v>
      </c>
      <c r="E5633" s="207" t="s">
        <v>19</v>
      </c>
      <c r="F5633" s="208" t="s">
        <v>373</v>
      </c>
      <c r="G5633" s="205"/>
      <c r="H5633" s="209">
        <v>46.341999999999999</v>
      </c>
      <c r="I5633" s="210"/>
      <c r="J5633" s="205"/>
      <c r="K5633" s="205"/>
      <c r="L5633" s="211"/>
      <c r="M5633" s="212"/>
      <c r="N5633" s="213"/>
      <c r="O5633" s="213"/>
      <c r="P5633" s="213"/>
      <c r="Q5633" s="213"/>
      <c r="R5633" s="213"/>
      <c r="S5633" s="213"/>
      <c r="T5633" s="214"/>
      <c r="AT5633" s="215" t="s">
        <v>546</v>
      </c>
      <c r="AU5633" s="215" t="s">
        <v>85</v>
      </c>
      <c r="AV5633" s="13" t="s">
        <v>85</v>
      </c>
      <c r="AW5633" s="13" t="s">
        <v>33</v>
      </c>
      <c r="AX5633" s="13" t="s">
        <v>79</v>
      </c>
      <c r="AY5633" s="215" t="s">
        <v>525</v>
      </c>
    </row>
    <row r="5634" spans="1:65" s="13" customFormat="1" ht="11.25">
      <c r="B5634" s="204"/>
      <c r="C5634" s="205"/>
      <c r="D5634" s="206" t="s">
        <v>546</v>
      </c>
      <c r="E5634" s="205"/>
      <c r="F5634" s="208" t="s">
        <v>5185</v>
      </c>
      <c r="G5634" s="205"/>
      <c r="H5634" s="209">
        <v>6.9509999999999996</v>
      </c>
      <c r="I5634" s="210"/>
      <c r="J5634" s="205"/>
      <c r="K5634" s="205"/>
      <c r="L5634" s="211"/>
      <c r="M5634" s="212"/>
      <c r="N5634" s="213"/>
      <c r="O5634" s="213"/>
      <c r="P5634" s="213"/>
      <c r="Q5634" s="213"/>
      <c r="R5634" s="213"/>
      <c r="S5634" s="213"/>
      <c r="T5634" s="214"/>
      <c r="AT5634" s="215" t="s">
        <v>546</v>
      </c>
      <c r="AU5634" s="215" t="s">
        <v>85</v>
      </c>
      <c r="AV5634" s="13" t="s">
        <v>85</v>
      </c>
      <c r="AW5634" s="13" t="s">
        <v>4</v>
      </c>
      <c r="AX5634" s="13" t="s">
        <v>79</v>
      </c>
      <c r="AY5634" s="215" t="s">
        <v>525</v>
      </c>
    </row>
    <row r="5635" spans="1:65" s="12" customFormat="1" ht="25.9" customHeight="1">
      <c r="B5635" s="170"/>
      <c r="C5635" s="171"/>
      <c r="D5635" s="172" t="s">
        <v>71</v>
      </c>
      <c r="E5635" s="173" t="s">
        <v>369</v>
      </c>
      <c r="F5635" s="173" t="s">
        <v>5186</v>
      </c>
      <c r="G5635" s="171"/>
      <c r="H5635" s="171"/>
      <c r="I5635" s="174"/>
      <c r="J5635" s="175">
        <f>BK5635</f>
        <v>0</v>
      </c>
      <c r="K5635" s="171"/>
      <c r="L5635" s="176"/>
      <c r="M5635" s="177"/>
      <c r="N5635" s="178"/>
      <c r="O5635" s="178"/>
      <c r="P5635" s="179">
        <f>P5636</f>
        <v>0</v>
      </c>
      <c r="Q5635" s="178"/>
      <c r="R5635" s="179">
        <f>R5636</f>
        <v>0</v>
      </c>
      <c r="S5635" s="178"/>
      <c r="T5635" s="180">
        <f>T5636</f>
        <v>0</v>
      </c>
      <c r="AR5635" s="181" t="s">
        <v>573</v>
      </c>
      <c r="AT5635" s="182" t="s">
        <v>71</v>
      </c>
      <c r="AU5635" s="182" t="s">
        <v>72</v>
      </c>
      <c r="AY5635" s="181" t="s">
        <v>525</v>
      </c>
      <c r="BK5635" s="183">
        <f>BK5636</f>
        <v>0</v>
      </c>
    </row>
    <row r="5636" spans="1:65" s="12" customFormat="1" ht="22.9" customHeight="1">
      <c r="B5636" s="170"/>
      <c r="C5636" s="171"/>
      <c r="D5636" s="172" t="s">
        <v>71</v>
      </c>
      <c r="E5636" s="184" t="s">
        <v>5187</v>
      </c>
      <c r="F5636" s="184" t="s">
        <v>5188</v>
      </c>
      <c r="G5636" s="171"/>
      <c r="H5636" s="171"/>
      <c r="I5636" s="174"/>
      <c r="J5636" s="185">
        <f>BK5636</f>
        <v>0</v>
      </c>
      <c r="K5636" s="171"/>
      <c r="L5636" s="176"/>
      <c r="M5636" s="177"/>
      <c r="N5636" s="178"/>
      <c r="O5636" s="178"/>
      <c r="P5636" s="179">
        <f>SUM(P5637:P5638)</f>
        <v>0</v>
      </c>
      <c r="Q5636" s="178"/>
      <c r="R5636" s="179">
        <f>SUM(R5637:R5638)</f>
        <v>0</v>
      </c>
      <c r="S5636" s="178"/>
      <c r="T5636" s="180">
        <f>SUM(T5637:T5638)</f>
        <v>0</v>
      </c>
      <c r="AR5636" s="181" t="s">
        <v>573</v>
      </c>
      <c r="AT5636" s="182" t="s">
        <v>71</v>
      </c>
      <c r="AU5636" s="182" t="s">
        <v>79</v>
      </c>
      <c r="AY5636" s="181" t="s">
        <v>525</v>
      </c>
      <c r="BK5636" s="183">
        <f>SUM(BK5637:BK5638)</f>
        <v>0</v>
      </c>
    </row>
    <row r="5637" spans="1:65" s="2" customFormat="1" ht="24.2" customHeight="1">
      <c r="A5637" s="38"/>
      <c r="B5637" s="39"/>
      <c r="C5637" s="186" t="s">
        <v>5189</v>
      </c>
      <c r="D5637" s="186" t="s">
        <v>533</v>
      </c>
      <c r="E5637" s="187" t="s">
        <v>5190</v>
      </c>
      <c r="F5637" s="188" t="s">
        <v>5191</v>
      </c>
      <c r="G5637" s="189" t="s">
        <v>651</v>
      </c>
      <c r="H5637" s="190">
        <v>1</v>
      </c>
      <c r="I5637" s="191"/>
      <c r="J5637" s="192">
        <f>ROUND(I5637*H5637,2)</f>
        <v>0</v>
      </c>
      <c r="K5637" s="188" t="s">
        <v>19</v>
      </c>
      <c r="L5637" s="43"/>
      <c r="M5637" s="193" t="s">
        <v>19</v>
      </c>
      <c r="N5637" s="194" t="s">
        <v>44</v>
      </c>
      <c r="O5637" s="68"/>
      <c r="P5637" s="195">
        <f>O5637*H5637</f>
        <v>0</v>
      </c>
      <c r="Q5637" s="195">
        <v>0</v>
      </c>
      <c r="R5637" s="195">
        <f>Q5637*H5637</f>
        <v>0</v>
      </c>
      <c r="S5637" s="195">
        <v>0</v>
      </c>
      <c r="T5637" s="196">
        <f>S5637*H5637</f>
        <v>0</v>
      </c>
      <c r="U5637" s="38"/>
      <c r="V5637" s="38"/>
      <c r="W5637" s="38"/>
      <c r="X5637" s="38"/>
      <c r="Y5637" s="38"/>
      <c r="Z5637" s="38"/>
      <c r="AA5637" s="38"/>
      <c r="AB5637" s="38"/>
      <c r="AC5637" s="38"/>
      <c r="AD5637" s="38"/>
      <c r="AE5637" s="38"/>
      <c r="AR5637" s="197" t="s">
        <v>1206</v>
      </c>
      <c r="AT5637" s="197" t="s">
        <v>533</v>
      </c>
      <c r="AU5637" s="197" t="s">
        <v>85</v>
      </c>
      <c r="AY5637" s="21" t="s">
        <v>525</v>
      </c>
      <c r="BE5637" s="198">
        <f>IF(N5637="základní",J5637,0)</f>
        <v>0</v>
      </c>
      <c r="BF5637" s="198">
        <f>IF(N5637="snížená",J5637,0)</f>
        <v>0</v>
      </c>
      <c r="BG5637" s="198">
        <f>IF(N5637="zákl. přenesená",J5637,0)</f>
        <v>0</v>
      </c>
      <c r="BH5637" s="198">
        <f>IF(N5637="sníž. přenesená",J5637,0)</f>
        <v>0</v>
      </c>
      <c r="BI5637" s="198">
        <f>IF(N5637="nulová",J5637,0)</f>
        <v>0</v>
      </c>
      <c r="BJ5637" s="21" t="s">
        <v>85</v>
      </c>
      <c r="BK5637" s="198">
        <f>ROUND(I5637*H5637,2)</f>
        <v>0</v>
      </c>
      <c r="BL5637" s="21" t="s">
        <v>1206</v>
      </c>
      <c r="BM5637" s="197" t="s">
        <v>5192</v>
      </c>
    </row>
    <row r="5638" spans="1:65" s="2" customFormat="1" ht="48.75">
      <c r="A5638" s="38"/>
      <c r="B5638" s="39"/>
      <c r="C5638" s="40"/>
      <c r="D5638" s="206" t="s">
        <v>972</v>
      </c>
      <c r="E5638" s="40"/>
      <c r="F5638" s="258" t="s">
        <v>5193</v>
      </c>
      <c r="G5638" s="40"/>
      <c r="H5638" s="40"/>
      <c r="I5638" s="201"/>
      <c r="J5638" s="40"/>
      <c r="K5638" s="40"/>
      <c r="L5638" s="43"/>
      <c r="M5638" s="259"/>
      <c r="N5638" s="260"/>
      <c r="O5638" s="261"/>
      <c r="P5638" s="261"/>
      <c r="Q5638" s="261"/>
      <c r="R5638" s="261"/>
      <c r="S5638" s="261"/>
      <c r="T5638" s="262"/>
      <c r="U5638" s="38"/>
      <c r="V5638" s="38"/>
      <c r="W5638" s="38"/>
      <c r="X5638" s="38"/>
      <c r="Y5638" s="38"/>
      <c r="Z5638" s="38"/>
      <c r="AA5638" s="38"/>
      <c r="AB5638" s="38"/>
      <c r="AC5638" s="38"/>
      <c r="AD5638" s="38"/>
      <c r="AE5638" s="38"/>
      <c r="AT5638" s="21" t="s">
        <v>972</v>
      </c>
      <c r="AU5638" s="21" t="s">
        <v>85</v>
      </c>
    </row>
    <row r="5639" spans="1:65" s="2" customFormat="1" ht="6.95" customHeight="1">
      <c r="A5639" s="38"/>
      <c r="B5639" s="51"/>
      <c r="C5639" s="52"/>
      <c r="D5639" s="52"/>
      <c r="E5639" s="52"/>
      <c r="F5639" s="52"/>
      <c r="G5639" s="52"/>
      <c r="H5639" s="52"/>
      <c r="I5639" s="52"/>
      <c r="J5639" s="52"/>
      <c r="K5639" s="52"/>
      <c r="L5639" s="43"/>
      <c r="M5639" s="38"/>
      <c r="O5639" s="38"/>
      <c r="P5639" s="38"/>
      <c r="Q5639" s="38"/>
      <c r="R5639" s="38"/>
      <c r="S5639" s="38"/>
      <c r="T5639" s="38"/>
      <c r="U5639" s="38"/>
      <c r="V5639" s="38"/>
      <c r="W5639" s="38"/>
      <c r="X5639" s="38"/>
      <c r="Y5639" s="38"/>
      <c r="Z5639" s="38"/>
      <c r="AA5639" s="38"/>
      <c r="AB5639" s="38"/>
      <c r="AC5639" s="38"/>
      <c r="AD5639" s="38"/>
      <c r="AE5639" s="38"/>
    </row>
  </sheetData>
  <sheetProtection algorithmName="SHA-512" hashValue="gKF0ztCH1RxZzILvPe+afeXMCIPaIX9wK27uq2/z5YrkHEs6rmM/H57I6wA818Bz5X9zwcNLcIuDsGpnOpgsDQ==" saltValue="qaD/OT1a8HANQZTDTgI+Ln8rEmvYstqFU8DvG1a41B5NrDlecZxSvR+Djemsc6+V3Buw2EWTK7A9isVaoruMfg==" spinCount="100000" sheet="1" objects="1" scenarios="1" formatColumns="0" formatRows="0" autoFilter="0"/>
  <autoFilter ref="C116:K5638"/>
  <mergeCells count="12">
    <mergeCell ref="E109:H109"/>
    <mergeCell ref="L2:V2"/>
    <mergeCell ref="E50:H50"/>
    <mergeCell ref="E52:H52"/>
    <mergeCell ref="E54:H54"/>
    <mergeCell ref="E105:H105"/>
    <mergeCell ref="E107:H107"/>
    <mergeCell ref="E7:H7"/>
    <mergeCell ref="E9:H9"/>
    <mergeCell ref="E11:H11"/>
    <mergeCell ref="E20:H20"/>
    <mergeCell ref="E29:H29"/>
  </mergeCells>
  <hyperlinks>
    <hyperlink ref="F121" r:id="rId1"/>
    <hyperlink ref="F125" r:id="rId2"/>
    <hyperlink ref="F129" r:id="rId3"/>
    <hyperlink ref="F141" r:id="rId4"/>
    <hyperlink ref="F148" r:id="rId5"/>
    <hyperlink ref="F154" r:id="rId6"/>
    <hyperlink ref="F172" r:id="rId7"/>
    <hyperlink ref="F182" r:id="rId8"/>
    <hyperlink ref="F186" r:id="rId9"/>
    <hyperlink ref="F195" r:id="rId10"/>
    <hyperlink ref="F208" r:id="rId11"/>
    <hyperlink ref="F212" r:id="rId12"/>
    <hyperlink ref="F216" r:id="rId13"/>
    <hyperlink ref="F219" r:id="rId14"/>
    <hyperlink ref="F225" r:id="rId15"/>
    <hyperlink ref="F232" r:id="rId16"/>
    <hyperlink ref="F242" r:id="rId17"/>
    <hyperlink ref="F257" r:id="rId18"/>
    <hyperlink ref="F270" r:id="rId19"/>
    <hyperlink ref="F276" r:id="rId20"/>
    <hyperlink ref="F279" r:id="rId21"/>
    <hyperlink ref="F286" r:id="rId22"/>
    <hyperlink ref="F290" r:id="rId23"/>
    <hyperlink ref="F293" r:id="rId24"/>
    <hyperlink ref="F296" r:id="rId25"/>
    <hyperlink ref="F300" r:id="rId26"/>
    <hyperlink ref="F304" r:id="rId27"/>
    <hyperlink ref="F313" r:id="rId28"/>
    <hyperlink ref="F317" r:id="rId29"/>
    <hyperlink ref="F321" r:id="rId30"/>
    <hyperlink ref="F330" r:id="rId31"/>
    <hyperlink ref="F334" r:id="rId32"/>
    <hyperlink ref="F338" r:id="rId33"/>
    <hyperlink ref="F347" r:id="rId34"/>
    <hyperlink ref="F353" r:id="rId35"/>
    <hyperlink ref="F359" r:id="rId36"/>
    <hyperlink ref="F367" r:id="rId37"/>
    <hyperlink ref="F384" r:id="rId38"/>
    <hyperlink ref="F411" r:id="rId39"/>
    <hyperlink ref="F441" r:id="rId40"/>
    <hyperlink ref="F450" r:id="rId41"/>
    <hyperlink ref="F465" r:id="rId42"/>
    <hyperlink ref="F468" r:id="rId43"/>
    <hyperlink ref="F472" r:id="rId44"/>
    <hyperlink ref="F476" r:id="rId45"/>
    <hyperlink ref="F488" r:id="rId46"/>
    <hyperlink ref="F500" r:id="rId47"/>
    <hyperlink ref="F503" r:id="rId48"/>
    <hyperlink ref="F506" r:id="rId49"/>
    <hyperlink ref="F509" r:id="rId50"/>
    <hyperlink ref="F513" r:id="rId51"/>
    <hyperlink ref="F517" r:id="rId52"/>
    <hyperlink ref="F523" r:id="rId53"/>
    <hyperlink ref="F529" r:id="rId54"/>
    <hyperlink ref="F642" r:id="rId55"/>
    <hyperlink ref="F677" r:id="rId56"/>
    <hyperlink ref="F684" r:id="rId57"/>
    <hyperlink ref="F721" r:id="rId58"/>
    <hyperlink ref="F724" r:id="rId59"/>
    <hyperlink ref="F740" r:id="rId60"/>
    <hyperlink ref="F743" r:id="rId61"/>
    <hyperlink ref="F754" r:id="rId62"/>
    <hyperlink ref="F760" r:id="rId63"/>
    <hyperlink ref="F766" r:id="rId64"/>
    <hyperlink ref="F769" r:id="rId65"/>
    <hyperlink ref="F772" r:id="rId66"/>
    <hyperlink ref="F781" r:id="rId67"/>
    <hyperlink ref="F788" r:id="rId68"/>
    <hyperlink ref="F797" r:id="rId69"/>
    <hyperlink ref="F801" r:id="rId70"/>
    <hyperlink ref="F805" r:id="rId71"/>
    <hyperlink ref="F812" r:id="rId72"/>
    <hyperlink ref="F821" r:id="rId73"/>
    <hyperlink ref="F828" r:id="rId74"/>
    <hyperlink ref="F833" r:id="rId75"/>
    <hyperlink ref="F843" r:id="rId76"/>
    <hyperlink ref="F849" r:id="rId77"/>
    <hyperlink ref="F852" r:id="rId78"/>
    <hyperlink ref="F855" r:id="rId79"/>
    <hyperlink ref="F879" r:id="rId80"/>
    <hyperlink ref="F903" r:id="rId81"/>
    <hyperlink ref="F906" r:id="rId82"/>
    <hyperlink ref="F912" r:id="rId83"/>
    <hyperlink ref="F916" r:id="rId84"/>
    <hyperlink ref="F924" r:id="rId85"/>
    <hyperlink ref="F930" r:id="rId86"/>
    <hyperlink ref="F963" r:id="rId87"/>
    <hyperlink ref="F986" r:id="rId88"/>
    <hyperlink ref="F1017" r:id="rId89"/>
    <hyperlink ref="F1020" r:id="rId90"/>
    <hyperlink ref="F1023" r:id="rId91"/>
    <hyperlink ref="F1026" r:id="rId92"/>
    <hyperlink ref="F1047" r:id="rId93"/>
    <hyperlink ref="F1050" r:id="rId94"/>
    <hyperlink ref="F1053" r:id="rId95"/>
    <hyperlink ref="F1057" r:id="rId96"/>
    <hyperlink ref="F1114" r:id="rId97"/>
    <hyperlink ref="F1171" r:id="rId98"/>
    <hyperlink ref="F1174" r:id="rId99"/>
    <hyperlink ref="F1231" r:id="rId100"/>
    <hyperlink ref="F1234" r:id="rId101"/>
    <hyperlink ref="F1237" r:id="rId102"/>
    <hyperlink ref="F1248" r:id="rId103"/>
    <hyperlink ref="F1286" r:id="rId104"/>
    <hyperlink ref="F1302" r:id="rId105"/>
    <hyperlink ref="F1305" r:id="rId106"/>
    <hyperlink ref="F1326" r:id="rId107"/>
    <hyperlink ref="F1329" r:id="rId108"/>
    <hyperlink ref="F1347" r:id="rId109"/>
    <hyperlink ref="F1351" r:id="rId110"/>
    <hyperlink ref="F1358" r:id="rId111"/>
    <hyperlink ref="F1365" r:id="rId112"/>
    <hyperlink ref="F1368" r:id="rId113"/>
    <hyperlink ref="F1371" r:id="rId114"/>
    <hyperlink ref="F1374" r:id="rId115"/>
    <hyperlink ref="F1394" r:id="rId116"/>
    <hyperlink ref="F1403" r:id="rId117"/>
    <hyperlink ref="F1406" r:id="rId118"/>
    <hyperlink ref="F1409" r:id="rId119"/>
    <hyperlink ref="F1412" r:id="rId120"/>
    <hyperlink ref="F1488" r:id="rId121"/>
    <hyperlink ref="F2049" r:id="rId122"/>
    <hyperlink ref="F2057" r:id="rId123"/>
    <hyperlink ref="F2061" r:id="rId124"/>
    <hyperlink ref="F2064" r:id="rId125"/>
    <hyperlink ref="F2067" r:id="rId126"/>
    <hyperlink ref="F2086" r:id="rId127"/>
    <hyperlink ref="F2089" r:id="rId128"/>
    <hyperlink ref="F2092" r:id="rId129"/>
    <hyperlink ref="F2095" r:id="rId130"/>
    <hyperlink ref="F2105" r:id="rId131"/>
    <hyperlink ref="F2118" r:id="rId132"/>
    <hyperlink ref="F2144" r:id="rId133"/>
    <hyperlink ref="F2147" r:id="rId134"/>
    <hyperlink ref="F2151" r:id="rId135"/>
    <hyperlink ref="F2173" r:id="rId136"/>
    <hyperlink ref="F2176" r:id="rId137"/>
    <hyperlink ref="F2219" r:id="rId138"/>
    <hyperlink ref="F2228" r:id="rId139"/>
    <hyperlink ref="F2289" r:id="rId140"/>
    <hyperlink ref="F2295" r:id="rId141"/>
    <hyperlink ref="F2322" r:id="rId142"/>
    <hyperlink ref="F2325" r:id="rId143"/>
    <hyperlink ref="F2329" r:id="rId144"/>
    <hyperlink ref="F2332" r:id="rId145"/>
    <hyperlink ref="F2344" r:id="rId146"/>
    <hyperlink ref="F2351" r:id="rId147"/>
    <hyperlink ref="F2359" r:id="rId148"/>
    <hyperlink ref="F2362" r:id="rId149"/>
    <hyperlink ref="F2531" r:id="rId150"/>
    <hyperlink ref="F2535" r:id="rId151"/>
    <hyperlink ref="F2539" r:id="rId152"/>
    <hyperlink ref="F2548" r:id="rId153"/>
    <hyperlink ref="F2562" r:id="rId154"/>
    <hyperlink ref="F2570" r:id="rId155"/>
    <hyperlink ref="F2573" r:id="rId156"/>
    <hyperlink ref="F2576" r:id="rId157"/>
    <hyperlink ref="F2578" r:id="rId158"/>
    <hyperlink ref="F2581" r:id="rId159"/>
    <hyperlink ref="F2584" r:id="rId160"/>
    <hyperlink ref="F2587" r:id="rId161"/>
    <hyperlink ref="F2590" r:id="rId162"/>
    <hyperlink ref="F2593" r:id="rId163"/>
    <hyperlink ref="F2596" r:id="rId164"/>
    <hyperlink ref="F2598" r:id="rId165"/>
    <hyperlink ref="F2601" r:id="rId166"/>
    <hyperlink ref="F2603" r:id="rId167"/>
    <hyperlink ref="F2610" r:id="rId168"/>
    <hyperlink ref="F2618" r:id="rId169"/>
    <hyperlink ref="F2623" r:id="rId170"/>
    <hyperlink ref="F2639" r:id="rId171"/>
    <hyperlink ref="F2703" r:id="rId172"/>
    <hyperlink ref="F2707" r:id="rId173"/>
    <hyperlink ref="F2716" r:id="rId174"/>
    <hyperlink ref="F2725" r:id="rId175"/>
    <hyperlink ref="F2732" r:id="rId176"/>
    <hyperlink ref="F2741" r:id="rId177"/>
    <hyperlink ref="F2750" r:id="rId178"/>
    <hyperlink ref="F2754" r:id="rId179"/>
    <hyperlink ref="F2758" r:id="rId180"/>
    <hyperlink ref="F2762" r:id="rId181"/>
    <hyperlink ref="F2770" r:id="rId182"/>
    <hyperlink ref="F2774" r:id="rId183"/>
    <hyperlink ref="F2778" r:id="rId184"/>
    <hyperlink ref="F2786" r:id="rId185"/>
    <hyperlink ref="F2791" r:id="rId186"/>
    <hyperlink ref="F2794" r:id="rId187"/>
    <hyperlink ref="F2798" r:id="rId188"/>
    <hyperlink ref="F2800" r:id="rId189"/>
    <hyperlink ref="F2802" r:id="rId190"/>
    <hyperlink ref="F2805" r:id="rId191"/>
    <hyperlink ref="F2808" r:id="rId192"/>
    <hyperlink ref="F2811" r:id="rId193"/>
    <hyperlink ref="F2815" r:id="rId194"/>
    <hyperlink ref="F2821" r:id="rId195"/>
    <hyperlink ref="F2827" r:id="rId196"/>
    <hyperlink ref="F2858" r:id="rId197"/>
    <hyperlink ref="F2893" r:id="rId198"/>
    <hyperlink ref="F2896" r:id="rId199"/>
    <hyperlink ref="F2902" r:id="rId200"/>
    <hyperlink ref="F2905" r:id="rId201"/>
    <hyperlink ref="F2911" r:id="rId202"/>
    <hyperlink ref="F2922" r:id="rId203"/>
    <hyperlink ref="F2928" r:id="rId204"/>
    <hyperlink ref="F2934" r:id="rId205"/>
    <hyperlink ref="F2946" r:id="rId206"/>
    <hyperlink ref="F2949" r:id="rId207"/>
    <hyperlink ref="F2953" r:id="rId208"/>
    <hyperlink ref="F2961" r:id="rId209"/>
    <hyperlink ref="F2970" r:id="rId210"/>
    <hyperlink ref="F2976" r:id="rId211"/>
    <hyperlink ref="F2982" r:id="rId212"/>
    <hyperlink ref="F2994" r:id="rId213"/>
    <hyperlink ref="F3006" r:id="rId214"/>
    <hyperlink ref="F3009" r:id="rId215"/>
    <hyperlink ref="F3019" r:id="rId216"/>
    <hyperlink ref="F3038" r:id="rId217"/>
    <hyperlink ref="F3050" r:id="rId218"/>
    <hyperlink ref="F3059" r:id="rId219"/>
    <hyperlink ref="F3066" r:id="rId220"/>
    <hyperlink ref="F3096" r:id="rId221"/>
    <hyperlink ref="F3110" r:id="rId222"/>
    <hyperlink ref="F3119" r:id="rId223"/>
    <hyperlink ref="F3128" r:id="rId224"/>
    <hyperlink ref="F3145" r:id="rId225"/>
    <hyperlink ref="F3148" r:id="rId226"/>
    <hyperlink ref="F3154" r:id="rId227"/>
    <hyperlink ref="F3157" r:id="rId228"/>
    <hyperlink ref="F3163" r:id="rId229"/>
    <hyperlink ref="F3169" r:id="rId230"/>
    <hyperlink ref="F3176" r:id="rId231"/>
    <hyperlink ref="F3182" r:id="rId232"/>
    <hyperlink ref="F3188" r:id="rId233"/>
    <hyperlink ref="F3193" r:id="rId234"/>
    <hyperlink ref="F3204" r:id="rId235"/>
    <hyperlink ref="F3209" r:id="rId236"/>
    <hyperlink ref="F3220" r:id="rId237"/>
    <hyperlink ref="F3226" r:id="rId238"/>
    <hyperlink ref="F3231" r:id="rId239"/>
    <hyperlink ref="F3249" r:id="rId240"/>
    <hyperlink ref="F3257" r:id="rId241"/>
    <hyperlink ref="F3265" r:id="rId242"/>
    <hyperlink ref="F3274" r:id="rId243"/>
    <hyperlink ref="F3277" r:id="rId244"/>
    <hyperlink ref="F3291" r:id="rId245"/>
    <hyperlink ref="F3302" r:id="rId246"/>
    <hyperlink ref="F3305" r:id="rId247"/>
    <hyperlink ref="F3308" r:id="rId248"/>
    <hyperlink ref="F3311" r:id="rId249"/>
    <hyperlink ref="F3318" r:id="rId250"/>
    <hyperlink ref="F3321" r:id="rId251"/>
    <hyperlink ref="F3326" r:id="rId252"/>
    <hyperlink ref="F3329" r:id="rId253"/>
    <hyperlink ref="F3338" r:id="rId254"/>
    <hyperlink ref="F3350" r:id="rId255"/>
    <hyperlink ref="F3356" r:id="rId256"/>
    <hyperlink ref="F3373" r:id="rId257"/>
    <hyperlink ref="F3376" r:id="rId258"/>
    <hyperlink ref="F3383" r:id="rId259"/>
    <hyperlink ref="F3421" r:id="rId260"/>
    <hyperlink ref="F3433" r:id="rId261"/>
    <hyperlink ref="F3436" r:id="rId262"/>
    <hyperlink ref="F3439" r:id="rId263"/>
    <hyperlink ref="F3446" r:id="rId264"/>
    <hyperlink ref="F3497" r:id="rId265"/>
    <hyperlink ref="F3570" r:id="rId266"/>
    <hyperlink ref="F3573" r:id="rId267"/>
    <hyperlink ref="F3594" r:id="rId268"/>
    <hyperlink ref="F3600" r:id="rId269"/>
    <hyperlink ref="F3615" r:id="rId270"/>
    <hyperlink ref="F3622" r:id="rId271"/>
    <hyperlink ref="F3632" r:id="rId272"/>
    <hyperlink ref="F3641" r:id="rId273"/>
    <hyperlink ref="F3680" r:id="rId274"/>
    <hyperlink ref="F3683" r:id="rId275"/>
    <hyperlink ref="F3722" r:id="rId276"/>
    <hyperlink ref="F3790" r:id="rId277"/>
    <hyperlink ref="F3913" r:id="rId278"/>
    <hyperlink ref="F3918" r:id="rId279"/>
    <hyperlink ref="F3929" r:id="rId280"/>
    <hyperlink ref="F3932" r:id="rId281"/>
    <hyperlink ref="F3935" r:id="rId282"/>
    <hyperlink ref="F3938" r:id="rId283"/>
    <hyperlink ref="F3950" r:id="rId284"/>
    <hyperlink ref="F3956" r:id="rId285"/>
    <hyperlink ref="F3983" r:id="rId286"/>
    <hyperlink ref="F3992" r:id="rId287"/>
    <hyperlink ref="F4186" r:id="rId288"/>
    <hyperlink ref="F4197" r:id="rId289"/>
    <hyperlink ref="F4282" r:id="rId290"/>
    <hyperlink ref="F4286" r:id="rId291"/>
    <hyperlink ref="F4289" r:id="rId292"/>
    <hyperlink ref="F4292" r:id="rId293"/>
    <hyperlink ref="F4295" r:id="rId294"/>
    <hyperlink ref="F4511" r:id="rId295"/>
    <hyperlink ref="F4518" r:id="rId296"/>
    <hyperlink ref="F4625" r:id="rId297"/>
    <hyperlink ref="F4710" r:id="rId298"/>
    <hyperlink ref="F4787" r:id="rId299"/>
    <hyperlink ref="F4790" r:id="rId300"/>
    <hyperlink ref="F4793" r:id="rId301"/>
    <hyperlink ref="F4803" r:id="rId302"/>
    <hyperlink ref="F4806" r:id="rId303"/>
    <hyperlink ref="F4809" r:id="rId304"/>
    <hyperlink ref="F5090" r:id="rId305"/>
    <hyperlink ref="F5197" r:id="rId306"/>
    <hyperlink ref="F5200" r:id="rId307"/>
    <hyperlink ref="F5203" r:id="rId308"/>
    <hyperlink ref="F5240" r:id="rId309"/>
    <hyperlink ref="F5256" r:id="rId310"/>
    <hyperlink ref="F5272" r:id="rId311"/>
    <hyperlink ref="F5300" r:id="rId312"/>
    <hyperlink ref="F5322" r:id="rId313"/>
    <hyperlink ref="F5328" r:id="rId314"/>
    <hyperlink ref="F5376" r:id="rId315"/>
    <hyperlink ref="F5442" r:id="rId316"/>
    <hyperlink ref="F5529" r:id="rId317"/>
    <hyperlink ref="F5532" r:id="rId318"/>
    <hyperlink ref="F5535" r:id="rId319"/>
    <hyperlink ref="F5548" r:id="rId320"/>
    <hyperlink ref="F5619" r:id="rId321"/>
    <hyperlink ref="F5622" r:id="rId322"/>
    <hyperlink ref="F5630" r:id="rId32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89</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5194</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35.25" customHeight="1">
      <c r="A29" s="120"/>
      <c r="B29" s="121"/>
      <c r="C29" s="120"/>
      <c r="D29" s="120"/>
      <c r="E29" s="432" t="s">
        <v>5195</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ROUND(J101,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ROUND((SUM(BE101:BE246)),  2)</f>
        <v>0</v>
      </c>
      <c r="G35" s="38"/>
      <c r="H35" s="38"/>
      <c r="I35" s="130">
        <v>0.21</v>
      </c>
      <c r="J35" s="129">
        <f>ROUND(((SUM(BE101:BE246))*I35),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ROUND((SUM(BF101:BF246)),  2)</f>
        <v>0</v>
      </c>
      <c r="G36" s="38"/>
      <c r="H36" s="38"/>
      <c r="I36" s="130">
        <v>0.12</v>
      </c>
      <c r="J36" s="129">
        <f>ROUND(((SUM(BF101:BF246))*I36),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ROUND((SUM(BG101:BG246)),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ROUND((SUM(BH101:BH246)),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ROUND((SUM(BI101:BI246)),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01.02 - Zdravotně technické instalace</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J101</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5196</v>
      </c>
      <c r="E64" s="149"/>
      <c r="F64" s="149"/>
      <c r="G64" s="149"/>
      <c r="H64" s="149"/>
      <c r="I64" s="149"/>
      <c r="J64" s="150">
        <f>J102</f>
        <v>0</v>
      </c>
      <c r="K64" s="147"/>
      <c r="L64" s="151"/>
    </row>
    <row r="65" spans="1:31" s="10" customFormat="1" ht="19.899999999999999" customHeight="1">
      <c r="B65" s="153"/>
      <c r="C65" s="101"/>
      <c r="D65" s="154" t="s">
        <v>5197</v>
      </c>
      <c r="E65" s="155"/>
      <c r="F65" s="155"/>
      <c r="G65" s="155"/>
      <c r="H65" s="155"/>
      <c r="I65" s="155"/>
      <c r="J65" s="156">
        <f>J103</f>
        <v>0</v>
      </c>
      <c r="K65" s="101"/>
      <c r="L65" s="157"/>
    </row>
    <row r="66" spans="1:31" s="10" customFormat="1" ht="14.85" customHeight="1">
      <c r="B66" s="153"/>
      <c r="C66" s="101"/>
      <c r="D66" s="154" t="s">
        <v>5198</v>
      </c>
      <c r="E66" s="155"/>
      <c r="F66" s="155"/>
      <c r="G66" s="155"/>
      <c r="H66" s="155"/>
      <c r="I66" s="155"/>
      <c r="J66" s="156">
        <f>J104</f>
        <v>0</v>
      </c>
      <c r="K66" s="101"/>
      <c r="L66" s="157"/>
    </row>
    <row r="67" spans="1:31" s="10" customFormat="1" ht="14.85" customHeight="1">
      <c r="B67" s="153"/>
      <c r="C67" s="101"/>
      <c r="D67" s="154" t="s">
        <v>5199</v>
      </c>
      <c r="E67" s="155"/>
      <c r="F67" s="155"/>
      <c r="G67" s="155"/>
      <c r="H67" s="155"/>
      <c r="I67" s="155"/>
      <c r="J67" s="156">
        <f>J111</f>
        <v>0</v>
      </c>
      <c r="K67" s="101"/>
      <c r="L67" s="157"/>
    </row>
    <row r="68" spans="1:31" s="10" customFormat="1" ht="14.85" customHeight="1">
      <c r="B68" s="153"/>
      <c r="C68" s="101"/>
      <c r="D68" s="154" t="s">
        <v>5200</v>
      </c>
      <c r="E68" s="155"/>
      <c r="F68" s="155"/>
      <c r="G68" s="155"/>
      <c r="H68" s="155"/>
      <c r="I68" s="155"/>
      <c r="J68" s="156">
        <f>J145</f>
        <v>0</v>
      </c>
      <c r="K68" s="101"/>
      <c r="L68" s="157"/>
    </row>
    <row r="69" spans="1:31" s="10" customFormat="1" ht="14.85" customHeight="1">
      <c r="B69" s="153"/>
      <c r="C69" s="101"/>
      <c r="D69" s="154" t="s">
        <v>5201</v>
      </c>
      <c r="E69" s="155"/>
      <c r="F69" s="155"/>
      <c r="G69" s="155"/>
      <c r="H69" s="155"/>
      <c r="I69" s="155"/>
      <c r="J69" s="156">
        <f>J158</f>
        <v>0</v>
      </c>
      <c r="K69" s="101"/>
      <c r="L69" s="157"/>
    </row>
    <row r="70" spans="1:31" s="10" customFormat="1" ht="14.85" customHeight="1">
      <c r="B70" s="153"/>
      <c r="C70" s="101"/>
      <c r="D70" s="154" t="s">
        <v>5202</v>
      </c>
      <c r="E70" s="155"/>
      <c r="F70" s="155"/>
      <c r="G70" s="155"/>
      <c r="H70" s="155"/>
      <c r="I70" s="155"/>
      <c r="J70" s="156">
        <f>J167</f>
        <v>0</v>
      </c>
      <c r="K70" s="101"/>
      <c r="L70" s="157"/>
    </row>
    <row r="71" spans="1:31" s="10" customFormat="1" ht="14.85" customHeight="1">
      <c r="B71" s="153"/>
      <c r="C71" s="101"/>
      <c r="D71" s="154" t="s">
        <v>5203</v>
      </c>
      <c r="E71" s="155"/>
      <c r="F71" s="155"/>
      <c r="G71" s="155"/>
      <c r="H71" s="155"/>
      <c r="I71" s="155"/>
      <c r="J71" s="156">
        <f>J171</f>
        <v>0</v>
      </c>
      <c r="K71" s="101"/>
      <c r="L71" s="157"/>
    </row>
    <row r="72" spans="1:31" s="10" customFormat="1" ht="19.899999999999999" customHeight="1">
      <c r="B72" s="153"/>
      <c r="C72" s="101"/>
      <c r="D72" s="154" t="s">
        <v>5204</v>
      </c>
      <c r="E72" s="155"/>
      <c r="F72" s="155"/>
      <c r="G72" s="155"/>
      <c r="H72" s="155"/>
      <c r="I72" s="155"/>
      <c r="J72" s="156">
        <f>J174</f>
        <v>0</v>
      </c>
      <c r="K72" s="101"/>
      <c r="L72" s="157"/>
    </row>
    <row r="73" spans="1:31" s="10" customFormat="1" ht="14.85" customHeight="1">
      <c r="B73" s="153"/>
      <c r="C73" s="101"/>
      <c r="D73" s="154" t="s">
        <v>5205</v>
      </c>
      <c r="E73" s="155"/>
      <c r="F73" s="155"/>
      <c r="G73" s="155"/>
      <c r="H73" s="155"/>
      <c r="I73" s="155"/>
      <c r="J73" s="156">
        <f>J175</f>
        <v>0</v>
      </c>
      <c r="K73" s="101"/>
      <c r="L73" s="157"/>
    </row>
    <row r="74" spans="1:31" s="10" customFormat="1" ht="21.75" customHeight="1">
      <c r="B74" s="153"/>
      <c r="C74" s="101"/>
      <c r="D74" s="154" t="s">
        <v>5206</v>
      </c>
      <c r="E74" s="155"/>
      <c r="F74" s="155"/>
      <c r="G74" s="155"/>
      <c r="H74" s="155"/>
      <c r="I74" s="155"/>
      <c r="J74" s="156">
        <f>J176</f>
        <v>0</v>
      </c>
      <c r="K74" s="101"/>
      <c r="L74" s="157"/>
    </row>
    <row r="75" spans="1:31" s="10" customFormat="1" ht="21.75" customHeight="1">
      <c r="B75" s="153"/>
      <c r="C75" s="101"/>
      <c r="D75" s="154" t="s">
        <v>5207</v>
      </c>
      <c r="E75" s="155"/>
      <c r="F75" s="155"/>
      <c r="G75" s="155"/>
      <c r="H75" s="155"/>
      <c r="I75" s="155"/>
      <c r="J75" s="156">
        <f>J178</f>
        <v>0</v>
      </c>
      <c r="K75" s="101"/>
      <c r="L75" s="157"/>
    </row>
    <row r="76" spans="1:31" s="10" customFormat="1" ht="21.75" customHeight="1">
      <c r="B76" s="153"/>
      <c r="C76" s="101"/>
      <c r="D76" s="154" t="s">
        <v>5208</v>
      </c>
      <c r="E76" s="155"/>
      <c r="F76" s="155"/>
      <c r="G76" s="155"/>
      <c r="H76" s="155"/>
      <c r="I76" s="155"/>
      <c r="J76" s="156">
        <f>J180</f>
        <v>0</v>
      </c>
      <c r="K76" s="101"/>
      <c r="L76" s="157"/>
    </row>
    <row r="77" spans="1:31" s="10" customFormat="1" ht="14.85" customHeight="1">
      <c r="B77" s="153"/>
      <c r="C77" s="101"/>
      <c r="D77" s="154" t="s">
        <v>5209</v>
      </c>
      <c r="E77" s="155"/>
      <c r="F77" s="155"/>
      <c r="G77" s="155"/>
      <c r="H77" s="155"/>
      <c r="I77" s="155"/>
      <c r="J77" s="156">
        <f>J184</f>
        <v>0</v>
      </c>
      <c r="K77" s="101"/>
      <c r="L77" s="157"/>
    </row>
    <row r="78" spans="1:31" s="10" customFormat="1" ht="14.85" customHeight="1">
      <c r="B78" s="153"/>
      <c r="C78" s="101"/>
      <c r="D78" s="154" t="s">
        <v>5210</v>
      </c>
      <c r="E78" s="155"/>
      <c r="F78" s="155"/>
      <c r="G78" s="155"/>
      <c r="H78" s="155"/>
      <c r="I78" s="155"/>
      <c r="J78" s="156">
        <f>J210</f>
        <v>0</v>
      </c>
      <c r="K78" s="101"/>
      <c r="L78" s="157"/>
    </row>
    <row r="79" spans="1:31" s="10" customFormat="1" ht="14.85" customHeight="1">
      <c r="B79" s="153"/>
      <c r="C79" s="101"/>
      <c r="D79" s="154" t="s">
        <v>5211</v>
      </c>
      <c r="E79" s="155"/>
      <c r="F79" s="155"/>
      <c r="G79" s="155"/>
      <c r="H79" s="155"/>
      <c r="I79" s="155"/>
      <c r="J79" s="156">
        <f>J244</f>
        <v>0</v>
      </c>
      <c r="K79" s="101"/>
      <c r="L79" s="157"/>
    </row>
    <row r="80" spans="1:31" s="2" customFormat="1" ht="21.75" customHeight="1">
      <c r="A80" s="38"/>
      <c r="B80" s="39"/>
      <c r="C80" s="40"/>
      <c r="D80" s="40"/>
      <c r="E80" s="40"/>
      <c r="F80" s="40"/>
      <c r="G80" s="40"/>
      <c r="H80" s="40"/>
      <c r="I80" s="40"/>
      <c r="J80" s="40"/>
      <c r="K80" s="40"/>
      <c r="L80" s="118"/>
      <c r="S80" s="38"/>
      <c r="T80" s="38"/>
      <c r="U80" s="38"/>
      <c r="V80" s="38"/>
      <c r="W80" s="38"/>
      <c r="X80" s="38"/>
      <c r="Y80" s="38"/>
      <c r="Z80" s="38"/>
      <c r="AA80" s="38"/>
      <c r="AB80" s="38"/>
      <c r="AC80" s="38"/>
      <c r="AD80" s="38"/>
      <c r="AE80" s="38"/>
    </row>
    <row r="81" spans="1:31" s="2" customFormat="1" ht="6.95" customHeight="1">
      <c r="A81" s="38"/>
      <c r="B81" s="51"/>
      <c r="C81" s="52"/>
      <c r="D81" s="52"/>
      <c r="E81" s="52"/>
      <c r="F81" s="52"/>
      <c r="G81" s="52"/>
      <c r="H81" s="52"/>
      <c r="I81" s="52"/>
      <c r="J81" s="52"/>
      <c r="K81" s="52"/>
      <c r="L81" s="118"/>
      <c r="S81" s="38"/>
      <c r="T81" s="38"/>
      <c r="U81" s="38"/>
      <c r="V81" s="38"/>
      <c r="W81" s="38"/>
      <c r="X81" s="38"/>
      <c r="Y81" s="38"/>
      <c r="Z81" s="38"/>
      <c r="AA81" s="38"/>
      <c r="AB81" s="38"/>
      <c r="AC81" s="38"/>
      <c r="AD81" s="38"/>
      <c r="AE81" s="38"/>
    </row>
    <row r="85" spans="1:31" s="2" customFormat="1" ht="6.95" customHeight="1">
      <c r="A85" s="38"/>
      <c r="B85" s="53"/>
      <c r="C85" s="54"/>
      <c r="D85" s="54"/>
      <c r="E85" s="54"/>
      <c r="F85" s="54"/>
      <c r="G85" s="54"/>
      <c r="H85" s="54"/>
      <c r="I85" s="54"/>
      <c r="J85" s="54"/>
      <c r="K85" s="54"/>
      <c r="L85" s="118"/>
      <c r="S85" s="38"/>
      <c r="T85" s="38"/>
      <c r="U85" s="38"/>
      <c r="V85" s="38"/>
      <c r="W85" s="38"/>
      <c r="X85" s="38"/>
      <c r="Y85" s="38"/>
      <c r="Z85" s="38"/>
      <c r="AA85" s="38"/>
      <c r="AB85" s="38"/>
      <c r="AC85" s="38"/>
      <c r="AD85" s="38"/>
      <c r="AE85" s="38"/>
    </row>
    <row r="86" spans="1:31" s="2" customFormat="1" ht="24.95" customHeight="1">
      <c r="A86" s="38"/>
      <c r="B86" s="39"/>
      <c r="C86" s="27" t="s">
        <v>462</v>
      </c>
      <c r="D86" s="40"/>
      <c r="E86" s="40"/>
      <c r="F86" s="40"/>
      <c r="G86" s="40"/>
      <c r="H86" s="40"/>
      <c r="I86" s="40"/>
      <c r="J86" s="40"/>
      <c r="K86" s="40"/>
      <c r="L86" s="118"/>
      <c r="S86" s="38"/>
      <c r="T86" s="38"/>
      <c r="U86" s="38"/>
      <c r="V86" s="38"/>
      <c r="W86" s="38"/>
      <c r="X86" s="38"/>
      <c r="Y86" s="38"/>
      <c r="Z86" s="38"/>
      <c r="AA86" s="38"/>
      <c r="AB86" s="38"/>
      <c r="AC86" s="38"/>
      <c r="AD86" s="38"/>
      <c r="AE86" s="38"/>
    </row>
    <row r="87" spans="1:31" s="2" customFormat="1" ht="6.95" customHeight="1">
      <c r="A87" s="38"/>
      <c r="B87" s="39"/>
      <c r="C87" s="40"/>
      <c r="D87" s="40"/>
      <c r="E87" s="40"/>
      <c r="F87" s="40"/>
      <c r="G87" s="40"/>
      <c r="H87" s="40"/>
      <c r="I87" s="40"/>
      <c r="J87" s="40"/>
      <c r="K87" s="40"/>
      <c r="L87" s="118"/>
      <c r="S87" s="38"/>
      <c r="T87" s="38"/>
      <c r="U87" s="38"/>
      <c r="V87" s="38"/>
      <c r="W87" s="38"/>
      <c r="X87" s="38"/>
      <c r="Y87" s="38"/>
      <c r="Z87" s="38"/>
      <c r="AA87" s="38"/>
      <c r="AB87" s="38"/>
      <c r="AC87" s="38"/>
      <c r="AD87" s="38"/>
      <c r="AE87" s="38"/>
    </row>
    <row r="88" spans="1:31" s="2" customFormat="1" ht="12" customHeight="1">
      <c r="A88" s="38"/>
      <c r="B88" s="39"/>
      <c r="C88" s="33" t="s">
        <v>16</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26.25" customHeight="1">
      <c r="A89" s="38"/>
      <c r="B89" s="39"/>
      <c r="C89" s="40"/>
      <c r="D89" s="40"/>
      <c r="E89" s="433" t="str">
        <f>E7</f>
        <v>Novostavba objektu Domova se zvláštním režimem, ulice Benešova, Domažlice</v>
      </c>
      <c r="F89" s="434"/>
      <c r="G89" s="434"/>
      <c r="H89" s="434"/>
      <c r="I89" s="40"/>
      <c r="J89" s="40"/>
      <c r="K89" s="40"/>
      <c r="L89" s="118"/>
      <c r="S89" s="38"/>
      <c r="T89" s="38"/>
      <c r="U89" s="38"/>
      <c r="V89" s="38"/>
      <c r="W89" s="38"/>
      <c r="X89" s="38"/>
      <c r="Y89" s="38"/>
      <c r="Z89" s="38"/>
      <c r="AA89" s="38"/>
      <c r="AB89" s="38"/>
      <c r="AC89" s="38"/>
      <c r="AD89" s="38"/>
      <c r="AE89" s="38"/>
    </row>
    <row r="90" spans="1:31" s="1" customFormat="1" ht="12" customHeight="1">
      <c r="B90" s="25"/>
      <c r="C90" s="33" t="s">
        <v>147</v>
      </c>
      <c r="D90" s="26"/>
      <c r="E90" s="26"/>
      <c r="F90" s="26"/>
      <c r="G90" s="26"/>
      <c r="H90" s="26"/>
      <c r="I90" s="26"/>
      <c r="J90" s="26"/>
      <c r="K90" s="26"/>
      <c r="L90" s="24"/>
    </row>
    <row r="91" spans="1:31" s="2" customFormat="1" ht="16.5" customHeight="1">
      <c r="A91" s="38"/>
      <c r="B91" s="39"/>
      <c r="C91" s="40"/>
      <c r="D91" s="40"/>
      <c r="E91" s="433" t="s">
        <v>151</v>
      </c>
      <c r="F91" s="435"/>
      <c r="G91" s="435"/>
      <c r="H91" s="435"/>
      <c r="I91" s="40"/>
      <c r="J91" s="40"/>
      <c r="K91" s="40"/>
      <c r="L91" s="118"/>
      <c r="S91" s="38"/>
      <c r="T91" s="38"/>
      <c r="U91" s="38"/>
      <c r="V91" s="38"/>
      <c r="W91" s="38"/>
      <c r="X91" s="38"/>
      <c r="Y91" s="38"/>
      <c r="Z91" s="38"/>
      <c r="AA91" s="38"/>
      <c r="AB91" s="38"/>
      <c r="AC91" s="38"/>
      <c r="AD91" s="38"/>
      <c r="AE91" s="38"/>
    </row>
    <row r="92" spans="1:31" s="2" customFormat="1" ht="12" customHeight="1">
      <c r="A92" s="38"/>
      <c r="B92" s="39"/>
      <c r="C92" s="33" t="s">
        <v>155</v>
      </c>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16.5" customHeight="1">
      <c r="A93" s="38"/>
      <c r="B93" s="39"/>
      <c r="C93" s="40"/>
      <c r="D93" s="40"/>
      <c r="E93" s="387" t="str">
        <f>E11</f>
        <v>SO 01.02 - Zdravotně technické instalace</v>
      </c>
      <c r="F93" s="435"/>
      <c r="G93" s="435"/>
      <c r="H93" s="435"/>
      <c r="I93" s="40"/>
      <c r="J93" s="40"/>
      <c r="K93" s="40"/>
      <c r="L93" s="118"/>
      <c r="S93" s="38"/>
      <c r="T93" s="38"/>
      <c r="U93" s="38"/>
      <c r="V93" s="38"/>
      <c r="W93" s="38"/>
      <c r="X93" s="38"/>
      <c r="Y93" s="38"/>
      <c r="Z93" s="38"/>
      <c r="AA93" s="38"/>
      <c r="AB93" s="38"/>
      <c r="AC93" s="38"/>
      <c r="AD93" s="38"/>
      <c r="AE93" s="38"/>
    </row>
    <row r="94" spans="1:31" s="2" customFormat="1" ht="6.95" customHeight="1">
      <c r="A94" s="38"/>
      <c r="B94" s="39"/>
      <c r="C94" s="40"/>
      <c r="D94" s="40"/>
      <c r="E94" s="40"/>
      <c r="F94" s="40"/>
      <c r="G94" s="40"/>
      <c r="H94" s="40"/>
      <c r="I94" s="40"/>
      <c r="J94" s="40"/>
      <c r="K94" s="40"/>
      <c r="L94" s="118"/>
      <c r="S94" s="38"/>
      <c r="T94" s="38"/>
      <c r="U94" s="38"/>
      <c r="V94" s="38"/>
      <c r="W94" s="38"/>
      <c r="X94" s="38"/>
      <c r="Y94" s="38"/>
      <c r="Z94" s="38"/>
      <c r="AA94" s="38"/>
      <c r="AB94" s="38"/>
      <c r="AC94" s="38"/>
      <c r="AD94" s="38"/>
      <c r="AE94" s="38"/>
    </row>
    <row r="95" spans="1:31" s="2" customFormat="1" ht="12" customHeight="1">
      <c r="A95" s="38"/>
      <c r="B95" s="39"/>
      <c r="C95" s="33" t="s">
        <v>21</v>
      </c>
      <c r="D95" s="40"/>
      <c r="E95" s="40"/>
      <c r="F95" s="31" t="str">
        <f>F14</f>
        <v>Benešova ulice, Domažlice</v>
      </c>
      <c r="G95" s="40"/>
      <c r="H95" s="40"/>
      <c r="I95" s="33" t="s">
        <v>23</v>
      </c>
      <c r="J95" s="63" t="str">
        <f>IF(J14="","",J14)</f>
        <v>22. 6. 2024</v>
      </c>
      <c r="K95" s="40"/>
      <c r="L95" s="118"/>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8"/>
      <c r="S96" s="38"/>
      <c r="T96" s="38"/>
      <c r="U96" s="38"/>
      <c r="V96" s="38"/>
      <c r="W96" s="38"/>
      <c r="X96" s="38"/>
      <c r="Y96" s="38"/>
      <c r="Z96" s="38"/>
      <c r="AA96" s="38"/>
      <c r="AB96" s="38"/>
      <c r="AC96" s="38"/>
      <c r="AD96" s="38"/>
      <c r="AE96" s="38"/>
    </row>
    <row r="97" spans="1:65" s="2" customFormat="1" ht="40.15" customHeight="1">
      <c r="A97" s="38"/>
      <c r="B97" s="39"/>
      <c r="C97" s="33" t="s">
        <v>25</v>
      </c>
      <c r="D97" s="40"/>
      <c r="E97" s="40"/>
      <c r="F97" s="31" t="str">
        <f>E17</f>
        <v>Město Domažlice, náměstí Míru 1, 344 20 Domažlice</v>
      </c>
      <c r="G97" s="40"/>
      <c r="H97" s="40"/>
      <c r="I97" s="33" t="s">
        <v>31</v>
      </c>
      <c r="J97" s="36" t="str">
        <f>E23</f>
        <v>MEPRO s.r.o., nám.Před bateriemi 912/6, Praha 6</v>
      </c>
      <c r="K97" s="40"/>
      <c r="L97" s="118"/>
      <c r="S97" s="38"/>
      <c r="T97" s="38"/>
      <c r="U97" s="38"/>
      <c r="V97" s="38"/>
      <c r="W97" s="38"/>
      <c r="X97" s="38"/>
      <c r="Y97" s="38"/>
      <c r="Z97" s="38"/>
      <c r="AA97" s="38"/>
      <c r="AB97" s="38"/>
      <c r="AC97" s="38"/>
      <c r="AD97" s="38"/>
      <c r="AE97" s="38"/>
    </row>
    <row r="98" spans="1:65" s="2" customFormat="1" ht="40.15" customHeight="1">
      <c r="A98" s="38"/>
      <c r="B98" s="39"/>
      <c r="C98" s="33" t="s">
        <v>29</v>
      </c>
      <c r="D98" s="40"/>
      <c r="E98" s="40"/>
      <c r="F98" s="31" t="str">
        <f>IF(E20="","",E20)</f>
        <v>Vyplň údaj</v>
      </c>
      <c r="G98" s="40"/>
      <c r="H98" s="40"/>
      <c r="I98" s="33" t="s">
        <v>34</v>
      </c>
      <c r="J98" s="36" t="str">
        <f>E26</f>
        <v>Tomáš Vašek, Sněhurčina 710, 460 15 Liberec</v>
      </c>
      <c r="K98" s="40"/>
      <c r="L98" s="118"/>
      <c r="S98" s="38"/>
      <c r="T98" s="38"/>
      <c r="U98" s="38"/>
      <c r="V98" s="38"/>
      <c r="W98" s="38"/>
      <c r="X98" s="38"/>
      <c r="Y98" s="38"/>
      <c r="Z98" s="38"/>
      <c r="AA98" s="38"/>
      <c r="AB98" s="38"/>
      <c r="AC98" s="38"/>
      <c r="AD98" s="38"/>
      <c r="AE98" s="38"/>
    </row>
    <row r="99" spans="1:65" s="2" customFormat="1" ht="10.35" customHeight="1">
      <c r="A99" s="38"/>
      <c r="B99" s="39"/>
      <c r="C99" s="40"/>
      <c r="D99" s="40"/>
      <c r="E99" s="40"/>
      <c r="F99" s="40"/>
      <c r="G99" s="40"/>
      <c r="H99" s="40"/>
      <c r="I99" s="40"/>
      <c r="J99" s="40"/>
      <c r="K99" s="40"/>
      <c r="L99" s="118"/>
      <c r="S99" s="38"/>
      <c r="T99" s="38"/>
      <c r="U99" s="38"/>
      <c r="V99" s="38"/>
      <c r="W99" s="38"/>
      <c r="X99" s="38"/>
      <c r="Y99" s="38"/>
      <c r="Z99" s="38"/>
      <c r="AA99" s="38"/>
      <c r="AB99" s="38"/>
      <c r="AC99" s="38"/>
      <c r="AD99" s="38"/>
      <c r="AE99" s="38"/>
    </row>
    <row r="100" spans="1:65" s="11" customFormat="1" ht="29.25" customHeight="1">
      <c r="A100" s="159"/>
      <c r="B100" s="160"/>
      <c r="C100" s="161" t="s">
        <v>505</v>
      </c>
      <c r="D100" s="162" t="s">
        <v>57</v>
      </c>
      <c r="E100" s="162" t="s">
        <v>53</v>
      </c>
      <c r="F100" s="162" t="s">
        <v>54</v>
      </c>
      <c r="G100" s="162" t="s">
        <v>506</v>
      </c>
      <c r="H100" s="162" t="s">
        <v>507</v>
      </c>
      <c r="I100" s="162" t="s">
        <v>508</v>
      </c>
      <c r="J100" s="162" t="s">
        <v>304</v>
      </c>
      <c r="K100" s="163" t="s">
        <v>509</v>
      </c>
      <c r="L100" s="164"/>
      <c r="M100" s="72" t="s">
        <v>19</v>
      </c>
      <c r="N100" s="73" t="s">
        <v>42</v>
      </c>
      <c r="O100" s="73" t="s">
        <v>510</v>
      </c>
      <c r="P100" s="73" t="s">
        <v>511</v>
      </c>
      <c r="Q100" s="73" t="s">
        <v>512</v>
      </c>
      <c r="R100" s="73" t="s">
        <v>513</v>
      </c>
      <c r="S100" s="73" t="s">
        <v>514</v>
      </c>
      <c r="T100" s="74" t="s">
        <v>515</v>
      </c>
      <c r="U100" s="159"/>
      <c r="V100" s="159"/>
      <c r="W100" s="159"/>
      <c r="X100" s="159"/>
      <c r="Y100" s="159"/>
      <c r="Z100" s="159"/>
      <c r="AA100" s="159"/>
      <c r="AB100" s="159"/>
      <c r="AC100" s="159"/>
      <c r="AD100" s="159"/>
      <c r="AE100" s="159"/>
    </row>
    <row r="101" spans="1:65" s="2" customFormat="1" ht="22.9" customHeight="1">
      <c r="A101" s="38"/>
      <c r="B101" s="39"/>
      <c r="C101" s="79" t="s">
        <v>519</v>
      </c>
      <c r="D101" s="40"/>
      <c r="E101" s="40"/>
      <c r="F101" s="40"/>
      <c r="G101" s="40"/>
      <c r="H101" s="40"/>
      <c r="I101" s="40"/>
      <c r="J101" s="165">
        <f>BK101</f>
        <v>0</v>
      </c>
      <c r="K101" s="40"/>
      <c r="L101" s="43"/>
      <c r="M101" s="75"/>
      <c r="N101" s="166"/>
      <c r="O101" s="76"/>
      <c r="P101" s="167">
        <f>P102</f>
        <v>0</v>
      </c>
      <c r="Q101" s="76"/>
      <c r="R101" s="167">
        <f>R102</f>
        <v>0</v>
      </c>
      <c r="S101" s="76"/>
      <c r="T101" s="168">
        <f>T102</f>
        <v>0</v>
      </c>
      <c r="U101" s="38"/>
      <c r="V101" s="38"/>
      <c r="W101" s="38"/>
      <c r="X101" s="38"/>
      <c r="Y101" s="38"/>
      <c r="Z101" s="38"/>
      <c r="AA101" s="38"/>
      <c r="AB101" s="38"/>
      <c r="AC101" s="38"/>
      <c r="AD101" s="38"/>
      <c r="AE101" s="38"/>
      <c r="AT101" s="21" t="s">
        <v>71</v>
      </c>
      <c r="AU101" s="21" t="s">
        <v>311</v>
      </c>
      <c r="BK101" s="169">
        <f>BK102</f>
        <v>0</v>
      </c>
    </row>
    <row r="102" spans="1:65" s="12" customFormat="1" ht="25.9" customHeight="1">
      <c r="B102" s="170"/>
      <c r="C102" s="171"/>
      <c r="D102" s="172" t="s">
        <v>71</v>
      </c>
      <c r="E102" s="173" t="s">
        <v>3369</v>
      </c>
      <c r="F102" s="173" t="s">
        <v>5212</v>
      </c>
      <c r="G102" s="171"/>
      <c r="H102" s="171"/>
      <c r="I102" s="174"/>
      <c r="J102" s="175">
        <f>BK102</f>
        <v>0</v>
      </c>
      <c r="K102" s="171"/>
      <c r="L102" s="176"/>
      <c r="M102" s="177"/>
      <c r="N102" s="178"/>
      <c r="O102" s="178"/>
      <c r="P102" s="179">
        <f>P103+P174</f>
        <v>0</v>
      </c>
      <c r="Q102" s="178"/>
      <c r="R102" s="179">
        <f>R103+R174</f>
        <v>0</v>
      </c>
      <c r="S102" s="178"/>
      <c r="T102" s="180">
        <f>T103+T174</f>
        <v>0</v>
      </c>
      <c r="AR102" s="181" t="s">
        <v>85</v>
      </c>
      <c r="AT102" s="182" t="s">
        <v>71</v>
      </c>
      <c r="AU102" s="182" t="s">
        <v>72</v>
      </c>
      <c r="AY102" s="181" t="s">
        <v>525</v>
      </c>
      <c r="BK102" s="183">
        <f>BK103+BK174</f>
        <v>0</v>
      </c>
    </row>
    <row r="103" spans="1:65" s="12" customFormat="1" ht="22.9" customHeight="1">
      <c r="B103" s="170"/>
      <c r="C103" s="171"/>
      <c r="D103" s="172" t="s">
        <v>71</v>
      </c>
      <c r="E103" s="184" t="s">
        <v>5213</v>
      </c>
      <c r="F103" s="184" t="s">
        <v>5214</v>
      </c>
      <c r="G103" s="171"/>
      <c r="H103" s="171"/>
      <c r="I103" s="174"/>
      <c r="J103" s="185">
        <f>BK103</f>
        <v>0</v>
      </c>
      <c r="K103" s="171"/>
      <c r="L103" s="176"/>
      <c r="M103" s="177"/>
      <c r="N103" s="178"/>
      <c r="O103" s="178"/>
      <c r="P103" s="179">
        <f>P104+P111+P145+P158+P167+P171</f>
        <v>0</v>
      </c>
      <c r="Q103" s="178"/>
      <c r="R103" s="179">
        <f>R104+R111+R145+R158+R167+R171</f>
        <v>0</v>
      </c>
      <c r="S103" s="178"/>
      <c r="T103" s="180">
        <f>T104+T111+T145+T158+T167+T171</f>
        <v>0</v>
      </c>
      <c r="AR103" s="181" t="s">
        <v>79</v>
      </c>
      <c r="AT103" s="182" t="s">
        <v>71</v>
      </c>
      <c r="AU103" s="182" t="s">
        <v>79</v>
      </c>
      <c r="AY103" s="181" t="s">
        <v>525</v>
      </c>
      <c r="BK103" s="183">
        <f>BK104+BK111+BK145+BK158+BK167+BK171</f>
        <v>0</v>
      </c>
    </row>
    <row r="104" spans="1:65" s="12" customFormat="1" ht="20.85" customHeight="1">
      <c r="B104" s="170"/>
      <c r="C104" s="171"/>
      <c r="D104" s="172" t="s">
        <v>71</v>
      </c>
      <c r="E104" s="184" t="s">
        <v>5215</v>
      </c>
      <c r="F104" s="184" t="s">
        <v>5216</v>
      </c>
      <c r="G104" s="171"/>
      <c r="H104" s="171"/>
      <c r="I104" s="174"/>
      <c r="J104" s="185">
        <f>BK104</f>
        <v>0</v>
      </c>
      <c r="K104" s="171"/>
      <c r="L104" s="176"/>
      <c r="M104" s="177"/>
      <c r="N104" s="178"/>
      <c r="O104" s="178"/>
      <c r="P104" s="179">
        <f>SUM(P105:P110)</f>
        <v>0</v>
      </c>
      <c r="Q104" s="178"/>
      <c r="R104" s="179">
        <f>SUM(R105:R110)</f>
        <v>0</v>
      </c>
      <c r="S104" s="178"/>
      <c r="T104" s="180">
        <f>SUM(T105:T110)</f>
        <v>0</v>
      </c>
      <c r="AR104" s="181" t="s">
        <v>79</v>
      </c>
      <c r="AT104" s="182" t="s">
        <v>71</v>
      </c>
      <c r="AU104" s="182" t="s">
        <v>85</v>
      </c>
      <c r="AY104" s="181" t="s">
        <v>525</v>
      </c>
      <c r="BK104" s="183">
        <f>SUM(BK105:BK110)</f>
        <v>0</v>
      </c>
    </row>
    <row r="105" spans="1:65" s="2" customFormat="1" ht="37.9" customHeight="1">
      <c r="A105" s="38"/>
      <c r="B105" s="39"/>
      <c r="C105" s="186" t="s">
        <v>79</v>
      </c>
      <c r="D105" s="186" t="s">
        <v>533</v>
      </c>
      <c r="E105" s="187" t="s">
        <v>5217</v>
      </c>
      <c r="F105" s="188" t="s">
        <v>5218</v>
      </c>
      <c r="G105" s="189" t="s">
        <v>5219</v>
      </c>
      <c r="H105" s="190">
        <v>1</v>
      </c>
      <c r="I105" s="191"/>
      <c r="J105" s="192">
        <f t="shared" ref="J105:J110" si="0">ROUND(I105*H105,2)</f>
        <v>0</v>
      </c>
      <c r="K105" s="188" t="s">
        <v>19</v>
      </c>
      <c r="L105" s="43"/>
      <c r="M105" s="193" t="s">
        <v>19</v>
      </c>
      <c r="N105" s="194" t="s">
        <v>44</v>
      </c>
      <c r="O105" s="68"/>
      <c r="P105" s="195">
        <f t="shared" ref="P105:P110" si="1">O105*H105</f>
        <v>0</v>
      </c>
      <c r="Q105" s="195">
        <v>0</v>
      </c>
      <c r="R105" s="195">
        <f t="shared" ref="R105:R110" si="2">Q105*H105</f>
        <v>0</v>
      </c>
      <c r="S105" s="195">
        <v>0</v>
      </c>
      <c r="T105" s="196">
        <f t="shared" ref="T105:T110" si="3">S105*H105</f>
        <v>0</v>
      </c>
      <c r="U105" s="38"/>
      <c r="V105" s="38"/>
      <c r="W105" s="38"/>
      <c r="X105" s="38"/>
      <c r="Y105" s="38"/>
      <c r="Z105" s="38"/>
      <c r="AA105" s="38"/>
      <c r="AB105" s="38"/>
      <c r="AC105" s="38"/>
      <c r="AD105" s="38"/>
      <c r="AE105" s="38"/>
      <c r="AR105" s="197" t="s">
        <v>537</v>
      </c>
      <c r="AT105" s="197" t="s">
        <v>533</v>
      </c>
      <c r="AU105" s="197" t="s">
        <v>573</v>
      </c>
      <c r="AY105" s="21" t="s">
        <v>525</v>
      </c>
      <c r="BE105" s="198">
        <f t="shared" ref="BE105:BE110" si="4">IF(N105="základní",J105,0)</f>
        <v>0</v>
      </c>
      <c r="BF105" s="198">
        <f t="shared" ref="BF105:BF110" si="5">IF(N105="snížená",J105,0)</f>
        <v>0</v>
      </c>
      <c r="BG105" s="198">
        <f t="shared" ref="BG105:BG110" si="6">IF(N105="zákl. přenesená",J105,0)</f>
        <v>0</v>
      </c>
      <c r="BH105" s="198">
        <f t="shared" ref="BH105:BH110" si="7">IF(N105="sníž. přenesená",J105,0)</f>
        <v>0</v>
      </c>
      <c r="BI105" s="198">
        <f t="shared" ref="BI105:BI110" si="8">IF(N105="nulová",J105,0)</f>
        <v>0</v>
      </c>
      <c r="BJ105" s="21" t="s">
        <v>85</v>
      </c>
      <c r="BK105" s="198">
        <f t="shared" ref="BK105:BK110" si="9">ROUND(I105*H105,2)</f>
        <v>0</v>
      </c>
      <c r="BL105" s="21" t="s">
        <v>537</v>
      </c>
      <c r="BM105" s="197" t="s">
        <v>85</v>
      </c>
    </row>
    <row r="106" spans="1:65" s="2" customFormat="1" ht="24.2" customHeight="1">
      <c r="A106" s="38"/>
      <c r="B106" s="39"/>
      <c r="C106" s="186" t="s">
        <v>85</v>
      </c>
      <c r="D106" s="186" t="s">
        <v>533</v>
      </c>
      <c r="E106" s="187" t="s">
        <v>5220</v>
      </c>
      <c r="F106" s="188" t="s">
        <v>5221</v>
      </c>
      <c r="G106" s="189" t="s">
        <v>5219</v>
      </c>
      <c r="H106" s="190">
        <v>2</v>
      </c>
      <c r="I106" s="191"/>
      <c r="J106" s="192">
        <f t="shared" si="0"/>
        <v>0</v>
      </c>
      <c r="K106" s="188" t="s">
        <v>19</v>
      </c>
      <c r="L106" s="43"/>
      <c r="M106" s="193" t="s">
        <v>19</v>
      </c>
      <c r="N106" s="194" t="s">
        <v>44</v>
      </c>
      <c r="O106" s="68"/>
      <c r="P106" s="195">
        <f t="shared" si="1"/>
        <v>0</v>
      </c>
      <c r="Q106" s="195">
        <v>0</v>
      </c>
      <c r="R106" s="195">
        <f t="shared" si="2"/>
        <v>0</v>
      </c>
      <c r="S106" s="195">
        <v>0</v>
      </c>
      <c r="T106" s="196">
        <f t="shared" si="3"/>
        <v>0</v>
      </c>
      <c r="U106" s="38"/>
      <c r="V106" s="38"/>
      <c r="W106" s="38"/>
      <c r="X106" s="38"/>
      <c r="Y106" s="38"/>
      <c r="Z106" s="38"/>
      <c r="AA106" s="38"/>
      <c r="AB106" s="38"/>
      <c r="AC106" s="38"/>
      <c r="AD106" s="38"/>
      <c r="AE106" s="38"/>
      <c r="AR106" s="197" t="s">
        <v>537</v>
      </c>
      <c r="AT106" s="197" t="s">
        <v>533</v>
      </c>
      <c r="AU106" s="197" t="s">
        <v>573</v>
      </c>
      <c r="AY106" s="21" t="s">
        <v>525</v>
      </c>
      <c r="BE106" s="198">
        <f t="shared" si="4"/>
        <v>0</v>
      </c>
      <c r="BF106" s="198">
        <f t="shared" si="5"/>
        <v>0</v>
      </c>
      <c r="BG106" s="198">
        <f t="shared" si="6"/>
        <v>0</v>
      </c>
      <c r="BH106" s="198">
        <f t="shared" si="7"/>
        <v>0</v>
      </c>
      <c r="BI106" s="198">
        <f t="shared" si="8"/>
        <v>0</v>
      </c>
      <c r="BJ106" s="21" t="s">
        <v>85</v>
      </c>
      <c r="BK106" s="198">
        <f t="shared" si="9"/>
        <v>0</v>
      </c>
      <c r="BL106" s="21" t="s">
        <v>537</v>
      </c>
      <c r="BM106" s="197" t="s">
        <v>537</v>
      </c>
    </row>
    <row r="107" spans="1:65" s="2" customFormat="1" ht="66.75" customHeight="1">
      <c r="A107" s="38"/>
      <c r="B107" s="39"/>
      <c r="C107" s="186" t="s">
        <v>573</v>
      </c>
      <c r="D107" s="186" t="s">
        <v>533</v>
      </c>
      <c r="E107" s="187" t="s">
        <v>5222</v>
      </c>
      <c r="F107" s="188" t="s">
        <v>5223</v>
      </c>
      <c r="G107" s="189" t="s">
        <v>5219</v>
      </c>
      <c r="H107" s="190">
        <v>1</v>
      </c>
      <c r="I107" s="191"/>
      <c r="J107" s="192">
        <f t="shared" si="0"/>
        <v>0</v>
      </c>
      <c r="K107" s="188" t="s">
        <v>19</v>
      </c>
      <c r="L107" s="43"/>
      <c r="M107" s="193" t="s">
        <v>19</v>
      </c>
      <c r="N107" s="194" t="s">
        <v>44</v>
      </c>
      <c r="O107" s="68"/>
      <c r="P107" s="195">
        <f t="shared" si="1"/>
        <v>0</v>
      </c>
      <c r="Q107" s="195">
        <v>0</v>
      </c>
      <c r="R107" s="195">
        <f t="shared" si="2"/>
        <v>0</v>
      </c>
      <c r="S107" s="195">
        <v>0</v>
      </c>
      <c r="T107" s="196">
        <f t="shared" si="3"/>
        <v>0</v>
      </c>
      <c r="U107" s="38"/>
      <c r="V107" s="38"/>
      <c r="W107" s="38"/>
      <c r="X107" s="38"/>
      <c r="Y107" s="38"/>
      <c r="Z107" s="38"/>
      <c r="AA107" s="38"/>
      <c r="AB107" s="38"/>
      <c r="AC107" s="38"/>
      <c r="AD107" s="38"/>
      <c r="AE107" s="38"/>
      <c r="AR107" s="197" t="s">
        <v>537</v>
      </c>
      <c r="AT107" s="197" t="s">
        <v>533</v>
      </c>
      <c r="AU107" s="197" t="s">
        <v>573</v>
      </c>
      <c r="AY107" s="21" t="s">
        <v>525</v>
      </c>
      <c r="BE107" s="198">
        <f t="shared" si="4"/>
        <v>0</v>
      </c>
      <c r="BF107" s="198">
        <f t="shared" si="5"/>
        <v>0</v>
      </c>
      <c r="BG107" s="198">
        <f t="shared" si="6"/>
        <v>0</v>
      </c>
      <c r="BH107" s="198">
        <f t="shared" si="7"/>
        <v>0</v>
      </c>
      <c r="BI107" s="198">
        <f t="shared" si="8"/>
        <v>0</v>
      </c>
      <c r="BJ107" s="21" t="s">
        <v>85</v>
      </c>
      <c r="BK107" s="198">
        <f t="shared" si="9"/>
        <v>0</v>
      </c>
      <c r="BL107" s="21" t="s">
        <v>537</v>
      </c>
      <c r="BM107" s="197" t="s">
        <v>645</v>
      </c>
    </row>
    <row r="108" spans="1:65" s="2" customFormat="1" ht="16.5" customHeight="1">
      <c r="A108" s="38"/>
      <c r="B108" s="39"/>
      <c r="C108" s="186" t="s">
        <v>537</v>
      </c>
      <c r="D108" s="186" t="s">
        <v>533</v>
      </c>
      <c r="E108" s="187" t="s">
        <v>5224</v>
      </c>
      <c r="F108" s="188" t="s">
        <v>5225</v>
      </c>
      <c r="G108" s="189" t="s">
        <v>128</v>
      </c>
      <c r="H108" s="190">
        <v>3</v>
      </c>
      <c r="I108" s="191"/>
      <c r="J108" s="192">
        <f t="shared" si="0"/>
        <v>0</v>
      </c>
      <c r="K108" s="188" t="s">
        <v>19</v>
      </c>
      <c r="L108" s="43"/>
      <c r="M108" s="193" t="s">
        <v>19</v>
      </c>
      <c r="N108" s="194" t="s">
        <v>44</v>
      </c>
      <c r="O108" s="68"/>
      <c r="P108" s="195">
        <f t="shared" si="1"/>
        <v>0</v>
      </c>
      <c r="Q108" s="195">
        <v>0</v>
      </c>
      <c r="R108" s="195">
        <f t="shared" si="2"/>
        <v>0</v>
      </c>
      <c r="S108" s="195">
        <v>0</v>
      </c>
      <c r="T108" s="196">
        <f t="shared" si="3"/>
        <v>0</v>
      </c>
      <c r="U108" s="38"/>
      <c r="V108" s="38"/>
      <c r="W108" s="38"/>
      <c r="X108" s="38"/>
      <c r="Y108" s="38"/>
      <c r="Z108" s="38"/>
      <c r="AA108" s="38"/>
      <c r="AB108" s="38"/>
      <c r="AC108" s="38"/>
      <c r="AD108" s="38"/>
      <c r="AE108" s="38"/>
      <c r="AR108" s="197" t="s">
        <v>537</v>
      </c>
      <c r="AT108" s="197" t="s">
        <v>533</v>
      </c>
      <c r="AU108" s="197" t="s">
        <v>573</v>
      </c>
      <c r="AY108" s="21" t="s">
        <v>525</v>
      </c>
      <c r="BE108" s="198">
        <f t="shared" si="4"/>
        <v>0</v>
      </c>
      <c r="BF108" s="198">
        <f t="shared" si="5"/>
        <v>0</v>
      </c>
      <c r="BG108" s="198">
        <f t="shared" si="6"/>
        <v>0</v>
      </c>
      <c r="BH108" s="198">
        <f t="shared" si="7"/>
        <v>0</v>
      </c>
      <c r="BI108" s="198">
        <f t="shared" si="8"/>
        <v>0</v>
      </c>
      <c r="BJ108" s="21" t="s">
        <v>85</v>
      </c>
      <c r="BK108" s="198">
        <f t="shared" si="9"/>
        <v>0</v>
      </c>
      <c r="BL108" s="21" t="s">
        <v>537</v>
      </c>
      <c r="BM108" s="197" t="s">
        <v>674</v>
      </c>
    </row>
    <row r="109" spans="1:65" s="2" customFormat="1" ht="16.5" customHeight="1">
      <c r="A109" s="38"/>
      <c r="B109" s="39"/>
      <c r="C109" s="186" t="s">
        <v>646</v>
      </c>
      <c r="D109" s="186" t="s">
        <v>533</v>
      </c>
      <c r="E109" s="187" t="s">
        <v>5226</v>
      </c>
      <c r="F109" s="188" t="s">
        <v>5227</v>
      </c>
      <c r="G109" s="189" t="s">
        <v>5219</v>
      </c>
      <c r="H109" s="190">
        <v>2</v>
      </c>
      <c r="I109" s="191"/>
      <c r="J109" s="192">
        <f t="shared" si="0"/>
        <v>0</v>
      </c>
      <c r="K109" s="188" t="s">
        <v>19</v>
      </c>
      <c r="L109" s="43"/>
      <c r="M109" s="193" t="s">
        <v>19</v>
      </c>
      <c r="N109" s="194" t="s">
        <v>44</v>
      </c>
      <c r="O109" s="68"/>
      <c r="P109" s="195">
        <f t="shared" si="1"/>
        <v>0</v>
      </c>
      <c r="Q109" s="195">
        <v>0</v>
      </c>
      <c r="R109" s="195">
        <f t="shared" si="2"/>
        <v>0</v>
      </c>
      <c r="S109" s="195">
        <v>0</v>
      </c>
      <c r="T109" s="196">
        <f t="shared" si="3"/>
        <v>0</v>
      </c>
      <c r="U109" s="38"/>
      <c r="V109" s="38"/>
      <c r="W109" s="38"/>
      <c r="X109" s="38"/>
      <c r="Y109" s="38"/>
      <c r="Z109" s="38"/>
      <c r="AA109" s="38"/>
      <c r="AB109" s="38"/>
      <c r="AC109" s="38"/>
      <c r="AD109" s="38"/>
      <c r="AE109" s="38"/>
      <c r="AR109" s="197" t="s">
        <v>537</v>
      </c>
      <c r="AT109" s="197" t="s">
        <v>533</v>
      </c>
      <c r="AU109" s="197" t="s">
        <v>573</v>
      </c>
      <c r="AY109" s="21" t="s">
        <v>525</v>
      </c>
      <c r="BE109" s="198">
        <f t="shared" si="4"/>
        <v>0</v>
      </c>
      <c r="BF109" s="198">
        <f t="shared" si="5"/>
        <v>0</v>
      </c>
      <c r="BG109" s="198">
        <f t="shared" si="6"/>
        <v>0</v>
      </c>
      <c r="BH109" s="198">
        <f t="shared" si="7"/>
        <v>0</v>
      </c>
      <c r="BI109" s="198">
        <f t="shared" si="8"/>
        <v>0</v>
      </c>
      <c r="BJ109" s="21" t="s">
        <v>85</v>
      </c>
      <c r="BK109" s="198">
        <f t="shared" si="9"/>
        <v>0</v>
      </c>
      <c r="BL109" s="21" t="s">
        <v>537</v>
      </c>
      <c r="BM109" s="197" t="s">
        <v>443</v>
      </c>
    </row>
    <row r="110" spans="1:65" s="2" customFormat="1" ht="16.5" customHeight="1">
      <c r="A110" s="38"/>
      <c r="B110" s="39"/>
      <c r="C110" s="186" t="s">
        <v>645</v>
      </c>
      <c r="D110" s="186" t="s">
        <v>533</v>
      </c>
      <c r="E110" s="187" t="s">
        <v>5228</v>
      </c>
      <c r="F110" s="188" t="s">
        <v>5229</v>
      </c>
      <c r="G110" s="189" t="s">
        <v>5219</v>
      </c>
      <c r="H110" s="190">
        <v>1</v>
      </c>
      <c r="I110" s="191"/>
      <c r="J110" s="192">
        <f t="shared" si="0"/>
        <v>0</v>
      </c>
      <c r="K110" s="188" t="s">
        <v>19</v>
      </c>
      <c r="L110" s="43"/>
      <c r="M110" s="193" t="s">
        <v>19</v>
      </c>
      <c r="N110" s="194" t="s">
        <v>44</v>
      </c>
      <c r="O110" s="68"/>
      <c r="P110" s="195">
        <f t="shared" si="1"/>
        <v>0</v>
      </c>
      <c r="Q110" s="195">
        <v>0</v>
      </c>
      <c r="R110" s="195">
        <f t="shared" si="2"/>
        <v>0</v>
      </c>
      <c r="S110" s="195">
        <v>0</v>
      </c>
      <c r="T110" s="196">
        <f t="shared" si="3"/>
        <v>0</v>
      </c>
      <c r="U110" s="38"/>
      <c r="V110" s="38"/>
      <c r="W110" s="38"/>
      <c r="X110" s="38"/>
      <c r="Y110" s="38"/>
      <c r="Z110" s="38"/>
      <c r="AA110" s="38"/>
      <c r="AB110" s="38"/>
      <c r="AC110" s="38"/>
      <c r="AD110" s="38"/>
      <c r="AE110" s="38"/>
      <c r="AR110" s="197" t="s">
        <v>537</v>
      </c>
      <c r="AT110" s="197" t="s">
        <v>533</v>
      </c>
      <c r="AU110" s="197" t="s">
        <v>573</v>
      </c>
      <c r="AY110" s="21" t="s">
        <v>525</v>
      </c>
      <c r="BE110" s="198">
        <f t="shared" si="4"/>
        <v>0</v>
      </c>
      <c r="BF110" s="198">
        <f t="shared" si="5"/>
        <v>0</v>
      </c>
      <c r="BG110" s="198">
        <f t="shared" si="6"/>
        <v>0</v>
      </c>
      <c r="BH110" s="198">
        <f t="shared" si="7"/>
        <v>0</v>
      </c>
      <c r="BI110" s="198">
        <f t="shared" si="8"/>
        <v>0</v>
      </c>
      <c r="BJ110" s="21" t="s">
        <v>85</v>
      </c>
      <c r="BK110" s="198">
        <f t="shared" si="9"/>
        <v>0</v>
      </c>
      <c r="BL110" s="21" t="s">
        <v>537</v>
      </c>
      <c r="BM110" s="197" t="s">
        <v>8</v>
      </c>
    </row>
    <row r="111" spans="1:65" s="12" customFormat="1" ht="20.85" customHeight="1">
      <c r="B111" s="170"/>
      <c r="C111" s="171"/>
      <c r="D111" s="172" t="s">
        <v>71</v>
      </c>
      <c r="E111" s="184" t="s">
        <v>5230</v>
      </c>
      <c r="F111" s="184" t="s">
        <v>5231</v>
      </c>
      <c r="G111" s="171"/>
      <c r="H111" s="171"/>
      <c r="I111" s="174"/>
      <c r="J111" s="185">
        <f>BK111</f>
        <v>0</v>
      </c>
      <c r="K111" s="171"/>
      <c r="L111" s="176"/>
      <c r="M111" s="177"/>
      <c r="N111" s="178"/>
      <c r="O111" s="178"/>
      <c r="P111" s="179">
        <f>SUM(P112:P144)</f>
        <v>0</v>
      </c>
      <c r="Q111" s="178"/>
      <c r="R111" s="179">
        <f>SUM(R112:R144)</f>
        <v>0</v>
      </c>
      <c r="S111" s="178"/>
      <c r="T111" s="180">
        <f>SUM(T112:T144)</f>
        <v>0</v>
      </c>
      <c r="AR111" s="181" t="s">
        <v>79</v>
      </c>
      <c r="AT111" s="182" t="s">
        <v>71</v>
      </c>
      <c r="AU111" s="182" t="s">
        <v>85</v>
      </c>
      <c r="AY111" s="181" t="s">
        <v>525</v>
      </c>
      <c r="BK111" s="183">
        <f>SUM(BK112:BK144)</f>
        <v>0</v>
      </c>
    </row>
    <row r="112" spans="1:65" s="2" customFormat="1" ht="21.75" customHeight="1">
      <c r="A112" s="38"/>
      <c r="B112" s="39"/>
      <c r="C112" s="186" t="s">
        <v>671</v>
      </c>
      <c r="D112" s="186" t="s">
        <v>533</v>
      </c>
      <c r="E112" s="187" t="s">
        <v>5232</v>
      </c>
      <c r="F112" s="188" t="s">
        <v>5233</v>
      </c>
      <c r="G112" s="189" t="s">
        <v>5219</v>
      </c>
      <c r="H112" s="190">
        <v>1</v>
      </c>
      <c r="I112" s="191"/>
      <c r="J112" s="192">
        <f t="shared" ref="J112:J144" si="10">ROUND(I112*H112,2)</f>
        <v>0</v>
      </c>
      <c r="K112" s="188" t="s">
        <v>19</v>
      </c>
      <c r="L112" s="43"/>
      <c r="M112" s="193" t="s">
        <v>19</v>
      </c>
      <c r="N112" s="194" t="s">
        <v>44</v>
      </c>
      <c r="O112" s="68"/>
      <c r="P112" s="195">
        <f t="shared" ref="P112:P144" si="11">O112*H112</f>
        <v>0</v>
      </c>
      <c r="Q112" s="195">
        <v>0</v>
      </c>
      <c r="R112" s="195">
        <f t="shared" ref="R112:R144" si="12">Q112*H112</f>
        <v>0</v>
      </c>
      <c r="S112" s="195">
        <v>0</v>
      </c>
      <c r="T112" s="196">
        <f t="shared" ref="T112:T144" si="13">S112*H112</f>
        <v>0</v>
      </c>
      <c r="U112" s="38"/>
      <c r="V112" s="38"/>
      <c r="W112" s="38"/>
      <c r="X112" s="38"/>
      <c r="Y112" s="38"/>
      <c r="Z112" s="38"/>
      <c r="AA112" s="38"/>
      <c r="AB112" s="38"/>
      <c r="AC112" s="38"/>
      <c r="AD112" s="38"/>
      <c r="AE112" s="38"/>
      <c r="AR112" s="197" t="s">
        <v>537</v>
      </c>
      <c r="AT112" s="197" t="s">
        <v>533</v>
      </c>
      <c r="AU112" s="197" t="s">
        <v>573</v>
      </c>
      <c r="AY112" s="21" t="s">
        <v>525</v>
      </c>
      <c r="BE112" s="198">
        <f t="shared" ref="BE112:BE144" si="14">IF(N112="základní",J112,0)</f>
        <v>0</v>
      </c>
      <c r="BF112" s="198">
        <f t="shared" ref="BF112:BF144" si="15">IF(N112="snížená",J112,0)</f>
        <v>0</v>
      </c>
      <c r="BG112" s="198">
        <f t="shared" ref="BG112:BG144" si="16">IF(N112="zákl. přenesená",J112,0)</f>
        <v>0</v>
      </c>
      <c r="BH112" s="198">
        <f t="shared" ref="BH112:BH144" si="17">IF(N112="sníž. přenesená",J112,0)</f>
        <v>0</v>
      </c>
      <c r="BI112" s="198">
        <f t="shared" ref="BI112:BI144" si="18">IF(N112="nulová",J112,0)</f>
        <v>0</v>
      </c>
      <c r="BJ112" s="21" t="s">
        <v>85</v>
      </c>
      <c r="BK112" s="198">
        <f t="shared" ref="BK112:BK144" si="19">ROUND(I112*H112,2)</f>
        <v>0</v>
      </c>
      <c r="BL112" s="21" t="s">
        <v>537</v>
      </c>
      <c r="BM112" s="197" t="s">
        <v>722</v>
      </c>
    </row>
    <row r="113" spans="1:65" s="2" customFormat="1" ht="16.5" customHeight="1">
      <c r="A113" s="38"/>
      <c r="B113" s="39"/>
      <c r="C113" s="186" t="s">
        <v>674</v>
      </c>
      <c r="D113" s="186" t="s">
        <v>533</v>
      </c>
      <c r="E113" s="187" t="s">
        <v>5234</v>
      </c>
      <c r="F113" s="188" t="s">
        <v>5235</v>
      </c>
      <c r="G113" s="189" t="s">
        <v>128</v>
      </c>
      <c r="H113" s="190">
        <v>16</v>
      </c>
      <c r="I113" s="191"/>
      <c r="J113" s="192">
        <f t="shared" si="10"/>
        <v>0</v>
      </c>
      <c r="K113" s="188" t="s">
        <v>19</v>
      </c>
      <c r="L113" s="43"/>
      <c r="M113" s="193" t="s">
        <v>19</v>
      </c>
      <c r="N113" s="194" t="s">
        <v>44</v>
      </c>
      <c r="O113" s="68"/>
      <c r="P113" s="195">
        <f t="shared" si="11"/>
        <v>0</v>
      </c>
      <c r="Q113" s="195">
        <v>0</v>
      </c>
      <c r="R113" s="195">
        <f t="shared" si="12"/>
        <v>0</v>
      </c>
      <c r="S113" s="195">
        <v>0</v>
      </c>
      <c r="T113" s="196">
        <f t="shared" si="13"/>
        <v>0</v>
      </c>
      <c r="U113" s="38"/>
      <c r="V113" s="38"/>
      <c r="W113" s="38"/>
      <c r="X113" s="38"/>
      <c r="Y113" s="38"/>
      <c r="Z113" s="38"/>
      <c r="AA113" s="38"/>
      <c r="AB113" s="38"/>
      <c r="AC113" s="38"/>
      <c r="AD113" s="38"/>
      <c r="AE113" s="38"/>
      <c r="AR113" s="197" t="s">
        <v>537</v>
      </c>
      <c r="AT113" s="197" t="s">
        <v>533</v>
      </c>
      <c r="AU113" s="197" t="s">
        <v>573</v>
      </c>
      <c r="AY113" s="21" t="s">
        <v>525</v>
      </c>
      <c r="BE113" s="198">
        <f t="shared" si="14"/>
        <v>0</v>
      </c>
      <c r="BF113" s="198">
        <f t="shared" si="15"/>
        <v>0</v>
      </c>
      <c r="BG113" s="198">
        <f t="shared" si="16"/>
        <v>0</v>
      </c>
      <c r="BH113" s="198">
        <f t="shared" si="17"/>
        <v>0</v>
      </c>
      <c r="BI113" s="198">
        <f t="shared" si="18"/>
        <v>0</v>
      </c>
      <c r="BJ113" s="21" t="s">
        <v>85</v>
      </c>
      <c r="BK113" s="198">
        <f t="shared" si="19"/>
        <v>0</v>
      </c>
      <c r="BL113" s="21" t="s">
        <v>537</v>
      </c>
      <c r="BM113" s="197" t="s">
        <v>642</v>
      </c>
    </row>
    <row r="114" spans="1:65" s="2" customFormat="1" ht="16.5" customHeight="1">
      <c r="A114" s="38"/>
      <c r="B114" s="39"/>
      <c r="C114" s="186" t="s">
        <v>681</v>
      </c>
      <c r="D114" s="186" t="s">
        <v>533</v>
      </c>
      <c r="E114" s="187" t="s">
        <v>5236</v>
      </c>
      <c r="F114" s="188" t="s">
        <v>5237</v>
      </c>
      <c r="G114" s="189" t="s">
        <v>128</v>
      </c>
      <c r="H114" s="190">
        <v>20</v>
      </c>
      <c r="I114" s="191"/>
      <c r="J114" s="192">
        <f t="shared" si="10"/>
        <v>0</v>
      </c>
      <c r="K114" s="188" t="s">
        <v>19</v>
      </c>
      <c r="L114" s="43"/>
      <c r="M114" s="193" t="s">
        <v>19</v>
      </c>
      <c r="N114" s="194" t="s">
        <v>44</v>
      </c>
      <c r="O114" s="68"/>
      <c r="P114" s="195">
        <f t="shared" si="11"/>
        <v>0</v>
      </c>
      <c r="Q114" s="195">
        <v>0</v>
      </c>
      <c r="R114" s="195">
        <f t="shared" si="12"/>
        <v>0</v>
      </c>
      <c r="S114" s="195">
        <v>0</v>
      </c>
      <c r="T114" s="196">
        <f t="shared" si="13"/>
        <v>0</v>
      </c>
      <c r="U114" s="38"/>
      <c r="V114" s="38"/>
      <c r="W114" s="38"/>
      <c r="X114" s="38"/>
      <c r="Y114" s="38"/>
      <c r="Z114" s="38"/>
      <c r="AA114" s="38"/>
      <c r="AB114" s="38"/>
      <c r="AC114" s="38"/>
      <c r="AD114" s="38"/>
      <c r="AE114" s="38"/>
      <c r="AR114" s="197" t="s">
        <v>537</v>
      </c>
      <c r="AT114" s="197" t="s">
        <v>533</v>
      </c>
      <c r="AU114" s="197" t="s">
        <v>573</v>
      </c>
      <c r="AY114" s="21" t="s">
        <v>525</v>
      </c>
      <c r="BE114" s="198">
        <f t="shared" si="14"/>
        <v>0</v>
      </c>
      <c r="BF114" s="198">
        <f t="shared" si="15"/>
        <v>0</v>
      </c>
      <c r="BG114" s="198">
        <f t="shared" si="16"/>
        <v>0</v>
      </c>
      <c r="BH114" s="198">
        <f t="shared" si="17"/>
        <v>0</v>
      </c>
      <c r="BI114" s="198">
        <f t="shared" si="18"/>
        <v>0</v>
      </c>
      <c r="BJ114" s="21" t="s">
        <v>85</v>
      </c>
      <c r="BK114" s="198">
        <f t="shared" si="19"/>
        <v>0</v>
      </c>
      <c r="BL114" s="21" t="s">
        <v>537</v>
      </c>
      <c r="BM114" s="197" t="s">
        <v>745</v>
      </c>
    </row>
    <row r="115" spans="1:65" s="2" customFormat="1" ht="16.5" customHeight="1">
      <c r="A115" s="38"/>
      <c r="B115" s="39"/>
      <c r="C115" s="186" t="s">
        <v>443</v>
      </c>
      <c r="D115" s="186" t="s">
        <v>533</v>
      </c>
      <c r="E115" s="187" t="s">
        <v>5238</v>
      </c>
      <c r="F115" s="188" t="s">
        <v>5239</v>
      </c>
      <c r="G115" s="189" t="s">
        <v>128</v>
      </c>
      <c r="H115" s="190">
        <v>55</v>
      </c>
      <c r="I115" s="191"/>
      <c r="J115" s="192">
        <f t="shared" si="10"/>
        <v>0</v>
      </c>
      <c r="K115" s="188" t="s">
        <v>19</v>
      </c>
      <c r="L115" s="43"/>
      <c r="M115" s="193" t="s">
        <v>19</v>
      </c>
      <c r="N115" s="194" t="s">
        <v>44</v>
      </c>
      <c r="O115" s="68"/>
      <c r="P115" s="195">
        <f t="shared" si="11"/>
        <v>0</v>
      </c>
      <c r="Q115" s="195">
        <v>0</v>
      </c>
      <c r="R115" s="195">
        <f t="shared" si="12"/>
        <v>0</v>
      </c>
      <c r="S115" s="195">
        <v>0</v>
      </c>
      <c r="T115" s="196">
        <f t="shared" si="13"/>
        <v>0</v>
      </c>
      <c r="U115" s="38"/>
      <c r="V115" s="38"/>
      <c r="W115" s="38"/>
      <c r="X115" s="38"/>
      <c r="Y115" s="38"/>
      <c r="Z115" s="38"/>
      <c r="AA115" s="38"/>
      <c r="AB115" s="38"/>
      <c r="AC115" s="38"/>
      <c r="AD115" s="38"/>
      <c r="AE115" s="38"/>
      <c r="AR115" s="197" t="s">
        <v>537</v>
      </c>
      <c r="AT115" s="197" t="s">
        <v>533</v>
      </c>
      <c r="AU115" s="197" t="s">
        <v>573</v>
      </c>
      <c r="AY115" s="21" t="s">
        <v>525</v>
      </c>
      <c r="BE115" s="198">
        <f t="shared" si="14"/>
        <v>0</v>
      </c>
      <c r="BF115" s="198">
        <f t="shared" si="15"/>
        <v>0</v>
      </c>
      <c r="BG115" s="198">
        <f t="shared" si="16"/>
        <v>0</v>
      </c>
      <c r="BH115" s="198">
        <f t="shared" si="17"/>
        <v>0</v>
      </c>
      <c r="BI115" s="198">
        <f t="shared" si="18"/>
        <v>0</v>
      </c>
      <c r="BJ115" s="21" t="s">
        <v>85</v>
      </c>
      <c r="BK115" s="198">
        <f t="shared" si="19"/>
        <v>0</v>
      </c>
      <c r="BL115" s="21" t="s">
        <v>537</v>
      </c>
      <c r="BM115" s="197" t="s">
        <v>659</v>
      </c>
    </row>
    <row r="116" spans="1:65" s="2" customFormat="1" ht="16.5" customHeight="1">
      <c r="A116" s="38"/>
      <c r="B116" s="39"/>
      <c r="C116" s="186" t="s">
        <v>696</v>
      </c>
      <c r="D116" s="186" t="s">
        <v>533</v>
      </c>
      <c r="E116" s="187" t="s">
        <v>5240</v>
      </c>
      <c r="F116" s="188" t="s">
        <v>5241</v>
      </c>
      <c r="G116" s="189" t="s">
        <v>128</v>
      </c>
      <c r="H116" s="190">
        <v>83</v>
      </c>
      <c r="I116" s="191"/>
      <c r="J116" s="192">
        <f t="shared" si="10"/>
        <v>0</v>
      </c>
      <c r="K116" s="188" t="s">
        <v>19</v>
      </c>
      <c r="L116" s="43"/>
      <c r="M116" s="193" t="s">
        <v>19</v>
      </c>
      <c r="N116" s="194" t="s">
        <v>44</v>
      </c>
      <c r="O116" s="68"/>
      <c r="P116" s="195">
        <f t="shared" si="11"/>
        <v>0</v>
      </c>
      <c r="Q116" s="195">
        <v>0</v>
      </c>
      <c r="R116" s="195">
        <f t="shared" si="12"/>
        <v>0</v>
      </c>
      <c r="S116" s="195">
        <v>0</v>
      </c>
      <c r="T116" s="196">
        <f t="shared" si="13"/>
        <v>0</v>
      </c>
      <c r="U116" s="38"/>
      <c r="V116" s="38"/>
      <c r="W116" s="38"/>
      <c r="X116" s="38"/>
      <c r="Y116" s="38"/>
      <c r="Z116" s="38"/>
      <c r="AA116" s="38"/>
      <c r="AB116" s="38"/>
      <c r="AC116" s="38"/>
      <c r="AD116" s="38"/>
      <c r="AE116" s="38"/>
      <c r="AR116" s="197" t="s">
        <v>537</v>
      </c>
      <c r="AT116" s="197" t="s">
        <v>533</v>
      </c>
      <c r="AU116" s="197" t="s">
        <v>573</v>
      </c>
      <c r="AY116" s="21" t="s">
        <v>525</v>
      </c>
      <c r="BE116" s="198">
        <f t="shared" si="14"/>
        <v>0</v>
      </c>
      <c r="BF116" s="198">
        <f t="shared" si="15"/>
        <v>0</v>
      </c>
      <c r="BG116" s="198">
        <f t="shared" si="16"/>
        <v>0</v>
      </c>
      <c r="BH116" s="198">
        <f t="shared" si="17"/>
        <v>0</v>
      </c>
      <c r="BI116" s="198">
        <f t="shared" si="18"/>
        <v>0</v>
      </c>
      <c r="BJ116" s="21" t="s">
        <v>85</v>
      </c>
      <c r="BK116" s="198">
        <f t="shared" si="19"/>
        <v>0</v>
      </c>
      <c r="BL116" s="21" t="s">
        <v>537</v>
      </c>
      <c r="BM116" s="197" t="s">
        <v>779</v>
      </c>
    </row>
    <row r="117" spans="1:65" s="2" customFormat="1" ht="16.5" customHeight="1">
      <c r="A117" s="38"/>
      <c r="B117" s="39"/>
      <c r="C117" s="186" t="s">
        <v>8</v>
      </c>
      <c r="D117" s="186" t="s">
        <v>533</v>
      </c>
      <c r="E117" s="187" t="s">
        <v>5242</v>
      </c>
      <c r="F117" s="188" t="s">
        <v>5243</v>
      </c>
      <c r="G117" s="189" t="s">
        <v>128</v>
      </c>
      <c r="H117" s="190">
        <v>78</v>
      </c>
      <c r="I117" s="191"/>
      <c r="J117" s="192">
        <f t="shared" si="10"/>
        <v>0</v>
      </c>
      <c r="K117" s="188" t="s">
        <v>19</v>
      </c>
      <c r="L117" s="43"/>
      <c r="M117" s="193" t="s">
        <v>19</v>
      </c>
      <c r="N117" s="194" t="s">
        <v>44</v>
      </c>
      <c r="O117" s="68"/>
      <c r="P117" s="195">
        <f t="shared" si="11"/>
        <v>0</v>
      </c>
      <c r="Q117" s="195">
        <v>0</v>
      </c>
      <c r="R117" s="195">
        <f t="shared" si="12"/>
        <v>0</v>
      </c>
      <c r="S117" s="195">
        <v>0</v>
      </c>
      <c r="T117" s="196">
        <f t="shared" si="13"/>
        <v>0</v>
      </c>
      <c r="U117" s="38"/>
      <c r="V117" s="38"/>
      <c r="W117" s="38"/>
      <c r="X117" s="38"/>
      <c r="Y117" s="38"/>
      <c r="Z117" s="38"/>
      <c r="AA117" s="38"/>
      <c r="AB117" s="38"/>
      <c r="AC117" s="38"/>
      <c r="AD117" s="38"/>
      <c r="AE117" s="38"/>
      <c r="AR117" s="197" t="s">
        <v>537</v>
      </c>
      <c r="AT117" s="197" t="s">
        <v>533</v>
      </c>
      <c r="AU117" s="197" t="s">
        <v>573</v>
      </c>
      <c r="AY117" s="21" t="s">
        <v>525</v>
      </c>
      <c r="BE117" s="198">
        <f t="shared" si="14"/>
        <v>0</v>
      </c>
      <c r="BF117" s="198">
        <f t="shared" si="15"/>
        <v>0</v>
      </c>
      <c r="BG117" s="198">
        <f t="shared" si="16"/>
        <v>0</v>
      </c>
      <c r="BH117" s="198">
        <f t="shared" si="17"/>
        <v>0</v>
      </c>
      <c r="BI117" s="198">
        <f t="shared" si="18"/>
        <v>0</v>
      </c>
      <c r="BJ117" s="21" t="s">
        <v>85</v>
      </c>
      <c r="BK117" s="198">
        <f t="shared" si="19"/>
        <v>0</v>
      </c>
      <c r="BL117" s="21" t="s">
        <v>537</v>
      </c>
      <c r="BM117" s="197" t="s">
        <v>787</v>
      </c>
    </row>
    <row r="118" spans="1:65" s="2" customFormat="1" ht="16.5" customHeight="1">
      <c r="A118" s="38"/>
      <c r="B118" s="39"/>
      <c r="C118" s="186" t="s">
        <v>710</v>
      </c>
      <c r="D118" s="186" t="s">
        <v>533</v>
      </c>
      <c r="E118" s="187" t="s">
        <v>5244</v>
      </c>
      <c r="F118" s="188" t="s">
        <v>5245</v>
      </c>
      <c r="G118" s="189" t="s">
        <v>128</v>
      </c>
      <c r="H118" s="190">
        <v>640</v>
      </c>
      <c r="I118" s="191"/>
      <c r="J118" s="192">
        <f t="shared" si="10"/>
        <v>0</v>
      </c>
      <c r="K118" s="188" t="s">
        <v>19</v>
      </c>
      <c r="L118" s="43"/>
      <c r="M118" s="193" t="s">
        <v>19</v>
      </c>
      <c r="N118" s="194" t="s">
        <v>44</v>
      </c>
      <c r="O118" s="68"/>
      <c r="P118" s="195">
        <f t="shared" si="11"/>
        <v>0</v>
      </c>
      <c r="Q118" s="195">
        <v>0</v>
      </c>
      <c r="R118" s="195">
        <f t="shared" si="12"/>
        <v>0</v>
      </c>
      <c r="S118" s="195">
        <v>0</v>
      </c>
      <c r="T118" s="196">
        <f t="shared" si="13"/>
        <v>0</v>
      </c>
      <c r="U118" s="38"/>
      <c r="V118" s="38"/>
      <c r="W118" s="38"/>
      <c r="X118" s="38"/>
      <c r="Y118" s="38"/>
      <c r="Z118" s="38"/>
      <c r="AA118" s="38"/>
      <c r="AB118" s="38"/>
      <c r="AC118" s="38"/>
      <c r="AD118" s="38"/>
      <c r="AE118" s="38"/>
      <c r="AR118" s="197" t="s">
        <v>537</v>
      </c>
      <c r="AT118" s="197" t="s">
        <v>533</v>
      </c>
      <c r="AU118" s="197" t="s">
        <v>573</v>
      </c>
      <c r="AY118" s="21" t="s">
        <v>525</v>
      </c>
      <c r="BE118" s="198">
        <f t="shared" si="14"/>
        <v>0</v>
      </c>
      <c r="BF118" s="198">
        <f t="shared" si="15"/>
        <v>0</v>
      </c>
      <c r="BG118" s="198">
        <f t="shared" si="16"/>
        <v>0</v>
      </c>
      <c r="BH118" s="198">
        <f t="shared" si="17"/>
        <v>0</v>
      </c>
      <c r="BI118" s="198">
        <f t="shared" si="18"/>
        <v>0</v>
      </c>
      <c r="BJ118" s="21" t="s">
        <v>85</v>
      </c>
      <c r="BK118" s="198">
        <f t="shared" si="19"/>
        <v>0</v>
      </c>
      <c r="BL118" s="21" t="s">
        <v>537</v>
      </c>
      <c r="BM118" s="197" t="s">
        <v>802</v>
      </c>
    </row>
    <row r="119" spans="1:65" s="2" customFormat="1" ht="16.5" customHeight="1">
      <c r="A119" s="38"/>
      <c r="B119" s="39"/>
      <c r="C119" s="186" t="s">
        <v>722</v>
      </c>
      <c r="D119" s="186" t="s">
        <v>533</v>
      </c>
      <c r="E119" s="187" t="s">
        <v>5246</v>
      </c>
      <c r="F119" s="188" t="s">
        <v>5247</v>
      </c>
      <c r="G119" s="189" t="s">
        <v>128</v>
      </c>
      <c r="H119" s="190">
        <v>80</v>
      </c>
      <c r="I119" s="191"/>
      <c r="J119" s="192">
        <f t="shared" si="10"/>
        <v>0</v>
      </c>
      <c r="K119" s="188" t="s">
        <v>19</v>
      </c>
      <c r="L119" s="43"/>
      <c r="M119" s="193" t="s">
        <v>19</v>
      </c>
      <c r="N119" s="194" t="s">
        <v>44</v>
      </c>
      <c r="O119" s="68"/>
      <c r="P119" s="195">
        <f t="shared" si="11"/>
        <v>0</v>
      </c>
      <c r="Q119" s="195">
        <v>0</v>
      </c>
      <c r="R119" s="195">
        <f t="shared" si="12"/>
        <v>0</v>
      </c>
      <c r="S119" s="195">
        <v>0</v>
      </c>
      <c r="T119" s="196">
        <f t="shared" si="13"/>
        <v>0</v>
      </c>
      <c r="U119" s="38"/>
      <c r="V119" s="38"/>
      <c r="W119" s="38"/>
      <c r="X119" s="38"/>
      <c r="Y119" s="38"/>
      <c r="Z119" s="38"/>
      <c r="AA119" s="38"/>
      <c r="AB119" s="38"/>
      <c r="AC119" s="38"/>
      <c r="AD119" s="38"/>
      <c r="AE119" s="38"/>
      <c r="AR119" s="197" t="s">
        <v>537</v>
      </c>
      <c r="AT119" s="197" t="s">
        <v>533</v>
      </c>
      <c r="AU119" s="197" t="s">
        <v>573</v>
      </c>
      <c r="AY119" s="21" t="s">
        <v>525</v>
      </c>
      <c r="BE119" s="198">
        <f t="shared" si="14"/>
        <v>0</v>
      </c>
      <c r="BF119" s="198">
        <f t="shared" si="15"/>
        <v>0</v>
      </c>
      <c r="BG119" s="198">
        <f t="shared" si="16"/>
        <v>0</v>
      </c>
      <c r="BH119" s="198">
        <f t="shared" si="17"/>
        <v>0</v>
      </c>
      <c r="BI119" s="198">
        <f t="shared" si="18"/>
        <v>0</v>
      </c>
      <c r="BJ119" s="21" t="s">
        <v>85</v>
      </c>
      <c r="BK119" s="198">
        <f t="shared" si="19"/>
        <v>0</v>
      </c>
      <c r="BL119" s="21" t="s">
        <v>537</v>
      </c>
      <c r="BM119" s="197" t="s">
        <v>814</v>
      </c>
    </row>
    <row r="120" spans="1:65" s="2" customFormat="1" ht="16.5" customHeight="1">
      <c r="A120" s="38"/>
      <c r="B120" s="39"/>
      <c r="C120" s="186" t="s">
        <v>728</v>
      </c>
      <c r="D120" s="186" t="s">
        <v>533</v>
      </c>
      <c r="E120" s="187" t="s">
        <v>5248</v>
      </c>
      <c r="F120" s="188" t="s">
        <v>5249</v>
      </c>
      <c r="G120" s="189" t="s">
        <v>128</v>
      </c>
      <c r="H120" s="190">
        <v>972</v>
      </c>
      <c r="I120" s="191"/>
      <c r="J120" s="192">
        <f t="shared" si="10"/>
        <v>0</v>
      </c>
      <c r="K120" s="188" t="s">
        <v>19</v>
      </c>
      <c r="L120" s="43"/>
      <c r="M120" s="193" t="s">
        <v>19</v>
      </c>
      <c r="N120" s="194" t="s">
        <v>44</v>
      </c>
      <c r="O120" s="68"/>
      <c r="P120" s="195">
        <f t="shared" si="11"/>
        <v>0</v>
      </c>
      <c r="Q120" s="195">
        <v>0</v>
      </c>
      <c r="R120" s="195">
        <f t="shared" si="12"/>
        <v>0</v>
      </c>
      <c r="S120" s="195">
        <v>0</v>
      </c>
      <c r="T120" s="196">
        <f t="shared" si="13"/>
        <v>0</v>
      </c>
      <c r="U120" s="38"/>
      <c r="V120" s="38"/>
      <c r="W120" s="38"/>
      <c r="X120" s="38"/>
      <c r="Y120" s="38"/>
      <c r="Z120" s="38"/>
      <c r="AA120" s="38"/>
      <c r="AB120" s="38"/>
      <c r="AC120" s="38"/>
      <c r="AD120" s="38"/>
      <c r="AE120" s="38"/>
      <c r="AR120" s="197" t="s">
        <v>537</v>
      </c>
      <c r="AT120" s="197" t="s">
        <v>533</v>
      </c>
      <c r="AU120" s="197" t="s">
        <v>573</v>
      </c>
      <c r="AY120" s="21" t="s">
        <v>525</v>
      </c>
      <c r="BE120" s="198">
        <f t="shared" si="14"/>
        <v>0</v>
      </c>
      <c r="BF120" s="198">
        <f t="shared" si="15"/>
        <v>0</v>
      </c>
      <c r="BG120" s="198">
        <f t="shared" si="16"/>
        <v>0</v>
      </c>
      <c r="BH120" s="198">
        <f t="shared" si="17"/>
        <v>0</v>
      </c>
      <c r="BI120" s="198">
        <f t="shared" si="18"/>
        <v>0</v>
      </c>
      <c r="BJ120" s="21" t="s">
        <v>85</v>
      </c>
      <c r="BK120" s="198">
        <f t="shared" si="19"/>
        <v>0</v>
      </c>
      <c r="BL120" s="21" t="s">
        <v>537</v>
      </c>
      <c r="BM120" s="197" t="s">
        <v>826</v>
      </c>
    </row>
    <row r="121" spans="1:65" s="2" customFormat="1" ht="16.5" customHeight="1">
      <c r="A121" s="38"/>
      <c r="B121" s="39"/>
      <c r="C121" s="186" t="s">
        <v>642</v>
      </c>
      <c r="D121" s="186" t="s">
        <v>533</v>
      </c>
      <c r="E121" s="187" t="s">
        <v>5250</v>
      </c>
      <c r="F121" s="188" t="s">
        <v>5251</v>
      </c>
      <c r="G121" s="189" t="s">
        <v>5219</v>
      </c>
      <c r="H121" s="190">
        <v>300</v>
      </c>
      <c r="I121" s="191"/>
      <c r="J121" s="192">
        <f t="shared" si="10"/>
        <v>0</v>
      </c>
      <c r="K121" s="188" t="s">
        <v>19</v>
      </c>
      <c r="L121" s="43"/>
      <c r="M121" s="193" t="s">
        <v>19</v>
      </c>
      <c r="N121" s="194" t="s">
        <v>44</v>
      </c>
      <c r="O121" s="68"/>
      <c r="P121" s="195">
        <f t="shared" si="11"/>
        <v>0</v>
      </c>
      <c r="Q121" s="195">
        <v>0</v>
      </c>
      <c r="R121" s="195">
        <f t="shared" si="12"/>
        <v>0</v>
      </c>
      <c r="S121" s="195">
        <v>0</v>
      </c>
      <c r="T121" s="196">
        <f t="shared" si="13"/>
        <v>0</v>
      </c>
      <c r="U121" s="38"/>
      <c r="V121" s="38"/>
      <c r="W121" s="38"/>
      <c r="X121" s="38"/>
      <c r="Y121" s="38"/>
      <c r="Z121" s="38"/>
      <c r="AA121" s="38"/>
      <c r="AB121" s="38"/>
      <c r="AC121" s="38"/>
      <c r="AD121" s="38"/>
      <c r="AE121" s="38"/>
      <c r="AR121" s="197" t="s">
        <v>537</v>
      </c>
      <c r="AT121" s="197" t="s">
        <v>533</v>
      </c>
      <c r="AU121" s="197" t="s">
        <v>573</v>
      </c>
      <c r="AY121" s="21" t="s">
        <v>525</v>
      </c>
      <c r="BE121" s="198">
        <f t="shared" si="14"/>
        <v>0</v>
      </c>
      <c r="BF121" s="198">
        <f t="shared" si="15"/>
        <v>0</v>
      </c>
      <c r="BG121" s="198">
        <f t="shared" si="16"/>
        <v>0</v>
      </c>
      <c r="BH121" s="198">
        <f t="shared" si="17"/>
        <v>0</v>
      </c>
      <c r="BI121" s="198">
        <f t="shared" si="18"/>
        <v>0</v>
      </c>
      <c r="BJ121" s="21" t="s">
        <v>85</v>
      </c>
      <c r="BK121" s="198">
        <f t="shared" si="19"/>
        <v>0</v>
      </c>
      <c r="BL121" s="21" t="s">
        <v>537</v>
      </c>
      <c r="BM121" s="197" t="s">
        <v>839</v>
      </c>
    </row>
    <row r="122" spans="1:65" s="2" customFormat="1" ht="16.5" customHeight="1">
      <c r="A122" s="38"/>
      <c r="B122" s="39"/>
      <c r="C122" s="186" t="s">
        <v>739</v>
      </c>
      <c r="D122" s="186" t="s">
        <v>533</v>
      </c>
      <c r="E122" s="187" t="s">
        <v>5252</v>
      </c>
      <c r="F122" s="188" t="s">
        <v>5253</v>
      </c>
      <c r="G122" s="189" t="s">
        <v>5219</v>
      </c>
      <c r="H122" s="190">
        <v>300</v>
      </c>
      <c r="I122" s="191"/>
      <c r="J122" s="192">
        <f t="shared" si="10"/>
        <v>0</v>
      </c>
      <c r="K122" s="188" t="s">
        <v>19</v>
      </c>
      <c r="L122" s="43"/>
      <c r="M122" s="193" t="s">
        <v>19</v>
      </c>
      <c r="N122" s="194" t="s">
        <v>44</v>
      </c>
      <c r="O122" s="68"/>
      <c r="P122" s="195">
        <f t="shared" si="11"/>
        <v>0</v>
      </c>
      <c r="Q122" s="195">
        <v>0</v>
      </c>
      <c r="R122" s="195">
        <f t="shared" si="12"/>
        <v>0</v>
      </c>
      <c r="S122" s="195">
        <v>0</v>
      </c>
      <c r="T122" s="196">
        <f t="shared" si="13"/>
        <v>0</v>
      </c>
      <c r="U122" s="38"/>
      <c r="V122" s="38"/>
      <c r="W122" s="38"/>
      <c r="X122" s="38"/>
      <c r="Y122" s="38"/>
      <c r="Z122" s="38"/>
      <c r="AA122" s="38"/>
      <c r="AB122" s="38"/>
      <c r="AC122" s="38"/>
      <c r="AD122" s="38"/>
      <c r="AE122" s="38"/>
      <c r="AR122" s="197" t="s">
        <v>537</v>
      </c>
      <c r="AT122" s="197" t="s">
        <v>533</v>
      </c>
      <c r="AU122" s="197" t="s">
        <v>573</v>
      </c>
      <c r="AY122" s="21" t="s">
        <v>525</v>
      </c>
      <c r="BE122" s="198">
        <f t="shared" si="14"/>
        <v>0</v>
      </c>
      <c r="BF122" s="198">
        <f t="shared" si="15"/>
        <v>0</v>
      </c>
      <c r="BG122" s="198">
        <f t="shared" si="16"/>
        <v>0</v>
      </c>
      <c r="BH122" s="198">
        <f t="shared" si="17"/>
        <v>0</v>
      </c>
      <c r="BI122" s="198">
        <f t="shared" si="18"/>
        <v>0</v>
      </c>
      <c r="BJ122" s="21" t="s">
        <v>85</v>
      </c>
      <c r="BK122" s="198">
        <f t="shared" si="19"/>
        <v>0</v>
      </c>
      <c r="BL122" s="21" t="s">
        <v>537</v>
      </c>
      <c r="BM122" s="197" t="s">
        <v>855</v>
      </c>
    </row>
    <row r="123" spans="1:65" s="2" customFormat="1" ht="16.5" customHeight="1">
      <c r="A123" s="38"/>
      <c r="B123" s="39"/>
      <c r="C123" s="186" t="s">
        <v>745</v>
      </c>
      <c r="D123" s="186" t="s">
        <v>533</v>
      </c>
      <c r="E123" s="187" t="s">
        <v>5254</v>
      </c>
      <c r="F123" s="188" t="s">
        <v>5255</v>
      </c>
      <c r="G123" s="189" t="s">
        <v>5219</v>
      </c>
      <c r="H123" s="190">
        <v>300</v>
      </c>
      <c r="I123" s="191"/>
      <c r="J123" s="192">
        <f t="shared" si="10"/>
        <v>0</v>
      </c>
      <c r="K123" s="188" t="s">
        <v>19</v>
      </c>
      <c r="L123" s="43"/>
      <c r="M123" s="193" t="s">
        <v>19</v>
      </c>
      <c r="N123" s="194" t="s">
        <v>44</v>
      </c>
      <c r="O123" s="68"/>
      <c r="P123" s="195">
        <f t="shared" si="11"/>
        <v>0</v>
      </c>
      <c r="Q123" s="195">
        <v>0</v>
      </c>
      <c r="R123" s="195">
        <f t="shared" si="12"/>
        <v>0</v>
      </c>
      <c r="S123" s="195">
        <v>0</v>
      </c>
      <c r="T123" s="196">
        <f t="shared" si="13"/>
        <v>0</v>
      </c>
      <c r="U123" s="38"/>
      <c r="V123" s="38"/>
      <c r="W123" s="38"/>
      <c r="X123" s="38"/>
      <c r="Y123" s="38"/>
      <c r="Z123" s="38"/>
      <c r="AA123" s="38"/>
      <c r="AB123" s="38"/>
      <c r="AC123" s="38"/>
      <c r="AD123" s="38"/>
      <c r="AE123" s="38"/>
      <c r="AR123" s="197" t="s">
        <v>537</v>
      </c>
      <c r="AT123" s="197" t="s">
        <v>533</v>
      </c>
      <c r="AU123" s="197" t="s">
        <v>573</v>
      </c>
      <c r="AY123" s="21" t="s">
        <v>525</v>
      </c>
      <c r="BE123" s="198">
        <f t="shared" si="14"/>
        <v>0</v>
      </c>
      <c r="BF123" s="198">
        <f t="shared" si="15"/>
        <v>0</v>
      </c>
      <c r="BG123" s="198">
        <f t="shared" si="16"/>
        <v>0</v>
      </c>
      <c r="BH123" s="198">
        <f t="shared" si="17"/>
        <v>0</v>
      </c>
      <c r="BI123" s="198">
        <f t="shared" si="18"/>
        <v>0</v>
      </c>
      <c r="BJ123" s="21" t="s">
        <v>85</v>
      </c>
      <c r="BK123" s="198">
        <f t="shared" si="19"/>
        <v>0</v>
      </c>
      <c r="BL123" s="21" t="s">
        <v>537</v>
      </c>
      <c r="BM123" s="197" t="s">
        <v>867</v>
      </c>
    </row>
    <row r="124" spans="1:65" s="2" customFormat="1" ht="16.5" customHeight="1">
      <c r="A124" s="38"/>
      <c r="B124" s="39"/>
      <c r="C124" s="186" t="s">
        <v>753</v>
      </c>
      <c r="D124" s="186" t="s">
        <v>533</v>
      </c>
      <c r="E124" s="187" t="s">
        <v>5256</v>
      </c>
      <c r="F124" s="188" t="s">
        <v>5257</v>
      </c>
      <c r="G124" s="189" t="s">
        <v>5219</v>
      </c>
      <c r="H124" s="190">
        <v>150</v>
      </c>
      <c r="I124" s="191"/>
      <c r="J124" s="192">
        <f t="shared" si="10"/>
        <v>0</v>
      </c>
      <c r="K124" s="188" t="s">
        <v>19</v>
      </c>
      <c r="L124" s="43"/>
      <c r="M124" s="193" t="s">
        <v>19</v>
      </c>
      <c r="N124" s="194" t="s">
        <v>44</v>
      </c>
      <c r="O124" s="68"/>
      <c r="P124" s="195">
        <f t="shared" si="11"/>
        <v>0</v>
      </c>
      <c r="Q124" s="195">
        <v>0</v>
      </c>
      <c r="R124" s="195">
        <f t="shared" si="12"/>
        <v>0</v>
      </c>
      <c r="S124" s="195">
        <v>0</v>
      </c>
      <c r="T124" s="196">
        <f t="shared" si="13"/>
        <v>0</v>
      </c>
      <c r="U124" s="38"/>
      <c r="V124" s="38"/>
      <c r="W124" s="38"/>
      <c r="X124" s="38"/>
      <c r="Y124" s="38"/>
      <c r="Z124" s="38"/>
      <c r="AA124" s="38"/>
      <c r="AB124" s="38"/>
      <c r="AC124" s="38"/>
      <c r="AD124" s="38"/>
      <c r="AE124" s="38"/>
      <c r="AR124" s="197" t="s">
        <v>537</v>
      </c>
      <c r="AT124" s="197" t="s">
        <v>533</v>
      </c>
      <c r="AU124" s="197" t="s">
        <v>573</v>
      </c>
      <c r="AY124" s="21" t="s">
        <v>525</v>
      </c>
      <c r="BE124" s="198">
        <f t="shared" si="14"/>
        <v>0</v>
      </c>
      <c r="BF124" s="198">
        <f t="shared" si="15"/>
        <v>0</v>
      </c>
      <c r="BG124" s="198">
        <f t="shared" si="16"/>
        <v>0</v>
      </c>
      <c r="BH124" s="198">
        <f t="shared" si="17"/>
        <v>0</v>
      </c>
      <c r="BI124" s="198">
        <f t="shared" si="18"/>
        <v>0</v>
      </c>
      <c r="BJ124" s="21" t="s">
        <v>85</v>
      </c>
      <c r="BK124" s="198">
        <f t="shared" si="19"/>
        <v>0</v>
      </c>
      <c r="BL124" s="21" t="s">
        <v>537</v>
      </c>
      <c r="BM124" s="197" t="s">
        <v>881</v>
      </c>
    </row>
    <row r="125" spans="1:65" s="2" customFormat="1" ht="16.5" customHeight="1">
      <c r="A125" s="38"/>
      <c r="B125" s="39"/>
      <c r="C125" s="186" t="s">
        <v>659</v>
      </c>
      <c r="D125" s="186" t="s">
        <v>533</v>
      </c>
      <c r="E125" s="187" t="s">
        <v>5258</v>
      </c>
      <c r="F125" s="188" t="s">
        <v>5259</v>
      </c>
      <c r="G125" s="189" t="s">
        <v>5219</v>
      </c>
      <c r="H125" s="190">
        <v>180</v>
      </c>
      <c r="I125" s="191"/>
      <c r="J125" s="192">
        <f t="shared" si="10"/>
        <v>0</v>
      </c>
      <c r="K125" s="188" t="s">
        <v>19</v>
      </c>
      <c r="L125" s="43"/>
      <c r="M125" s="193" t="s">
        <v>19</v>
      </c>
      <c r="N125" s="194" t="s">
        <v>44</v>
      </c>
      <c r="O125" s="68"/>
      <c r="P125" s="195">
        <f t="shared" si="11"/>
        <v>0</v>
      </c>
      <c r="Q125" s="195">
        <v>0</v>
      </c>
      <c r="R125" s="195">
        <f t="shared" si="12"/>
        <v>0</v>
      </c>
      <c r="S125" s="195">
        <v>0</v>
      </c>
      <c r="T125" s="196">
        <f t="shared" si="13"/>
        <v>0</v>
      </c>
      <c r="U125" s="38"/>
      <c r="V125" s="38"/>
      <c r="W125" s="38"/>
      <c r="X125" s="38"/>
      <c r="Y125" s="38"/>
      <c r="Z125" s="38"/>
      <c r="AA125" s="38"/>
      <c r="AB125" s="38"/>
      <c r="AC125" s="38"/>
      <c r="AD125" s="38"/>
      <c r="AE125" s="38"/>
      <c r="AR125" s="197" t="s">
        <v>537</v>
      </c>
      <c r="AT125" s="197" t="s">
        <v>533</v>
      </c>
      <c r="AU125" s="197" t="s">
        <v>573</v>
      </c>
      <c r="AY125" s="21" t="s">
        <v>525</v>
      </c>
      <c r="BE125" s="198">
        <f t="shared" si="14"/>
        <v>0</v>
      </c>
      <c r="BF125" s="198">
        <f t="shared" si="15"/>
        <v>0</v>
      </c>
      <c r="BG125" s="198">
        <f t="shared" si="16"/>
        <v>0</v>
      </c>
      <c r="BH125" s="198">
        <f t="shared" si="17"/>
        <v>0</v>
      </c>
      <c r="BI125" s="198">
        <f t="shared" si="18"/>
        <v>0</v>
      </c>
      <c r="BJ125" s="21" t="s">
        <v>85</v>
      </c>
      <c r="BK125" s="198">
        <f t="shared" si="19"/>
        <v>0</v>
      </c>
      <c r="BL125" s="21" t="s">
        <v>537</v>
      </c>
      <c r="BM125" s="197" t="s">
        <v>895</v>
      </c>
    </row>
    <row r="126" spans="1:65" s="2" customFormat="1" ht="16.5" customHeight="1">
      <c r="A126" s="38"/>
      <c r="B126" s="39"/>
      <c r="C126" s="186" t="s">
        <v>7</v>
      </c>
      <c r="D126" s="186" t="s">
        <v>533</v>
      </c>
      <c r="E126" s="187" t="s">
        <v>5260</v>
      </c>
      <c r="F126" s="188" t="s">
        <v>5261</v>
      </c>
      <c r="G126" s="189" t="s">
        <v>5219</v>
      </c>
      <c r="H126" s="190">
        <v>94</v>
      </c>
      <c r="I126" s="191"/>
      <c r="J126" s="192">
        <f t="shared" si="10"/>
        <v>0</v>
      </c>
      <c r="K126" s="188" t="s">
        <v>19</v>
      </c>
      <c r="L126" s="43"/>
      <c r="M126" s="193" t="s">
        <v>19</v>
      </c>
      <c r="N126" s="194" t="s">
        <v>44</v>
      </c>
      <c r="O126" s="68"/>
      <c r="P126" s="195">
        <f t="shared" si="11"/>
        <v>0</v>
      </c>
      <c r="Q126" s="195">
        <v>0</v>
      </c>
      <c r="R126" s="195">
        <f t="shared" si="12"/>
        <v>0</v>
      </c>
      <c r="S126" s="195">
        <v>0</v>
      </c>
      <c r="T126" s="196">
        <f t="shared" si="13"/>
        <v>0</v>
      </c>
      <c r="U126" s="38"/>
      <c r="V126" s="38"/>
      <c r="W126" s="38"/>
      <c r="X126" s="38"/>
      <c r="Y126" s="38"/>
      <c r="Z126" s="38"/>
      <c r="AA126" s="38"/>
      <c r="AB126" s="38"/>
      <c r="AC126" s="38"/>
      <c r="AD126" s="38"/>
      <c r="AE126" s="38"/>
      <c r="AR126" s="197" t="s">
        <v>537</v>
      </c>
      <c r="AT126" s="197" t="s">
        <v>533</v>
      </c>
      <c r="AU126" s="197" t="s">
        <v>573</v>
      </c>
      <c r="AY126" s="21" t="s">
        <v>525</v>
      </c>
      <c r="BE126" s="198">
        <f t="shared" si="14"/>
        <v>0</v>
      </c>
      <c r="BF126" s="198">
        <f t="shared" si="15"/>
        <v>0</v>
      </c>
      <c r="BG126" s="198">
        <f t="shared" si="16"/>
        <v>0</v>
      </c>
      <c r="BH126" s="198">
        <f t="shared" si="17"/>
        <v>0</v>
      </c>
      <c r="BI126" s="198">
        <f t="shared" si="18"/>
        <v>0</v>
      </c>
      <c r="BJ126" s="21" t="s">
        <v>85</v>
      </c>
      <c r="BK126" s="198">
        <f t="shared" si="19"/>
        <v>0</v>
      </c>
      <c r="BL126" s="21" t="s">
        <v>537</v>
      </c>
      <c r="BM126" s="197" t="s">
        <v>907</v>
      </c>
    </row>
    <row r="127" spans="1:65" s="2" customFormat="1" ht="24.2" customHeight="1">
      <c r="A127" s="38"/>
      <c r="B127" s="39"/>
      <c r="C127" s="186" t="s">
        <v>779</v>
      </c>
      <c r="D127" s="186" t="s">
        <v>533</v>
      </c>
      <c r="E127" s="187" t="s">
        <v>5262</v>
      </c>
      <c r="F127" s="188" t="s">
        <v>5263</v>
      </c>
      <c r="G127" s="189" t="s">
        <v>5219</v>
      </c>
      <c r="H127" s="190">
        <v>3</v>
      </c>
      <c r="I127" s="191"/>
      <c r="J127" s="192">
        <f t="shared" si="10"/>
        <v>0</v>
      </c>
      <c r="K127" s="188" t="s">
        <v>19</v>
      </c>
      <c r="L127" s="43"/>
      <c r="M127" s="193" t="s">
        <v>19</v>
      </c>
      <c r="N127" s="194" t="s">
        <v>44</v>
      </c>
      <c r="O127" s="68"/>
      <c r="P127" s="195">
        <f t="shared" si="11"/>
        <v>0</v>
      </c>
      <c r="Q127" s="195">
        <v>0</v>
      </c>
      <c r="R127" s="195">
        <f t="shared" si="12"/>
        <v>0</v>
      </c>
      <c r="S127" s="195">
        <v>0</v>
      </c>
      <c r="T127" s="196">
        <f t="shared" si="13"/>
        <v>0</v>
      </c>
      <c r="U127" s="38"/>
      <c r="V127" s="38"/>
      <c r="W127" s="38"/>
      <c r="X127" s="38"/>
      <c r="Y127" s="38"/>
      <c r="Z127" s="38"/>
      <c r="AA127" s="38"/>
      <c r="AB127" s="38"/>
      <c r="AC127" s="38"/>
      <c r="AD127" s="38"/>
      <c r="AE127" s="38"/>
      <c r="AR127" s="197" t="s">
        <v>537</v>
      </c>
      <c r="AT127" s="197" t="s">
        <v>533</v>
      </c>
      <c r="AU127" s="197" t="s">
        <v>573</v>
      </c>
      <c r="AY127" s="21" t="s">
        <v>525</v>
      </c>
      <c r="BE127" s="198">
        <f t="shared" si="14"/>
        <v>0</v>
      </c>
      <c r="BF127" s="198">
        <f t="shared" si="15"/>
        <v>0</v>
      </c>
      <c r="BG127" s="198">
        <f t="shared" si="16"/>
        <v>0</v>
      </c>
      <c r="BH127" s="198">
        <f t="shared" si="17"/>
        <v>0</v>
      </c>
      <c r="BI127" s="198">
        <f t="shared" si="18"/>
        <v>0</v>
      </c>
      <c r="BJ127" s="21" t="s">
        <v>85</v>
      </c>
      <c r="BK127" s="198">
        <f t="shared" si="19"/>
        <v>0</v>
      </c>
      <c r="BL127" s="21" t="s">
        <v>537</v>
      </c>
      <c r="BM127" s="197" t="s">
        <v>918</v>
      </c>
    </row>
    <row r="128" spans="1:65" s="2" customFormat="1" ht="16.5" customHeight="1">
      <c r="A128" s="38"/>
      <c r="B128" s="39"/>
      <c r="C128" s="186" t="s">
        <v>782</v>
      </c>
      <c r="D128" s="186" t="s">
        <v>533</v>
      </c>
      <c r="E128" s="187" t="s">
        <v>5264</v>
      </c>
      <c r="F128" s="188" t="s">
        <v>5265</v>
      </c>
      <c r="G128" s="189" t="s">
        <v>5219</v>
      </c>
      <c r="H128" s="190">
        <v>2</v>
      </c>
      <c r="I128" s="191"/>
      <c r="J128" s="192">
        <f t="shared" si="10"/>
        <v>0</v>
      </c>
      <c r="K128" s="188" t="s">
        <v>19</v>
      </c>
      <c r="L128" s="43"/>
      <c r="M128" s="193" t="s">
        <v>19</v>
      </c>
      <c r="N128" s="194" t="s">
        <v>44</v>
      </c>
      <c r="O128" s="68"/>
      <c r="P128" s="195">
        <f t="shared" si="11"/>
        <v>0</v>
      </c>
      <c r="Q128" s="195">
        <v>0</v>
      </c>
      <c r="R128" s="195">
        <f t="shared" si="12"/>
        <v>0</v>
      </c>
      <c r="S128" s="195">
        <v>0</v>
      </c>
      <c r="T128" s="196">
        <f t="shared" si="13"/>
        <v>0</v>
      </c>
      <c r="U128" s="38"/>
      <c r="V128" s="38"/>
      <c r="W128" s="38"/>
      <c r="X128" s="38"/>
      <c r="Y128" s="38"/>
      <c r="Z128" s="38"/>
      <c r="AA128" s="38"/>
      <c r="AB128" s="38"/>
      <c r="AC128" s="38"/>
      <c r="AD128" s="38"/>
      <c r="AE128" s="38"/>
      <c r="AR128" s="197" t="s">
        <v>537</v>
      </c>
      <c r="AT128" s="197" t="s">
        <v>533</v>
      </c>
      <c r="AU128" s="197" t="s">
        <v>573</v>
      </c>
      <c r="AY128" s="21" t="s">
        <v>525</v>
      </c>
      <c r="BE128" s="198">
        <f t="shared" si="14"/>
        <v>0</v>
      </c>
      <c r="BF128" s="198">
        <f t="shared" si="15"/>
        <v>0</v>
      </c>
      <c r="BG128" s="198">
        <f t="shared" si="16"/>
        <v>0</v>
      </c>
      <c r="BH128" s="198">
        <f t="shared" si="17"/>
        <v>0</v>
      </c>
      <c r="BI128" s="198">
        <f t="shared" si="18"/>
        <v>0</v>
      </c>
      <c r="BJ128" s="21" t="s">
        <v>85</v>
      </c>
      <c r="BK128" s="198">
        <f t="shared" si="19"/>
        <v>0</v>
      </c>
      <c r="BL128" s="21" t="s">
        <v>537</v>
      </c>
      <c r="BM128" s="197" t="s">
        <v>945</v>
      </c>
    </row>
    <row r="129" spans="1:65" s="2" customFormat="1" ht="16.5" customHeight="1">
      <c r="A129" s="38"/>
      <c r="B129" s="39"/>
      <c r="C129" s="186" t="s">
        <v>787</v>
      </c>
      <c r="D129" s="186" t="s">
        <v>533</v>
      </c>
      <c r="E129" s="187" t="s">
        <v>5266</v>
      </c>
      <c r="F129" s="188" t="s">
        <v>5267</v>
      </c>
      <c r="G129" s="189" t="s">
        <v>5219</v>
      </c>
      <c r="H129" s="190">
        <v>94</v>
      </c>
      <c r="I129" s="191"/>
      <c r="J129" s="192">
        <f t="shared" si="10"/>
        <v>0</v>
      </c>
      <c r="K129" s="188" t="s">
        <v>19</v>
      </c>
      <c r="L129" s="43"/>
      <c r="M129" s="193" t="s">
        <v>19</v>
      </c>
      <c r="N129" s="194" t="s">
        <v>44</v>
      </c>
      <c r="O129" s="68"/>
      <c r="P129" s="195">
        <f t="shared" si="11"/>
        <v>0</v>
      </c>
      <c r="Q129" s="195">
        <v>0</v>
      </c>
      <c r="R129" s="195">
        <f t="shared" si="12"/>
        <v>0</v>
      </c>
      <c r="S129" s="195">
        <v>0</v>
      </c>
      <c r="T129" s="196">
        <f t="shared" si="13"/>
        <v>0</v>
      </c>
      <c r="U129" s="38"/>
      <c r="V129" s="38"/>
      <c r="W129" s="38"/>
      <c r="X129" s="38"/>
      <c r="Y129" s="38"/>
      <c r="Z129" s="38"/>
      <c r="AA129" s="38"/>
      <c r="AB129" s="38"/>
      <c r="AC129" s="38"/>
      <c r="AD129" s="38"/>
      <c r="AE129" s="38"/>
      <c r="AR129" s="197" t="s">
        <v>537</v>
      </c>
      <c r="AT129" s="197" t="s">
        <v>533</v>
      </c>
      <c r="AU129" s="197" t="s">
        <v>573</v>
      </c>
      <c r="AY129" s="21" t="s">
        <v>525</v>
      </c>
      <c r="BE129" s="198">
        <f t="shared" si="14"/>
        <v>0</v>
      </c>
      <c r="BF129" s="198">
        <f t="shared" si="15"/>
        <v>0</v>
      </c>
      <c r="BG129" s="198">
        <f t="shared" si="16"/>
        <v>0</v>
      </c>
      <c r="BH129" s="198">
        <f t="shared" si="17"/>
        <v>0</v>
      </c>
      <c r="BI129" s="198">
        <f t="shared" si="18"/>
        <v>0</v>
      </c>
      <c r="BJ129" s="21" t="s">
        <v>85</v>
      </c>
      <c r="BK129" s="198">
        <f t="shared" si="19"/>
        <v>0</v>
      </c>
      <c r="BL129" s="21" t="s">
        <v>537</v>
      </c>
      <c r="BM129" s="197" t="s">
        <v>994</v>
      </c>
    </row>
    <row r="130" spans="1:65" s="2" customFormat="1" ht="16.5" customHeight="1">
      <c r="A130" s="38"/>
      <c r="B130" s="39"/>
      <c r="C130" s="186" t="s">
        <v>795</v>
      </c>
      <c r="D130" s="186" t="s">
        <v>533</v>
      </c>
      <c r="E130" s="187" t="s">
        <v>5268</v>
      </c>
      <c r="F130" s="188" t="s">
        <v>5269</v>
      </c>
      <c r="G130" s="189" t="s">
        <v>5219</v>
      </c>
      <c r="H130" s="190">
        <v>6</v>
      </c>
      <c r="I130" s="191"/>
      <c r="J130" s="192">
        <f t="shared" si="10"/>
        <v>0</v>
      </c>
      <c r="K130" s="188" t="s">
        <v>19</v>
      </c>
      <c r="L130" s="43"/>
      <c r="M130" s="193" t="s">
        <v>19</v>
      </c>
      <c r="N130" s="194" t="s">
        <v>44</v>
      </c>
      <c r="O130" s="68"/>
      <c r="P130" s="195">
        <f t="shared" si="11"/>
        <v>0</v>
      </c>
      <c r="Q130" s="195">
        <v>0</v>
      </c>
      <c r="R130" s="195">
        <f t="shared" si="12"/>
        <v>0</v>
      </c>
      <c r="S130" s="195">
        <v>0</v>
      </c>
      <c r="T130" s="196">
        <f t="shared" si="13"/>
        <v>0</v>
      </c>
      <c r="U130" s="38"/>
      <c r="V130" s="38"/>
      <c r="W130" s="38"/>
      <c r="X130" s="38"/>
      <c r="Y130" s="38"/>
      <c r="Z130" s="38"/>
      <c r="AA130" s="38"/>
      <c r="AB130" s="38"/>
      <c r="AC130" s="38"/>
      <c r="AD130" s="38"/>
      <c r="AE130" s="38"/>
      <c r="AR130" s="197" t="s">
        <v>537</v>
      </c>
      <c r="AT130" s="197" t="s">
        <v>533</v>
      </c>
      <c r="AU130" s="197" t="s">
        <v>573</v>
      </c>
      <c r="AY130" s="21" t="s">
        <v>525</v>
      </c>
      <c r="BE130" s="198">
        <f t="shared" si="14"/>
        <v>0</v>
      </c>
      <c r="BF130" s="198">
        <f t="shared" si="15"/>
        <v>0</v>
      </c>
      <c r="BG130" s="198">
        <f t="shared" si="16"/>
        <v>0</v>
      </c>
      <c r="BH130" s="198">
        <f t="shared" si="17"/>
        <v>0</v>
      </c>
      <c r="BI130" s="198">
        <f t="shared" si="18"/>
        <v>0</v>
      </c>
      <c r="BJ130" s="21" t="s">
        <v>85</v>
      </c>
      <c r="BK130" s="198">
        <f t="shared" si="19"/>
        <v>0</v>
      </c>
      <c r="BL130" s="21" t="s">
        <v>537</v>
      </c>
      <c r="BM130" s="197" t="s">
        <v>1011</v>
      </c>
    </row>
    <row r="131" spans="1:65" s="2" customFormat="1" ht="16.5" customHeight="1">
      <c r="A131" s="38"/>
      <c r="B131" s="39"/>
      <c r="C131" s="186" t="s">
        <v>802</v>
      </c>
      <c r="D131" s="186" t="s">
        <v>533</v>
      </c>
      <c r="E131" s="187" t="s">
        <v>5270</v>
      </c>
      <c r="F131" s="188" t="s">
        <v>5271</v>
      </c>
      <c r="G131" s="189" t="s">
        <v>5219</v>
      </c>
      <c r="H131" s="190">
        <v>1</v>
      </c>
      <c r="I131" s="191"/>
      <c r="J131" s="192">
        <f t="shared" si="10"/>
        <v>0</v>
      </c>
      <c r="K131" s="188" t="s">
        <v>19</v>
      </c>
      <c r="L131" s="43"/>
      <c r="M131" s="193" t="s">
        <v>19</v>
      </c>
      <c r="N131" s="194" t="s">
        <v>44</v>
      </c>
      <c r="O131" s="68"/>
      <c r="P131" s="195">
        <f t="shared" si="11"/>
        <v>0</v>
      </c>
      <c r="Q131" s="195">
        <v>0</v>
      </c>
      <c r="R131" s="195">
        <f t="shared" si="12"/>
        <v>0</v>
      </c>
      <c r="S131" s="195">
        <v>0</v>
      </c>
      <c r="T131" s="196">
        <f t="shared" si="13"/>
        <v>0</v>
      </c>
      <c r="U131" s="38"/>
      <c r="V131" s="38"/>
      <c r="W131" s="38"/>
      <c r="X131" s="38"/>
      <c r="Y131" s="38"/>
      <c r="Z131" s="38"/>
      <c r="AA131" s="38"/>
      <c r="AB131" s="38"/>
      <c r="AC131" s="38"/>
      <c r="AD131" s="38"/>
      <c r="AE131" s="38"/>
      <c r="AR131" s="197" t="s">
        <v>537</v>
      </c>
      <c r="AT131" s="197" t="s">
        <v>533</v>
      </c>
      <c r="AU131" s="197" t="s">
        <v>573</v>
      </c>
      <c r="AY131" s="21" t="s">
        <v>525</v>
      </c>
      <c r="BE131" s="198">
        <f t="shared" si="14"/>
        <v>0</v>
      </c>
      <c r="BF131" s="198">
        <f t="shared" si="15"/>
        <v>0</v>
      </c>
      <c r="BG131" s="198">
        <f t="shared" si="16"/>
        <v>0</v>
      </c>
      <c r="BH131" s="198">
        <f t="shared" si="17"/>
        <v>0</v>
      </c>
      <c r="BI131" s="198">
        <f t="shared" si="18"/>
        <v>0</v>
      </c>
      <c r="BJ131" s="21" t="s">
        <v>85</v>
      </c>
      <c r="BK131" s="198">
        <f t="shared" si="19"/>
        <v>0</v>
      </c>
      <c r="BL131" s="21" t="s">
        <v>537</v>
      </c>
      <c r="BM131" s="197" t="s">
        <v>1023</v>
      </c>
    </row>
    <row r="132" spans="1:65" s="2" customFormat="1" ht="16.5" customHeight="1">
      <c r="A132" s="38"/>
      <c r="B132" s="39"/>
      <c r="C132" s="186" t="s">
        <v>809</v>
      </c>
      <c r="D132" s="186" t="s">
        <v>533</v>
      </c>
      <c r="E132" s="187" t="s">
        <v>5272</v>
      </c>
      <c r="F132" s="188" t="s">
        <v>5273</v>
      </c>
      <c r="G132" s="189" t="s">
        <v>5219</v>
      </c>
      <c r="H132" s="190">
        <v>6</v>
      </c>
      <c r="I132" s="191"/>
      <c r="J132" s="192">
        <f t="shared" si="10"/>
        <v>0</v>
      </c>
      <c r="K132" s="188" t="s">
        <v>19</v>
      </c>
      <c r="L132" s="43"/>
      <c r="M132" s="193" t="s">
        <v>19</v>
      </c>
      <c r="N132" s="194" t="s">
        <v>44</v>
      </c>
      <c r="O132" s="68"/>
      <c r="P132" s="195">
        <f t="shared" si="11"/>
        <v>0</v>
      </c>
      <c r="Q132" s="195">
        <v>0</v>
      </c>
      <c r="R132" s="195">
        <f t="shared" si="12"/>
        <v>0</v>
      </c>
      <c r="S132" s="195">
        <v>0</v>
      </c>
      <c r="T132" s="196">
        <f t="shared" si="13"/>
        <v>0</v>
      </c>
      <c r="U132" s="38"/>
      <c r="V132" s="38"/>
      <c r="W132" s="38"/>
      <c r="X132" s="38"/>
      <c r="Y132" s="38"/>
      <c r="Z132" s="38"/>
      <c r="AA132" s="38"/>
      <c r="AB132" s="38"/>
      <c r="AC132" s="38"/>
      <c r="AD132" s="38"/>
      <c r="AE132" s="38"/>
      <c r="AR132" s="197" t="s">
        <v>537</v>
      </c>
      <c r="AT132" s="197" t="s">
        <v>533</v>
      </c>
      <c r="AU132" s="197" t="s">
        <v>573</v>
      </c>
      <c r="AY132" s="21" t="s">
        <v>525</v>
      </c>
      <c r="BE132" s="198">
        <f t="shared" si="14"/>
        <v>0</v>
      </c>
      <c r="BF132" s="198">
        <f t="shared" si="15"/>
        <v>0</v>
      </c>
      <c r="BG132" s="198">
        <f t="shared" si="16"/>
        <v>0</v>
      </c>
      <c r="BH132" s="198">
        <f t="shared" si="17"/>
        <v>0</v>
      </c>
      <c r="BI132" s="198">
        <f t="shared" si="18"/>
        <v>0</v>
      </c>
      <c r="BJ132" s="21" t="s">
        <v>85</v>
      </c>
      <c r="BK132" s="198">
        <f t="shared" si="19"/>
        <v>0</v>
      </c>
      <c r="BL132" s="21" t="s">
        <v>537</v>
      </c>
      <c r="BM132" s="197" t="s">
        <v>1039</v>
      </c>
    </row>
    <row r="133" spans="1:65" s="2" customFormat="1" ht="16.5" customHeight="1">
      <c r="A133" s="38"/>
      <c r="B133" s="39"/>
      <c r="C133" s="186" t="s">
        <v>814</v>
      </c>
      <c r="D133" s="186" t="s">
        <v>533</v>
      </c>
      <c r="E133" s="187" t="s">
        <v>5274</v>
      </c>
      <c r="F133" s="188" t="s">
        <v>5275</v>
      </c>
      <c r="G133" s="189" t="s">
        <v>5219</v>
      </c>
      <c r="H133" s="190">
        <v>1</v>
      </c>
      <c r="I133" s="191"/>
      <c r="J133" s="192">
        <f t="shared" si="10"/>
        <v>0</v>
      </c>
      <c r="K133" s="188" t="s">
        <v>19</v>
      </c>
      <c r="L133" s="43"/>
      <c r="M133" s="193" t="s">
        <v>19</v>
      </c>
      <c r="N133" s="194" t="s">
        <v>44</v>
      </c>
      <c r="O133" s="68"/>
      <c r="P133" s="195">
        <f t="shared" si="11"/>
        <v>0</v>
      </c>
      <c r="Q133" s="195">
        <v>0</v>
      </c>
      <c r="R133" s="195">
        <f t="shared" si="12"/>
        <v>0</v>
      </c>
      <c r="S133" s="195">
        <v>0</v>
      </c>
      <c r="T133" s="196">
        <f t="shared" si="13"/>
        <v>0</v>
      </c>
      <c r="U133" s="38"/>
      <c r="V133" s="38"/>
      <c r="W133" s="38"/>
      <c r="X133" s="38"/>
      <c r="Y133" s="38"/>
      <c r="Z133" s="38"/>
      <c r="AA133" s="38"/>
      <c r="AB133" s="38"/>
      <c r="AC133" s="38"/>
      <c r="AD133" s="38"/>
      <c r="AE133" s="38"/>
      <c r="AR133" s="197" t="s">
        <v>537</v>
      </c>
      <c r="AT133" s="197" t="s">
        <v>533</v>
      </c>
      <c r="AU133" s="197" t="s">
        <v>573</v>
      </c>
      <c r="AY133" s="21" t="s">
        <v>525</v>
      </c>
      <c r="BE133" s="198">
        <f t="shared" si="14"/>
        <v>0</v>
      </c>
      <c r="BF133" s="198">
        <f t="shared" si="15"/>
        <v>0</v>
      </c>
      <c r="BG133" s="198">
        <f t="shared" si="16"/>
        <v>0</v>
      </c>
      <c r="BH133" s="198">
        <f t="shared" si="17"/>
        <v>0</v>
      </c>
      <c r="BI133" s="198">
        <f t="shared" si="18"/>
        <v>0</v>
      </c>
      <c r="BJ133" s="21" t="s">
        <v>85</v>
      </c>
      <c r="BK133" s="198">
        <f t="shared" si="19"/>
        <v>0</v>
      </c>
      <c r="BL133" s="21" t="s">
        <v>537</v>
      </c>
      <c r="BM133" s="197" t="s">
        <v>1052</v>
      </c>
    </row>
    <row r="134" spans="1:65" s="2" customFormat="1" ht="16.5" customHeight="1">
      <c r="A134" s="38"/>
      <c r="B134" s="39"/>
      <c r="C134" s="186" t="s">
        <v>820</v>
      </c>
      <c r="D134" s="186" t="s">
        <v>533</v>
      </c>
      <c r="E134" s="187" t="s">
        <v>5276</v>
      </c>
      <c r="F134" s="188" t="s">
        <v>5277</v>
      </c>
      <c r="G134" s="189" t="s">
        <v>5219</v>
      </c>
      <c r="H134" s="190">
        <v>3</v>
      </c>
      <c r="I134" s="191"/>
      <c r="J134" s="192">
        <f t="shared" si="10"/>
        <v>0</v>
      </c>
      <c r="K134" s="188" t="s">
        <v>19</v>
      </c>
      <c r="L134" s="43"/>
      <c r="M134" s="193" t="s">
        <v>19</v>
      </c>
      <c r="N134" s="194" t="s">
        <v>44</v>
      </c>
      <c r="O134" s="68"/>
      <c r="P134" s="195">
        <f t="shared" si="11"/>
        <v>0</v>
      </c>
      <c r="Q134" s="195">
        <v>0</v>
      </c>
      <c r="R134" s="195">
        <f t="shared" si="12"/>
        <v>0</v>
      </c>
      <c r="S134" s="195">
        <v>0</v>
      </c>
      <c r="T134" s="196">
        <f t="shared" si="13"/>
        <v>0</v>
      </c>
      <c r="U134" s="38"/>
      <c r="V134" s="38"/>
      <c r="W134" s="38"/>
      <c r="X134" s="38"/>
      <c r="Y134" s="38"/>
      <c r="Z134" s="38"/>
      <c r="AA134" s="38"/>
      <c r="AB134" s="38"/>
      <c r="AC134" s="38"/>
      <c r="AD134" s="38"/>
      <c r="AE134" s="38"/>
      <c r="AR134" s="197" t="s">
        <v>537</v>
      </c>
      <c r="AT134" s="197" t="s">
        <v>533</v>
      </c>
      <c r="AU134" s="197" t="s">
        <v>573</v>
      </c>
      <c r="AY134" s="21" t="s">
        <v>525</v>
      </c>
      <c r="BE134" s="198">
        <f t="shared" si="14"/>
        <v>0</v>
      </c>
      <c r="BF134" s="198">
        <f t="shared" si="15"/>
        <v>0</v>
      </c>
      <c r="BG134" s="198">
        <f t="shared" si="16"/>
        <v>0</v>
      </c>
      <c r="BH134" s="198">
        <f t="shared" si="17"/>
        <v>0</v>
      </c>
      <c r="BI134" s="198">
        <f t="shared" si="18"/>
        <v>0</v>
      </c>
      <c r="BJ134" s="21" t="s">
        <v>85</v>
      </c>
      <c r="BK134" s="198">
        <f t="shared" si="19"/>
        <v>0</v>
      </c>
      <c r="BL134" s="21" t="s">
        <v>537</v>
      </c>
      <c r="BM134" s="197" t="s">
        <v>1063</v>
      </c>
    </row>
    <row r="135" spans="1:65" s="2" customFormat="1" ht="24.2" customHeight="1">
      <c r="A135" s="38"/>
      <c r="B135" s="39"/>
      <c r="C135" s="186" t="s">
        <v>826</v>
      </c>
      <c r="D135" s="186" t="s">
        <v>533</v>
      </c>
      <c r="E135" s="187" t="s">
        <v>5278</v>
      </c>
      <c r="F135" s="188" t="s">
        <v>5279</v>
      </c>
      <c r="G135" s="189" t="s">
        <v>5219</v>
      </c>
      <c r="H135" s="190">
        <v>1</v>
      </c>
      <c r="I135" s="191"/>
      <c r="J135" s="192">
        <f t="shared" si="10"/>
        <v>0</v>
      </c>
      <c r="K135" s="188" t="s">
        <v>19</v>
      </c>
      <c r="L135" s="43"/>
      <c r="M135" s="193" t="s">
        <v>19</v>
      </c>
      <c r="N135" s="194" t="s">
        <v>44</v>
      </c>
      <c r="O135" s="68"/>
      <c r="P135" s="195">
        <f t="shared" si="11"/>
        <v>0</v>
      </c>
      <c r="Q135" s="195">
        <v>0</v>
      </c>
      <c r="R135" s="195">
        <f t="shared" si="12"/>
        <v>0</v>
      </c>
      <c r="S135" s="195">
        <v>0</v>
      </c>
      <c r="T135" s="196">
        <f t="shared" si="13"/>
        <v>0</v>
      </c>
      <c r="U135" s="38"/>
      <c r="V135" s="38"/>
      <c r="W135" s="38"/>
      <c r="X135" s="38"/>
      <c r="Y135" s="38"/>
      <c r="Z135" s="38"/>
      <c r="AA135" s="38"/>
      <c r="AB135" s="38"/>
      <c r="AC135" s="38"/>
      <c r="AD135" s="38"/>
      <c r="AE135" s="38"/>
      <c r="AR135" s="197" t="s">
        <v>537</v>
      </c>
      <c r="AT135" s="197" t="s">
        <v>533</v>
      </c>
      <c r="AU135" s="197" t="s">
        <v>573</v>
      </c>
      <c r="AY135" s="21" t="s">
        <v>525</v>
      </c>
      <c r="BE135" s="198">
        <f t="shared" si="14"/>
        <v>0</v>
      </c>
      <c r="BF135" s="198">
        <f t="shared" si="15"/>
        <v>0</v>
      </c>
      <c r="BG135" s="198">
        <f t="shared" si="16"/>
        <v>0</v>
      </c>
      <c r="BH135" s="198">
        <f t="shared" si="17"/>
        <v>0</v>
      </c>
      <c r="BI135" s="198">
        <f t="shared" si="18"/>
        <v>0</v>
      </c>
      <c r="BJ135" s="21" t="s">
        <v>85</v>
      </c>
      <c r="BK135" s="198">
        <f t="shared" si="19"/>
        <v>0</v>
      </c>
      <c r="BL135" s="21" t="s">
        <v>537</v>
      </c>
      <c r="BM135" s="197" t="s">
        <v>1076</v>
      </c>
    </row>
    <row r="136" spans="1:65" s="2" customFormat="1" ht="16.5" customHeight="1">
      <c r="A136" s="38"/>
      <c r="B136" s="39"/>
      <c r="C136" s="186" t="s">
        <v>832</v>
      </c>
      <c r="D136" s="186" t="s">
        <v>533</v>
      </c>
      <c r="E136" s="187" t="s">
        <v>5280</v>
      </c>
      <c r="F136" s="188" t="s">
        <v>5281</v>
      </c>
      <c r="G136" s="189" t="s">
        <v>5219</v>
      </c>
      <c r="H136" s="190">
        <v>46</v>
      </c>
      <c r="I136" s="191"/>
      <c r="J136" s="192">
        <f t="shared" si="10"/>
        <v>0</v>
      </c>
      <c r="K136" s="188" t="s">
        <v>19</v>
      </c>
      <c r="L136" s="43"/>
      <c r="M136" s="193" t="s">
        <v>19</v>
      </c>
      <c r="N136" s="194" t="s">
        <v>44</v>
      </c>
      <c r="O136" s="68"/>
      <c r="P136" s="195">
        <f t="shared" si="11"/>
        <v>0</v>
      </c>
      <c r="Q136" s="195">
        <v>0</v>
      </c>
      <c r="R136" s="195">
        <f t="shared" si="12"/>
        <v>0</v>
      </c>
      <c r="S136" s="195">
        <v>0</v>
      </c>
      <c r="T136" s="196">
        <f t="shared" si="13"/>
        <v>0</v>
      </c>
      <c r="U136" s="38"/>
      <c r="V136" s="38"/>
      <c r="W136" s="38"/>
      <c r="X136" s="38"/>
      <c r="Y136" s="38"/>
      <c r="Z136" s="38"/>
      <c r="AA136" s="38"/>
      <c r="AB136" s="38"/>
      <c r="AC136" s="38"/>
      <c r="AD136" s="38"/>
      <c r="AE136" s="38"/>
      <c r="AR136" s="197" t="s">
        <v>537</v>
      </c>
      <c r="AT136" s="197" t="s">
        <v>533</v>
      </c>
      <c r="AU136" s="197" t="s">
        <v>573</v>
      </c>
      <c r="AY136" s="21" t="s">
        <v>525</v>
      </c>
      <c r="BE136" s="198">
        <f t="shared" si="14"/>
        <v>0</v>
      </c>
      <c r="BF136" s="198">
        <f t="shared" si="15"/>
        <v>0</v>
      </c>
      <c r="BG136" s="198">
        <f t="shared" si="16"/>
        <v>0</v>
      </c>
      <c r="BH136" s="198">
        <f t="shared" si="17"/>
        <v>0</v>
      </c>
      <c r="BI136" s="198">
        <f t="shared" si="18"/>
        <v>0</v>
      </c>
      <c r="BJ136" s="21" t="s">
        <v>85</v>
      </c>
      <c r="BK136" s="198">
        <f t="shared" si="19"/>
        <v>0</v>
      </c>
      <c r="BL136" s="21" t="s">
        <v>537</v>
      </c>
      <c r="BM136" s="197" t="s">
        <v>1092</v>
      </c>
    </row>
    <row r="137" spans="1:65" s="2" customFormat="1" ht="24.2" customHeight="1">
      <c r="A137" s="38"/>
      <c r="B137" s="39"/>
      <c r="C137" s="186" t="s">
        <v>839</v>
      </c>
      <c r="D137" s="186" t="s">
        <v>533</v>
      </c>
      <c r="E137" s="187" t="s">
        <v>5282</v>
      </c>
      <c r="F137" s="188" t="s">
        <v>5283</v>
      </c>
      <c r="G137" s="189" t="s">
        <v>5219</v>
      </c>
      <c r="H137" s="190">
        <v>1</v>
      </c>
      <c r="I137" s="191"/>
      <c r="J137" s="192">
        <f t="shared" si="10"/>
        <v>0</v>
      </c>
      <c r="K137" s="188" t="s">
        <v>19</v>
      </c>
      <c r="L137" s="43"/>
      <c r="M137" s="193" t="s">
        <v>19</v>
      </c>
      <c r="N137" s="194" t="s">
        <v>44</v>
      </c>
      <c r="O137" s="68"/>
      <c r="P137" s="195">
        <f t="shared" si="11"/>
        <v>0</v>
      </c>
      <c r="Q137" s="195">
        <v>0</v>
      </c>
      <c r="R137" s="195">
        <f t="shared" si="12"/>
        <v>0</v>
      </c>
      <c r="S137" s="195">
        <v>0</v>
      </c>
      <c r="T137" s="196">
        <f t="shared" si="13"/>
        <v>0</v>
      </c>
      <c r="U137" s="38"/>
      <c r="V137" s="38"/>
      <c r="W137" s="38"/>
      <c r="X137" s="38"/>
      <c r="Y137" s="38"/>
      <c r="Z137" s="38"/>
      <c r="AA137" s="38"/>
      <c r="AB137" s="38"/>
      <c r="AC137" s="38"/>
      <c r="AD137" s="38"/>
      <c r="AE137" s="38"/>
      <c r="AR137" s="197" t="s">
        <v>537</v>
      </c>
      <c r="AT137" s="197" t="s">
        <v>533</v>
      </c>
      <c r="AU137" s="197" t="s">
        <v>573</v>
      </c>
      <c r="AY137" s="21" t="s">
        <v>525</v>
      </c>
      <c r="BE137" s="198">
        <f t="shared" si="14"/>
        <v>0</v>
      </c>
      <c r="BF137" s="198">
        <f t="shared" si="15"/>
        <v>0</v>
      </c>
      <c r="BG137" s="198">
        <f t="shared" si="16"/>
        <v>0</v>
      </c>
      <c r="BH137" s="198">
        <f t="shared" si="17"/>
        <v>0</v>
      </c>
      <c r="BI137" s="198">
        <f t="shared" si="18"/>
        <v>0</v>
      </c>
      <c r="BJ137" s="21" t="s">
        <v>85</v>
      </c>
      <c r="BK137" s="198">
        <f t="shared" si="19"/>
        <v>0</v>
      </c>
      <c r="BL137" s="21" t="s">
        <v>537</v>
      </c>
      <c r="BM137" s="197" t="s">
        <v>1206</v>
      </c>
    </row>
    <row r="138" spans="1:65" s="2" customFormat="1" ht="21.75" customHeight="1">
      <c r="A138" s="38"/>
      <c r="B138" s="39"/>
      <c r="C138" s="186" t="s">
        <v>846</v>
      </c>
      <c r="D138" s="186" t="s">
        <v>533</v>
      </c>
      <c r="E138" s="187" t="s">
        <v>5284</v>
      </c>
      <c r="F138" s="188" t="s">
        <v>5285</v>
      </c>
      <c r="G138" s="189" t="s">
        <v>5219</v>
      </c>
      <c r="H138" s="190">
        <v>2</v>
      </c>
      <c r="I138" s="191"/>
      <c r="J138" s="192">
        <f t="shared" si="10"/>
        <v>0</v>
      </c>
      <c r="K138" s="188" t="s">
        <v>19</v>
      </c>
      <c r="L138" s="43"/>
      <c r="M138" s="193" t="s">
        <v>19</v>
      </c>
      <c r="N138" s="194" t="s">
        <v>44</v>
      </c>
      <c r="O138" s="68"/>
      <c r="P138" s="195">
        <f t="shared" si="11"/>
        <v>0</v>
      </c>
      <c r="Q138" s="195">
        <v>0</v>
      </c>
      <c r="R138" s="195">
        <f t="shared" si="12"/>
        <v>0</v>
      </c>
      <c r="S138" s="195">
        <v>0</v>
      </c>
      <c r="T138" s="196">
        <f t="shared" si="13"/>
        <v>0</v>
      </c>
      <c r="U138" s="38"/>
      <c r="V138" s="38"/>
      <c r="W138" s="38"/>
      <c r="X138" s="38"/>
      <c r="Y138" s="38"/>
      <c r="Z138" s="38"/>
      <c r="AA138" s="38"/>
      <c r="AB138" s="38"/>
      <c r="AC138" s="38"/>
      <c r="AD138" s="38"/>
      <c r="AE138" s="38"/>
      <c r="AR138" s="197" t="s">
        <v>537</v>
      </c>
      <c r="AT138" s="197" t="s">
        <v>533</v>
      </c>
      <c r="AU138" s="197" t="s">
        <v>573</v>
      </c>
      <c r="AY138" s="21" t="s">
        <v>525</v>
      </c>
      <c r="BE138" s="198">
        <f t="shared" si="14"/>
        <v>0</v>
      </c>
      <c r="BF138" s="198">
        <f t="shared" si="15"/>
        <v>0</v>
      </c>
      <c r="BG138" s="198">
        <f t="shared" si="16"/>
        <v>0</v>
      </c>
      <c r="BH138" s="198">
        <f t="shared" si="17"/>
        <v>0</v>
      </c>
      <c r="BI138" s="198">
        <f t="shared" si="18"/>
        <v>0</v>
      </c>
      <c r="BJ138" s="21" t="s">
        <v>85</v>
      </c>
      <c r="BK138" s="198">
        <f t="shared" si="19"/>
        <v>0</v>
      </c>
      <c r="BL138" s="21" t="s">
        <v>537</v>
      </c>
      <c r="BM138" s="197" t="s">
        <v>1234</v>
      </c>
    </row>
    <row r="139" spans="1:65" s="2" customFormat="1" ht="21.75" customHeight="1">
      <c r="A139" s="38"/>
      <c r="B139" s="39"/>
      <c r="C139" s="186" t="s">
        <v>855</v>
      </c>
      <c r="D139" s="186" t="s">
        <v>533</v>
      </c>
      <c r="E139" s="187" t="s">
        <v>5286</v>
      </c>
      <c r="F139" s="188" t="s">
        <v>5287</v>
      </c>
      <c r="G139" s="189" t="s">
        <v>5219</v>
      </c>
      <c r="H139" s="190">
        <v>2</v>
      </c>
      <c r="I139" s="191"/>
      <c r="J139" s="192">
        <f t="shared" si="10"/>
        <v>0</v>
      </c>
      <c r="K139" s="188" t="s">
        <v>19</v>
      </c>
      <c r="L139" s="43"/>
      <c r="M139" s="193" t="s">
        <v>19</v>
      </c>
      <c r="N139" s="194" t="s">
        <v>44</v>
      </c>
      <c r="O139" s="68"/>
      <c r="P139" s="195">
        <f t="shared" si="11"/>
        <v>0</v>
      </c>
      <c r="Q139" s="195">
        <v>0</v>
      </c>
      <c r="R139" s="195">
        <f t="shared" si="12"/>
        <v>0</v>
      </c>
      <c r="S139" s="195">
        <v>0</v>
      </c>
      <c r="T139" s="196">
        <f t="shared" si="13"/>
        <v>0</v>
      </c>
      <c r="U139" s="38"/>
      <c r="V139" s="38"/>
      <c r="W139" s="38"/>
      <c r="X139" s="38"/>
      <c r="Y139" s="38"/>
      <c r="Z139" s="38"/>
      <c r="AA139" s="38"/>
      <c r="AB139" s="38"/>
      <c r="AC139" s="38"/>
      <c r="AD139" s="38"/>
      <c r="AE139" s="38"/>
      <c r="AR139" s="197" t="s">
        <v>537</v>
      </c>
      <c r="AT139" s="197" t="s">
        <v>533</v>
      </c>
      <c r="AU139" s="197" t="s">
        <v>573</v>
      </c>
      <c r="AY139" s="21" t="s">
        <v>525</v>
      </c>
      <c r="BE139" s="198">
        <f t="shared" si="14"/>
        <v>0</v>
      </c>
      <c r="BF139" s="198">
        <f t="shared" si="15"/>
        <v>0</v>
      </c>
      <c r="BG139" s="198">
        <f t="shared" si="16"/>
        <v>0</v>
      </c>
      <c r="BH139" s="198">
        <f t="shared" si="17"/>
        <v>0</v>
      </c>
      <c r="BI139" s="198">
        <f t="shared" si="18"/>
        <v>0</v>
      </c>
      <c r="BJ139" s="21" t="s">
        <v>85</v>
      </c>
      <c r="BK139" s="198">
        <f t="shared" si="19"/>
        <v>0</v>
      </c>
      <c r="BL139" s="21" t="s">
        <v>537</v>
      </c>
      <c r="BM139" s="197" t="s">
        <v>1250</v>
      </c>
    </row>
    <row r="140" spans="1:65" s="2" customFormat="1" ht="16.5" customHeight="1">
      <c r="A140" s="38"/>
      <c r="B140" s="39"/>
      <c r="C140" s="186" t="s">
        <v>861</v>
      </c>
      <c r="D140" s="186" t="s">
        <v>533</v>
      </c>
      <c r="E140" s="187" t="s">
        <v>5288</v>
      </c>
      <c r="F140" s="188" t="s">
        <v>5289</v>
      </c>
      <c r="G140" s="189" t="s">
        <v>5219</v>
      </c>
      <c r="H140" s="190">
        <v>1</v>
      </c>
      <c r="I140" s="191"/>
      <c r="J140" s="192">
        <f t="shared" si="10"/>
        <v>0</v>
      </c>
      <c r="K140" s="188" t="s">
        <v>19</v>
      </c>
      <c r="L140" s="43"/>
      <c r="M140" s="193" t="s">
        <v>19</v>
      </c>
      <c r="N140" s="194" t="s">
        <v>44</v>
      </c>
      <c r="O140" s="68"/>
      <c r="P140" s="195">
        <f t="shared" si="11"/>
        <v>0</v>
      </c>
      <c r="Q140" s="195">
        <v>0</v>
      </c>
      <c r="R140" s="195">
        <f t="shared" si="12"/>
        <v>0</v>
      </c>
      <c r="S140" s="195">
        <v>0</v>
      </c>
      <c r="T140" s="196">
        <f t="shared" si="13"/>
        <v>0</v>
      </c>
      <c r="U140" s="38"/>
      <c r="V140" s="38"/>
      <c r="W140" s="38"/>
      <c r="X140" s="38"/>
      <c r="Y140" s="38"/>
      <c r="Z140" s="38"/>
      <c r="AA140" s="38"/>
      <c r="AB140" s="38"/>
      <c r="AC140" s="38"/>
      <c r="AD140" s="38"/>
      <c r="AE140" s="38"/>
      <c r="AR140" s="197" t="s">
        <v>537</v>
      </c>
      <c r="AT140" s="197" t="s">
        <v>533</v>
      </c>
      <c r="AU140" s="197" t="s">
        <v>573</v>
      </c>
      <c r="AY140" s="21" t="s">
        <v>525</v>
      </c>
      <c r="BE140" s="198">
        <f t="shared" si="14"/>
        <v>0</v>
      </c>
      <c r="BF140" s="198">
        <f t="shared" si="15"/>
        <v>0</v>
      </c>
      <c r="BG140" s="198">
        <f t="shared" si="16"/>
        <v>0</v>
      </c>
      <c r="BH140" s="198">
        <f t="shared" si="17"/>
        <v>0</v>
      </c>
      <c r="BI140" s="198">
        <f t="shared" si="18"/>
        <v>0</v>
      </c>
      <c r="BJ140" s="21" t="s">
        <v>85</v>
      </c>
      <c r="BK140" s="198">
        <f t="shared" si="19"/>
        <v>0</v>
      </c>
      <c r="BL140" s="21" t="s">
        <v>537</v>
      </c>
      <c r="BM140" s="197" t="s">
        <v>1265</v>
      </c>
    </row>
    <row r="141" spans="1:65" s="2" customFormat="1" ht="16.5" customHeight="1">
      <c r="A141" s="38"/>
      <c r="B141" s="39"/>
      <c r="C141" s="186" t="s">
        <v>867</v>
      </c>
      <c r="D141" s="186" t="s">
        <v>533</v>
      </c>
      <c r="E141" s="187" t="s">
        <v>5290</v>
      </c>
      <c r="F141" s="188" t="s">
        <v>5291</v>
      </c>
      <c r="G141" s="189" t="s">
        <v>5219</v>
      </c>
      <c r="H141" s="190">
        <v>1</v>
      </c>
      <c r="I141" s="191"/>
      <c r="J141" s="192">
        <f t="shared" si="10"/>
        <v>0</v>
      </c>
      <c r="K141" s="188" t="s">
        <v>19</v>
      </c>
      <c r="L141" s="43"/>
      <c r="M141" s="193" t="s">
        <v>19</v>
      </c>
      <c r="N141" s="194" t="s">
        <v>44</v>
      </c>
      <c r="O141" s="68"/>
      <c r="P141" s="195">
        <f t="shared" si="11"/>
        <v>0</v>
      </c>
      <c r="Q141" s="195">
        <v>0</v>
      </c>
      <c r="R141" s="195">
        <f t="shared" si="12"/>
        <v>0</v>
      </c>
      <c r="S141" s="195">
        <v>0</v>
      </c>
      <c r="T141" s="196">
        <f t="shared" si="13"/>
        <v>0</v>
      </c>
      <c r="U141" s="38"/>
      <c r="V141" s="38"/>
      <c r="W141" s="38"/>
      <c r="X141" s="38"/>
      <c r="Y141" s="38"/>
      <c r="Z141" s="38"/>
      <c r="AA141" s="38"/>
      <c r="AB141" s="38"/>
      <c r="AC141" s="38"/>
      <c r="AD141" s="38"/>
      <c r="AE141" s="38"/>
      <c r="AR141" s="197" t="s">
        <v>537</v>
      </c>
      <c r="AT141" s="197" t="s">
        <v>533</v>
      </c>
      <c r="AU141" s="197" t="s">
        <v>573</v>
      </c>
      <c r="AY141" s="21" t="s">
        <v>525</v>
      </c>
      <c r="BE141" s="198">
        <f t="shared" si="14"/>
        <v>0</v>
      </c>
      <c r="BF141" s="198">
        <f t="shared" si="15"/>
        <v>0</v>
      </c>
      <c r="BG141" s="198">
        <f t="shared" si="16"/>
        <v>0</v>
      </c>
      <c r="BH141" s="198">
        <f t="shared" si="17"/>
        <v>0</v>
      </c>
      <c r="BI141" s="198">
        <f t="shared" si="18"/>
        <v>0</v>
      </c>
      <c r="BJ141" s="21" t="s">
        <v>85</v>
      </c>
      <c r="BK141" s="198">
        <f t="shared" si="19"/>
        <v>0</v>
      </c>
      <c r="BL141" s="21" t="s">
        <v>537</v>
      </c>
      <c r="BM141" s="197" t="s">
        <v>1279</v>
      </c>
    </row>
    <row r="142" spans="1:65" s="2" customFormat="1" ht="16.5" customHeight="1">
      <c r="A142" s="38"/>
      <c r="B142" s="39"/>
      <c r="C142" s="186" t="s">
        <v>875</v>
      </c>
      <c r="D142" s="186" t="s">
        <v>533</v>
      </c>
      <c r="E142" s="187" t="s">
        <v>5292</v>
      </c>
      <c r="F142" s="188" t="s">
        <v>5293</v>
      </c>
      <c r="G142" s="189" t="s">
        <v>5219</v>
      </c>
      <c r="H142" s="190">
        <v>1</v>
      </c>
      <c r="I142" s="191"/>
      <c r="J142" s="192">
        <f t="shared" si="10"/>
        <v>0</v>
      </c>
      <c r="K142" s="188" t="s">
        <v>19</v>
      </c>
      <c r="L142" s="43"/>
      <c r="M142" s="193" t="s">
        <v>19</v>
      </c>
      <c r="N142" s="194" t="s">
        <v>44</v>
      </c>
      <c r="O142" s="68"/>
      <c r="P142" s="195">
        <f t="shared" si="11"/>
        <v>0</v>
      </c>
      <c r="Q142" s="195">
        <v>0</v>
      </c>
      <c r="R142" s="195">
        <f t="shared" si="12"/>
        <v>0</v>
      </c>
      <c r="S142" s="195">
        <v>0</v>
      </c>
      <c r="T142" s="196">
        <f t="shared" si="13"/>
        <v>0</v>
      </c>
      <c r="U142" s="38"/>
      <c r="V142" s="38"/>
      <c r="W142" s="38"/>
      <c r="X142" s="38"/>
      <c r="Y142" s="38"/>
      <c r="Z142" s="38"/>
      <c r="AA142" s="38"/>
      <c r="AB142" s="38"/>
      <c r="AC142" s="38"/>
      <c r="AD142" s="38"/>
      <c r="AE142" s="38"/>
      <c r="AR142" s="197" t="s">
        <v>537</v>
      </c>
      <c r="AT142" s="197" t="s">
        <v>533</v>
      </c>
      <c r="AU142" s="197" t="s">
        <v>573</v>
      </c>
      <c r="AY142" s="21" t="s">
        <v>525</v>
      </c>
      <c r="BE142" s="198">
        <f t="shared" si="14"/>
        <v>0</v>
      </c>
      <c r="BF142" s="198">
        <f t="shared" si="15"/>
        <v>0</v>
      </c>
      <c r="BG142" s="198">
        <f t="shared" si="16"/>
        <v>0</v>
      </c>
      <c r="BH142" s="198">
        <f t="shared" si="17"/>
        <v>0</v>
      </c>
      <c r="BI142" s="198">
        <f t="shared" si="18"/>
        <v>0</v>
      </c>
      <c r="BJ142" s="21" t="s">
        <v>85</v>
      </c>
      <c r="BK142" s="198">
        <f t="shared" si="19"/>
        <v>0</v>
      </c>
      <c r="BL142" s="21" t="s">
        <v>537</v>
      </c>
      <c r="BM142" s="197" t="s">
        <v>1290</v>
      </c>
    </row>
    <row r="143" spans="1:65" s="2" customFormat="1" ht="16.5" customHeight="1">
      <c r="A143" s="38"/>
      <c r="B143" s="39"/>
      <c r="C143" s="186" t="s">
        <v>881</v>
      </c>
      <c r="D143" s="186" t="s">
        <v>533</v>
      </c>
      <c r="E143" s="187" t="s">
        <v>5294</v>
      </c>
      <c r="F143" s="188" t="s">
        <v>5295</v>
      </c>
      <c r="G143" s="189" t="s">
        <v>5219</v>
      </c>
      <c r="H143" s="190">
        <v>2</v>
      </c>
      <c r="I143" s="191"/>
      <c r="J143" s="192">
        <f t="shared" si="10"/>
        <v>0</v>
      </c>
      <c r="K143" s="188" t="s">
        <v>19</v>
      </c>
      <c r="L143" s="43"/>
      <c r="M143" s="193" t="s">
        <v>19</v>
      </c>
      <c r="N143" s="194" t="s">
        <v>44</v>
      </c>
      <c r="O143" s="68"/>
      <c r="P143" s="195">
        <f t="shared" si="11"/>
        <v>0</v>
      </c>
      <c r="Q143" s="195">
        <v>0</v>
      </c>
      <c r="R143" s="195">
        <f t="shared" si="12"/>
        <v>0</v>
      </c>
      <c r="S143" s="195">
        <v>0</v>
      </c>
      <c r="T143" s="196">
        <f t="shared" si="13"/>
        <v>0</v>
      </c>
      <c r="U143" s="38"/>
      <c r="V143" s="38"/>
      <c r="W143" s="38"/>
      <c r="X143" s="38"/>
      <c r="Y143" s="38"/>
      <c r="Z143" s="38"/>
      <c r="AA143" s="38"/>
      <c r="AB143" s="38"/>
      <c r="AC143" s="38"/>
      <c r="AD143" s="38"/>
      <c r="AE143" s="38"/>
      <c r="AR143" s="197" t="s">
        <v>537</v>
      </c>
      <c r="AT143" s="197" t="s">
        <v>533</v>
      </c>
      <c r="AU143" s="197" t="s">
        <v>573</v>
      </c>
      <c r="AY143" s="21" t="s">
        <v>525</v>
      </c>
      <c r="BE143" s="198">
        <f t="shared" si="14"/>
        <v>0</v>
      </c>
      <c r="BF143" s="198">
        <f t="shared" si="15"/>
        <v>0</v>
      </c>
      <c r="BG143" s="198">
        <f t="shared" si="16"/>
        <v>0</v>
      </c>
      <c r="BH143" s="198">
        <f t="shared" si="17"/>
        <v>0</v>
      </c>
      <c r="BI143" s="198">
        <f t="shared" si="18"/>
        <v>0</v>
      </c>
      <c r="BJ143" s="21" t="s">
        <v>85</v>
      </c>
      <c r="BK143" s="198">
        <f t="shared" si="19"/>
        <v>0</v>
      </c>
      <c r="BL143" s="21" t="s">
        <v>537</v>
      </c>
      <c r="BM143" s="197" t="s">
        <v>1304</v>
      </c>
    </row>
    <row r="144" spans="1:65" s="2" customFormat="1" ht="16.5" customHeight="1">
      <c r="A144" s="38"/>
      <c r="B144" s="39"/>
      <c r="C144" s="186" t="s">
        <v>887</v>
      </c>
      <c r="D144" s="186" t="s">
        <v>533</v>
      </c>
      <c r="E144" s="187" t="s">
        <v>5296</v>
      </c>
      <c r="F144" s="188" t="s">
        <v>5297</v>
      </c>
      <c r="G144" s="189" t="s">
        <v>5219</v>
      </c>
      <c r="H144" s="190">
        <v>4</v>
      </c>
      <c r="I144" s="191"/>
      <c r="J144" s="192">
        <f t="shared" si="10"/>
        <v>0</v>
      </c>
      <c r="K144" s="188" t="s">
        <v>19</v>
      </c>
      <c r="L144" s="43"/>
      <c r="M144" s="193" t="s">
        <v>19</v>
      </c>
      <c r="N144" s="194" t="s">
        <v>44</v>
      </c>
      <c r="O144" s="68"/>
      <c r="P144" s="195">
        <f t="shared" si="11"/>
        <v>0</v>
      </c>
      <c r="Q144" s="195">
        <v>0</v>
      </c>
      <c r="R144" s="195">
        <f t="shared" si="12"/>
        <v>0</v>
      </c>
      <c r="S144" s="195">
        <v>0</v>
      </c>
      <c r="T144" s="196">
        <f t="shared" si="13"/>
        <v>0</v>
      </c>
      <c r="U144" s="38"/>
      <c r="V144" s="38"/>
      <c r="W144" s="38"/>
      <c r="X144" s="38"/>
      <c r="Y144" s="38"/>
      <c r="Z144" s="38"/>
      <c r="AA144" s="38"/>
      <c r="AB144" s="38"/>
      <c r="AC144" s="38"/>
      <c r="AD144" s="38"/>
      <c r="AE144" s="38"/>
      <c r="AR144" s="197" t="s">
        <v>537</v>
      </c>
      <c r="AT144" s="197" t="s">
        <v>533</v>
      </c>
      <c r="AU144" s="197" t="s">
        <v>573</v>
      </c>
      <c r="AY144" s="21" t="s">
        <v>525</v>
      </c>
      <c r="BE144" s="198">
        <f t="shared" si="14"/>
        <v>0</v>
      </c>
      <c r="BF144" s="198">
        <f t="shared" si="15"/>
        <v>0</v>
      </c>
      <c r="BG144" s="198">
        <f t="shared" si="16"/>
        <v>0</v>
      </c>
      <c r="BH144" s="198">
        <f t="shared" si="17"/>
        <v>0</v>
      </c>
      <c r="BI144" s="198">
        <f t="shared" si="18"/>
        <v>0</v>
      </c>
      <c r="BJ144" s="21" t="s">
        <v>85</v>
      </c>
      <c r="BK144" s="198">
        <f t="shared" si="19"/>
        <v>0</v>
      </c>
      <c r="BL144" s="21" t="s">
        <v>537</v>
      </c>
      <c r="BM144" s="197" t="s">
        <v>1316</v>
      </c>
    </row>
    <row r="145" spans="1:65" s="12" customFormat="1" ht="20.85" customHeight="1">
      <c r="B145" s="170"/>
      <c r="C145" s="171"/>
      <c r="D145" s="172" t="s">
        <v>71</v>
      </c>
      <c r="E145" s="184" t="s">
        <v>5298</v>
      </c>
      <c r="F145" s="184" t="s">
        <v>5299</v>
      </c>
      <c r="G145" s="171"/>
      <c r="H145" s="171"/>
      <c r="I145" s="174"/>
      <c r="J145" s="185">
        <f>BK145</f>
        <v>0</v>
      </c>
      <c r="K145" s="171"/>
      <c r="L145" s="176"/>
      <c r="M145" s="177"/>
      <c r="N145" s="178"/>
      <c r="O145" s="178"/>
      <c r="P145" s="179">
        <f>SUM(P146:P157)</f>
        <v>0</v>
      </c>
      <c r="Q145" s="178"/>
      <c r="R145" s="179">
        <f>SUM(R146:R157)</f>
        <v>0</v>
      </c>
      <c r="S145" s="178"/>
      <c r="T145" s="180">
        <f>SUM(T146:T157)</f>
        <v>0</v>
      </c>
      <c r="AR145" s="181" t="s">
        <v>79</v>
      </c>
      <c r="AT145" s="182" t="s">
        <v>71</v>
      </c>
      <c r="AU145" s="182" t="s">
        <v>85</v>
      </c>
      <c r="AY145" s="181" t="s">
        <v>525</v>
      </c>
      <c r="BK145" s="183">
        <f>SUM(BK146:BK157)</f>
        <v>0</v>
      </c>
    </row>
    <row r="146" spans="1:65" s="2" customFormat="1" ht="16.5" customHeight="1">
      <c r="A146" s="38"/>
      <c r="B146" s="39"/>
      <c r="C146" s="186" t="s">
        <v>895</v>
      </c>
      <c r="D146" s="186" t="s">
        <v>533</v>
      </c>
      <c r="E146" s="187" t="s">
        <v>5300</v>
      </c>
      <c r="F146" s="188" t="s">
        <v>5301</v>
      </c>
      <c r="G146" s="189" t="s">
        <v>5219</v>
      </c>
      <c r="H146" s="190">
        <v>1</v>
      </c>
      <c r="I146" s="191"/>
      <c r="J146" s="192">
        <f t="shared" ref="J146:J157" si="20">ROUND(I146*H146,2)</f>
        <v>0</v>
      </c>
      <c r="K146" s="188" t="s">
        <v>19</v>
      </c>
      <c r="L146" s="43"/>
      <c r="M146" s="193" t="s">
        <v>19</v>
      </c>
      <c r="N146" s="194" t="s">
        <v>44</v>
      </c>
      <c r="O146" s="68"/>
      <c r="P146" s="195">
        <f t="shared" ref="P146:P157" si="21">O146*H146</f>
        <v>0</v>
      </c>
      <c r="Q146" s="195">
        <v>0</v>
      </c>
      <c r="R146" s="195">
        <f t="shared" ref="R146:R157" si="22">Q146*H146</f>
        <v>0</v>
      </c>
      <c r="S146" s="195">
        <v>0</v>
      </c>
      <c r="T146" s="196">
        <f t="shared" ref="T146:T157" si="23">S146*H146</f>
        <v>0</v>
      </c>
      <c r="U146" s="38"/>
      <c r="V146" s="38"/>
      <c r="W146" s="38"/>
      <c r="X146" s="38"/>
      <c r="Y146" s="38"/>
      <c r="Z146" s="38"/>
      <c r="AA146" s="38"/>
      <c r="AB146" s="38"/>
      <c r="AC146" s="38"/>
      <c r="AD146" s="38"/>
      <c r="AE146" s="38"/>
      <c r="AR146" s="197" t="s">
        <v>537</v>
      </c>
      <c r="AT146" s="197" t="s">
        <v>533</v>
      </c>
      <c r="AU146" s="197" t="s">
        <v>573</v>
      </c>
      <c r="AY146" s="21" t="s">
        <v>525</v>
      </c>
      <c r="BE146" s="198">
        <f t="shared" ref="BE146:BE157" si="24">IF(N146="základní",J146,0)</f>
        <v>0</v>
      </c>
      <c r="BF146" s="198">
        <f t="shared" ref="BF146:BF157" si="25">IF(N146="snížená",J146,0)</f>
        <v>0</v>
      </c>
      <c r="BG146" s="198">
        <f t="shared" ref="BG146:BG157" si="26">IF(N146="zákl. přenesená",J146,0)</f>
        <v>0</v>
      </c>
      <c r="BH146" s="198">
        <f t="shared" ref="BH146:BH157" si="27">IF(N146="sníž. přenesená",J146,0)</f>
        <v>0</v>
      </c>
      <c r="BI146" s="198">
        <f t="shared" ref="BI146:BI157" si="28">IF(N146="nulová",J146,0)</f>
        <v>0</v>
      </c>
      <c r="BJ146" s="21" t="s">
        <v>85</v>
      </c>
      <c r="BK146" s="198">
        <f t="shared" ref="BK146:BK157" si="29">ROUND(I146*H146,2)</f>
        <v>0</v>
      </c>
      <c r="BL146" s="21" t="s">
        <v>537</v>
      </c>
      <c r="BM146" s="197" t="s">
        <v>1328</v>
      </c>
    </row>
    <row r="147" spans="1:65" s="2" customFormat="1" ht="16.5" customHeight="1">
      <c r="A147" s="38"/>
      <c r="B147" s="39"/>
      <c r="C147" s="186" t="s">
        <v>902</v>
      </c>
      <c r="D147" s="186" t="s">
        <v>533</v>
      </c>
      <c r="E147" s="187" t="s">
        <v>5302</v>
      </c>
      <c r="F147" s="188" t="s">
        <v>5303</v>
      </c>
      <c r="G147" s="189" t="s">
        <v>5219</v>
      </c>
      <c r="H147" s="190">
        <v>1</v>
      </c>
      <c r="I147" s="191"/>
      <c r="J147" s="192">
        <f t="shared" si="20"/>
        <v>0</v>
      </c>
      <c r="K147" s="188" t="s">
        <v>19</v>
      </c>
      <c r="L147" s="43"/>
      <c r="M147" s="193" t="s">
        <v>19</v>
      </c>
      <c r="N147" s="194" t="s">
        <v>44</v>
      </c>
      <c r="O147" s="68"/>
      <c r="P147" s="195">
        <f t="shared" si="21"/>
        <v>0</v>
      </c>
      <c r="Q147" s="195">
        <v>0</v>
      </c>
      <c r="R147" s="195">
        <f t="shared" si="22"/>
        <v>0</v>
      </c>
      <c r="S147" s="195">
        <v>0</v>
      </c>
      <c r="T147" s="196">
        <f t="shared" si="23"/>
        <v>0</v>
      </c>
      <c r="U147" s="38"/>
      <c r="V147" s="38"/>
      <c r="W147" s="38"/>
      <c r="X147" s="38"/>
      <c r="Y147" s="38"/>
      <c r="Z147" s="38"/>
      <c r="AA147" s="38"/>
      <c r="AB147" s="38"/>
      <c r="AC147" s="38"/>
      <c r="AD147" s="38"/>
      <c r="AE147" s="38"/>
      <c r="AR147" s="197" t="s">
        <v>537</v>
      </c>
      <c r="AT147" s="197" t="s">
        <v>533</v>
      </c>
      <c r="AU147" s="197" t="s">
        <v>573</v>
      </c>
      <c r="AY147" s="21" t="s">
        <v>525</v>
      </c>
      <c r="BE147" s="198">
        <f t="shared" si="24"/>
        <v>0</v>
      </c>
      <c r="BF147" s="198">
        <f t="shared" si="25"/>
        <v>0</v>
      </c>
      <c r="BG147" s="198">
        <f t="shared" si="26"/>
        <v>0</v>
      </c>
      <c r="BH147" s="198">
        <f t="shared" si="27"/>
        <v>0</v>
      </c>
      <c r="BI147" s="198">
        <f t="shared" si="28"/>
        <v>0</v>
      </c>
      <c r="BJ147" s="21" t="s">
        <v>85</v>
      </c>
      <c r="BK147" s="198">
        <f t="shared" si="29"/>
        <v>0</v>
      </c>
      <c r="BL147" s="21" t="s">
        <v>537</v>
      </c>
      <c r="BM147" s="197" t="s">
        <v>1343</v>
      </c>
    </row>
    <row r="148" spans="1:65" s="2" customFormat="1" ht="21.75" customHeight="1">
      <c r="A148" s="38"/>
      <c r="B148" s="39"/>
      <c r="C148" s="186" t="s">
        <v>907</v>
      </c>
      <c r="D148" s="186" t="s">
        <v>533</v>
      </c>
      <c r="E148" s="187" t="s">
        <v>5284</v>
      </c>
      <c r="F148" s="188" t="s">
        <v>5285</v>
      </c>
      <c r="G148" s="189" t="s">
        <v>5219</v>
      </c>
      <c r="H148" s="190">
        <v>2</v>
      </c>
      <c r="I148" s="191"/>
      <c r="J148" s="192">
        <f t="shared" si="20"/>
        <v>0</v>
      </c>
      <c r="K148" s="188" t="s">
        <v>19</v>
      </c>
      <c r="L148" s="43"/>
      <c r="M148" s="193" t="s">
        <v>19</v>
      </c>
      <c r="N148" s="194" t="s">
        <v>44</v>
      </c>
      <c r="O148" s="68"/>
      <c r="P148" s="195">
        <f t="shared" si="21"/>
        <v>0</v>
      </c>
      <c r="Q148" s="195">
        <v>0</v>
      </c>
      <c r="R148" s="195">
        <f t="shared" si="22"/>
        <v>0</v>
      </c>
      <c r="S148" s="195">
        <v>0</v>
      </c>
      <c r="T148" s="196">
        <f t="shared" si="23"/>
        <v>0</v>
      </c>
      <c r="U148" s="38"/>
      <c r="V148" s="38"/>
      <c r="W148" s="38"/>
      <c r="X148" s="38"/>
      <c r="Y148" s="38"/>
      <c r="Z148" s="38"/>
      <c r="AA148" s="38"/>
      <c r="AB148" s="38"/>
      <c r="AC148" s="38"/>
      <c r="AD148" s="38"/>
      <c r="AE148" s="38"/>
      <c r="AR148" s="197" t="s">
        <v>537</v>
      </c>
      <c r="AT148" s="197" t="s">
        <v>533</v>
      </c>
      <c r="AU148" s="197" t="s">
        <v>573</v>
      </c>
      <c r="AY148" s="21" t="s">
        <v>525</v>
      </c>
      <c r="BE148" s="198">
        <f t="shared" si="24"/>
        <v>0</v>
      </c>
      <c r="BF148" s="198">
        <f t="shared" si="25"/>
        <v>0</v>
      </c>
      <c r="BG148" s="198">
        <f t="shared" si="26"/>
        <v>0</v>
      </c>
      <c r="BH148" s="198">
        <f t="shared" si="27"/>
        <v>0</v>
      </c>
      <c r="BI148" s="198">
        <f t="shared" si="28"/>
        <v>0</v>
      </c>
      <c r="BJ148" s="21" t="s">
        <v>85</v>
      </c>
      <c r="BK148" s="198">
        <f t="shared" si="29"/>
        <v>0</v>
      </c>
      <c r="BL148" s="21" t="s">
        <v>537</v>
      </c>
      <c r="BM148" s="197" t="s">
        <v>1358</v>
      </c>
    </row>
    <row r="149" spans="1:65" s="2" customFormat="1" ht="16.5" customHeight="1">
      <c r="A149" s="38"/>
      <c r="B149" s="39"/>
      <c r="C149" s="186" t="s">
        <v>913</v>
      </c>
      <c r="D149" s="186" t="s">
        <v>533</v>
      </c>
      <c r="E149" s="187" t="s">
        <v>5304</v>
      </c>
      <c r="F149" s="188" t="s">
        <v>5305</v>
      </c>
      <c r="G149" s="189" t="s">
        <v>5219</v>
      </c>
      <c r="H149" s="190">
        <v>1</v>
      </c>
      <c r="I149" s="191"/>
      <c r="J149" s="192">
        <f t="shared" si="20"/>
        <v>0</v>
      </c>
      <c r="K149" s="188" t="s">
        <v>19</v>
      </c>
      <c r="L149" s="43"/>
      <c r="M149" s="193" t="s">
        <v>19</v>
      </c>
      <c r="N149" s="194" t="s">
        <v>44</v>
      </c>
      <c r="O149" s="68"/>
      <c r="P149" s="195">
        <f t="shared" si="21"/>
        <v>0</v>
      </c>
      <c r="Q149" s="195">
        <v>0</v>
      </c>
      <c r="R149" s="195">
        <f t="shared" si="22"/>
        <v>0</v>
      </c>
      <c r="S149" s="195">
        <v>0</v>
      </c>
      <c r="T149" s="196">
        <f t="shared" si="23"/>
        <v>0</v>
      </c>
      <c r="U149" s="38"/>
      <c r="V149" s="38"/>
      <c r="W149" s="38"/>
      <c r="X149" s="38"/>
      <c r="Y149" s="38"/>
      <c r="Z149" s="38"/>
      <c r="AA149" s="38"/>
      <c r="AB149" s="38"/>
      <c r="AC149" s="38"/>
      <c r="AD149" s="38"/>
      <c r="AE149" s="38"/>
      <c r="AR149" s="197" t="s">
        <v>537</v>
      </c>
      <c r="AT149" s="197" t="s">
        <v>533</v>
      </c>
      <c r="AU149" s="197" t="s">
        <v>573</v>
      </c>
      <c r="AY149" s="21" t="s">
        <v>525</v>
      </c>
      <c r="BE149" s="198">
        <f t="shared" si="24"/>
        <v>0</v>
      </c>
      <c r="BF149" s="198">
        <f t="shared" si="25"/>
        <v>0</v>
      </c>
      <c r="BG149" s="198">
        <f t="shared" si="26"/>
        <v>0</v>
      </c>
      <c r="BH149" s="198">
        <f t="shared" si="27"/>
        <v>0</v>
      </c>
      <c r="BI149" s="198">
        <f t="shared" si="28"/>
        <v>0</v>
      </c>
      <c r="BJ149" s="21" t="s">
        <v>85</v>
      </c>
      <c r="BK149" s="198">
        <f t="shared" si="29"/>
        <v>0</v>
      </c>
      <c r="BL149" s="21" t="s">
        <v>537</v>
      </c>
      <c r="BM149" s="197" t="s">
        <v>1369</v>
      </c>
    </row>
    <row r="150" spans="1:65" s="2" customFormat="1" ht="16.5" customHeight="1">
      <c r="A150" s="38"/>
      <c r="B150" s="39"/>
      <c r="C150" s="186" t="s">
        <v>918</v>
      </c>
      <c r="D150" s="186" t="s">
        <v>533</v>
      </c>
      <c r="E150" s="187" t="s">
        <v>5306</v>
      </c>
      <c r="F150" s="188" t="s">
        <v>5307</v>
      </c>
      <c r="G150" s="189" t="s">
        <v>5219</v>
      </c>
      <c r="H150" s="190">
        <v>2</v>
      </c>
      <c r="I150" s="191"/>
      <c r="J150" s="192">
        <f t="shared" si="20"/>
        <v>0</v>
      </c>
      <c r="K150" s="188" t="s">
        <v>19</v>
      </c>
      <c r="L150" s="43"/>
      <c r="M150" s="193" t="s">
        <v>19</v>
      </c>
      <c r="N150" s="194" t="s">
        <v>44</v>
      </c>
      <c r="O150" s="68"/>
      <c r="P150" s="195">
        <f t="shared" si="21"/>
        <v>0</v>
      </c>
      <c r="Q150" s="195">
        <v>0</v>
      </c>
      <c r="R150" s="195">
        <f t="shared" si="22"/>
        <v>0</v>
      </c>
      <c r="S150" s="195">
        <v>0</v>
      </c>
      <c r="T150" s="196">
        <f t="shared" si="23"/>
        <v>0</v>
      </c>
      <c r="U150" s="38"/>
      <c r="V150" s="38"/>
      <c r="W150" s="38"/>
      <c r="X150" s="38"/>
      <c r="Y150" s="38"/>
      <c r="Z150" s="38"/>
      <c r="AA150" s="38"/>
      <c r="AB150" s="38"/>
      <c r="AC150" s="38"/>
      <c r="AD150" s="38"/>
      <c r="AE150" s="38"/>
      <c r="AR150" s="197" t="s">
        <v>537</v>
      </c>
      <c r="AT150" s="197" t="s">
        <v>533</v>
      </c>
      <c r="AU150" s="197" t="s">
        <v>573</v>
      </c>
      <c r="AY150" s="21" t="s">
        <v>525</v>
      </c>
      <c r="BE150" s="198">
        <f t="shared" si="24"/>
        <v>0</v>
      </c>
      <c r="BF150" s="198">
        <f t="shared" si="25"/>
        <v>0</v>
      </c>
      <c r="BG150" s="198">
        <f t="shared" si="26"/>
        <v>0</v>
      </c>
      <c r="BH150" s="198">
        <f t="shared" si="27"/>
        <v>0</v>
      </c>
      <c r="BI150" s="198">
        <f t="shared" si="28"/>
        <v>0</v>
      </c>
      <c r="BJ150" s="21" t="s">
        <v>85</v>
      </c>
      <c r="BK150" s="198">
        <f t="shared" si="29"/>
        <v>0</v>
      </c>
      <c r="BL150" s="21" t="s">
        <v>537</v>
      </c>
      <c r="BM150" s="197" t="s">
        <v>1381</v>
      </c>
    </row>
    <row r="151" spans="1:65" s="2" customFormat="1" ht="16.5" customHeight="1">
      <c r="A151" s="38"/>
      <c r="B151" s="39"/>
      <c r="C151" s="186" t="s">
        <v>928</v>
      </c>
      <c r="D151" s="186" t="s">
        <v>533</v>
      </c>
      <c r="E151" s="187" t="s">
        <v>5308</v>
      </c>
      <c r="F151" s="188" t="s">
        <v>5309</v>
      </c>
      <c r="G151" s="189" t="s">
        <v>5219</v>
      </c>
      <c r="H151" s="190">
        <v>1</v>
      </c>
      <c r="I151" s="191"/>
      <c r="J151" s="192">
        <f t="shared" si="20"/>
        <v>0</v>
      </c>
      <c r="K151" s="188" t="s">
        <v>19</v>
      </c>
      <c r="L151" s="43"/>
      <c r="M151" s="193" t="s">
        <v>19</v>
      </c>
      <c r="N151" s="194" t="s">
        <v>44</v>
      </c>
      <c r="O151" s="68"/>
      <c r="P151" s="195">
        <f t="shared" si="21"/>
        <v>0</v>
      </c>
      <c r="Q151" s="195">
        <v>0</v>
      </c>
      <c r="R151" s="195">
        <f t="shared" si="22"/>
        <v>0</v>
      </c>
      <c r="S151" s="195">
        <v>0</v>
      </c>
      <c r="T151" s="196">
        <f t="shared" si="23"/>
        <v>0</v>
      </c>
      <c r="U151" s="38"/>
      <c r="V151" s="38"/>
      <c r="W151" s="38"/>
      <c r="X151" s="38"/>
      <c r="Y151" s="38"/>
      <c r="Z151" s="38"/>
      <c r="AA151" s="38"/>
      <c r="AB151" s="38"/>
      <c r="AC151" s="38"/>
      <c r="AD151" s="38"/>
      <c r="AE151" s="38"/>
      <c r="AR151" s="197" t="s">
        <v>537</v>
      </c>
      <c r="AT151" s="197" t="s">
        <v>533</v>
      </c>
      <c r="AU151" s="197" t="s">
        <v>573</v>
      </c>
      <c r="AY151" s="21" t="s">
        <v>525</v>
      </c>
      <c r="BE151" s="198">
        <f t="shared" si="24"/>
        <v>0</v>
      </c>
      <c r="BF151" s="198">
        <f t="shared" si="25"/>
        <v>0</v>
      </c>
      <c r="BG151" s="198">
        <f t="shared" si="26"/>
        <v>0</v>
      </c>
      <c r="BH151" s="198">
        <f t="shared" si="27"/>
        <v>0</v>
      </c>
      <c r="BI151" s="198">
        <f t="shared" si="28"/>
        <v>0</v>
      </c>
      <c r="BJ151" s="21" t="s">
        <v>85</v>
      </c>
      <c r="BK151" s="198">
        <f t="shared" si="29"/>
        <v>0</v>
      </c>
      <c r="BL151" s="21" t="s">
        <v>537</v>
      </c>
      <c r="BM151" s="197" t="s">
        <v>1411</v>
      </c>
    </row>
    <row r="152" spans="1:65" s="2" customFormat="1" ht="16.5" customHeight="1">
      <c r="A152" s="38"/>
      <c r="B152" s="39"/>
      <c r="C152" s="186" t="s">
        <v>945</v>
      </c>
      <c r="D152" s="186" t="s">
        <v>533</v>
      </c>
      <c r="E152" s="187" t="s">
        <v>5310</v>
      </c>
      <c r="F152" s="188" t="s">
        <v>5311</v>
      </c>
      <c r="G152" s="189" t="s">
        <v>5219</v>
      </c>
      <c r="H152" s="190">
        <v>1</v>
      </c>
      <c r="I152" s="191"/>
      <c r="J152" s="192">
        <f t="shared" si="20"/>
        <v>0</v>
      </c>
      <c r="K152" s="188" t="s">
        <v>19</v>
      </c>
      <c r="L152" s="43"/>
      <c r="M152" s="193" t="s">
        <v>19</v>
      </c>
      <c r="N152" s="194" t="s">
        <v>44</v>
      </c>
      <c r="O152" s="68"/>
      <c r="P152" s="195">
        <f t="shared" si="21"/>
        <v>0</v>
      </c>
      <c r="Q152" s="195">
        <v>0</v>
      </c>
      <c r="R152" s="195">
        <f t="shared" si="22"/>
        <v>0</v>
      </c>
      <c r="S152" s="195">
        <v>0</v>
      </c>
      <c r="T152" s="196">
        <f t="shared" si="23"/>
        <v>0</v>
      </c>
      <c r="U152" s="38"/>
      <c r="V152" s="38"/>
      <c r="W152" s="38"/>
      <c r="X152" s="38"/>
      <c r="Y152" s="38"/>
      <c r="Z152" s="38"/>
      <c r="AA152" s="38"/>
      <c r="AB152" s="38"/>
      <c r="AC152" s="38"/>
      <c r="AD152" s="38"/>
      <c r="AE152" s="38"/>
      <c r="AR152" s="197" t="s">
        <v>537</v>
      </c>
      <c r="AT152" s="197" t="s">
        <v>533</v>
      </c>
      <c r="AU152" s="197" t="s">
        <v>573</v>
      </c>
      <c r="AY152" s="21" t="s">
        <v>525</v>
      </c>
      <c r="BE152" s="198">
        <f t="shared" si="24"/>
        <v>0</v>
      </c>
      <c r="BF152" s="198">
        <f t="shared" si="25"/>
        <v>0</v>
      </c>
      <c r="BG152" s="198">
        <f t="shared" si="26"/>
        <v>0</v>
      </c>
      <c r="BH152" s="198">
        <f t="shared" si="27"/>
        <v>0</v>
      </c>
      <c r="BI152" s="198">
        <f t="shared" si="28"/>
        <v>0</v>
      </c>
      <c r="BJ152" s="21" t="s">
        <v>85</v>
      </c>
      <c r="BK152" s="198">
        <f t="shared" si="29"/>
        <v>0</v>
      </c>
      <c r="BL152" s="21" t="s">
        <v>537</v>
      </c>
      <c r="BM152" s="197" t="s">
        <v>1423</v>
      </c>
    </row>
    <row r="153" spans="1:65" s="2" customFormat="1" ht="16.5" customHeight="1">
      <c r="A153" s="38"/>
      <c r="B153" s="39"/>
      <c r="C153" s="186" t="s">
        <v>967</v>
      </c>
      <c r="D153" s="186" t="s">
        <v>533</v>
      </c>
      <c r="E153" s="187" t="s">
        <v>5312</v>
      </c>
      <c r="F153" s="188" t="s">
        <v>5313</v>
      </c>
      <c r="G153" s="189" t="s">
        <v>5219</v>
      </c>
      <c r="H153" s="190">
        <v>1</v>
      </c>
      <c r="I153" s="191"/>
      <c r="J153" s="192">
        <f t="shared" si="20"/>
        <v>0</v>
      </c>
      <c r="K153" s="188" t="s">
        <v>19</v>
      </c>
      <c r="L153" s="43"/>
      <c r="M153" s="193" t="s">
        <v>19</v>
      </c>
      <c r="N153" s="194" t="s">
        <v>44</v>
      </c>
      <c r="O153" s="68"/>
      <c r="P153" s="195">
        <f t="shared" si="21"/>
        <v>0</v>
      </c>
      <c r="Q153" s="195">
        <v>0</v>
      </c>
      <c r="R153" s="195">
        <f t="shared" si="22"/>
        <v>0</v>
      </c>
      <c r="S153" s="195">
        <v>0</v>
      </c>
      <c r="T153" s="196">
        <f t="shared" si="23"/>
        <v>0</v>
      </c>
      <c r="U153" s="38"/>
      <c r="V153" s="38"/>
      <c r="W153" s="38"/>
      <c r="X153" s="38"/>
      <c r="Y153" s="38"/>
      <c r="Z153" s="38"/>
      <c r="AA153" s="38"/>
      <c r="AB153" s="38"/>
      <c r="AC153" s="38"/>
      <c r="AD153" s="38"/>
      <c r="AE153" s="38"/>
      <c r="AR153" s="197" t="s">
        <v>537</v>
      </c>
      <c r="AT153" s="197" t="s">
        <v>533</v>
      </c>
      <c r="AU153" s="197" t="s">
        <v>573</v>
      </c>
      <c r="AY153" s="21" t="s">
        <v>525</v>
      </c>
      <c r="BE153" s="198">
        <f t="shared" si="24"/>
        <v>0</v>
      </c>
      <c r="BF153" s="198">
        <f t="shared" si="25"/>
        <v>0</v>
      </c>
      <c r="BG153" s="198">
        <f t="shared" si="26"/>
        <v>0</v>
      </c>
      <c r="BH153" s="198">
        <f t="shared" si="27"/>
        <v>0</v>
      </c>
      <c r="BI153" s="198">
        <f t="shared" si="28"/>
        <v>0</v>
      </c>
      <c r="BJ153" s="21" t="s">
        <v>85</v>
      </c>
      <c r="BK153" s="198">
        <f t="shared" si="29"/>
        <v>0</v>
      </c>
      <c r="BL153" s="21" t="s">
        <v>537</v>
      </c>
      <c r="BM153" s="197" t="s">
        <v>1440</v>
      </c>
    </row>
    <row r="154" spans="1:65" s="2" customFormat="1" ht="16.5" customHeight="1">
      <c r="A154" s="38"/>
      <c r="B154" s="39"/>
      <c r="C154" s="186" t="s">
        <v>994</v>
      </c>
      <c r="D154" s="186" t="s">
        <v>533</v>
      </c>
      <c r="E154" s="187" t="s">
        <v>5276</v>
      </c>
      <c r="F154" s="188" t="s">
        <v>5277</v>
      </c>
      <c r="G154" s="189" t="s">
        <v>5219</v>
      </c>
      <c r="H154" s="190">
        <v>2</v>
      </c>
      <c r="I154" s="191"/>
      <c r="J154" s="192">
        <f t="shared" si="20"/>
        <v>0</v>
      </c>
      <c r="K154" s="188" t="s">
        <v>19</v>
      </c>
      <c r="L154" s="43"/>
      <c r="M154" s="193" t="s">
        <v>19</v>
      </c>
      <c r="N154" s="194" t="s">
        <v>44</v>
      </c>
      <c r="O154" s="68"/>
      <c r="P154" s="195">
        <f t="shared" si="21"/>
        <v>0</v>
      </c>
      <c r="Q154" s="195">
        <v>0</v>
      </c>
      <c r="R154" s="195">
        <f t="shared" si="22"/>
        <v>0</v>
      </c>
      <c r="S154" s="195">
        <v>0</v>
      </c>
      <c r="T154" s="196">
        <f t="shared" si="23"/>
        <v>0</v>
      </c>
      <c r="U154" s="38"/>
      <c r="V154" s="38"/>
      <c r="W154" s="38"/>
      <c r="X154" s="38"/>
      <c r="Y154" s="38"/>
      <c r="Z154" s="38"/>
      <c r="AA154" s="38"/>
      <c r="AB154" s="38"/>
      <c r="AC154" s="38"/>
      <c r="AD154" s="38"/>
      <c r="AE154" s="38"/>
      <c r="AR154" s="197" t="s">
        <v>537</v>
      </c>
      <c r="AT154" s="197" t="s">
        <v>533</v>
      </c>
      <c r="AU154" s="197" t="s">
        <v>573</v>
      </c>
      <c r="AY154" s="21" t="s">
        <v>525</v>
      </c>
      <c r="BE154" s="198">
        <f t="shared" si="24"/>
        <v>0</v>
      </c>
      <c r="BF154" s="198">
        <f t="shared" si="25"/>
        <v>0</v>
      </c>
      <c r="BG154" s="198">
        <f t="shared" si="26"/>
        <v>0</v>
      </c>
      <c r="BH154" s="198">
        <f t="shared" si="27"/>
        <v>0</v>
      </c>
      <c r="BI154" s="198">
        <f t="shared" si="28"/>
        <v>0</v>
      </c>
      <c r="BJ154" s="21" t="s">
        <v>85</v>
      </c>
      <c r="BK154" s="198">
        <f t="shared" si="29"/>
        <v>0</v>
      </c>
      <c r="BL154" s="21" t="s">
        <v>537</v>
      </c>
      <c r="BM154" s="197" t="s">
        <v>1475</v>
      </c>
    </row>
    <row r="155" spans="1:65" s="2" customFormat="1" ht="16.5" customHeight="1">
      <c r="A155" s="38"/>
      <c r="B155" s="39"/>
      <c r="C155" s="186" t="s">
        <v>1002</v>
      </c>
      <c r="D155" s="186" t="s">
        <v>533</v>
      </c>
      <c r="E155" s="187" t="s">
        <v>5314</v>
      </c>
      <c r="F155" s="188" t="s">
        <v>5315</v>
      </c>
      <c r="G155" s="189" t="s">
        <v>5219</v>
      </c>
      <c r="H155" s="190">
        <v>1</v>
      </c>
      <c r="I155" s="191"/>
      <c r="J155" s="192">
        <f t="shared" si="20"/>
        <v>0</v>
      </c>
      <c r="K155" s="188" t="s">
        <v>19</v>
      </c>
      <c r="L155" s="43"/>
      <c r="M155" s="193" t="s">
        <v>19</v>
      </c>
      <c r="N155" s="194" t="s">
        <v>44</v>
      </c>
      <c r="O155" s="68"/>
      <c r="P155" s="195">
        <f t="shared" si="21"/>
        <v>0</v>
      </c>
      <c r="Q155" s="195">
        <v>0</v>
      </c>
      <c r="R155" s="195">
        <f t="shared" si="22"/>
        <v>0</v>
      </c>
      <c r="S155" s="195">
        <v>0</v>
      </c>
      <c r="T155" s="196">
        <f t="shared" si="23"/>
        <v>0</v>
      </c>
      <c r="U155" s="38"/>
      <c r="V155" s="38"/>
      <c r="W155" s="38"/>
      <c r="X155" s="38"/>
      <c r="Y155" s="38"/>
      <c r="Z155" s="38"/>
      <c r="AA155" s="38"/>
      <c r="AB155" s="38"/>
      <c r="AC155" s="38"/>
      <c r="AD155" s="38"/>
      <c r="AE155" s="38"/>
      <c r="AR155" s="197" t="s">
        <v>537</v>
      </c>
      <c r="AT155" s="197" t="s">
        <v>533</v>
      </c>
      <c r="AU155" s="197" t="s">
        <v>573</v>
      </c>
      <c r="AY155" s="21" t="s">
        <v>525</v>
      </c>
      <c r="BE155" s="198">
        <f t="shared" si="24"/>
        <v>0</v>
      </c>
      <c r="BF155" s="198">
        <f t="shared" si="25"/>
        <v>0</v>
      </c>
      <c r="BG155" s="198">
        <f t="shared" si="26"/>
        <v>0</v>
      </c>
      <c r="BH155" s="198">
        <f t="shared" si="27"/>
        <v>0</v>
      </c>
      <c r="BI155" s="198">
        <f t="shared" si="28"/>
        <v>0</v>
      </c>
      <c r="BJ155" s="21" t="s">
        <v>85</v>
      </c>
      <c r="BK155" s="198">
        <f t="shared" si="29"/>
        <v>0</v>
      </c>
      <c r="BL155" s="21" t="s">
        <v>537</v>
      </c>
      <c r="BM155" s="197" t="s">
        <v>1500</v>
      </c>
    </row>
    <row r="156" spans="1:65" s="2" customFormat="1" ht="16.5" customHeight="1">
      <c r="A156" s="38"/>
      <c r="B156" s="39"/>
      <c r="C156" s="186" t="s">
        <v>1011</v>
      </c>
      <c r="D156" s="186" t="s">
        <v>533</v>
      </c>
      <c r="E156" s="187" t="s">
        <v>5316</v>
      </c>
      <c r="F156" s="188" t="s">
        <v>5317</v>
      </c>
      <c r="G156" s="189" t="s">
        <v>5219</v>
      </c>
      <c r="H156" s="190">
        <v>1</v>
      </c>
      <c r="I156" s="191"/>
      <c r="J156" s="192">
        <f t="shared" si="20"/>
        <v>0</v>
      </c>
      <c r="K156" s="188" t="s">
        <v>19</v>
      </c>
      <c r="L156" s="43"/>
      <c r="M156" s="193" t="s">
        <v>19</v>
      </c>
      <c r="N156" s="194" t="s">
        <v>44</v>
      </c>
      <c r="O156" s="68"/>
      <c r="P156" s="195">
        <f t="shared" si="21"/>
        <v>0</v>
      </c>
      <c r="Q156" s="195">
        <v>0</v>
      </c>
      <c r="R156" s="195">
        <f t="shared" si="22"/>
        <v>0</v>
      </c>
      <c r="S156" s="195">
        <v>0</v>
      </c>
      <c r="T156" s="196">
        <f t="shared" si="23"/>
        <v>0</v>
      </c>
      <c r="U156" s="38"/>
      <c r="V156" s="38"/>
      <c r="W156" s="38"/>
      <c r="X156" s="38"/>
      <c r="Y156" s="38"/>
      <c r="Z156" s="38"/>
      <c r="AA156" s="38"/>
      <c r="AB156" s="38"/>
      <c r="AC156" s="38"/>
      <c r="AD156" s="38"/>
      <c r="AE156" s="38"/>
      <c r="AR156" s="197" t="s">
        <v>537</v>
      </c>
      <c r="AT156" s="197" t="s">
        <v>533</v>
      </c>
      <c r="AU156" s="197" t="s">
        <v>573</v>
      </c>
      <c r="AY156" s="21" t="s">
        <v>525</v>
      </c>
      <c r="BE156" s="198">
        <f t="shared" si="24"/>
        <v>0</v>
      </c>
      <c r="BF156" s="198">
        <f t="shared" si="25"/>
        <v>0</v>
      </c>
      <c r="BG156" s="198">
        <f t="shared" si="26"/>
        <v>0</v>
      </c>
      <c r="BH156" s="198">
        <f t="shared" si="27"/>
        <v>0</v>
      </c>
      <c r="BI156" s="198">
        <f t="shared" si="28"/>
        <v>0</v>
      </c>
      <c r="BJ156" s="21" t="s">
        <v>85</v>
      </c>
      <c r="BK156" s="198">
        <f t="shared" si="29"/>
        <v>0</v>
      </c>
      <c r="BL156" s="21" t="s">
        <v>537</v>
      </c>
      <c r="BM156" s="197" t="s">
        <v>1521</v>
      </c>
    </row>
    <row r="157" spans="1:65" s="2" customFormat="1" ht="16.5" customHeight="1">
      <c r="A157" s="38"/>
      <c r="B157" s="39"/>
      <c r="C157" s="186" t="s">
        <v>1016</v>
      </c>
      <c r="D157" s="186" t="s">
        <v>533</v>
      </c>
      <c r="E157" s="187" t="s">
        <v>5318</v>
      </c>
      <c r="F157" s="188" t="s">
        <v>5319</v>
      </c>
      <c r="G157" s="189" t="s">
        <v>5219</v>
      </c>
      <c r="H157" s="190">
        <v>2</v>
      </c>
      <c r="I157" s="191"/>
      <c r="J157" s="192">
        <f t="shared" si="20"/>
        <v>0</v>
      </c>
      <c r="K157" s="188" t="s">
        <v>19</v>
      </c>
      <c r="L157" s="43"/>
      <c r="M157" s="193" t="s">
        <v>19</v>
      </c>
      <c r="N157" s="194" t="s">
        <v>44</v>
      </c>
      <c r="O157" s="68"/>
      <c r="P157" s="195">
        <f t="shared" si="21"/>
        <v>0</v>
      </c>
      <c r="Q157" s="195">
        <v>0</v>
      </c>
      <c r="R157" s="195">
        <f t="shared" si="22"/>
        <v>0</v>
      </c>
      <c r="S157" s="195">
        <v>0</v>
      </c>
      <c r="T157" s="196">
        <f t="shared" si="23"/>
        <v>0</v>
      </c>
      <c r="U157" s="38"/>
      <c r="V157" s="38"/>
      <c r="W157" s="38"/>
      <c r="X157" s="38"/>
      <c r="Y157" s="38"/>
      <c r="Z157" s="38"/>
      <c r="AA157" s="38"/>
      <c r="AB157" s="38"/>
      <c r="AC157" s="38"/>
      <c r="AD157" s="38"/>
      <c r="AE157" s="38"/>
      <c r="AR157" s="197" t="s">
        <v>537</v>
      </c>
      <c r="AT157" s="197" t="s">
        <v>533</v>
      </c>
      <c r="AU157" s="197" t="s">
        <v>573</v>
      </c>
      <c r="AY157" s="21" t="s">
        <v>525</v>
      </c>
      <c r="BE157" s="198">
        <f t="shared" si="24"/>
        <v>0</v>
      </c>
      <c r="BF157" s="198">
        <f t="shared" si="25"/>
        <v>0</v>
      </c>
      <c r="BG157" s="198">
        <f t="shared" si="26"/>
        <v>0</v>
      </c>
      <c r="BH157" s="198">
        <f t="shared" si="27"/>
        <v>0</v>
      </c>
      <c r="BI157" s="198">
        <f t="shared" si="28"/>
        <v>0</v>
      </c>
      <c r="BJ157" s="21" t="s">
        <v>85</v>
      </c>
      <c r="BK157" s="198">
        <f t="shared" si="29"/>
        <v>0</v>
      </c>
      <c r="BL157" s="21" t="s">
        <v>537</v>
      </c>
      <c r="BM157" s="197" t="s">
        <v>1531</v>
      </c>
    </row>
    <row r="158" spans="1:65" s="12" customFormat="1" ht="20.85" customHeight="1">
      <c r="B158" s="170"/>
      <c r="C158" s="171"/>
      <c r="D158" s="172" t="s">
        <v>71</v>
      </c>
      <c r="E158" s="184" t="s">
        <v>5320</v>
      </c>
      <c r="F158" s="184" t="s">
        <v>5321</v>
      </c>
      <c r="G158" s="171"/>
      <c r="H158" s="171"/>
      <c r="I158" s="174"/>
      <c r="J158" s="185">
        <f>BK158</f>
        <v>0</v>
      </c>
      <c r="K158" s="171"/>
      <c r="L158" s="176"/>
      <c r="M158" s="177"/>
      <c r="N158" s="178"/>
      <c r="O158" s="178"/>
      <c r="P158" s="179">
        <f>SUM(P159:P166)</f>
        <v>0</v>
      </c>
      <c r="Q158" s="178"/>
      <c r="R158" s="179">
        <f>SUM(R159:R166)</f>
        <v>0</v>
      </c>
      <c r="S158" s="178"/>
      <c r="T158" s="180">
        <f>SUM(T159:T166)</f>
        <v>0</v>
      </c>
      <c r="AR158" s="181" t="s">
        <v>79</v>
      </c>
      <c r="AT158" s="182" t="s">
        <v>71</v>
      </c>
      <c r="AU158" s="182" t="s">
        <v>85</v>
      </c>
      <c r="AY158" s="181" t="s">
        <v>525</v>
      </c>
      <c r="BK158" s="183">
        <f>SUM(BK159:BK166)</f>
        <v>0</v>
      </c>
    </row>
    <row r="159" spans="1:65" s="2" customFormat="1" ht="33" customHeight="1">
      <c r="A159" s="38"/>
      <c r="B159" s="39"/>
      <c r="C159" s="186" t="s">
        <v>1023</v>
      </c>
      <c r="D159" s="186" t="s">
        <v>533</v>
      </c>
      <c r="E159" s="187" t="s">
        <v>5322</v>
      </c>
      <c r="F159" s="188" t="s">
        <v>5323</v>
      </c>
      <c r="G159" s="189" t="s">
        <v>5219</v>
      </c>
      <c r="H159" s="190">
        <v>3</v>
      </c>
      <c r="I159" s="191"/>
      <c r="J159" s="192">
        <f t="shared" ref="J159:J166" si="30">ROUND(I159*H159,2)</f>
        <v>0</v>
      </c>
      <c r="K159" s="188" t="s">
        <v>19</v>
      </c>
      <c r="L159" s="43"/>
      <c r="M159" s="193" t="s">
        <v>19</v>
      </c>
      <c r="N159" s="194" t="s">
        <v>44</v>
      </c>
      <c r="O159" s="68"/>
      <c r="P159" s="195">
        <f t="shared" ref="P159:P166" si="31">O159*H159</f>
        <v>0</v>
      </c>
      <c r="Q159" s="195">
        <v>0</v>
      </c>
      <c r="R159" s="195">
        <f t="shared" ref="R159:R166" si="32">Q159*H159</f>
        <v>0</v>
      </c>
      <c r="S159" s="195">
        <v>0</v>
      </c>
      <c r="T159" s="196">
        <f t="shared" ref="T159:T166" si="33">S159*H159</f>
        <v>0</v>
      </c>
      <c r="U159" s="38"/>
      <c r="V159" s="38"/>
      <c r="W159" s="38"/>
      <c r="X159" s="38"/>
      <c r="Y159" s="38"/>
      <c r="Z159" s="38"/>
      <c r="AA159" s="38"/>
      <c r="AB159" s="38"/>
      <c r="AC159" s="38"/>
      <c r="AD159" s="38"/>
      <c r="AE159" s="38"/>
      <c r="AR159" s="197" t="s">
        <v>537</v>
      </c>
      <c r="AT159" s="197" t="s">
        <v>533</v>
      </c>
      <c r="AU159" s="197" t="s">
        <v>573</v>
      </c>
      <c r="AY159" s="21" t="s">
        <v>525</v>
      </c>
      <c r="BE159" s="198">
        <f t="shared" ref="BE159:BE166" si="34">IF(N159="základní",J159,0)</f>
        <v>0</v>
      </c>
      <c r="BF159" s="198">
        <f t="shared" ref="BF159:BF166" si="35">IF(N159="snížená",J159,0)</f>
        <v>0</v>
      </c>
      <c r="BG159" s="198">
        <f t="shared" ref="BG159:BG166" si="36">IF(N159="zákl. přenesená",J159,0)</f>
        <v>0</v>
      </c>
      <c r="BH159" s="198">
        <f t="shared" ref="BH159:BH166" si="37">IF(N159="sníž. přenesená",J159,0)</f>
        <v>0</v>
      </c>
      <c r="BI159" s="198">
        <f t="shared" ref="BI159:BI166" si="38">IF(N159="nulová",J159,0)</f>
        <v>0</v>
      </c>
      <c r="BJ159" s="21" t="s">
        <v>85</v>
      </c>
      <c r="BK159" s="198">
        <f t="shared" ref="BK159:BK166" si="39">ROUND(I159*H159,2)</f>
        <v>0</v>
      </c>
      <c r="BL159" s="21" t="s">
        <v>537</v>
      </c>
      <c r="BM159" s="197" t="s">
        <v>1552</v>
      </c>
    </row>
    <row r="160" spans="1:65" s="2" customFormat="1" ht="16.5" customHeight="1">
      <c r="A160" s="38"/>
      <c r="B160" s="39"/>
      <c r="C160" s="186" t="s">
        <v>1029</v>
      </c>
      <c r="D160" s="186" t="s">
        <v>533</v>
      </c>
      <c r="E160" s="187" t="s">
        <v>5324</v>
      </c>
      <c r="F160" s="188" t="s">
        <v>5325</v>
      </c>
      <c r="G160" s="189" t="s">
        <v>128</v>
      </c>
      <c r="H160" s="190">
        <v>19</v>
      </c>
      <c r="I160" s="191"/>
      <c r="J160" s="192">
        <f t="shared" si="30"/>
        <v>0</v>
      </c>
      <c r="K160" s="188" t="s">
        <v>19</v>
      </c>
      <c r="L160" s="43"/>
      <c r="M160" s="193" t="s">
        <v>19</v>
      </c>
      <c r="N160" s="194" t="s">
        <v>44</v>
      </c>
      <c r="O160" s="68"/>
      <c r="P160" s="195">
        <f t="shared" si="31"/>
        <v>0</v>
      </c>
      <c r="Q160" s="195">
        <v>0</v>
      </c>
      <c r="R160" s="195">
        <f t="shared" si="32"/>
        <v>0</v>
      </c>
      <c r="S160" s="195">
        <v>0</v>
      </c>
      <c r="T160" s="196">
        <f t="shared" si="33"/>
        <v>0</v>
      </c>
      <c r="U160" s="38"/>
      <c r="V160" s="38"/>
      <c r="W160" s="38"/>
      <c r="X160" s="38"/>
      <c r="Y160" s="38"/>
      <c r="Z160" s="38"/>
      <c r="AA160" s="38"/>
      <c r="AB160" s="38"/>
      <c r="AC160" s="38"/>
      <c r="AD160" s="38"/>
      <c r="AE160" s="38"/>
      <c r="AR160" s="197" t="s">
        <v>537</v>
      </c>
      <c r="AT160" s="197" t="s">
        <v>533</v>
      </c>
      <c r="AU160" s="197" t="s">
        <v>573</v>
      </c>
      <c r="AY160" s="21" t="s">
        <v>525</v>
      </c>
      <c r="BE160" s="198">
        <f t="shared" si="34"/>
        <v>0</v>
      </c>
      <c r="BF160" s="198">
        <f t="shared" si="35"/>
        <v>0</v>
      </c>
      <c r="BG160" s="198">
        <f t="shared" si="36"/>
        <v>0</v>
      </c>
      <c r="BH160" s="198">
        <f t="shared" si="37"/>
        <v>0</v>
      </c>
      <c r="BI160" s="198">
        <f t="shared" si="38"/>
        <v>0</v>
      </c>
      <c r="BJ160" s="21" t="s">
        <v>85</v>
      </c>
      <c r="BK160" s="198">
        <f t="shared" si="39"/>
        <v>0</v>
      </c>
      <c r="BL160" s="21" t="s">
        <v>537</v>
      </c>
      <c r="BM160" s="197" t="s">
        <v>1565</v>
      </c>
    </row>
    <row r="161" spans="1:65" s="2" customFormat="1" ht="16.5" customHeight="1">
      <c r="A161" s="38"/>
      <c r="B161" s="39"/>
      <c r="C161" s="186" t="s">
        <v>1039</v>
      </c>
      <c r="D161" s="186" t="s">
        <v>533</v>
      </c>
      <c r="E161" s="187" t="s">
        <v>5326</v>
      </c>
      <c r="F161" s="188" t="s">
        <v>5327</v>
      </c>
      <c r="G161" s="189" t="s">
        <v>128</v>
      </c>
      <c r="H161" s="190">
        <v>12</v>
      </c>
      <c r="I161" s="191"/>
      <c r="J161" s="192">
        <f t="shared" si="30"/>
        <v>0</v>
      </c>
      <c r="K161" s="188" t="s">
        <v>19</v>
      </c>
      <c r="L161" s="43"/>
      <c r="M161" s="193" t="s">
        <v>19</v>
      </c>
      <c r="N161" s="194" t="s">
        <v>44</v>
      </c>
      <c r="O161" s="68"/>
      <c r="P161" s="195">
        <f t="shared" si="31"/>
        <v>0</v>
      </c>
      <c r="Q161" s="195">
        <v>0</v>
      </c>
      <c r="R161" s="195">
        <f t="shared" si="32"/>
        <v>0</v>
      </c>
      <c r="S161" s="195">
        <v>0</v>
      </c>
      <c r="T161" s="196">
        <f t="shared" si="33"/>
        <v>0</v>
      </c>
      <c r="U161" s="38"/>
      <c r="V161" s="38"/>
      <c r="W161" s="38"/>
      <c r="X161" s="38"/>
      <c r="Y161" s="38"/>
      <c r="Z161" s="38"/>
      <c r="AA161" s="38"/>
      <c r="AB161" s="38"/>
      <c r="AC161" s="38"/>
      <c r="AD161" s="38"/>
      <c r="AE161" s="38"/>
      <c r="AR161" s="197" t="s">
        <v>537</v>
      </c>
      <c r="AT161" s="197" t="s">
        <v>533</v>
      </c>
      <c r="AU161" s="197" t="s">
        <v>573</v>
      </c>
      <c r="AY161" s="21" t="s">
        <v>525</v>
      </c>
      <c r="BE161" s="198">
        <f t="shared" si="34"/>
        <v>0</v>
      </c>
      <c r="BF161" s="198">
        <f t="shared" si="35"/>
        <v>0</v>
      </c>
      <c r="BG161" s="198">
        <f t="shared" si="36"/>
        <v>0</v>
      </c>
      <c r="BH161" s="198">
        <f t="shared" si="37"/>
        <v>0</v>
      </c>
      <c r="BI161" s="198">
        <f t="shared" si="38"/>
        <v>0</v>
      </c>
      <c r="BJ161" s="21" t="s">
        <v>85</v>
      </c>
      <c r="BK161" s="198">
        <f t="shared" si="39"/>
        <v>0</v>
      </c>
      <c r="BL161" s="21" t="s">
        <v>537</v>
      </c>
      <c r="BM161" s="197" t="s">
        <v>1646</v>
      </c>
    </row>
    <row r="162" spans="1:65" s="2" customFormat="1" ht="16.5" customHeight="1">
      <c r="A162" s="38"/>
      <c r="B162" s="39"/>
      <c r="C162" s="186" t="s">
        <v>1047</v>
      </c>
      <c r="D162" s="186" t="s">
        <v>533</v>
      </c>
      <c r="E162" s="187" t="s">
        <v>5328</v>
      </c>
      <c r="F162" s="188" t="s">
        <v>5329</v>
      </c>
      <c r="G162" s="189" t="s">
        <v>128</v>
      </c>
      <c r="H162" s="190">
        <v>30</v>
      </c>
      <c r="I162" s="191"/>
      <c r="J162" s="192">
        <f t="shared" si="30"/>
        <v>0</v>
      </c>
      <c r="K162" s="188" t="s">
        <v>19</v>
      </c>
      <c r="L162" s="43"/>
      <c r="M162" s="193" t="s">
        <v>19</v>
      </c>
      <c r="N162" s="194" t="s">
        <v>44</v>
      </c>
      <c r="O162" s="68"/>
      <c r="P162" s="195">
        <f t="shared" si="31"/>
        <v>0</v>
      </c>
      <c r="Q162" s="195">
        <v>0</v>
      </c>
      <c r="R162" s="195">
        <f t="shared" si="32"/>
        <v>0</v>
      </c>
      <c r="S162" s="195">
        <v>0</v>
      </c>
      <c r="T162" s="196">
        <f t="shared" si="33"/>
        <v>0</v>
      </c>
      <c r="U162" s="38"/>
      <c r="V162" s="38"/>
      <c r="W162" s="38"/>
      <c r="X162" s="38"/>
      <c r="Y162" s="38"/>
      <c r="Z162" s="38"/>
      <c r="AA162" s="38"/>
      <c r="AB162" s="38"/>
      <c r="AC162" s="38"/>
      <c r="AD162" s="38"/>
      <c r="AE162" s="38"/>
      <c r="AR162" s="197" t="s">
        <v>537</v>
      </c>
      <c r="AT162" s="197" t="s">
        <v>533</v>
      </c>
      <c r="AU162" s="197" t="s">
        <v>573</v>
      </c>
      <c r="AY162" s="21" t="s">
        <v>525</v>
      </c>
      <c r="BE162" s="198">
        <f t="shared" si="34"/>
        <v>0</v>
      </c>
      <c r="BF162" s="198">
        <f t="shared" si="35"/>
        <v>0</v>
      </c>
      <c r="BG162" s="198">
        <f t="shared" si="36"/>
        <v>0</v>
      </c>
      <c r="BH162" s="198">
        <f t="shared" si="37"/>
        <v>0</v>
      </c>
      <c r="BI162" s="198">
        <f t="shared" si="38"/>
        <v>0</v>
      </c>
      <c r="BJ162" s="21" t="s">
        <v>85</v>
      </c>
      <c r="BK162" s="198">
        <f t="shared" si="39"/>
        <v>0</v>
      </c>
      <c r="BL162" s="21" t="s">
        <v>537</v>
      </c>
      <c r="BM162" s="197" t="s">
        <v>1678</v>
      </c>
    </row>
    <row r="163" spans="1:65" s="2" customFormat="1" ht="16.5" customHeight="1">
      <c r="A163" s="38"/>
      <c r="B163" s="39"/>
      <c r="C163" s="186" t="s">
        <v>1052</v>
      </c>
      <c r="D163" s="186" t="s">
        <v>533</v>
      </c>
      <c r="E163" s="187" t="s">
        <v>5330</v>
      </c>
      <c r="F163" s="188" t="s">
        <v>5331</v>
      </c>
      <c r="G163" s="189" t="s">
        <v>128</v>
      </c>
      <c r="H163" s="190">
        <v>7</v>
      </c>
      <c r="I163" s="191"/>
      <c r="J163" s="192">
        <f t="shared" si="30"/>
        <v>0</v>
      </c>
      <c r="K163" s="188" t="s">
        <v>19</v>
      </c>
      <c r="L163" s="43"/>
      <c r="M163" s="193" t="s">
        <v>19</v>
      </c>
      <c r="N163" s="194" t="s">
        <v>44</v>
      </c>
      <c r="O163" s="68"/>
      <c r="P163" s="195">
        <f t="shared" si="31"/>
        <v>0</v>
      </c>
      <c r="Q163" s="195">
        <v>0</v>
      </c>
      <c r="R163" s="195">
        <f t="shared" si="32"/>
        <v>0</v>
      </c>
      <c r="S163" s="195">
        <v>0</v>
      </c>
      <c r="T163" s="196">
        <f t="shared" si="33"/>
        <v>0</v>
      </c>
      <c r="U163" s="38"/>
      <c r="V163" s="38"/>
      <c r="W163" s="38"/>
      <c r="X163" s="38"/>
      <c r="Y163" s="38"/>
      <c r="Z163" s="38"/>
      <c r="AA163" s="38"/>
      <c r="AB163" s="38"/>
      <c r="AC163" s="38"/>
      <c r="AD163" s="38"/>
      <c r="AE163" s="38"/>
      <c r="AR163" s="197" t="s">
        <v>537</v>
      </c>
      <c r="AT163" s="197" t="s">
        <v>533</v>
      </c>
      <c r="AU163" s="197" t="s">
        <v>573</v>
      </c>
      <c r="AY163" s="21" t="s">
        <v>525</v>
      </c>
      <c r="BE163" s="198">
        <f t="shared" si="34"/>
        <v>0</v>
      </c>
      <c r="BF163" s="198">
        <f t="shared" si="35"/>
        <v>0</v>
      </c>
      <c r="BG163" s="198">
        <f t="shared" si="36"/>
        <v>0</v>
      </c>
      <c r="BH163" s="198">
        <f t="shared" si="37"/>
        <v>0</v>
      </c>
      <c r="BI163" s="198">
        <f t="shared" si="38"/>
        <v>0</v>
      </c>
      <c r="BJ163" s="21" t="s">
        <v>85</v>
      </c>
      <c r="BK163" s="198">
        <f t="shared" si="39"/>
        <v>0</v>
      </c>
      <c r="BL163" s="21" t="s">
        <v>537</v>
      </c>
      <c r="BM163" s="197" t="s">
        <v>1689</v>
      </c>
    </row>
    <row r="164" spans="1:65" s="2" customFormat="1" ht="16.5" customHeight="1">
      <c r="A164" s="38"/>
      <c r="B164" s="39"/>
      <c r="C164" s="186" t="s">
        <v>1058</v>
      </c>
      <c r="D164" s="186" t="s">
        <v>533</v>
      </c>
      <c r="E164" s="187" t="s">
        <v>5332</v>
      </c>
      <c r="F164" s="188" t="s">
        <v>5333</v>
      </c>
      <c r="G164" s="189" t="s">
        <v>128</v>
      </c>
      <c r="H164" s="190">
        <v>71</v>
      </c>
      <c r="I164" s="191"/>
      <c r="J164" s="192">
        <f t="shared" si="30"/>
        <v>0</v>
      </c>
      <c r="K164" s="188" t="s">
        <v>19</v>
      </c>
      <c r="L164" s="43"/>
      <c r="M164" s="193" t="s">
        <v>19</v>
      </c>
      <c r="N164" s="194" t="s">
        <v>44</v>
      </c>
      <c r="O164" s="68"/>
      <c r="P164" s="195">
        <f t="shared" si="31"/>
        <v>0</v>
      </c>
      <c r="Q164" s="195">
        <v>0</v>
      </c>
      <c r="R164" s="195">
        <f t="shared" si="32"/>
        <v>0</v>
      </c>
      <c r="S164" s="195">
        <v>0</v>
      </c>
      <c r="T164" s="196">
        <f t="shared" si="33"/>
        <v>0</v>
      </c>
      <c r="U164" s="38"/>
      <c r="V164" s="38"/>
      <c r="W164" s="38"/>
      <c r="X164" s="38"/>
      <c r="Y164" s="38"/>
      <c r="Z164" s="38"/>
      <c r="AA164" s="38"/>
      <c r="AB164" s="38"/>
      <c r="AC164" s="38"/>
      <c r="AD164" s="38"/>
      <c r="AE164" s="38"/>
      <c r="AR164" s="197" t="s">
        <v>537</v>
      </c>
      <c r="AT164" s="197" t="s">
        <v>533</v>
      </c>
      <c r="AU164" s="197" t="s">
        <v>573</v>
      </c>
      <c r="AY164" s="21" t="s">
        <v>525</v>
      </c>
      <c r="BE164" s="198">
        <f t="shared" si="34"/>
        <v>0</v>
      </c>
      <c r="BF164" s="198">
        <f t="shared" si="35"/>
        <v>0</v>
      </c>
      <c r="BG164" s="198">
        <f t="shared" si="36"/>
        <v>0</v>
      </c>
      <c r="BH164" s="198">
        <f t="shared" si="37"/>
        <v>0</v>
      </c>
      <c r="BI164" s="198">
        <f t="shared" si="38"/>
        <v>0</v>
      </c>
      <c r="BJ164" s="21" t="s">
        <v>85</v>
      </c>
      <c r="BK164" s="198">
        <f t="shared" si="39"/>
        <v>0</v>
      </c>
      <c r="BL164" s="21" t="s">
        <v>537</v>
      </c>
      <c r="BM164" s="197" t="s">
        <v>1702</v>
      </c>
    </row>
    <row r="165" spans="1:65" s="2" customFormat="1" ht="24.2" customHeight="1">
      <c r="A165" s="38"/>
      <c r="B165" s="39"/>
      <c r="C165" s="186" t="s">
        <v>1063</v>
      </c>
      <c r="D165" s="186" t="s">
        <v>533</v>
      </c>
      <c r="E165" s="187" t="s">
        <v>5334</v>
      </c>
      <c r="F165" s="188" t="s">
        <v>5335</v>
      </c>
      <c r="G165" s="189" t="s">
        <v>128</v>
      </c>
      <c r="H165" s="190">
        <v>200</v>
      </c>
      <c r="I165" s="191"/>
      <c r="J165" s="192">
        <f t="shared" si="30"/>
        <v>0</v>
      </c>
      <c r="K165" s="188" t="s">
        <v>19</v>
      </c>
      <c r="L165" s="43"/>
      <c r="M165" s="193" t="s">
        <v>19</v>
      </c>
      <c r="N165" s="194" t="s">
        <v>44</v>
      </c>
      <c r="O165" s="68"/>
      <c r="P165" s="195">
        <f t="shared" si="31"/>
        <v>0</v>
      </c>
      <c r="Q165" s="195">
        <v>0</v>
      </c>
      <c r="R165" s="195">
        <f t="shared" si="32"/>
        <v>0</v>
      </c>
      <c r="S165" s="195">
        <v>0</v>
      </c>
      <c r="T165" s="196">
        <f t="shared" si="33"/>
        <v>0</v>
      </c>
      <c r="U165" s="38"/>
      <c r="V165" s="38"/>
      <c r="W165" s="38"/>
      <c r="X165" s="38"/>
      <c r="Y165" s="38"/>
      <c r="Z165" s="38"/>
      <c r="AA165" s="38"/>
      <c r="AB165" s="38"/>
      <c r="AC165" s="38"/>
      <c r="AD165" s="38"/>
      <c r="AE165" s="38"/>
      <c r="AR165" s="197" t="s">
        <v>537</v>
      </c>
      <c r="AT165" s="197" t="s">
        <v>533</v>
      </c>
      <c r="AU165" s="197" t="s">
        <v>573</v>
      </c>
      <c r="AY165" s="21" t="s">
        <v>525</v>
      </c>
      <c r="BE165" s="198">
        <f t="shared" si="34"/>
        <v>0</v>
      </c>
      <c r="BF165" s="198">
        <f t="shared" si="35"/>
        <v>0</v>
      </c>
      <c r="BG165" s="198">
        <f t="shared" si="36"/>
        <v>0</v>
      </c>
      <c r="BH165" s="198">
        <f t="shared" si="37"/>
        <v>0</v>
      </c>
      <c r="BI165" s="198">
        <f t="shared" si="38"/>
        <v>0</v>
      </c>
      <c r="BJ165" s="21" t="s">
        <v>85</v>
      </c>
      <c r="BK165" s="198">
        <f t="shared" si="39"/>
        <v>0</v>
      </c>
      <c r="BL165" s="21" t="s">
        <v>537</v>
      </c>
      <c r="BM165" s="197" t="s">
        <v>1739</v>
      </c>
    </row>
    <row r="166" spans="1:65" s="2" customFormat="1" ht="24.2" customHeight="1">
      <c r="A166" s="38"/>
      <c r="B166" s="39"/>
      <c r="C166" s="186" t="s">
        <v>1069</v>
      </c>
      <c r="D166" s="186" t="s">
        <v>533</v>
      </c>
      <c r="E166" s="187" t="s">
        <v>5336</v>
      </c>
      <c r="F166" s="188" t="s">
        <v>5337</v>
      </c>
      <c r="G166" s="189" t="s">
        <v>128</v>
      </c>
      <c r="H166" s="190">
        <v>50</v>
      </c>
      <c r="I166" s="191"/>
      <c r="J166" s="192">
        <f t="shared" si="30"/>
        <v>0</v>
      </c>
      <c r="K166" s="188" t="s">
        <v>19</v>
      </c>
      <c r="L166" s="43"/>
      <c r="M166" s="193" t="s">
        <v>19</v>
      </c>
      <c r="N166" s="194" t="s">
        <v>44</v>
      </c>
      <c r="O166" s="68"/>
      <c r="P166" s="195">
        <f t="shared" si="31"/>
        <v>0</v>
      </c>
      <c r="Q166" s="195">
        <v>0</v>
      </c>
      <c r="R166" s="195">
        <f t="shared" si="32"/>
        <v>0</v>
      </c>
      <c r="S166" s="195">
        <v>0</v>
      </c>
      <c r="T166" s="196">
        <f t="shared" si="33"/>
        <v>0</v>
      </c>
      <c r="U166" s="38"/>
      <c r="V166" s="38"/>
      <c r="W166" s="38"/>
      <c r="X166" s="38"/>
      <c r="Y166" s="38"/>
      <c r="Z166" s="38"/>
      <c r="AA166" s="38"/>
      <c r="AB166" s="38"/>
      <c r="AC166" s="38"/>
      <c r="AD166" s="38"/>
      <c r="AE166" s="38"/>
      <c r="AR166" s="197" t="s">
        <v>537</v>
      </c>
      <c r="AT166" s="197" t="s">
        <v>533</v>
      </c>
      <c r="AU166" s="197" t="s">
        <v>573</v>
      </c>
      <c r="AY166" s="21" t="s">
        <v>525</v>
      </c>
      <c r="BE166" s="198">
        <f t="shared" si="34"/>
        <v>0</v>
      </c>
      <c r="BF166" s="198">
        <f t="shared" si="35"/>
        <v>0</v>
      </c>
      <c r="BG166" s="198">
        <f t="shared" si="36"/>
        <v>0</v>
      </c>
      <c r="BH166" s="198">
        <f t="shared" si="37"/>
        <v>0</v>
      </c>
      <c r="BI166" s="198">
        <f t="shared" si="38"/>
        <v>0</v>
      </c>
      <c r="BJ166" s="21" t="s">
        <v>85</v>
      </c>
      <c r="BK166" s="198">
        <f t="shared" si="39"/>
        <v>0</v>
      </c>
      <c r="BL166" s="21" t="s">
        <v>537</v>
      </c>
      <c r="BM166" s="197" t="s">
        <v>1749</v>
      </c>
    </row>
    <row r="167" spans="1:65" s="12" customFormat="1" ht="20.85" customHeight="1">
      <c r="B167" s="170"/>
      <c r="C167" s="171"/>
      <c r="D167" s="172" t="s">
        <v>71</v>
      </c>
      <c r="E167" s="184" t="s">
        <v>5338</v>
      </c>
      <c r="F167" s="184" t="s">
        <v>5339</v>
      </c>
      <c r="G167" s="171"/>
      <c r="H167" s="171"/>
      <c r="I167" s="174"/>
      <c r="J167" s="185">
        <f>BK167</f>
        <v>0</v>
      </c>
      <c r="K167" s="171"/>
      <c r="L167" s="176"/>
      <c r="M167" s="177"/>
      <c r="N167" s="178"/>
      <c r="O167" s="178"/>
      <c r="P167" s="179">
        <f>SUM(P168:P170)</f>
        <v>0</v>
      </c>
      <c r="Q167" s="178"/>
      <c r="R167" s="179">
        <f>SUM(R168:R170)</f>
        <v>0</v>
      </c>
      <c r="S167" s="178"/>
      <c r="T167" s="180">
        <f>SUM(T168:T170)</f>
        <v>0</v>
      </c>
      <c r="AR167" s="181" t="s">
        <v>79</v>
      </c>
      <c r="AT167" s="182" t="s">
        <v>71</v>
      </c>
      <c r="AU167" s="182" t="s">
        <v>85</v>
      </c>
      <c r="AY167" s="181" t="s">
        <v>525</v>
      </c>
      <c r="BK167" s="183">
        <f>SUM(BK168:BK170)</f>
        <v>0</v>
      </c>
    </row>
    <row r="168" spans="1:65" s="2" customFormat="1" ht="21.75" customHeight="1">
      <c r="A168" s="38"/>
      <c r="B168" s="39"/>
      <c r="C168" s="186" t="s">
        <v>1076</v>
      </c>
      <c r="D168" s="186" t="s">
        <v>533</v>
      </c>
      <c r="E168" s="187" t="s">
        <v>5340</v>
      </c>
      <c r="F168" s="188" t="s">
        <v>5341</v>
      </c>
      <c r="G168" s="189" t="s">
        <v>128</v>
      </c>
      <c r="H168" s="190">
        <v>3</v>
      </c>
      <c r="I168" s="191"/>
      <c r="J168" s="192">
        <f>ROUND(I168*H168,2)</f>
        <v>0</v>
      </c>
      <c r="K168" s="188" t="s">
        <v>19</v>
      </c>
      <c r="L168" s="43"/>
      <c r="M168" s="193" t="s">
        <v>19</v>
      </c>
      <c r="N168" s="194" t="s">
        <v>44</v>
      </c>
      <c r="O168" s="68"/>
      <c r="P168" s="195">
        <f>O168*H168</f>
        <v>0</v>
      </c>
      <c r="Q168" s="195">
        <v>0</v>
      </c>
      <c r="R168" s="195">
        <f>Q168*H168</f>
        <v>0</v>
      </c>
      <c r="S168" s="195">
        <v>0</v>
      </c>
      <c r="T168" s="196">
        <f>S168*H168</f>
        <v>0</v>
      </c>
      <c r="U168" s="38"/>
      <c r="V168" s="38"/>
      <c r="W168" s="38"/>
      <c r="X168" s="38"/>
      <c r="Y168" s="38"/>
      <c r="Z168" s="38"/>
      <c r="AA168" s="38"/>
      <c r="AB168" s="38"/>
      <c r="AC168" s="38"/>
      <c r="AD168" s="38"/>
      <c r="AE168" s="38"/>
      <c r="AR168" s="197" t="s">
        <v>537</v>
      </c>
      <c r="AT168" s="197" t="s">
        <v>533</v>
      </c>
      <c r="AU168" s="197" t="s">
        <v>573</v>
      </c>
      <c r="AY168" s="21" t="s">
        <v>525</v>
      </c>
      <c r="BE168" s="198">
        <f>IF(N168="základní",J168,0)</f>
        <v>0</v>
      </c>
      <c r="BF168" s="198">
        <f>IF(N168="snížená",J168,0)</f>
        <v>0</v>
      </c>
      <c r="BG168" s="198">
        <f>IF(N168="zákl. přenesená",J168,0)</f>
        <v>0</v>
      </c>
      <c r="BH168" s="198">
        <f>IF(N168="sníž. přenesená",J168,0)</f>
        <v>0</v>
      </c>
      <c r="BI168" s="198">
        <f>IF(N168="nulová",J168,0)</f>
        <v>0</v>
      </c>
      <c r="BJ168" s="21" t="s">
        <v>85</v>
      </c>
      <c r="BK168" s="198">
        <f>ROUND(I168*H168,2)</f>
        <v>0</v>
      </c>
      <c r="BL168" s="21" t="s">
        <v>537</v>
      </c>
      <c r="BM168" s="197" t="s">
        <v>1768</v>
      </c>
    </row>
    <row r="169" spans="1:65" s="2" customFormat="1" ht="16.5" customHeight="1">
      <c r="A169" s="38"/>
      <c r="B169" s="39"/>
      <c r="C169" s="186" t="s">
        <v>1085</v>
      </c>
      <c r="D169" s="186" t="s">
        <v>533</v>
      </c>
      <c r="E169" s="187" t="s">
        <v>5342</v>
      </c>
      <c r="F169" s="188" t="s">
        <v>5343</v>
      </c>
      <c r="G169" s="189" t="s">
        <v>158</v>
      </c>
      <c r="H169" s="190">
        <v>1</v>
      </c>
      <c r="I169" s="191"/>
      <c r="J169" s="192">
        <f>ROUND(I169*H169,2)</f>
        <v>0</v>
      </c>
      <c r="K169" s="188" t="s">
        <v>19</v>
      </c>
      <c r="L169" s="43"/>
      <c r="M169" s="193" t="s">
        <v>19</v>
      </c>
      <c r="N169" s="194" t="s">
        <v>44</v>
      </c>
      <c r="O169" s="68"/>
      <c r="P169" s="195">
        <f>O169*H169</f>
        <v>0</v>
      </c>
      <c r="Q169" s="195">
        <v>0</v>
      </c>
      <c r="R169" s="195">
        <f>Q169*H169</f>
        <v>0</v>
      </c>
      <c r="S169" s="195">
        <v>0</v>
      </c>
      <c r="T169" s="196">
        <f>S169*H169</f>
        <v>0</v>
      </c>
      <c r="U169" s="38"/>
      <c r="V169" s="38"/>
      <c r="W169" s="38"/>
      <c r="X169" s="38"/>
      <c r="Y169" s="38"/>
      <c r="Z169" s="38"/>
      <c r="AA169" s="38"/>
      <c r="AB169" s="38"/>
      <c r="AC169" s="38"/>
      <c r="AD169" s="38"/>
      <c r="AE169" s="38"/>
      <c r="AR169" s="197" t="s">
        <v>537</v>
      </c>
      <c r="AT169" s="197" t="s">
        <v>533</v>
      </c>
      <c r="AU169" s="197" t="s">
        <v>573</v>
      </c>
      <c r="AY169" s="21" t="s">
        <v>525</v>
      </c>
      <c r="BE169" s="198">
        <f>IF(N169="základní",J169,0)</f>
        <v>0</v>
      </c>
      <c r="BF169" s="198">
        <f>IF(N169="snížená",J169,0)</f>
        <v>0</v>
      </c>
      <c r="BG169" s="198">
        <f>IF(N169="zákl. přenesená",J169,0)</f>
        <v>0</v>
      </c>
      <c r="BH169" s="198">
        <f>IF(N169="sníž. přenesená",J169,0)</f>
        <v>0</v>
      </c>
      <c r="BI169" s="198">
        <f>IF(N169="nulová",J169,0)</f>
        <v>0</v>
      </c>
      <c r="BJ169" s="21" t="s">
        <v>85</v>
      </c>
      <c r="BK169" s="198">
        <f>ROUND(I169*H169,2)</f>
        <v>0</v>
      </c>
      <c r="BL169" s="21" t="s">
        <v>537</v>
      </c>
      <c r="BM169" s="197" t="s">
        <v>1785</v>
      </c>
    </row>
    <row r="170" spans="1:65" s="2" customFormat="1" ht="16.5" customHeight="1">
      <c r="A170" s="38"/>
      <c r="B170" s="39"/>
      <c r="C170" s="186" t="s">
        <v>1092</v>
      </c>
      <c r="D170" s="186" t="s">
        <v>533</v>
      </c>
      <c r="E170" s="187" t="s">
        <v>5344</v>
      </c>
      <c r="F170" s="188" t="s">
        <v>5345</v>
      </c>
      <c r="G170" s="189" t="s">
        <v>158</v>
      </c>
      <c r="H170" s="190">
        <v>4</v>
      </c>
      <c r="I170" s="191"/>
      <c r="J170" s="192">
        <f>ROUND(I170*H170,2)</f>
        <v>0</v>
      </c>
      <c r="K170" s="188" t="s">
        <v>19</v>
      </c>
      <c r="L170" s="43"/>
      <c r="M170" s="193" t="s">
        <v>19</v>
      </c>
      <c r="N170" s="194" t="s">
        <v>44</v>
      </c>
      <c r="O170" s="68"/>
      <c r="P170" s="195">
        <f>O170*H170</f>
        <v>0</v>
      </c>
      <c r="Q170" s="195">
        <v>0</v>
      </c>
      <c r="R170" s="195">
        <f>Q170*H170</f>
        <v>0</v>
      </c>
      <c r="S170" s="195">
        <v>0</v>
      </c>
      <c r="T170" s="196">
        <f>S170*H170</f>
        <v>0</v>
      </c>
      <c r="U170" s="38"/>
      <c r="V170" s="38"/>
      <c r="W170" s="38"/>
      <c r="X170" s="38"/>
      <c r="Y170" s="38"/>
      <c r="Z170" s="38"/>
      <c r="AA170" s="38"/>
      <c r="AB170" s="38"/>
      <c r="AC170" s="38"/>
      <c r="AD170" s="38"/>
      <c r="AE170" s="38"/>
      <c r="AR170" s="197" t="s">
        <v>537</v>
      </c>
      <c r="AT170" s="197" t="s">
        <v>533</v>
      </c>
      <c r="AU170" s="197" t="s">
        <v>573</v>
      </c>
      <c r="AY170" s="21" t="s">
        <v>525</v>
      </c>
      <c r="BE170" s="198">
        <f>IF(N170="základní",J170,0)</f>
        <v>0</v>
      </c>
      <c r="BF170" s="198">
        <f>IF(N170="snížená",J170,0)</f>
        <v>0</v>
      </c>
      <c r="BG170" s="198">
        <f>IF(N170="zákl. přenesená",J170,0)</f>
        <v>0</v>
      </c>
      <c r="BH170" s="198">
        <f>IF(N170="sníž. přenesená",J170,0)</f>
        <v>0</v>
      </c>
      <c r="BI170" s="198">
        <f>IF(N170="nulová",J170,0)</f>
        <v>0</v>
      </c>
      <c r="BJ170" s="21" t="s">
        <v>85</v>
      </c>
      <c r="BK170" s="198">
        <f>ROUND(I170*H170,2)</f>
        <v>0</v>
      </c>
      <c r="BL170" s="21" t="s">
        <v>537</v>
      </c>
      <c r="BM170" s="197" t="s">
        <v>1798</v>
      </c>
    </row>
    <row r="171" spans="1:65" s="12" customFormat="1" ht="20.85" customHeight="1">
      <c r="B171" s="170"/>
      <c r="C171" s="171"/>
      <c r="D171" s="172" t="s">
        <v>71</v>
      </c>
      <c r="E171" s="184" t="s">
        <v>5346</v>
      </c>
      <c r="F171" s="184" t="s">
        <v>5347</v>
      </c>
      <c r="G171" s="171"/>
      <c r="H171" s="171"/>
      <c r="I171" s="174"/>
      <c r="J171" s="185">
        <f>BK171</f>
        <v>0</v>
      </c>
      <c r="K171" s="171"/>
      <c r="L171" s="176"/>
      <c r="M171" s="177"/>
      <c r="N171" s="178"/>
      <c r="O171" s="178"/>
      <c r="P171" s="179">
        <f>SUM(P172:P173)</f>
        <v>0</v>
      </c>
      <c r="Q171" s="178"/>
      <c r="R171" s="179">
        <f>SUM(R172:R173)</f>
        <v>0</v>
      </c>
      <c r="S171" s="178"/>
      <c r="T171" s="180">
        <f>SUM(T172:T173)</f>
        <v>0</v>
      </c>
      <c r="AR171" s="181" t="s">
        <v>79</v>
      </c>
      <c r="AT171" s="182" t="s">
        <v>71</v>
      </c>
      <c r="AU171" s="182" t="s">
        <v>85</v>
      </c>
      <c r="AY171" s="181" t="s">
        <v>525</v>
      </c>
      <c r="BK171" s="183">
        <f>SUM(BK172:BK173)</f>
        <v>0</v>
      </c>
    </row>
    <row r="172" spans="1:65" s="2" customFormat="1" ht="16.5" customHeight="1">
      <c r="A172" s="38"/>
      <c r="B172" s="39"/>
      <c r="C172" s="186" t="s">
        <v>1182</v>
      </c>
      <c r="D172" s="186" t="s">
        <v>533</v>
      </c>
      <c r="E172" s="187" t="s">
        <v>5348</v>
      </c>
      <c r="F172" s="188" t="s">
        <v>5349</v>
      </c>
      <c r="G172" s="189" t="s">
        <v>641</v>
      </c>
      <c r="H172" s="190">
        <v>1</v>
      </c>
      <c r="I172" s="191"/>
      <c r="J172" s="192">
        <f>ROUND(I172*H172,2)</f>
        <v>0</v>
      </c>
      <c r="K172" s="188" t="s">
        <v>19</v>
      </c>
      <c r="L172" s="43"/>
      <c r="M172" s="193" t="s">
        <v>19</v>
      </c>
      <c r="N172" s="194" t="s">
        <v>44</v>
      </c>
      <c r="O172" s="68"/>
      <c r="P172" s="195">
        <f>O172*H172</f>
        <v>0</v>
      </c>
      <c r="Q172" s="195">
        <v>0</v>
      </c>
      <c r="R172" s="195">
        <f>Q172*H172</f>
        <v>0</v>
      </c>
      <c r="S172" s="195">
        <v>0</v>
      </c>
      <c r="T172" s="196">
        <f>S172*H172</f>
        <v>0</v>
      </c>
      <c r="U172" s="38"/>
      <c r="V172" s="38"/>
      <c r="W172" s="38"/>
      <c r="X172" s="38"/>
      <c r="Y172" s="38"/>
      <c r="Z172" s="38"/>
      <c r="AA172" s="38"/>
      <c r="AB172" s="38"/>
      <c r="AC172" s="38"/>
      <c r="AD172" s="38"/>
      <c r="AE172" s="38"/>
      <c r="AR172" s="197" t="s">
        <v>537</v>
      </c>
      <c r="AT172" s="197" t="s">
        <v>533</v>
      </c>
      <c r="AU172" s="197" t="s">
        <v>573</v>
      </c>
      <c r="AY172" s="21" t="s">
        <v>525</v>
      </c>
      <c r="BE172" s="198">
        <f>IF(N172="základní",J172,0)</f>
        <v>0</v>
      </c>
      <c r="BF172" s="198">
        <f>IF(N172="snížená",J172,0)</f>
        <v>0</v>
      </c>
      <c r="BG172" s="198">
        <f>IF(N172="zákl. přenesená",J172,0)</f>
        <v>0</v>
      </c>
      <c r="BH172" s="198">
        <f>IF(N172="sníž. přenesená",J172,0)</f>
        <v>0</v>
      </c>
      <c r="BI172" s="198">
        <f>IF(N172="nulová",J172,0)</f>
        <v>0</v>
      </c>
      <c r="BJ172" s="21" t="s">
        <v>85</v>
      </c>
      <c r="BK172" s="198">
        <f>ROUND(I172*H172,2)</f>
        <v>0</v>
      </c>
      <c r="BL172" s="21" t="s">
        <v>537</v>
      </c>
      <c r="BM172" s="197" t="s">
        <v>1810</v>
      </c>
    </row>
    <row r="173" spans="1:65" s="2" customFormat="1" ht="16.5" customHeight="1">
      <c r="A173" s="38"/>
      <c r="B173" s="39"/>
      <c r="C173" s="186" t="s">
        <v>1206</v>
      </c>
      <c r="D173" s="186" t="s">
        <v>533</v>
      </c>
      <c r="E173" s="187" t="s">
        <v>5350</v>
      </c>
      <c r="F173" s="188" t="s">
        <v>5351</v>
      </c>
      <c r="G173" s="189" t="s">
        <v>5219</v>
      </c>
      <c r="H173" s="190">
        <v>1</v>
      </c>
      <c r="I173" s="191"/>
      <c r="J173" s="192">
        <f>ROUND(I173*H173,2)</f>
        <v>0</v>
      </c>
      <c r="K173" s="188" t="s">
        <v>19</v>
      </c>
      <c r="L173" s="43"/>
      <c r="M173" s="193" t="s">
        <v>19</v>
      </c>
      <c r="N173" s="194" t="s">
        <v>44</v>
      </c>
      <c r="O173" s="68"/>
      <c r="P173" s="195">
        <f>O173*H173</f>
        <v>0</v>
      </c>
      <c r="Q173" s="195">
        <v>0</v>
      </c>
      <c r="R173" s="195">
        <f>Q173*H173</f>
        <v>0</v>
      </c>
      <c r="S173" s="195">
        <v>0</v>
      </c>
      <c r="T173" s="196">
        <f>S173*H173</f>
        <v>0</v>
      </c>
      <c r="U173" s="38"/>
      <c r="V173" s="38"/>
      <c r="W173" s="38"/>
      <c r="X173" s="38"/>
      <c r="Y173" s="38"/>
      <c r="Z173" s="38"/>
      <c r="AA173" s="38"/>
      <c r="AB173" s="38"/>
      <c r="AC173" s="38"/>
      <c r="AD173" s="38"/>
      <c r="AE173" s="38"/>
      <c r="AR173" s="197" t="s">
        <v>537</v>
      </c>
      <c r="AT173" s="197" t="s">
        <v>533</v>
      </c>
      <c r="AU173" s="197" t="s">
        <v>573</v>
      </c>
      <c r="AY173" s="21" t="s">
        <v>525</v>
      </c>
      <c r="BE173" s="198">
        <f>IF(N173="základní",J173,0)</f>
        <v>0</v>
      </c>
      <c r="BF173" s="198">
        <f>IF(N173="snížená",J173,0)</f>
        <v>0</v>
      </c>
      <c r="BG173" s="198">
        <f>IF(N173="zákl. přenesená",J173,0)</f>
        <v>0</v>
      </c>
      <c r="BH173" s="198">
        <f>IF(N173="sníž. přenesená",J173,0)</f>
        <v>0</v>
      </c>
      <c r="BI173" s="198">
        <f>IF(N173="nulová",J173,0)</f>
        <v>0</v>
      </c>
      <c r="BJ173" s="21" t="s">
        <v>85</v>
      </c>
      <c r="BK173" s="198">
        <f>ROUND(I173*H173,2)</f>
        <v>0</v>
      </c>
      <c r="BL173" s="21" t="s">
        <v>537</v>
      </c>
      <c r="BM173" s="197" t="s">
        <v>1820</v>
      </c>
    </row>
    <row r="174" spans="1:65" s="12" customFormat="1" ht="22.9" customHeight="1">
      <c r="B174" s="170"/>
      <c r="C174" s="171"/>
      <c r="D174" s="172" t="s">
        <v>71</v>
      </c>
      <c r="E174" s="184" t="s">
        <v>5352</v>
      </c>
      <c r="F174" s="184" t="s">
        <v>5353</v>
      </c>
      <c r="G174" s="171"/>
      <c r="H174" s="171"/>
      <c r="I174" s="174"/>
      <c r="J174" s="185">
        <f>BK174</f>
        <v>0</v>
      </c>
      <c r="K174" s="171"/>
      <c r="L174" s="176"/>
      <c r="M174" s="177"/>
      <c r="N174" s="178"/>
      <c r="O174" s="178"/>
      <c r="P174" s="179">
        <f>P175+P184+P210+P244</f>
        <v>0</v>
      </c>
      <c r="Q174" s="178"/>
      <c r="R174" s="179">
        <f>R175+R184+R210+R244</f>
        <v>0</v>
      </c>
      <c r="S174" s="178"/>
      <c r="T174" s="180">
        <f>T175+T184+T210+T244</f>
        <v>0</v>
      </c>
      <c r="AR174" s="181" t="s">
        <v>79</v>
      </c>
      <c r="AT174" s="182" t="s">
        <v>71</v>
      </c>
      <c r="AU174" s="182" t="s">
        <v>79</v>
      </c>
      <c r="AY174" s="181" t="s">
        <v>525</v>
      </c>
      <c r="BK174" s="183">
        <f>BK175+BK184+BK210+BK244</f>
        <v>0</v>
      </c>
    </row>
    <row r="175" spans="1:65" s="12" customFormat="1" ht="20.85" customHeight="1">
      <c r="B175" s="170"/>
      <c r="C175" s="171"/>
      <c r="D175" s="172" t="s">
        <v>71</v>
      </c>
      <c r="E175" s="184" t="s">
        <v>5354</v>
      </c>
      <c r="F175" s="184" t="s">
        <v>5355</v>
      </c>
      <c r="G175" s="171"/>
      <c r="H175" s="171"/>
      <c r="I175" s="174"/>
      <c r="J175" s="185">
        <f>BK175</f>
        <v>0</v>
      </c>
      <c r="K175" s="171"/>
      <c r="L175" s="176"/>
      <c r="M175" s="177"/>
      <c r="N175" s="178"/>
      <c r="O175" s="178"/>
      <c r="P175" s="179">
        <f>P176+P178+P180</f>
        <v>0</v>
      </c>
      <c r="Q175" s="178"/>
      <c r="R175" s="179">
        <f>R176+R178+R180</f>
        <v>0</v>
      </c>
      <c r="S175" s="178"/>
      <c r="T175" s="180">
        <f>T176+T178+T180</f>
        <v>0</v>
      </c>
      <c r="AR175" s="181" t="s">
        <v>79</v>
      </c>
      <c r="AT175" s="182" t="s">
        <v>71</v>
      </c>
      <c r="AU175" s="182" t="s">
        <v>85</v>
      </c>
      <c r="AY175" s="181" t="s">
        <v>525</v>
      </c>
      <c r="BK175" s="183">
        <f>BK176+BK178+BK180</f>
        <v>0</v>
      </c>
    </row>
    <row r="176" spans="1:65" s="17" customFormat="1" ht="20.85" customHeight="1">
      <c r="B176" s="263"/>
      <c r="C176" s="264"/>
      <c r="D176" s="265" t="s">
        <v>71</v>
      </c>
      <c r="E176" s="265" t="s">
        <v>5356</v>
      </c>
      <c r="F176" s="265" t="s">
        <v>5357</v>
      </c>
      <c r="G176" s="264"/>
      <c r="H176" s="264"/>
      <c r="I176" s="266"/>
      <c r="J176" s="267">
        <f>BK176</f>
        <v>0</v>
      </c>
      <c r="K176" s="264"/>
      <c r="L176" s="268"/>
      <c r="M176" s="269"/>
      <c r="N176" s="270"/>
      <c r="O176" s="270"/>
      <c r="P176" s="271">
        <f>P177</f>
        <v>0</v>
      </c>
      <c r="Q176" s="270"/>
      <c r="R176" s="271">
        <f>R177</f>
        <v>0</v>
      </c>
      <c r="S176" s="270"/>
      <c r="T176" s="272">
        <f>T177</f>
        <v>0</v>
      </c>
      <c r="AR176" s="273" t="s">
        <v>79</v>
      </c>
      <c r="AT176" s="274" t="s">
        <v>71</v>
      </c>
      <c r="AU176" s="274" t="s">
        <v>573</v>
      </c>
      <c r="AY176" s="273" t="s">
        <v>525</v>
      </c>
      <c r="BK176" s="275">
        <f>BK177</f>
        <v>0</v>
      </c>
    </row>
    <row r="177" spans="1:65" s="2" customFormat="1" ht="101.25" customHeight="1">
      <c r="A177" s="38"/>
      <c r="B177" s="39"/>
      <c r="C177" s="186" t="s">
        <v>1214</v>
      </c>
      <c r="D177" s="186" t="s">
        <v>533</v>
      </c>
      <c r="E177" s="187" t="s">
        <v>5358</v>
      </c>
      <c r="F177" s="188" t="s">
        <v>5359</v>
      </c>
      <c r="G177" s="189" t="s">
        <v>5219</v>
      </c>
      <c r="H177" s="190">
        <v>1</v>
      </c>
      <c r="I177" s="191"/>
      <c r="J177" s="192">
        <f>ROUND(I177*H177,2)</f>
        <v>0</v>
      </c>
      <c r="K177" s="188" t="s">
        <v>19</v>
      </c>
      <c r="L177" s="43"/>
      <c r="M177" s="193" t="s">
        <v>19</v>
      </c>
      <c r="N177" s="194" t="s">
        <v>44</v>
      </c>
      <c r="O177" s="68"/>
      <c r="P177" s="195">
        <f>O177*H177</f>
        <v>0</v>
      </c>
      <c r="Q177" s="195">
        <v>0</v>
      </c>
      <c r="R177" s="195">
        <f>Q177*H177</f>
        <v>0</v>
      </c>
      <c r="S177" s="195">
        <v>0</v>
      </c>
      <c r="T177" s="196">
        <f>S177*H177</f>
        <v>0</v>
      </c>
      <c r="U177" s="38"/>
      <c r="V177" s="38"/>
      <c r="W177" s="38"/>
      <c r="X177" s="38"/>
      <c r="Y177" s="38"/>
      <c r="Z177" s="38"/>
      <c r="AA177" s="38"/>
      <c r="AB177" s="38"/>
      <c r="AC177" s="38"/>
      <c r="AD177" s="38"/>
      <c r="AE177" s="38"/>
      <c r="AR177" s="197" t="s">
        <v>537</v>
      </c>
      <c r="AT177" s="197" t="s">
        <v>533</v>
      </c>
      <c r="AU177" s="197" t="s">
        <v>537</v>
      </c>
      <c r="AY177" s="21" t="s">
        <v>525</v>
      </c>
      <c r="BE177" s="198">
        <f>IF(N177="základní",J177,0)</f>
        <v>0</v>
      </c>
      <c r="BF177" s="198">
        <f>IF(N177="snížená",J177,0)</f>
        <v>0</v>
      </c>
      <c r="BG177" s="198">
        <f>IF(N177="zákl. přenesená",J177,0)</f>
        <v>0</v>
      </c>
      <c r="BH177" s="198">
        <f>IF(N177="sníž. přenesená",J177,0)</f>
        <v>0</v>
      </c>
      <c r="BI177" s="198">
        <f>IF(N177="nulová",J177,0)</f>
        <v>0</v>
      </c>
      <c r="BJ177" s="21" t="s">
        <v>85</v>
      </c>
      <c r="BK177" s="198">
        <f>ROUND(I177*H177,2)</f>
        <v>0</v>
      </c>
      <c r="BL177" s="21" t="s">
        <v>537</v>
      </c>
      <c r="BM177" s="197" t="s">
        <v>1851</v>
      </c>
    </row>
    <row r="178" spans="1:65" s="17" customFormat="1" ht="20.85" customHeight="1">
      <c r="B178" s="263"/>
      <c r="C178" s="264"/>
      <c r="D178" s="265" t="s">
        <v>71</v>
      </c>
      <c r="E178" s="265" t="s">
        <v>5360</v>
      </c>
      <c r="F178" s="265" t="s">
        <v>5361</v>
      </c>
      <c r="G178" s="264"/>
      <c r="H178" s="264"/>
      <c r="I178" s="266"/>
      <c r="J178" s="267">
        <f>BK178</f>
        <v>0</v>
      </c>
      <c r="K178" s="264"/>
      <c r="L178" s="268"/>
      <c r="M178" s="269"/>
      <c r="N178" s="270"/>
      <c r="O178" s="270"/>
      <c r="P178" s="271">
        <f>P179</f>
        <v>0</v>
      </c>
      <c r="Q178" s="270"/>
      <c r="R178" s="271">
        <f>R179</f>
        <v>0</v>
      </c>
      <c r="S178" s="270"/>
      <c r="T178" s="272">
        <f>T179</f>
        <v>0</v>
      </c>
      <c r="AR178" s="273" t="s">
        <v>79</v>
      </c>
      <c r="AT178" s="274" t="s">
        <v>71</v>
      </c>
      <c r="AU178" s="274" t="s">
        <v>573</v>
      </c>
      <c r="AY178" s="273" t="s">
        <v>525</v>
      </c>
      <c r="BK178" s="275">
        <f>BK179</f>
        <v>0</v>
      </c>
    </row>
    <row r="179" spans="1:65" s="2" customFormat="1" ht="168" customHeight="1">
      <c r="A179" s="38"/>
      <c r="B179" s="39"/>
      <c r="C179" s="186" t="s">
        <v>1234</v>
      </c>
      <c r="D179" s="186" t="s">
        <v>533</v>
      </c>
      <c r="E179" s="187" t="s">
        <v>5362</v>
      </c>
      <c r="F179" s="188" t="s">
        <v>5363</v>
      </c>
      <c r="G179" s="189" t="s">
        <v>5219</v>
      </c>
      <c r="H179" s="190">
        <v>1</v>
      </c>
      <c r="I179" s="191"/>
      <c r="J179" s="192">
        <f>ROUND(I179*H179,2)</f>
        <v>0</v>
      </c>
      <c r="K179" s="188" t="s">
        <v>19</v>
      </c>
      <c r="L179" s="43"/>
      <c r="M179" s="193" t="s">
        <v>19</v>
      </c>
      <c r="N179" s="194" t="s">
        <v>44</v>
      </c>
      <c r="O179" s="68"/>
      <c r="P179" s="195">
        <f>O179*H179</f>
        <v>0</v>
      </c>
      <c r="Q179" s="195">
        <v>0</v>
      </c>
      <c r="R179" s="195">
        <f>Q179*H179</f>
        <v>0</v>
      </c>
      <c r="S179" s="195">
        <v>0</v>
      </c>
      <c r="T179" s="196">
        <f>S179*H179</f>
        <v>0</v>
      </c>
      <c r="U179" s="38"/>
      <c r="V179" s="38"/>
      <c r="W179" s="38"/>
      <c r="X179" s="38"/>
      <c r="Y179" s="38"/>
      <c r="Z179" s="38"/>
      <c r="AA179" s="38"/>
      <c r="AB179" s="38"/>
      <c r="AC179" s="38"/>
      <c r="AD179" s="38"/>
      <c r="AE179" s="38"/>
      <c r="AR179" s="197" t="s">
        <v>537</v>
      </c>
      <c r="AT179" s="197" t="s">
        <v>533</v>
      </c>
      <c r="AU179" s="197" t="s">
        <v>537</v>
      </c>
      <c r="AY179" s="21" t="s">
        <v>525</v>
      </c>
      <c r="BE179" s="198">
        <f>IF(N179="základní",J179,0)</f>
        <v>0</v>
      </c>
      <c r="BF179" s="198">
        <f>IF(N179="snížená",J179,0)</f>
        <v>0</v>
      </c>
      <c r="BG179" s="198">
        <f>IF(N179="zákl. přenesená",J179,0)</f>
        <v>0</v>
      </c>
      <c r="BH179" s="198">
        <f>IF(N179="sníž. přenesená",J179,0)</f>
        <v>0</v>
      </c>
      <c r="BI179" s="198">
        <f>IF(N179="nulová",J179,0)</f>
        <v>0</v>
      </c>
      <c r="BJ179" s="21" t="s">
        <v>85</v>
      </c>
      <c r="BK179" s="198">
        <f>ROUND(I179*H179,2)</f>
        <v>0</v>
      </c>
      <c r="BL179" s="21" t="s">
        <v>537</v>
      </c>
      <c r="BM179" s="197" t="s">
        <v>1861</v>
      </c>
    </row>
    <row r="180" spans="1:65" s="17" customFormat="1" ht="20.85" customHeight="1">
      <c r="B180" s="263"/>
      <c r="C180" s="264"/>
      <c r="D180" s="265" t="s">
        <v>71</v>
      </c>
      <c r="E180" s="265" t="s">
        <v>5364</v>
      </c>
      <c r="F180" s="265" t="s">
        <v>5365</v>
      </c>
      <c r="G180" s="264"/>
      <c r="H180" s="264"/>
      <c r="I180" s="266"/>
      <c r="J180" s="267">
        <f>BK180</f>
        <v>0</v>
      </c>
      <c r="K180" s="264"/>
      <c r="L180" s="268"/>
      <c r="M180" s="269"/>
      <c r="N180" s="270"/>
      <c r="O180" s="270"/>
      <c r="P180" s="271">
        <f>SUM(P181:P183)</f>
        <v>0</v>
      </c>
      <c r="Q180" s="270"/>
      <c r="R180" s="271">
        <f>SUM(R181:R183)</f>
        <v>0</v>
      </c>
      <c r="S180" s="270"/>
      <c r="T180" s="272">
        <f>SUM(T181:T183)</f>
        <v>0</v>
      </c>
      <c r="AR180" s="273" t="s">
        <v>79</v>
      </c>
      <c r="AT180" s="274" t="s">
        <v>71</v>
      </c>
      <c r="AU180" s="274" t="s">
        <v>573</v>
      </c>
      <c r="AY180" s="273" t="s">
        <v>525</v>
      </c>
      <c r="BK180" s="275">
        <f>SUM(BK181:BK183)</f>
        <v>0</v>
      </c>
    </row>
    <row r="181" spans="1:65" s="2" customFormat="1" ht="44.25" customHeight="1">
      <c r="A181" s="38"/>
      <c r="B181" s="39"/>
      <c r="C181" s="186" t="s">
        <v>1239</v>
      </c>
      <c r="D181" s="186" t="s">
        <v>533</v>
      </c>
      <c r="E181" s="187" t="s">
        <v>5366</v>
      </c>
      <c r="F181" s="188" t="s">
        <v>5367</v>
      </c>
      <c r="G181" s="189" t="s">
        <v>5219</v>
      </c>
      <c r="H181" s="190">
        <v>1</v>
      </c>
      <c r="I181" s="191"/>
      <c r="J181" s="192">
        <f>ROUND(I181*H181,2)</f>
        <v>0</v>
      </c>
      <c r="K181" s="188" t="s">
        <v>19</v>
      </c>
      <c r="L181" s="43"/>
      <c r="M181" s="193" t="s">
        <v>19</v>
      </c>
      <c r="N181" s="194" t="s">
        <v>44</v>
      </c>
      <c r="O181" s="68"/>
      <c r="P181" s="195">
        <f>O181*H181</f>
        <v>0</v>
      </c>
      <c r="Q181" s="195">
        <v>0</v>
      </c>
      <c r="R181" s="195">
        <f>Q181*H181</f>
        <v>0</v>
      </c>
      <c r="S181" s="195">
        <v>0</v>
      </c>
      <c r="T181" s="196">
        <f>S181*H181</f>
        <v>0</v>
      </c>
      <c r="U181" s="38"/>
      <c r="V181" s="38"/>
      <c r="W181" s="38"/>
      <c r="X181" s="38"/>
      <c r="Y181" s="38"/>
      <c r="Z181" s="38"/>
      <c r="AA181" s="38"/>
      <c r="AB181" s="38"/>
      <c r="AC181" s="38"/>
      <c r="AD181" s="38"/>
      <c r="AE181" s="38"/>
      <c r="AR181" s="197" t="s">
        <v>537</v>
      </c>
      <c r="AT181" s="197" t="s">
        <v>533</v>
      </c>
      <c r="AU181" s="197" t="s">
        <v>537</v>
      </c>
      <c r="AY181" s="21" t="s">
        <v>525</v>
      </c>
      <c r="BE181" s="198">
        <f>IF(N181="základní",J181,0)</f>
        <v>0</v>
      </c>
      <c r="BF181" s="198">
        <f>IF(N181="snížená",J181,0)</f>
        <v>0</v>
      </c>
      <c r="BG181" s="198">
        <f>IF(N181="zákl. přenesená",J181,0)</f>
        <v>0</v>
      </c>
      <c r="BH181" s="198">
        <f>IF(N181="sníž. přenesená",J181,0)</f>
        <v>0</v>
      </c>
      <c r="BI181" s="198">
        <f>IF(N181="nulová",J181,0)</f>
        <v>0</v>
      </c>
      <c r="BJ181" s="21" t="s">
        <v>85</v>
      </c>
      <c r="BK181" s="198">
        <f>ROUND(I181*H181,2)</f>
        <v>0</v>
      </c>
      <c r="BL181" s="21" t="s">
        <v>537</v>
      </c>
      <c r="BM181" s="197" t="s">
        <v>1938</v>
      </c>
    </row>
    <row r="182" spans="1:65" s="2" customFormat="1" ht="90" customHeight="1">
      <c r="A182" s="38"/>
      <c r="B182" s="39"/>
      <c r="C182" s="186" t="s">
        <v>1250</v>
      </c>
      <c r="D182" s="186" t="s">
        <v>533</v>
      </c>
      <c r="E182" s="187" t="s">
        <v>5368</v>
      </c>
      <c r="F182" s="188" t="s">
        <v>5369</v>
      </c>
      <c r="G182" s="189" t="s">
        <v>5219</v>
      </c>
      <c r="H182" s="190">
        <v>1</v>
      </c>
      <c r="I182" s="191"/>
      <c r="J182" s="192">
        <f>ROUND(I182*H182,2)</f>
        <v>0</v>
      </c>
      <c r="K182" s="188" t="s">
        <v>19</v>
      </c>
      <c r="L182" s="43"/>
      <c r="M182" s="193" t="s">
        <v>19</v>
      </c>
      <c r="N182" s="194" t="s">
        <v>44</v>
      </c>
      <c r="O182" s="68"/>
      <c r="P182" s="195">
        <f>O182*H182</f>
        <v>0</v>
      </c>
      <c r="Q182" s="195">
        <v>0</v>
      </c>
      <c r="R182" s="195">
        <f>Q182*H182</f>
        <v>0</v>
      </c>
      <c r="S182" s="195">
        <v>0</v>
      </c>
      <c r="T182" s="196">
        <f>S182*H182</f>
        <v>0</v>
      </c>
      <c r="U182" s="38"/>
      <c r="V182" s="38"/>
      <c r="W182" s="38"/>
      <c r="X182" s="38"/>
      <c r="Y182" s="38"/>
      <c r="Z182" s="38"/>
      <c r="AA182" s="38"/>
      <c r="AB182" s="38"/>
      <c r="AC182" s="38"/>
      <c r="AD182" s="38"/>
      <c r="AE182" s="38"/>
      <c r="AR182" s="197" t="s">
        <v>537</v>
      </c>
      <c r="AT182" s="197" t="s">
        <v>533</v>
      </c>
      <c r="AU182" s="197" t="s">
        <v>537</v>
      </c>
      <c r="AY182" s="21" t="s">
        <v>525</v>
      </c>
      <c r="BE182" s="198">
        <f>IF(N182="základní",J182,0)</f>
        <v>0</v>
      </c>
      <c r="BF182" s="198">
        <f>IF(N182="snížená",J182,0)</f>
        <v>0</v>
      </c>
      <c r="BG182" s="198">
        <f>IF(N182="zákl. přenesená",J182,0)</f>
        <v>0</v>
      </c>
      <c r="BH182" s="198">
        <f>IF(N182="sníž. přenesená",J182,0)</f>
        <v>0</v>
      </c>
      <c r="BI182" s="198">
        <f>IF(N182="nulová",J182,0)</f>
        <v>0</v>
      </c>
      <c r="BJ182" s="21" t="s">
        <v>85</v>
      </c>
      <c r="BK182" s="198">
        <f>ROUND(I182*H182,2)</f>
        <v>0</v>
      </c>
      <c r="BL182" s="21" t="s">
        <v>537</v>
      </c>
      <c r="BM182" s="197" t="s">
        <v>2203</v>
      </c>
    </row>
    <row r="183" spans="1:65" s="2" customFormat="1" ht="21.75" customHeight="1">
      <c r="A183" s="38"/>
      <c r="B183" s="39"/>
      <c r="C183" s="186" t="s">
        <v>1255</v>
      </c>
      <c r="D183" s="186" t="s">
        <v>533</v>
      </c>
      <c r="E183" s="187" t="s">
        <v>5370</v>
      </c>
      <c r="F183" s="188" t="s">
        <v>5371</v>
      </c>
      <c r="G183" s="189" t="s">
        <v>5219</v>
      </c>
      <c r="H183" s="190">
        <v>1</v>
      </c>
      <c r="I183" s="191"/>
      <c r="J183" s="192">
        <f>ROUND(I183*H183,2)</f>
        <v>0</v>
      </c>
      <c r="K183" s="188" t="s">
        <v>19</v>
      </c>
      <c r="L183" s="43"/>
      <c r="M183" s="193" t="s">
        <v>19</v>
      </c>
      <c r="N183" s="194" t="s">
        <v>44</v>
      </c>
      <c r="O183" s="68"/>
      <c r="P183" s="195">
        <f>O183*H183</f>
        <v>0</v>
      </c>
      <c r="Q183" s="195">
        <v>0</v>
      </c>
      <c r="R183" s="195">
        <f>Q183*H183</f>
        <v>0</v>
      </c>
      <c r="S183" s="195">
        <v>0</v>
      </c>
      <c r="T183" s="196">
        <f>S183*H183</f>
        <v>0</v>
      </c>
      <c r="U183" s="38"/>
      <c r="V183" s="38"/>
      <c r="W183" s="38"/>
      <c r="X183" s="38"/>
      <c r="Y183" s="38"/>
      <c r="Z183" s="38"/>
      <c r="AA183" s="38"/>
      <c r="AB183" s="38"/>
      <c r="AC183" s="38"/>
      <c r="AD183" s="38"/>
      <c r="AE183" s="38"/>
      <c r="AR183" s="197" t="s">
        <v>537</v>
      </c>
      <c r="AT183" s="197" t="s">
        <v>533</v>
      </c>
      <c r="AU183" s="197" t="s">
        <v>537</v>
      </c>
      <c r="AY183" s="21" t="s">
        <v>525</v>
      </c>
      <c r="BE183" s="198">
        <f>IF(N183="základní",J183,0)</f>
        <v>0</v>
      </c>
      <c r="BF183" s="198">
        <f>IF(N183="snížená",J183,0)</f>
        <v>0</v>
      </c>
      <c r="BG183" s="198">
        <f>IF(N183="zákl. přenesená",J183,0)</f>
        <v>0</v>
      </c>
      <c r="BH183" s="198">
        <f>IF(N183="sníž. přenesená",J183,0)</f>
        <v>0</v>
      </c>
      <c r="BI183" s="198">
        <f>IF(N183="nulová",J183,0)</f>
        <v>0</v>
      </c>
      <c r="BJ183" s="21" t="s">
        <v>85</v>
      </c>
      <c r="BK183" s="198">
        <f>ROUND(I183*H183,2)</f>
        <v>0</v>
      </c>
      <c r="BL183" s="21" t="s">
        <v>537</v>
      </c>
      <c r="BM183" s="197" t="s">
        <v>2214</v>
      </c>
    </row>
    <row r="184" spans="1:65" s="12" customFormat="1" ht="20.85" customHeight="1">
      <c r="B184" s="170"/>
      <c r="C184" s="171"/>
      <c r="D184" s="172" t="s">
        <v>71</v>
      </c>
      <c r="E184" s="184" t="s">
        <v>5372</v>
      </c>
      <c r="F184" s="184" t="s">
        <v>5373</v>
      </c>
      <c r="G184" s="171"/>
      <c r="H184" s="171"/>
      <c r="I184" s="174"/>
      <c r="J184" s="185">
        <f>BK184</f>
        <v>0</v>
      </c>
      <c r="K184" s="171"/>
      <c r="L184" s="176"/>
      <c r="M184" s="177"/>
      <c r="N184" s="178"/>
      <c r="O184" s="178"/>
      <c r="P184" s="179">
        <f>SUM(P185:P209)</f>
        <v>0</v>
      </c>
      <c r="Q184" s="178"/>
      <c r="R184" s="179">
        <f>SUM(R185:R209)</f>
        <v>0</v>
      </c>
      <c r="S184" s="178"/>
      <c r="T184" s="180">
        <f>SUM(T185:T209)</f>
        <v>0</v>
      </c>
      <c r="AR184" s="181" t="s">
        <v>79</v>
      </c>
      <c r="AT184" s="182" t="s">
        <v>71</v>
      </c>
      <c r="AU184" s="182" t="s">
        <v>85</v>
      </c>
      <c r="AY184" s="181" t="s">
        <v>525</v>
      </c>
      <c r="BK184" s="183">
        <f>SUM(BK185:BK209)</f>
        <v>0</v>
      </c>
    </row>
    <row r="185" spans="1:65" s="2" customFormat="1" ht="16.5" customHeight="1">
      <c r="A185" s="38"/>
      <c r="B185" s="39"/>
      <c r="C185" s="186" t="s">
        <v>1265</v>
      </c>
      <c r="D185" s="186" t="s">
        <v>533</v>
      </c>
      <c r="E185" s="187" t="s">
        <v>5374</v>
      </c>
      <c r="F185" s="188" t="s">
        <v>5375</v>
      </c>
      <c r="G185" s="189" t="s">
        <v>128</v>
      </c>
      <c r="H185" s="190">
        <v>30</v>
      </c>
      <c r="I185" s="191"/>
      <c r="J185" s="192">
        <f t="shared" ref="J185:J209" si="40">ROUND(I185*H185,2)</f>
        <v>0</v>
      </c>
      <c r="K185" s="188" t="s">
        <v>19</v>
      </c>
      <c r="L185" s="43"/>
      <c r="M185" s="193" t="s">
        <v>19</v>
      </c>
      <c r="N185" s="194" t="s">
        <v>44</v>
      </c>
      <c r="O185" s="68"/>
      <c r="P185" s="195">
        <f t="shared" ref="P185:P209" si="41">O185*H185</f>
        <v>0</v>
      </c>
      <c r="Q185" s="195">
        <v>0</v>
      </c>
      <c r="R185" s="195">
        <f t="shared" ref="R185:R209" si="42">Q185*H185</f>
        <v>0</v>
      </c>
      <c r="S185" s="195">
        <v>0</v>
      </c>
      <c r="T185" s="196">
        <f t="shared" ref="T185:T209" si="43">S185*H185</f>
        <v>0</v>
      </c>
      <c r="U185" s="38"/>
      <c r="V185" s="38"/>
      <c r="W185" s="38"/>
      <c r="X185" s="38"/>
      <c r="Y185" s="38"/>
      <c r="Z185" s="38"/>
      <c r="AA185" s="38"/>
      <c r="AB185" s="38"/>
      <c r="AC185" s="38"/>
      <c r="AD185" s="38"/>
      <c r="AE185" s="38"/>
      <c r="AR185" s="197" t="s">
        <v>537</v>
      </c>
      <c r="AT185" s="197" t="s">
        <v>533</v>
      </c>
      <c r="AU185" s="197" t="s">
        <v>573</v>
      </c>
      <c r="AY185" s="21" t="s">
        <v>525</v>
      </c>
      <c r="BE185" s="198">
        <f t="shared" ref="BE185:BE209" si="44">IF(N185="základní",J185,0)</f>
        <v>0</v>
      </c>
      <c r="BF185" s="198">
        <f t="shared" ref="BF185:BF209" si="45">IF(N185="snížená",J185,0)</f>
        <v>0</v>
      </c>
      <c r="BG185" s="198">
        <f t="shared" ref="BG185:BG209" si="46">IF(N185="zákl. přenesená",J185,0)</f>
        <v>0</v>
      </c>
      <c r="BH185" s="198">
        <f t="shared" ref="BH185:BH209" si="47">IF(N185="sníž. přenesená",J185,0)</f>
        <v>0</v>
      </c>
      <c r="BI185" s="198">
        <f t="shared" ref="BI185:BI209" si="48">IF(N185="nulová",J185,0)</f>
        <v>0</v>
      </c>
      <c r="BJ185" s="21" t="s">
        <v>85</v>
      </c>
      <c r="BK185" s="198">
        <f t="shared" ref="BK185:BK209" si="49">ROUND(I185*H185,2)</f>
        <v>0</v>
      </c>
      <c r="BL185" s="21" t="s">
        <v>537</v>
      </c>
      <c r="BM185" s="197" t="s">
        <v>2226</v>
      </c>
    </row>
    <row r="186" spans="1:65" s="2" customFormat="1" ht="16.5" customHeight="1">
      <c r="A186" s="38"/>
      <c r="B186" s="39"/>
      <c r="C186" s="186" t="s">
        <v>1273</v>
      </c>
      <c r="D186" s="186" t="s">
        <v>533</v>
      </c>
      <c r="E186" s="187" t="s">
        <v>5376</v>
      </c>
      <c r="F186" s="188" t="s">
        <v>5377</v>
      </c>
      <c r="G186" s="189" t="s">
        <v>128</v>
      </c>
      <c r="H186" s="190">
        <v>30</v>
      </c>
      <c r="I186" s="191"/>
      <c r="J186" s="192">
        <f t="shared" si="40"/>
        <v>0</v>
      </c>
      <c r="K186" s="188" t="s">
        <v>19</v>
      </c>
      <c r="L186" s="43"/>
      <c r="M186" s="193" t="s">
        <v>19</v>
      </c>
      <c r="N186" s="194" t="s">
        <v>44</v>
      </c>
      <c r="O186" s="68"/>
      <c r="P186" s="195">
        <f t="shared" si="41"/>
        <v>0</v>
      </c>
      <c r="Q186" s="195">
        <v>0</v>
      </c>
      <c r="R186" s="195">
        <f t="shared" si="42"/>
        <v>0</v>
      </c>
      <c r="S186" s="195">
        <v>0</v>
      </c>
      <c r="T186" s="196">
        <f t="shared" si="43"/>
        <v>0</v>
      </c>
      <c r="U186" s="38"/>
      <c r="V186" s="38"/>
      <c r="W186" s="38"/>
      <c r="X186" s="38"/>
      <c r="Y186" s="38"/>
      <c r="Z186" s="38"/>
      <c r="AA186" s="38"/>
      <c r="AB186" s="38"/>
      <c r="AC186" s="38"/>
      <c r="AD186" s="38"/>
      <c r="AE186" s="38"/>
      <c r="AR186" s="197" t="s">
        <v>537</v>
      </c>
      <c r="AT186" s="197" t="s">
        <v>533</v>
      </c>
      <c r="AU186" s="197" t="s">
        <v>573</v>
      </c>
      <c r="AY186" s="21" t="s">
        <v>525</v>
      </c>
      <c r="BE186" s="198">
        <f t="shared" si="44"/>
        <v>0</v>
      </c>
      <c r="BF186" s="198">
        <f t="shared" si="45"/>
        <v>0</v>
      </c>
      <c r="BG186" s="198">
        <f t="shared" si="46"/>
        <v>0</v>
      </c>
      <c r="BH186" s="198">
        <f t="shared" si="47"/>
        <v>0</v>
      </c>
      <c r="BI186" s="198">
        <f t="shared" si="48"/>
        <v>0</v>
      </c>
      <c r="BJ186" s="21" t="s">
        <v>85</v>
      </c>
      <c r="BK186" s="198">
        <f t="shared" si="49"/>
        <v>0</v>
      </c>
      <c r="BL186" s="21" t="s">
        <v>537</v>
      </c>
      <c r="BM186" s="197" t="s">
        <v>2236</v>
      </c>
    </row>
    <row r="187" spans="1:65" s="2" customFormat="1" ht="16.5" customHeight="1">
      <c r="A187" s="38"/>
      <c r="B187" s="39"/>
      <c r="C187" s="186" t="s">
        <v>1279</v>
      </c>
      <c r="D187" s="186" t="s">
        <v>533</v>
      </c>
      <c r="E187" s="187" t="s">
        <v>5378</v>
      </c>
      <c r="F187" s="188" t="s">
        <v>5379</v>
      </c>
      <c r="G187" s="189" t="s">
        <v>128</v>
      </c>
      <c r="H187" s="190">
        <v>160</v>
      </c>
      <c r="I187" s="191"/>
      <c r="J187" s="192">
        <f t="shared" si="40"/>
        <v>0</v>
      </c>
      <c r="K187" s="188" t="s">
        <v>19</v>
      </c>
      <c r="L187" s="43"/>
      <c r="M187" s="193" t="s">
        <v>19</v>
      </c>
      <c r="N187" s="194" t="s">
        <v>44</v>
      </c>
      <c r="O187" s="68"/>
      <c r="P187" s="195">
        <f t="shared" si="41"/>
        <v>0</v>
      </c>
      <c r="Q187" s="195">
        <v>0</v>
      </c>
      <c r="R187" s="195">
        <f t="shared" si="42"/>
        <v>0</v>
      </c>
      <c r="S187" s="195">
        <v>0</v>
      </c>
      <c r="T187" s="196">
        <f t="shared" si="43"/>
        <v>0</v>
      </c>
      <c r="U187" s="38"/>
      <c r="V187" s="38"/>
      <c r="W187" s="38"/>
      <c r="X187" s="38"/>
      <c r="Y187" s="38"/>
      <c r="Z187" s="38"/>
      <c r="AA187" s="38"/>
      <c r="AB187" s="38"/>
      <c r="AC187" s="38"/>
      <c r="AD187" s="38"/>
      <c r="AE187" s="38"/>
      <c r="AR187" s="197" t="s">
        <v>537</v>
      </c>
      <c r="AT187" s="197" t="s">
        <v>533</v>
      </c>
      <c r="AU187" s="197" t="s">
        <v>573</v>
      </c>
      <c r="AY187" s="21" t="s">
        <v>525</v>
      </c>
      <c r="BE187" s="198">
        <f t="shared" si="44"/>
        <v>0</v>
      </c>
      <c r="BF187" s="198">
        <f t="shared" si="45"/>
        <v>0</v>
      </c>
      <c r="BG187" s="198">
        <f t="shared" si="46"/>
        <v>0</v>
      </c>
      <c r="BH187" s="198">
        <f t="shared" si="47"/>
        <v>0</v>
      </c>
      <c r="BI187" s="198">
        <f t="shared" si="48"/>
        <v>0</v>
      </c>
      <c r="BJ187" s="21" t="s">
        <v>85</v>
      </c>
      <c r="BK187" s="198">
        <f t="shared" si="49"/>
        <v>0</v>
      </c>
      <c r="BL187" s="21" t="s">
        <v>537</v>
      </c>
      <c r="BM187" s="197" t="s">
        <v>2249</v>
      </c>
    </row>
    <row r="188" spans="1:65" s="2" customFormat="1" ht="16.5" customHeight="1">
      <c r="A188" s="38"/>
      <c r="B188" s="39"/>
      <c r="C188" s="186" t="s">
        <v>1284</v>
      </c>
      <c r="D188" s="186" t="s">
        <v>533</v>
      </c>
      <c r="E188" s="187" t="s">
        <v>5380</v>
      </c>
      <c r="F188" s="188" t="s">
        <v>5381</v>
      </c>
      <c r="G188" s="189" t="s">
        <v>5219</v>
      </c>
      <c r="H188" s="190">
        <v>80</v>
      </c>
      <c r="I188" s="191"/>
      <c r="J188" s="192">
        <f t="shared" si="40"/>
        <v>0</v>
      </c>
      <c r="K188" s="188" t="s">
        <v>19</v>
      </c>
      <c r="L188" s="43"/>
      <c r="M188" s="193" t="s">
        <v>19</v>
      </c>
      <c r="N188" s="194" t="s">
        <v>44</v>
      </c>
      <c r="O188" s="68"/>
      <c r="P188" s="195">
        <f t="shared" si="41"/>
        <v>0</v>
      </c>
      <c r="Q188" s="195">
        <v>0</v>
      </c>
      <c r="R188" s="195">
        <f t="shared" si="42"/>
        <v>0</v>
      </c>
      <c r="S188" s="195">
        <v>0</v>
      </c>
      <c r="T188" s="196">
        <f t="shared" si="43"/>
        <v>0</v>
      </c>
      <c r="U188" s="38"/>
      <c r="V188" s="38"/>
      <c r="W188" s="38"/>
      <c r="X188" s="38"/>
      <c r="Y188" s="38"/>
      <c r="Z188" s="38"/>
      <c r="AA188" s="38"/>
      <c r="AB188" s="38"/>
      <c r="AC188" s="38"/>
      <c r="AD188" s="38"/>
      <c r="AE188" s="38"/>
      <c r="AR188" s="197" t="s">
        <v>537</v>
      </c>
      <c r="AT188" s="197" t="s">
        <v>533</v>
      </c>
      <c r="AU188" s="197" t="s">
        <v>573</v>
      </c>
      <c r="AY188" s="21" t="s">
        <v>525</v>
      </c>
      <c r="BE188" s="198">
        <f t="shared" si="44"/>
        <v>0</v>
      </c>
      <c r="BF188" s="198">
        <f t="shared" si="45"/>
        <v>0</v>
      </c>
      <c r="BG188" s="198">
        <f t="shared" si="46"/>
        <v>0</v>
      </c>
      <c r="BH188" s="198">
        <f t="shared" si="47"/>
        <v>0</v>
      </c>
      <c r="BI188" s="198">
        <f t="shared" si="48"/>
        <v>0</v>
      </c>
      <c r="BJ188" s="21" t="s">
        <v>85</v>
      </c>
      <c r="BK188" s="198">
        <f t="shared" si="49"/>
        <v>0</v>
      </c>
      <c r="BL188" s="21" t="s">
        <v>537</v>
      </c>
      <c r="BM188" s="197" t="s">
        <v>2261</v>
      </c>
    </row>
    <row r="189" spans="1:65" s="2" customFormat="1" ht="16.5" customHeight="1">
      <c r="A189" s="38"/>
      <c r="B189" s="39"/>
      <c r="C189" s="186" t="s">
        <v>1290</v>
      </c>
      <c r="D189" s="186" t="s">
        <v>533</v>
      </c>
      <c r="E189" s="187" t="s">
        <v>5382</v>
      </c>
      <c r="F189" s="188" t="s">
        <v>5383</v>
      </c>
      <c r="G189" s="189" t="s">
        <v>5219</v>
      </c>
      <c r="H189" s="190">
        <v>2</v>
      </c>
      <c r="I189" s="191"/>
      <c r="J189" s="192">
        <f t="shared" si="40"/>
        <v>0</v>
      </c>
      <c r="K189" s="188" t="s">
        <v>19</v>
      </c>
      <c r="L189" s="43"/>
      <c r="M189" s="193" t="s">
        <v>19</v>
      </c>
      <c r="N189" s="194" t="s">
        <v>44</v>
      </c>
      <c r="O189" s="68"/>
      <c r="P189" s="195">
        <f t="shared" si="41"/>
        <v>0</v>
      </c>
      <c r="Q189" s="195">
        <v>0</v>
      </c>
      <c r="R189" s="195">
        <f t="shared" si="42"/>
        <v>0</v>
      </c>
      <c r="S189" s="195">
        <v>0</v>
      </c>
      <c r="T189" s="196">
        <f t="shared" si="43"/>
        <v>0</v>
      </c>
      <c r="U189" s="38"/>
      <c r="V189" s="38"/>
      <c r="W189" s="38"/>
      <c r="X189" s="38"/>
      <c r="Y189" s="38"/>
      <c r="Z189" s="38"/>
      <c r="AA189" s="38"/>
      <c r="AB189" s="38"/>
      <c r="AC189" s="38"/>
      <c r="AD189" s="38"/>
      <c r="AE189" s="38"/>
      <c r="AR189" s="197" t="s">
        <v>537</v>
      </c>
      <c r="AT189" s="197" t="s">
        <v>533</v>
      </c>
      <c r="AU189" s="197" t="s">
        <v>573</v>
      </c>
      <c r="AY189" s="21" t="s">
        <v>525</v>
      </c>
      <c r="BE189" s="198">
        <f t="shared" si="44"/>
        <v>0</v>
      </c>
      <c r="BF189" s="198">
        <f t="shared" si="45"/>
        <v>0</v>
      </c>
      <c r="BG189" s="198">
        <f t="shared" si="46"/>
        <v>0</v>
      </c>
      <c r="BH189" s="198">
        <f t="shared" si="47"/>
        <v>0</v>
      </c>
      <c r="BI189" s="198">
        <f t="shared" si="48"/>
        <v>0</v>
      </c>
      <c r="BJ189" s="21" t="s">
        <v>85</v>
      </c>
      <c r="BK189" s="198">
        <f t="shared" si="49"/>
        <v>0</v>
      </c>
      <c r="BL189" s="21" t="s">
        <v>537</v>
      </c>
      <c r="BM189" s="197" t="s">
        <v>2284</v>
      </c>
    </row>
    <row r="190" spans="1:65" s="2" customFormat="1" ht="16.5" customHeight="1">
      <c r="A190" s="38"/>
      <c r="B190" s="39"/>
      <c r="C190" s="186" t="s">
        <v>1298</v>
      </c>
      <c r="D190" s="186" t="s">
        <v>533</v>
      </c>
      <c r="E190" s="187" t="s">
        <v>5384</v>
      </c>
      <c r="F190" s="188" t="s">
        <v>5385</v>
      </c>
      <c r="G190" s="189" t="s">
        <v>5219</v>
      </c>
      <c r="H190" s="190">
        <v>8</v>
      </c>
      <c r="I190" s="191"/>
      <c r="J190" s="192">
        <f t="shared" si="40"/>
        <v>0</v>
      </c>
      <c r="K190" s="188" t="s">
        <v>19</v>
      </c>
      <c r="L190" s="43"/>
      <c r="M190" s="193" t="s">
        <v>19</v>
      </c>
      <c r="N190" s="194" t="s">
        <v>44</v>
      </c>
      <c r="O190" s="68"/>
      <c r="P190" s="195">
        <f t="shared" si="41"/>
        <v>0</v>
      </c>
      <c r="Q190" s="195">
        <v>0</v>
      </c>
      <c r="R190" s="195">
        <f t="shared" si="42"/>
        <v>0</v>
      </c>
      <c r="S190" s="195">
        <v>0</v>
      </c>
      <c r="T190" s="196">
        <f t="shared" si="43"/>
        <v>0</v>
      </c>
      <c r="U190" s="38"/>
      <c r="V190" s="38"/>
      <c r="W190" s="38"/>
      <c r="X190" s="38"/>
      <c r="Y190" s="38"/>
      <c r="Z190" s="38"/>
      <c r="AA190" s="38"/>
      <c r="AB190" s="38"/>
      <c r="AC190" s="38"/>
      <c r="AD190" s="38"/>
      <c r="AE190" s="38"/>
      <c r="AR190" s="197" t="s">
        <v>537</v>
      </c>
      <c r="AT190" s="197" t="s">
        <v>533</v>
      </c>
      <c r="AU190" s="197" t="s">
        <v>573</v>
      </c>
      <c r="AY190" s="21" t="s">
        <v>525</v>
      </c>
      <c r="BE190" s="198">
        <f t="shared" si="44"/>
        <v>0</v>
      </c>
      <c r="BF190" s="198">
        <f t="shared" si="45"/>
        <v>0</v>
      </c>
      <c r="BG190" s="198">
        <f t="shared" si="46"/>
        <v>0</v>
      </c>
      <c r="BH190" s="198">
        <f t="shared" si="47"/>
        <v>0</v>
      </c>
      <c r="BI190" s="198">
        <f t="shared" si="48"/>
        <v>0</v>
      </c>
      <c r="BJ190" s="21" t="s">
        <v>85</v>
      </c>
      <c r="BK190" s="198">
        <f t="shared" si="49"/>
        <v>0</v>
      </c>
      <c r="BL190" s="21" t="s">
        <v>537</v>
      </c>
      <c r="BM190" s="197" t="s">
        <v>2296</v>
      </c>
    </row>
    <row r="191" spans="1:65" s="2" customFormat="1" ht="16.5" customHeight="1">
      <c r="A191" s="38"/>
      <c r="B191" s="39"/>
      <c r="C191" s="186" t="s">
        <v>1304</v>
      </c>
      <c r="D191" s="186" t="s">
        <v>533</v>
      </c>
      <c r="E191" s="187" t="s">
        <v>5386</v>
      </c>
      <c r="F191" s="188" t="s">
        <v>5387</v>
      </c>
      <c r="G191" s="189" t="s">
        <v>5219</v>
      </c>
      <c r="H191" s="190">
        <v>15</v>
      </c>
      <c r="I191" s="191"/>
      <c r="J191" s="192">
        <f t="shared" si="40"/>
        <v>0</v>
      </c>
      <c r="K191" s="188" t="s">
        <v>19</v>
      </c>
      <c r="L191" s="43"/>
      <c r="M191" s="193" t="s">
        <v>19</v>
      </c>
      <c r="N191" s="194" t="s">
        <v>44</v>
      </c>
      <c r="O191" s="68"/>
      <c r="P191" s="195">
        <f t="shared" si="41"/>
        <v>0</v>
      </c>
      <c r="Q191" s="195">
        <v>0</v>
      </c>
      <c r="R191" s="195">
        <f t="shared" si="42"/>
        <v>0</v>
      </c>
      <c r="S191" s="195">
        <v>0</v>
      </c>
      <c r="T191" s="196">
        <f t="shared" si="43"/>
        <v>0</v>
      </c>
      <c r="U191" s="38"/>
      <c r="V191" s="38"/>
      <c r="W191" s="38"/>
      <c r="X191" s="38"/>
      <c r="Y191" s="38"/>
      <c r="Z191" s="38"/>
      <c r="AA191" s="38"/>
      <c r="AB191" s="38"/>
      <c r="AC191" s="38"/>
      <c r="AD191" s="38"/>
      <c r="AE191" s="38"/>
      <c r="AR191" s="197" t="s">
        <v>537</v>
      </c>
      <c r="AT191" s="197" t="s">
        <v>533</v>
      </c>
      <c r="AU191" s="197" t="s">
        <v>573</v>
      </c>
      <c r="AY191" s="21" t="s">
        <v>525</v>
      </c>
      <c r="BE191" s="198">
        <f t="shared" si="44"/>
        <v>0</v>
      </c>
      <c r="BF191" s="198">
        <f t="shared" si="45"/>
        <v>0</v>
      </c>
      <c r="BG191" s="198">
        <f t="shared" si="46"/>
        <v>0</v>
      </c>
      <c r="BH191" s="198">
        <f t="shared" si="47"/>
        <v>0</v>
      </c>
      <c r="BI191" s="198">
        <f t="shared" si="48"/>
        <v>0</v>
      </c>
      <c r="BJ191" s="21" t="s">
        <v>85</v>
      </c>
      <c r="BK191" s="198">
        <f t="shared" si="49"/>
        <v>0</v>
      </c>
      <c r="BL191" s="21" t="s">
        <v>537</v>
      </c>
      <c r="BM191" s="197" t="s">
        <v>2321</v>
      </c>
    </row>
    <row r="192" spans="1:65" s="2" customFormat="1" ht="16.5" customHeight="1">
      <c r="A192" s="38"/>
      <c r="B192" s="39"/>
      <c r="C192" s="186" t="s">
        <v>1310</v>
      </c>
      <c r="D192" s="186" t="s">
        <v>533</v>
      </c>
      <c r="E192" s="187" t="s">
        <v>5388</v>
      </c>
      <c r="F192" s="188" t="s">
        <v>5389</v>
      </c>
      <c r="G192" s="189" t="s">
        <v>5219</v>
      </c>
      <c r="H192" s="190">
        <v>3</v>
      </c>
      <c r="I192" s="191"/>
      <c r="J192" s="192">
        <f t="shared" si="40"/>
        <v>0</v>
      </c>
      <c r="K192" s="188" t="s">
        <v>19</v>
      </c>
      <c r="L192" s="43"/>
      <c r="M192" s="193" t="s">
        <v>19</v>
      </c>
      <c r="N192" s="194" t="s">
        <v>44</v>
      </c>
      <c r="O192" s="68"/>
      <c r="P192" s="195">
        <f t="shared" si="41"/>
        <v>0</v>
      </c>
      <c r="Q192" s="195">
        <v>0</v>
      </c>
      <c r="R192" s="195">
        <f t="shared" si="42"/>
        <v>0</v>
      </c>
      <c r="S192" s="195">
        <v>0</v>
      </c>
      <c r="T192" s="196">
        <f t="shared" si="43"/>
        <v>0</v>
      </c>
      <c r="U192" s="38"/>
      <c r="V192" s="38"/>
      <c r="W192" s="38"/>
      <c r="X192" s="38"/>
      <c r="Y192" s="38"/>
      <c r="Z192" s="38"/>
      <c r="AA192" s="38"/>
      <c r="AB192" s="38"/>
      <c r="AC192" s="38"/>
      <c r="AD192" s="38"/>
      <c r="AE192" s="38"/>
      <c r="AR192" s="197" t="s">
        <v>537</v>
      </c>
      <c r="AT192" s="197" t="s">
        <v>533</v>
      </c>
      <c r="AU192" s="197" t="s">
        <v>573</v>
      </c>
      <c r="AY192" s="21" t="s">
        <v>525</v>
      </c>
      <c r="BE192" s="198">
        <f t="shared" si="44"/>
        <v>0</v>
      </c>
      <c r="BF192" s="198">
        <f t="shared" si="45"/>
        <v>0</v>
      </c>
      <c r="BG192" s="198">
        <f t="shared" si="46"/>
        <v>0</v>
      </c>
      <c r="BH192" s="198">
        <f t="shared" si="47"/>
        <v>0</v>
      </c>
      <c r="BI192" s="198">
        <f t="shared" si="48"/>
        <v>0</v>
      </c>
      <c r="BJ192" s="21" t="s">
        <v>85</v>
      </c>
      <c r="BK192" s="198">
        <f t="shared" si="49"/>
        <v>0</v>
      </c>
      <c r="BL192" s="21" t="s">
        <v>537</v>
      </c>
      <c r="BM192" s="197" t="s">
        <v>2363</v>
      </c>
    </row>
    <row r="193" spans="1:65" s="2" customFormat="1" ht="16.5" customHeight="1">
      <c r="A193" s="38"/>
      <c r="B193" s="39"/>
      <c r="C193" s="186" t="s">
        <v>1316</v>
      </c>
      <c r="D193" s="186" t="s">
        <v>533</v>
      </c>
      <c r="E193" s="187" t="s">
        <v>5390</v>
      </c>
      <c r="F193" s="188" t="s">
        <v>5391</v>
      </c>
      <c r="G193" s="189" t="s">
        <v>5219</v>
      </c>
      <c r="H193" s="190">
        <v>2</v>
      </c>
      <c r="I193" s="191"/>
      <c r="J193" s="192">
        <f t="shared" si="40"/>
        <v>0</v>
      </c>
      <c r="K193" s="188" t="s">
        <v>19</v>
      </c>
      <c r="L193" s="43"/>
      <c r="M193" s="193" t="s">
        <v>19</v>
      </c>
      <c r="N193" s="194" t="s">
        <v>44</v>
      </c>
      <c r="O193" s="68"/>
      <c r="P193" s="195">
        <f t="shared" si="41"/>
        <v>0</v>
      </c>
      <c r="Q193" s="195">
        <v>0</v>
      </c>
      <c r="R193" s="195">
        <f t="shared" si="42"/>
        <v>0</v>
      </c>
      <c r="S193" s="195">
        <v>0</v>
      </c>
      <c r="T193" s="196">
        <f t="shared" si="43"/>
        <v>0</v>
      </c>
      <c r="U193" s="38"/>
      <c r="V193" s="38"/>
      <c r="W193" s="38"/>
      <c r="X193" s="38"/>
      <c r="Y193" s="38"/>
      <c r="Z193" s="38"/>
      <c r="AA193" s="38"/>
      <c r="AB193" s="38"/>
      <c r="AC193" s="38"/>
      <c r="AD193" s="38"/>
      <c r="AE193" s="38"/>
      <c r="AR193" s="197" t="s">
        <v>537</v>
      </c>
      <c r="AT193" s="197" t="s">
        <v>533</v>
      </c>
      <c r="AU193" s="197" t="s">
        <v>573</v>
      </c>
      <c r="AY193" s="21" t="s">
        <v>525</v>
      </c>
      <c r="BE193" s="198">
        <f t="shared" si="44"/>
        <v>0</v>
      </c>
      <c r="BF193" s="198">
        <f t="shared" si="45"/>
        <v>0</v>
      </c>
      <c r="BG193" s="198">
        <f t="shared" si="46"/>
        <v>0</v>
      </c>
      <c r="BH193" s="198">
        <f t="shared" si="47"/>
        <v>0</v>
      </c>
      <c r="BI193" s="198">
        <f t="shared" si="48"/>
        <v>0</v>
      </c>
      <c r="BJ193" s="21" t="s">
        <v>85</v>
      </c>
      <c r="BK193" s="198">
        <f t="shared" si="49"/>
        <v>0</v>
      </c>
      <c r="BL193" s="21" t="s">
        <v>537</v>
      </c>
      <c r="BM193" s="197" t="s">
        <v>2376</v>
      </c>
    </row>
    <row r="194" spans="1:65" s="2" customFormat="1" ht="16.5" customHeight="1">
      <c r="A194" s="38"/>
      <c r="B194" s="39"/>
      <c r="C194" s="186" t="s">
        <v>1321</v>
      </c>
      <c r="D194" s="186" t="s">
        <v>533</v>
      </c>
      <c r="E194" s="187" t="s">
        <v>5392</v>
      </c>
      <c r="F194" s="188" t="s">
        <v>5393</v>
      </c>
      <c r="G194" s="189" t="s">
        <v>5219</v>
      </c>
      <c r="H194" s="190">
        <v>1</v>
      </c>
      <c r="I194" s="191"/>
      <c r="J194" s="192">
        <f t="shared" si="40"/>
        <v>0</v>
      </c>
      <c r="K194" s="188" t="s">
        <v>19</v>
      </c>
      <c r="L194" s="43"/>
      <c r="M194" s="193" t="s">
        <v>19</v>
      </c>
      <c r="N194" s="194" t="s">
        <v>44</v>
      </c>
      <c r="O194" s="68"/>
      <c r="P194" s="195">
        <f t="shared" si="41"/>
        <v>0</v>
      </c>
      <c r="Q194" s="195">
        <v>0</v>
      </c>
      <c r="R194" s="195">
        <f t="shared" si="42"/>
        <v>0</v>
      </c>
      <c r="S194" s="195">
        <v>0</v>
      </c>
      <c r="T194" s="196">
        <f t="shared" si="43"/>
        <v>0</v>
      </c>
      <c r="U194" s="38"/>
      <c r="V194" s="38"/>
      <c r="W194" s="38"/>
      <c r="X194" s="38"/>
      <c r="Y194" s="38"/>
      <c r="Z194" s="38"/>
      <c r="AA194" s="38"/>
      <c r="AB194" s="38"/>
      <c r="AC194" s="38"/>
      <c r="AD194" s="38"/>
      <c r="AE194" s="38"/>
      <c r="AR194" s="197" t="s">
        <v>537</v>
      </c>
      <c r="AT194" s="197" t="s">
        <v>533</v>
      </c>
      <c r="AU194" s="197" t="s">
        <v>573</v>
      </c>
      <c r="AY194" s="21" t="s">
        <v>525</v>
      </c>
      <c r="BE194" s="198">
        <f t="shared" si="44"/>
        <v>0</v>
      </c>
      <c r="BF194" s="198">
        <f t="shared" si="45"/>
        <v>0</v>
      </c>
      <c r="BG194" s="198">
        <f t="shared" si="46"/>
        <v>0</v>
      </c>
      <c r="BH194" s="198">
        <f t="shared" si="47"/>
        <v>0</v>
      </c>
      <c r="BI194" s="198">
        <f t="shared" si="48"/>
        <v>0</v>
      </c>
      <c r="BJ194" s="21" t="s">
        <v>85</v>
      </c>
      <c r="BK194" s="198">
        <f t="shared" si="49"/>
        <v>0</v>
      </c>
      <c r="BL194" s="21" t="s">
        <v>537</v>
      </c>
      <c r="BM194" s="197" t="s">
        <v>2429</v>
      </c>
    </row>
    <row r="195" spans="1:65" s="2" customFormat="1" ht="16.5" customHeight="1">
      <c r="A195" s="38"/>
      <c r="B195" s="39"/>
      <c r="C195" s="186" t="s">
        <v>1328</v>
      </c>
      <c r="D195" s="186" t="s">
        <v>533</v>
      </c>
      <c r="E195" s="187" t="s">
        <v>5394</v>
      </c>
      <c r="F195" s="188" t="s">
        <v>5395</v>
      </c>
      <c r="G195" s="189" t="s">
        <v>5219</v>
      </c>
      <c r="H195" s="190">
        <v>2</v>
      </c>
      <c r="I195" s="191"/>
      <c r="J195" s="192">
        <f t="shared" si="40"/>
        <v>0</v>
      </c>
      <c r="K195" s="188" t="s">
        <v>19</v>
      </c>
      <c r="L195" s="43"/>
      <c r="M195" s="193" t="s">
        <v>19</v>
      </c>
      <c r="N195" s="194" t="s">
        <v>44</v>
      </c>
      <c r="O195" s="68"/>
      <c r="P195" s="195">
        <f t="shared" si="41"/>
        <v>0</v>
      </c>
      <c r="Q195" s="195">
        <v>0</v>
      </c>
      <c r="R195" s="195">
        <f t="shared" si="42"/>
        <v>0</v>
      </c>
      <c r="S195" s="195">
        <v>0</v>
      </c>
      <c r="T195" s="196">
        <f t="shared" si="43"/>
        <v>0</v>
      </c>
      <c r="U195" s="38"/>
      <c r="V195" s="38"/>
      <c r="W195" s="38"/>
      <c r="X195" s="38"/>
      <c r="Y195" s="38"/>
      <c r="Z195" s="38"/>
      <c r="AA195" s="38"/>
      <c r="AB195" s="38"/>
      <c r="AC195" s="38"/>
      <c r="AD195" s="38"/>
      <c r="AE195" s="38"/>
      <c r="AR195" s="197" t="s">
        <v>537</v>
      </c>
      <c r="AT195" s="197" t="s">
        <v>533</v>
      </c>
      <c r="AU195" s="197" t="s">
        <v>573</v>
      </c>
      <c r="AY195" s="21" t="s">
        <v>525</v>
      </c>
      <c r="BE195" s="198">
        <f t="shared" si="44"/>
        <v>0</v>
      </c>
      <c r="BF195" s="198">
        <f t="shared" si="45"/>
        <v>0</v>
      </c>
      <c r="BG195" s="198">
        <f t="shared" si="46"/>
        <v>0</v>
      </c>
      <c r="BH195" s="198">
        <f t="shared" si="47"/>
        <v>0</v>
      </c>
      <c r="BI195" s="198">
        <f t="shared" si="48"/>
        <v>0</v>
      </c>
      <c r="BJ195" s="21" t="s">
        <v>85</v>
      </c>
      <c r="BK195" s="198">
        <f t="shared" si="49"/>
        <v>0</v>
      </c>
      <c r="BL195" s="21" t="s">
        <v>537</v>
      </c>
      <c r="BM195" s="197" t="s">
        <v>2441</v>
      </c>
    </row>
    <row r="196" spans="1:65" s="2" customFormat="1" ht="16.5" customHeight="1">
      <c r="A196" s="38"/>
      <c r="B196" s="39"/>
      <c r="C196" s="186" t="s">
        <v>1334</v>
      </c>
      <c r="D196" s="186" t="s">
        <v>533</v>
      </c>
      <c r="E196" s="187" t="s">
        <v>5396</v>
      </c>
      <c r="F196" s="188" t="s">
        <v>5397</v>
      </c>
      <c r="G196" s="189" t="s">
        <v>5219</v>
      </c>
      <c r="H196" s="190">
        <v>1</v>
      </c>
      <c r="I196" s="191"/>
      <c r="J196" s="192">
        <f t="shared" si="40"/>
        <v>0</v>
      </c>
      <c r="K196" s="188" t="s">
        <v>19</v>
      </c>
      <c r="L196" s="43"/>
      <c r="M196" s="193" t="s">
        <v>19</v>
      </c>
      <c r="N196" s="194" t="s">
        <v>44</v>
      </c>
      <c r="O196" s="68"/>
      <c r="P196" s="195">
        <f t="shared" si="41"/>
        <v>0</v>
      </c>
      <c r="Q196" s="195">
        <v>0</v>
      </c>
      <c r="R196" s="195">
        <f t="shared" si="42"/>
        <v>0</v>
      </c>
      <c r="S196" s="195">
        <v>0</v>
      </c>
      <c r="T196" s="196">
        <f t="shared" si="43"/>
        <v>0</v>
      </c>
      <c r="U196" s="38"/>
      <c r="V196" s="38"/>
      <c r="W196" s="38"/>
      <c r="X196" s="38"/>
      <c r="Y196" s="38"/>
      <c r="Z196" s="38"/>
      <c r="AA196" s="38"/>
      <c r="AB196" s="38"/>
      <c r="AC196" s="38"/>
      <c r="AD196" s="38"/>
      <c r="AE196" s="38"/>
      <c r="AR196" s="197" t="s">
        <v>537</v>
      </c>
      <c r="AT196" s="197" t="s">
        <v>533</v>
      </c>
      <c r="AU196" s="197" t="s">
        <v>573</v>
      </c>
      <c r="AY196" s="21" t="s">
        <v>525</v>
      </c>
      <c r="BE196" s="198">
        <f t="shared" si="44"/>
        <v>0</v>
      </c>
      <c r="BF196" s="198">
        <f t="shared" si="45"/>
        <v>0</v>
      </c>
      <c r="BG196" s="198">
        <f t="shared" si="46"/>
        <v>0</v>
      </c>
      <c r="BH196" s="198">
        <f t="shared" si="47"/>
        <v>0</v>
      </c>
      <c r="BI196" s="198">
        <f t="shared" si="48"/>
        <v>0</v>
      </c>
      <c r="BJ196" s="21" t="s">
        <v>85</v>
      </c>
      <c r="BK196" s="198">
        <f t="shared" si="49"/>
        <v>0</v>
      </c>
      <c r="BL196" s="21" t="s">
        <v>537</v>
      </c>
      <c r="BM196" s="197" t="s">
        <v>2464</v>
      </c>
    </row>
    <row r="197" spans="1:65" s="2" customFormat="1" ht="16.5" customHeight="1">
      <c r="A197" s="38"/>
      <c r="B197" s="39"/>
      <c r="C197" s="186" t="s">
        <v>1343</v>
      </c>
      <c r="D197" s="186" t="s">
        <v>533</v>
      </c>
      <c r="E197" s="187" t="s">
        <v>5398</v>
      </c>
      <c r="F197" s="188" t="s">
        <v>5399</v>
      </c>
      <c r="G197" s="189" t="s">
        <v>5219</v>
      </c>
      <c r="H197" s="190">
        <v>1</v>
      </c>
      <c r="I197" s="191"/>
      <c r="J197" s="192">
        <f t="shared" si="40"/>
        <v>0</v>
      </c>
      <c r="K197" s="188" t="s">
        <v>19</v>
      </c>
      <c r="L197" s="43"/>
      <c r="M197" s="193" t="s">
        <v>19</v>
      </c>
      <c r="N197" s="194" t="s">
        <v>44</v>
      </c>
      <c r="O197" s="68"/>
      <c r="P197" s="195">
        <f t="shared" si="41"/>
        <v>0</v>
      </c>
      <c r="Q197" s="195">
        <v>0</v>
      </c>
      <c r="R197" s="195">
        <f t="shared" si="42"/>
        <v>0</v>
      </c>
      <c r="S197" s="195">
        <v>0</v>
      </c>
      <c r="T197" s="196">
        <f t="shared" si="43"/>
        <v>0</v>
      </c>
      <c r="U197" s="38"/>
      <c r="V197" s="38"/>
      <c r="W197" s="38"/>
      <c r="X197" s="38"/>
      <c r="Y197" s="38"/>
      <c r="Z197" s="38"/>
      <c r="AA197" s="38"/>
      <c r="AB197" s="38"/>
      <c r="AC197" s="38"/>
      <c r="AD197" s="38"/>
      <c r="AE197" s="38"/>
      <c r="AR197" s="197" t="s">
        <v>537</v>
      </c>
      <c r="AT197" s="197" t="s">
        <v>533</v>
      </c>
      <c r="AU197" s="197" t="s">
        <v>573</v>
      </c>
      <c r="AY197" s="21" t="s">
        <v>525</v>
      </c>
      <c r="BE197" s="198">
        <f t="shared" si="44"/>
        <v>0</v>
      </c>
      <c r="BF197" s="198">
        <f t="shared" si="45"/>
        <v>0</v>
      </c>
      <c r="BG197" s="198">
        <f t="shared" si="46"/>
        <v>0</v>
      </c>
      <c r="BH197" s="198">
        <f t="shared" si="47"/>
        <v>0</v>
      </c>
      <c r="BI197" s="198">
        <f t="shared" si="48"/>
        <v>0</v>
      </c>
      <c r="BJ197" s="21" t="s">
        <v>85</v>
      </c>
      <c r="BK197" s="198">
        <f t="shared" si="49"/>
        <v>0</v>
      </c>
      <c r="BL197" s="21" t="s">
        <v>537</v>
      </c>
      <c r="BM197" s="197" t="s">
        <v>2477</v>
      </c>
    </row>
    <row r="198" spans="1:65" s="2" customFormat="1" ht="24.2" customHeight="1">
      <c r="A198" s="38"/>
      <c r="B198" s="39"/>
      <c r="C198" s="186" t="s">
        <v>1350</v>
      </c>
      <c r="D198" s="186" t="s">
        <v>533</v>
      </c>
      <c r="E198" s="187" t="s">
        <v>5400</v>
      </c>
      <c r="F198" s="188" t="s">
        <v>5401</v>
      </c>
      <c r="G198" s="189" t="s">
        <v>5219</v>
      </c>
      <c r="H198" s="190">
        <v>2</v>
      </c>
      <c r="I198" s="191"/>
      <c r="J198" s="192">
        <f t="shared" si="40"/>
        <v>0</v>
      </c>
      <c r="K198" s="188" t="s">
        <v>19</v>
      </c>
      <c r="L198" s="43"/>
      <c r="M198" s="193" t="s">
        <v>19</v>
      </c>
      <c r="N198" s="194" t="s">
        <v>44</v>
      </c>
      <c r="O198" s="68"/>
      <c r="P198" s="195">
        <f t="shared" si="41"/>
        <v>0</v>
      </c>
      <c r="Q198" s="195">
        <v>0</v>
      </c>
      <c r="R198" s="195">
        <f t="shared" si="42"/>
        <v>0</v>
      </c>
      <c r="S198" s="195">
        <v>0</v>
      </c>
      <c r="T198" s="196">
        <f t="shared" si="43"/>
        <v>0</v>
      </c>
      <c r="U198" s="38"/>
      <c r="V198" s="38"/>
      <c r="W198" s="38"/>
      <c r="X198" s="38"/>
      <c r="Y198" s="38"/>
      <c r="Z198" s="38"/>
      <c r="AA198" s="38"/>
      <c r="AB198" s="38"/>
      <c r="AC198" s="38"/>
      <c r="AD198" s="38"/>
      <c r="AE198" s="38"/>
      <c r="AR198" s="197" t="s">
        <v>537</v>
      </c>
      <c r="AT198" s="197" t="s">
        <v>533</v>
      </c>
      <c r="AU198" s="197" t="s">
        <v>573</v>
      </c>
      <c r="AY198" s="21" t="s">
        <v>525</v>
      </c>
      <c r="BE198" s="198">
        <f t="shared" si="44"/>
        <v>0</v>
      </c>
      <c r="BF198" s="198">
        <f t="shared" si="45"/>
        <v>0</v>
      </c>
      <c r="BG198" s="198">
        <f t="shared" si="46"/>
        <v>0</v>
      </c>
      <c r="BH198" s="198">
        <f t="shared" si="47"/>
        <v>0</v>
      </c>
      <c r="BI198" s="198">
        <f t="shared" si="48"/>
        <v>0</v>
      </c>
      <c r="BJ198" s="21" t="s">
        <v>85</v>
      </c>
      <c r="BK198" s="198">
        <f t="shared" si="49"/>
        <v>0</v>
      </c>
      <c r="BL198" s="21" t="s">
        <v>537</v>
      </c>
      <c r="BM198" s="197" t="s">
        <v>2495</v>
      </c>
    </row>
    <row r="199" spans="1:65" s="2" customFormat="1" ht="24.2" customHeight="1">
      <c r="A199" s="38"/>
      <c r="B199" s="39"/>
      <c r="C199" s="186" t="s">
        <v>1358</v>
      </c>
      <c r="D199" s="186" t="s">
        <v>533</v>
      </c>
      <c r="E199" s="187" t="s">
        <v>5402</v>
      </c>
      <c r="F199" s="188" t="s">
        <v>5403</v>
      </c>
      <c r="G199" s="189" t="s">
        <v>5219</v>
      </c>
      <c r="H199" s="190">
        <v>6</v>
      </c>
      <c r="I199" s="191"/>
      <c r="J199" s="192">
        <f t="shared" si="40"/>
        <v>0</v>
      </c>
      <c r="K199" s="188" t="s">
        <v>19</v>
      </c>
      <c r="L199" s="43"/>
      <c r="M199" s="193" t="s">
        <v>19</v>
      </c>
      <c r="N199" s="194" t="s">
        <v>44</v>
      </c>
      <c r="O199" s="68"/>
      <c r="P199" s="195">
        <f t="shared" si="41"/>
        <v>0</v>
      </c>
      <c r="Q199" s="195">
        <v>0</v>
      </c>
      <c r="R199" s="195">
        <f t="shared" si="42"/>
        <v>0</v>
      </c>
      <c r="S199" s="195">
        <v>0</v>
      </c>
      <c r="T199" s="196">
        <f t="shared" si="43"/>
        <v>0</v>
      </c>
      <c r="U199" s="38"/>
      <c r="V199" s="38"/>
      <c r="W199" s="38"/>
      <c r="X199" s="38"/>
      <c r="Y199" s="38"/>
      <c r="Z199" s="38"/>
      <c r="AA199" s="38"/>
      <c r="AB199" s="38"/>
      <c r="AC199" s="38"/>
      <c r="AD199" s="38"/>
      <c r="AE199" s="38"/>
      <c r="AR199" s="197" t="s">
        <v>537</v>
      </c>
      <c r="AT199" s="197" t="s">
        <v>533</v>
      </c>
      <c r="AU199" s="197" t="s">
        <v>573</v>
      </c>
      <c r="AY199" s="21" t="s">
        <v>525</v>
      </c>
      <c r="BE199" s="198">
        <f t="shared" si="44"/>
        <v>0</v>
      </c>
      <c r="BF199" s="198">
        <f t="shared" si="45"/>
        <v>0</v>
      </c>
      <c r="BG199" s="198">
        <f t="shared" si="46"/>
        <v>0</v>
      </c>
      <c r="BH199" s="198">
        <f t="shared" si="47"/>
        <v>0</v>
      </c>
      <c r="BI199" s="198">
        <f t="shared" si="48"/>
        <v>0</v>
      </c>
      <c r="BJ199" s="21" t="s">
        <v>85</v>
      </c>
      <c r="BK199" s="198">
        <f t="shared" si="49"/>
        <v>0</v>
      </c>
      <c r="BL199" s="21" t="s">
        <v>537</v>
      </c>
      <c r="BM199" s="197" t="s">
        <v>2512</v>
      </c>
    </row>
    <row r="200" spans="1:65" s="2" customFormat="1" ht="24.2" customHeight="1">
      <c r="A200" s="38"/>
      <c r="B200" s="39"/>
      <c r="C200" s="186" t="s">
        <v>1363</v>
      </c>
      <c r="D200" s="186" t="s">
        <v>533</v>
      </c>
      <c r="E200" s="187" t="s">
        <v>5404</v>
      </c>
      <c r="F200" s="188" t="s">
        <v>5405</v>
      </c>
      <c r="G200" s="189" t="s">
        <v>5219</v>
      </c>
      <c r="H200" s="190">
        <v>1</v>
      </c>
      <c r="I200" s="191"/>
      <c r="J200" s="192">
        <f t="shared" si="40"/>
        <v>0</v>
      </c>
      <c r="K200" s="188" t="s">
        <v>19</v>
      </c>
      <c r="L200" s="43"/>
      <c r="M200" s="193" t="s">
        <v>19</v>
      </c>
      <c r="N200" s="194" t="s">
        <v>44</v>
      </c>
      <c r="O200" s="68"/>
      <c r="P200" s="195">
        <f t="shared" si="41"/>
        <v>0</v>
      </c>
      <c r="Q200" s="195">
        <v>0</v>
      </c>
      <c r="R200" s="195">
        <f t="shared" si="42"/>
        <v>0</v>
      </c>
      <c r="S200" s="195">
        <v>0</v>
      </c>
      <c r="T200" s="196">
        <f t="shared" si="43"/>
        <v>0</v>
      </c>
      <c r="U200" s="38"/>
      <c r="V200" s="38"/>
      <c r="W200" s="38"/>
      <c r="X200" s="38"/>
      <c r="Y200" s="38"/>
      <c r="Z200" s="38"/>
      <c r="AA200" s="38"/>
      <c r="AB200" s="38"/>
      <c r="AC200" s="38"/>
      <c r="AD200" s="38"/>
      <c r="AE200" s="38"/>
      <c r="AR200" s="197" t="s">
        <v>537</v>
      </c>
      <c r="AT200" s="197" t="s">
        <v>533</v>
      </c>
      <c r="AU200" s="197" t="s">
        <v>573</v>
      </c>
      <c r="AY200" s="21" t="s">
        <v>525</v>
      </c>
      <c r="BE200" s="198">
        <f t="shared" si="44"/>
        <v>0</v>
      </c>
      <c r="BF200" s="198">
        <f t="shared" si="45"/>
        <v>0</v>
      </c>
      <c r="BG200" s="198">
        <f t="shared" si="46"/>
        <v>0</v>
      </c>
      <c r="BH200" s="198">
        <f t="shared" si="47"/>
        <v>0</v>
      </c>
      <c r="BI200" s="198">
        <f t="shared" si="48"/>
        <v>0</v>
      </c>
      <c r="BJ200" s="21" t="s">
        <v>85</v>
      </c>
      <c r="BK200" s="198">
        <f t="shared" si="49"/>
        <v>0</v>
      </c>
      <c r="BL200" s="21" t="s">
        <v>537</v>
      </c>
      <c r="BM200" s="197" t="s">
        <v>2575</v>
      </c>
    </row>
    <row r="201" spans="1:65" s="2" customFormat="1" ht="37.9" customHeight="1">
      <c r="A201" s="38"/>
      <c r="B201" s="39"/>
      <c r="C201" s="186" t="s">
        <v>1369</v>
      </c>
      <c r="D201" s="186" t="s">
        <v>533</v>
      </c>
      <c r="E201" s="187" t="s">
        <v>5406</v>
      </c>
      <c r="F201" s="188" t="s">
        <v>5407</v>
      </c>
      <c r="G201" s="189" t="s">
        <v>5219</v>
      </c>
      <c r="H201" s="190">
        <v>2</v>
      </c>
      <c r="I201" s="191"/>
      <c r="J201" s="192">
        <f t="shared" si="40"/>
        <v>0</v>
      </c>
      <c r="K201" s="188" t="s">
        <v>19</v>
      </c>
      <c r="L201" s="43"/>
      <c r="M201" s="193" t="s">
        <v>19</v>
      </c>
      <c r="N201" s="194" t="s">
        <v>44</v>
      </c>
      <c r="O201" s="68"/>
      <c r="P201" s="195">
        <f t="shared" si="41"/>
        <v>0</v>
      </c>
      <c r="Q201" s="195">
        <v>0</v>
      </c>
      <c r="R201" s="195">
        <f t="shared" si="42"/>
        <v>0</v>
      </c>
      <c r="S201" s="195">
        <v>0</v>
      </c>
      <c r="T201" s="196">
        <f t="shared" si="43"/>
        <v>0</v>
      </c>
      <c r="U201" s="38"/>
      <c r="V201" s="38"/>
      <c r="W201" s="38"/>
      <c r="X201" s="38"/>
      <c r="Y201" s="38"/>
      <c r="Z201" s="38"/>
      <c r="AA201" s="38"/>
      <c r="AB201" s="38"/>
      <c r="AC201" s="38"/>
      <c r="AD201" s="38"/>
      <c r="AE201" s="38"/>
      <c r="AR201" s="197" t="s">
        <v>537</v>
      </c>
      <c r="AT201" s="197" t="s">
        <v>533</v>
      </c>
      <c r="AU201" s="197" t="s">
        <v>573</v>
      </c>
      <c r="AY201" s="21" t="s">
        <v>525</v>
      </c>
      <c r="BE201" s="198">
        <f t="shared" si="44"/>
        <v>0</v>
      </c>
      <c r="BF201" s="198">
        <f t="shared" si="45"/>
        <v>0</v>
      </c>
      <c r="BG201" s="198">
        <f t="shared" si="46"/>
        <v>0</v>
      </c>
      <c r="BH201" s="198">
        <f t="shared" si="47"/>
        <v>0</v>
      </c>
      <c r="BI201" s="198">
        <f t="shared" si="48"/>
        <v>0</v>
      </c>
      <c r="BJ201" s="21" t="s">
        <v>85</v>
      </c>
      <c r="BK201" s="198">
        <f t="shared" si="49"/>
        <v>0</v>
      </c>
      <c r="BL201" s="21" t="s">
        <v>537</v>
      </c>
      <c r="BM201" s="197" t="s">
        <v>2589</v>
      </c>
    </row>
    <row r="202" spans="1:65" s="2" customFormat="1" ht="49.15" customHeight="1">
      <c r="A202" s="38"/>
      <c r="B202" s="39"/>
      <c r="C202" s="186" t="s">
        <v>1375</v>
      </c>
      <c r="D202" s="186" t="s">
        <v>533</v>
      </c>
      <c r="E202" s="187" t="s">
        <v>5408</v>
      </c>
      <c r="F202" s="188" t="s">
        <v>5409</v>
      </c>
      <c r="G202" s="189" t="s">
        <v>5219</v>
      </c>
      <c r="H202" s="190">
        <v>3</v>
      </c>
      <c r="I202" s="191"/>
      <c r="J202" s="192">
        <f t="shared" si="40"/>
        <v>0</v>
      </c>
      <c r="K202" s="188" t="s">
        <v>19</v>
      </c>
      <c r="L202" s="43"/>
      <c r="M202" s="193" t="s">
        <v>19</v>
      </c>
      <c r="N202" s="194" t="s">
        <v>44</v>
      </c>
      <c r="O202" s="68"/>
      <c r="P202" s="195">
        <f t="shared" si="41"/>
        <v>0</v>
      </c>
      <c r="Q202" s="195">
        <v>0</v>
      </c>
      <c r="R202" s="195">
        <f t="shared" si="42"/>
        <v>0</v>
      </c>
      <c r="S202" s="195">
        <v>0</v>
      </c>
      <c r="T202" s="196">
        <f t="shared" si="43"/>
        <v>0</v>
      </c>
      <c r="U202" s="38"/>
      <c r="V202" s="38"/>
      <c r="W202" s="38"/>
      <c r="X202" s="38"/>
      <c r="Y202" s="38"/>
      <c r="Z202" s="38"/>
      <c r="AA202" s="38"/>
      <c r="AB202" s="38"/>
      <c r="AC202" s="38"/>
      <c r="AD202" s="38"/>
      <c r="AE202" s="38"/>
      <c r="AR202" s="197" t="s">
        <v>537</v>
      </c>
      <c r="AT202" s="197" t="s">
        <v>533</v>
      </c>
      <c r="AU202" s="197" t="s">
        <v>573</v>
      </c>
      <c r="AY202" s="21" t="s">
        <v>525</v>
      </c>
      <c r="BE202" s="198">
        <f t="shared" si="44"/>
        <v>0</v>
      </c>
      <c r="BF202" s="198">
        <f t="shared" si="45"/>
        <v>0</v>
      </c>
      <c r="BG202" s="198">
        <f t="shared" si="46"/>
        <v>0</v>
      </c>
      <c r="BH202" s="198">
        <f t="shared" si="47"/>
        <v>0</v>
      </c>
      <c r="BI202" s="198">
        <f t="shared" si="48"/>
        <v>0</v>
      </c>
      <c r="BJ202" s="21" t="s">
        <v>85</v>
      </c>
      <c r="BK202" s="198">
        <f t="shared" si="49"/>
        <v>0</v>
      </c>
      <c r="BL202" s="21" t="s">
        <v>537</v>
      </c>
      <c r="BM202" s="197" t="s">
        <v>2601</v>
      </c>
    </row>
    <row r="203" spans="1:65" s="2" customFormat="1" ht="49.15" customHeight="1">
      <c r="A203" s="38"/>
      <c r="B203" s="39"/>
      <c r="C203" s="186" t="s">
        <v>1381</v>
      </c>
      <c r="D203" s="186" t="s">
        <v>533</v>
      </c>
      <c r="E203" s="187" t="s">
        <v>5410</v>
      </c>
      <c r="F203" s="188" t="s">
        <v>5411</v>
      </c>
      <c r="G203" s="189" t="s">
        <v>5219</v>
      </c>
      <c r="H203" s="190">
        <v>1</v>
      </c>
      <c r="I203" s="191"/>
      <c r="J203" s="192">
        <f t="shared" si="40"/>
        <v>0</v>
      </c>
      <c r="K203" s="188" t="s">
        <v>19</v>
      </c>
      <c r="L203" s="43"/>
      <c r="M203" s="193" t="s">
        <v>19</v>
      </c>
      <c r="N203" s="194" t="s">
        <v>44</v>
      </c>
      <c r="O203" s="68"/>
      <c r="P203" s="195">
        <f t="shared" si="41"/>
        <v>0</v>
      </c>
      <c r="Q203" s="195">
        <v>0</v>
      </c>
      <c r="R203" s="195">
        <f t="shared" si="42"/>
        <v>0</v>
      </c>
      <c r="S203" s="195">
        <v>0</v>
      </c>
      <c r="T203" s="196">
        <f t="shared" si="43"/>
        <v>0</v>
      </c>
      <c r="U203" s="38"/>
      <c r="V203" s="38"/>
      <c r="W203" s="38"/>
      <c r="X203" s="38"/>
      <c r="Y203" s="38"/>
      <c r="Z203" s="38"/>
      <c r="AA203" s="38"/>
      <c r="AB203" s="38"/>
      <c r="AC203" s="38"/>
      <c r="AD203" s="38"/>
      <c r="AE203" s="38"/>
      <c r="AR203" s="197" t="s">
        <v>537</v>
      </c>
      <c r="AT203" s="197" t="s">
        <v>533</v>
      </c>
      <c r="AU203" s="197" t="s">
        <v>573</v>
      </c>
      <c r="AY203" s="21" t="s">
        <v>525</v>
      </c>
      <c r="BE203" s="198">
        <f t="shared" si="44"/>
        <v>0</v>
      </c>
      <c r="BF203" s="198">
        <f t="shared" si="45"/>
        <v>0</v>
      </c>
      <c r="BG203" s="198">
        <f t="shared" si="46"/>
        <v>0</v>
      </c>
      <c r="BH203" s="198">
        <f t="shared" si="47"/>
        <v>0</v>
      </c>
      <c r="BI203" s="198">
        <f t="shared" si="48"/>
        <v>0</v>
      </c>
      <c r="BJ203" s="21" t="s">
        <v>85</v>
      </c>
      <c r="BK203" s="198">
        <f t="shared" si="49"/>
        <v>0</v>
      </c>
      <c r="BL203" s="21" t="s">
        <v>537</v>
      </c>
      <c r="BM203" s="197" t="s">
        <v>2619</v>
      </c>
    </row>
    <row r="204" spans="1:65" s="2" customFormat="1" ht="44.25" customHeight="1">
      <c r="A204" s="38"/>
      <c r="B204" s="39"/>
      <c r="C204" s="186" t="s">
        <v>1398</v>
      </c>
      <c r="D204" s="186" t="s">
        <v>533</v>
      </c>
      <c r="E204" s="187" t="s">
        <v>5412</v>
      </c>
      <c r="F204" s="188" t="s">
        <v>5413</v>
      </c>
      <c r="G204" s="189" t="s">
        <v>5219</v>
      </c>
      <c r="H204" s="190">
        <v>1</v>
      </c>
      <c r="I204" s="191"/>
      <c r="J204" s="192">
        <f t="shared" si="40"/>
        <v>0</v>
      </c>
      <c r="K204" s="188" t="s">
        <v>19</v>
      </c>
      <c r="L204" s="43"/>
      <c r="M204" s="193" t="s">
        <v>19</v>
      </c>
      <c r="N204" s="194" t="s">
        <v>44</v>
      </c>
      <c r="O204" s="68"/>
      <c r="P204" s="195">
        <f t="shared" si="41"/>
        <v>0</v>
      </c>
      <c r="Q204" s="195">
        <v>0</v>
      </c>
      <c r="R204" s="195">
        <f t="shared" si="42"/>
        <v>0</v>
      </c>
      <c r="S204" s="195">
        <v>0</v>
      </c>
      <c r="T204" s="196">
        <f t="shared" si="43"/>
        <v>0</v>
      </c>
      <c r="U204" s="38"/>
      <c r="V204" s="38"/>
      <c r="W204" s="38"/>
      <c r="X204" s="38"/>
      <c r="Y204" s="38"/>
      <c r="Z204" s="38"/>
      <c r="AA204" s="38"/>
      <c r="AB204" s="38"/>
      <c r="AC204" s="38"/>
      <c r="AD204" s="38"/>
      <c r="AE204" s="38"/>
      <c r="AR204" s="197" t="s">
        <v>537</v>
      </c>
      <c r="AT204" s="197" t="s">
        <v>533</v>
      </c>
      <c r="AU204" s="197" t="s">
        <v>573</v>
      </c>
      <c r="AY204" s="21" t="s">
        <v>525</v>
      </c>
      <c r="BE204" s="198">
        <f t="shared" si="44"/>
        <v>0</v>
      </c>
      <c r="BF204" s="198">
        <f t="shared" si="45"/>
        <v>0</v>
      </c>
      <c r="BG204" s="198">
        <f t="shared" si="46"/>
        <v>0</v>
      </c>
      <c r="BH204" s="198">
        <f t="shared" si="47"/>
        <v>0</v>
      </c>
      <c r="BI204" s="198">
        <f t="shared" si="48"/>
        <v>0</v>
      </c>
      <c r="BJ204" s="21" t="s">
        <v>85</v>
      </c>
      <c r="BK204" s="198">
        <f t="shared" si="49"/>
        <v>0</v>
      </c>
      <c r="BL204" s="21" t="s">
        <v>537</v>
      </c>
      <c r="BM204" s="197" t="s">
        <v>2631</v>
      </c>
    </row>
    <row r="205" spans="1:65" s="2" customFormat="1" ht="16.5" customHeight="1">
      <c r="A205" s="38"/>
      <c r="B205" s="39"/>
      <c r="C205" s="186" t="s">
        <v>1411</v>
      </c>
      <c r="D205" s="186" t="s">
        <v>533</v>
      </c>
      <c r="E205" s="187" t="s">
        <v>5414</v>
      </c>
      <c r="F205" s="188" t="s">
        <v>5415</v>
      </c>
      <c r="G205" s="189" t="s">
        <v>128</v>
      </c>
      <c r="H205" s="190">
        <v>36</v>
      </c>
      <c r="I205" s="191"/>
      <c r="J205" s="192">
        <f t="shared" si="40"/>
        <v>0</v>
      </c>
      <c r="K205" s="188" t="s">
        <v>19</v>
      </c>
      <c r="L205" s="43"/>
      <c r="M205" s="193" t="s">
        <v>19</v>
      </c>
      <c r="N205" s="194" t="s">
        <v>44</v>
      </c>
      <c r="O205" s="68"/>
      <c r="P205" s="195">
        <f t="shared" si="41"/>
        <v>0</v>
      </c>
      <c r="Q205" s="195">
        <v>0</v>
      </c>
      <c r="R205" s="195">
        <f t="shared" si="42"/>
        <v>0</v>
      </c>
      <c r="S205" s="195">
        <v>0</v>
      </c>
      <c r="T205" s="196">
        <f t="shared" si="43"/>
        <v>0</v>
      </c>
      <c r="U205" s="38"/>
      <c r="V205" s="38"/>
      <c r="W205" s="38"/>
      <c r="X205" s="38"/>
      <c r="Y205" s="38"/>
      <c r="Z205" s="38"/>
      <c r="AA205" s="38"/>
      <c r="AB205" s="38"/>
      <c r="AC205" s="38"/>
      <c r="AD205" s="38"/>
      <c r="AE205" s="38"/>
      <c r="AR205" s="197" t="s">
        <v>537</v>
      </c>
      <c r="AT205" s="197" t="s">
        <v>533</v>
      </c>
      <c r="AU205" s="197" t="s">
        <v>573</v>
      </c>
      <c r="AY205" s="21" t="s">
        <v>525</v>
      </c>
      <c r="BE205" s="198">
        <f t="shared" si="44"/>
        <v>0</v>
      </c>
      <c r="BF205" s="198">
        <f t="shared" si="45"/>
        <v>0</v>
      </c>
      <c r="BG205" s="198">
        <f t="shared" si="46"/>
        <v>0</v>
      </c>
      <c r="BH205" s="198">
        <f t="shared" si="47"/>
        <v>0</v>
      </c>
      <c r="BI205" s="198">
        <f t="shared" si="48"/>
        <v>0</v>
      </c>
      <c r="BJ205" s="21" t="s">
        <v>85</v>
      </c>
      <c r="BK205" s="198">
        <f t="shared" si="49"/>
        <v>0</v>
      </c>
      <c r="BL205" s="21" t="s">
        <v>537</v>
      </c>
      <c r="BM205" s="197" t="s">
        <v>2641</v>
      </c>
    </row>
    <row r="206" spans="1:65" s="2" customFormat="1" ht="16.5" customHeight="1">
      <c r="A206" s="38"/>
      <c r="B206" s="39"/>
      <c r="C206" s="186" t="s">
        <v>1416</v>
      </c>
      <c r="D206" s="186" t="s">
        <v>533</v>
      </c>
      <c r="E206" s="187" t="s">
        <v>5416</v>
      </c>
      <c r="F206" s="188" t="s">
        <v>5417</v>
      </c>
      <c r="G206" s="189" t="s">
        <v>128</v>
      </c>
      <c r="H206" s="190">
        <v>55</v>
      </c>
      <c r="I206" s="191"/>
      <c r="J206" s="192">
        <f t="shared" si="40"/>
        <v>0</v>
      </c>
      <c r="K206" s="188" t="s">
        <v>19</v>
      </c>
      <c r="L206" s="43"/>
      <c r="M206" s="193" t="s">
        <v>19</v>
      </c>
      <c r="N206" s="194" t="s">
        <v>44</v>
      </c>
      <c r="O206" s="68"/>
      <c r="P206" s="195">
        <f t="shared" si="41"/>
        <v>0</v>
      </c>
      <c r="Q206" s="195">
        <v>0</v>
      </c>
      <c r="R206" s="195">
        <f t="shared" si="42"/>
        <v>0</v>
      </c>
      <c r="S206" s="195">
        <v>0</v>
      </c>
      <c r="T206" s="196">
        <f t="shared" si="43"/>
        <v>0</v>
      </c>
      <c r="U206" s="38"/>
      <c r="V206" s="38"/>
      <c r="W206" s="38"/>
      <c r="X206" s="38"/>
      <c r="Y206" s="38"/>
      <c r="Z206" s="38"/>
      <c r="AA206" s="38"/>
      <c r="AB206" s="38"/>
      <c r="AC206" s="38"/>
      <c r="AD206" s="38"/>
      <c r="AE206" s="38"/>
      <c r="AR206" s="197" t="s">
        <v>537</v>
      </c>
      <c r="AT206" s="197" t="s">
        <v>533</v>
      </c>
      <c r="AU206" s="197" t="s">
        <v>573</v>
      </c>
      <c r="AY206" s="21" t="s">
        <v>525</v>
      </c>
      <c r="BE206" s="198">
        <f t="shared" si="44"/>
        <v>0</v>
      </c>
      <c r="BF206" s="198">
        <f t="shared" si="45"/>
        <v>0</v>
      </c>
      <c r="BG206" s="198">
        <f t="shared" si="46"/>
        <v>0</v>
      </c>
      <c r="BH206" s="198">
        <f t="shared" si="47"/>
        <v>0</v>
      </c>
      <c r="BI206" s="198">
        <f t="shared" si="48"/>
        <v>0</v>
      </c>
      <c r="BJ206" s="21" t="s">
        <v>85</v>
      </c>
      <c r="BK206" s="198">
        <f t="shared" si="49"/>
        <v>0</v>
      </c>
      <c r="BL206" s="21" t="s">
        <v>537</v>
      </c>
      <c r="BM206" s="197" t="s">
        <v>2652</v>
      </c>
    </row>
    <row r="207" spans="1:65" s="2" customFormat="1" ht="16.5" customHeight="1">
      <c r="A207" s="38"/>
      <c r="B207" s="39"/>
      <c r="C207" s="186" t="s">
        <v>1423</v>
      </c>
      <c r="D207" s="186" t="s">
        <v>533</v>
      </c>
      <c r="E207" s="187" t="s">
        <v>5418</v>
      </c>
      <c r="F207" s="188" t="s">
        <v>5419</v>
      </c>
      <c r="G207" s="189" t="s">
        <v>5219</v>
      </c>
      <c r="H207" s="190">
        <v>1</v>
      </c>
      <c r="I207" s="191"/>
      <c r="J207" s="192">
        <f t="shared" si="40"/>
        <v>0</v>
      </c>
      <c r="K207" s="188" t="s">
        <v>19</v>
      </c>
      <c r="L207" s="43"/>
      <c r="M207" s="193" t="s">
        <v>19</v>
      </c>
      <c r="N207" s="194" t="s">
        <v>44</v>
      </c>
      <c r="O207" s="68"/>
      <c r="P207" s="195">
        <f t="shared" si="41"/>
        <v>0</v>
      </c>
      <c r="Q207" s="195">
        <v>0</v>
      </c>
      <c r="R207" s="195">
        <f t="shared" si="42"/>
        <v>0</v>
      </c>
      <c r="S207" s="195">
        <v>0</v>
      </c>
      <c r="T207" s="196">
        <f t="shared" si="43"/>
        <v>0</v>
      </c>
      <c r="U207" s="38"/>
      <c r="V207" s="38"/>
      <c r="W207" s="38"/>
      <c r="X207" s="38"/>
      <c r="Y207" s="38"/>
      <c r="Z207" s="38"/>
      <c r="AA207" s="38"/>
      <c r="AB207" s="38"/>
      <c r="AC207" s="38"/>
      <c r="AD207" s="38"/>
      <c r="AE207" s="38"/>
      <c r="AR207" s="197" t="s">
        <v>537</v>
      </c>
      <c r="AT207" s="197" t="s">
        <v>533</v>
      </c>
      <c r="AU207" s="197" t="s">
        <v>573</v>
      </c>
      <c r="AY207" s="21" t="s">
        <v>525</v>
      </c>
      <c r="BE207" s="198">
        <f t="shared" si="44"/>
        <v>0</v>
      </c>
      <c r="BF207" s="198">
        <f t="shared" si="45"/>
        <v>0</v>
      </c>
      <c r="BG207" s="198">
        <f t="shared" si="46"/>
        <v>0</v>
      </c>
      <c r="BH207" s="198">
        <f t="shared" si="47"/>
        <v>0</v>
      </c>
      <c r="BI207" s="198">
        <f t="shared" si="48"/>
        <v>0</v>
      </c>
      <c r="BJ207" s="21" t="s">
        <v>85</v>
      </c>
      <c r="BK207" s="198">
        <f t="shared" si="49"/>
        <v>0</v>
      </c>
      <c r="BL207" s="21" t="s">
        <v>537</v>
      </c>
      <c r="BM207" s="197" t="s">
        <v>2663</v>
      </c>
    </row>
    <row r="208" spans="1:65" s="2" customFormat="1" ht="16.5" customHeight="1">
      <c r="A208" s="38"/>
      <c r="B208" s="39"/>
      <c r="C208" s="186" t="s">
        <v>1430</v>
      </c>
      <c r="D208" s="186" t="s">
        <v>533</v>
      </c>
      <c r="E208" s="187" t="s">
        <v>5420</v>
      </c>
      <c r="F208" s="188" t="s">
        <v>5421</v>
      </c>
      <c r="G208" s="189" t="s">
        <v>5219</v>
      </c>
      <c r="H208" s="190">
        <v>1</v>
      </c>
      <c r="I208" s="191"/>
      <c r="J208" s="192">
        <f t="shared" si="40"/>
        <v>0</v>
      </c>
      <c r="K208" s="188" t="s">
        <v>19</v>
      </c>
      <c r="L208" s="43"/>
      <c r="M208" s="193" t="s">
        <v>19</v>
      </c>
      <c r="N208" s="194" t="s">
        <v>44</v>
      </c>
      <c r="O208" s="68"/>
      <c r="P208" s="195">
        <f t="shared" si="41"/>
        <v>0</v>
      </c>
      <c r="Q208" s="195">
        <v>0</v>
      </c>
      <c r="R208" s="195">
        <f t="shared" si="42"/>
        <v>0</v>
      </c>
      <c r="S208" s="195">
        <v>0</v>
      </c>
      <c r="T208" s="196">
        <f t="shared" si="43"/>
        <v>0</v>
      </c>
      <c r="U208" s="38"/>
      <c r="V208" s="38"/>
      <c r="W208" s="38"/>
      <c r="X208" s="38"/>
      <c r="Y208" s="38"/>
      <c r="Z208" s="38"/>
      <c r="AA208" s="38"/>
      <c r="AB208" s="38"/>
      <c r="AC208" s="38"/>
      <c r="AD208" s="38"/>
      <c r="AE208" s="38"/>
      <c r="AR208" s="197" t="s">
        <v>537</v>
      </c>
      <c r="AT208" s="197" t="s">
        <v>533</v>
      </c>
      <c r="AU208" s="197" t="s">
        <v>573</v>
      </c>
      <c r="AY208" s="21" t="s">
        <v>525</v>
      </c>
      <c r="BE208" s="198">
        <f t="shared" si="44"/>
        <v>0</v>
      </c>
      <c r="BF208" s="198">
        <f t="shared" si="45"/>
        <v>0</v>
      </c>
      <c r="BG208" s="198">
        <f t="shared" si="46"/>
        <v>0</v>
      </c>
      <c r="BH208" s="198">
        <f t="shared" si="47"/>
        <v>0</v>
      </c>
      <c r="BI208" s="198">
        <f t="shared" si="48"/>
        <v>0</v>
      </c>
      <c r="BJ208" s="21" t="s">
        <v>85</v>
      </c>
      <c r="BK208" s="198">
        <f t="shared" si="49"/>
        <v>0</v>
      </c>
      <c r="BL208" s="21" t="s">
        <v>537</v>
      </c>
      <c r="BM208" s="197" t="s">
        <v>2675</v>
      </c>
    </row>
    <row r="209" spans="1:65" s="2" customFormat="1" ht="16.5" customHeight="1">
      <c r="A209" s="38"/>
      <c r="B209" s="39"/>
      <c r="C209" s="186" t="s">
        <v>1440</v>
      </c>
      <c r="D209" s="186" t="s">
        <v>533</v>
      </c>
      <c r="E209" s="187" t="s">
        <v>5422</v>
      </c>
      <c r="F209" s="188" t="s">
        <v>5423</v>
      </c>
      <c r="G209" s="189" t="s">
        <v>5219</v>
      </c>
      <c r="H209" s="190">
        <v>1</v>
      </c>
      <c r="I209" s="191"/>
      <c r="J209" s="192">
        <f t="shared" si="40"/>
        <v>0</v>
      </c>
      <c r="K209" s="188" t="s">
        <v>19</v>
      </c>
      <c r="L209" s="43"/>
      <c r="M209" s="193" t="s">
        <v>19</v>
      </c>
      <c r="N209" s="194" t="s">
        <v>44</v>
      </c>
      <c r="O209" s="68"/>
      <c r="P209" s="195">
        <f t="shared" si="41"/>
        <v>0</v>
      </c>
      <c r="Q209" s="195">
        <v>0</v>
      </c>
      <c r="R209" s="195">
        <f t="shared" si="42"/>
        <v>0</v>
      </c>
      <c r="S209" s="195">
        <v>0</v>
      </c>
      <c r="T209" s="196">
        <f t="shared" si="43"/>
        <v>0</v>
      </c>
      <c r="U209" s="38"/>
      <c r="V209" s="38"/>
      <c r="W209" s="38"/>
      <c r="X209" s="38"/>
      <c r="Y209" s="38"/>
      <c r="Z209" s="38"/>
      <c r="AA209" s="38"/>
      <c r="AB209" s="38"/>
      <c r="AC209" s="38"/>
      <c r="AD209" s="38"/>
      <c r="AE209" s="38"/>
      <c r="AR209" s="197" t="s">
        <v>537</v>
      </c>
      <c r="AT209" s="197" t="s">
        <v>533</v>
      </c>
      <c r="AU209" s="197" t="s">
        <v>573</v>
      </c>
      <c r="AY209" s="21" t="s">
        <v>525</v>
      </c>
      <c r="BE209" s="198">
        <f t="shared" si="44"/>
        <v>0</v>
      </c>
      <c r="BF209" s="198">
        <f t="shared" si="45"/>
        <v>0</v>
      </c>
      <c r="BG209" s="198">
        <f t="shared" si="46"/>
        <v>0</v>
      </c>
      <c r="BH209" s="198">
        <f t="shared" si="47"/>
        <v>0</v>
      </c>
      <c r="BI209" s="198">
        <f t="shared" si="48"/>
        <v>0</v>
      </c>
      <c r="BJ209" s="21" t="s">
        <v>85</v>
      </c>
      <c r="BK209" s="198">
        <f t="shared" si="49"/>
        <v>0</v>
      </c>
      <c r="BL209" s="21" t="s">
        <v>537</v>
      </c>
      <c r="BM209" s="197" t="s">
        <v>2686</v>
      </c>
    </row>
    <row r="210" spans="1:65" s="12" customFormat="1" ht="20.85" customHeight="1">
      <c r="B210" s="170"/>
      <c r="C210" s="171"/>
      <c r="D210" s="172" t="s">
        <v>71</v>
      </c>
      <c r="E210" s="184" t="s">
        <v>5424</v>
      </c>
      <c r="F210" s="184" t="s">
        <v>5425</v>
      </c>
      <c r="G210" s="171"/>
      <c r="H210" s="171"/>
      <c r="I210" s="174"/>
      <c r="J210" s="185">
        <f>BK210</f>
        <v>0</v>
      </c>
      <c r="K210" s="171"/>
      <c r="L210" s="176"/>
      <c r="M210" s="177"/>
      <c r="N210" s="178"/>
      <c r="O210" s="178"/>
      <c r="P210" s="179">
        <f>SUM(P211:P243)</f>
        <v>0</v>
      </c>
      <c r="Q210" s="178"/>
      <c r="R210" s="179">
        <f>SUM(R211:R243)</f>
        <v>0</v>
      </c>
      <c r="S210" s="178"/>
      <c r="T210" s="180">
        <f>SUM(T211:T243)</f>
        <v>0</v>
      </c>
      <c r="AR210" s="181" t="s">
        <v>79</v>
      </c>
      <c r="AT210" s="182" t="s">
        <v>71</v>
      </c>
      <c r="AU210" s="182" t="s">
        <v>85</v>
      </c>
      <c r="AY210" s="181" t="s">
        <v>525</v>
      </c>
      <c r="BK210" s="183">
        <f>SUM(BK211:BK243)</f>
        <v>0</v>
      </c>
    </row>
    <row r="211" spans="1:65" s="2" customFormat="1" ht="16.5" customHeight="1">
      <c r="A211" s="38"/>
      <c r="B211" s="39"/>
      <c r="C211" s="186" t="s">
        <v>1448</v>
      </c>
      <c r="D211" s="186" t="s">
        <v>533</v>
      </c>
      <c r="E211" s="187" t="s">
        <v>5426</v>
      </c>
      <c r="F211" s="188" t="s">
        <v>5427</v>
      </c>
      <c r="G211" s="189" t="s">
        <v>128</v>
      </c>
      <c r="H211" s="190">
        <v>6</v>
      </c>
      <c r="I211" s="191"/>
      <c r="J211" s="192">
        <f t="shared" ref="J211:J243" si="50">ROUND(I211*H211,2)</f>
        <v>0</v>
      </c>
      <c r="K211" s="188" t="s">
        <v>19</v>
      </c>
      <c r="L211" s="43"/>
      <c r="M211" s="193" t="s">
        <v>19</v>
      </c>
      <c r="N211" s="194" t="s">
        <v>44</v>
      </c>
      <c r="O211" s="68"/>
      <c r="P211" s="195">
        <f t="shared" ref="P211:P243" si="51">O211*H211</f>
        <v>0</v>
      </c>
      <c r="Q211" s="195">
        <v>0</v>
      </c>
      <c r="R211" s="195">
        <f t="shared" ref="R211:R243" si="52">Q211*H211</f>
        <v>0</v>
      </c>
      <c r="S211" s="195">
        <v>0</v>
      </c>
      <c r="T211" s="196">
        <f t="shared" ref="T211:T243" si="53">S211*H211</f>
        <v>0</v>
      </c>
      <c r="U211" s="38"/>
      <c r="V211" s="38"/>
      <c r="W211" s="38"/>
      <c r="X211" s="38"/>
      <c r="Y211" s="38"/>
      <c r="Z211" s="38"/>
      <c r="AA211" s="38"/>
      <c r="AB211" s="38"/>
      <c r="AC211" s="38"/>
      <c r="AD211" s="38"/>
      <c r="AE211" s="38"/>
      <c r="AR211" s="197" t="s">
        <v>537</v>
      </c>
      <c r="AT211" s="197" t="s">
        <v>533</v>
      </c>
      <c r="AU211" s="197" t="s">
        <v>573</v>
      </c>
      <c r="AY211" s="21" t="s">
        <v>525</v>
      </c>
      <c r="BE211" s="198">
        <f t="shared" ref="BE211:BE243" si="54">IF(N211="základní",J211,0)</f>
        <v>0</v>
      </c>
      <c r="BF211" s="198">
        <f t="shared" ref="BF211:BF243" si="55">IF(N211="snížená",J211,0)</f>
        <v>0</v>
      </c>
      <c r="BG211" s="198">
        <f t="shared" ref="BG211:BG243" si="56">IF(N211="zákl. přenesená",J211,0)</f>
        <v>0</v>
      </c>
      <c r="BH211" s="198">
        <f t="shared" ref="BH211:BH243" si="57">IF(N211="sníž. přenesená",J211,0)</f>
        <v>0</v>
      </c>
      <c r="BI211" s="198">
        <f t="shared" ref="BI211:BI243" si="58">IF(N211="nulová",J211,0)</f>
        <v>0</v>
      </c>
      <c r="BJ211" s="21" t="s">
        <v>85</v>
      </c>
      <c r="BK211" s="198">
        <f t="shared" ref="BK211:BK243" si="59">ROUND(I211*H211,2)</f>
        <v>0</v>
      </c>
      <c r="BL211" s="21" t="s">
        <v>537</v>
      </c>
      <c r="BM211" s="197" t="s">
        <v>2700</v>
      </c>
    </row>
    <row r="212" spans="1:65" s="2" customFormat="1" ht="16.5" customHeight="1">
      <c r="A212" s="38"/>
      <c r="B212" s="39"/>
      <c r="C212" s="186" t="s">
        <v>1475</v>
      </c>
      <c r="D212" s="186" t="s">
        <v>533</v>
      </c>
      <c r="E212" s="187" t="s">
        <v>5428</v>
      </c>
      <c r="F212" s="188" t="s">
        <v>5429</v>
      </c>
      <c r="G212" s="189" t="s">
        <v>128</v>
      </c>
      <c r="H212" s="190">
        <v>20</v>
      </c>
      <c r="I212" s="191"/>
      <c r="J212" s="192">
        <f t="shared" si="50"/>
        <v>0</v>
      </c>
      <c r="K212" s="188" t="s">
        <v>19</v>
      </c>
      <c r="L212" s="43"/>
      <c r="M212" s="193" t="s">
        <v>19</v>
      </c>
      <c r="N212" s="194" t="s">
        <v>44</v>
      </c>
      <c r="O212" s="68"/>
      <c r="P212" s="195">
        <f t="shared" si="51"/>
        <v>0</v>
      </c>
      <c r="Q212" s="195">
        <v>0</v>
      </c>
      <c r="R212" s="195">
        <f t="shared" si="52"/>
        <v>0</v>
      </c>
      <c r="S212" s="195">
        <v>0</v>
      </c>
      <c r="T212" s="196">
        <f t="shared" si="53"/>
        <v>0</v>
      </c>
      <c r="U212" s="38"/>
      <c r="V212" s="38"/>
      <c r="W212" s="38"/>
      <c r="X212" s="38"/>
      <c r="Y212" s="38"/>
      <c r="Z212" s="38"/>
      <c r="AA212" s="38"/>
      <c r="AB212" s="38"/>
      <c r="AC212" s="38"/>
      <c r="AD212" s="38"/>
      <c r="AE212" s="38"/>
      <c r="AR212" s="197" t="s">
        <v>537</v>
      </c>
      <c r="AT212" s="197" t="s">
        <v>533</v>
      </c>
      <c r="AU212" s="197" t="s">
        <v>573</v>
      </c>
      <c r="AY212" s="21" t="s">
        <v>525</v>
      </c>
      <c r="BE212" s="198">
        <f t="shared" si="54"/>
        <v>0</v>
      </c>
      <c r="BF212" s="198">
        <f t="shared" si="55"/>
        <v>0</v>
      </c>
      <c r="BG212" s="198">
        <f t="shared" si="56"/>
        <v>0</v>
      </c>
      <c r="BH212" s="198">
        <f t="shared" si="57"/>
        <v>0</v>
      </c>
      <c r="BI212" s="198">
        <f t="shared" si="58"/>
        <v>0</v>
      </c>
      <c r="BJ212" s="21" t="s">
        <v>85</v>
      </c>
      <c r="BK212" s="198">
        <f t="shared" si="59"/>
        <v>0</v>
      </c>
      <c r="BL212" s="21" t="s">
        <v>537</v>
      </c>
      <c r="BM212" s="197" t="s">
        <v>2709</v>
      </c>
    </row>
    <row r="213" spans="1:65" s="2" customFormat="1" ht="16.5" customHeight="1">
      <c r="A213" s="38"/>
      <c r="B213" s="39"/>
      <c r="C213" s="186" t="s">
        <v>1496</v>
      </c>
      <c r="D213" s="186" t="s">
        <v>533</v>
      </c>
      <c r="E213" s="187" t="s">
        <v>5430</v>
      </c>
      <c r="F213" s="188" t="s">
        <v>5431</v>
      </c>
      <c r="G213" s="189" t="s">
        <v>128</v>
      </c>
      <c r="H213" s="190">
        <v>100</v>
      </c>
      <c r="I213" s="191"/>
      <c r="J213" s="192">
        <f t="shared" si="50"/>
        <v>0</v>
      </c>
      <c r="K213" s="188" t="s">
        <v>19</v>
      </c>
      <c r="L213" s="43"/>
      <c r="M213" s="193" t="s">
        <v>19</v>
      </c>
      <c r="N213" s="194" t="s">
        <v>44</v>
      </c>
      <c r="O213" s="68"/>
      <c r="P213" s="195">
        <f t="shared" si="51"/>
        <v>0</v>
      </c>
      <c r="Q213" s="195">
        <v>0</v>
      </c>
      <c r="R213" s="195">
        <f t="shared" si="52"/>
        <v>0</v>
      </c>
      <c r="S213" s="195">
        <v>0</v>
      </c>
      <c r="T213" s="196">
        <f t="shared" si="53"/>
        <v>0</v>
      </c>
      <c r="U213" s="38"/>
      <c r="V213" s="38"/>
      <c r="W213" s="38"/>
      <c r="X213" s="38"/>
      <c r="Y213" s="38"/>
      <c r="Z213" s="38"/>
      <c r="AA213" s="38"/>
      <c r="AB213" s="38"/>
      <c r="AC213" s="38"/>
      <c r="AD213" s="38"/>
      <c r="AE213" s="38"/>
      <c r="AR213" s="197" t="s">
        <v>537</v>
      </c>
      <c r="AT213" s="197" t="s">
        <v>533</v>
      </c>
      <c r="AU213" s="197" t="s">
        <v>573</v>
      </c>
      <c r="AY213" s="21" t="s">
        <v>525</v>
      </c>
      <c r="BE213" s="198">
        <f t="shared" si="54"/>
        <v>0</v>
      </c>
      <c r="BF213" s="198">
        <f t="shared" si="55"/>
        <v>0</v>
      </c>
      <c r="BG213" s="198">
        <f t="shared" si="56"/>
        <v>0</v>
      </c>
      <c r="BH213" s="198">
        <f t="shared" si="57"/>
        <v>0</v>
      </c>
      <c r="BI213" s="198">
        <f t="shared" si="58"/>
        <v>0</v>
      </c>
      <c r="BJ213" s="21" t="s">
        <v>85</v>
      </c>
      <c r="BK213" s="198">
        <f t="shared" si="59"/>
        <v>0</v>
      </c>
      <c r="BL213" s="21" t="s">
        <v>537</v>
      </c>
      <c r="BM213" s="197" t="s">
        <v>2718</v>
      </c>
    </row>
    <row r="214" spans="1:65" s="2" customFormat="1" ht="16.5" customHeight="1">
      <c r="A214" s="38"/>
      <c r="B214" s="39"/>
      <c r="C214" s="186" t="s">
        <v>1500</v>
      </c>
      <c r="D214" s="186" t="s">
        <v>533</v>
      </c>
      <c r="E214" s="187" t="s">
        <v>5432</v>
      </c>
      <c r="F214" s="188" t="s">
        <v>5433</v>
      </c>
      <c r="G214" s="189" t="s">
        <v>128</v>
      </c>
      <c r="H214" s="190">
        <v>65</v>
      </c>
      <c r="I214" s="191"/>
      <c r="J214" s="192">
        <f t="shared" si="50"/>
        <v>0</v>
      </c>
      <c r="K214" s="188" t="s">
        <v>19</v>
      </c>
      <c r="L214" s="43"/>
      <c r="M214" s="193" t="s">
        <v>19</v>
      </c>
      <c r="N214" s="194" t="s">
        <v>44</v>
      </c>
      <c r="O214" s="68"/>
      <c r="P214" s="195">
        <f t="shared" si="51"/>
        <v>0</v>
      </c>
      <c r="Q214" s="195">
        <v>0</v>
      </c>
      <c r="R214" s="195">
        <f t="shared" si="52"/>
        <v>0</v>
      </c>
      <c r="S214" s="195">
        <v>0</v>
      </c>
      <c r="T214" s="196">
        <f t="shared" si="53"/>
        <v>0</v>
      </c>
      <c r="U214" s="38"/>
      <c r="V214" s="38"/>
      <c r="W214" s="38"/>
      <c r="X214" s="38"/>
      <c r="Y214" s="38"/>
      <c r="Z214" s="38"/>
      <c r="AA214" s="38"/>
      <c r="AB214" s="38"/>
      <c r="AC214" s="38"/>
      <c r="AD214" s="38"/>
      <c r="AE214" s="38"/>
      <c r="AR214" s="197" t="s">
        <v>537</v>
      </c>
      <c r="AT214" s="197" t="s">
        <v>533</v>
      </c>
      <c r="AU214" s="197" t="s">
        <v>573</v>
      </c>
      <c r="AY214" s="21" t="s">
        <v>525</v>
      </c>
      <c r="BE214" s="198">
        <f t="shared" si="54"/>
        <v>0</v>
      </c>
      <c r="BF214" s="198">
        <f t="shared" si="55"/>
        <v>0</v>
      </c>
      <c r="BG214" s="198">
        <f t="shared" si="56"/>
        <v>0</v>
      </c>
      <c r="BH214" s="198">
        <f t="shared" si="57"/>
        <v>0</v>
      </c>
      <c r="BI214" s="198">
        <f t="shared" si="58"/>
        <v>0</v>
      </c>
      <c r="BJ214" s="21" t="s">
        <v>85</v>
      </c>
      <c r="BK214" s="198">
        <f t="shared" si="59"/>
        <v>0</v>
      </c>
      <c r="BL214" s="21" t="s">
        <v>537</v>
      </c>
      <c r="BM214" s="197" t="s">
        <v>2726</v>
      </c>
    </row>
    <row r="215" spans="1:65" s="2" customFormat="1" ht="16.5" customHeight="1">
      <c r="A215" s="38"/>
      <c r="B215" s="39"/>
      <c r="C215" s="186" t="s">
        <v>1516</v>
      </c>
      <c r="D215" s="186" t="s">
        <v>533</v>
      </c>
      <c r="E215" s="187" t="s">
        <v>5434</v>
      </c>
      <c r="F215" s="188" t="s">
        <v>5435</v>
      </c>
      <c r="G215" s="189" t="s">
        <v>128</v>
      </c>
      <c r="H215" s="190">
        <v>20</v>
      </c>
      <c r="I215" s="191"/>
      <c r="J215" s="192">
        <f t="shared" si="50"/>
        <v>0</v>
      </c>
      <c r="K215" s="188" t="s">
        <v>19</v>
      </c>
      <c r="L215" s="43"/>
      <c r="M215" s="193" t="s">
        <v>19</v>
      </c>
      <c r="N215" s="194" t="s">
        <v>44</v>
      </c>
      <c r="O215" s="68"/>
      <c r="P215" s="195">
        <f t="shared" si="51"/>
        <v>0</v>
      </c>
      <c r="Q215" s="195">
        <v>0</v>
      </c>
      <c r="R215" s="195">
        <f t="shared" si="52"/>
        <v>0</v>
      </c>
      <c r="S215" s="195">
        <v>0</v>
      </c>
      <c r="T215" s="196">
        <f t="shared" si="53"/>
        <v>0</v>
      </c>
      <c r="U215" s="38"/>
      <c r="V215" s="38"/>
      <c r="W215" s="38"/>
      <c r="X215" s="38"/>
      <c r="Y215" s="38"/>
      <c r="Z215" s="38"/>
      <c r="AA215" s="38"/>
      <c r="AB215" s="38"/>
      <c r="AC215" s="38"/>
      <c r="AD215" s="38"/>
      <c r="AE215" s="38"/>
      <c r="AR215" s="197" t="s">
        <v>537</v>
      </c>
      <c r="AT215" s="197" t="s">
        <v>533</v>
      </c>
      <c r="AU215" s="197" t="s">
        <v>573</v>
      </c>
      <c r="AY215" s="21" t="s">
        <v>525</v>
      </c>
      <c r="BE215" s="198">
        <f t="shared" si="54"/>
        <v>0</v>
      </c>
      <c r="BF215" s="198">
        <f t="shared" si="55"/>
        <v>0</v>
      </c>
      <c r="BG215" s="198">
        <f t="shared" si="56"/>
        <v>0</v>
      </c>
      <c r="BH215" s="198">
        <f t="shared" si="57"/>
        <v>0</v>
      </c>
      <c r="BI215" s="198">
        <f t="shared" si="58"/>
        <v>0</v>
      </c>
      <c r="BJ215" s="21" t="s">
        <v>85</v>
      </c>
      <c r="BK215" s="198">
        <f t="shared" si="59"/>
        <v>0</v>
      </c>
      <c r="BL215" s="21" t="s">
        <v>537</v>
      </c>
      <c r="BM215" s="197" t="s">
        <v>2746</v>
      </c>
    </row>
    <row r="216" spans="1:65" s="2" customFormat="1" ht="16.5" customHeight="1">
      <c r="A216" s="38"/>
      <c r="B216" s="39"/>
      <c r="C216" s="186" t="s">
        <v>1521</v>
      </c>
      <c r="D216" s="186" t="s">
        <v>533</v>
      </c>
      <c r="E216" s="187" t="s">
        <v>5436</v>
      </c>
      <c r="F216" s="188" t="s">
        <v>5437</v>
      </c>
      <c r="G216" s="189" t="s">
        <v>128</v>
      </c>
      <c r="H216" s="190">
        <v>100</v>
      </c>
      <c r="I216" s="191"/>
      <c r="J216" s="192">
        <f t="shared" si="50"/>
        <v>0</v>
      </c>
      <c r="K216" s="188" t="s">
        <v>19</v>
      </c>
      <c r="L216" s="43"/>
      <c r="M216" s="193" t="s">
        <v>19</v>
      </c>
      <c r="N216" s="194" t="s">
        <v>44</v>
      </c>
      <c r="O216" s="68"/>
      <c r="P216" s="195">
        <f t="shared" si="51"/>
        <v>0</v>
      </c>
      <c r="Q216" s="195">
        <v>0</v>
      </c>
      <c r="R216" s="195">
        <f t="shared" si="52"/>
        <v>0</v>
      </c>
      <c r="S216" s="195">
        <v>0</v>
      </c>
      <c r="T216" s="196">
        <f t="shared" si="53"/>
        <v>0</v>
      </c>
      <c r="U216" s="38"/>
      <c r="V216" s="38"/>
      <c r="W216" s="38"/>
      <c r="X216" s="38"/>
      <c r="Y216" s="38"/>
      <c r="Z216" s="38"/>
      <c r="AA216" s="38"/>
      <c r="AB216" s="38"/>
      <c r="AC216" s="38"/>
      <c r="AD216" s="38"/>
      <c r="AE216" s="38"/>
      <c r="AR216" s="197" t="s">
        <v>537</v>
      </c>
      <c r="AT216" s="197" t="s">
        <v>533</v>
      </c>
      <c r="AU216" s="197" t="s">
        <v>573</v>
      </c>
      <c r="AY216" s="21" t="s">
        <v>525</v>
      </c>
      <c r="BE216" s="198">
        <f t="shared" si="54"/>
        <v>0</v>
      </c>
      <c r="BF216" s="198">
        <f t="shared" si="55"/>
        <v>0</v>
      </c>
      <c r="BG216" s="198">
        <f t="shared" si="56"/>
        <v>0</v>
      </c>
      <c r="BH216" s="198">
        <f t="shared" si="57"/>
        <v>0</v>
      </c>
      <c r="BI216" s="198">
        <f t="shared" si="58"/>
        <v>0</v>
      </c>
      <c r="BJ216" s="21" t="s">
        <v>85</v>
      </c>
      <c r="BK216" s="198">
        <f t="shared" si="59"/>
        <v>0</v>
      </c>
      <c r="BL216" s="21" t="s">
        <v>537</v>
      </c>
      <c r="BM216" s="197" t="s">
        <v>2756</v>
      </c>
    </row>
    <row r="217" spans="1:65" s="2" customFormat="1" ht="16.5" customHeight="1">
      <c r="A217" s="38"/>
      <c r="B217" s="39"/>
      <c r="C217" s="186" t="s">
        <v>1526</v>
      </c>
      <c r="D217" s="186" t="s">
        <v>533</v>
      </c>
      <c r="E217" s="187" t="s">
        <v>5438</v>
      </c>
      <c r="F217" s="188" t="s">
        <v>5439</v>
      </c>
      <c r="G217" s="189" t="s">
        <v>128</v>
      </c>
      <c r="H217" s="190">
        <v>70</v>
      </c>
      <c r="I217" s="191"/>
      <c r="J217" s="192">
        <f t="shared" si="50"/>
        <v>0</v>
      </c>
      <c r="K217" s="188" t="s">
        <v>19</v>
      </c>
      <c r="L217" s="43"/>
      <c r="M217" s="193" t="s">
        <v>19</v>
      </c>
      <c r="N217" s="194" t="s">
        <v>44</v>
      </c>
      <c r="O217" s="68"/>
      <c r="P217" s="195">
        <f t="shared" si="51"/>
        <v>0</v>
      </c>
      <c r="Q217" s="195">
        <v>0</v>
      </c>
      <c r="R217" s="195">
        <f t="shared" si="52"/>
        <v>0</v>
      </c>
      <c r="S217" s="195">
        <v>0</v>
      </c>
      <c r="T217" s="196">
        <f t="shared" si="53"/>
        <v>0</v>
      </c>
      <c r="U217" s="38"/>
      <c r="V217" s="38"/>
      <c r="W217" s="38"/>
      <c r="X217" s="38"/>
      <c r="Y217" s="38"/>
      <c r="Z217" s="38"/>
      <c r="AA217" s="38"/>
      <c r="AB217" s="38"/>
      <c r="AC217" s="38"/>
      <c r="AD217" s="38"/>
      <c r="AE217" s="38"/>
      <c r="AR217" s="197" t="s">
        <v>537</v>
      </c>
      <c r="AT217" s="197" t="s">
        <v>533</v>
      </c>
      <c r="AU217" s="197" t="s">
        <v>573</v>
      </c>
      <c r="AY217" s="21" t="s">
        <v>525</v>
      </c>
      <c r="BE217" s="198">
        <f t="shared" si="54"/>
        <v>0</v>
      </c>
      <c r="BF217" s="198">
        <f t="shared" si="55"/>
        <v>0</v>
      </c>
      <c r="BG217" s="198">
        <f t="shared" si="56"/>
        <v>0</v>
      </c>
      <c r="BH217" s="198">
        <f t="shared" si="57"/>
        <v>0</v>
      </c>
      <c r="BI217" s="198">
        <f t="shared" si="58"/>
        <v>0</v>
      </c>
      <c r="BJ217" s="21" t="s">
        <v>85</v>
      </c>
      <c r="BK217" s="198">
        <f t="shared" si="59"/>
        <v>0</v>
      </c>
      <c r="BL217" s="21" t="s">
        <v>537</v>
      </c>
      <c r="BM217" s="197" t="s">
        <v>2766</v>
      </c>
    </row>
    <row r="218" spans="1:65" s="2" customFormat="1" ht="16.5" customHeight="1">
      <c r="A218" s="38"/>
      <c r="B218" s="39"/>
      <c r="C218" s="186" t="s">
        <v>1531</v>
      </c>
      <c r="D218" s="186" t="s">
        <v>533</v>
      </c>
      <c r="E218" s="187" t="s">
        <v>5440</v>
      </c>
      <c r="F218" s="188" t="s">
        <v>5441</v>
      </c>
      <c r="G218" s="189" t="s">
        <v>5219</v>
      </c>
      <c r="H218" s="190">
        <v>20</v>
      </c>
      <c r="I218" s="191"/>
      <c r="J218" s="192">
        <f t="shared" si="50"/>
        <v>0</v>
      </c>
      <c r="K218" s="188" t="s">
        <v>19</v>
      </c>
      <c r="L218" s="43"/>
      <c r="M218" s="193" t="s">
        <v>19</v>
      </c>
      <c r="N218" s="194" t="s">
        <v>44</v>
      </c>
      <c r="O218" s="68"/>
      <c r="P218" s="195">
        <f t="shared" si="51"/>
        <v>0</v>
      </c>
      <c r="Q218" s="195">
        <v>0</v>
      </c>
      <c r="R218" s="195">
        <f t="shared" si="52"/>
        <v>0</v>
      </c>
      <c r="S218" s="195">
        <v>0</v>
      </c>
      <c r="T218" s="196">
        <f t="shared" si="53"/>
        <v>0</v>
      </c>
      <c r="U218" s="38"/>
      <c r="V218" s="38"/>
      <c r="W218" s="38"/>
      <c r="X218" s="38"/>
      <c r="Y218" s="38"/>
      <c r="Z218" s="38"/>
      <c r="AA218" s="38"/>
      <c r="AB218" s="38"/>
      <c r="AC218" s="38"/>
      <c r="AD218" s="38"/>
      <c r="AE218" s="38"/>
      <c r="AR218" s="197" t="s">
        <v>537</v>
      </c>
      <c r="AT218" s="197" t="s">
        <v>533</v>
      </c>
      <c r="AU218" s="197" t="s">
        <v>573</v>
      </c>
      <c r="AY218" s="21" t="s">
        <v>525</v>
      </c>
      <c r="BE218" s="198">
        <f t="shared" si="54"/>
        <v>0</v>
      </c>
      <c r="BF218" s="198">
        <f t="shared" si="55"/>
        <v>0</v>
      </c>
      <c r="BG218" s="198">
        <f t="shared" si="56"/>
        <v>0</v>
      </c>
      <c r="BH218" s="198">
        <f t="shared" si="57"/>
        <v>0</v>
      </c>
      <c r="BI218" s="198">
        <f t="shared" si="58"/>
        <v>0</v>
      </c>
      <c r="BJ218" s="21" t="s">
        <v>85</v>
      </c>
      <c r="BK218" s="198">
        <f t="shared" si="59"/>
        <v>0</v>
      </c>
      <c r="BL218" s="21" t="s">
        <v>537</v>
      </c>
      <c r="BM218" s="197" t="s">
        <v>2776</v>
      </c>
    </row>
    <row r="219" spans="1:65" s="2" customFormat="1" ht="16.5" customHeight="1">
      <c r="A219" s="38"/>
      <c r="B219" s="39"/>
      <c r="C219" s="186" t="s">
        <v>1547</v>
      </c>
      <c r="D219" s="186" t="s">
        <v>533</v>
      </c>
      <c r="E219" s="187" t="s">
        <v>5442</v>
      </c>
      <c r="F219" s="188" t="s">
        <v>5443</v>
      </c>
      <c r="G219" s="189" t="s">
        <v>5219</v>
      </c>
      <c r="H219" s="190">
        <v>50</v>
      </c>
      <c r="I219" s="191"/>
      <c r="J219" s="192">
        <f t="shared" si="50"/>
        <v>0</v>
      </c>
      <c r="K219" s="188" t="s">
        <v>19</v>
      </c>
      <c r="L219" s="43"/>
      <c r="M219" s="193" t="s">
        <v>19</v>
      </c>
      <c r="N219" s="194" t="s">
        <v>44</v>
      </c>
      <c r="O219" s="68"/>
      <c r="P219" s="195">
        <f t="shared" si="51"/>
        <v>0</v>
      </c>
      <c r="Q219" s="195">
        <v>0</v>
      </c>
      <c r="R219" s="195">
        <f t="shared" si="52"/>
        <v>0</v>
      </c>
      <c r="S219" s="195">
        <v>0</v>
      </c>
      <c r="T219" s="196">
        <f t="shared" si="53"/>
        <v>0</v>
      </c>
      <c r="U219" s="38"/>
      <c r="V219" s="38"/>
      <c r="W219" s="38"/>
      <c r="X219" s="38"/>
      <c r="Y219" s="38"/>
      <c r="Z219" s="38"/>
      <c r="AA219" s="38"/>
      <c r="AB219" s="38"/>
      <c r="AC219" s="38"/>
      <c r="AD219" s="38"/>
      <c r="AE219" s="38"/>
      <c r="AR219" s="197" t="s">
        <v>537</v>
      </c>
      <c r="AT219" s="197" t="s">
        <v>533</v>
      </c>
      <c r="AU219" s="197" t="s">
        <v>573</v>
      </c>
      <c r="AY219" s="21" t="s">
        <v>525</v>
      </c>
      <c r="BE219" s="198">
        <f t="shared" si="54"/>
        <v>0</v>
      </c>
      <c r="BF219" s="198">
        <f t="shared" si="55"/>
        <v>0</v>
      </c>
      <c r="BG219" s="198">
        <f t="shared" si="56"/>
        <v>0</v>
      </c>
      <c r="BH219" s="198">
        <f t="shared" si="57"/>
        <v>0</v>
      </c>
      <c r="BI219" s="198">
        <f t="shared" si="58"/>
        <v>0</v>
      </c>
      <c r="BJ219" s="21" t="s">
        <v>85</v>
      </c>
      <c r="BK219" s="198">
        <f t="shared" si="59"/>
        <v>0</v>
      </c>
      <c r="BL219" s="21" t="s">
        <v>537</v>
      </c>
      <c r="BM219" s="197" t="s">
        <v>2786</v>
      </c>
    </row>
    <row r="220" spans="1:65" s="2" customFormat="1" ht="16.5" customHeight="1">
      <c r="A220" s="38"/>
      <c r="B220" s="39"/>
      <c r="C220" s="186" t="s">
        <v>1552</v>
      </c>
      <c r="D220" s="186" t="s">
        <v>533</v>
      </c>
      <c r="E220" s="187" t="s">
        <v>5444</v>
      </c>
      <c r="F220" s="188" t="s">
        <v>5445</v>
      </c>
      <c r="G220" s="189" t="s">
        <v>5219</v>
      </c>
      <c r="H220" s="190">
        <v>50</v>
      </c>
      <c r="I220" s="191"/>
      <c r="J220" s="192">
        <f t="shared" si="50"/>
        <v>0</v>
      </c>
      <c r="K220" s="188" t="s">
        <v>19</v>
      </c>
      <c r="L220" s="43"/>
      <c r="M220" s="193" t="s">
        <v>19</v>
      </c>
      <c r="N220" s="194" t="s">
        <v>44</v>
      </c>
      <c r="O220" s="68"/>
      <c r="P220" s="195">
        <f t="shared" si="51"/>
        <v>0</v>
      </c>
      <c r="Q220" s="195">
        <v>0</v>
      </c>
      <c r="R220" s="195">
        <f t="shared" si="52"/>
        <v>0</v>
      </c>
      <c r="S220" s="195">
        <v>0</v>
      </c>
      <c r="T220" s="196">
        <f t="shared" si="53"/>
        <v>0</v>
      </c>
      <c r="U220" s="38"/>
      <c r="V220" s="38"/>
      <c r="W220" s="38"/>
      <c r="X220" s="38"/>
      <c r="Y220" s="38"/>
      <c r="Z220" s="38"/>
      <c r="AA220" s="38"/>
      <c r="AB220" s="38"/>
      <c r="AC220" s="38"/>
      <c r="AD220" s="38"/>
      <c r="AE220" s="38"/>
      <c r="AR220" s="197" t="s">
        <v>537</v>
      </c>
      <c r="AT220" s="197" t="s">
        <v>533</v>
      </c>
      <c r="AU220" s="197" t="s">
        <v>573</v>
      </c>
      <c r="AY220" s="21" t="s">
        <v>525</v>
      </c>
      <c r="BE220" s="198">
        <f t="shared" si="54"/>
        <v>0</v>
      </c>
      <c r="BF220" s="198">
        <f t="shared" si="55"/>
        <v>0</v>
      </c>
      <c r="BG220" s="198">
        <f t="shared" si="56"/>
        <v>0</v>
      </c>
      <c r="BH220" s="198">
        <f t="shared" si="57"/>
        <v>0</v>
      </c>
      <c r="BI220" s="198">
        <f t="shared" si="58"/>
        <v>0</v>
      </c>
      <c r="BJ220" s="21" t="s">
        <v>85</v>
      </c>
      <c r="BK220" s="198">
        <f t="shared" si="59"/>
        <v>0</v>
      </c>
      <c r="BL220" s="21" t="s">
        <v>537</v>
      </c>
      <c r="BM220" s="197" t="s">
        <v>2796</v>
      </c>
    </row>
    <row r="221" spans="1:65" s="2" customFormat="1" ht="16.5" customHeight="1">
      <c r="A221" s="38"/>
      <c r="B221" s="39"/>
      <c r="C221" s="186" t="s">
        <v>1558</v>
      </c>
      <c r="D221" s="186" t="s">
        <v>533</v>
      </c>
      <c r="E221" s="187" t="s">
        <v>5446</v>
      </c>
      <c r="F221" s="188" t="s">
        <v>5447</v>
      </c>
      <c r="G221" s="189" t="s">
        <v>5219</v>
      </c>
      <c r="H221" s="190">
        <v>100</v>
      </c>
      <c r="I221" s="191"/>
      <c r="J221" s="192">
        <f t="shared" si="50"/>
        <v>0</v>
      </c>
      <c r="K221" s="188" t="s">
        <v>19</v>
      </c>
      <c r="L221" s="43"/>
      <c r="M221" s="193" t="s">
        <v>19</v>
      </c>
      <c r="N221" s="194" t="s">
        <v>44</v>
      </c>
      <c r="O221" s="68"/>
      <c r="P221" s="195">
        <f t="shared" si="51"/>
        <v>0</v>
      </c>
      <c r="Q221" s="195">
        <v>0</v>
      </c>
      <c r="R221" s="195">
        <f t="shared" si="52"/>
        <v>0</v>
      </c>
      <c r="S221" s="195">
        <v>0</v>
      </c>
      <c r="T221" s="196">
        <f t="shared" si="53"/>
        <v>0</v>
      </c>
      <c r="U221" s="38"/>
      <c r="V221" s="38"/>
      <c r="W221" s="38"/>
      <c r="X221" s="38"/>
      <c r="Y221" s="38"/>
      <c r="Z221" s="38"/>
      <c r="AA221" s="38"/>
      <c r="AB221" s="38"/>
      <c r="AC221" s="38"/>
      <c r="AD221" s="38"/>
      <c r="AE221" s="38"/>
      <c r="AR221" s="197" t="s">
        <v>537</v>
      </c>
      <c r="AT221" s="197" t="s">
        <v>533</v>
      </c>
      <c r="AU221" s="197" t="s">
        <v>573</v>
      </c>
      <c r="AY221" s="21" t="s">
        <v>525</v>
      </c>
      <c r="BE221" s="198">
        <f t="shared" si="54"/>
        <v>0</v>
      </c>
      <c r="BF221" s="198">
        <f t="shared" si="55"/>
        <v>0</v>
      </c>
      <c r="BG221" s="198">
        <f t="shared" si="56"/>
        <v>0</v>
      </c>
      <c r="BH221" s="198">
        <f t="shared" si="57"/>
        <v>0</v>
      </c>
      <c r="BI221" s="198">
        <f t="shared" si="58"/>
        <v>0</v>
      </c>
      <c r="BJ221" s="21" t="s">
        <v>85</v>
      </c>
      <c r="BK221" s="198">
        <f t="shared" si="59"/>
        <v>0</v>
      </c>
      <c r="BL221" s="21" t="s">
        <v>537</v>
      </c>
      <c r="BM221" s="197" t="s">
        <v>2806</v>
      </c>
    </row>
    <row r="222" spans="1:65" s="2" customFormat="1" ht="16.5" customHeight="1">
      <c r="A222" s="38"/>
      <c r="B222" s="39"/>
      <c r="C222" s="186" t="s">
        <v>1565</v>
      </c>
      <c r="D222" s="186" t="s">
        <v>533</v>
      </c>
      <c r="E222" s="187" t="s">
        <v>5448</v>
      </c>
      <c r="F222" s="188" t="s">
        <v>5449</v>
      </c>
      <c r="G222" s="189" t="s">
        <v>5219</v>
      </c>
      <c r="H222" s="190">
        <v>40</v>
      </c>
      <c r="I222" s="191"/>
      <c r="J222" s="192">
        <f t="shared" si="50"/>
        <v>0</v>
      </c>
      <c r="K222" s="188" t="s">
        <v>19</v>
      </c>
      <c r="L222" s="43"/>
      <c r="M222" s="193" t="s">
        <v>19</v>
      </c>
      <c r="N222" s="194" t="s">
        <v>44</v>
      </c>
      <c r="O222" s="68"/>
      <c r="P222" s="195">
        <f t="shared" si="51"/>
        <v>0</v>
      </c>
      <c r="Q222" s="195">
        <v>0</v>
      </c>
      <c r="R222" s="195">
        <f t="shared" si="52"/>
        <v>0</v>
      </c>
      <c r="S222" s="195">
        <v>0</v>
      </c>
      <c r="T222" s="196">
        <f t="shared" si="53"/>
        <v>0</v>
      </c>
      <c r="U222" s="38"/>
      <c r="V222" s="38"/>
      <c r="W222" s="38"/>
      <c r="X222" s="38"/>
      <c r="Y222" s="38"/>
      <c r="Z222" s="38"/>
      <c r="AA222" s="38"/>
      <c r="AB222" s="38"/>
      <c r="AC222" s="38"/>
      <c r="AD222" s="38"/>
      <c r="AE222" s="38"/>
      <c r="AR222" s="197" t="s">
        <v>537</v>
      </c>
      <c r="AT222" s="197" t="s">
        <v>533</v>
      </c>
      <c r="AU222" s="197" t="s">
        <v>573</v>
      </c>
      <c r="AY222" s="21" t="s">
        <v>525</v>
      </c>
      <c r="BE222" s="198">
        <f t="shared" si="54"/>
        <v>0</v>
      </c>
      <c r="BF222" s="198">
        <f t="shared" si="55"/>
        <v>0</v>
      </c>
      <c r="BG222" s="198">
        <f t="shared" si="56"/>
        <v>0</v>
      </c>
      <c r="BH222" s="198">
        <f t="shared" si="57"/>
        <v>0</v>
      </c>
      <c r="BI222" s="198">
        <f t="shared" si="58"/>
        <v>0</v>
      </c>
      <c r="BJ222" s="21" t="s">
        <v>85</v>
      </c>
      <c r="BK222" s="198">
        <f t="shared" si="59"/>
        <v>0</v>
      </c>
      <c r="BL222" s="21" t="s">
        <v>537</v>
      </c>
      <c r="BM222" s="197" t="s">
        <v>2816</v>
      </c>
    </row>
    <row r="223" spans="1:65" s="2" customFormat="1" ht="24.2" customHeight="1">
      <c r="A223" s="38"/>
      <c r="B223" s="39"/>
      <c r="C223" s="186" t="s">
        <v>1615</v>
      </c>
      <c r="D223" s="186" t="s">
        <v>533</v>
      </c>
      <c r="E223" s="187" t="s">
        <v>5450</v>
      </c>
      <c r="F223" s="188" t="s">
        <v>5451</v>
      </c>
      <c r="G223" s="189" t="s">
        <v>5219</v>
      </c>
      <c r="H223" s="190">
        <v>150</v>
      </c>
      <c r="I223" s="191"/>
      <c r="J223" s="192">
        <f t="shared" si="50"/>
        <v>0</v>
      </c>
      <c r="K223" s="188" t="s">
        <v>19</v>
      </c>
      <c r="L223" s="43"/>
      <c r="M223" s="193" t="s">
        <v>19</v>
      </c>
      <c r="N223" s="194" t="s">
        <v>44</v>
      </c>
      <c r="O223" s="68"/>
      <c r="P223" s="195">
        <f t="shared" si="51"/>
        <v>0</v>
      </c>
      <c r="Q223" s="195">
        <v>0</v>
      </c>
      <c r="R223" s="195">
        <f t="shared" si="52"/>
        <v>0</v>
      </c>
      <c r="S223" s="195">
        <v>0</v>
      </c>
      <c r="T223" s="196">
        <f t="shared" si="53"/>
        <v>0</v>
      </c>
      <c r="U223" s="38"/>
      <c r="V223" s="38"/>
      <c r="W223" s="38"/>
      <c r="X223" s="38"/>
      <c r="Y223" s="38"/>
      <c r="Z223" s="38"/>
      <c r="AA223" s="38"/>
      <c r="AB223" s="38"/>
      <c r="AC223" s="38"/>
      <c r="AD223" s="38"/>
      <c r="AE223" s="38"/>
      <c r="AR223" s="197" t="s">
        <v>537</v>
      </c>
      <c r="AT223" s="197" t="s">
        <v>533</v>
      </c>
      <c r="AU223" s="197" t="s">
        <v>573</v>
      </c>
      <c r="AY223" s="21" t="s">
        <v>525</v>
      </c>
      <c r="BE223" s="198">
        <f t="shared" si="54"/>
        <v>0</v>
      </c>
      <c r="BF223" s="198">
        <f t="shared" si="55"/>
        <v>0</v>
      </c>
      <c r="BG223" s="198">
        <f t="shared" si="56"/>
        <v>0</v>
      </c>
      <c r="BH223" s="198">
        <f t="shared" si="57"/>
        <v>0</v>
      </c>
      <c r="BI223" s="198">
        <f t="shared" si="58"/>
        <v>0</v>
      </c>
      <c r="BJ223" s="21" t="s">
        <v>85</v>
      </c>
      <c r="BK223" s="198">
        <f t="shared" si="59"/>
        <v>0</v>
      </c>
      <c r="BL223" s="21" t="s">
        <v>537</v>
      </c>
      <c r="BM223" s="197" t="s">
        <v>2826</v>
      </c>
    </row>
    <row r="224" spans="1:65" s="2" customFormat="1" ht="16.5" customHeight="1">
      <c r="A224" s="38"/>
      <c r="B224" s="39"/>
      <c r="C224" s="186" t="s">
        <v>1646</v>
      </c>
      <c r="D224" s="186" t="s">
        <v>533</v>
      </c>
      <c r="E224" s="187" t="s">
        <v>5452</v>
      </c>
      <c r="F224" s="188" t="s">
        <v>5453</v>
      </c>
      <c r="G224" s="189" t="s">
        <v>5219</v>
      </c>
      <c r="H224" s="190">
        <v>12</v>
      </c>
      <c r="I224" s="191"/>
      <c r="J224" s="192">
        <f t="shared" si="50"/>
        <v>0</v>
      </c>
      <c r="K224" s="188" t="s">
        <v>19</v>
      </c>
      <c r="L224" s="43"/>
      <c r="M224" s="193" t="s">
        <v>19</v>
      </c>
      <c r="N224" s="194" t="s">
        <v>44</v>
      </c>
      <c r="O224" s="68"/>
      <c r="P224" s="195">
        <f t="shared" si="51"/>
        <v>0</v>
      </c>
      <c r="Q224" s="195">
        <v>0</v>
      </c>
      <c r="R224" s="195">
        <f t="shared" si="52"/>
        <v>0</v>
      </c>
      <c r="S224" s="195">
        <v>0</v>
      </c>
      <c r="T224" s="196">
        <f t="shared" si="53"/>
        <v>0</v>
      </c>
      <c r="U224" s="38"/>
      <c r="V224" s="38"/>
      <c r="W224" s="38"/>
      <c r="X224" s="38"/>
      <c r="Y224" s="38"/>
      <c r="Z224" s="38"/>
      <c r="AA224" s="38"/>
      <c r="AB224" s="38"/>
      <c r="AC224" s="38"/>
      <c r="AD224" s="38"/>
      <c r="AE224" s="38"/>
      <c r="AR224" s="197" t="s">
        <v>537</v>
      </c>
      <c r="AT224" s="197" t="s">
        <v>533</v>
      </c>
      <c r="AU224" s="197" t="s">
        <v>573</v>
      </c>
      <c r="AY224" s="21" t="s">
        <v>525</v>
      </c>
      <c r="BE224" s="198">
        <f t="shared" si="54"/>
        <v>0</v>
      </c>
      <c r="BF224" s="198">
        <f t="shared" si="55"/>
        <v>0</v>
      </c>
      <c r="BG224" s="198">
        <f t="shared" si="56"/>
        <v>0</v>
      </c>
      <c r="BH224" s="198">
        <f t="shared" si="57"/>
        <v>0</v>
      </c>
      <c r="BI224" s="198">
        <f t="shared" si="58"/>
        <v>0</v>
      </c>
      <c r="BJ224" s="21" t="s">
        <v>85</v>
      </c>
      <c r="BK224" s="198">
        <f t="shared" si="59"/>
        <v>0</v>
      </c>
      <c r="BL224" s="21" t="s">
        <v>537</v>
      </c>
      <c r="BM224" s="197" t="s">
        <v>2836</v>
      </c>
    </row>
    <row r="225" spans="1:65" s="2" customFormat="1" ht="16.5" customHeight="1">
      <c r="A225" s="38"/>
      <c r="B225" s="39"/>
      <c r="C225" s="186" t="s">
        <v>1651</v>
      </c>
      <c r="D225" s="186" t="s">
        <v>533</v>
      </c>
      <c r="E225" s="187" t="s">
        <v>5454</v>
      </c>
      <c r="F225" s="188" t="s">
        <v>5455</v>
      </c>
      <c r="G225" s="189" t="s">
        <v>5219</v>
      </c>
      <c r="H225" s="190">
        <v>9</v>
      </c>
      <c r="I225" s="191"/>
      <c r="J225" s="192">
        <f t="shared" si="50"/>
        <v>0</v>
      </c>
      <c r="K225" s="188" t="s">
        <v>19</v>
      </c>
      <c r="L225" s="43"/>
      <c r="M225" s="193" t="s">
        <v>19</v>
      </c>
      <c r="N225" s="194" t="s">
        <v>44</v>
      </c>
      <c r="O225" s="68"/>
      <c r="P225" s="195">
        <f t="shared" si="51"/>
        <v>0</v>
      </c>
      <c r="Q225" s="195">
        <v>0</v>
      </c>
      <c r="R225" s="195">
        <f t="shared" si="52"/>
        <v>0</v>
      </c>
      <c r="S225" s="195">
        <v>0</v>
      </c>
      <c r="T225" s="196">
        <f t="shared" si="53"/>
        <v>0</v>
      </c>
      <c r="U225" s="38"/>
      <c r="V225" s="38"/>
      <c r="W225" s="38"/>
      <c r="X225" s="38"/>
      <c r="Y225" s="38"/>
      <c r="Z225" s="38"/>
      <c r="AA225" s="38"/>
      <c r="AB225" s="38"/>
      <c r="AC225" s="38"/>
      <c r="AD225" s="38"/>
      <c r="AE225" s="38"/>
      <c r="AR225" s="197" t="s">
        <v>537</v>
      </c>
      <c r="AT225" s="197" t="s">
        <v>533</v>
      </c>
      <c r="AU225" s="197" t="s">
        <v>573</v>
      </c>
      <c r="AY225" s="21" t="s">
        <v>525</v>
      </c>
      <c r="BE225" s="198">
        <f t="shared" si="54"/>
        <v>0</v>
      </c>
      <c r="BF225" s="198">
        <f t="shared" si="55"/>
        <v>0</v>
      </c>
      <c r="BG225" s="198">
        <f t="shared" si="56"/>
        <v>0</v>
      </c>
      <c r="BH225" s="198">
        <f t="shared" si="57"/>
        <v>0</v>
      </c>
      <c r="BI225" s="198">
        <f t="shared" si="58"/>
        <v>0</v>
      </c>
      <c r="BJ225" s="21" t="s">
        <v>85</v>
      </c>
      <c r="BK225" s="198">
        <f t="shared" si="59"/>
        <v>0</v>
      </c>
      <c r="BL225" s="21" t="s">
        <v>537</v>
      </c>
      <c r="BM225" s="197" t="s">
        <v>2846</v>
      </c>
    </row>
    <row r="226" spans="1:65" s="2" customFormat="1" ht="24.2" customHeight="1">
      <c r="A226" s="38"/>
      <c r="B226" s="39"/>
      <c r="C226" s="186" t="s">
        <v>1678</v>
      </c>
      <c r="D226" s="186" t="s">
        <v>533</v>
      </c>
      <c r="E226" s="187" t="s">
        <v>5456</v>
      </c>
      <c r="F226" s="188" t="s">
        <v>5457</v>
      </c>
      <c r="G226" s="189" t="s">
        <v>5219</v>
      </c>
      <c r="H226" s="190">
        <v>10</v>
      </c>
      <c r="I226" s="191"/>
      <c r="J226" s="192">
        <f t="shared" si="50"/>
        <v>0</v>
      </c>
      <c r="K226" s="188" t="s">
        <v>19</v>
      </c>
      <c r="L226" s="43"/>
      <c r="M226" s="193" t="s">
        <v>19</v>
      </c>
      <c r="N226" s="194" t="s">
        <v>44</v>
      </c>
      <c r="O226" s="68"/>
      <c r="P226" s="195">
        <f t="shared" si="51"/>
        <v>0</v>
      </c>
      <c r="Q226" s="195">
        <v>0</v>
      </c>
      <c r="R226" s="195">
        <f t="shared" si="52"/>
        <v>0</v>
      </c>
      <c r="S226" s="195">
        <v>0</v>
      </c>
      <c r="T226" s="196">
        <f t="shared" si="53"/>
        <v>0</v>
      </c>
      <c r="U226" s="38"/>
      <c r="V226" s="38"/>
      <c r="W226" s="38"/>
      <c r="X226" s="38"/>
      <c r="Y226" s="38"/>
      <c r="Z226" s="38"/>
      <c r="AA226" s="38"/>
      <c r="AB226" s="38"/>
      <c r="AC226" s="38"/>
      <c r="AD226" s="38"/>
      <c r="AE226" s="38"/>
      <c r="AR226" s="197" t="s">
        <v>537</v>
      </c>
      <c r="AT226" s="197" t="s">
        <v>533</v>
      </c>
      <c r="AU226" s="197" t="s">
        <v>573</v>
      </c>
      <c r="AY226" s="21" t="s">
        <v>525</v>
      </c>
      <c r="BE226" s="198">
        <f t="shared" si="54"/>
        <v>0</v>
      </c>
      <c r="BF226" s="198">
        <f t="shared" si="55"/>
        <v>0</v>
      </c>
      <c r="BG226" s="198">
        <f t="shared" si="56"/>
        <v>0</v>
      </c>
      <c r="BH226" s="198">
        <f t="shared" si="57"/>
        <v>0</v>
      </c>
      <c r="BI226" s="198">
        <f t="shared" si="58"/>
        <v>0</v>
      </c>
      <c r="BJ226" s="21" t="s">
        <v>85</v>
      </c>
      <c r="BK226" s="198">
        <f t="shared" si="59"/>
        <v>0</v>
      </c>
      <c r="BL226" s="21" t="s">
        <v>537</v>
      </c>
      <c r="BM226" s="197" t="s">
        <v>2856</v>
      </c>
    </row>
    <row r="227" spans="1:65" s="2" customFormat="1" ht="16.5" customHeight="1">
      <c r="A227" s="38"/>
      <c r="B227" s="39"/>
      <c r="C227" s="186" t="s">
        <v>1683</v>
      </c>
      <c r="D227" s="186" t="s">
        <v>533</v>
      </c>
      <c r="E227" s="187" t="s">
        <v>5458</v>
      </c>
      <c r="F227" s="188" t="s">
        <v>5459</v>
      </c>
      <c r="G227" s="189" t="s">
        <v>5219</v>
      </c>
      <c r="H227" s="190">
        <v>9</v>
      </c>
      <c r="I227" s="191"/>
      <c r="J227" s="192">
        <f t="shared" si="50"/>
        <v>0</v>
      </c>
      <c r="K227" s="188" t="s">
        <v>19</v>
      </c>
      <c r="L227" s="43"/>
      <c r="M227" s="193" t="s">
        <v>19</v>
      </c>
      <c r="N227" s="194" t="s">
        <v>44</v>
      </c>
      <c r="O227" s="68"/>
      <c r="P227" s="195">
        <f t="shared" si="51"/>
        <v>0</v>
      </c>
      <c r="Q227" s="195">
        <v>0</v>
      </c>
      <c r="R227" s="195">
        <f t="shared" si="52"/>
        <v>0</v>
      </c>
      <c r="S227" s="195">
        <v>0</v>
      </c>
      <c r="T227" s="196">
        <f t="shared" si="53"/>
        <v>0</v>
      </c>
      <c r="U227" s="38"/>
      <c r="V227" s="38"/>
      <c r="W227" s="38"/>
      <c r="X227" s="38"/>
      <c r="Y227" s="38"/>
      <c r="Z227" s="38"/>
      <c r="AA227" s="38"/>
      <c r="AB227" s="38"/>
      <c r="AC227" s="38"/>
      <c r="AD227" s="38"/>
      <c r="AE227" s="38"/>
      <c r="AR227" s="197" t="s">
        <v>537</v>
      </c>
      <c r="AT227" s="197" t="s">
        <v>533</v>
      </c>
      <c r="AU227" s="197" t="s">
        <v>573</v>
      </c>
      <c r="AY227" s="21" t="s">
        <v>525</v>
      </c>
      <c r="BE227" s="198">
        <f t="shared" si="54"/>
        <v>0</v>
      </c>
      <c r="BF227" s="198">
        <f t="shared" si="55"/>
        <v>0</v>
      </c>
      <c r="BG227" s="198">
        <f t="shared" si="56"/>
        <v>0</v>
      </c>
      <c r="BH227" s="198">
        <f t="shared" si="57"/>
        <v>0</v>
      </c>
      <c r="BI227" s="198">
        <f t="shared" si="58"/>
        <v>0</v>
      </c>
      <c r="BJ227" s="21" t="s">
        <v>85</v>
      </c>
      <c r="BK227" s="198">
        <f t="shared" si="59"/>
        <v>0</v>
      </c>
      <c r="BL227" s="21" t="s">
        <v>537</v>
      </c>
      <c r="BM227" s="197" t="s">
        <v>2866</v>
      </c>
    </row>
    <row r="228" spans="1:65" s="2" customFormat="1" ht="24.2" customHeight="1">
      <c r="A228" s="38"/>
      <c r="B228" s="39"/>
      <c r="C228" s="186" t="s">
        <v>1689</v>
      </c>
      <c r="D228" s="186" t="s">
        <v>533</v>
      </c>
      <c r="E228" s="187" t="s">
        <v>5460</v>
      </c>
      <c r="F228" s="188" t="s">
        <v>5461</v>
      </c>
      <c r="G228" s="189" t="s">
        <v>5219</v>
      </c>
      <c r="H228" s="190">
        <v>7</v>
      </c>
      <c r="I228" s="191"/>
      <c r="J228" s="192">
        <f t="shared" si="50"/>
        <v>0</v>
      </c>
      <c r="K228" s="188" t="s">
        <v>19</v>
      </c>
      <c r="L228" s="43"/>
      <c r="M228" s="193" t="s">
        <v>19</v>
      </c>
      <c r="N228" s="194" t="s">
        <v>44</v>
      </c>
      <c r="O228" s="68"/>
      <c r="P228" s="195">
        <f t="shared" si="51"/>
        <v>0</v>
      </c>
      <c r="Q228" s="195">
        <v>0</v>
      </c>
      <c r="R228" s="195">
        <f t="shared" si="52"/>
        <v>0</v>
      </c>
      <c r="S228" s="195">
        <v>0</v>
      </c>
      <c r="T228" s="196">
        <f t="shared" si="53"/>
        <v>0</v>
      </c>
      <c r="U228" s="38"/>
      <c r="V228" s="38"/>
      <c r="W228" s="38"/>
      <c r="X228" s="38"/>
      <c r="Y228" s="38"/>
      <c r="Z228" s="38"/>
      <c r="AA228" s="38"/>
      <c r="AB228" s="38"/>
      <c r="AC228" s="38"/>
      <c r="AD228" s="38"/>
      <c r="AE228" s="38"/>
      <c r="AR228" s="197" t="s">
        <v>537</v>
      </c>
      <c r="AT228" s="197" t="s">
        <v>533</v>
      </c>
      <c r="AU228" s="197" t="s">
        <v>573</v>
      </c>
      <c r="AY228" s="21" t="s">
        <v>525</v>
      </c>
      <c r="BE228" s="198">
        <f t="shared" si="54"/>
        <v>0</v>
      </c>
      <c r="BF228" s="198">
        <f t="shared" si="55"/>
        <v>0</v>
      </c>
      <c r="BG228" s="198">
        <f t="shared" si="56"/>
        <v>0</v>
      </c>
      <c r="BH228" s="198">
        <f t="shared" si="57"/>
        <v>0</v>
      </c>
      <c r="BI228" s="198">
        <f t="shared" si="58"/>
        <v>0</v>
      </c>
      <c r="BJ228" s="21" t="s">
        <v>85</v>
      </c>
      <c r="BK228" s="198">
        <f t="shared" si="59"/>
        <v>0</v>
      </c>
      <c r="BL228" s="21" t="s">
        <v>537</v>
      </c>
      <c r="BM228" s="197" t="s">
        <v>2876</v>
      </c>
    </row>
    <row r="229" spans="1:65" s="2" customFormat="1" ht="21.75" customHeight="1">
      <c r="A229" s="38"/>
      <c r="B229" s="39"/>
      <c r="C229" s="186" t="s">
        <v>1697</v>
      </c>
      <c r="D229" s="186" t="s">
        <v>533</v>
      </c>
      <c r="E229" s="187" t="s">
        <v>5462</v>
      </c>
      <c r="F229" s="188" t="s">
        <v>5463</v>
      </c>
      <c r="G229" s="189" t="s">
        <v>5219</v>
      </c>
      <c r="H229" s="190">
        <v>3</v>
      </c>
      <c r="I229" s="191"/>
      <c r="J229" s="192">
        <f t="shared" si="50"/>
        <v>0</v>
      </c>
      <c r="K229" s="188" t="s">
        <v>19</v>
      </c>
      <c r="L229" s="43"/>
      <c r="M229" s="193" t="s">
        <v>19</v>
      </c>
      <c r="N229" s="194" t="s">
        <v>44</v>
      </c>
      <c r="O229" s="68"/>
      <c r="P229" s="195">
        <f t="shared" si="51"/>
        <v>0</v>
      </c>
      <c r="Q229" s="195">
        <v>0</v>
      </c>
      <c r="R229" s="195">
        <f t="shared" si="52"/>
        <v>0</v>
      </c>
      <c r="S229" s="195">
        <v>0</v>
      </c>
      <c r="T229" s="196">
        <f t="shared" si="53"/>
        <v>0</v>
      </c>
      <c r="U229" s="38"/>
      <c r="V229" s="38"/>
      <c r="W229" s="38"/>
      <c r="X229" s="38"/>
      <c r="Y229" s="38"/>
      <c r="Z229" s="38"/>
      <c r="AA229" s="38"/>
      <c r="AB229" s="38"/>
      <c r="AC229" s="38"/>
      <c r="AD229" s="38"/>
      <c r="AE229" s="38"/>
      <c r="AR229" s="197" t="s">
        <v>537</v>
      </c>
      <c r="AT229" s="197" t="s">
        <v>533</v>
      </c>
      <c r="AU229" s="197" t="s">
        <v>573</v>
      </c>
      <c r="AY229" s="21" t="s">
        <v>525</v>
      </c>
      <c r="BE229" s="198">
        <f t="shared" si="54"/>
        <v>0</v>
      </c>
      <c r="BF229" s="198">
        <f t="shared" si="55"/>
        <v>0</v>
      </c>
      <c r="BG229" s="198">
        <f t="shared" si="56"/>
        <v>0</v>
      </c>
      <c r="BH229" s="198">
        <f t="shared" si="57"/>
        <v>0</v>
      </c>
      <c r="BI229" s="198">
        <f t="shared" si="58"/>
        <v>0</v>
      </c>
      <c r="BJ229" s="21" t="s">
        <v>85</v>
      </c>
      <c r="BK229" s="198">
        <f t="shared" si="59"/>
        <v>0</v>
      </c>
      <c r="BL229" s="21" t="s">
        <v>537</v>
      </c>
      <c r="BM229" s="197" t="s">
        <v>2891</v>
      </c>
    </row>
    <row r="230" spans="1:65" s="2" customFormat="1" ht="16.5" customHeight="1">
      <c r="A230" s="38"/>
      <c r="B230" s="39"/>
      <c r="C230" s="186" t="s">
        <v>1702</v>
      </c>
      <c r="D230" s="186" t="s">
        <v>533</v>
      </c>
      <c r="E230" s="187" t="s">
        <v>5464</v>
      </c>
      <c r="F230" s="188" t="s">
        <v>5465</v>
      </c>
      <c r="G230" s="189" t="s">
        <v>5219</v>
      </c>
      <c r="H230" s="190">
        <v>29</v>
      </c>
      <c r="I230" s="191"/>
      <c r="J230" s="192">
        <f t="shared" si="50"/>
        <v>0</v>
      </c>
      <c r="K230" s="188" t="s">
        <v>19</v>
      </c>
      <c r="L230" s="43"/>
      <c r="M230" s="193" t="s">
        <v>19</v>
      </c>
      <c r="N230" s="194" t="s">
        <v>44</v>
      </c>
      <c r="O230" s="68"/>
      <c r="P230" s="195">
        <f t="shared" si="51"/>
        <v>0</v>
      </c>
      <c r="Q230" s="195">
        <v>0</v>
      </c>
      <c r="R230" s="195">
        <f t="shared" si="52"/>
        <v>0</v>
      </c>
      <c r="S230" s="195">
        <v>0</v>
      </c>
      <c r="T230" s="196">
        <f t="shared" si="53"/>
        <v>0</v>
      </c>
      <c r="U230" s="38"/>
      <c r="V230" s="38"/>
      <c r="W230" s="38"/>
      <c r="X230" s="38"/>
      <c r="Y230" s="38"/>
      <c r="Z230" s="38"/>
      <c r="AA230" s="38"/>
      <c r="AB230" s="38"/>
      <c r="AC230" s="38"/>
      <c r="AD230" s="38"/>
      <c r="AE230" s="38"/>
      <c r="AR230" s="197" t="s">
        <v>537</v>
      </c>
      <c r="AT230" s="197" t="s">
        <v>533</v>
      </c>
      <c r="AU230" s="197" t="s">
        <v>573</v>
      </c>
      <c r="AY230" s="21" t="s">
        <v>525</v>
      </c>
      <c r="BE230" s="198">
        <f t="shared" si="54"/>
        <v>0</v>
      </c>
      <c r="BF230" s="198">
        <f t="shared" si="55"/>
        <v>0</v>
      </c>
      <c r="BG230" s="198">
        <f t="shared" si="56"/>
        <v>0</v>
      </c>
      <c r="BH230" s="198">
        <f t="shared" si="57"/>
        <v>0</v>
      </c>
      <c r="BI230" s="198">
        <f t="shared" si="58"/>
        <v>0</v>
      </c>
      <c r="BJ230" s="21" t="s">
        <v>85</v>
      </c>
      <c r="BK230" s="198">
        <f t="shared" si="59"/>
        <v>0</v>
      </c>
      <c r="BL230" s="21" t="s">
        <v>537</v>
      </c>
      <c r="BM230" s="197" t="s">
        <v>2901</v>
      </c>
    </row>
    <row r="231" spans="1:65" s="2" customFormat="1" ht="21.75" customHeight="1">
      <c r="A231" s="38"/>
      <c r="B231" s="39"/>
      <c r="C231" s="186" t="s">
        <v>1728</v>
      </c>
      <c r="D231" s="186" t="s">
        <v>533</v>
      </c>
      <c r="E231" s="187" t="s">
        <v>5466</v>
      </c>
      <c r="F231" s="188" t="s">
        <v>5467</v>
      </c>
      <c r="G231" s="189" t="s">
        <v>5219</v>
      </c>
      <c r="H231" s="190">
        <v>56</v>
      </c>
      <c r="I231" s="191"/>
      <c r="J231" s="192">
        <f t="shared" si="50"/>
        <v>0</v>
      </c>
      <c r="K231" s="188" t="s">
        <v>19</v>
      </c>
      <c r="L231" s="43"/>
      <c r="M231" s="193" t="s">
        <v>19</v>
      </c>
      <c r="N231" s="194" t="s">
        <v>44</v>
      </c>
      <c r="O231" s="68"/>
      <c r="P231" s="195">
        <f t="shared" si="51"/>
        <v>0</v>
      </c>
      <c r="Q231" s="195">
        <v>0</v>
      </c>
      <c r="R231" s="195">
        <f t="shared" si="52"/>
        <v>0</v>
      </c>
      <c r="S231" s="195">
        <v>0</v>
      </c>
      <c r="T231" s="196">
        <f t="shared" si="53"/>
        <v>0</v>
      </c>
      <c r="U231" s="38"/>
      <c r="V231" s="38"/>
      <c r="W231" s="38"/>
      <c r="X231" s="38"/>
      <c r="Y231" s="38"/>
      <c r="Z231" s="38"/>
      <c r="AA231" s="38"/>
      <c r="AB231" s="38"/>
      <c r="AC231" s="38"/>
      <c r="AD231" s="38"/>
      <c r="AE231" s="38"/>
      <c r="AR231" s="197" t="s">
        <v>537</v>
      </c>
      <c r="AT231" s="197" t="s">
        <v>533</v>
      </c>
      <c r="AU231" s="197" t="s">
        <v>573</v>
      </c>
      <c r="AY231" s="21" t="s">
        <v>525</v>
      </c>
      <c r="BE231" s="198">
        <f t="shared" si="54"/>
        <v>0</v>
      </c>
      <c r="BF231" s="198">
        <f t="shared" si="55"/>
        <v>0</v>
      </c>
      <c r="BG231" s="198">
        <f t="shared" si="56"/>
        <v>0</v>
      </c>
      <c r="BH231" s="198">
        <f t="shared" si="57"/>
        <v>0</v>
      </c>
      <c r="BI231" s="198">
        <f t="shared" si="58"/>
        <v>0</v>
      </c>
      <c r="BJ231" s="21" t="s">
        <v>85</v>
      </c>
      <c r="BK231" s="198">
        <f t="shared" si="59"/>
        <v>0</v>
      </c>
      <c r="BL231" s="21" t="s">
        <v>537</v>
      </c>
      <c r="BM231" s="197" t="s">
        <v>2915</v>
      </c>
    </row>
    <row r="232" spans="1:65" s="2" customFormat="1" ht="16.5" customHeight="1">
      <c r="A232" s="38"/>
      <c r="B232" s="39"/>
      <c r="C232" s="186" t="s">
        <v>1739</v>
      </c>
      <c r="D232" s="186" t="s">
        <v>533</v>
      </c>
      <c r="E232" s="187" t="s">
        <v>5468</v>
      </c>
      <c r="F232" s="188" t="s">
        <v>5469</v>
      </c>
      <c r="G232" s="189" t="s">
        <v>5219</v>
      </c>
      <c r="H232" s="190">
        <v>22</v>
      </c>
      <c r="I232" s="191"/>
      <c r="J232" s="192">
        <f t="shared" si="50"/>
        <v>0</v>
      </c>
      <c r="K232" s="188" t="s">
        <v>19</v>
      </c>
      <c r="L232" s="43"/>
      <c r="M232" s="193" t="s">
        <v>19</v>
      </c>
      <c r="N232" s="194" t="s">
        <v>44</v>
      </c>
      <c r="O232" s="68"/>
      <c r="P232" s="195">
        <f t="shared" si="51"/>
        <v>0</v>
      </c>
      <c r="Q232" s="195">
        <v>0</v>
      </c>
      <c r="R232" s="195">
        <f t="shared" si="52"/>
        <v>0</v>
      </c>
      <c r="S232" s="195">
        <v>0</v>
      </c>
      <c r="T232" s="196">
        <f t="shared" si="53"/>
        <v>0</v>
      </c>
      <c r="U232" s="38"/>
      <c r="V232" s="38"/>
      <c r="W232" s="38"/>
      <c r="X232" s="38"/>
      <c r="Y232" s="38"/>
      <c r="Z232" s="38"/>
      <c r="AA232" s="38"/>
      <c r="AB232" s="38"/>
      <c r="AC232" s="38"/>
      <c r="AD232" s="38"/>
      <c r="AE232" s="38"/>
      <c r="AR232" s="197" t="s">
        <v>537</v>
      </c>
      <c r="AT232" s="197" t="s">
        <v>533</v>
      </c>
      <c r="AU232" s="197" t="s">
        <v>573</v>
      </c>
      <c r="AY232" s="21" t="s">
        <v>525</v>
      </c>
      <c r="BE232" s="198">
        <f t="shared" si="54"/>
        <v>0</v>
      </c>
      <c r="BF232" s="198">
        <f t="shared" si="55"/>
        <v>0</v>
      </c>
      <c r="BG232" s="198">
        <f t="shared" si="56"/>
        <v>0</v>
      </c>
      <c r="BH232" s="198">
        <f t="shared" si="57"/>
        <v>0</v>
      </c>
      <c r="BI232" s="198">
        <f t="shared" si="58"/>
        <v>0</v>
      </c>
      <c r="BJ232" s="21" t="s">
        <v>85</v>
      </c>
      <c r="BK232" s="198">
        <f t="shared" si="59"/>
        <v>0</v>
      </c>
      <c r="BL232" s="21" t="s">
        <v>537</v>
      </c>
      <c r="BM232" s="197" t="s">
        <v>2930</v>
      </c>
    </row>
    <row r="233" spans="1:65" s="2" customFormat="1" ht="44.25" customHeight="1">
      <c r="A233" s="38"/>
      <c r="B233" s="39"/>
      <c r="C233" s="186" t="s">
        <v>1743</v>
      </c>
      <c r="D233" s="186" t="s">
        <v>533</v>
      </c>
      <c r="E233" s="187" t="s">
        <v>5470</v>
      </c>
      <c r="F233" s="188" t="s">
        <v>5471</v>
      </c>
      <c r="G233" s="189" t="s">
        <v>5219</v>
      </c>
      <c r="H233" s="190">
        <v>8</v>
      </c>
      <c r="I233" s="191"/>
      <c r="J233" s="192">
        <f t="shared" si="50"/>
        <v>0</v>
      </c>
      <c r="K233" s="188" t="s">
        <v>19</v>
      </c>
      <c r="L233" s="43"/>
      <c r="M233" s="193" t="s">
        <v>19</v>
      </c>
      <c r="N233" s="194" t="s">
        <v>44</v>
      </c>
      <c r="O233" s="68"/>
      <c r="P233" s="195">
        <f t="shared" si="51"/>
        <v>0</v>
      </c>
      <c r="Q233" s="195">
        <v>0</v>
      </c>
      <c r="R233" s="195">
        <f t="shared" si="52"/>
        <v>0</v>
      </c>
      <c r="S233" s="195">
        <v>0</v>
      </c>
      <c r="T233" s="196">
        <f t="shared" si="53"/>
        <v>0</v>
      </c>
      <c r="U233" s="38"/>
      <c r="V233" s="38"/>
      <c r="W233" s="38"/>
      <c r="X233" s="38"/>
      <c r="Y233" s="38"/>
      <c r="Z233" s="38"/>
      <c r="AA233" s="38"/>
      <c r="AB233" s="38"/>
      <c r="AC233" s="38"/>
      <c r="AD233" s="38"/>
      <c r="AE233" s="38"/>
      <c r="AR233" s="197" t="s">
        <v>537</v>
      </c>
      <c r="AT233" s="197" t="s">
        <v>533</v>
      </c>
      <c r="AU233" s="197" t="s">
        <v>573</v>
      </c>
      <c r="AY233" s="21" t="s">
        <v>525</v>
      </c>
      <c r="BE233" s="198">
        <f t="shared" si="54"/>
        <v>0</v>
      </c>
      <c r="BF233" s="198">
        <f t="shared" si="55"/>
        <v>0</v>
      </c>
      <c r="BG233" s="198">
        <f t="shared" si="56"/>
        <v>0</v>
      </c>
      <c r="BH233" s="198">
        <f t="shared" si="57"/>
        <v>0</v>
      </c>
      <c r="BI233" s="198">
        <f t="shared" si="58"/>
        <v>0</v>
      </c>
      <c r="BJ233" s="21" t="s">
        <v>85</v>
      </c>
      <c r="BK233" s="198">
        <f t="shared" si="59"/>
        <v>0</v>
      </c>
      <c r="BL233" s="21" t="s">
        <v>537</v>
      </c>
      <c r="BM233" s="197" t="s">
        <v>2942</v>
      </c>
    </row>
    <row r="234" spans="1:65" s="2" customFormat="1" ht="24.2" customHeight="1">
      <c r="A234" s="38"/>
      <c r="B234" s="39"/>
      <c r="C234" s="186" t="s">
        <v>1749</v>
      </c>
      <c r="D234" s="186" t="s">
        <v>533</v>
      </c>
      <c r="E234" s="187" t="s">
        <v>5472</v>
      </c>
      <c r="F234" s="188" t="s">
        <v>5473</v>
      </c>
      <c r="G234" s="189" t="s">
        <v>5219</v>
      </c>
      <c r="H234" s="190">
        <v>1</v>
      </c>
      <c r="I234" s="191"/>
      <c r="J234" s="192">
        <f t="shared" si="50"/>
        <v>0</v>
      </c>
      <c r="K234" s="188" t="s">
        <v>19</v>
      </c>
      <c r="L234" s="43"/>
      <c r="M234" s="193" t="s">
        <v>19</v>
      </c>
      <c r="N234" s="194" t="s">
        <v>44</v>
      </c>
      <c r="O234" s="68"/>
      <c r="P234" s="195">
        <f t="shared" si="51"/>
        <v>0</v>
      </c>
      <c r="Q234" s="195">
        <v>0</v>
      </c>
      <c r="R234" s="195">
        <f t="shared" si="52"/>
        <v>0</v>
      </c>
      <c r="S234" s="195">
        <v>0</v>
      </c>
      <c r="T234" s="196">
        <f t="shared" si="53"/>
        <v>0</v>
      </c>
      <c r="U234" s="38"/>
      <c r="V234" s="38"/>
      <c r="W234" s="38"/>
      <c r="X234" s="38"/>
      <c r="Y234" s="38"/>
      <c r="Z234" s="38"/>
      <c r="AA234" s="38"/>
      <c r="AB234" s="38"/>
      <c r="AC234" s="38"/>
      <c r="AD234" s="38"/>
      <c r="AE234" s="38"/>
      <c r="AR234" s="197" t="s">
        <v>537</v>
      </c>
      <c r="AT234" s="197" t="s">
        <v>533</v>
      </c>
      <c r="AU234" s="197" t="s">
        <v>573</v>
      </c>
      <c r="AY234" s="21" t="s">
        <v>525</v>
      </c>
      <c r="BE234" s="198">
        <f t="shared" si="54"/>
        <v>0</v>
      </c>
      <c r="BF234" s="198">
        <f t="shared" si="55"/>
        <v>0</v>
      </c>
      <c r="BG234" s="198">
        <f t="shared" si="56"/>
        <v>0</v>
      </c>
      <c r="BH234" s="198">
        <f t="shared" si="57"/>
        <v>0</v>
      </c>
      <c r="BI234" s="198">
        <f t="shared" si="58"/>
        <v>0</v>
      </c>
      <c r="BJ234" s="21" t="s">
        <v>85</v>
      </c>
      <c r="BK234" s="198">
        <f t="shared" si="59"/>
        <v>0</v>
      </c>
      <c r="BL234" s="21" t="s">
        <v>537</v>
      </c>
      <c r="BM234" s="197" t="s">
        <v>2954</v>
      </c>
    </row>
    <row r="235" spans="1:65" s="2" customFormat="1" ht="24.2" customHeight="1">
      <c r="A235" s="38"/>
      <c r="B235" s="39"/>
      <c r="C235" s="186" t="s">
        <v>1763</v>
      </c>
      <c r="D235" s="186" t="s">
        <v>533</v>
      </c>
      <c r="E235" s="187" t="s">
        <v>5474</v>
      </c>
      <c r="F235" s="188" t="s">
        <v>5337</v>
      </c>
      <c r="G235" s="189" t="s">
        <v>128</v>
      </c>
      <c r="H235" s="190">
        <v>100</v>
      </c>
      <c r="I235" s="191"/>
      <c r="J235" s="192">
        <f t="shared" si="50"/>
        <v>0</v>
      </c>
      <c r="K235" s="188" t="s">
        <v>19</v>
      </c>
      <c r="L235" s="43"/>
      <c r="M235" s="193" t="s">
        <v>19</v>
      </c>
      <c r="N235" s="194" t="s">
        <v>44</v>
      </c>
      <c r="O235" s="68"/>
      <c r="P235" s="195">
        <f t="shared" si="51"/>
        <v>0</v>
      </c>
      <c r="Q235" s="195">
        <v>0</v>
      </c>
      <c r="R235" s="195">
        <f t="shared" si="52"/>
        <v>0</v>
      </c>
      <c r="S235" s="195">
        <v>0</v>
      </c>
      <c r="T235" s="196">
        <f t="shared" si="53"/>
        <v>0</v>
      </c>
      <c r="U235" s="38"/>
      <c r="V235" s="38"/>
      <c r="W235" s="38"/>
      <c r="X235" s="38"/>
      <c r="Y235" s="38"/>
      <c r="Z235" s="38"/>
      <c r="AA235" s="38"/>
      <c r="AB235" s="38"/>
      <c r="AC235" s="38"/>
      <c r="AD235" s="38"/>
      <c r="AE235" s="38"/>
      <c r="AR235" s="197" t="s">
        <v>537</v>
      </c>
      <c r="AT235" s="197" t="s">
        <v>533</v>
      </c>
      <c r="AU235" s="197" t="s">
        <v>573</v>
      </c>
      <c r="AY235" s="21" t="s">
        <v>525</v>
      </c>
      <c r="BE235" s="198">
        <f t="shared" si="54"/>
        <v>0</v>
      </c>
      <c r="BF235" s="198">
        <f t="shared" si="55"/>
        <v>0</v>
      </c>
      <c r="BG235" s="198">
        <f t="shared" si="56"/>
        <v>0</v>
      </c>
      <c r="BH235" s="198">
        <f t="shared" si="57"/>
        <v>0</v>
      </c>
      <c r="BI235" s="198">
        <f t="shared" si="58"/>
        <v>0</v>
      </c>
      <c r="BJ235" s="21" t="s">
        <v>85</v>
      </c>
      <c r="BK235" s="198">
        <f t="shared" si="59"/>
        <v>0</v>
      </c>
      <c r="BL235" s="21" t="s">
        <v>537</v>
      </c>
      <c r="BM235" s="197" t="s">
        <v>2965</v>
      </c>
    </row>
    <row r="236" spans="1:65" s="2" customFormat="1" ht="16.5" customHeight="1">
      <c r="A236" s="38"/>
      <c r="B236" s="39"/>
      <c r="C236" s="186" t="s">
        <v>1768</v>
      </c>
      <c r="D236" s="186" t="s">
        <v>533</v>
      </c>
      <c r="E236" s="187" t="s">
        <v>5475</v>
      </c>
      <c r="F236" s="188" t="s">
        <v>5476</v>
      </c>
      <c r="G236" s="189" t="s">
        <v>128</v>
      </c>
      <c r="H236" s="190">
        <v>10</v>
      </c>
      <c r="I236" s="191"/>
      <c r="J236" s="192">
        <f t="shared" si="50"/>
        <v>0</v>
      </c>
      <c r="K236" s="188" t="s">
        <v>19</v>
      </c>
      <c r="L236" s="43"/>
      <c r="M236" s="193" t="s">
        <v>19</v>
      </c>
      <c r="N236" s="194" t="s">
        <v>44</v>
      </c>
      <c r="O236" s="68"/>
      <c r="P236" s="195">
        <f t="shared" si="51"/>
        <v>0</v>
      </c>
      <c r="Q236" s="195">
        <v>0</v>
      </c>
      <c r="R236" s="195">
        <f t="shared" si="52"/>
        <v>0</v>
      </c>
      <c r="S236" s="195">
        <v>0</v>
      </c>
      <c r="T236" s="196">
        <f t="shared" si="53"/>
        <v>0</v>
      </c>
      <c r="U236" s="38"/>
      <c r="V236" s="38"/>
      <c r="W236" s="38"/>
      <c r="X236" s="38"/>
      <c r="Y236" s="38"/>
      <c r="Z236" s="38"/>
      <c r="AA236" s="38"/>
      <c r="AB236" s="38"/>
      <c r="AC236" s="38"/>
      <c r="AD236" s="38"/>
      <c r="AE236" s="38"/>
      <c r="AR236" s="197" t="s">
        <v>537</v>
      </c>
      <c r="AT236" s="197" t="s">
        <v>533</v>
      </c>
      <c r="AU236" s="197" t="s">
        <v>573</v>
      </c>
      <c r="AY236" s="21" t="s">
        <v>525</v>
      </c>
      <c r="BE236" s="198">
        <f t="shared" si="54"/>
        <v>0</v>
      </c>
      <c r="BF236" s="198">
        <f t="shared" si="55"/>
        <v>0</v>
      </c>
      <c r="BG236" s="198">
        <f t="shared" si="56"/>
        <v>0</v>
      </c>
      <c r="BH236" s="198">
        <f t="shared" si="57"/>
        <v>0</v>
      </c>
      <c r="BI236" s="198">
        <f t="shared" si="58"/>
        <v>0</v>
      </c>
      <c r="BJ236" s="21" t="s">
        <v>85</v>
      </c>
      <c r="BK236" s="198">
        <f t="shared" si="59"/>
        <v>0</v>
      </c>
      <c r="BL236" s="21" t="s">
        <v>537</v>
      </c>
      <c r="BM236" s="197" t="s">
        <v>2987</v>
      </c>
    </row>
    <row r="237" spans="1:65" s="2" customFormat="1" ht="16.5" customHeight="1">
      <c r="A237" s="38"/>
      <c r="B237" s="39"/>
      <c r="C237" s="186" t="s">
        <v>1779</v>
      </c>
      <c r="D237" s="186" t="s">
        <v>533</v>
      </c>
      <c r="E237" s="187" t="s">
        <v>5477</v>
      </c>
      <c r="F237" s="188" t="s">
        <v>5478</v>
      </c>
      <c r="G237" s="189" t="s">
        <v>5219</v>
      </c>
      <c r="H237" s="190">
        <v>100</v>
      </c>
      <c r="I237" s="191"/>
      <c r="J237" s="192">
        <f t="shared" si="50"/>
        <v>0</v>
      </c>
      <c r="K237" s="188" t="s">
        <v>19</v>
      </c>
      <c r="L237" s="43"/>
      <c r="M237" s="193" t="s">
        <v>19</v>
      </c>
      <c r="N237" s="194" t="s">
        <v>44</v>
      </c>
      <c r="O237" s="68"/>
      <c r="P237" s="195">
        <f t="shared" si="51"/>
        <v>0</v>
      </c>
      <c r="Q237" s="195">
        <v>0</v>
      </c>
      <c r="R237" s="195">
        <f t="shared" si="52"/>
        <v>0</v>
      </c>
      <c r="S237" s="195">
        <v>0</v>
      </c>
      <c r="T237" s="196">
        <f t="shared" si="53"/>
        <v>0</v>
      </c>
      <c r="U237" s="38"/>
      <c r="V237" s="38"/>
      <c r="W237" s="38"/>
      <c r="X237" s="38"/>
      <c r="Y237" s="38"/>
      <c r="Z237" s="38"/>
      <c r="AA237" s="38"/>
      <c r="AB237" s="38"/>
      <c r="AC237" s="38"/>
      <c r="AD237" s="38"/>
      <c r="AE237" s="38"/>
      <c r="AR237" s="197" t="s">
        <v>537</v>
      </c>
      <c r="AT237" s="197" t="s">
        <v>533</v>
      </c>
      <c r="AU237" s="197" t="s">
        <v>573</v>
      </c>
      <c r="AY237" s="21" t="s">
        <v>525</v>
      </c>
      <c r="BE237" s="198">
        <f t="shared" si="54"/>
        <v>0</v>
      </c>
      <c r="BF237" s="198">
        <f t="shared" si="55"/>
        <v>0</v>
      </c>
      <c r="BG237" s="198">
        <f t="shared" si="56"/>
        <v>0</v>
      </c>
      <c r="BH237" s="198">
        <f t="shared" si="57"/>
        <v>0</v>
      </c>
      <c r="BI237" s="198">
        <f t="shared" si="58"/>
        <v>0</v>
      </c>
      <c r="BJ237" s="21" t="s">
        <v>85</v>
      </c>
      <c r="BK237" s="198">
        <f t="shared" si="59"/>
        <v>0</v>
      </c>
      <c r="BL237" s="21" t="s">
        <v>537</v>
      </c>
      <c r="BM237" s="197" t="s">
        <v>2999</v>
      </c>
    </row>
    <row r="238" spans="1:65" s="2" customFormat="1" ht="16.5" customHeight="1">
      <c r="A238" s="38"/>
      <c r="B238" s="39"/>
      <c r="C238" s="186" t="s">
        <v>1785</v>
      </c>
      <c r="D238" s="186" t="s">
        <v>533</v>
      </c>
      <c r="E238" s="187" t="s">
        <v>5479</v>
      </c>
      <c r="F238" s="188" t="s">
        <v>5480</v>
      </c>
      <c r="G238" s="189" t="s">
        <v>5219</v>
      </c>
      <c r="H238" s="190">
        <v>3</v>
      </c>
      <c r="I238" s="191"/>
      <c r="J238" s="192">
        <f t="shared" si="50"/>
        <v>0</v>
      </c>
      <c r="K238" s="188" t="s">
        <v>19</v>
      </c>
      <c r="L238" s="43"/>
      <c r="M238" s="193" t="s">
        <v>19</v>
      </c>
      <c r="N238" s="194" t="s">
        <v>44</v>
      </c>
      <c r="O238" s="68"/>
      <c r="P238" s="195">
        <f t="shared" si="51"/>
        <v>0</v>
      </c>
      <c r="Q238" s="195">
        <v>0</v>
      </c>
      <c r="R238" s="195">
        <f t="shared" si="52"/>
        <v>0</v>
      </c>
      <c r="S238" s="195">
        <v>0</v>
      </c>
      <c r="T238" s="196">
        <f t="shared" si="53"/>
        <v>0</v>
      </c>
      <c r="U238" s="38"/>
      <c r="V238" s="38"/>
      <c r="W238" s="38"/>
      <c r="X238" s="38"/>
      <c r="Y238" s="38"/>
      <c r="Z238" s="38"/>
      <c r="AA238" s="38"/>
      <c r="AB238" s="38"/>
      <c r="AC238" s="38"/>
      <c r="AD238" s="38"/>
      <c r="AE238" s="38"/>
      <c r="AR238" s="197" t="s">
        <v>537</v>
      </c>
      <c r="AT238" s="197" t="s">
        <v>533</v>
      </c>
      <c r="AU238" s="197" t="s">
        <v>573</v>
      </c>
      <c r="AY238" s="21" t="s">
        <v>525</v>
      </c>
      <c r="BE238" s="198">
        <f t="shared" si="54"/>
        <v>0</v>
      </c>
      <c r="BF238" s="198">
        <f t="shared" si="55"/>
        <v>0</v>
      </c>
      <c r="BG238" s="198">
        <f t="shared" si="56"/>
        <v>0</v>
      </c>
      <c r="BH238" s="198">
        <f t="shared" si="57"/>
        <v>0</v>
      </c>
      <c r="BI238" s="198">
        <f t="shared" si="58"/>
        <v>0</v>
      </c>
      <c r="BJ238" s="21" t="s">
        <v>85</v>
      </c>
      <c r="BK238" s="198">
        <f t="shared" si="59"/>
        <v>0</v>
      </c>
      <c r="BL238" s="21" t="s">
        <v>537</v>
      </c>
      <c r="BM238" s="197" t="s">
        <v>3008</v>
      </c>
    </row>
    <row r="239" spans="1:65" s="2" customFormat="1" ht="21.75" customHeight="1">
      <c r="A239" s="38"/>
      <c r="B239" s="39"/>
      <c r="C239" s="186" t="s">
        <v>1793</v>
      </c>
      <c r="D239" s="186" t="s">
        <v>533</v>
      </c>
      <c r="E239" s="187" t="s">
        <v>5481</v>
      </c>
      <c r="F239" s="188" t="s">
        <v>5482</v>
      </c>
      <c r="G239" s="189" t="s">
        <v>5219</v>
      </c>
      <c r="H239" s="190">
        <v>2</v>
      </c>
      <c r="I239" s="191"/>
      <c r="J239" s="192">
        <f t="shared" si="50"/>
        <v>0</v>
      </c>
      <c r="K239" s="188" t="s">
        <v>19</v>
      </c>
      <c r="L239" s="43"/>
      <c r="M239" s="193" t="s">
        <v>19</v>
      </c>
      <c r="N239" s="194" t="s">
        <v>44</v>
      </c>
      <c r="O239" s="68"/>
      <c r="P239" s="195">
        <f t="shared" si="51"/>
        <v>0</v>
      </c>
      <c r="Q239" s="195">
        <v>0</v>
      </c>
      <c r="R239" s="195">
        <f t="shared" si="52"/>
        <v>0</v>
      </c>
      <c r="S239" s="195">
        <v>0</v>
      </c>
      <c r="T239" s="196">
        <f t="shared" si="53"/>
        <v>0</v>
      </c>
      <c r="U239" s="38"/>
      <c r="V239" s="38"/>
      <c r="W239" s="38"/>
      <c r="X239" s="38"/>
      <c r="Y239" s="38"/>
      <c r="Z239" s="38"/>
      <c r="AA239" s="38"/>
      <c r="AB239" s="38"/>
      <c r="AC239" s="38"/>
      <c r="AD239" s="38"/>
      <c r="AE239" s="38"/>
      <c r="AR239" s="197" t="s">
        <v>537</v>
      </c>
      <c r="AT239" s="197" t="s">
        <v>533</v>
      </c>
      <c r="AU239" s="197" t="s">
        <v>573</v>
      </c>
      <c r="AY239" s="21" t="s">
        <v>525</v>
      </c>
      <c r="BE239" s="198">
        <f t="shared" si="54"/>
        <v>0</v>
      </c>
      <c r="BF239" s="198">
        <f t="shared" si="55"/>
        <v>0</v>
      </c>
      <c r="BG239" s="198">
        <f t="shared" si="56"/>
        <v>0</v>
      </c>
      <c r="BH239" s="198">
        <f t="shared" si="57"/>
        <v>0</v>
      </c>
      <c r="BI239" s="198">
        <f t="shared" si="58"/>
        <v>0</v>
      </c>
      <c r="BJ239" s="21" t="s">
        <v>85</v>
      </c>
      <c r="BK239" s="198">
        <f t="shared" si="59"/>
        <v>0</v>
      </c>
      <c r="BL239" s="21" t="s">
        <v>537</v>
      </c>
      <c r="BM239" s="197" t="s">
        <v>3033</v>
      </c>
    </row>
    <row r="240" spans="1:65" s="2" customFormat="1" ht="21.75" customHeight="1">
      <c r="A240" s="38"/>
      <c r="B240" s="39"/>
      <c r="C240" s="186" t="s">
        <v>1798</v>
      </c>
      <c r="D240" s="186" t="s">
        <v>533</v>
      </c>
      <c r="E240" s="187" t="s">
        <v>5483</v>
      </c>
      <c r="F240" s="188" t="s">
        <v>5484</v>
      </c>
      <c r="G240" s="189" t="s">
        <v>5219</v>
      </c>
      <c r="H240" s="190">
        <v>1</v>
      </c>
      <c r="I240" s="191"/>
      <c r="J240" s="192">
        <f t="shared" si="50"/>
        <v>0</v>
      </c>
      <c r="K240" s="188" t="s">
        <v>19</v>
      </c>
      <c r="L240" s="43"/>
      <c r="M240" s="193" t="s">
        <v>19</v>
      </c>
      <c r="N240" s="194" t="s">
        <v>44</v>
      </c>
      <c r="O240" s="68"/>
      <c r="P240" s="195">
        <f t="shared" si="51"/>
        <v>0</v>
      </c>
      <c r="Q240" s="195">
        <v>0</v>
      </c>
      <c r="R240" s="195">
        <f t="shared" si="52"/>
        <v>0</v>
      </c>
      <c r="S240" s="195">
        <v>0</v>
      </c>
      <c r="T240" s="196">
        <f t="shared" si="53"/>
        <v>0</v>
      </c>
      <c r="U240" s="38"/>
      <c r="V240" s="38"/>
      <c r="W240" s="38"/>
      <c r="X240" s="38"/>
      <c r="Y240" s="38"/>
      <c r="Z240" s="38"/>
      <c r="AA240" s="38"/>
      <c r="AB240" s="38"/>
      <c r="AC240" s="38"/>
      <c r="AD240" s="38"/>
      <c r="AE240" s="38"/>
      <c r="AR240" s="197" t="s">
        <v>537</v>
      </c>
      <c r="AT240" s="197" t="s">
        <v>533</v>
      </c>
      <c r="AU240" s="197" t="s">
        <v>573</v>
      </c>
      <c r="AY240" s="21" t="s">
        <v>525</v>
      </c>
      <c r="BE240" s="198">
        <f t="shared" si="54"/>
        <v>0</v>
      </c>
      <c r="BF240" s="198">
        <f t="shared" si="55"/>
        <v>0</v>
      </c>
      <c r="BG240" s="198">
        <f t="shared" si="56"/>
        <v>0</v>
      </c>
      <c r="BH240" s="198">
        <f t="shared" si="57"/>
        <v>0</v>
      </c>
      <c r="BI240" s="198">
        <f t="shared" si="58"/>
        <v>0</v>
      </c>
      <c r="BJ240" s="21" t="s">
        <v>85</v>
      </c>
      <c r="BK240" s="198">
        <f t="shared" si="59"/>
        <v>0</v>
      </c>
      <c r="BL240" s="21" t="s">
        <v>537</v>
      </c>
      <c r="BM240" s="197" t="s">
        <v>3059</v>
      </c>
    </row>
    <row r="241" spans="1:65" s="2" customFormat="1" ht="16.5" customHeight="1">
      <c r="A241" s="38"/>
      <c r="B241" s="39"/>
      <c r="C241" s="186" t="s">
        <v>1804</v>
      </c>
      <c r="D241" s="186" t="s">
        <v>533</v>
      </c>
      <c r="E241" s="187" t="s">
        <v>5485</v>
      </c>
      <c r="F241" s="188" t="s">
        <v>5486</v>
      </c>
      <c r="G241" s="189" t="s">
        <v>128</v>
      </c>
      <c r="H241" s="190">
        <v>25</v>
      </c>
      <c r="I241" s="191"/>
      <c r="J241" s="192">
        <f t="shared" si="50"/>
        <v>0</v>
      </c>
      <c r="K241" s="188" t="s">
        <v>19</v>
      </c>
      <c r="L241" s="43"/>
      <c r="M241" s="193" t="s">
        <v>19</v>
      </c>
      <c r="N241" s="194" t="s">
        <v>44</v>
      </c>
      <c r="O241" s="68"/>
      <c r="P241" s="195">
        <f t="shared" si="51"/>
        <v>0</v>
      </c>
      <c r="Q241" s="195">
        <v>0</v>
      </c>
      <c r="R241" s="195">
        <f t="shared" si="52"/>
        <v>0</v>
      </c>
      <c r="S241" s="195">
        <v>0</v>
      </c>
      <c r="T241" s="196">
        <f t="shared" si="53"/>
        <v>0</v>
      </c>
      <c r="U241" s="38"/>
      <c r="V241" s="38"/>
      <c r="W241" s="38"/>
      <c r="X241" s="38"/>
      <c r="Y241" s="38"/>
      <c r="Z241" s="38"/>
      <c r="AA241" s="38"/>
      <c r="AB241" s="38"/>
      <c r="AC241" s="38"/>
      <c r="AD241" s="38"/>
      <c r="AE241" s="38"/>
      <c r="AR241" s="197" t="s">
        <v>537</v>
      </c>
      <c r="AT241" s="197" t="s">
        <v>533</v>
      </c>
      <c r="AU241" s="197" t="s">
        <v>573</v>
      </c>
      <c r="AY241" s="21" t="s">
        <v>525</v>
      </c>
      <c r="BE241" s="198">
        <f t="shared" si="54"/>
        <v>0</v>
      </c>
      <c r="BF241" s="198">
        <f t="shared" si="55"/>
        <v>0</v>
      </c>
      <c r="BG241" s="198">
        <f t="shared" si="56"/>
        <v>0</v>
      </c>
      <c r="BH241" s="198">
        <f t="shared" si="57"/>
        <v>0</v>
      </c>
      <c r="BI241" s="198">
        <f t="shared" si="58"/>
        <v>0</v>
      </c>
      <c r="BJ241" s="21" t="s">
        <v>85</v>
      </c>
      <c r="BK241" s="198">
        <f t="shared" si="59"/>
        <v>0</v>
      </c>
      <c r="BL241" s="21" t="s">
        <v>537</v>
      </c>
      <c r="BM241" s="197" t="s">
        <v>3064</v>
      </c>
    </row>
    <row r="242" spans="1:65" s="2" customFormat="1" ht="16.5" customHeight="1">
      <c r="A242" s="38"/>
      <c r="B242" s="39"/>
      <c r="C242" s="186" t="s">
        <v>1810</v>
      </c>
      <c r="D242" s="186" t="s">
        <v>533</v>
      </c>
      <c r="E242" s="187" t="s">
        <v>5487</v>
      </c>
      <c r="F242" s="188" t="s">
        <v>5488</v>
      </c>
      <c r="G242" s="189" t="s">
        <v>128</v>
      </c>
      <c r="H242" s="190">
        <v>15</v>
      </c>
      <c r="I242" s="191"/>
      <c r="J242" s="192">
        <f t="shared" si="50"/>
        <v>0</v>
      </c>
      <c r="K242" s="188" t="s">
        <v>19</v>
      </c>
      <c r="L242" s="43"/>
      <c r="M242" s="193" t="s">
        <v>19</v>
      </c>
      <c r="N242" s="194" t="s">
        <v>44</v>
      </c>
      <c r="O242" s="68"/>
      <c r="P242" s="195">
        <f t="shared" si="51"/>
        <v>0</v>
      </c>
      <c r="Q242" s="195">
        <v>0</v>
      </c>
      <c r="R242" s="195">
        <f t="shared" si="52"/>
        <v>0</v>
      </c>
      <c r="S242" s="195">
        <v>0</v>
      </c>
      <c r="T242" s="196">
        <f t="shared" si="53"/>
        <v>0</v>
      </c>
      <c r="U242" s="38"/>
      <c r="V242" s="38"/>
      <c r="W242" s="38"/>
      <c r="X242" s="38"/>
      <c r="Y242" s="38"/>
      <c r="Z242" s="38"/>
      <c r="AA242" s="38"/>
      <c r="AB242" s="38"/>
      <c r="AC242" s="38"/>
      <c r="AD242" s="38"/>
      <c r="AE242" s="38"/>
      <c r="AR242" s="197" t="s">
        <v>537</v>
      </c>
      <c r="AT242" s="197" t="s">
        <v>533</v>
      </c>
      <c r="AU242" s="197" t="s">
        <v>573</v>
      </c>
      <c r="AY242" s="21" t="s">
        <v>525</v>
      </c>
      <c r="BE242" s="198">
        <f t="shared" si="54"/>
        <v>0</v>
      </c>
      <c r="BF242" s="198">
        <f t="shared" si="55"/>
        <v>0</v>
      </c>
      <c r="BG242" s="198">
        <f t="shared" si="56"/>
        <v>0</v>
      </c>
      <c r="BH242" s="198">
        <f t="shared" si="57"/>
        <v>0</v>
      </c>
      <c r="BI242" s="198">
        <f t="shared" si="58"/>
        <v>0</v>
      </c>
      <c r="BJ242" s="21" t="s">
        <v>85</v>
      </c>
      <c r="BK242" s="198">
        <f t="shared" si="59"/>
        <v>0</v>
      </c>
      <c r="BL242" s="21" t="s">
        <v>537</v>
      </c>
      <c r="BM242" s="197" t="s">
        <v>3074</v>
      </c>
    </row>
    <row r="243" spans="1:65" s="2" customFormat="1" ht="16.5" customHeight="1">
      <c r="A243" s="38"/>
      <c r="B243" s="39"/>
      <c r="C243" s="186" t="s">
        <v>1815</v>
      </c>
      <c r="D243" s="186" t="s">
        <v>533</v>
      </c>
      <c r="E243" s="187" t="s">
        <v>5489</v>
      </c>
      <c r="F243" s="188" t="s">
        <v>5490</v>
      </c>
      <c r="G243" s="189" t="s">
        <v>5219</v>
      </c>
      <c r="H243" s="190">
        <v>1</v>
      </c>
      <c r="I243" s="191"/>
      <c r="J243" s="192">
        <f t="shared" si="50"/>
        <v>0</v>
      </c>
      <c r="K243" s="188" t="s">
        <v>19</v>
      </c>
      <c r="L243" s="43"/>
      <c r="M243" s="193" t="s">
        <v>19</v>
      </c>
      <c r="N243" s="194" t="s">
        <v>44</v>
      </c>
      <c r="O243" s="68"/>
      <c r="P243" s="195">
        <f t="shared" si="51"/>
        <v>0</v>
      </c>
      <c r="Q243" s="195">
        <v>0</v>
      </c>
      <c r="R243" s="195">
        <f t="shared" si="52"/>
        <v>0</v>
      </c>
      <c r="S243" s="195">
        <v>0</v>
      </c>
      <c r="T243" s="196">
        <f t="shared" si="53"/>
        <v>0</v>
      </c>
      <c r="U243" s="38"/>
      <c r="V243" s="38"/>
      <c r="W243" s="38"/>
      <c r="X243" s="38"/>
      <c r="Y243" s="38"/>
      <c r="Z243" s="38"/>
      <c r="AA243" s="38"/>
      <c r="AB243" s="38"/>
      <c r="AC243" s="38"/>
      <c r="AD243" s="38"/>
      <c r="AE243" s="38"/>
      <c r="AR243" s="197" t="s">
        <v>537</v>
      </c>
      <c r="AT243" s="197" t="s">
        <v>533</v>
      </c>
      <c r="AU243" s="197" t="s">
        <v>573</v>
      </c>
      <c r="AY243" s="21" t="s">
        <v>525</v>
      </c>
      <c r="BE243" s="198">
        <f t="shared" si="54"/>
        <v>0</v>
      </c>
      <c r="BF243" s="198">
        <f t="shared" si="55"/>
        <v>0</v>
      </c>
      <c r="BG243" s="198">
        <f t="shared" si="56"/>
        <v>0</v>
      </c>
      <c r="BH243" s="198">
        <f t="shared" si="57"/>
        <v>0</v>
      </c>
      <c r="BI243" s="198">
        <f t="shared" si="58"/>
        <v>0</v>
      </c>
      <c r="BJ243" s="21" t="s">
        <v>85</v>
      </c>
      <c r="BK243" s="198">
        <f t="shared" si="59"/>
        <v>0</v>
      </c>
      <c r="BL243" s="21" t="s">
        <v>537</v>
      </c>
      <c r="BM243" s="197" t="s">
        <v>3086</v>
      </c>
    </row>
    <row r="244" spans="1:65" s="12" customFormat="1" ht="20.85" customHeight="1">
      <c r="B244" s="170"/>
      <c r="C244" s="171"/>
      <c r="D244" s="172" t="s">
        <v>71</v>
      </c>
      <c r="E244" s="184" t="s">
        <v>5491</v>
      </c>
      <c r="F244" s="184" t="s">
        <v>5347</v>
      </c>
      <c r="G244" s="171"/>
      <c r="H244" s="171"/>
      <c r="I244" s="174"/>
      <c r="J244" s="185">
        <f>BK244</f>
        <v>0</v>
      </c>
      <c r="K244" s="171"/>
      <c r="L244" s="176"/>
      <c r="M244" s="177"/>
      <c r="N244" s="178"/>
      <c r="O244" s="178"/>
      <c r="P244" s="179">
        <f>SUM(P245:P246)</f>
        <v>0</v>
      </c>
      <c r="Q244" s="178"/>
      <c r="R244" s="179">
        <f>SUM(R245:R246)</f>
        <v>0</v>
      </c>
      <c r="S244" s="178"/>
      <c r="T244" s="180">
        <f>SUM(T245:T246)</f>
        <v>0</v>
      </c>
      <c r="AR244" s="181" t="s">
        <v>79</v>
      </c>
      <c r="AT244" s="182" t="s">
        <v>71</v>
      </c>
      <c r="AU244" s="182" t="s">
        <v>85</v>
      </c>
      <c r="AY244" s="181" t="s">
        <v>525</v>
      </c>
      <c r="BK244" s="183">
        <f>SUM(BK245:BK246)</f>
        <v>0</v>
      </c>
    </row>
    <row r="245" spans="1:65" s="2" customFormat="1" ht="16.5" customHeight="1">
      <c r="A245" s="38"/>
      <c r="B245" s="39"/>
      <c r="C245" s="186" t="s">
        <v>1820</v>
      </c>
      <c r="D245" s="186" t="s">
        <v>533</v>
      </c>
      <c r="E245" s="187" t="s">
        <v>5492</v>
      </c>
      <c r="F245" s="188" t="s">
        <v>5349</v>
      </c>
      <c r="G245" s="189" t="s">
        <v>641</v>
      </c>
      <c r="H245" s="190">
        <v>1</v>
      </c>
      <c r="I245" s="191"/>
      <c r="J245" s="192">
        <f>ROUND(I245*H245,2)</f>
        <v>0</v>
      </c>
      <c r="K245" s="188" t="s">
        <v>19</v>
      </c>
      <c r="L245" s="43"/>
      <c r="M245" s="193" t="s">
        <v>19</v>
      </c>
      <c r="N245" s="194" t="s">
        <v>44</v>
      </c>
      <c r="O245" s="68"/>
      <c r="P245" s="195">
        <f>O245*H245</f>
        <v>0</v>
      </c>
      <c r="Q245" s="195">
        <v>0</v>
      </c>
      <c r="R245" s="195">
        <f>Q245*H245</f>
        <v>0</v>
      </c>
      <c r="S245" s="195">
        <v>0</v>
      </c>
      <c r="T245" s="196">
        <f>S245*H245</f>
        <v>0</v>
      </c>
      <c r="U245" s="38"/>
      <c r="V245" s="38"/>
      <c r="W245" s="38"/>
      <c r="X245" s="38"/>
      <c r="Y245" s="38"/>
      <c r="Z245" s="38"/>
      <c r="AA245" s="38"/>
      <c r="AB245" s="38"/>
      <c r="AC245" s="38"/>
      <c r="AD245" s="38"/>
      <c r="AE245" s="38"/>
      <c r="AR245" s="197" t="s">
        <v>537</v>
      </c>
      <c r="AT245" s="197" t="s">
        <v>533</v>
      </c>
      <c r="AU245" s="197" t="s">
        <v>573</v>
      </c>
      <c r="AY245" s="21" t="s">
        <v>525</v>
      </c>
      <c r="BE245" s="198">
        <f>IF(N245="základní",J245,0)</f>
        <v>0</v>
      </c>
      <c r="BF245" s="198">
        <f>IF(N245="snížená",J245,0)</f>
        <v>0</v>
      </c>
      <c r="BG245" s="198">
        <f>IF(N245="zákl. přenesená",J245,0)</f>
        <v>0</v>
      </c>
      <c r="BH245" s="198">
        <f>IF(N245="sníž. přenesená",J245,0)</f>
        <v>0</v>
      </c>
      <c r="BI245" s="198">
        <f>IF(N245="nulová",J245,0)</f>
        <v>0</v>
      </c>
      <c r="BJ245" s="21" t="s">
        <v>85</v>
      </c>
      <c r="BK245" s="198">
        <f>ROUND(I245*H245,2)</f>
        <v>0</v>
      </c>
      <c r="BL245" s="21" t="s">
        <v>537</v>
      </c>
      <c r="BM245" s="197" t="s">
        <v>3095</v>
      </c>
    </row>
    <row r="246" spans="1:65" s="2" customFormat="1" ht="16.5" customHeight="1">
      <c r="A246" s="38"/>
      <c r="B246" s="39"/>
      <c r="C246" s="186" t="s">
        <v>1841</v>
      </c>
      <c r="D246" s="186" t="s">
        <v>533</v>
      </c>
      <c r="E246" s="187" t="s">
        <v>5493</v>
      </c>
      <c r="F246" s="188" t="s">
        <v>5351</v>
      </c>
      <c r="G246" s="189" t="s">
        <v>5219</v>
      </c>
      <c r="H246" s="190">
        <v>1</v>
      </c>
      <c r="I246" s="191"/>
      <c r="J246" s="192">
        <f>ROUND(I246*H246,2)</f>
        <v>0</v>
      </c>
      <c r="K246" s="188" t="s">
        <v>19</v>
      </c>
      <c r="L246" s="43"/>
      <c r="M246" s="276" t="s">
        <v>19</v>
      </c>
      <c r="N246" s="277" t="s">
        <v>44</v>
      </c>
      <c r="O246" s="261"/>
      <c r="P246" s="278">
        <f>O246*H246</f>
        <v>0</v>
      </c>
      <c r="Q246" s="278">
        <v>0</v>
      </c>
      <c r="R246" s="278">
        <f>Q246*H246</f>
        <v>0</v>
      </c>
      <c r="S246" s="278">
        <v>0</v>
      </c>
      <c r="T246" s="279">
        <f>S246*H246</f>
        <v>0</v>
      </c>
      <c r="U246" s="38"/>
      <c r="V246" s="38"/>
      <c r="W246" s="38"/>
      <c r="X246" s="38"/>
      <c r="Y246" s="38"/>
      <c r="Z246" s="38"/>
      <c r="AA246" s="38"/>
      <c r="AB246" s="38"/>
      <c r="AC246" s="38"/>
      <c r="AD246" s="38"/>
      <c r="AE246" s="38"/>
      <c r="AR246" s="197" t="s">
        <v>537</v>
      </c>
      <c r="AT246" s="197" t="s">
        <v>533</v>
      </c>
      <c r="AU246" s="197" t="s">
        <v>573</v>
      </c>
      <c r="AY246" s="21" t="s">
        <v>525</v>
      </c>
      <c r="BE246" s="198">
        <f>IF(N246="základní",J246,0)</f>
        <v>0</v>
      </c>
      <c r="BF246" s="198">
        <f>IF(N246="snížená",J246,0)</f>
        <v>0</v>
      </c>
      <c r="BG246" s="198">
        <f>IF(N246="zákl. přenesená",J246,0)</f>
        <v>0</v>
      </c>
      <c r="BH246" s="198">
        <f>IF(N246="sníž. přenesená",J246,0)</f>
        <v>0</v>
      </c>
      <c r="BI246" s="198">
        <f>IF(N246="nulová",J246,0)</f>
        <v>0</v>
      </c>
      <c r="BJ246" s="21" t="s">
        <v>85</v>
      </c>
      <c r="BK246" s="198">
        <f>ROUND(I246*H246,2)</f>
        <v>0</v>
      </c>
      <c r="BL246" s="21" t="s">
        <v>537</v>
      </c>
      <c r="BM246" s="197" t="s">
        <v>3105</v>
      </c>
    </row>
    <row r="247" spans="1:65" s="2" customFormat="1" ht="6.95" customHeight="1">
      <c r="A247" s="38"/>
      <c r="B247" s="51"/>
      <c r="C247" s="52"/>
      <c r="D247" s="52"/>
      <c r="E247" s="52"/>
      <c r="F247" s="52"/>
      <c r="G247" s="52"/>
      <c r="H247" s="52"/>
      <c r="I247" s="52"/>
      <c r="J247" s="52"/>
      <c r="K247" s="52"/>
      <c r="L247" s="43"/>
      <c r="M247" s="38"/>
      <c r="O247" s="38"/>
      <c r="P247" s="38"/>
      <c r="Q247" s="38"/>
      <c r="R247" s="38"/>
      <c r="S247" s="38"/>
      <c r="T247" s="38"/>
      <c r="U247" s="38"/>
      <c r="V247" s="38"/>
      <c r="W247" s="38"/>
      <c r="X247" s="38"/>
      <c r="Y247" s="38"/>
      <c r="Z247" s="38"/>
      <c r="AA247" s="38"/>
      <c r="AB247" s="38"/>
      <c r="AC247" s="38"/>
      <c r="AD247" s="38"/>
      <c r="AE247" s="38"/>
    </row>
  </sheetData>
  <sheetProtection algorithmName="SHA-512" hashValue="ygMCKCAoo33W/hwqmIYO6q0Ja/u4SVKQFdpyX+5r/qDdlWqe8GYHW9kgjvxS7cAMUI2kbR2Ptayat//eKTJDHQ==" saltValue="+vYdHGN/hou2/SKuzPasSEwS8WAsZITs4gojWjA0A4C0BxtJ4jS9tHBGhRw5nASphXGUi1HkI5c4PckqxOBWGQ==" spinCount="100000" sheet="1" objects="1" scenarios="1" formatColumns="0" formatRows="0" autoFilter="0"/>
  <autoFilter ref="C100:K246"/>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92</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5494</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202.5" customHeight="1">
      <c r="A29" s="120"/>
      <c r="B29" s="121"/>
      <c r="C29" s="120"/>
      <c r="D29" s="120"/>
      <c r="E29" s="432" t="s">
        <v>5495</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ROUND(J99,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ROUND((SUM(BE99:BE286)),  2)</f>
        <v>0</v>
      </c>
      <c r="G35" s="38"/>
      <c r="H35" s="38"/>
      <c r="I35" s="130">
        <v>0.21</v>
      </c>
      <c r="J35" s="129">
        <f>ROUND(((SUM(BE99:BE286))*I35),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ROUND((SUM(BF99:BF286)),  2)</f>
        <v>0</v>
      </c>
      <c r="G36" s="38"/>
      <c r="H36" s="38"/>
      <c r="I36" s="130">
        <v>0.12</v>
      </c>
      <c r="J36" s="129">
        <f>ROUND(((SUM(BF99:BF286))*I36),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ROUND((SUM(BG99:BG286)),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ROUND((SUM(BH99:BH286)),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ROUND((SUM(BI99:BI286)),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01.03 - Vytápění a chlazení</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J99</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356</v>
      </c>
      <c r="E64" s="149"/>
      <c r="F64" s="149"/>
      <c r="G64" s="149"/>
      <c r="H64" s="149"/>
      <c r="I64" s="149"/>
      <c r="J64" s="150">
        <f>J100</f>
        <v>0</v>
      </c>
      <c r="K64" s="147"/>
      <c r="L64" s="151"/>
    </row>
    <row r="65" spans="1:31" s="10" customFormat="1" ht="19.899999999999999" customHeight="1">
      <c r="B65" s="153"/>
      <c r="C65" s="101"/>
      <c r="D65" s="154" t="s">
        <v>368</v>
      </c>
      <c r="E65" s="155"/>
      <c r="F65" s="155"/>
      <c r="G65" s="155"/>
      <c r="H65" s="155"/>
      <c r="I65" s="155"/>
      <c r="J65" s="156">
        <f>J101</f>
        <v>0</v>
      </c>
      <c r="K65" s="101"/>
      <c r="L65" s="157"/>
    </row>
    <row r="66" spans="1:31" s="10" customFormat="1" ht="19.899999999999999" customHeight="1">
      <c r="B66" s="153"/>
      <c r="C66" s="101"/>
      <c r="D66" s="154" t="s">
        <v>5496</v>
      </c>
      <c r="E66" s="155"/>
      <c r="F66" s="155"/>
      <c r="G66" s="155"/>
      <c r="H66" s="155"/>
      <c r="I66" s="155"/>
      <c r="J66" s="156">
        <f>J122</f>
        <v>0</v>
      </c>
      <c r="K66" s="101"/>
      <c r="L66" s="157"/>
    </row>
    <row r="67" spans="1:31" s="10" customFormat="1" ht="19.899999999999999" customHeight="1">
      <c r="B67" s="153"/>
      <c r="C67" s="101"/>
      <c r="D67" s="154" t="s">
        <v>5497</v>
      </c>
      <c r="E67" s="155"/>
      <c r="F67" s="155"/>
      <c r="G67" s="155"/>
      <c r="H67" s="155"/>
      <c r="I67" s="155"/>
      <c r="J67" s="156">
        <f>J126</f>
        <v>0</v>
      </c>
      <c r="K67" s="101"/>
      <c r="L67" s="157"/>
    </row>
    <row r="68" spans="1:31" s="10" customFormat="1" ht="19.899999999999999" customHeight="1">
      <c r="B68" s="153"/>
      <c r="C68" s="101"/>
      <c r="D68" s="154" t="s">
        <v>5498</v>
      </c>
      <c r="E68" s="155"/>
      <c r="F68" s="155"/>
      <c r="G68" s="155"/>
      <c r="H68" s="155"/>
      <c r="I68" s="155"/>
      <c r="J68" s="156">
        <f>J153</f>
        <v>0</v>
      </c>
      <c r="K68" s="101"/>
      <c r="L68" s="157"/>
    </row>
    <row r="69" spans="1:31" s="10" customFormat="1" ht="19.899999999999999" customHeight="1">
      <c r="B69" s="153"/>
      <c r="C69" s="101"/>
      <c r="D69" s="154" t="s">
        <v>5499</v>
      </c>
      <c r="E69" s="155"/>
      <c r="F69" s="155"/>
      <c r="G69" s="155"/>
      <c r="H69" s="155"/>
      <c r="I69" s="155"/>
      <c r="J69" s="156">
        <f>J191</f>
        <v>0</v>
      </c>
      <c r="K69" s="101"/>
      <c r="L69" s="157"/>
    </row>
    <row r="70" spans="1:31" s="10" customFormat="1" ht="19.899999999999999" customHeight="1">
      <c r="B70" s="153"/>
      <c r="C70" s="101"/>
      <c r="D70" s="154" t="s">
        <v>5500</v>
      </c>
      <c r="E70" s="155"/>
      <c r="F70" s="155"/>
      <c r="G70" s="155"/>
      <c r="H70" s="155"/>
      <c r="I70" s="155"/>
      <c r="J70" s="156">
        <f>J237</f>
        <v>0</v>
      </c>
      <c r="K70" s="101"/>
      <c r="L70" s="157"/>
    </row>
    <row r="71" spans="1:31" s="10" customFormat="1" ht="19.899999999999999" customHeight="1">
      <c r="B71" s="153"/>
      <c r="C71" s="101"/>
      <c r="D71" s="154" t="s">
        <v>5501</v>
      </c>
      <c r="E71" s="155"/>
      <c r="F71" s="155"/>
      <c r="G71" s="155"/>
      <c r="H71" s="155"/>
      <c r="I71" s="155"/>
      <c r="J71" s="156">
        <f>J253</f>
        <v>0</v>
      </c>
      <c r="K71" s="101"/>
      <c r="L71" s="157"/>
    </row>
    <row r="72" spans="1:31" s="10" customFormat="1" ht="19.899999999999999" customHeight="1">
      <c r="B72" s="153"/>
      <c r="C72" s="101"/>
      <c r="D72" s="154" t="s">
        <v>5502</v>
      </c>
      <c r="E72" s="155"/>
      <c r="F72" s="155"/>
      <c r="G72" s="155"/>
      <c r="H72" s="155"/>
      <c r="I72" s="155"/>
      <c r="J72" s="156">
        <f>J269</f>
        <v>0</v>
      </c>
      <c r="K72" s="101"/>
      <c r="L72" s="157"/>
    </row>
    <row r="73" spans="1:31" s="9" customFormat="1" ht="24.95" customHeight="1">
      <c r="B73" s="146"/>
      <c r="C73" s="147"/>
      <c r="D73" s="148" t="s">
        <v>5503</v>
      </c>
      <c r="E73" s="149"/>
      <c r="F73" s="149"/>
      <c r="G73" s="149"/>
      <c r="H73" s="149"/>
      <c r="I73" s="149"/>
      <c r="J73" s="150">
        <f>J274</f>
        <v>0</v>
      </c>
      <c r="K73" s="147"/>
      <c r="L73" s="151"/>
    </row>
    <row r="74" spans="1:31" s="9" customFormat="1" ht="24.95" customHeight="1">
      <c r="B74" s="146"/>
      <c r="C74" s="147"/>
      <c r="D74" s="148" t="s">
        <v>5504</v>
      </c>
      <c r="E74" s="149"/>
      <c r="F74" s="149"/>
      <c r="G74" s="149"/>
      <c r="H74" s="149"/>
      <c r="I74" s="149"/>
      <c r="J74" s="150">
        <f>J277</f>
        <v>0</v>
      </c>
      <c r="K74" s="147"/>
      <c r="L74" s="151"/>
    </row>
    <row r="75" spans="1:31" s="10" customFormat="1" ht="19.899999999999999" customHeight="1">
      <c r="B75" s="153"/>
      <c r="C75" s="101"/>
      <c r="D75" s="154" t="s">
        <v>5505</v>
      </c>
      <c r="E75" s="155"/>
      <c r="F75" s="155"/>
      <c r="G75" s="155"/>
      <c r="H75" s="155"/>
      <c r="I75" s="155"/>
      <c r="J75" s="156">
        <f>J278</f>
        <v>0</v>
      </c>
      <c r="K75" s="101"/>
      <c r="L75" s="157"/>
    </row>
    <row r="76" spans="1:31" s="10" customFormat="1" ht="19.899999999999999" customHeight="1">
      <c r="B76" s="153"/>
      <c r="C76" s="101"/>
      <c r="D76" s="154" t="s">
        <v>5506</v>
      </c>
      <c r="E76" s="155"/>
      <c r="F76" s="155"/>
      <c r="G76" s="155"/>
      <c r="H76" s="155"/>
      <c r="I76" s="155"/>
      <c r="J76" s="156">
        <f>J281</f>
        <v>0</v>
      </c>
      <c r="K76" s="101"/>
      <c r="L76" s="157"/>
    </row>
    <row r="77" spans="1:31" s="10" customFormat="1" ht="19.899999999999999" customHeight="1">
      <c r="B77" s="153"/>
      <c r="C77" s="101"/>
      <c r="D77" s="154" t="s">
        <v>5507</v>
      </c>
      <c r="E77" s="155"/>
      <c r="F77" s="155"/>
      <c r="G77" s="155"/>
      <c r="H77" s="155"/>
      <c r="I77" s="155"/>
      <c r="J77" s="156">
        <f>J284</f>
        <v>0</v>
      </c>
      <c r="K77" s="101"/>
      <c r="L77" s="157"/>
    </row>
    <row r="78" spans="1:31" s="2" customFormat="1" ht="21.75" customHeight="1">
      <c r="A78" s="38"/>
      <c r="B78" s="39"/>
      <c r="C78" s="40"/>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6.95" customHeight="1">
      <c r="A79" s="38"/>
      <c r="B79" s="51"/>
      <c r="C79" s="52"/>
      <c r="D79" s="52"/>
      <c r="E79" s="52"/>
      <c r="F79" s="52"/>
      <c r="G79" s="52"/>
      <c r="H79" s="52"/>
      <c r="I79" s="52"/>
      <c r="J79" s="52"/>
      <c r="K79" s="52"/>
      <c r="L79" s="118"/>
      <c r="S79" s="38"/>
      <c r="T79" s="38"/>
      <c r="U79" s="38"/>
      <c r="V79" s="38"/>
      <c r="W79" s="38"/>
      <c r="X79" s="38"/>
      <c r="Y79" s="38"/>
      <c r="Z79" s="38"/>
      <c r="AA79" s="38"/>
      <c r="AB79" s="38"/>
      <c r="AC79" s="38"/>
      <c r="AD79" s="38"/>
      <c r="AE79" s="38"/>
    </row>
    <row r="83" spans="1:31" s="2" customFormat="1" ht="6.95" customHeight="1">
      <c r="A83" s="38"/>
      <c r="B83" s="53"/>
      <c r="C83" s="54"/>
      <c r="D83" s="54"/>
      <c r="E83" s="54"/>
      <c r="F83" s="54"/>
      <c r="G83" s="54"/>
      <c r="H83" s="54"/>
      <c r="I83" s="54"/>
      <c r="J83" s="54"/>
      <c r="K83" s="54"/>
      <c r="L83" s="118"/>
      <c r="S83" s="38"/>
      <c r="T83" s="38"/>
      <c r="U83" s="38"/>
      <c r="V83" s="38"/>
      <c r="W83" s="38"/>
      <c r="X83" s="38"/>
      <c r="Y83" s="38"/>
      <c r="Z83" s="38"/>
      <c r="AA83" s="38"/>
      <c r="AB83" s="38"/>
      <c r="AC83" s="38"/>
      <c r="AD83" s="38"/>
      <c r="AE83" s="38"/>
    </row>
    <row r="84" spans="1:31" s="2" customFormat="1" ht="24.95" customHeight="1">
      <c r="A84" s="38"/>
      <c r="B84" s="39"/>
      <c r="C84" s="27" t="s">
        <v>462</v>
      </c>
      <c r="D84" s="40"/>
      <c r="E84" s="40"/>
      <c r="F84" s="40"/>
      <c r="G84" s="40"/>
      <c r="H84" s="40"/>
      <c r="I84" s="40"/>
      <c r="J84" s="40"/>
      <c r="K84" s="40"/>
      <c r="L84" s="118"/>
      <c r="S84" s="38"/>
      <c r="T84" s="38"/>
      <c r="U84" s="38"/>
      <c r="V84" s="38"/>
      <c r="W84" s="38"/>
      <c r="X84" s="38"/>
      <c r="Y84" s="38"/>
      <c r="Z84" s="38"/>
      <c r="AA84" s="38"/>
      <c r="AB84" s="38"/>
      <c r="AC84" s="38"/>
      <c r="AD84" s="38"/>
      <c r="AE84" s="38"/>
    </row>
    <row r="85" spans="1:31" s="2" customFormat="1" ht="6.9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31" s="2" customFormat="1" ht="12" customHeight="1">
      <c r="A86" s="38"/>
      <c r="B86" s="39"/>
      <c r="C86" s="33" t="s">
        <v>16</v>
      </c>
      <c r="D86" s="40"/>
      <c r="E86" s="40"/>
      <c r="F86" s="40"/>
      <c r="G86" s="40"/>
      <c r="H86" s="40"/>
      <c r="I86" s="40"/>
      <c r="J86" s="40"/>
      <c r="K86" s="40"/>
      <c r="L86" s="118"/>
      <c r="S86" s="38"/>
      <c r="T86" s="38"/>
      <c r="U86" s="38"/>
      <c r="V86" s="38"/>
      <c r="W86" s="38"/>
      <c r="X86" s="38"/>
      <c r="Y86" s="38"/>
      <c r="Z86" s="38"/>
      <c r="AA86" s="38"/>
      <c r="AB86" s="38"/>
      <c r="AC86" s="38"/>
      <c r="AD86" s="38"/>
      <c r="AE86" s="38"/>
    </row>
    <row r="87" spans="1:31" s="2" customFormat="1" ht="26.25" customHeight="1">
      <c r="A87" s="38"/>
      <c r="B87" s="39"/>
      <c r="C87" s="40"/>
      <c r="D87" s="40"/>
      <c r="E87" s="433" t="str">
        <f>E7</f>
        <v>Novostavba objektu Domova se zvláštním režimem, ulice Benešova, Domažlice</v>
      </c>
      <c r="F87" s="434"/>
      <c r="G87" s="434"/>
      <c r="H87" s="434"/>
      <c r="I87" s="40"/>
      <c r="J87" s="40"/>
      <c r="K87" s="40"/>
      <c r="L87" s="118"/>
      <c r="S87" s="38"/>
      <c r="T87" s="38"/>
      <c r="U87" s="38"/>
      <c r="V87" s="38"/>
      <c r="W87" s="38"/>
      <c r="X87" s="38"/>
      <c r="Y87" s="38"/>
      <c r="Z87" s="38"/>
      <c r="AA87" s="38"/>
      <c r="AB87" s="38"/>
      <c r="AC87" s="38"/>
      <c r="AD87" s="38"/>
      <c r="AE87" s="38"/>
    </row>
    <row r="88" spans="1:31" s="1" customFormat="1" ht="12" customHeight="1">
      <c r="B88" s="25"/>
      <c r="C88" s="33" t="s">
        <v>147</v>
      </c>
      <c r="D88" s="26"/>
      <c r="E88" s="26"/>
      <c r="F88" s="26"/>
      <c r="G88" s="26"/>
      <c r="H88" s="26"/>
      <c r="I88" s="26"/>
      <c r="J88" s="26"/>
      <c r="K88" s="26"/>
      <c r="L88" s="24"/>
    </row>
    <row r="89" spans="1:31" s="2" customFormat="1" ht="16.5" customHeight="1">
      <c r="A89" s="38"/>
      <c r="B89" s="39"/>
      <c r="C89" s="40"/>
      <c r="D89" s="40"/>
      <c r="E89" s="433" t="s">
        <v>151</v>
      </c>
      <c r="F89" s="435"/>
      <c r="G89" s="435"/>
      <c r="H89" s="435"/>
      <c r="I89" s="40"/>
      <c r="J89" s="40"/>
      <c r="K89" s="40"/>
      <c r="L89" s="118"/>
      <c r="S89" s="38"/>
      <c r="T89" s="38"/>
      <c r="U89" s="38"/>
      <c r="V89" s="38"/>
      <c r="W89" s="38"/>
      <c r="X89" s="38"/>
      <c r="Y89" s="38"/>
      <c r="Z89" s="38"/>
      <c r="AA89" s="38"/>
      <c r="AB89" s="38"/>
      <c r="AC89" s="38"/>
      <c r="AD89" s="38"/>
      <c r="AE89" s="38"/>
    </row>
    <row r="90" spans="1:31" s="2" customFormat="1" ht="12" customHeight="1">
      <c r="A90" s="38"/>
      <c r="B90" s="39"/>
      <c r="C90" s="33" t="s">
        <v>155</v>
      </c>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6.5" customHeight="1">
      <c r="A91" s="38"/>
      <c r="B91" s="39"/>
      <c r="C91" s="40"/>
      <c r="D91" s="40"/>
      <c r="E91" s="387" t="str">
        <f>E11</f>
        <v>SO 01.03 - Vytápění a chlazení</v>
      </c>
      <c r="F91" s="435"/>
      <c r="G91" s="435"/>
      <c r="H91" s="435"/>
      <c r="I91" s="40"/>
      <c r="J91" s="40"/>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12" customHeight="1">
      <c r="A93" s="38"/>
      <c r="B93" s="39"/>
      <c r="C93" s="33" t="s">
        <v>21</v>
      </c>
      <c r="D93" s="40"/>
      <c r="E93" s="40"/>
      <c r="F93" s="31" t="str">
        <f>F14</f>
        <v>Benešova ulice, Domažlice</v>
      </c>
      <c r="G93" s="40"/>
      <c r="H93" s="40"/>
      <c r="I93" s="33" t="s">
        <v>23</v>
      </c>
      <c r="J93" s="63" t="str">
        <f>IF(J14="","",J14)</f>
        <v>22. 6. 2024</v>
      </c>
      <c r="K93" s="40"/>
      <c r="L93" s="118"/>
      <c r="S93" s="38"/>
      <c r="T93" s="38"/>
      <c r="U93" s="38"/>
      <c r="V93" s="38"/>
      <c r="W93" s="38"/>
      <c r="X93" s="38"/>
      <c r="Y93" s="38"/>
      <c r="Z93" s="38"/>
      <c r="AA93" s="38"/>
      <c r="AB93" s="38"/>
      <c r="AC93" s="38"/>
      <c r="AD93" s="38"/>
      <c r="AE93" s="38"/>
    </row>
    <row r="94" spans="1:31" s="2" customFormat="1" ht="6.95" customHeight="1">
      <c r="A94" s="38"/>
      <c r="B94" s="39"/>
      <c r="C94" s="40"/>
      <c r="D94" s="40"/>
      <c r="E94" s="40"/>
      <c r="F94" s="40"/>
      <c r="G94" s="40"/>
      <c r="H94" s="40"/>
      <c r="I94" s="40"/>
      <c r="J94" s="40"/>
      <c r="K94" s="40"/>
      <c r="L94" s="118"/>
      <c r="S94" s="38"/>
      <c r="T94" s="38"/>
      <c r="U94" s="38"/>
      <c r="V94" s="38"/>
      <c r="W94" s="38"/>
      <c r="X94" s="38"/>
      <c r="Y94" s="38"/>
      <c r="Z94" s="38"/>
      <c r="AA94" s="38"/>
      <c r="AB94" s="38"/>
      <c r="AC94" s="38"/>
      <c r="AD94" s="38"/>
      <c r="AE94" s="38"/>
    </row>
    <row r="95" spans="1:31" s="2" customFormat="1" ht="40.15" customHeight="1">
      <c r="A95" s="38"/>
      <c r="B95" s="39"/>
      <c r="C95" s="33" t="s">
        <v>25</v>
      </c>
      <c r="D95" s="40"/>
      <c r="E95" s="40"/>
      <c r="F95" s="31" t="str">
        <f>E17</f>
        <v>Město Domažlice, náměstí Míru 1, 344 20 Domažlice</v>
      </c>
      <c r="G95" s="40"/>
      <c r="H95" s="40"/>
      <c r="I95" s="33" t="s">
        <v>31</v>
      </c>
      <c r="J95" s="36" t="str">
        <f>E23</f>
        <v>MEPRO s.r.o., nám.Před bateriemi 912/6, Praha 6</v>
      </c>
      <c r="K95" s="40"/>
      <c r="L95" s="118"/>
      <c r="S95" s="38"/>
      <c r="T95" s="38"/>
      <c r="U95" s="38"/>
      <c r="V95" s="38"/>
      <c r="W95" s="38"/>
      <c r="X95" s="38"/>
      <c r="Y95" s="38"/>
      <c r="Z95" s="38"/>
      <c r="AA95" s="38"/>
      <c r="AB95" s="38"/>
      <c r="AC95" s="38"/>
      <c r="AD95" s="38"/>
      <c r="AE95" s="38"/>
    </row>
    <row r="96" spans="1:31" s="2" customFormat="1" ht="40.15" customHeight="1">
      <c r="A96" s="38"/>
      <c r="B96" s="39"/>
      <c r="C96" s="33" t="s">
        <v>29</v>
      </c>
      <c r="D96" s="40"/>
      <c r="E96" s="40"/>
      <c r="F96" s="31" t="str">
        <f>IF(E20="","",E20)</f>
        <v>Vyplň údaj</v>
      </c>
      <c r="G96" s="40"/>
      <c r="H96" s="40"/>
      <c r="I96" s="33" t="s">
        <v>34</v>
      </c>
      <c r="J96" s="36" t="str">
        <f>E26</f>
        <v>Tomáš Vašek, Sněhurčina 710, 460 15 Liberec</v>
      </c>
      <c r="K96" s="40"/>
      <c r="L96" s="118"/>
      <c r="S96" s="38"/>
      <c r="T96" s="38"/>
      <c r="U96" s="38"/>
      <c r="V96" s="38"/>
      <c r="W96" s="38"/>
      <c r="X96" s="38"/>
      <c r="Y96" s="38"/>
      <c r="Z96" s="38"/>
      <c r="AA96" s="38"/>
      <c r="AB96" s="38"/>
      <c r="AC96" s="38"/>
      <c r="AD96" s="38"/>
      <c r="AE96" s="38"/>
    </row>
    <row r="97" spans="1:65" s="2" customFormat="1" ht="10.35" customHeight="1">
      <c r="A97" s="38"/>
      <c r="B97" s="39"/>
      <c r="C97" s="40"/>
      <c r="D97" s="40"/>
      <c r="E97" s="40"/>
      <c r="F97" s="40"/>
      <c r="G97" s="40"/>
      <c r="H97" s="40"/>
      <c r="I97" s="40"/>
      <c r="J97" s="40"/>
      <c r="K97" s="40"/>
      <c r="L97" s="118"/>
      <c r="S97" s="38"/>
      <c r="T97" s="38"/>
      <c r="U97" s="38"/>
      <c r="V97" s="38"/>
      <c r="W97" s="38"/>
      <c r="X97" s="38"/>
      <c r="Y97" s="38"/>
      <c r="Z97" s="38"/>
      <c r="AA97" s="38"/>
      <c r="AB97" s="38"/>
      <c r="AC97" s="38"/>
      <c r="AD97" s="38"/>
      <c r="AE97" s="38"/>
    </row>
    <row r="98" spans="1:65" s="11" customFormat="1" ht="29.25" customHeight="1">
      <c r="A98" s="159"/>
      <c r="B98" s="160"/>
      <c r="C98" s="161" t="s">
        <v>505</v>
      </c>
      <c r="D98" s="162" t="s">
        <v>57</v>
      </c>
      <c r="E98" s="162" t="s">
        <v>53</v>
      </c>
      <c r="F98" s="162" t="s">
        <v>54</v>
      </c>
      <c r="G98" s="162" t="s">
        <v>506</v>
      </c>
      <c r="H98" s="162" t="s">
        <v>507</v>
      </c>
      <c r="I98" s="162" t="s">
        <v>508</v>
      </c>
      <c r="J98" s="162" t="s">
        <v>304</v>
      </c>
      <c r="K98" s="163" t="s">
        <v>509</v>
      </c>
      <c r="L98" s="164"/>
      <c r="M98" s="72" t="s">
        <v>19</v>
      </c>
      <c r="N98" s="73" t="s">
        <v>42</v>
      </c>
      <c r="O98" s="73" t="s">
        <v>510</v>
      </c>
      <c r="P98" s="73" t="s">
        <v>511</v>
      </c>
      <c r="Q98" s="73" t="s">
        <v>512</v>
      </c>
      <c r="R98" s="73" t="s">
        <v>513</v>
      </c>
      <c r="S98" s="73" t="s">
        <v>514</v>
      </c>
      <c r="T98" s="74" t="s">
        <v>515</v>
      </c>
      <c r="U98" s="159"/>
      <c r="V98" s="159"/>
      <c r="W98" s="159"/>
      <c r="X98" s="159"/>
      <c r="Y98" s="159"/>
      <c r="Z98" s="159"/>
      <c r="AA98" s="159"/>
      <c r="AB98" s="159"/>
      <c r="AC98" s="159"/>
      <c r="AD98" s="159"/>
      <c r="AE98" s="159"/>
    </row>
    <row r="99" spans="1:65" s="2" customFormat="1" ht="22.9" customHeight="1">
      <c r="A99" s="38"/>
      <c r="B99" s="39"/>
      <c r="C99" s="79" t="s">
        <v>519</v>
      </c>
      <c r="D99" s="40"/>
      <c r="E99" s="40"/>
      <c r="F99" s="40"/>
      <c r="G99" s="40"/>
      <c r="H99" s="40"/>
      <c r="I99" s="40"/>
      <c r="J99" s="165">
        <f>BK99</f>
        <v>0</v>
      </c>
      <c r="K99" s="40"/>
      <c r="L99" s="43"/>
      <c r="M99" s="75"/>
      <c r="N99" s="166"/>
      <c r="O99" s="76"/>
      <c r="P99" s="167">
        <f>P100+P274+P277</f>
        <v>0</v>
      </c>
      <c r="Q99" s="76"/>
      <c r="R99" s="167">
        <f>R100+R274+R277</f>
        <v>7.6287899999999986</v>
      </c>
      <c r="S99" s="76"/>
      <c r="T99" s="168">
        <f>T100+T274+T277</f>
        <v>0</v>
      </c>
      <c r="U99" s="38"/>
      <c r="V99" s="38"/>
      <c r="W99" s="38"/>
      <c r="X99" s="38"/>
      <c r="Y99" s="38"/>
      <c r="Z99" s="38"/>
      <c r="AA99" s="38"/>
      <c r="AB99" s="38"/>
      <c r="AC99" s="38"/>
      <c r="AD99" s="38"/>
      <c r="AE99" s="38"/>
      <c r="AT99" s="21" t="s">
        <v>71</v>
      </c>
      <c r="AU99" s="21" t="s">
        <v>311</v>
      </c>
      <c r="BK99" s="169">
        <f>BK100+BK274+BK277</f>
        <v>0</v>
      </c>
    </row>
    <row r="100" spans="1:65" s="12" customFormat="1" ht="25.9" customHeight="1">
      <c r="B100" s="170"/>
      <c r="C100" s="171"/>
      <c r="D100" s="172" t="s">
        <v>71</v>
      </c>
      <c r="E100" s="173" t="s">
        <v>2983</v>
      </c>
      <c r="F100" s="173" t="s">
        <v>2984</v>
      </c>
      <c r="G100" s="171"/>
      <c r="H100" s="171"/>
      <c r="I100" s="174"/>
      <c r="J100" s="175">
        <f>BK100</f>
        <v>0</v>
      </c>
      <c r="K100" s="171"/>
      <c r="L100" s="176"/>
      <c r="M100" s="177"/>
      <c r="N100" s="178"/>
      <c r="O100" s="178"/>
      <c r="P100" s="179">
        <f>P101+P122+P126+P153+P191+P237+P253+P269</f>
        <v>0</v>
      </c>
      <c r="Q100" s="178"/>
      <c r="R100" s="179">
        <f>R101+R122+R126+R153+R191+R237+R253+R269</f>
        <v>7.6287899999999986</v>
      </c>
      <c r="S100" s="178"/>
      <c r="T100" s="180">
        <f>T101+T122+T126+T153+T191+T237+T253+T269</f>
        <v>0</v>
      </c>
      <c r="AR100" s="181" t="s">
        <v>85</v>
      </c>
      <c r="AT100" s="182" t="s">
        <v>71</v>
      </c>
      <c r="AU100" s="182" t="s">
        <v>72</v>
      </c>
      <c r="AY100" s="181" t="s">
        <v>525</v>
      </c>
      <c r="BK100" s="183">
        <f>BK101+BK122+BK126+BK153+BK191+BK237+BK253+BK269</f>
        <v>0</v>
      </c>
    </row>
    <row r="101" spans="1:65" s="12" customFormat="1" ht="22.9" customHeight="1">
      <c r="B101" s="170"/>
      <c r="C101" s="171"/>
      <c r="D101" s="172" t="s">
        <v>71</v>
      </c>
      <c r="E101" s="184" t="s">
        <v>3214</v>
      </c>
      <c r="F101" s="184" t="s">
        <v>3215</v>
      </c>
      <c r="G101" s="171"/>
      <c r="H101" s="171"/>
      <c r="I101" s="174"/>
      <c r="J101" s="185">
        <f>BK101</f>
        <v>0</v>
      </c>
      <c r="K101" s="171"/>
      <c r="L101" s="176"/>
      <c r="M101" s="177"/>
      <c r="N101" s="178"/>
      <c r="O101" s="178"/>
      <c r="P101" s="179">
        <f>SUM(P102:P121)</f>
        <v>0</v>
      </c>
      <c r="Q101" s="178"/>
      <c r="R101" s="179">
        <f>SUM(R102:R121)</f>
        <v>0.43013000000000001</v>
      </c>
      <c r="S101" s="178"/>
      <c r="T101" s="180">
        <f>SUM(T102:T121)</f>
        <v>0</v>
      </c>
      <c r="AR101" s="181" t="s">
        <v>85</v>
      </c>
      <c r="AT101" s="182" t="s">
        <v>71</v>
      </c>
      <c r="AU101" s="182" t="s">
        <v>79</v>
      </c>
      <c r="AY101" s="181" t="s">
        <v>525</v>
      </c>
      <c r="BK101" s="183">
        <f>SUM(BK102:BK121)</f>
        <v>0</v>
      </c>
    </row>
    <row r="102" spans="1:65" s="2" customFormat="1" ht="66.75" customHeight="1">
      <c r="A102" s="38"/>
      <c r="B102" s="39"/>
      <c r="C102" s="186" t="s">
        <v>79</v>
      </c>
      <c r="D102" s="186" t="s">
        <v>533</v>
      </c>
      <c r="E102" s="187" t="s">
        <v>5508</v>
      </c>
      <c r="F102" s="188" t="s">
        <v>5509</v>
      </c>
      <c r="G102" s="189" t="s">
        <v>128</v>
      </c>
      <c r="H102" s="190">
        <v>619</v>
      </c>
      <c r="I102" s="191"/>
      <c r="J102" s="192">
        <f>ROUND(I102*H102,2)</f>
        <v>0</v>
      </c>
      <c r="K102" s="188" t="s">
        <v>1079</v>
      </c>
      <c r="L102" s="43"/>
      <c r="M102" s="193" t="s">
        <v>19</v>
      </c>
      <c r="N102" s="194" t="s">
        <v>44</v>
      </c>
      <c r="O102" s="68"/>
      <c r="P102" s="195">
        <f>O102*H102</f>
        <v>0</v>
      </c>
      <c r="Q102" s="195">
        <v>6.0000000000000002E-5</v>
      </c>
      <c r="R102" s="195">
        <f>Q102*H102</f>
        <v>3.7139999999999999E-2</v>
      </c>
      <c r="S102" s="195">
        <v>0</v>
      </c>
      <c r="T102" s="196">
        <f>S102*H102</f>
        <v>0</v>
      </c>
      <c r="U102" s="38"/>
      <c r="V102" s="38"/>
      <c r="W102" s="38"/>
      <c r="X102" s="38"/>
      <c r="Y102" s="38"/>
      <c r="Z102" s="38"/>
      <c r="AA102" s="38"/>
      <c r="AB102" s="38"/>
      <c r="AC102" s="38"/>
      <c r="AD102" s="38"/>
      <c r="AE102" s="38"/>
      <c r="AR102" s="197" t="s">
        <v>642</v>
      </c>
      <c r="AT102" s="197" t="s">
        <v>533</v>
      </c>
      <c r="AU102" s="197" t="s">
        <v>85</v>
      </c>
      <c r="AY102" s="21" t="s">
        <v>525</v>
      </c>
      <c r="BE102" s="198">
        <f>IF(N102="základní",J102,0)</f>
        <v>0</v>
      </c>
      <c r="BF102" s="198">
        <f>IF(N102="snížená",J102,0)</f>
        <v>0</v>
      </c>
      <c r="BG102" s="198">
        <f>IF(N102="zákl. přenesená",J102,0)</f>
        <v>0</v>
      </c>
      <c r="BH102" s="198">
        <f>IF(N102="sníž. přenesená",J102,0)</f>
        <v>0</v>
      </c>
      <c r="BI102" s="198">
        <f>IF(N102="nulová",J102,0)</f>
        <v>0</v>
      </c>
      <c r="BJ102" s="21" t="s">
        <v>85</v>
      </c>
      <c r="BK102" s="198">
        <f>ROUND(I102*H102,2)</f>
        <v>0</v>
      </c>
      <c r="BL102" s="21" t="s">
        <v>642</v>
      </c>
      <c r="BM102" s="197" t="s">
        <v>5510</v>
      </c>
    </row>
    <row r="103" spans="1:65" s="2" customFormat="1" ht="11.25">
      <c r="A103" s="38"/>
      <c r="B103" s="39"/>
      <c r="C103" s="40"/>
      <c r="D103" s="199" t="s">
        <v>542</v>
      </c>
      <c r="E103" s="40"/>
      <c r="F103" s="200" t="s">
        <v>5511</v>
      </c>
      <c r="G103" s="40"/>
      <c r="H103" s="40"/>
      <c r="I103" s="201"/>
      <c r="J103" s="40"/>
      <c r="K103" s="40"/>
      <c r="L103" s="43"/>
      <c r="M103" s="202"/>
      <c r="N103" s="203"/>
      <c r="O103" s="68"/>
      <c r="P103" s="68"/>
      <c r="Q103" s="68"/>
      <c r="R103" s="68"/>
      <c r="S103" s="68"/>
      <c r="T103" s="69"/>
      <c r="U103" s="38"/>
      <c r="V103" s="38"/>
      <c r="W103" s="38"/>
      <c r="X103" s="38"/>
      <c r="Y103" s="38"/>
      <c r="Z103" s="38"/>
      <c r="AA103" s="38"/>
      <c r="AB103" s="38"/>
      <c r="AC103" s="38"/>
      <c r="AD103" s="38"/>
      <c r="AE103" s="38"/>
      <c r="AT103" s="21" t="s">
        <v>542</v>
      </c>
      <c r="AU103" s="21" t="s">
        <v>85</v>
      </c>
    </row>
    <row r="104" spans="1:65" s="2" customFormat="1" ht="21.75" customHeight="1">
      <c r="A104" s="38"/>
      <c r="B104" s="39"/>
      <c r="C104" s="248" t="s">
        <v>85</v>
      </c>
      <c r="D104" s="248" t="s">
        <v>369</v>
      </c>
      <c r="E104" s="249" t="s">
        <v>5512</v>
      </c>
      <c r="F104" s="250" t="s">
        <v>5513</v>
      </c>
      <c r="G104" s="251" t="s">
        <v>128</v>
      </c>
      <c r="H104" s="252">
        <v>245</v>
      </c>
      <c r="I104" s="253"/>
      <c r="J104" s="254">
        <f t="shared" ref="J104:J111" si="0">ROUND(I104*H104,2)</f>
        <v>0</v>
      </c>
      <c r="K104" s="250" t="s">
        <v>1079</v>
      </c>
      <c r="L104" s="255"/>
      <c r="M104" s="256" t="s">
        <v>19</v>
      </c>
      <c r="N104" s="257" t="s">
        <v>44</v>
      </c>
      <c r="O104" s="68"/>
      <c r="P104" s="195">
        <f t="shared" ref="P104:P111" si="1">O104*H104</f>
        <v>0</v>
      </c>
      <c r="Q104" s="195">
        <v>8.0000000000000007E-5</v>
      </c>
      <c r="R104" s="195">
        <f t="shared" ref="R104:R111" si="2">Q104*H104</f>
        <v>1.9600000000000003E-2</v>
      </c>
      <c r="S104" s="195">
        <v>0</v>
      </c>
      <c r="T104" s="196">
        <f t="shared" ref="T104:T111" si="3">S104*H104</f>
        <v>0</v>
      </c>
      <c r="U104" s="38"/>
      <c r="V104" s="38"/>
      <c r="W104" s="38"/>
      <c r="X104" s="38"/>
      <c r="Y104" s="38"/>
      <c r="Z104" s="38"/>
      <c r="AA104" s="38"/>
      <c r="AB104" s="38"/>
      <c r="AC104" s="38"/>
      <c r="AD104" s="38"/>
      <c r="AE104" s="38"/>
      <c r="AR104" s="197" t="s">
        <v>839</v>
      </c>
      <c r="AT104" s="197" t="s">
        <v>369</v>
      </c>
      <c r="AU104" s="197" t="s">
        <v>85</v>
      </c>
      <c r="AY104" s="21" t="s">
        <v>525</v>
      </c>
      <c r="BE104" s="198">
        <f t="shared" ref="BE104:BE111" si="4">IF(N104="základní",J104,0)</f>
        <v>0</v>
      </c>
      <c r="BF104" s="198">
        <f t="shared" ref="BF104:BF111" si="5">IF(N104="snížená",J104,0)</f>
        <v>0</v>
      </c>
      <c r="BG104" s="198">
        <f t="shared" ref="BG104:BG111" si="6">IF(N104="zákl. přenesená",J104,0)</f>
        <v>0</v>
      </c>
      <c r="BH104" s="198">
        <f t="shared" ref="BH104:BH111" si="7">IF(N104="sníž. přenesená",J104,0)</f>
        <v>0</v>
      </c>
      <c r="BI104" s="198">
        <f t="shared" ref="BI104:BI111" si="8">IF(N104="nulová",J104,0)</f>
        <v>0</v>
      </c>
      <c r="BJ104" s="21" t="s">
        <v>85</v>
      </c>
      <c r="BK104" s="198">
        <f t="shared" ref="BK104:BK111" si="9">ROUND(I104*H104,2)</f>
        <v>0</v>
      </c>
      <c r="BL104" s="21" t="s">
        <v>642</v>
      </c>
      <c r="BM104" s="197" t="s">
        <v>5514</v>
      </c>
    </row>
    <row r="105" spans="1:65" s="2" customFormat="1" ht="21.75" customHeight="1">
      <c r="A105" s="38"/>
      <c r="B105" s="39"/>
      <c r="C105" s="248" t="s">
        <v>573</v>
      </c>
      <c r="D105" s="248" t="s">
        <v>369</v>
      </c>
      <c r="E105" s="249" t="s">
        <v>5515</v>
      </c>
      <c r="F105" s="250" t="s">
        <v>5516</v>
      </c>
      <c r="G105" s="251" t="s">
        <v>128</v>
      </c>
      <c r="H105" s="252">
        <v>40</v>
      </c>
      <c r="I105" s="253"/>
      <c r="J105" s="254">
        <f t="shared" si="0"/>
        <v>0</v>
      </c>
      <c r="K105" s="250" t="s">
        <v>1079</v>
      </c>
      <c r="L105" s="255"/>
      <c r="M105" s="256" t="s">
        <v>19</v>
      </c>
      <c r="N105" s="257" t="s">
        <v>44</v>
      </c>
      <c r="O105" s="68"/>
      <c r="P105" s="195">
        <f t="shared" si="1"/>
        <v>0</v>
      </c>
      <c r="Q105" s="195">
        <v>1.7000000000000001E-4</v>
      </c>
      <c r="R105" s="195">
        <f t="shared" si="2"/>
        <v>6.8000000000000005E-3</v>
      </c>
      <c r="S105" s="195">
        <v>0</v>
      </c>
      <c r="T105" s="196">
        <f t="shared" si="3"/>
        <v>0</v>
      </c>
      <c r="U105" s="38"/>
      <c r="V105" s="38"/>
      <c r="W105" s="38"/>
      <c r="X105" s="38"/>
      <c r="Y105" s="38"/>
      <c r="Z105" s="38"/>
      <c r="AA105" s="38"/>
      <c r="AB105" s="38"/>
      <c r="AC105" s="38"/>
      <c r="AD105" s="38"/>
      <c r="AE105" s="38"/>
      <c r="AR105" s="197" t="s">
        <v>839</v>
      </c>
      <c r="AT105" s="197" t="s">
        <v>369</v>
      </c>
      <c r="AU105" s="197" t="s">
        <v>85</v>
      </c>
      <c r="AY105" s="21" t="s">
        <v>525</v>
      </c>
      <c r="BE105" s="198">
        <f t="shared" si="4"/>
        <v>0</v>
      </c>
      <c r="BF105" s="198">
        <f t="shared" si="5"/>
        <v>0</v>
      </c>
      <c r="BG105" s="198">
        <f t="shared" si="6"/>
        <v>0</v>
      </c>
      <c r="BH105" s="198">
        <f t="shared" si="7"/>
        <v>0</v>
      </c>
      <c r="BI105" s="198">
        <f t="shared" si="8"/>
        <v>0</v>
      </c>
      <c r="BJ105" s="21" t="s">
        <v>85</v>
      </c>
      <c r="BK105" s="198">
        <f t="shared" si="9"/>
        <v>0</v>
      </c>
      <c r="BL105" s="21" t="s">
        <v>642</v>
      </c>
      <c r="BM105" s="197" t="s">
        <v>5517</v>
      </c>
    </row>
    <row r="106" spans="1:65" s="2" customFormat="1" ht="21.75" customHeight="1">
      <c r="A106" s="38"/>
      <c r="B106" s="39"/>
      <c r="C106" s="248" t="s">
        <v>537</v>
      </c>
      <c r="D106" s="248" t="s">
        <v>369</v>
      </c>
      <c r="E106" s="249" t="s">
        <v>5518</v>
      </c>
      <c r="F106" s="250" t="s">
        <v>5519</v>
      </c>
      <c r="G106" s="251" t="s">
        <v>128</v>
      </c>
      <c r="H106" s="252">
        <v>132</v>
      </c>
      <c r="I106" s="253"/>
      <c r="J106" s="254">
        <f t="shared" si="0"/>
        <v>0</v>
      </c>
      <c r="K106" s="250" t="s">
        <v>1079</v>
      </c>
      <c r="L106" s="255"/>
      <c r="M106" s="256" t="s">
        <v>19</v>
      </c>
      <c r="N106" s="257" t="s">
        <v>44</v>
      </c>
      <c r="O106" s="68"/>
      <c r="P106" s="195">
        <f t="shared" si="1"/>
        <v>0</v>
      </c>
      <c r="Q106" s="195">
        <v>1.8000000000000001E-4</v>
      </c>
      <c r="R106" s="195">
        <f t="shared" si="2"/>
        <v>2.376E-2</v>
      </c>
      <c r="S106" s="195">
        <v>0</v>
      </c>
      <c r="T106" s="196">
        <f t="shared" si="3"/>
        <v>0</v>
      </c>
      <c r="U106" s="38"/>
      <c r="V106" s="38"/>
      <c r="W106" s="38"/>
      <c r="X106" s="38"/>
      <c r="Y106" s="38"/>
      <c r="Z106" s="38"/>
      <c r="AA106" s="38"/>
      <c r="AB106" s="38"/>
      <c r="AC106" s="38"/>
      <c r="AD106" s="38"/>
      <c r="AE106" s="38"/>
      <c r="AR106" s="197" t="s">
        <v>839</v>
      </c>
      <c r="AT106" s="197" t="s">
        <v>369</v>
      </c>
      <c r="AU106" s="197" t="s">
        <v>85</v>
      </c>
      <c r="AY106" s="21" t="s">
        <v>525</v>
      </c>
      <c r="BE106" s="198">
        <f t="shared" si="4"/>
        <v>0</v>
      </c>
      <c r="BF106" s="198">
        <f t="shared" si="5"/>
        <v>0</v>
      </c>
      <c r="BG106" s="198">
        <f t="shared" si="6"/>
        <v>0</v>
      </c>
      <c r="BH106" s="198">
        <f t="shared" si="7"/>
        <v>0</v>
      </c>
      <c r="BI106" s="198">
        <f t="shared" si="8"/>
        <v>0</v>
      </c>
      <c r="BJ106" s="21" t="s">
        <v>85</v>
      </c>
      <c r="BK106" s="198">
        <f t="shared" si="9"/>
        <v>0</v>
      </c>
      <c r="BL106" s="21" t="s">
        <v>642</v>
      </c>
      <c r="BM106" s="197" t="s">
        <v>5520</v>
      </c>
    </row>
    <row r="107" spans="1:65" s="2" customFormat="1" ht="21.75" customHeight="1">
      <c r="A107" s="38"/>
      <c r="B107" s="39"/>
      <c r="C107" s="248" t="s">
        <v>646</v>
      </c>
      <c r="D107" s="248" t="s">
        <v>369</v>
      </c>
      <c r="E107" s="249" t="s">
        <v>5521</v>
      </c>
      <c r="F107" s="250" t="s">
        <v>5522</v>
      </c>
      <c r="G107" s="251" t="s">
        <v>128</v>
      </c>
      <c r="H107" s="252">
        <v>35</v>
      </c>
      <c r="I107" s="253"/>
      <c r="J107" s="254">
        <f t="shared" si="0"/>
        <v>0</v>
      </c>
      <c r="K107" s="250" t="s">
        <v>1079</v>
      </c>
      <c r="L107" s="255"/>
      <c r="M107" s="256" t="s">
        <v>19</v>
      </c>
      <c r="N107" s="257" t="s">
        <v>44</v>
      </c>
      <c r="O107" s="68"/>
      <c r="P107" s="195">
        <f t="shared" si="1"/>
        <v>0</v>
      </c>
      <c r="Q107" s="195">
        <v>2.0000000000000001E-4</v>
      </c>
      <c r="R107" s="195">
        <f t="shared" si="2"/>
        <v>7.0000000000000001E-3</v>
      </c>
      <c r="S107" s="195">
        <v>0</v>
      </c>
      <c r="T107" s="196">
        <f t="shared" si="3"/>
        <v>0</v>
      </c>
      <c r="U107" s="38"/>
      <c r="V107" s="38"/>
      <c r="W107" s="38"/>
      <c r="X107" s="38"/>
      <c r="Y107" s="38"/>
      <c r="Z107" s="38"/>
      <c r="AA107" s="38"/>
      <c r="AB107" s="38"/>
      <c r="AC107" s="38"/>
      <c r="AD107" s="38"/>
      <c r="AE107" s="38"/>
      <c r="AR107" s="197" t="s">
        <v>839</v>
      </c>
      <c r="AT107" s="197" t="s">
        <v>369</v>
      </c>
      <c r="AU107" s="197" t="s">
        <v>85</v>
      </c>
      <c r="AY107" s="21" t="s">
        <v>525</v>
      </c>
      <c r="BE107" s="198">
        <f t="shared" si="4"/>
        <v>0</v>
      </c>
      <c r="BF107" s="198">
        <f t="shared" si="5"/>
        <v>0</v>
      </c>
      <c r="BG107" s="198">
        <f t="shared" si="6"/>
        <v>0</v>
      </c>
      <c r="BH107" s="198">
        <f t="shared" si="7"/>
        <v>0</v>
      </c>
      <c r="BI107" s="198">
        <f t="shared" si="8"/>
        <v>0</v>
      </c>
      <c r="BJ107" s="21" t="s">
        <v>85</v>
      </c>
      <c r="BK107" s="198">
        <f t="shared" si="9"/>
        <v>0</v>
      </c>
      <c r="BL107" s="21" t="s">
        <v>642</v>
      </c>
      <c r="BM107" s="197" t="s">
        <v>5523</v>
      </c>
    </row>
    <row r="108" spans="1:65" s="2" customFormat="1" ht="21.75" customHeight="1">
      <c r="A108" s="38"/>
      <c r="B108" s="39"/>
      <c r="C108" s="248" t="s">
        <v>645</v>
      </c>
      <c r="D108" s="248" t="s">
        <v>369</v>
      </c>
      <c r="E108" s="249" t="s">
        <v>5524</v>
      </c>
      <c r="F108" s="250" t="s">
        <v>5525</v>
      </c>
      <c r="G108" s="251" t="s">
        <v>128</v>
      </c>
      <c r="H108" s="252">
        <v>10</v>
      </c>
      <c r="I108" s="253"/>
      <c r="J108" s="254">
        <f t="shared" si="0"/>
        <v>0</v>
      </c>
      <c r="K108" s="250" t="s">
        <v>19</v>
      </c>
      <c r="L108" s="255"/>
      <c r="M108" s="256" t="s">
        <v>19</v>
      </c>
      <c r="N108" s="257" t="s">
        <v>44</v>
      </c>
      <c r="O108" s="68"/>
      <c r="P108" s="195">
        <f t="shared" si="1"/>
        <v>0</v>
      </c>
      <c r="Q108" s="195">
        <v>2.0000000000000001E-4</v>
      </c>
      <c r="R108" s="195">
        <f t="shared" si="2"/>
        <v>2E-3</v>
      </c>
      <c r="S108" s="195">
        <v>0</v>
      </c>
      <c r="T108" s="196">
        <f t="shared" si="3"/>
        <v>0</v>
      </c>
      <c r="U108" s="38"/>
      <c r="V108" s="38"/>
      <c r="W108" s="38"/>
      <c r="X108" s="38"/>
      <c r="Y108" s="38"/>
      <c r="Z108" s="38"/>
      <c r="AA108" s="38"/>
      <c r="AB108" s="38"/>
      <c r="AC108" s="38"/>
      <c r="AD108" s="38"/>
      <c r="AE108" s="38"/>
      <c r="AR108" s="197" t="s">
        <v>839</v>
      </c>
      <c r="AT108" s="197" t="s">
        <v>369</v>
      </c>
      <c r="AU108" s="197" t="s">
        <v>85</v>
      </c>
      <c r="AY108" s="21" t="s">
        <v>525</v>
      </c>
      <c r="BE108" s="198">
        <f t="shared" si="4"/>
        <v>0</v>
      </c>
      <c r="BF108" s="198">
        <f t="shared" si="5"/>
        <v>0</v>
      </c>
      <c r="BG108" s="198">
        <f t="shared" si="6"/>
        <v>0</v>
      </c>
      <c r="BH108" s="198">
        <f t="shared" si="7"/>
        <v>0</v>
      </c>
      <c r="BI108" s="198">
        <f t="shared" si="8"/>
        <v>0</v>
      </c>
      <c r="BJ108" s="21" t="s">
        <v>85</v>
      </c>
      <c r="BK108" s="198">
        <f t="shared" si="9"/>
        <v>0</v>
      </c>
      <c r="BL108" s="21" t="s">
        <v>642</v>
      </c>
      <c r="BM108" s="197" t="s">
        <v>5526</v>
      </c>
    </row>
    <row r="109" spans="1:65" s="2" customFormat="1" ht="21.75" customHeight="1">
      <c r="A109" s="38"/>
      <c r="B109" s="39"/>
      <c r="C109" s="248" t="s">
        <v>671</v>
      </c>
      <c r="D109" s="248" t="s">
        <v>369</v>
      </c>
      <c r="E109" s="249" t="s">
        <v>5527</v>
      </c>
      <c r="F109" s="250" t="s">
        <v>5528</v>
      </c>
      <c r="G109" s="251" t="s">
        <v>128</v>
      </c>
      <c r="H109" s="252">
        <v>15</v>
      </c>
      <c r="I109" s="253"/>
      <c r="J109" s="254">
        <f t="shared" si="0"/>
        <v>0</v>
      </c>
      <c r="K109" s="250" t="s">
        <v>19</v>
      </c>
      <c r="L109" s="255"/>
      <c r="M109" s="256" t="s">
        <v>19</v>
      </c>
      <c r="N109" s="257" t="s">
        <v>44</v>
      </c>
      <c r="O109" s="68"/>
      <c r="P109" s="195">
        <f t="shared" si="1"/>
        <v>0</v>
      </c>
      <c r="Q109" s="195">
        <v>2.0000000000000001E-4</v>
      </c>
      <c r="R109" s="195">
        <f t="shared" si="2"/>
        <v>3.0000000000000001E-3</v>
      </c>
      <c r="S109" s="195">
        <v>0</v>
      </c>
      <c r="T109" s="196">
        <f t="shared" si="3"/>
        <v>0</v>
      </c>
      <c r="U109" s="38"/>
      <c r="V109" s="38"/>
      <c r="W109" s="38"/>
      <c r="X109" s="38"/>
      <c r="Y109" s="38"/>
      <c r="Z109" s="38"/>
      <c r="AA109" s="38"/>
      <c r="AB109" s="38"/>
      <c r="AC109" s="38"/>
      <c r="AD109" s="38"/>
      <c r="AE109" s="38"/>
      <c r="AR109" s="197" t="s">
        <v>839</v>
      </c>
      <c r="AT109" s="197" t="s">
        <v>369</v>
      </c>
      <c r="AU109" s="197" t="s">
        <v>85</v>
      </c>
      <c r="AY109" s="21" t="s">
        <v>525</v>
      </c>
      <c r="BE109" s="198">
        <f t="shared" si="4"/>
        <v>0</v>
      </c>
      <c r="BF109" s="198">
        <f t="shared" si="5"/>
        <v>0</v>
      </c>
      <c r="BG109" s="198">
        <f t="shared" si="6"/>
        <v>0</v>
      </c>
      <c r="BH109" s="198">
        <f t="shared" si="7"/>
        <v>0</v>
      </c>
      <c r="BI109" s="198">
        <f t="shared" si="8"/>
        <v>0</v>
      </c>
      <c r="BJ109" s="21" t="s">
        <v>85</v>
      </c>
      <c r="BK109" s="198">
        <f t="shared" si="9"/>
        <v>0</v>
      </c>
      <c r="BL109" s="21" t="s">
        <v>642</v>
      </c>
      <c r="BM109" s="197" t="s">
        <v>5529</v>
      </c>
    </row>
    <row r="110" spans="1:65" s="2" customFormat="1" ht="21.75" customHeight="1">
      <c r="A110" s="38"/>
      <c r="B110" s="39"/>
      <c r="C110" s="248" t="s">
        <v>674</v>
      </c>
      <c r="D110" s="248" t="s">
        <v>369</v>
      </c>
      <c r="E110" s="249" t="s">
        <v>5530</v>
      </c>
      <c r="F110" s="250" t="s">
        <v>5531</v>
      </c>
      <c r="G110" s="251" t="s">
        <v>128</v>
      </c>
      <c r="H110" s="252">
        <v>142</v>
      </c>
      <c r="I110" s="253"/>
      <c r="J110" s="254">
        <f t="shared" si="0"/>
        <v>0</v>
      </c>
      <c r="K110" s="250" t="s">
        <v>19</v>
      </c>
      <c r="L110" s="255"/>
      <c r="M110" s="256" t="s">
        <v>19</v>
      </c>
      <c r="N110" s="257" t="s">
        <v>44</v>
      </c>
      <c r="O110" s="68"/>
      <c r="P110" s="195">
        <f t="shared" si="1"/>
        <v>0</v>
      </c>
      <c r="Q110" s="195">
        <v>2.0000000000000001E-4</v>
      </c>
      <c r="R110" s="195">
        <f t="shared" si="2"/>
        <v>2.8400000000000002E-2</v>
      </c>
      <c r="S110" s="195">
        <v>0</v>
      </c>
      <c r="T110" s="196">
        <f t="shared" si="3"/>
        <v>0</v>
      </c>
      <c r="U110" s="38"/>
      <c r="V110" s="38"/>
      <c r="W110" s="38"/>
      <c r="X110" s="38"/>
      <c r="Y110" s="38"/>
      <c r="Z110" s="38"/>
      <c r="AA110" s="38"/>
      <c r="AB110" s="38"/>
      <c r="AC110" s="38"/>
      <c r="AD110" s="38"/>
      <c r="AE110" s="38"/>
      <c r="AR110" s="197" t="s">
        <v>839</v>
      </c>
      <c r="AT110" s="197" t="s">
        <v>369</v>
      </c>
      <c r="AU110" s="197" t="s">
        <v>85</v>
      </c>
      <c r="AY110" s="21" t="s">
        <v>525</v>
      </c>
      <c r="BE110" s="198">
        <f t="shared" si="4"/>
        <v>0</v>
      </c>
      <c r="BF110" s="198">
        <f t="shared" si="5"/>
        <v>0</v>
      </c>
      <c r="BG110" s="198">
        <f t="shared" si="6"/>
        <v>0</v>
      </c>
      <c r="BH110" s="198">
        <f t="shared" si="7"/>
        <v>0</v>
      </c>
      <c r="BI110" s="198">
        <f t="shared" si="8"/>
        <v>0</v>
      </c>
      <c r="BJ110" s="21" t="s">
        <v>85</v>
      </c>
      <c r="BK110" s="198">
        <f t="shared" si="9"/>
        <v>0</v>
      </c>
      <c r="BL110" s="21" t="s">
        <v>642</v>
      </c>
      <c r="BM110" s="197" t="s">
        <v>5532</v>
      </c>
    </row>
    <row r="111" spans="1:65" s="2" customFormat="1" ht="66.75" customHeight="1">
      <c r="A111" s="38"/>
      <c r="B111" s="39"/>
      <c r="C111" s="186" t="s">
        <v>681</v>
      </c>
      <c r="D111" s="186" t="s">
        <v>533</v>
      </c>
      <c r="E111" s="187" t="s">
        <v>5533</v>
      </c>
      <c r="F111" s="188" t="s">
        <v>5534</v>
      </c>
      <c r="G111" s="189" t="s">
        <v>128</v>
      </c>
      <c r="H111" s="190">
        <v>143</v>
      </c>
      <c r="I111" s="191"/>
      <c r="J111" s="192">
        <f t="shared" si="0"/>
        <v>0</v>
      </c>
      <c r="K111" s="188" t="s">
        <v>1079</v>
      </c>
      <c r="L111" s="43"/>
      <c r="M111" s="193" t="s">
        <v>19</v>
      </c>
      <c r="N111" s="194" t="s">
        <v>44</v>
      </c>
      <c r="O111" s="68"/>
      <c r="P111" s="195">
        <f t="shared" si="1"/>
        <v>0</v>
      </c>
      <c r="Q111" s="195">
        <v>1.9000000000000001E-4</v>
      </c>
      <c r="R111" s="195">
        <f t="shared" si="2"/>
        <v>2.7170000000000003E-2</v>
      </c>
      <c r="S111" s="195">
        <v>0</v>
      </c>
      <c r="T111" s="196">
        <f t="shared" si="3"/>
        <v>0</v>
      </c>
      <c r="U111" s="38"/>
      <c r="V111" s="38"/>
      <c r="W111" s="38"/>
      <c r="X111" s="38"/>
      <c r="Y111" s="38"/>
      <c r="Z111" s="38"/>
      <c r="AA111" s="38"/>
      <c r="AB111" s="38"/>
      <c r="AC111" s="38"/>
      <c r="AD111" s="38"/>
      <c r="AE111" s="38"/>
      <c r="AR111" s="197" t="s">
        <v>642</v>
      </c>
      <c r="AT111" s="197" t="s">
        <v>533</v>
      </c>
      <c r="AU111" s="197" t="s">
        <v>85</v>
      </c>
      <c r="AY111" s="21" t="s">
        <v>525</v>
      </c>
      <c r="BE111" s="198">
        <f t="shared" si="4"/>
        <v>0</v>
      </c>
      <c r="BF111" s="198">
        <f t="shared" si="5"/>
        <v>0</v>
      </c>
      <c r="BG111" s="198">
        <f t="shared" si="6"/>
        <v>0</v>
      </c>
      <c r="BH111" s="198">
        <f t="shared" si="7"/>
        <v>0</v>
      </c>
      <c r="BI111" s="198">
        <f t="shared" si="8"/>
        <v>0</v>
      </c>
      <c r="BJ111" s="21" t="s">
        <v>85</v>
      </c>
      <c r="BK111" s="198">
        <f t="shared" si="9"/>
        <v>0</v>
      </c>
      <c r="BL111" s="21" t="s">
        <v>642</v>
      </c>
      <c r="BM111" s="197" t="s">
        <v>5535</v>
      </c>
    </row>
    <row r="112" spans="1:65" s="2" customFormat="1" ht="11.25">
      <c r="A112" s="38"/>
      <c r="B112" s="39"/>
      <c r="C112" s="40"/>
      <c r="D112" s="199" t="s">
        <v>542</v>
      </c>
      <c r="E112" s="40"/>
      <c r="F112" s="200" t="s">
        <v>5536</v>
      </c>
      <c r="G112" s="40"/>
      <c r="H112" s="40"/>
      <c r="I112" s="201"/>
      <c r="J112" s="40"/>
      <c r="K112" s="40"/>
      <c r="L112" s="43"/>
      <c r="M112" s="202"/>
      <c r="N112" s="203"/>
      <c r="O112" s="68"/>
      <c r="P112" s="68"/>
      <c r="Q112" s="68"/>
      <c r="R112" s="68"/>
      <c r="S112" s="68"/>
      <c r="T112" s="69"/>
      <c r="U112" s="38"/>
      <c r="V112" s="38"/>
      <c r="W112" s="38"/>
      <c r="X112" s="38"/>
      <c r="Y112" s="38"/>
      <c r="Z112" s="38"/>
      <c r="AA112" s="38"/>
      <c r="AB112" s="38"/>
      <c r="AC112" s="38"/>
      <c r="AD112" s="38"/>
      <c r="AE112" s="38"/>
      <c r="AT112" s="21" t="s">
        <v>542</v>
      </c>
      <c r="AU112" s="21" t="s">
        <v>85</v>
      </c>
    </row>
    <row r="113" spans="1:65" s="2" customFormat="1" ht="24.2" customHeight="1">
      <c r="A113" s="38"/>
      <c r="B113" s="39"/>
      <c r="C113" s="248" t="s">
        <v>443</v>
      </c>
      <c r="D113" s="248" t="s">
        <v>369</v>
      </c>
      <c r="E113" s="249" t="s">
        <v>5537</v>
      </c>
      <c r="F113" s="250" t="s">
        <v>5538</v>
      </c>
      <c r="G113" s="251" t="s">
        <v>128</v>
      </c>
      <c r="H113" s="252">
        <v>23</v>
      </c>
      <c r="I113" s="253"/>
      <c r="J113" s="254">
        <f>ROUND(I113*H113,2)</f>
        <v>0</v>
      </c>
      <c r="K113" s="250" t="s">
        <v>1079</v>
      </c>
      <c r="L113" s="255"/>
      <c r="M113" s="256" t="s">
        <v>19</v>
      </c>
      <c r="N113" s="257" t="s">
        <v>44</v>
      </c>
      <c r="O113" s="68"/>
      <c r="P113" s="195">
        <f>O113*H113</f>
        <v>0</v>
      </c>
      <c r="Q113" s="195">
        <v>5.4000000000000001E-4</v>
      </c>
      <c r="R113" s="195">
        <f>Q113*H113</f>
        <v>1.242E-2</v>
      </c>
      <c r="S113" s="195">
        <v>0</v>
      </c>
      <c r="T113" s="196">
        <f>S113*H113</f>
        <v>0</v>
      </c>
      <c r="U113" s="38"/>
      <c r="V113" s="38"/>
      <c r="W113" s="38"/>
      <c r="X113" s="38"/>
      <c r="Y113" s="38"/>
      <c r="Z113" s="38"/>
      <c r="AA113" s="38"/>
      <c r="AB113" s="38"/>
      <c r="AC113" s="38"/>
      <c r="AD113" s="38"/>
      <c r="AE113" s="38"/>
      <c r="AR113" s="197" t="s">
        <v>839</v>
      </c>
      <c r="AT113" s="197" t="s">
        <v>369</v>
      </c>
      <c r="AU113" s="197" t="s">
        <v>85</v>
      </c>
      <c r="AY113" s="21" t="s">
        <v>525</v>
      </c>
      <c r="BE113" s="198">
        <f>IF(N113="základní",J113,0)</f>
        <v>0</v>
      </c>
      <c r="BF113" s="198">
        <f>IF(N113="snížená",J113,0)</f>
        <v>0</v>
      </c>
      <c r="BG113" s="198">
        <f>IF(N113="zákl. přenesená",J113,0)</f>
        <v>0</v>
      </c>
      <c r="BH113" s="198">
        <f>IF(N113="sníž. přenesená",J113,0)</f>
        <v>0</v>
      </c>
      <c r="BI113" s="198">
        <f>IF(N113="nulová",J113,0)</f>
        <v>0</v>
      </c>
      <c r="BJ113" s="21" t="s">
        <v>85</v>
      </c>
      <c r="BK113" s="198">
        <f>ROUND(I113*H113,2)</f>
        <v>0</v>
      </c>
      <c r="BL113" s="21" t="s">
        <v>642</v>
      </c>
      <c r="BM113" s="197" t="s">
        <v>5539</v>
      </c>
    </row>
    <row r="114" spans="1:65" s="2" customFormat="1" ht="24.2" customHeight="1">
      <c r="A114" s="38"/>
      <c r="B114" s="39"/>
      <c r="C114" s="248" t="s">
        <v>696</v>
      </c>
      <c r="D114" s="248" t="s">
        <v>369</v>
      </c>
      <c r="E114" s="249" t="s">
        <v>5540</v>
      </c>
      <c r="F114" s="250" t="s">
        <v>5541</v>
      </c>
      <c r="G114" s="251" t="s">
        <v>128</v>
      </c>
      <c r="H114" s="252">
        <v>50</v>
      </c>
      <c r="I114" s="253"/>
      <c r="J114" s="254">
        <f>ROUND(I114*H114,2)</f>
        <v>0</v>
      </c>
      <c r="K114" s="250" t="s">
        <v>1079</v>
      </c>
      <c r="L114" s="255"/>
      <c r="M114" s="256" t="s">
        <v>19</v>
      </c>
      <c r="N114" s="257" t="s">
        <v>44</v>
      </c>
      <c r="O114" s="68"/>
      <c r="P114" s="195">
        <f>O114*H114</f>
        <v>0</v>
      </c>
      <c r="Q114" s="195">
        <v>5.9000000000000003E-4</v>
      </c>
      <c r="R114" s="195">
        <f>Q114*H114</f>
        <v>2.9500000000000002E-2</v>
      </c>
      <c r="S114" s="195">
        <v>0</v>
      </c>
      <c r="T114" s="196">
        <f>S114*H114</f>
        <v>0</v>
      </c>
      <c r="U114" s="38"/>
      <c r="V114" s="38"/>
      <c r="W114" s="38"/>
      <c r="X114" s="38"/>
      <c r="Y114" s="38"/>
      <c r="Z114" s="38"/>
      <c r="AA114" s="38"/>
      <c r="AB114" s="38"/>
      <c r="AC114" s="38"/>
      <c r="AD114" s="38"/>
      <c r="AE114" s="38"/>
      <c r="AR114" s="197" t="s">
        <v>839</v>
      </c>
      <c r="AT114" s="197" t="s">
        <v>369</v>
      </c>
      <c r="AU114" s="197" t="s">
        <v>85</v>
      </c>
      <c r="AY114" s="21" t="s">
        <v>525</v>
      </c>
      <c r="BE114" s="198">
        <f>IF(N114="základní",J114,0)</f>
        <v>0</v>
      </c>
      <c r="BF114" s="198">
        <f>IF(N114="snížená",J114,0)</f>
        <v>0</v>
      </c>
      <c r="BG114" s="198">
        <f>IF(N114="zákl. přenesená",J114,0)</f>
        <v>0</v>
      </c>
      <c r="BH114" s="198">
        <f>IF(N114="sníž. přenesená",J114,0)</f>
        <v>0</v>
      </c>
      <c r="BI114" s="198">
        <f>IF(N114="nulová",J114,0)</f>
        <v>0</v>
      </c>
      <c r="BJ114" s="21" t="s">
        <v>85</v>
      </c>
      <c r="BK114" s="198">
        <f>ROUND(I114*H114,2)</f>
        <v>0</v>
      </c>
      <c r="BL114" s="21" t="s">
        <v>642</v>
      </c>
      <c r="BM114" s="197" t="s">
        <v>5542</v>
      </c>
    </row>
    <row r="115" spans="1:65" s="2" customFormat="1" ht="24.2" customHeight="1">
      <c r="A115" s="38"/>
      <c r="B115" s="39"/>
      <c r="C115" s="248" t="s">
        <v>8</v>
      </c>
      <c r="D115" s="248" t="s">
        <v>369</v>
      </c>
      <c r="E115" s="249" t="s">
        <v>5543</v>
      </c>
      <c r="F115" s="250" t="s">
        <v>5544</v>
      </c>
      <c r="G115" s="251" t="s">
        <v>128</v>
      </c>
      <c r="H115" s="252">
        <v>58</v>
      </c>
      <c r="I115" s="253"/>
      <c r="J115" s="254">
        <f>ROUND(I115*H115,2)</f>
        <v>0</v>
      </c>
      <c r="K115" s="250" t="s">
        <v>1079</v>
      </c>
      <c r="L115" s="255"/>
      <c r="M115" s="256" t="s">
        <v>19</v>
      </c>
      <c r="N115" s="257" t="s">
        <v>44</v>
      </c>
      <c r="O115" s="68"/>
      <c r="P115" s="195">
        <f>O115*H115</f>
        <v>0</v>
      </c>
      <c r="Q115" s="195">
        <v>6.4999999999999997E-4</v>
      </c>
      <c r="R115" s="195">
        <f>Q115*H115</f>
        <v>3.7699999999999997E-2</v>
      </c>
      <c r="S115" s="195">
        <v>0</v>
      </c>
      <c r="T115" s="196">
        <f>S115*H115</f>
        <v>0</v>
      </c>
      <c r="U115" s="38"/>
      <c r="V115" s="38"/>
      <c r="W115" s="38"/>
      <c r="X115" s="38"/>
      <c r="Y115" s="38"/>
      <c r="Z115" s="38"/>
      <c r="AA115" s="38"/>
      <c r="AB115" s="38"/>
      <c r="AC115" s="38"/>
      <c r="AD115" s="38"/>
      <c r="AE115" s="38"/>
      <c r="AR115" s="197" t="s">
        <v>839</v>
      </c>
      <c r="AT115" s="197" t="s">
        <v>369</v>
      </c>
      <c r="AU115" s="197" t="s">
        <v>85</v>
      </c>
      <c r="AY115" s="21" t="s">
        <v>525</v>
      </c>
      <c r="BE115" s="198">
        <f>IF(N115="základní",J115,0)</f>
        <v>0</v>
      </c>
      <c r="BF115" s="198">
        <f>IF(N115="snížená",J115,0)</f>
        <v>0</v>
      </c>
      <c r="BG115" s="198">
        <f>IF(N115="zákl. přenesená",J115,0)</f>
        <v>0</v>
      </c>
      <c r="BH115" s="198">
        <f>IF(N115="sníž. přenesená",J115,0)</f>
        <v>0</v>
      </c>
      <c r="BI115" s="198">
        <f>IF(N115="nulová",J115,0)</f>
        <v>0</v>
      </c>
      <c r="BJ115" s="21" t="s">
        <v>85</v>
      </c>
      <c r="BK115" s="198">
        <f>ROUND(I115*H115,2)</f>
        <v>0</v>
      </c>
      <c r="BL115" s="21" t="s">
        <v>642</v>
      </c>
      <c r="BM115" s="197" t="s">
        <v>5545</v>
      </c>
    </row>
    <row r="116" spans="1:65" s="2" customFormat="1" ht="24.2" customHeight="1">
      <c r="A116" s="38"/>
      <c r="B116" s="39"/>
      <c r="C116" s="248" t="s">
        <v>710</v>
      </c>
      <c r="D116" s="248" t="s">
        <v>369</v>
      </c>
      <c r="E116" s="249" t="s">
        <v>5546</v>
      </c>
      <c r="F116" s="250" t="s">
        <v>5547</v>
      </c>
      <c r="G116" s="251" t="s">
        <v>128</v>
      </c>
      <c r="H116" s="252">
        <v>12</v>
      </c>
      <c r="I116" s="253"/>
      <c r="J116" s="254">
        <f>ROUND(I116*H116,2)</f>
        <v>0</v>
      </c>
      <c r="K116" s="250" t="s">
        <v>1079</v>
      </c>
      <c r="L116" s="255"/>
      <c r="M116" s="256" t="s">
        <v>19</v>
      </c>
      <c r="N116" s="257" t="s">
        <v>44</v>
      </c>
      <c r="O116" s="68"/>
      <c r="P116" s="195">
        <f>O116*H116</f>
        <v>0</v>
      </c>
      <c r="Q116" s="195">
        <v>7.2000000000000005E-4</v>
      </c>
      <c r="R116" s="195">
        <f>Q116*H116</f>
        <v>8.6400000000000001E-3</v>
      </c>
      <c r="S116" s="195">
        <v>0</v>
      </c>
      <c r="T116" s="196">
        <f>S116*H116</f>
        <v>0</v>
      </c>
      <c r="U116" s="38"/>
      <c r="V116" s="38"/>
      <c r="W116" s="38"/>
      <c r="X116" s="38"/>
      <c r="Y116" s="38"/>
      <c r="Z116" s="38"/>
      <c r="AA116" s="38"/>
      <c r="AB116" s="38"/>
      <c r="AC116" s="38"/>
      <c r="AD116" s="38"/>
      <c r="AE116" s="38"/>
      <c r="AR116" s="197" t="s">
        <v>839</v>
      </c>
      <c r="AT116" s="197" t="s">
        <v>369</v>
      </c>
      <c r="AU116" s="197" t="s">
        <v>85</v>
      </c>
      <c r="AY116" s="21" t="s">
        <v>525</v>
      </c>
      <c r="BE116" s="198">
        <f>IF(N116="základní",J116,0)</f>
        <v>0</v>
      </c>
      <c r="BF116" s="198">
        <f>IF(N116="snížená",J116,0)</f>
        <v>0</v>
      </c>
      <c r="BG116" s="198">
        <f>IF(N116="zákl. přenesená",J116,0)</f>
        <v>0</v>
      </c>
      <c r="BH116" s="198">
        <f>IF(N116="sníž. přenesená",J116,0)</f>
        <v>0</v>
      </c>
      <c r="BI116" s="198">
        <f>IF(N116="nulová",J116,0)</f>
        <v>0</v>
      </c>
      <c r="BJ116" s="21" t="s">
        <v>85</v>
      </c>
      <c r="BK116" s="198">
        <f>ROUND(I116*H116,2)</f>
        <v>0</v>
      </c>
      <c r="BL116" s="21" t="s">
        <v>642</v>
      </c>
      <c r="BM116" s="197" t="s">
        <v>5548</v>
      </c>
    </row>
    <row r="117" spans="1:65" s="2" customFormat="1" ht="66.75" customHeight="1">
      <c r="A117" s="38"/>
      <c r="B117" s="39"/>
      <c r="C117" s="186" t="s">
        <v>722</v>
      </c>
      <c r="D117" s="186" t="s">
        <v>533</v>
      </c>
      <c r="E117" s="187" t="s">
        <v>5549</v>
      </c>
      <c r="F117" s="188" t="s">
        <v>5550</v>
      </c>
      <c r="G117" s="189" t="s">
        <v>128</v>
      </c>
      <c r="H117" s="190">
        <v>170</v>
      </c>
      <c r="I117" s="191"/>
      <c r="J117" s="192">
        <f>ROUND(I117*H117,2)</f>
        <v>0</v>
      </c>
      <c r="K117" s="188" t="s">
        <v>1079</v>
      </c>
      <c r="L117" s="43"/>
      <c r="M117" s="193" t="s">
        <v>19</v>
      </c>
      <c r="N117" s="194" t="s">
        <v>44</v>
      </c>
      <c r="O117" s="68"/>
      <c r="P117" s="195">
        <f>O117*H117</f>
        <v>0</v>
      </c>
      <c r="Q117" s="195">
        <v>2.7E-4</v>
      </c>
      <c r="R117" s="195">
        <f>Q117*H117</f>
        <v>4.5900000000000003E-2</v>
      </c>
      <c r="S117" s="195">
        <v>0</v>
      </c>
      <c r="T117" s="196">
        <f>S117*H117</f>
        <v>0</v>
      </c>
      <c r="U117" s="38"/>
      <c r="V117" s="38"/>
      <c r="W117" s="38"/>
      <c r="X117" s="38"/>
      <c r="Y117" s="38"/>
      <c r="Z117" s="38"/>
      <c r="AA117" s="38"/>
      <c r="AB117" s="38"/>
      <c r="AC117" s="38"/>
      <c r="AD117" s="38"/>
      <c r="AE117" s="38"/>
      <c r="AR117" s="197" t="s">
        <v>642</v>
      </c>
      <c r="AT117" s="197" t="s">
        <v>533</v>
      </c>
      <c r="AU117" s="197" t="s">
        <v>85</v>
      </c>
      <c r="AY117" s="21" t="s">
        <v>525</v>
      </c>
      <c r="BE117" s="198">
        <f>IF(N117="základní",J117,0)</f>
        <v>0</v>
      </c>
      <c r="BF117" s="198">
        <f>IF(N117="snížená",J117,0)</f>
        <v>0</v>
      </c>
      <c r="BG117" s="198">
        <f>IF(N117="zákl. přenesená",J117,0)</f>
        <v>0</v>
      </c>
      <c r="BH117" s="198">
        <f>IF(N117="sníž. přenesená",J117,0)</f>
        <v>0</v>
      </c>
      <c r="BI117" s="198">
        <f>IF(N117="nulová",J117,0)</f>
        <v>0</v>
      </c>
      <c r="BJ117" s="21" t="s">
        <v>85</v>
      </c>
      <c r="BK117" s="198">
        <f>ROUND(I117*H117,2)</f>
        <v>0</v>
      </c>
      <c r="BL117" s="21" t="s">
        <v>642</v>
      </c>
      <c r="BM117" s="197" t="s">
        <v>5551</v>
      </c>
    </row>
    <row r="118" spans="1:65" s="2" customFormat="1" ht="11.25">
      <c r="A118" s="38"/>
      <c r="B118" s="39"/>
      <c r="C118" s="40"/>
      <c r="D118" s="199" t="s">
        <v>542</v>
      </c>
      <c r="E118" s="40"/>
      <c r="F118" s="200" t="s">
        <v>5552</v>
      </c>
      <c r="G118" s="40"/>
      <c r="H118" s="40"/>
      <c r="I118" s="201"/>
      <c r="J118" s="40"/>
      <c r="K118" s="40"/>
      <c r="L118" s="43"/>
      <c r="M118" s="202"/>
      <c r="N118" s="203"/>
      <c r="O118" s="68"/>
      <c r="P118" s="68"/>
      <c r="Q118" s="68"/>
      <c r="R118" s="68"/>
      <c r="S118" s="68"/>
      <c r="T118" s="69"/>
      <c r="U118" s="38"/>
      <c r="V118" s="38"/>
      <c r="W118" s="38"/>
      <c r="X118" s="38"/>
      <c r="Y118" s="38"/>
      <c r="Z118" s="38"/>
      <c r="AA118" s="38"/>
      <c r="AB118" s="38"/>
      <c r="AC118" s="38"/>
      <c r="AD118" s="38"/>
      <c r="AE118" s="38"/>
      <c r="AT118" s="21" t="s">
        <v>542</v>
      </c>
      <c r="AU118" s="21" t="s">
        <v>85</v>
      </c>
    </row>
    <row r="119" spans="1:65" s="2" customFormat="1" ht="24.2" customHeight="1">
      <c r="A119" s="38"/>
      <c r="B119" s="39"/>
      <c r="C119" s="248" t="s">
        <v>728</v>
      </c>
      <c r="D119" s="248" t="s">
        <v>369</v>
      </c>
      <c r="E119" s="249" t="s">
        <v>5553</v>
      </c>
      <c r="F119" s="250" t="s">
        <v>5554</v>
      </c>
      <c r="G119" s="251" t="s">
        <v>128</v>
      </c>
      <c r="H119" s="252">
        <v>170</v>
      </c>
      <c r="I119" s="253"/>
      <c r="J119" s="254">
        <f>ROUND(I119*H119,2)</f>
        <v>0</v>
      </c>
      <c r="K119" s="250" t="s">
        <v>1079</v>
      </c>
      <c r="L119" s="255"/>
      <c r="M119" s="256" t="s">
        <v>19</v>
      </c>
      <c r="N119" s="257" t="s">
        <v>44</v>
      </c>
      <c r="O119" s="68"/>
      <c r="P119" s="195">
        <f>O119*H119</f>
        <v>0</v>
      </c>
      <c r="Q119" s="195">
        <v>8.3000000000000001E-4</v>
      </c>
      <c r="R119" s="195">
        <f>Q119*H119</f>
        <v>0.1411</v>
      </c>
      <c r="S119" s="195">
        <v>0</v>
      </c>
      <c r="T119" s="196">
        <f>S119*H119</f>
        <v>0</v>
      </c>
      <c r="U119" s="38"/>
      <c r="V119" s="38"/>
      <c r="W119" s="38"/>
      <c r="X119" s="38"/>
      <c r="Y119" s="38"/>
      <c r="Z119" s="38"/>
      <c r="AA119" s="38"/>
      <c r="AB119" s="38"/>
      <c r="AC119" s="38"/>
      <c r="AD119" s="38"/>
      <c r="AE119" s="38"/>
      <c r="AR119" s="197" t="s">
        <v>839</v>
      </c>
      <c r="AT119" s="197" t="s">
        <v>369</v>
      </c>
      <c r="AU119" s="197" t="s">
        <v>85</v>
      </c>
      <c r="AY119" s="21" t="s">
        <v>525</v>
      </c>
      <c r="BE119" s="198">
        <f>IF(N119="základní",J119,0)</f>
        <v>0</v>
      </c>
      <c r="BF119" s="198">
        <f>IF(N119="snížená",J119,0)</f>
        <v>0</v>
      </c>
      <c r="BG119" s="198">
        <f>IF(N119="zákl. přenesená",J119,0)</f>
        <v>0</v>
      </c>
      <c r="BH119" s="198">
        <f>IF(N119="sníž. přenesená",J119,0)</f>
        <v>0</v>
      </c>
      <c r="BI119" s="198">
        <f>IF(N119="nulová",J119,0)</f>
        <v>0</v>
      </c>
      <c r="BJ119" s="21" t="s">
        <v>85</v>
      </c>
      <c r="BK119" s="198">
        <f>ROUND(I119*H119,2)</f>
        <v>0</v>
      </c>
      <c r="BL119" s="21" t="s">
        <v>642</v>
      </c>
      <c r="BM119" s="197" t="s">
        <v>5555</v>
      </c>
    </row>
    <row r="120" spans="1:65" s="2" customFormat="1" ht="44.25" customHeight="1">
      <c r="A120" s="38"/>
      <c r="B120" s="39"/>
      <c r="C120" s="186" t="s">
        <v>642</v>
      </c>
      <c r="D120" s="186" t="s">
        <v>533</v>
      </c>
      <c r="E120" s="187" t="s">
        <v>5556</v>
      </c>
      <c r="F120" s="188" t="s">
        <v>5557</v>
      </c>
      <c r="G120" s="189" t="s">
        <v>5558</v>
      </c>
      <c r="H120" s="280"/>
      <c r="I120" s="191"/>
      <c r="J120" s="192">
        <f>ROUND(I120*H120,2)</f>
        <v>0</v>
      </c>
      <c r="K120" s="188" t="s">
        <v>1079</v>
      </c>
      <c r="L120" s="43"/>
      <c r="M120" s="193" t="s">
        <v>19</v>
      </c>
      <c r="N120" s="194" t="s">
        <v>44</v>
      </c>
      <c r="O120" s="68"/>
      <c r="P120" s="195">
        <f>O120*H120</f>
        <v>0</v>
      </c>
      <c r="Q120" s="195">
        <v>0</v>
      </c>
      <c r="R120" s="195">
        <f>Q120*H120</f>
        <v>0</v>
      </c>
      <c r="S120" s="195">
        <v>0</v>
      </c>
      <c r="T120" s="196">
        <f>S120*H120</f>
        <v>0</v>
      </c>
      <c r="U120" s="38"/>
      <c r="V120" s="38"/>
      <c r="W120" s="38"/>
      <c r="X120" s="38"/>
      <c r="Y120" s="38"/>
      <c r="Z120" s="38"/>
      <c r="AA120" s="38"/>
      <c r="AB120" s="38"/>
      <c r="AC120" s="38"/>
      <c r="AD120" s="38"/>
      <c r="AE120" s="38"/>
      <c r="AR120" s="197" t="s">
        <v>642</v>
      </c>
      <c r="AT120" s="197" t="s">
        <v>533</v>
      </c>
      <c r="AU120" s="197" t="s">
        <v>85</v>
      </c>
      <c r="AY120" s="21" t="s">
        <v>525</v>
      </c>
      <c r="BE120" s="198">
        <f>IF(N120="základní",J120,0)</f>
        <v>0</v>
      </c>
      <c r="BF120" s="198">
        <f>IF(N120="snížená",J120,0)</f>
        <v>0</v>
      </c>
      <c r="BG120" s="198">
        <f>IF(N120="zákl. přenesená",J120,0)</f>
        <v>0</v>
      </c>
      <c r="BH120" s="198">
        <f>IF(N120="sníž. přenesená",J120,0)</f>
        <v>0</v>
      </c>
      <c r="BI120" s="198">
        <f>IF(N120="nulová",J120,0)</f>
        <v>0</v>
      </c>
      <c r="BJ120" s="21" t="s">
        <v>85</v>
      </c>
      <c r="BK120" s="198">
        <f>ROUND(I120*H120,2)</f>
        <v>0</v>
      </c>
      <c r="BL120" s="21" t="s">
        <v>642</v>
      </c>
      <c r="BM120" s="197" t="s">
        <v>5559</v>
      </c>
    </row>
    <row r="121" spans="1:65" s="2" customFormat="1" ht="11.25">
      <c r="A121" s="38"/>
      <c r="B121" s="39"/>
      <c r="C121" s="40"/>
      <c r="D121" s="199" t="s">
        <v>542</v>
      </c>
      <c r="E121" s="40"/>
      <c r="F121" s="200" t="s">
        <v>5560</v>
      </c>
      <c r="G121" s="40"/>
      <c r="H121" s="40"/>
      <c r="I121" s="201"/>
      <c r="J121" s="40"/>
      <c r="K121" s="40"/>
      <c r="L121" s="43"/>
      <c r="M121" s="202"/>
      <c r="N121" s="203"/>
      <c r="O121" s="68"/>
      <c r="P121" s="68"/>
      <c r="Q121" s="68"/>
      <c r="R121" s="68"/>
      <c r="S121" s="68"/>
      <c r="T121" s="69"/>
      <c r="U121" s="38"/>
      <c r="V121" s="38"/>
      <c r="W121" s="38"/>
      <c r="X121" s="38"/>
      <c r="Y121" s="38"/>
      <c r="Z121" s="38"/>
      <c r="AA121" s="38"/>
      <c r="AB121" s="38"/>
      <c r="AC121" s="38"/>
      <c r="AD121" s="38"/>
      <c r="AE121" s="38"/>
      <c r="AT121" s="21" t="s">
        <v>542</v>
      </c>
      <c r="AU121" s="21" t="s">
        <v>85</v>
      </c>
    </row>
    <row r="122" spans="1:65" s="12" customFormat="1" ht="22.9" customHeight="1">
      <c r="B122" s="170"/>
      <c r="C122" s="171"/>
      <c r="D122" s="172" t="s">
        <v>71</v>
      </c>
      <c r="E122" s="184" t="s">
        <v>5561</v>
      </c>
      <c r="F122" s="184" t="s">
        <v>5562</v>
      </c>
      <c r="G122" s="171"/>
      <c r="H122" s="171"/>
      <c r="I122" s="174"/>
      <c r="J122" s="185">
        <f>BK122</f>
        <v>0</v>
      </c>
      <c r="K122" s="171"/>
      <c r="L122" s="176"/>
      <c r="M122" s="177"/>
      <c r="N122" s="178"/>
      <c r="O122" s="178"/>
      <c r="P122" s="179">
        <f>SUM(P123:P125)</f>
        <v>0</v>
      </c>
      <c r="Q122" s="178"/>
      <c r="R122" s="179">
        <f>SUM(R123:R125)</f>
        <v>4.1329999999999999E-2</v>
      </c>
      <c r="S122" s="178"/>
      <c r="T122" s="180">
        <f>SUM(T123:T125)</f>
        <v>0</v>
      </c>
      <c r="AR122" s="181" t="s">
        <v>85</v>
      </c>
      <c r="AT122" s="182" t="s">
        <v>71</v>
      </c>
      <c r="AU122" s="182" t="s">
        <v>79</v>
      </c>
      <c r="AY122" s="181" t="s">
        <v>525</v>
      </c>
      <c r="BK122" s="183">
        <f>SUM(BK123:BK125)</f>
        <v>0</v>
      </c>
    </row>
    <row r="123" spans="1:65" s="2" customFormat="1" ht="24.2" customHeight="1">
      <c r="A123" s="38"/>
      <c r="B123" s="39"/>
      <c r="C123" s="186" t="s">
        <v>739</v>
      </c>
      <c r="D123" s="186" t="s">
        <v>533</v>
      </c>
      <c r="E123" s="187" t="s">
        <v>5563</v>
      </c>
      <c r="F123" s="188" t="s">
        <v>5564</v>
      </c>
      <c r="G123" s="189" t="s">
        <v>3392</v>
      </c>
      <c r="H123" s="190">
        <v>1</v>
      </c>
      <c r="I123" s="191"/>
      <c r="J123" s="192">
        <f>ROUND(I123*H123,2)</f>
        <v>0</v>
      </c>
      <c r="K123" s="188" t="s">
        <v>19</v>
      </c>
      <c r="L123" s="43"/>
      <c r="M123" s="193" t="s">
        <v>19</v>
      </c>
      <c r="N123" s="194" t="s">
        <v>44</v>
      </c>
      <c r="O123" s="68"/>
      <c r="P123" s="195">
        <f>O123*H123</f>
        <v>0</v>
      </c>
      <c r="Q123" s="195">
        <v>4.1329999999999999E-2</v>
      </c>
      <c r="R123" s="195">
        <f>Q123*H123</f>
        <v>4.1329999999999999E-2</v>
      </c>
      <c r="S123" s="195">
        <v>0</v>
      </c>
      <c r="T123" s="196">
        <f>S123*H123</f>
        <v>0</v>
      </c>
      <c r="U123" s="38"/>
      <c r="V123" s="38"/>
      <c r="W123" s="38"/>
      <c r="X123" s="38"/>
      <c r="Y123" s="38"/>
      <c r="Z123" s="38"/>
      <c r="AA123" s="38"/>
      <c r="AB123" s="38"/>
      <c r="AC123" s="38"/>
      <c r="AD123" s="38"/>
      <c r="AE123" s="38"/>
      <c r="AR123" s="197" t="s">
        <v>642</v>
      </c>
      <c r="AT123" s="197" t="s">
        <v>533</v>
      </c>
      <c r="AU123" s="197" t="s">
        <v>85</v>
      </c>
      <c r="AY123" s="21" t="s">
        <v>525</v>
      </c>
      <c r="BE123" s="198">
        <f>IF(N123="základní",J123,0)</f>
        <v>0</v>
      </c>
      <c r="BF123" s="198">
        <f>IF(N123="snížená",J123,0)</f>
        <v>0</v>
      </c>
      <c r="BG123" s="198">
        <f>IF(N123="zákl. přenesená",J123,0)</f>
        <v>0</v>
      </c>
      <c r="BH123" s="198">
        <f>IF(N123="sníž. přenesená",J123,0)</f>
        <v>0</v>
      </c>
      <c r="BI123" s="198">
        <f>IF(N123="nulová",J123,0)</f>
        <v>0</v>
      </c>
      <c r="BJ123" s="21" t="s">
        <v>85</v>
      </c>
      <c r="BK123" s="198">
        <f>ROUND(I123*H123,2)</f>
        <v>0</v>
      </c>
      <c r="BL123" s="21" t="s">
        <v>642</v>
      </c>
      <c r="BM123" s="197" t="s">
        <v>5565</v>
      </c>
    </row>
    <row r="124" spans="1:65" s="2" customFormat="1" ht="44.25" customHeight="1">
      <c r="A124" s="38"/>
      <c r="B124" s="39"/>
      <c r="C124" s="186" t="s">
        <v>745</v>
      </c>
      <c r="D124" s="186" t="s">
        <v>533</v>
      </c>
      <c r="E124" s="187" t="s">
        <v>5566</v>
      </c>
      <c r="F124" s="188" t="s">
        <v>5567</v>
      </c>
      <c r="G124" s="189" t="s">
        <v>5558</v>
      </c>
      <c r="H124" s="280"/>
      <c r="I124" s="191"/>
      <c r="J124" s="192">
        <f>ROUND(I124*H124,2)</f>
        <v>0</v>
      </c>
      <c r="K124" s="188" t="s">
        <v>1079</v>
      </c>
      <c r="L124" s="43"/>
      <c r="M124" s="193" t="s">
        <v>19</v>
      </c>
      <c r="N124" s="194" t="s">
        <v>44</v>
      </c>
      <c r="O124" s="68"/>
      <c r="P124" s="195">
        <f>O124*H124</f>
        <v>0</v>
      </c>
      <c r="Q124" s="195">
        <v>0</v>
      </c>
      <c r="R124" s="195">
        <f>Q124*H124</f>
        <v>0</v>
      </c>
      <c r="S124" s="195">
        <v>0</v>
      </c>
      <c r="T124" s="196">
        <f>S124*H124</f>
        <v>0</v>
      </c>
      <c r="U124" s="38"/>
      <c r="V124" s="38"/>
      <c r="W124" s="38"/>
      <c r="X124" s="38"/>
      <c r="Y124" s="38"/>
      <c r="Z124" s="38"/>
      <c r="AA124" s="38"/>
      <c r="AB124" s="38"/>
      <c r="AC124" s="38"/>
      <c r="AD124" s="38"/>
      <c r="AE124" s="38"/>
      <c r="AR124" s="197" t="s">
        <v>642</v>
      </c>
      <c r="AT124" s="197" t="s">
        <v>533</v>
      </c>
      <c r="AU124" s="197" t="s">
        <v>85</v>
      </c>
      <c r="AY124" s="21" t="s">
        <v>525</v>
      </c>
      <c r="BE124" s="198">
        <f>IF(N124="základní",J124,0)</f>
        <v>0</v>
      </c>
      <c r="BF124" s="198">
        <f>IF(N124="snížená",J124,0)</f>
        <v>0</v>
      </c>
      <c r="BG124" s="198">
        <f>IF(N124="zákl. přenesená",J124,0)</f>
        <v>0</v>
      </c>
      <c r="BH124" s="198">
        <f>IF(N124="sníž. přenesená",J124,0)</f>
        <v>0</v>
      </c>
      <c r="BI124" s="198">
        <f>IF(N124="nulová",J124,0)</f>
        <v>0</v>
      </c>
      <c r="BJ124" s="21" t="s">
        <v>85</v>
      </c>
      <c r="BK124" s="198">
        <f>ROUND(I124*H124,2)</f>
        <v>0</v>
      </c>
      <c r="BL124" s="21" t="s">
        <v>642</v>
      </c>
      <c r="BM124" s="197" t="s">
        <v>5568</v>
      </c>
    </row>
    <row r="125" spans="1:65" s="2" customFormat="1" ht="11.25">
      <c r="A125" s="38"/>
      <c r="B125" s="39"/>
      <c r="C125" s="40"/>
      <c r="D125" s="199" t="s">
        <v>542</v>
      </c>
      <c r="E125" s="40"/>
      <c r="F125" s="200" t="s">
        <v>5569</v>
      </c>
      <c r="G125" s="40"/>
      <c r="H125" s="40"/>
      <c r="I125" s="201"/>
      <c r="J125" s="40"/>
      <c r="K125" s="40"/>
      <c r="L125" s="43"/>
      <c r="M125" s="202"/>
      <c r="N125" s="203"/>
      <c r="O125" s="68"/>
      <c r="P125" s="68"/>
      <c r="Q125" s="68"/>
      <c r="R125" s="68"/>
      <c r="S125" s="68"/>
      <c r="T125" s="69"/>
      <c r="U125" s="38"/>
      <c r="V125" s="38"/>
      <c r="W125" s="38"/>
      <c r="X125" s="38"/>
      <c r="Y125" s="38"/>
      <c r="Z125" s="38"/>
      <c r="AA125" s="38"/>
      <c r="AB125" s="38"/>
      <c r="AC125" s="38"/>
      <c r="AD125" s="38"/>
      <c r="AE125" s="38"/>
      <c r="AT125" s="21" t="s">
        <v>542</v>
      </c>
      <c r="AU125" s="21" t="s">
        <v>85</v>
      </c>
    </row>
    <row r="126" spans="1:65" s="12" customFormat="1" ht="22.9" customHeight="1">
      <c r="B126" s="170"/>
      <c r="C126" s="171"/>
      <c r="D126" s="172" t="s">
        <v>71</v>
      </c>
      <c r="E126" s="184" t="s">
        <v>5570</v>
      </c>
      <c r="F126" s="184" t="s">
        <v>5571</v>
      </c>
      <c r="G126" s="171"/>
      <c r="H126" s="171"/>
      <c r="I126" s="174"/>
      <c r="J126" s="185">
        <f>BK126</f>
        <v>0</v>
      </c>
      <c r="K126" s="171"/>
      <c r="L126" s="176"/>
      <c r="M126" s="177"/>
      <c r="N126" s="178"/>
      <c r="O126" s="178"/>
      <c r="P126" s="179">
        <f>SUM(P127:P152)</f>
        <v>0</v>
      </c>
      <c r="Q126" s="178"/>
      <c r="R126" s="179">
        <f>SUM(R127:R152)</f>
        <v>0.75464999999999993</v>
      </c>
      <c r="S126" s="178"/>
      <c r="T126" s="180">
        <f>SUM(T127:T152)</f>
        <v>0</v>
      </c>
      <c r="AR126" s="181" t="s">
        <v>85</v>
      </c>
      <c r="AT126" s="182" t="s">
        <v>71</v>
      </c>
      <c r="AU126" s="182" t="s">
        <v>79</v>
      </c>
      <c r="AY126" s="181" t="s">
        <v>525</v>
      </c>
      <c r="BK126" s="183">
        <f>SUM(BK127:BK152)</f>
        <v>0</v>
      </c>
    </row>
    <row r="127" spans="1:65" s="2" customFormat="1" ht="76.349999999999994" customHeight="1">
      <c r="A127" s="38"/>
      <c r="B127" s="39"/>
      <c r="C127" s="186" t="s">
        <v>753</v>
      </c>
      <c r="D127" s="186" t="s">
        <v>533</v>
      </c>
      <c r="E127" s="187" t="s">
        <v>5572</v>
      </c>
      <c r="F127" s="188" t="s">
        <v>5573</v>
      </c>
      <c r="G127" s="189" t="s">
        <v>651</v>
      </c>
      <c r="H127" s="190">
        <v>1</v>
      </c>
      <c r="I127" s="191"/>
      <c r="J127" s="192">
        <f t="shared" ref="J127:J138" si="10">ROUND(I127*H127,2)</f>
        <v>0</v>
      </c>
      <c r="K127" s="188" t="s">
        <v>19</v>
      </c>
      <c r="L127" s="43"/>
      <c r="M127" s="193" t="s">
        <v>19</v>
      </c>
      <c r="N127" s="194" t="s">
        <v>44</v>
      </c>
      <c r="O127" s="68"/>
      <c r="P127" s="195">
        <f t="shared" ref="P127:P138" si="11">O127*H127</f>
        <v>0</v>
      </c>
      <c r="Q127" s="195">
        <v>0</v>
      </c>
      <c r="R127" s="195">
        <f t="shared" ref="R127:R138" si="12">Q127*H127</f>
        <v>0</v>
      </c>
      <c r="S127" s="195">
        <v>0</v>
      </c>
      <c r="T127" s="196">
        <f t="shared" ref="T127:T138" si="13">S127*H127</f>
        <v>0</v>
      </c>
      <c r="U127" s="38"/>
      <c r="V127" s="38"/>
      <c r="W127" s="38"/>
      <c r="X127" s="38"/>
      <c r="Y127" s="38"/>
      <c r="Z127" s="38"/>
      <c r="AA127" s="38"/>
      <c r="AB127" s="38"/>
      <c r="AC127" s="38"/>
      <c r="AD127" s="38"/>
      <c r="AE127" s="38"/>
      <c r="AR127" s="197" t="s">
        <v>642</v>
      </c>
      <c r="AT127" s="197" t="s">
        <v>533</v>
      </c>
      <c r="AU127" s="197" t="s">
        <v>85</v>
      </c>
      <c r="AY127" s="21" t="s">
        <v>525</v>
      </c>
      <c r="BE127" s="198">
        <f t="shared" ref="BE127:BE138" si="14">IF(N127="základní",J127,0)</f>
        <v>0</v>
      </c>
      <c r="BF127" s="198">
        <f t="shared" ref="BF127:BF138" si="15">IF(N127="snížená",J127,0)</f>
        <v>0</v>
      </c>
      <c r="BG127" s="198">
        <f t="shared" ref="BG127:BG138" si="16">IF(N127="zákl. přenesená",J127,0)</f>
        <v>0</v>
      </c>
      <c r="BH127" s="198">
        <f t="shared" ref="BH127:BH138" si="17">IF(N127="sníž. přenesená",J127,0)</f>
        <v>0</v>
      </c>
      <c r="BI127" s="198">
        <f t="shared" ref="BI127:BI138" si="18">IF(N127="nulová",J127,0)</f>
        <v>0</v>
      </c>
      <c r="BJ127" s="21" t="s">
        <v>85</v>
      </c>
      <c r="BK127" s="198">
        <f t="shared" ref="BK127:BK138" si="19">ROUND(I127*H127,2)</f>
        <v>0</v>
      </c>
      <c r="BL127" s="21" t="s">
        <v>642</v>
      </c>
      <c r="BM127" s="197" t="s">
        <v>5574</v>
      </c>
    </row>
    <row r="128" spans="1:65" s="2" customFormat="1" ht="16.5" customHeight="1">
      <c r="A128" s="38"/>
      <c r="B128" s="39"/>
      <c r="C128" s="186" t="s">
        <v>659</v>
      </c>
      <c r="D128" s="186" t="s">
        <v>533</v>
      </c>
      <c r="E128" s="187" t="s">
        <v>5575</v>
      </c>
      <c r="F128" s="188" t="s">
        <v>5576</v>
      </c>
      <c r="G128" s="189" t="s">
        <v>3392</v>
      </c>
      <c r="H128" s="190">
        <v>1</v>
      </c>
      <c r="I128" s="191"/>
      <c r="J128" s="192">
        <f t="shared" si="10"/>
        <v>0</v>
      </c>
      <c r="K128" s="188" t="s">
        <v>19</v>
      </c>
      <c r="L128" s="43"/>
      <c r="M128" s="193" t="s">
        <v>19</v>
      </c>
      <c r="N128" s="194" t="s">
        <v>44</v>
      </c>
      <c r="O128" s="68"/>
      <c r="P128" s="195">
        <f t="shared" si="11"/>
        <v>0</v>
      </c>
      <c r="Q128" s="195">
        <v>0</v>
      </c>
      <c r="R128" s="195">
        <f t="shared" si="12"/>
        <v>0</v>
      </c>
      <c r="S128" s="195">
        <v>0</v>
      </c>
      <c r="T128" s="196">
        <f t="shared" si="13"/>
        <v>0</v>
      </c>
      <c r="U128" s="38"/>
      <c r="V128" s="38"/>
      <c r="W128" s="38"/>
      <c r="X128" s="38"/>
      <c r="Y128" s="38"/>
      <c r="Z128" s="38"/>
      <c r="AA128" s="38"/>
      <c r="AB128" s="38"/>
      <c r="AC128" s="38"/>
      <c r="AD128" s="38"/>
      <c r="AE128" s="38"/>
      <c r="AR128" s="197" t="s">
        <v>642</v>
      </c>
      <c r="AT128" s="197" t="s">
        <v>533</v>
      </c>
      <c r="AU128" s="197" t="s">
        <v>85</v>
      </c>
      <c r="AY128" s="21" t="s">
        <v>525</v>
      </c>
      <c r="BE128" s="198">
        <f t="shared" si="14"/>
        <v>0</v>
      </c>
      <c r="BF128" s="198">
        <f t="shared" si="15"/>
        <v>0</v>
      </c>
      <c r="BG128" s="198">
        <f t="shared" si="16"/>
        <v>0</v>
      </c>
      <c r="BH128" s="198">
        <f t="shared" si="17"/>
        <v>0</v>
      </c>
      <c r="BI128" s="198">
        <f t="shared" si="18"/>
        <v>0</v>
      </c>
      <c r="BJ128" s="21" t="s">
        <v>85</v>
      </c>
      <c r="BK128" s="198">
        <f t="shared" si="19"/>
        <v>0</v>
      </c>
      <c r="BL128" s="21" t="s">
        <v>642</v>
      </c>
      <c r="BM128" s="197" t="s">
        <v>5577</v>
      </c>
    </row>
    <row r="129" spans="1:65" s="2" customFormat="1" ht="16.5" customHeight="1">
      <c r="A129" s="38"/>
      <c r="B129" s="39"/>
      <c r="C129" s="186" t="s">
        <v>7</v>
      </c>
      <c r="D129" s="186" t="s">
        <v>533</v>
      </c>
      <c r="E129" s="187" t="s">
        <v>5578</v>
      </c>
      <c r="F129" s="188" t="s">
        <v>5579</v>
      </c>
      <c r="G129" s="189" t="s">
        <v>651</v>
      </c>
      <c r="H129" s="190">
        <v>1</v>
      </c>
      <c r="I129" s="191"/>
      <c r="J129" s="192">
        <f t="shared" si="10"/>
        <v>0</v>
      </c>
      <c r="K129" s="188" t="s">
        <v>19</v>
      </c>
      <c r="L129" s="43"/>
      <c r="M129" s="193" t="s">
        <v>19</v>
      </c>
      <c r="N129" s="194" t="s">
        <v>44</v>
      </c>
      <c r="O129" s="68"/>
      <c r="P129" s="195">
        <f t="shared" si="11"/>
        <v>0</v>
      </c>
      <c r="Q129" s="195">
        <v>0</v>
      </c>
      <c r="R129" s="195">
        <f t="shared" si="12"/>
        <v>0</v>
      </c>
      <c r="S129" s="195">
        <v>0</v>
      </c>
      <c r="T129" s="196">
        <f t="shared" si="13"/>
        <v>0</v>
      </c>
      <c r="U129" s="38"/>
      <c r="V129" s="38"/>
      <c r="W129" s="38"/>
      <c r="X129" s="38"/>
      <c r="Y129" s="38"/>
      <c r="Z129" s="38"/>
      <c r="AA129" s="38"/>
      <c r="AB129" s="38"/>
      <c r="AC129" s="38"/>
      <c r="AD129" s="38"/>
      <c r="AE129" s="38"/>
      <c r="AR129" s="197" t="s">
        <v>642</v>
      </c>
      <c r="AT129" s="197" t="s">
        <v>533</v>
      </c>
      <c r="AU129" s="197" t="s">
        <v>85</v>
      </c>
      <c r="AY129" s="21" t="s">
        <v>525</v>
      </c>
      <c r="BE129" s="198">
        <f t="shared" si="14"/>
        <v>0</v>
      </c>
      <c r="BF129" s="198">
        <f t="shared" si="15"/>
        <v>0</v>
      </c>
      <c r="BG129" s="198">
        <f t="shared" si="16"/>
        <v>0</v>
      </c>
      <c r="BH129" s="198">
        <f t="shared" si="17"/>
        <v>0</v>
      </c>
      <c r="BI129" s="198">
        <f t="shared" si="18"/>
        <v>0</v>
      </c>
      <c r="BJ129" s="21" t="s">
        <v>85</v>
      </c>
      <c r="BK129" s="198">
        <f t="shared" si="19"/>
        <v>0</v>
      </c>
      <c r="BL129" s="21" t="s">
        <v>642</v>
      </c>
      <c r="BM129" s="197" t="s">
        <v>5580</v>
      </c>
    </row>
    <row r="130" spans="1:65" s="2" customFormat="1" ht="24.2" customHeight="1">
      <c r="A130" s="38"/>
      <c r="B130" s="39"/>
      <c r="C130" s="186" t="s">
        <v>779</v>
      </c>
      <c r="D130" s="186" t="s">
        <v>533</v>
      </c>
      <c r="E130" s="187" t="s">
        <v>5581</v>
      </c>
      <c r="F130" s="188" t="s">
        <v>5582</v>
      </c>
      <c r="G130" s="189" t="s">
        <v>651</v>
      </c>
      <c r="H130" s="190">
        <v>1</v>
      </c>
      <c r="I130" s="191"/>
      <c r="J130" s="192">
        <f t="shared" si="10"/>
        <v>0</v>
      </c>
      <c r="K130" s="188" t="s">
        <v>19</v>
      </c>
      <c r="L130" s="43"/>
      <c r="M130" s="193" t="s">
        <v>19</v>
      </c>
      <c r="N130" s="194" t="s">
        <v>44</v>
      </c>
      <c r="O130" s="68"/>
      <c r="P130" s="195">
        <f t="shared" si="11"/>
        <v>0</v>
      </c>
      <c r="Q130" s="195">
        <v>0</v>
      </c>
      <c r="R130" s="195">
        <f t="shared" si="12"/>
        <v>0</v>
      </c>
      <c r="S130" s="195">
        <v>0</v>
      </c>
      <c r="T130" s="196">
        <f t="shared" si="13"/>
        <v>0</v>
      </c>
      <c r="U130" s="38"/>
      <c r="V130" s="38"/>
      <c r="W130" s="38"/>
      <c r="X130" s="38"/>
      <c r="Y130" s="38"/>
      <c r="Z130" s="38"/>
      <c r="AA130" s="38"/>
      <c r="AB130" s="38"/>
      <c r="AC130" s="38"/>
      <c r="AD130" s="38"/>
      <c r="AE130" s="38"/>
      <c r="AR130" s="197" t="s">
        <v>642</v>
      </c>
      <c r="AT130" s="197" t="s">
        <v>533</v>
      </c>
      <c r="AU130" s="197" t="s">
        <v>85</v>
      </c>
      <c r="AY130" s="21" t="s">
        <v>525</v>
      </c>
      <c r="BE130" s="198">
        <f t="shared" si="14"/>
        <v>0</v>
      </c>
      <c r="BF130" s="198">
        <f t="shared" si="15"/>
        <v>0</v>
      </c>
      <c r="BG130" s="198">
        <f t="shared" si="16"/>
        <v>0</v>
      </c>
      <c r="BH130" s="198">
        <f t="shared" si="17"/>
        <v>0</v>
      </c>
      <c r="BI130" s="198">
        <f t="shared" si="18"/>
        <v>0</v>
      </c>
      <c r="BJ130" s="21" t="s">
        <v>85</v>
      </c>
      <c r="BK130" s="198">
        <f t="shared" si="19"/>
        <v>0</v>
      </c>
      <c r="BL130" s="21" t="s">
        <v>642</v>
      </c>
      <c r="BM130" s="197" t="s">
        <v>5583</v>
      </c>
    </row>
    <row r="131" spans="1:65" s="2" customFormat="1" ht="21.75" customHeight="1">
      <c r="A131" s="38"/>
      <c r="B131" s="39"/>
      <c r="C131" s="186" t="s">
        <v>782</v>
      </c>
      <c r="D131" s="186" t="s">
        <v>533</v>
      </c>
      <c r="E131" s="187" t="s">
        <v>5584</v>
      </c>
      <c r="F131" s="188" t="s">
        <v>5585</v>
      </c>
      <c r="G131" s="189" t="s">
        <v>651</v>
      </c>
      <c r="H131" s="190">
        <v>1</v>
      </c>
      <c r="I131" s="191"/>
      <c r="J131" s="192">
        <f t="shared" si="10"/>
        <v>0</v>
      </c>
      <c r="K131" s="188" t="s">
        <v>19</v>
      </c>
      <c r="L131" s="43"/>
      <c r="M131" s="193" t="s">
        <v>19</v>
      </c>
      <c r="N131" s="194" t="s">
        <v>44</v>
      </c>
      <c r="O131" s="68"/>
      <c r="P131" s="195">
        <f t="shared" si="11"/>
        <v>0</v>
      </c>
      <c r="Q131" s="195">
        <v>0</v>
      </c>
      <c r="R131" s="195">
        <f t="shared" si="12"/>
        <v>0</v>
      </c>
      <c r="S131" s="195">
        <v>0</v>
      </c>
      <c r="T131" s="196">
        <f t="shared" si="13"/>
        <v>0</v>
      </c>
      <c r="U131" s="38"/>
      <c r="V131" s="38"/>
      <c r="W131" s="38"/>
      <c r="X131" s="38"/>
      <c r="Y131" s="38"/>
      <c r="Z131" s="38"/>
      <c r="AA131" s="38"/>
      <c r="AB131" s="38"/>
      <c r="AC131" s="38"/>
      <c r="AD131" s="38"/>
      <c r="AE131" s="38"/>
      <c r="AR131" s="197" t="s">
        <v>642</v>
      </c>
      <c r="AT131" s="197" t="s">
        <v>533</v>
      </c>
      <c r="AU131" s="197" t="s">
        <v>85</v>
      </c>
      <c r="AY131" s="21" t="s">
        <v>525</v>
      </c>
      <c r="BE131" s="198">
        <f t="shared" si="14"/>
        <v>0</v>
      </c>
      <c r="BF131" s="198">
        <f t="shared" si="15"/>
        <v>0</v>
      </c>
      <c r="BG131" s="198">
        <f t="shared" si="16"/>
        <v>0</v>
      </c>
      <c r="BH131" s="198">
        <f t="shared" si="17"/>
        <v>0</v>
      </c>
      <c r="BI131" s="198">
        <f t="shared" si="18"/>
        <v>0</v>
      </c>
      <c r="BJ131" s="21" t="s">
        <v>85</v>
      </c>
      <c r="BK131" s="198">
        <f t="shared" si="19"/>
        <v>0</v>
      </c>
      <c r="BL131" s="21" t="s">
        <v>642</v>
      </c>
      <c r="BM131" s="197" t="s">
        <v>5586</v>
      </c>
    </row>
    <row r="132" spans="1:65" s="2" customFormat="1" ht="16.5" customHeight="1">
      <c r="A132" s="38"/>
      <c r="B132" s="39"/>
      <c r="C132" s="186" t="s">
        <v>787</v>
      </c>
      <c r="D132" s="186" t="s">
        <v>533</v>
      </c>
      <c r="E132" s="187" t="s">
        <v>5587</v>
      </c>
      <c r="F132" s="188" t="s">
        <v>5588</v>
      </c>
      <c r="G132" s="189" t="s">
        <v>651</v>
      </c>
      <c r="H132" s="190">
        <v>1</v>
      </c>
      <c r="I132" s="191"/>
      <c r="J132" s="192">
        <f t="shared" si="10"/>
        <v>0</v>
      </c>
      <c r="K132" s="188" t="s">
        <v>19</v>
      </c>
      <c r="L132" s="43"/>
      <c r="M132" s="193" t="s">
        <v>19</v>
      </c>
      <c r="N132" s="194" t="s">
        <v>44</v>
      </c>
      <c r="O132" s="68"/>
      <c r="P132" s="195">
        <f t="shared" si="11"/>
        <v>0</v>
      </c>
      <c r="Q132" s="195">
        <v>0</v>
      </c>
      <c r="R132" s="195">
        <f t="shared" si="12"/>
        <v>0</v>
      </c>
      <c r="S132" s="195">
        <v>0</v>
      </c>
      <c r="T132" s="196">
        <f t="shared" si="13"/>
        <v>0</v>
      </c>
      <c r="U132" s="38"/>
      <c r="V132" s="38"/>
      <c r="W132" s="38"/>
      <c r="X132" s="38"/>
      <c r="Y132" s="38"/>
      <c r="Z132" s="38"/>
      <c r="AA132" s="38"/>
      <c r="AB132" s="38"/>
      <c r="AC132" s="38"/>
      <c r="AD132" s="38"/>
      <c r="AE132" s="38"/>
      <c r="AR132" s="197" t="s">
        <v>642</v>
      </c>
      <c r="AT132" s="197" t="s">
        <v>533</v>
      </c>
      <c r="AU132" s="197" t="s">
        <v>85</v>
      </c>
      <c r="AY132" s="21" t="s">
        <v>525</v>
      </c>
      <c r="BE132" s="198">
        <f t="shared" si="14"/>
        <v>0</v>
      </c>
      <c r="BF132" s="198">
        <f t="shared" si="15"/>
        <v>0</v>
      </c>
      <c r="BG132" s="198">
        <f t="shared" si="16"/>
        <v>0</v>
      </c>
      <c r="BH132" s="198">
        <f t="shared" si="17"/>
        <v>0</v>
      </c>
      <c r="BI132" s="198">
        <f t="shared" si="18"/>
        <v>0</v>
      </c>
      <c r="BJ132" s="21" t="s">
        <v>85</v>
      </c>
      <c r="BK132" s="198">
        <f t="shared" si="19"/>
        <v>0</v>
      </c>
      <c r="BL132" s="21" t="s">
        <v>642</v>
      </c>
      <c r="BM132" s="197" t="s">
        <v>5589</v>
      </c>
    </row>
    <row r="133" spans="1:65" s="2" customFormat="1" ht="16.5" customHeight="1">
      <c r="A133" s="38"/>
      <c r="B133" s="39"/>
      <c r="C133" s="186" t="s">
        <v>795</v>
      </c>
      <c r="D133" s="186" t="s">
        <v>533</v>
      </c>
      <c r="E133" s="187" t="s">
        <v>5590</v>
      </c>
      <c r="F133" s="188" t="s">
        <v>5591</v>
      </c>
      <c r="G133" s="189" t="s">
        <v>651</v>
      </c>
      <c r="H133" s="190">
        <v>1</v>
      </c>
      <c r="I133" s="191"/>
      <c r="J133" s="192">
        <f t="shared" si="10"/>
        <v>0</v>
      </c>
      <c r="K133" s="188" t="s">
        <v>19</v>
      </c>
      <c r="L133" s="43"/>
      <c r="M133" s="193" t="s">
        <v>19</v>
      </c>
      <c r="N133" s="194" t="s">
        <v>44</v>
      </c>
      <c r="O133" s="68"/>
      <c r="P133" s="195">
        <f t="shared" si="11"/>
        <v>0</v>
      </c>
      <c r="Q133" s="195">
        <v>0</v>
      </c>
      <c r="R133" s="195">
        <f t="shared" si="12"/>
        <v>0</v>
      </c>
      <c r="S133" s="195">
        <v>0</v>
      </c>
      <c r="T133" s="196">
        <f t="shared" si="13"/>
        <v>0</v>
      </c>
      <c r="U133" s="38"/>
      <c r="V133" s="38"/>
      <c r="W133" s="38"/>
      <c r="X133" s="38"/>
      <c r="Y133" s="38"/>
      <c r="Z133" s="38"/>
      <c r="AA133" s="38"/>
      <c r="AB133" s="38"/>
      <c r="AC133" s="38"/>
      <c r="AD133" s="38"/>
      <c r="AE133" s="38"/>
      <c r="AR133" s="197" t="s">
        <v>642</v>
      </c>
      <c r="AT133" s="197" t="s">
        <v>533</v>
      </c>
      <c r="AU133" s="197" t="s">
        <v>85</v>
      </c>
      <c r="AY133" s="21" t="s">
        <v>525</v>
      </c>
      <c r="BE133" s="198">
        <f t="shared" si="14"/>
        <v>0</v>
      </c>
      <c r="BF133" s="198">
        <f t="shared" si="15"/>
        <v>0</v>
      </c>
      <c r="BG133" s="198">
        <f t="shared" si="16"/>
        <v>0</v>
      </c>
      <c r="BH133" s="198">
        <f t="shared" si="17"/>
        <v>0</v>
      </c>
      <c r="BI133" s="198">
        <f t="shared" si="18"/>
        <v>0</v>
      </c>
      <c r="BJ133" s="21" t="s">
        <v>85</v>
      </c>
      <c r="BK133" s="198">
        <f t="shared" si="19"/>
        <v>0</v>
      </c>
      <c r="BL133" s="21" t="s">
        <v>642</v>
      </c>
      <c r="BM133" s="197" t="s">
        <v>5592</v>
      </c>
    </row>
    <row r="134" spans="1:65" s="2" customFormat="1" ht="21.75" customHeight="1">
      <c r="A134" s="38"/>
      <c r="B134" s="39"/>
      <c r="C134" s="186" t="s">
        <v>802</v>
      </c>
      <c r="D134" s="186" t="s">
        <v>533</v>
      </c>
      <c r="E134" s="187" t="s">
        <v>5593</v>
      </c>
      <c r="F134" s="188" t="s">
        <v>5594</v>
      </c>
      <c r="G134" s="189" t="s">
        <v>651</v>
      </c>
      <c r="H134" s="190">
        <v>1</v>
      </c>
      <c r="I134" s="191"/>
      <c r="J134" s="192">
        <f t="shared" si="10"/>
        <v>0</v>
      </c>
      <c r="K134" s="188" t="s">
        <v>19</v>
      </c>
      <c r="L134" s="43"/>
      <c r="M134" s="193" t="s">
        <v>19</v>
      </c>
      <c r="N134" s="194" t="s">
        <v>44</v>
      </c>
      <c r="O134" s="68"/>
      <c r="P134" s="195">
        <f t="shared" si="11"/>
        <v>0</v>
      </c>
      <c r="Q134" s="195">
        <v>0</v>
      </c>
      <c r="R134" s="195">
        <f t="shared" si="12"/>
        <v>0</v>
      </c>
      <c r="S134" s="195">
        <v>0</v>
      </c>
      <c r="T134" s="196">
        <f t="shared" si="13"/>
        <v>0</v>
      </c>
      <c r="U134" s="38"/>
      <c r="V134" s="38"/>
      <c r="W134" s="38"/>
      <c r="X134" s="38"/>
      <c r="Y134" s="38"/>
      <c r="Z134" s="38"/>
      <c r="AA134" s="38"/>
      <c r="AB134" s="38"/>
      <c r="AC134" s="38"/>
      <c r="AD134" s="38"/>
      <c r="AE134" s="38"/>
      <c r="AR134" s="197" t="s">
        <v>642</v>
      </c>
      <c r="AT134" s="197" t="s">
        <v>533</v>
      </c>
      <c r="AU134" s="197" t="s">
        <v>85</v>
      </c>
      <c r="AY134" s="21" t="s">
        <v>525</v>
      </c>
      <c r="BE134" s="198">
        <f t="shared" si="14"/>
        <v>0</v>
      </c>
      <c r="BF134" s="198">
        <f t="shared" si="15"/>
        <v>0</v>
      </c>
      <c r="BG134" s="198">
        <f t="shared" si="16"/>
        <v>0</v>
      </c>
      <c r="BH134" s="198">
        <f t="shared" si="17"/>
        <v>0</v>
      </c>
      <c r="BI134" s="198">
        <f t="shared" si="18"/>
        <v>0</v>
      </c>
      <c r="BJ134" s="21" t="s">
        <v>85</v>
      </c>
      <c r="BK134" s="198">
        <f t="shared" si="19"/>
        <v>0</v>
      </c>
      <c r="BL134" s="21" t="s">
        <v>642</v>
      </c>
      <c r="BM134" s="197" t="s">
        <v>5595</v>
      </c>
    </row>
    <row r="135" spans="1:65" s="2" customFormat="1" ht="21.75" customHeight="1">
      <c r="A135" s="38"/>
      <c r="B135" s="39"/>
      <c r="C135" s="186" t="s">
        <v>809</v>
      </c>
      <c r="D135" s="186" t="s">
        <v>533</v>
      </c>
      <c r="E135" s="187" t="s">
        <v>5596</v>
      </c>
      <c r="F135" s="188" t="s">
        <v>5597</v>
      </c>
      <c r="G135" s="189" t="s">
        <v>651</v>
      </c>
      <c r="H135" s="190">
        <v>1</v>
      </c>
      <c r="I135" s="191"/>
      <c r="J135" s="192">
        <f t="shared" si="10"/>
        <v>0</v>
      </c>
      <c r="K135" s="188" t="s">
        <v>19</v>
      </c>
      <c r="L135" s="43"/>
      <c r="M135" s="193" t="s">
        <v>19</v>
      </c>
      <c r="N135" s="194" t="s">
        <v>44</v>
      </c>
      <c r="O135" s="68"/>
      <c r="P135" s="195">
        <f t="shared" si="11"/>
        <v>0</v>
      </c>
      <c r="Q135" s="195">
        <v>0</v>
      </c>
      <c r="R135" s="195">
        <f t="shared" si="12"/>
        <v>0</v>
      </c>
      <c r="S135" s="195">
        <v>0</v>
      </c>
      <c r="T135" s="196">
        <f t="shared" si="13"/>
        <v>0</v>
      </c>
      <c r="U135" s="38"/>
      <c r="V135" s="38"/>
      <c r="W135" s="38"/>
      <c r="X135" s="38"/>
      <c r="Y135" s="38"/>
      <c r="Z135" s="38"/>
      <c r="AA135" s="38"/>
      <c r="AB135" s="38"/>
      <c r="AC135" s="38"/>
      <c r="AD135" s="38"/>
      <c r="AE135" s="38"/>
      <c r="AR135" s="197" t="s">
        <v>642</v>
      </c>
      <c r="AT135" s="197" t="s">
        <v>533</v>
      </c>
      <c r="AU135" s="197" t="s">
        <v>85</v>
      </c>
      <c r="AY135" s="21" t="s">
        <v>525</v>
      </c>
      <c r="BE135" s="198">
        <f t="shared" si="14"/>
        <v>0</v>
      </c>
      <c r="BF135" s="198">
        <f t="shared" si="15"/>
        <v>0</v>
      </c>
      <c r="BG135" s="198">
        <f t="shared" si="16"/>
        <v>0</v>
      </c>
      <c r="BH135" s="198">
        <f t="shared" si="17"/>
        <v>0</v>
      </c>
      <c r="BI135" s="198">
        <f t="shared" si="18"/>
        <v>0</v>
      </c>
      <c r="BJ135" s="21" t="s">
        <v>85</v>
      </c>
      <c r="BK135" s="198">
        <f t="shared" si="19"/>
        <v>0</v>
      </c>
      <c r="BL135" s="21" t="s">
        <v>642</v>
      </c>
      <c r="BM135" s="197" t="s">
        <v>5598</v>
      </c>
    </row>
    <row r="136" spans="1:65" s="2" customFormat="1" ht="21.75" customHeight="1">
      <c r="A136" s="38"/>
      <c r="B136" s="39"/>
      <c r="C136" s="186" t="s">
        <v>814</v>
      </c>
      <c r="D136" s="186" t="s">
        <v>533</v>
      </c>
      <c r="E136" s="187" t="s">
        <v>5599</v>
      </c>
      <c r="F136" s="188" t="s">
        <v>5600</v>
      </c>
      <c r="G136" s="189" t="s">
        <v>651</v>
      </c>
      <c r="H136" s="190">
        <v>1</v>
      </c>
      <c r="I136" s="191"/>
      <c r="J136" s="192">
        <f t="shared" si="10"/>
        <v>0</v>
      </c>
      <c r="K136" s="188" t="s">
        <v>19</v>
      </c>
      <c r="L136" s="43"/>
      <c r="M136" s="193" t="s">
        <v>19</v>
      </c>
      <c r="N136" s="194" t="s">
        <v>44</v>
      </c>
      <c r="O136" s="68"/>
      <c r="P136" s="195">
        <f t="shared" si="11"/>
        <v>0</v>
      </c>
      <c r="Q136" s="195">
        <v>0</v>
      </c>
      <c r="R136" s="195">
        <f t="shared" si="12"/>
        <v>0</v>
      </c>
      <c r="S136" s="195">
        <v>0</v>
      </c>
      <c r="T136" s="196">
        <f t="shared" si="13"/>
        <v>0</v>
      </c>
      <c r="U136" s="38"/>
      <c r="V136" s="38"/>
      <c r="W136" s="38"/>
      <c r="X136" s="38"/>
      <c r="Y136" s="38"/>
      <c r="Z136" s="38"/>
      <c r="AA136" s="38"/>
      <c r="AB136" s="38"/>
      <c r="AC136" s="38"/>
      <c r="AD136" s="38"/>
      <c r="AE136" s="38"/>
      <c r="AR136" s="197" t="s">
        <v>642</v>
      </c>
      <c r="AT136" s="197" t="s">
        <v>533</v>
      </c>
      <c r="AU136" s="197" t="s">
        <v>85</v>
      </c>
      <c r="AY136" s="21" t="s">
        <v>525</v>
      </c>
      <c r="BE136" s="198">
        <f t="shared" si="14"/>
        <v>0</v>
      </c>
      <c r="BF136" s="198">
        <f t="shared" si="15"/>
        <v>0</v>
      </c>
      <c r="BG136" s="198">
        <f t="shared" si="16"/>
        <v>0</v>
      </c>
      <c r="BH136" s="198">
        <f t="shared" si="17"/>
        <v>0</v>
      </c>
      <c r="BI136" s="198">
        <f t="shared" si="18"/>
        <v>0</v>
      </c>
      <c r="BJ136" s="21" t="s">
        <v>85</v>
      </c>
      <c r="BK136" s="198">
        <f t="shared" si="19"/>
        <v>0</v>
      </c>
      <c r="BL136" s="21" t="s">
        <v>642</v>
      </c>
      <c r="BM136" s="197" t="s">
        <v>5601</v>
      </c>
    </row>
    <row r="137" spans="1:65" s="2" customFormat="1" ht="66.75" customHeight="1">
      <c r="A137" s="38"/>
      <c r="B137" s="39"/>
      <c r="C137" s="186" t="s">
        <v>820</v>
      </c>
      <c r="D137" s="186" t="s">
        <v>533</v>
      </c>
      <c r="E137" s="187" t="s">
        <v>5602</v>
      </c>
      <c r="F137" s="188" t="s">
        <v>5603</v>
      </c>
      <c r="G137" s="189" t="s">
        <v>3392</v>
      </c>
      <c r="H137" s="190">
        <v>1</v>
      </c>
      <c r="I137" s="191"/>
      <c r="J137" s="192">
        <f t="shared" si="10"/>
        <v>0</v>
      </c>
      <c r="K137" s="188" t="s">
        <v>19</v>
      </c>
      <c r="L137" s="43"/>
      <c r="M137" s="193" t="s">
        <v>19</v>
      </c>
      <c r="N137" s="194" t="s">
        <v>44</v>
      </c>
      <c r="O137" s="68"/>
      <c r="P137" s="195">
        <f t="shared" si="11"/>
        <v>0</v>
      </c>
      <c r="Q137" s="195">
        <v>8.4499999999999992E-3</v>
      </c>
      <c r="R137" s="195">
        <f t="shared" si="12"/>
        <v>8.4499999999999992E-3</v>
      </c>
      <c r="S137" s="195">
        <v>0</v>
      </c>
      <c r="T137" s="196">
        <f t="shared" si="13"/>
        <v>0</v>
      </c>
      <c r="U137" s="38"/>
      <c r="V137" s="38"/>
      <c r="W137" s="38"/>
      <c r="X137" s="38"/>
      <c r="Y137" s="38"/>
      <c r="Z137" s="38"/>
      <c r="AA137" s="38"/>
      <c r="AB137" s="38"/>
      <c r="AC137" s="38"/>
      <c r="AD137" s="38"/>
      <c r="AE137" s="38"/>
      <c r="AR137" s="197" t="s">
        <v>642</v>
      </c>
      <c r="AT137" s="197" t="s">
        <v>533</v>
      </c>
      <c r="AU137" s="197" t="s">
        <v>85</v>
      </c>
      <c r="AY137" s="21" t="s">
        <v>525</v>
      </c>
      <c r="BE137" s="198">
        <f t="shared" si="14"/>
        <v>0</v>
      </c>
      <c r="BF137" s="198">
        <f t="shared" si="15"/>
        <v>0</v>
      </c>
      <c r="BG137" s="198">
        <f t="shared" si="16"/>
        <v>0</v>
      </c>
      <c r="BH137" s="198">
        <f t="shared" si="17"/>
        <v>0</v>
      </c>
      <c r="BI137" s="198">
        <f t="shared" si="18"/>
        <v>0</v>
      </c>
      <c r="BJ137" s="21" t="s">
        <v>85</v>
      </c>
      <c r="BK137" s="198">
        <f t="shared" si="19"/>
        <v>0</v>
      </c>
      <c r="BL137" s="21" t="s">
        <v>642</v>
      </c>
      <c r="BM137" s="197" t="s">
        <v>5604</v>
      </c>
    </row>
    <row r="138" spans="1:65" s="2" customFormat="1" ht="55.5" customHeight="1">
      <c r="A138" s="38"/>
      <c r="B138" s="39"/>
      <c r="C138" s="186" t="s">
        <v>826</v>
      </c>
      <c r="D138" s="186" t="s">
        <v>533</v>
      </c>
      <c r="E138" s="187" t="s">
        <v>5605</v>
      </c>
      <c r="F138" s="188" t="s">
        <v>5606</v>
      </c>
      <c r="G138" s="189" t="s">
        <v>3392</v>
      </c>
      <c r="H138" s="190">
        <v>1</v>
      </c>
      <c r="I138" s="191"/>
      <c r="J138" s="192">
        <f t="shared" si="10"/>
        <v>0</v>
      </c>
      <c r="K138" s="188" t="s">
        <v>1079</v>
      </c>
      <c r="L138" s="43"/>
      <c r="M138" s="193" t="s">
        <v>19</v>
      </c>
      <c r="N138" s="194" t="s">
        <v>44</v>
      </c>
      <c r="O138" s="68"/>
      <c r="P138" s="195">
        <f t="shared" si="11"/>
        <v>0</v>
      </c>
      <c r="Q138" s="195">
        <v>0.38735000000000003</v>
      </c>
      <c r="R138" s="195">
        <f t="shared" si="12"/>
        <v>0.38735000000000003</v>
      </c>
      <c r="S138" s="195">
        <v>0</v>
      </c>
      <c r="T138" s="196">
        <f t="shared" si="13"/>
        <v>0</v>
      </c>
      <c r="U138" s="38"/>
      <c r="V138" s="38"/>
      <c r="W138" s="38"/>
      <c r="X138" s="38"/>
      <c r="Y138" s="38"/>
      <c r="Z138" s="38"/>
      <c r="AA138" s="38"/>
      <c r="AB138" s="38"/>
      <c r="AC138" s="38"/>
      <c r="AD138" s="38"/>
      <c r="AE138" s="38"/>
      <c r="AR138" s="197" t="s">
        <v>642</v>
      </c>
      <c r="AT138" s="197" t="s">
        <v>533</v>
      </c>
      <c r="AU138" s="197" t="s">
        <v>85</v>
      </c>
      <c r="AY138" s="21" t="s">
        <v>525</v>
      </c>
      <c r="BE138" s="198">
        <f t="shared" si="14"/>
        <v>0</v>
      </c>
      <c r="BF138" s="198">
        <f t="shared" si="15"/>
        <v>0</v>
      </c>
      <c r="BG138" s="198">
        <f t="shared" si="16"/>
        <v>0</v>
      </c>
      <c r="BH138" s="198">
        <f t="shared" si="17"/>
        <v>0</v>
      </c>
      <c r="BI138" s="198">
        <f t="shared" si="18"/>
        <v>0</v>
      </c>
      <c r="BJ138" s="21" t="s">
        <v>85</v>
      </c>
      <c r="BK138" s="198">
        <f t="shared" si="19"/>
        <v>0</v>
      </c>
      <c r="BL138" s="21" t="s">
        <v>642</v>
      </c>
      <c r="BM138" s="197" t="s">
        <v>5607</v>
      </c>
    </row>
    <row r="139" spans="1:65" s="2" customFormat="1" ht="11.25">
      <c r="A139" s="38"/>
      <c r="B139" s="39"/>
      <c r="C139" s="40"/>
      <c r="D139" s="199" t="s">
        <v>542</v>
      </c>
      <c r="E139" s="40"/>
      <c r="F139" s="200" t="s">
        <v>5608</v>
      </c>
      <c r="G139" s="40"/>
      <c r="H139" s="40"/>
      <c r="I139" s="201"/>
      <c r="J139" s="40"/>
      <c r="K139" s="40"/>
      <c r="L139" s="43"/>
      <c r="M139" s="202"/>
      <c r="N139" s="203"/>
      <c r="O139" s="68"/>
      <c r="P139" s="68"/>
      <c r="Q139" s="68"/>
      <c r="R139" s="68"/>
      <c r="S139" s="68"/>
      <c r="T139" s="69"/>
      <c r="U139" s="38"/>
      <c r="V139" s="38"/>
      <c r="W139" s="38"/>
      <c r="X139" s="38"/>
      <c r="Y139" s="38"/>
      <c r="Z139" s="38"/>
      <c r="AA139" s="38"/>
      <c r="AB139" s="38"/>
      <c r="AC139" s="38"/>
      <c r="AD139" s="38"/>
      <c r="AE139" s="38"/>
      <c r="AT139" s="21" t="s">
        <v>542</v>
      </c>
      <c r="AU139" s="21" t="s">
        <v>85</v>
      </c>
    </row>
    <row r="140" spans="1:65" s="2" customFormat="1" ht="37.9" customHeight="1">
      <c r="A140" s="38"/>
      <c r="B140" s="39"/>
      <c r="C140" s="186" t="s">
        <v>832</v>
      </c>
      <c r="D140" s="186" t="s">
        <v>533</v>
      </c>
      <c r="E140" s="187" t="s">
        <v>5609</v>
      </c>
      <c r="F140" s="188" t="s">
        <v>5610</v>
      </c>
      <c r="G140" s="189" t="s">
        <v>3392</v>
      </c>
      <c r="H140" s="190">
        <v>2</v>
      </c>
      <c r="I140" s="191"/>
      <c r="J140" s="192">
        <f>ROUND(I140*H140,2)</f>
        <v>0</v>
      </c>
      <c r="K140" s="188" t="s">
        <v>1079</v>
      </c>
      <c r="L140" s="43"/>
      <c r="M140" s="193" t="s">
        <v>19</v>
      </c>
      <c r="N140" s="194" t="s">
        <v>44</v>
      </c>
      <c r="O140" s="68"/>
      <c r="P140" s="195">
        <f>O140*H140</f>
        <v>0</v>
      </c>
      <c r="Q140" s="195">
        <v>0.15254000000000001</v>
      </c>
      <c r="R140" s="195">
        <f>Q140*H140</f>
        <v>0.30508000000000002</v>
      </c>
      <c r="S140" s="195">
        <v>0</v>
      </c>
      <c r="T140" s="196">
        <f>S140*H140</f>
        <v>0</v>
      </c>
      <c r="U140" s="38"/>
      <c r="V140" s="38"/>
      <c r="W140" s="38"/>
      <c r="X140" s="38"/>
      <c r="Y140" s="38"/>
      <c r="Z140" s="38"/>
      <c r="AA140" s="38"/>
      <c r="AB140" s="38"/>
      <c r="AC140" s="38"/>
      <c r="AD140" s="38"/>
      <c r="AE140" s="38"/>
      <c r="AR140" s="197" t="s">
        <v>642</v>
      </c>
      <c r="AT140" s="197" t="s">
        <v>533</v>
      </c>
      <c r="AU140" s="197" t="s">
        <v>85</v>
      </c>
      <c r="AY140" s="21" t="s">
        <v>525</v>
      </c>
      <c r="BE140" s="198">
        <f>IF(N140="základní",J140,0)</f>
        <v>0</v>
      </c>
      <c r="BF140" s="198">
        <f>IF(N140="snížená",J140,0)</f>
        <v>0</v>
      </c>
      <c r="BG140" s="198">
        <f>IF(N140="zákl. přenesená",J140,0)</f>
        <v>0</v>
      </c>
      <c r="BH140" s="198">
        <f>IF(N140="sníž. přenesená",J140,0)</f>
        <v>0</v>
      </c>
      <c r="BI140" s="198">
        <f>IF(N140="nulová",J140,0)</f>
        <v>0</v>
      </c>
      <c r="BJ140" s="21" t="s">
        <v>85</v>
      </c>
      <c r="BK140" s="198">
        <f>ROUND(I140*H140,2)</f>
        <v>0</v>
      </c>
      <c r="BL140" s="21" t="s">
        <v>642</v>
      </c>
      <c r="BM140" s="197" t="s">
        <v>5611</v>
      </c>
    </row>
    <row r="141" spans="1:65" s="2" customFormat="1" ht="11.25">
      <c r="A141" s="38"/>
      <c r="B141" s="39"/>
      <c r="C141" s="40"/>
      <c r="D141" s="199" t="s">
        <v>542</v>
      </c>
      <c r="E141" s="40"/>
      <c r="F141" s="200" t="s">
        <v>5612</v>
      </c>
      <c r="G141" s="40"/>
      <c r="H141" s="40"/>
      <c r="I141" s="201"/>
      <c r="J141" s="40"/>
      <c r="K141" s="40"/>
      <c r="L141" s="43"/>
      <c r="M141" s="202"/>
      <c r="N141" s="203"/>
      <c r="O141" s="68"/>
      <c r="P141" s="68"/>
      <c r="Q141" s="68"/>
      <c r="R141" s="68"/>
      <c r="S141" s="68"/>
      <c r="T141" s="69"/>
      <c r="U141" s="38"/>
      <c r="V141" s="38"/>
      <c r="W141" s="38"/>
      <c r="X141" s="38"/>
      <c r="Y141" s="38"/>
      <c r="Z141" s="38"/>
      <c r="AA141" s="38"/>
      <c r="AB141" s="38"/>
      <c r="AC141" s="38"/>
      <c r="AD141" s="38"/>
      <c r="AE141" s="38"/>
      <c r="AT141" s="21" t="s">
        <v>542</v>
      </c>
      <c r="AU141" s="21" t="s">
        <v>85</v>
      </c>
    </row>
    <row r="142" spans="1:65" s="2" customFormat="1" ht="24.2" customHeight="1">
      <c r="A142" s="38"/>
      <c r="B142" s="39"/>
      <c r="C142" s="186" t="s">
        <v>839</v>
      </c>
      <c r="D142" s="186" t="s">
        <v>533</v>
      </c>
      <c r="E142" s="187" t="s">
        <v>5613</v>
      </c>
      <c r="F142" s="188" t="s">
        <v>5614</v>
      </c>
      <c r="G142" s="189" t="s">
        <v>3392</v>
      </c>
      <c r="H142" s="190">
        <v>1</v>
      </c>
      <c r="I142" s="191"/>
      <c r="J142" s="192">
        <f>ROUND(I142*H142,2)</f>
        <v>0</v>
      </c>
      <c r="K142" s="188" t="s">
        <v>1079</v>
      </c>
      <c r="L142" s="43"/>
      <c r="M142" s="193" t="s">
        <v>19</v>
      </c>
      <c r="N142" s="194" t="s">
        <v>44</v>
      </c>
      <c r="O142" s="68"/>
      <c r="P142" s="195">
        <f>O142*H142</f>
        <v>0</v>
      </c>
      <c r="Q142" s="195">
        <v>4.3E-3</v>
      </c>
      <c r="R142" s="195">
        <f>Q142*H142</f>
        <v>4.3E-3</v>
      </c>
      <c r="S142" s="195">
        <v>0</v>
      </c>
      <c r="T142" s="196">
        <f>S142*H142</f>
        <v>0</v>
      </c>
      <c r="U142" s="38"/>
      <c r="V142" s="38"/>
      <c r="W142" s="38"/>
      <c r="X142" s="38"/>
      <c r="Y142" s="38"/>
      <c r="Z142" s="38"/>
      <c r="AA142" s="38"/>
      <c r="AB142" s="38"/>
      <c r="AC142" s="38"/>
      <c r="AD142" s="38"/>
      <c r="AE142" s="38"/>
      <c r="AR142" s="197" t="s">
        <v>642</v>
      </c>
      <c r="AT142" s="197" t="s">
        <v>533</v>
      </c>
      <c r="AU142" s="197" t="s">
        <v>85</v>
      </c>
      <c r="AY142" s="21" t="s">
        <v>525</v>
      </c>
      <c r="BE142" s="198">
        <f>IF(N142="základní",J142,0)</f>
        <v>0</v>
      </c>
      <c r="BF142" s="198">
        <f>IF(N142="snížená",J142,0)</f>
        <v>0</v>
      </c>
      <c r="BG142" s="198">
        <f>IF(N142="zákl. přenesená",J142,0)</f>
        <v>0</v>
      </c>
      <c r="BH142" s="198">
        <f>IF(N142="sníž. přenesená",J142,0)</f>
        <v>0</v>
      </c>
      <c r="BI142" s="198">
        <f>IF(N142="nulová",J142,0)</f>
        <v>0</v>
      </c>
      <c r="BJ142" s="21" t="s">
        <v>85</v>
      </c>
      <c r="BK142" s="198">
        <f>ROUND(I142*H142,2)</f>
        <v>0</v>
      </c>
      <c r="BL142" s="21" t="s">
        <v>642</v>
      </c>
      <c r="BM142" s="197" t="s">
        <v>5615</v>
      </c>
    </row>
    <row r="143" spans="1:65" s="2" customFormat="1" ht="11.25">
      <c r="A143" s="38"/>
      <c r="B143" s="39"/>
      <c r="C143" s="40"/>
      <c r="D143" s="199" t="s">
        <v>542</v>
      </c>
      <c r="E143" s="40"/>
      <c r="F143" s="200" t="s">
        <v>5616</v>
      </c>
      <c r="G143" s="40"/>
      <c r="H143" s="40"/>
      <c r="I143" s="201"/>
      <c r="J143" s="40"/>
      <c r="K143" s="40"/>
      <c r="L143" s="43"/>
      <c r="M143" s="202"/>
      <c r="N143" s="203"/>
      <c r="O143" s="68"/>
      <c r="P143" s="68"/>
      <c r="Q143" s="68"/>
      <c r="R143" s="68"/>
      <c r="S143" s="68"/>
      <c r="T143" s="69"/>
      <c r="U143" s="38"/>
      <c r="V143" s="38"/>
      <c r="W143" s="38"/>
      <c r="X143" s="38"/>
      <c r="Y143" s="38"/>
      <c r="Z143" s="38"/>
      <c r="AA143" s="38"/>
      <c r="AB143" s="38"/>
      <c r="AC143" s="38"/>
      <c r="AD143" s="38"/>
      <c r="AE143" s="38"/>
      <c r="AT143" s="21" t="s">
        <v>542</v>
      </c>
      <c r="AU143" s="21" t="s">
        <v>85</v>
      </c>
    </row>
    <row r="144" spans="1:65" s="2" customFormat="1" ht="37.9" customHeight="1">
      <c r="A144" s="38"/>
      <c r="B144" s="39"/>
      <c r="C144" s="186" t="s">
        <v>846</v>
      </c>
      <c r="D144" s="186" t="s">
        <v>533</v>
      </c>
      <c r="E144" s="187" t="s">
        <v>5617</v>
      </c>
      <c r="F144" s="188" t="s">
        <v>5618</v>
      </c>
      <c r="G144" s="189" t="s">
        <v>3392</v>
      </c>
      <c r="H144" s="190">
        <v>1</v>
      </c>
      <c r="I144" s="191"/>
      <c r="J144" s="192">
        <f>ROUND(I144*H144,2)</f>
        <v>0</v>
      </c>
      <c r="K144" s="188" t="s">
        <v>1079</v>
      </c>
      <c r="L144" s="43"/>
      <c r="M144" s="193" t="s">
        <v>19</v>
      </c>
      <c r="N144" s="194" t="s">
        <v>44</v>
      </c>
      <c r="O144" s="68"/>
      <c r="P144" s="195">
        <f>O144*H144</f>
        <v>0</v>
      </c>
      <c r="Q144" s="195">
        <v>6.9800000000000001E-3</v>
      </c>
      <c r="R144" s="195">
        <f>Q144*H144</f>
        <v>6.9800000000000001E-3</v>
      </c>
      <c r="S144" s="195">
        <v>0</v>
      </c>
      <c r="T144" s="196">
        <f>S144*H144</f>
        <v>0</v>
      </c>
      <c r="U144" s="38"/>
      <c r="V144" s="38"/>
      <c r="W144" s="38"/>
      <c r="X144" s="38"/>
      <c r="Y144" s="38"/>
      <c r="Z144" s="38"/>
      <c r="AA144" s="38"/>
      <c r="AB144" s="38"/>
      <c r="AC144" s="38"/>
      <c r="AD144" s="38"/>
      <c r="AE144" s="38"/>
      <c r="AR144" s="197" t="s">
        <v>642</v>
      </c>
      <c r="AT144" s="197" t="s">
        <v>533</v>
      </c>
      <c r="AU144" s="197" t="s">
        <v>85</v>
      </c>
      <c r="AY144" s="21" t="s">
        <v>525</v>
      </c>
      <c r="BE144" s="198">
        <f>IF(N144="základní",J144,0)</f>
        <v>0</v>
      </c>
      <c r="BF144" s="198">
        <f>IF(N144="snížená",J144,0)</f>
        <v>0</v>
      </c>
      <c r="BG144" s="198">
        <f>IF(N144="zákl. přenesená",J144,0)</f>
        <v>0</v>
      </c>
      <c r="BH144" s="198">
        <f>IF(N144="sníž. přenesená",J144,0)</f>
        <v>0</v>
      </c>
      <c r="BI144" s="198">
        <f>IF(N144="nulová",J144,0)</f>
        <v>0</v>
      </c>
      <c r="BJ144" s="21" t="s">
        <v>85</v>
      </c>
      <c r="BK144" s="198">
        <f>ROUND(I144*H144,2)</f>
        <v>0</v>
      </c>
      <c r="BL144" s="21" t="s">
        <v>642</v>
      </c>
      <c r="BM144" s="197" t="s">
        <v>5619</v>
      </c>
    </row>
    <row r="145" spans="1:65" s="2" customFormat="1" ht="11.25">
      <c r="A145" s="38"/>
      <c r="B145" s="39"/>
      <c r="C145" s="40"/>
      <c r="D145" s="199" t="s">
        <v>542</v>
      </c>
      <c r="E145" s="40"/>
      <c r="F145" s="200" t="s">
        <v>5620</v>
      </c>
      <c r="G145" s="40"/>
      <c r="H145" s="40"/>
      <c r="I145" s="201"/>
      <c r="J145" s="40"/>
      <c r="K145" s="40"/>
      <c r="L145" s="43"/>
      <c r="M145" s="202"/>
      <c r="N145" s="203"/>
      <c r="O145" s="68"/>
      <c r="P145" s="68"/>
      <c r="Q145" s="68"/>
      <c r="R145" s="68"/>
      <c r="S145" s="68"/>
      <c r="T145" s="69"/>
      <c r="U145" s="38"/>
      <c r="V145" s="38"/>
      <c r="W145" s="38"/>
      <c r="X145" s="38"/>
      <c r="Y145" s="38"/>
      <c r="Z145" s="38"/>
      <c r="AA145" s="38"/>
      <c r="AB145" s="38"/>
      <c r="AC145" s="38"/>
      <c r="AD145" s="38"/>
      <c r="AE145" s="38"/>
      <c r="AT145" s="21" t="s">
        <v>542</v>
      </c>
      <c r="AU145" s="21" t="s">
        <v>85</v>
      </c>
    </row>
    <row r="146" spans="1:65" s="2" customFormat="1" ht="37.9" customHeight="1">
      <c r="A146" s="38"/>
      <c r="B146" s="39"/>
      <c r="C146" s="186" t="s">
        <v>855</v>
      </c>
      <c r="D146" s="186" t="s">
        <v>533</v>
      </c>
      <c r="E146" s="187" t="s">
        <v>5621</v>
      </c>
      <c r="F146" s="188" t="s">
        <v>5622</v>
      </c>
      <c r="G146" s="189" t="s">
        <v>3392</v>
      </c>
      <c r="H146" s="190">
        <v>1</v>
      </c>
      <c r="I146" s="191"/>
      <c r="J146" s="192">
        <f>ROUND(I146*H146,2)</f>
        <v>0</v>
      </c>
      <c r="K146" s="188" t="s">
        <v>19</v>
      </c>
      <c r="L146" s="43"/>
      <c r="M146" s="193" t="s">
        <v>19</v>
      </c>
      <c r="N146" s="194" t="s">
        <v>44</v>
      </c>
      <c r="O146" s="68"/>
      <c r="P146" s="195">
        <f>O146*H146</f>
        <v>0</v>
      </c>
      <c r="Q146" s="195">
        <v>1.137E-2</v>
      </c>
      <c r="R146" s="195">
        <f>Q146*H146</f>
        <v>1.137E-2</v>
      </c>
      <c r="S146" s="195">
        <v>0</v>
      </c>
      <c r="T146" s="196">
        <f>S146*H146</f>
        <v>0</v>
      </c>
      <c r="U146" s="38"/>
      <c r="V146" s="38"/>
      <c r="W146" s="38"/>
      <c r="X146" s="38"/>
      <c r="Y146" s="38"/>
      <c r="Z146" s="38"/>
      <c r="AA146" s="38"/>
      <c r="AB146" s="38"/>
      <c r="AC146" s="38"/>
      <c r="AD146" s="38"/>
      <c r="AE146" s="38"/>
      <c r="AR146" s="197" t="s">
        <v>642</v>
      </c>
      <c r="AT146" s="197" t="s">
        <v>533</v>
      </c>
      <c r="AU146" s="197" t="s">
        <v>85</v>
      </c>
      <c r="AY146" s="21" t="s">
        <v>525</v>
      </c>
      <c r="BE146" s="198">
        <f>IF(N146="základní",J146,0)</f>
        <v>0</v>
      </c>
      <c r="BF146" s="198">
        <f>IF(N146="snížená",J146,0)</f>
        <v>0</v>
      </c>
      <c r="BG146" s="198">
        <f>IF(N146="zákl. přenesená",J146,0)</f>
        <v>0</v>
      </c>
      <c r="BH146" s="198">
        <f>IF(N146="sníž. přenesená",J146,0)</f>
        <v>0</v>
      </c>
      <c r="BI146" s="198">
        <f>IF(N146="nulová",J146,0)</f>
        <v>0</v>
      </c>
      <c r="BJ146" s="21" t="s">
        <v>85</v>
      </c>
      <c r="BK146" s="198">
        <f>ROUND(I146*H146,2)</f>
        <v>0</v>
      </c>
      <c r="BL146" s="21" t="s">
        <v>642</v>
      </c>
      <c r="BM146" s="197" t="s">
        <v>5623</v>
      </c>
    </row>
    <row r="147" spans="1:65" s="2" customFormat="1" ht="37.9" customHeight="1">
      <c r="A147" s="38"/>
      <c r="B147" s="39"/>
      <c r="C147" s="186" t="s">
        <v>861</v>
      </c>
      <c r="D147" s="186" t="s">
        <v>533</v>
      </c>
      <c r="E147" s="187" t="s">
        <v>5624</v>
      </c>
      <c r="F147" s="188" t="s">
        <v>5625</v>
      </c>
      <c r="G147" s="189" t="s">
        <v>3392</v>
      </c>
      <c r="H147" s="190">
        <v>1</v>
      </c>
      <c r="I147" s="191"/>
      <c r="J147" s="192">
        <f>ROUND(I147*H147,2)</f>
        <v>0</v>
      </c>
      <c r="K147" s="188" t="s">
        <v>1079</v>
      </c>
      <c r="L147" s="43"/>
      <c r="M147" s="193" t="s">
        <v>19</v>
      </c>
      <c r="N147" s="194" t="s">
        <v>44</v>
      </c>
      <c r="O147" s="68"/>
      <c r="P147" s="195">
        <f>O147*H147</f>
        <v>0</v>
      </c>
      <c r="Q147" s="195">
        <v>2.887E-2</v>
      </c>
      <c r="R147" s="195">
        <f>Q147*H147</f>
        <v>2.887E-2</v>
      </c>
      <c r="S147" s="195">
        <v>0</v>
      </c>
      <c r="T147" s="196">
        <f>S147*H147</f>
        <v>0</v>
      </c>
      <c r="U147" s="38"/>
      <c r="V147" s="38"/>
      <c r="W147" s="38"/>
      <c r="X147" s="38"/>
      <c r="Y147" s="38"/>
      <c r="Z147" s="38"/>
      <c r="AA147" s="38"/>
      <c r="AB147" s="38"/>
      <c r="AC147" s="38"/>
      <c r="AD147" s="38"/>
      <c r="AE147" s="38"/>
      <c r="AR147" s="197" t="s">
        <v>642</v>
      </c>
      <c r="AT147" s="197" t="s">
        <v>533</v>
      </c>
      <c r="AU147" s="197" t="s">
        <v>85</v>
      </c>
      <c r="AY147" s="21" t="s">
        <v>525</v>
      </c>
      <c r="BE147" s="198">
        <f>IF(N147="základní",J147,0)</f>
        <v>0</v>
      </c>
      <c r="BF147" s="198">
        <f>IF(N147="snížená",J147,0)</f>
        <v>0</v>
      </c>
      <c r="BG147" s="198">
        <f>IF(N147="zákl. přenesená",J147,0)</f>
        <v>0</v>
      </c>
      <c r="BH147" s="198">
        <f>IF(N147="sníž. přenesená",J147,0)</f>
        <v>0</v>
      </c>
      <c r="BI147" s="198">
        <f>IF(N147="nulová",J147,0)</f>
        <v>0</v>
      </c>
      <c r="BJ147" s="21" t="s">
        <v>85</v>
      </c>
      <c r="BK147" s="198">
        <f>ROUND(I147*H147,2)</f>
        <v>0</v>
      </c>
      <c r="BL147" s="21" t="s">
        <v>642</v>
      </c>
      <c r="BM147" s="197" t="s">
        <v>5626</v>
      </c>
    </row>
    <row r="148" spans="1:65" s="2" customFormat="1" ht="11.25">
      <c r="A148" s="38"/>
      <c r="B148" s="39"/>
      <c r="C148" s="40"/>
      <c r="D148" s="199" t="s">
        <v>542</v>
      </c>
      <c r="E148" s="40"/>
      <c r="F148" s="200" t="s">
        <v>5627</v>
      </c>
      <c r="G148" s="40"/>
      <c r="H148" s="40"/>
      <c r="I148" s="201"/>
      <c r="J148" s="40"/>
      <c r="K148" s="40"/>
      <c r="L148" s="43"/>
      <c r="M148" s="202"/>
      <c r="N148" s="203"/>
      <c r="O148" s="68"/>
      <c r="P148" s="68"/>
      <c r="Q148" s="68"/>
      <c r="R148" s="68"/>
      <c r="S148" s="68"/>
      <c r="T148" s="69"/>
      <c r="U148" s="38"/>
      <c r="V148" s="38"/>
      <c r="W148" s="38"/>
      <c r="X148" s="38"/>
      <c r="Y148" s="38"/>
      <c r="Z148" s="38"/>
      <c r="AA148" s="38"/>
      <c r="AB148" s="38"/>
      <c r="AC148" s="38"/>
      <c r="AD148" s="38"/>
      <c r="AE148" s="38"/>
      <c r="AT148" s="21" t="s">
        <v>542</v>
      </c>
      <c r="AU148" s="21" t="s">
        <v>85</v>
      </c>
    </row>
    <row r="149" spans="1:65" s="2" customFormat="1" ht="37.9" customHeight="1">
      <c r="A149" s="38"/>
      <c r="B149" s="39"/>
      <c r="C149" s="186" t="s">
        <v>867</v>
      </c>
      <c r="D149" s="186" t="s">
        <v>533</v>
      </c>
      <c r="E149" s="187" t="s">
        <v>5628</v>
      </c>
      <c r="F149" s="188" t="s">
        <v>5629</v>
      </c>
      <c r="G149" s="189" t="s">
        <v>651</v>
      </c>
      <c r="H149" s="190">
        <v>3</v>
      </c>
      <c r="I149" s="191"/>
      <c r="J149" s="192">
        <f>ROUND(I149*H149,2)</f>
        <v>0</v>
      </c>
      <c r="K149" s="188" t="s">
        <v>1079</v>
      </c>
      <c r="L149" s="43"/>
      <c r="M149" s="193" t="s">
        <v>19</v>
      </c>
      <c r="N149" s="194" t="s">
        <v>44</v>
      </c>
      <c r="O149" s="68"/>
      <c r="P149" s="195">
        <f>O149*H149</f>
        <v>0</v>
      </c>
      <c r="Q149" s="195">
        <v>7.5000000000000002E-4</v>
      </c>
      <c r="R149" s="195">
        <f>Q149*H149</f>
        <v>2.2500000000000003E-3</v>
      </c>
      <c r="S149" s="195">
        <v>0</v>
      </c>
      <c r="T149" s="196">
        <f>S149*H149</f>
        <v>0</v>
      </c>
      <c r="U149" s="38"/>
      <c r="V149" s="38"/>
      <c r="W149" s="38"/>
      <c r="X149" s="38"/>
      <c r="Y149" s="38"/>
      <c r="Z149" s="38"/>
      <c r="AA149" s="38"/>
      <c r="AB149" s="38"/>
      <c r="AC149" s="38"/>
      <c r="AD149" s="38"/>
      <c r="AE149" s="38"/>
      <c r="AR149" s="197" t="s">
        <v>642</v>
      </c>
      <c r="AT149" s="197" t="s">
        <v>533</v>
      </c>
      <c r="AU149" s="197" t="s">
        <v>85</v>
      </c>
      <c r="AY149" s="21" t="s">
        <v>525</v>
      </c>
      <c r="BE149" s="198">
        <f>IF(N149="základní",J149,0)</f>
        <v>0</v>
      </c>
      <c r="BF149" s="198">
        <f>IF(N149="snížená",J149,0)</f>
        <v>0</v>
      </c>
      <c r="BG149" s="198">
        <f>IF(N149="zákl. přenesená",J149,0)</f>
        <v>0</v>
      </c>
      <c r="BH149" s="198">
        <f>IF(N149="sníž. přenesená",J149,0)</f>
        <v>0</v>
      </c>
      <c r="BI149" s="198">
        <f>IF(N149="nulová",J149,0)</f>
        <v>0</v>
      </c>
      <c r="BJ149" s="21" t="s">
        <v>85</v>
      </c>
      <c r="BK149" s="198">
        <f>ROUND(I149*H149,2)</f>
        <v>0</v>
      </c>
      <c r="BL149" s="21" t="s">
        <v>642</v>
      </c>
      <c r="BM149" s="197" t="s">
        <v>5630</v>
      </c>
    </row>
    <row r="150" spans="1:65" s="2" customFormat="1" ht="11.25">
      <c r="A150" s="38"/>
      <c r="B150" s="39"/>
      <c r="C150" s="40"/>
      <c r="D150" s="199" t="s">
        <v>542</v>
      </c>
      <c r="E150" s="40"/>
      <c r="F150" s="200" t="s">
        <v>5631</v>
      </c>
      <c r="G150" s="40"/>
      <c r="H150" s="40"/>
      <c r="I150" s="201"/>
      <c r="J150" s="40"/>
      <c r="K150" s="40"/>
      <c r="L150" s="43"/>
      <c r="M150" s="202"/>
      <c r="N150" s="203"/>
      <c r="O150" s="68"/>
      <c r="P150" s="68"/>
      <c r="Q150" s="68"/>
      <c r="R150" s="68"/>
      <c r="S150" s="68"/>
      <c r="T150" s="69"/>
      <c r="U150" s="38"/>
      <c r="V150" s="38"/>
      <c r="W150" s="38"/>
      <c r="X150" s="38"/>
      <c r="Y150" s="38"/>
      <c r="Z150" s="38"/>
      <c r="AA150" s="38"/>
      <c r="AB150" s="38"/>
      <c r="AC150" s="38"/>
      <c r="AD150" s="38"/>
      <c r="AE150" s="38"/>
      <c r="AT150" s="21" t="s">
        <v>542</v>
      </c>
      <c r="AU150" s="21" t="s">
        <v>85</v>
      </c>
    </row>
    <row r="151" spans="1:65" s="2" customFormat="1" ht="44.25" customHeight="1">
      <c r="A151" s="38"/>
      <c r="B151" s="39"/>
      <c r="C151" s="186" t="s">
        <v>875</v>
      </c>
      <c r="D151" s="186" t="s">
        <v>533</v>
      </c>
      <c r="E151" s="187" t="s">
        <v>5632</v>
      </c>
      <c r="F151" s="188" t="s">
        <v>5633</v>
      </c>
      <c r="G151" s="189" t="s">
        <v>5558</v>
      </c>
      <c r="H151" s="280"/>
      <c r="I151" s="191"/>
      <c r="J151" s="192">
        <f>ROUND(I151*H151,2)</f>
        <v>0</v>
      </c>
      <c r="K151" s="188" t="s">
        <v>1079</v>
      </c>
      <c r="L151" s="43"/>
      <c r="M151" s="193" t="s">
        <v>19</v>
      </c>
      <c r="N151" s="194" t="s">
        <v>44</v>
      </c>
      <c r="O151" s="68"/>
      <c r="P151" s="195">
        <f>O151*H151</f>
        <v>0</v>
      </c>
      <c r="Q151" s="195">
        <v>0</v>
      </c>
      <c r="R151" s="195">
        <f>Q151*H151</f>
        <v>0</v>
      </c>
      <c r="S151" s="195">
        <v>0</v>
      </c>
      <c r="T151" s="196">
        <f>S151*H151</f>
        <v>0</v>
      </c>
      <c r="U151" s="38"/>
      <c r="V151" s="38"/>
      <c r="W151" s="38"/>
      <c r="X151" s="38"/>
      <c r="Y151" s="38"/>
      <c r="Z151" s="38"/>
      <c r="AA151" s="38"/>
      <c r="AB151" s="38"/>
      <c r="AC151" s="38"/>
      <c r="AD151" s="38"/>
      <c r="AE151" s="38"/>
      <c r="AR151" s="197" t="s">
        <v>642</v>
      </c>
      <c r="AT151" s="197" t="s">
        <v>533</v>
      </c>
      <c r="AU151" s="197" t="s">
        <v>85</v>
      </c>
      <c r="AY151" s="21" t="s">
        <v>525</v>
      </c>
      <c r="BE151" s="198">
        <f>IF(N151="základní",J151,0)</f>
        <v>0</v>
      </c>
      <c r="BF151" s="198">
        <f>IF(N151="snížená",J151,0)</f>
        <v>0</v>
      </c>
      <c r="BG151" s="198">
        <f>IF(N151="zákl. přenesená",J151,0)</f>
        <v>0</v>
      </c>
      <c r="BH151" s="198">
        <f>IF(N151="sníž. přenesená",J151,0)</f>
        <v>0</v>
      </c>
      <c r="BI151" s="198">
        <f>IF(N151="nulová",J151,0)</f>
        <v>0</v>
      </c>
      <c r="BJ151" s="21" t="s">
        <v>85</v>
      </c>
      <c r="BK151" s="198">
        <f>ROUND(I151*H151,2)</f>
        <v>0</v>
      </c>
      <c r="BL151" s="21" t="s">
        <v>642</v>
      </c>
      <c r="BM151" s="197" t="s">
        <v>5634</v>
      </c>
    </row>
    <row r="152" spans="1:65" s="2" customFormat="1" ht="11.25">
      <c r="A152" s="38"/>
      <c r="B152" s="39"/>
      <c r="C152" s="40"/>
      <c r="D152" s="199" t="s">
        <v>542</v>
      </c>
      <c r="E152" s="40"/>
      <c r="F152" s="200" t="s">
        <v>5635</v>
      </c>
      <c r="G152" s="40"/>
      <c r="H152" s="40"/>
      <c r="I152" s="201"/>
      <c r="J152" s="40"/>
      <c r="K152" s="40"/>
      <c r="L152" s="43"/>
      <c r="M152" s="202"/>
      <c r="N152" s="203"/>
      <c r="O152" s="68"/>
      <c r="P152" s="68"/>
      <c r="Q152" s="68"/>
      <c r="R152" s="68"/>
      <c r="S152" s="68"/>
      <c r="T152" s="69"/>
      <c r="U152" s="38"/>
      <c r="V152" s="38"/>
      <c r="W152" s="38"/>
      <c r="X152" s="38"/>
      <c r="Y152" s="38"/>
      <c r="Z152" s="38"/>
      <c r="AA152" s="38"/>
      <c r="AB152" s="38"/>
      <c r="AC152" s="38"/>
      <c r="AD152" s="38"/>
      <c r="AE152" s="38"/>
      <c r="AT152" s="21" t="s">
        <v>542</v>
      </c>
      <c r="AU152" s="21" t="s">
        <v>85</v>
      </c>
    </row>
    <row r="153" spans="1:65" s="12" customFormat="1" ht="22.9" customHeight="1">
      <c r="B153" s="170"/>
      <c r="C153" s="171"/>
      <c r="D153" s="172" t="s">
        <v>71</v>
      </c>
      <c r="E153" s="184" t="s">
        <v>5636</v>
      </c>
      <c r="F153" s="184" t="s">
        <v>5637</v>
      </c>
      <c r="G153" s="171"/>
      <c r="H153" s="171"/>
      <c r="I153" s="174"/>
      <c r="J153" s="185">
        <f>BK153</f>
        <v>0</v>
      </c>
      <c r="K153" s="171"/>
      <c r="L153" s="176"/>
      <c r="M153" s="177"/>
      <c r="N153" s="178"/>
      <c r="O153" s="178"/>
      <c r="P153" s="179">
        <f>SUM(P154:P190)</f>
        <v>0</v>
      </c>
      <c r="Q153" s="178"/>
      <c r="R153" s="179">
        <f>SUM(R154:R190)</f>
        <v>2.6235799999999996</v>
      </c>
      <c r="S153" s="178"/>
      <c r="T153" s="180">
        <f>SUM(T154:T190)</f>
        <v>0</v>
      </c>
      <c r="AR153" s="181" t="s">
        <v>85</v>
      </c>
      <c r="AT153" s="182" t="s">
        <v>71</v>
      </c>
      <c r="AU153" s="182" t="s">
        <v>79</v>
      </c>
      <c r="AY153" s="181" t="s">
        <v>525</v>
      </c>
      <c r="BK153" s="183">
        <f>SUM(BK154:BK190)</f>
        <v>0</v>
      </c>
    </row>
    <row r="154" spans="1:65" s="2" customFormat="1" ht="37.9" customHeight="1">
      <c r="A154" s="38"/>
      <c r="B154" s="39"/>
      <c r="C154" s="186" t="s">
        <v>881</v>
      </c>
      <c r="D154" s="186" t="s">
        <v>533</v>
      </c>
      <c r="E154" s="187" t="s">
        <v>5638</v>
      </c>
      <c r="F154" s="188" t="s">
        <v>5639</v>
      </c>
      <c r="G154" s="189" t="s">
        <v>128</v>
      </c>
      <c r="H154" s="190">
        <v>135</v>
      </c>
      <c r="I154" s="191"/>
      <c r="J154" s="192">
        <f>ROUND(I154*H154,2)</f>
        <v>0</v>
      </c>
      <c r="K154" s="188" t="s">
        <v>1079</v>
      </c>
      <c r="L154" s="43"/>
      <c r="M154" s="193" t="s">
        <v>19</v>
      </c>
      <c r="N154" s="194" t="s">
        <v>44</v>
      </c>
      <c r="O154" s="68"/>
      <c r="P154" s="195">
        <f>O154*H154</f>
        <v>0</v>
      </c>
      <c r="Q154" s="195">
        <v>5.94E-3</v>
      </c>
      <c r="R154" s="195">
        <f>Q154*H154</f>
        <v>0.80189999999999995</v>
      </c>
      <c r="S154" s="195">
        <v>0</v>
      </c>
      <c r="T154" s="196">
        <f>S154*H154</f>
        <v>0</v>
      </c>
      <c r="U154" s="38"/>
      <c r="V154" s="38"/>
      <c r="W154" s="38"/>
      <c r="X154" s="38"/>
      <c r="Y154" s="38"/>
      <c r="Z154" s="38"/>
      <c r="AA154" s="38"/>
      <c r="AB154" s="38"/>
      <c r="AC154" s="38"/>
      <c r="AD154" s="38"/>
      <c r="AE154" s="38"/>
      <c r="AR154" s="197" t="s">
        <v>642</v>
      </c>
      <c r="AT154" s="197" t="s">
        <v>533</v>
      </c>
      <c r="AU154" s="197" t="s">
        <v>85</v>
      </c>
      <c r="AY154" s="21" t="s">
        <v>525</v>
      </c>
      <c r="BE154" s="198">
        <f>IF(N154="základní",J154,0)</f>
        <v>0</v>
      </c>
      <c r="BF154" s="198">
        <f>IF(N154="snížená",J154,0)</f>
        <v>0</v>
      </c>
      <c r="BG154" s="198">
        <f>IF(N154="zákl. přenesená",J154,0)</f>
        <v>0</v>
      </c>
      <c r="BH154" s="198">
        <f>IF(N154="sníž. přenesená",J154,0)</f>
        <v>0</v>
      </c>
      <c r="BI154" s="198">
        <f>IF(N154="nulová",J154,0)</f>
        <v>0</v>
      </c>
      <c r="BJ154" s="21" t="s">
        <v>85</v>
      </c>
      <c r="BK154" s="198">
        <f>ROUND(I154*H154,2)</f>
        <v>0</v>
      </c>
      <c r="BL154" s="21" t="s">
        <v>642</v>
      </c>
      <c r="BM154" s="197" t="s">
        <v>5640</v>
      </c>
    </row>
    <row r="155" spans="1:65" s="2" customFormat="1" ht="11.25">
      <c r="A155" s="38"/>
      <c r="B155" s="39"/>
      <c r="C155" s="40"/>
      <c r="D155" s="199" t="s">
        <v>542</v>
      </c>
      <c r="E155" s="40"/>
      <c r="F155" s="200" t="s">
        <v>5641</v>
      </c>
      <c r="G155" s="40"/>
      <c r="H155" s="40"/>
      <c r="I155" s="201"/>
      <c r="J155" s="40"/>
      <c r="K155" s="40"/>
      <c r="L155" s="43"/>
      <c r="M155" s="202"/>
      <c r="N155" s="203"/>
      <c r="O155" s="68"/>
      <c r="P155" s="68"/>
      <c r="Q155" s="68"/>
      <c r="R155" s="68"/>
      <c r="S155" s="68"/>
      <c r="T155" s="69"/>
      <c r="U155" s="38"/>
      <c r="V155" s="38"/>
      <c r="W155" s="38"/>
      <c r="X155" s="38"/>
      <c r="Y155" s="38"/>
      <c r="Z155" s="38"/>
      <c r="AA155" s="38"/>
      <c r="AB155" s="38"/>
      <c r="AC155" s="38"/>
      <c r="AD155" s="38"/>
      <c r="AE155" s="38"/>
      <c r="AT155" s="21" t="s">
        <v>542</v>
      </c>
      <c r="AU155" s="21" t="s">
        <v>85</v>
      </c>
    </row>
    <row r="156" spans="1:65" s="2" customFormat="1" ht="49.15" customHeight="1">
      <c r="A156" s="38"/>
      <c r="B156" s="39"/>
      <c r="C156" s="186" t="s">
        <v>887</v>
      </c>
      <c r="D156" s="186" t="s">
        <v>533</v>
      </c>
      <c r="E156" s="187" t="s">
        <v>5642</v>
      </c>
      <c r="F156" s="188" t="s">
        <v>5643</v>
      </c>
      <c r="G156" s="189" t="s">
        <v>128</v>
      </c>
      <c r="H156" s="190">
        <v>12</v>
      </c>
      <c r="I156" s="191"/>
      <c r="J156" s="192">
        <f>ROUND(I156*H156,2)</f>
        <v>0</v>
      </c>
      <c r="K156" s="188" t="s">
        <v>1079</v>
      </c>
      <c r="L156" s="43"/>
      <c r="M156" s="193" t="s">
        <v>19</v>
      </c>
      <c r="N156" s="194" t="s">
        <v>44</v>
      </c>
      <c r="O156" s="68"/>
      <c r="P156" s="195">
        <f>O156*H156</f>
        <v>0</v>
      </c>
      <c r="Q156" s="195">
        <v>2.96E-3</v>
      </c>
      <c r="R156" s="195">
        <f>Q156*H156</f>
        <v>3.5519999999999996E-2</v>
      </c>
      <c r="S156" s="195">
        <v>0</v>
      </c>
      <c r="T156" s="196">
        <f>S156*H156</f>
        <v>0</v>
      </c>
      <c r="U156" s="38"/>
      <c r="V156" s="38"/>
      <c r="W156" s="38"/>
      <c r="X156" s="38"/>
      <c r="Y156" s="38"/>
      <c r="Z156" s="38"/>
      <c r="AA156" s="38"/>
      <c r="AB156" s="38"/>
      <c r="AC156" s="38"/>
      <c r="AD156" s="38"/>
      <c r="AE156" s="38"/>
      <c r="AR156" s="197" t="s">
        <v>642</v>
      </c>
      <c r="AT156" s="197" t="s">
        <v>533</v>
      </c>
      <c r="AU156" s="197" t="s">
        <v>85</v>
      </c>
      <c r="AY156" s="21" t="s">
        <v>525</v>
      </c>
      <c r="BE156" s="198">
        <f>IF(N156="základní",J156,0)</f>
        <v>0</v>
      </c>
      <c r="BF156" s="198">
        <f>IF(N156="snížená",J156,0)</f>
        <v>0</v>
      </c>
      <c r="BG156" s="198">
        <f>IF(N156="zákl. přenesená",J156,0)</f>
        <v>0</v>
      </c>
      <c r="BH156" s="198">
        <f>IF(N156="sníž. přenesená",J156,0)</f>
        <v>0</v>
      </c>
      <c r="BI156" s="198">
        <f>IF(N156="nulová",J156,0)</f>
        <v>0</v>
      </c>
      <c r="BJ156" s="21" t="s">
        <v>85</v>
      </c>
      <c r="BK156" s="198">
        <f>ROUND(I156*H156,2)</f>
        <v>0</v>
      </c>
      <c r="BL156" s="21" t="s">
        <v>642</v>
      </c>
      <c r="BM156" s="197" t="s">
        <v>5644</v>
      </c>
    </row>
    <row r="157" spans="1:65" s="2" customFormat="1" ht="11.25">
      <c r="A157" s="38"/>
      <c r="B157" s="39"/>
      <c r="C157" s="40"/>
      <c r="D157" s="199" t="s">
        <v>542</v>
      </c>
      <c r="E157" s="40"/>
      <c r="F157" s="200" t="s">
        <v>5645</v>
      </c>
      <c r="G157" s="40"/>
      <c r="H157" s="40"/>
      <c r="I157" s="201"/>
      <c r="J157" s="40"/>
      <c r="K157" s="40"/>
      <c r="L157" s="43"/>
      <c r="M157" s="202"/>
      <c r="N157" s="203"/>
      <c r="O157" s="68"/>
      <c r="P157" s="68"/>
      <c r="Q157" s="68"/>
      <c r="R157" s="68"/>
      <c r="S157" s="68"/>
      <c r="T157" s="69"/>
      <c r="U157" s="38"/>
      <c r="V157" s="38"/>
      <c r="W157" s="38"/>
      <c r="X157" s="38"/>
      <c r="Y157" s="38"/>
      <c r="Z157" s="38"/>
      <c r="AA157" s="38"/>
      <c r="AB157" s="38"/>
      <c r="AC157" s="38"/>
      <c r="AD157" s="38"/>
      <c r="AE157" s="38"/>
      <c r="AT157" s="21" t="s">
        <v>542</v>
      </c>
      <c r="AU157" s="21" t="s">
        <v>85</v>
      </c>
    </row>
    <row r="158" spans="1:65" s="2" customFormat="1" ht="49.15" customHeight="1">
      <c r="A158" s="38"/>
      <c r="B158" s="39"/>
      <c r="C158" s="186" t="s">
        <v>895</v>
      </c>
      <c r="D158" s="186" t="s">
        <v>533</v>
      </c>
      <c r="E158" s="187" t="s">
        <v>5646</v>
      </c>
      <c r="F158" s="188" t="s">
        <v>5647</v>
      </c>
      <c r="G158" s="189" t="s">
        <v>128</v>
      </c>
      <c r="H158" s="190">
        <v>6</v>
      </c>
      <c r="I158" s="191"/>
      <c r="J158" s="192">
        <f>ROUND(I158*H158,2)</f>
        <v>0</v>
      </c>
      <c r="K158" s="188" t="s">
        <v>1079</v>
      </c>
      <c r="L158" s="43"/>
      <c r="M158" s="193" t="s">
        <v>19</v>
      </c>
      <c r="N158" s="194" t="s">
        <v>44</v>
      </c>
      <c r="O158" s="68"/>
      <c r="P158" s="195">
        <f>O158*H158</f>
        <v>0</v>
      </c>
      <c r="Q158" s="195">
        <v>3.7599999999999999E-3</v>
      </c>
      <c r="R158" s="195">
        <f>Q158*H158</f>
        <v>2.256E-2</v>
      </c>
      <c r="S158" s="195">
        <v>0</v>
      </c>
      <c r="T158" s="196">
        <f>S158*H158</f>
        <v>0</v>
      </c>
      <c r="U158" s="38"/>
      <c r="V158" s="38"/>
      <c r="W158" s="38"/>
      <c r="X158" s="38"/>
      <c r="Y158" s="38"/>
      <c r="Z158" s="38"/>
      <c r="AA158" s="38"/>
      <c r="AB158" s="38"/>
      <c r="AC158" s="38"/>
      <c r="AD158" s="38"/>
      <c r="AE158" s="38"/>
      <c r="AR158" s="197" t="s">
        <v>642</v>
      </c>
      <c r="AT158" s="197" t="s">
        <v>533</v>
      </c>
      <c r="AU158" s="197" t="s">
        <v>85</v>
      </c>
      <c r="AY158" s="21" t="s">
        <v>525</v>
      </c>
      <c r="BE158" s="198">
        <f>IF(N158="základní",J158,0)</f>
        <v>0</v>
      </c>
      <c r="BF158" s="198">
        <f>IF(N158="snížená",J158,0)</f>
        <v>0</v>
      </c>
      <c r="BG158" s="198">
        <f>IF(N158="zákl. přenesená",J158,0)</f>
        <v>0</v>
      </c>
      <c r="BH158" s="198">
        <f>IF(N158="sníž. přenesená",J158,0)</f>
        <v>0</v>
      </c>
      <c r="BI158" s="198">
        <f>IF(N158="nulová",J158,0)</f>
        <v>0</v>
      </c>
      <c r="BJ158" s="21" t="s">
        <v>85</v>
      </c>
      <c r="BK158" s="198">
        <f>ROUND(I158*H158,2)</f>
        <v>0</v>
      </c>
      <c r="BL158" s="21" t="s">
        <v>642</v>
      </c>
      <c r="BM158" s="197" t="s">
        <v>5648</v>
      </c>
    </row>
    <row r="159" spans="1:65" s="2" customFormat="1" ht="11.25">
      <c r="A159" s="38"/>
      <c r="B159" s="39"/>
      <c r="C159" s="40"/>
      <c r="D159" s="199" t="s">
        <v>542</v>
      </c>
      <c r="E159" s="40"/>
      <c r="F159" s="200" t="s">
        <v>5649</v>
      </c>
      <c r="G159" s="40"/>
      <c r="H159" s="40"/>
      <c r="I159" s="201"/>
      <c r="J159" s="40"/>
      <c r="K159" s="40"/>
      <c r="L159" s="43"/>
      <c r="M159" s="202"/>
      <c r="N159" s="203"/>
      <c r="O159" s="68"/>
      <c r="P159" s="68"/>
      <c r="Q159" s="68"/>
      <c r="R159" s="68"/>
      <c r="S159" s="68"/>
      <c r="T159" s="69"/>
      <c r="U159" s="38"/>
      <c r="V159" s="38"/>
      <c r="W159" s="38"/>
      <c r="X159" s="38"/>
      <c r="Y159" s="38"/>
      <c r="Z159" s="38"/>
      <c r="AA159" s="38"/>
      <c r="AB159" s="38"/>
      <c r="AC159" s="38"/>
      <c r="AD159" s="38"/>
      <c r="AE159" s="38"/>
      <c r="AT159" s="21" t="s">
        <v>542</v>
      </c>
      <c r="AU159" s="21" t="s">
        <v>85</v>
      </c>
    </row>
    <row r="160" spans="1:65" s="2" customFormat="1" ht="49.15" customHeight="1">
      <c r="A160" s="38"/>
      <c r="B160" s="39"/>
      <c r="C160" s="186" t="s">
        <v>902</v>
      </c>
      <c r="D160" s="186" t="s">
        <v>533</v>
      </c>
      <c r="E160" s="187" t="s">
        <v>5650</v>
      </c>
      <c r="F160" s="188" t="s">
        <v>5651</v>
      </c>
      <c r="G160" s="189" t="s">
        <v>128</v>
      </c>
      <c r="H160" s="190">
        <v>50</v>
      </c>
      <c r="I160" s="191"/>
      <c r="J160" s="192">
        <f>ROUND(I160*H160,2)</f>
        <v>0</v>
      </c>
      <c r="K160" s="188" t="s">
        <v>1079</v>
      </c>
      <c r="L160" s="43"/>
      <c r="M160" s="193" t="s">
        <v>19</v>
      </c>
      <c r="N160" s="194" t="s">
        <v>44</v>
      </c>
      <c r="O160" s="68"/>
      <c r="P160" s="195">
        <f>O160*H160</f>
        <v>0</v>
      </c>
      <c r="Q160" s="195">
        <v>6.2899999999999996E-3</v>
      </c>
      <c r="R160" s="195">
        <f>Q160*H160</f>
        <v>0.3145</v>
      </c>
      <c r="S160" s="195">
        <v>0</v>
      </c>
      <c r="T160" s="196">
        <f>S160*H160</f>
        <v>0</v>
      </c>
      <c r="U160" s="38"/>
      <c r="V160" s="38"/>
      <c r="W160" s="38"/>
      <c r="X160" s="38"/>
      <c r="Y160" s="38"/>
      <c r="Z160" s="38"/>
      <c r="AA160" s="38"/>
      <c r="AB160" s="38"/>
      <c r="AC160" s="38"/>
      <c r="AD160" s="38"/>
      <c r="AE160" s="38"/>
      <c r="AR160" s="197" t="s">
        <v>642</v>
      </c>
      <c r="AT160" s="197" t="s">
        <v>533</v>
      </c>
      <c r="AU160" s="197" t="s">
        <v>85</v>
      </c>
      <c r="AY160" s="21" t="s">
        <v>525</v>
      </c>
      <c r="BE160" s="198">
        <f>IF(N160="základní",J160,0)</f>
        <v>0</v>
      </c>
      <c r="BF160" s="198">
        <f>IF(N160="snížená",J160,0)</f>
        <v>0</v>
      </c>
      <c r="BG160" s="198">
        <f>IF(N160="zákl. přenesená",J160,0)</f>
        <v>0</v>
      </c>
      <c r="BH160" s="198">
        <f>IF(N160="sníž. přenesená",J160,0)</f>
        <v>0</v>
      </c>
      <c r="BI160" s="198">
        <f>IF(N160="nulová",J160,0)</f>
        <v>0</v>
      </c>
      <c r="BJ160" s="21" t="s">
        <v>85</v>
      </c>
      <c r="BK160" s="198">
        <f>ROUND(I160*H160,2)</f>
        <v>0</v>
      </c>
      <c r="BL160" s="21" t="s">
        <v>642</v>
      </c>
      <c r="BM160" s="197" t="s">
        <v>5652</v>
      </c>
    </row>
    <row r="161" spans="1:65" s="2" customFormat="1" ht="11.25">
      <c r="A161" s="38"/>
      <c r="B161" s="39"/>
      <c r="C161" s="40"/>
      <c r="D161" s="199" t="s">
        <v>542</v>
      </c>
      <c r="E161" s="40"/>
      <c r="F161" s="200" t="s">
        <v>5653</v>
      </c>
      <c r="G161" s="40"/>
      <c r="H161" s="40"/>
      <c r="I161" s="201"/>
      <c r="J161" s="40"/>
      <c r="K161" s="40"/>
      <c r="L161" s="43"/>
      <c r="M161" s="202"/>
      <c r="N161" s="203"/>
      <c r="O161" s="68"/>
      <c r="P161" s="68"/>
      <c r="Q161" s="68"/>
      <c r="R161" s="68"/>
      <c r="S161" s="68"/>
      <c r="T161" s="69"/>
      <c r="U161" s="38"/>
      <c r="V161" s="38"/>
      <c r="W161" s="38"/>
      <c r="X161" s="38"/>
      <c r="Y161" s="38"/>
      <c r="Z161" s="38"/>
      <c r="AA161" s="38"/>
      <c r="AB161" s="38"/>
      <c r="AC161" s="38"/>
      <c r="AD161" s="38"/>
      <c r="AE161" s="38"/>
      <c r="AT161" s="21" t="s">
        <v>542</v>
      </c>
      <c r="AU161" s="21" t="s">
        <v>85</v>
      </c>
    </row>
    <row r="162" spans="1:65" s="2" customFormat="1" ht="37.9" customHeight="1">
      <c r="A162" s="38"/>
      <c r="B162" s="39"/>
      <c r="C162" s="186" t="s">
        <v>907</v>
      </c>
      <c r="D162" s="186" t="s">
        <v>533</v>
      </c>
      <c r="E162" s="187" t="s">
        <v>5654</v>
      </c>
      <c r="F162" s="188" t="s">
        <v>5655</v>
      </c>
      <c r="G162" s="189" t="s">
        <v>128</v>
      </c>
      <c r="H162" s="190">
        <v>97</v>
      </c>
      <c r="I162" s="191"/>
      <c r="J162" s="192">
        <f>ROUND(I162*H162,2)</f>
        <v>0</v>
      </c>
      <c r="K162" s="188" t="s">
        <v>1079</v>
      </c>
      <c r="L162" s="43"/>
      <c r="M162" s="193" t="s">
        <v>19</v>
      </c>
      <c r="N162" s="194" t="s">
        <v>44</v>
      </c>
      <c r="O162" s="68"/>
      <c r="P162" s="195">
        <f>O162*H162</f>
        <v>0</v>
      </c>
      <c r="Q162" s="195">
        <v>7.9399999999999991E-3</v>
      </c>
      <c r="R162" s="195">
        <f>Q162*H162</f>
        <v>0.77017999999999986</v>
      </c>
      <c r="S162" s="195">
        <v>0</v>
      </c>
      <c r="T162" s="196">
        <f>S162*H162</f>
        <v>0</v>
      </c>
      <c r="U162" s="38"/>
      <c r="V162" s="38"/>
      <c r="W162" s="38"/>
      <c r="X162" s="38"/>
      <c r="Y162" s="38"/>
      <c r="Z162" s="38"/>
      <c r="AA162" s="38"/>
      <c r="AB162" s="38"/>
      <c r="AC162" s="38"/>
      <c r="AD162" s="38"/>
      <c r="AE162" s="38"/>
      <c r="AR162" s="197" t="s">
        <v>642</v>
      </c>
      <c r="AT162" s="197" t="s">
        <v>533</v>
      </c>
      <c r="AU162" s="197" t="s">
        <v>85</v>
      </c>
      <c r="AY162" s="21" t="s">
        <v>525</v>
      </c>
      <c r="BE162" s="198">
        <f>IF(N162="základní",J162,0)</f>
        <v>0</v>
      </c>
      <c r="BF162" s="198">
        <f>IF(N162="snížená",J162,0)</f>
        <v>0</v>
      </c>
      <c r="BG162" s="198">
        <f>IF(N162="zákl. přenesená",J162,0)</f>
        <v>0</v>
      </c>
      <c r="BH162" s="198">
        <f>IF(N162="sníž. přenesená",J162,0)</f>
        <v>0</v>
      </c>
      <c r="BI162" s="198">
        <f>IF(N162="nulová",J162,0)</f>
        <v>0</v>
      </c>
      <c r="BJ162" s="21" t="s">
        <v>85</v>
      </c>
      <c r="BK162" s="198">
        <f>ROUND(I162*H162,2)</f>
        <v>0</v>
      </c>
      <c r="BL162" s="21" t="s">
        <v>642</v>
      </c>
      <c r="BM162" s="197" t="s">
        <v>5656</v>
      </c>
    </row>
    <row r="163" spans="1:65" s="2" customFormat="1" ht="11.25">
      <c r="A163" s="38"/>
      <c r="B163" s="39"/>
      <c r="C163" s="40"/>
      <c r="D163" s="199" t="s">
        <v>542</v>
      </c>
      <c r="E163" s="40"/>
      <c r="F163" s="200" t="s">
        <v>5657</v>
      </c>
      <c r="G163" s="40"/>
      <c r="H163" s="40"/>
      <c r="I163" s="201"/>
      <c r="J163" s="40"/>
      <c r="K163" s="40"/>
      <c r="L163" s="43"/>
      <c r="M163" s="202"/>
      <c r="N163" s="203"/>
      <c r="O163" s="68"/>
      <c r="P163" s="68"/>
      <c r="Q163" s="68"/>
      <c r="R163" s="68"/>
      <c r="S163" s="68"/>
      <c r="T163" s="69"/>
      <c r="U163" s="38"/>
      <c r="V163" s="38"/>
      <c r="W163" s="38"/>
      <c r="X163" s="38"/>
      <c r="Y163" s="38"/>
      <c r="Z163" s="38"/>
      <c r="AA163" s="38"/>
      <c r="AB163" s="38"/>
      <c r="AC163" s="38"/>
      <c r="AD163" s="38"/>
      <c r="AE163" s="38"/>
      <c r="AT163" s="21" t="s">
        <v>542</v>
      </c>
      <c r="AU163" s="21" t="s">
        <v>85</v>
      </c>
    </row>
    <row r="164" spans="1:65" s="2" customFormat="1" ht="37.9" customHeight="1">
      <c r="A164" s="38"/>
      <c r="B164" s="39"/>
      <c r="C164" s="186" t="s">
        <v>913</v>
      </c>
      <c r="D164" s="186" t="s">
        <v>533</v>
      </c>
      <c r="E164" s="187" t="s">
        <v>5658</v>
      </c>
      <c r="F164" s="188" t="s">
        <v>5659</v>
      </c>
      <c r="G164" s="189" t="s">
        <v>128</v>
      </c>
      <c r="H164" s="190">
        <v>45</v>
      </c>
      <c r="I164" s="191"/>
      <c r="J164" s="192">
        <f>ROUND(I164*H164,2)</f>
        <v>0</v>
      </c>
      <c r="K164" s="188" t="s">
        <v>1079</v>
      </c>
      <c r="L164" s="43"/>
      <c r="M164" s="193" t="s">
        <v>19</v>
      </c>
      <c r="N164" s="194" t="s">
        <v>44</v>
      </c>
      <c r="O164" s="68"/>
      <c r="P164" s="195">
        <f>O164*H164</f>
        <v>0</v>
      </c>
      <c r="Q164" s="195">
        <v>8.5800000000000008E-3</v>
      </c>
      <c r="R164" s="195">
        <f>Q164*H164</f>
        <v>0.38610000000000005</v>
      </c>
      <c r="S164" s="195">
        <v>0</v>
      </c>
      <c r="T164" s="196">
        <f>S164*H164</f>
        <v>0</v>
      </c>
      <c r="U164" s="38"/>
      <c r="V164" s="38"/>
      <c r="W164" s="38"/>
      <c r="X164" s="38"/>
      <c r="Y164" s="38"/>
      <c r="Z164" s="38"/>
      <c r="AA164" s="38"/>
      <c r="AB164" s="38"/>
      <c r="AC164" s="38"/>
      <c r="AD164" s="38"/>
      <c r="AE164" s="38"/>
      <c r="AR164" s="197" t="s">
        <v>642</v>
      </c>
      <c r="AT164" s="197" t="s">
        <v>533</v>
      </c>
      <c r="AU164" s="197" t="s">
        <v>85</v>
      </c>
      <c r="AY164" s="21" t="s">
        <v>525</v>
      </c>
      <c r="BE164" s="198">
        <f>IF(N164="základní",J164,0)</f>
        <v>0</v>
      </c>
      <c r="BF164" s="198">
        <f>IF(N164="snížená",J164,0)</f>
        <v>0</v>
      </c>
      <c r="BG164" s="198">
        <f>IF(N164="zákl. přenesená",J164,0)</f>
        <v>0</v>
      </c>
      <c r="BH164" s="198">
        <f>IF(N164="sníž. přenesená",J164,0)</f>
        <v>0</v>
      </c>
      <c r="BI164" s="198">
        <f>IF(N164="nulová",J164,0)</f>
        <v>0</v>
      </c>
      <c r="BJ164" s="21" t="s">
        <v>85</v>
      </c>
      <c r="BK164" s="198">
        <f>ROUND(I164*H164,2)</f>
        <v>0</v>
      </c>
      <c r="BL164" s="21" t="s">
        <v>642</v>
      </c>
      <c r="BM164" s="197" t="s">
        <v>5660</v>
      </c>
    </row>
    <row r="165" spans="1:65" s="2" customFormat="1" ht="11.25">
      <c r="A165" s="38"/>
      <c r="B165" s="39"/>
      <c r="C165" s="40"/>
      <c r="D165" s="199" t="s">
        <v>542</v>
      </c>
      <c r="E165" s="40"/>
      <c r="F165" s="200" t="s">
        <v>5661</v>
      </c>
      <c r="G165" s="40"/>
      <c r="H165" s="40"/>
      <c r="I165" s="201"/>
      <c r="J165" s="40"/>
      <c r="K165" s="40"/>
      <c r="L165" s="43"/>
      <c r="M165" s="202"/>
      <c r="N165" s="203"/>
      <c r="O165" s="68"/>
      <c r="P165" s="68"/>
      <c r="Q165" s="68"/>
      <c r="R165" s="68"/>
      <c r="S165" s="68"/>
      <c r="T165" s="69"/>
      <c r="U165" s="38"/>
      <c r="V165" s="38"/>
      <c r="W165" s="38"/>
      <c r="X165" s="38"/>
      <c r="Y165" s="38"/>
      <c r="Z165" s="38"/>
      <c r="AA165" s="38"/>
      <c r="AB165" s="38"/>
      <c r="AC165" s="38"/>
      <c r="AD165" s="38"/>
      <c r="AE165" s="38"/>
      <c r="AT165" s="21" t="s">
        <v>542</v>
      </c>
      <c r="AU165" s="21" t="s">
        <v>85</v>
      </c>
    </row>
    <row r="166" spans="1:65" s="2" customFormat="1" ht="24.2" customHeight="1">
      <c r="A166" s="38"/>
      <c r="B166" s="39"/>
      <c r="C166" s="186" t="s">
        <v>918</v>
      </c>
      <c r="D166" s="186" t="s">
        <v>533</v>
      </c>
      <c r="E166" s="187" t="s">
        <v>5662</v>
      </c>
      <c r="F166" s="188" t="s">
        <v>5663</v>
      </c>
      <c r="G166" s="189" t="s">
        <v>128</v>
      </c>
      <c r="H166" s="190">
        <v>5</v>
      </c>
      <c r="I166" s="191"/>
      <c r="J166" s="192">
        <f>ROUND(I166*H166,2)</f>
        <v>0</v>
      </c>
      <c r="K166" s="188" t="s">
        <v>19</v>
      </c>
      <c r="L166" s="43"/>
      <c r="M166" s="193" t="s">
        <v>19</v>
      </c>
      <c r="N166" s="194" t="s">
        <v>44</v>
      </c>
      <c r="O166" s="68"/>
      <c r="P166" s="195">
        <f>O166*H166</f>
        <v>0</v>
      </c>
      <c r="Q166" s="195">
        <v>9.5E-4</v>
      </c>
      <c r="R166" s="195">
        <f>Q166*H166</f>
        <v>4.7499999999999999E-3</v>
      </c>
      <c r="S166" s="195">
        <v>0</v>
      </c>
      <c r="T166" s="196">
        <f>S166*H166</f>
        <v>0</v>
      </c>
      <c r="U166" s="38"/>
      <c r="V166" s="38"/>
      <c r="W166" s="38"/>
      <c r="X166" s="38"/>
      <c r="Y166" s="38"/>
      <c r="Z166" s="38"/>
      <c r="AA166" s="38"/>
      <c r="AB166" s="38"/>
      <c r="AC166" s="38"/>
      <c r="AD166" s="38"/>
      <c r="AE166" s="38"/>
      <c r="AR166" s="197" t="s">
        <v>642</v>
      </c>
      <c r="AT166" s="197" t="s">
        <v>533</v>
      </c>
      <c r="AU166" s="197" t="s">
        <v>85</v>
      </c>
      <c r="AY166" s="21" t="s">
        <v>525</v>
      </c>
      <c r="BE166" s="198">
        <f>IF(N166="základní",J166,0)</f>
        <v>0</v>
      </c>
      <c r="BF166" s="198">
        <f>IF(N166="snížená",J166,0)</f>
        <v>0</v>
      </c>
      <c r="BG166" s="198">
        <f>IF(N166="zákl. přenesená",J166,0)</f>
        <v>0</v>
      </c>
      <c r="BH166" s="198">
        <f>IF(N166="sníž. přenesená",J166,0)</f>
        <v>0</v>
      </c>
      <c r="BI166" s="198">
        <f>IF(N166="nulová",J166,0)</f>
        <v>0</v>
      </c>
      <c r="BJ166" s="21" t="s">
        <v>85</v>
      </c>
      <c r="BK166" s="198">
        <f>ROUND(I166*H166,2)</f>
        <v>0</v>
      </c>
      <c r="BL166" s="21" t="s">
        <v>642</v>
      </c>
      <c r="BM166" s="197" t="s">
        <v>5664</v>
      </c>
    </row>
    <row r="167" spans="1:65" s="2" customFormat="1" ht="24.2" customHeight="1">
      <c r="A167" s="38"/>
      <c r="B167" s="39"/>
      <c r="C167" s="186" t="s">
        <v>928</v>
      </c>
      <c r="D167" s="186" t="s">
        <v>533</v>
      </c>
      <c r="E167" s="187" t="s">
        <v>5665</v>
      </c>
      <c r="F167" s="188" t="s">
        <v>5666</v>
      </c>
      <c r="G167" s="189" t="s">
        <v>3392</v>
      </c>
      <c r="H167" s="190">
        <v>2</v>
      </c>
      <c r="I167" s="191"/>
      <c r="J167" s="192">
        <f>ROUND(I167*H167,2)</f>
        <v>0</v>
      </c>
      <c r="K167" s="188" t="s">
        <v>1079</v>
      </c>
      <c r="L167" s="43"/>
      <c r="M167" s="193" t="s">
        <v>19</v>
      </c>
      <c r="N167" s="194" t="s">
        <v>44</v>
      </c>
      <c r="O167" s="68"/>
      <c r="P167" s="195">
        <f>O167*H167</f>
        <v>0</v>
      </c>
      <c r="Q167" s="195">
        <v>1.1820000000000001E-2</v>
      </c>
      <c r="R167" s="195">
        <f>Q167*H167</f>
        <v>2.3640000000000001E-2</v>
      </c>
      <c r="S167" s="195">
        <v>0</v>
      </c>
      <c r="T167" s="196">
        <f>S167*H167</f>
        <v>0</v>
      </c>
      <c r="U167" s="38"/>
      <c r="V167" s="38"/>
      <c r="W167" s="38"/>
      <c r="X167" s="38"/>
      <c r="Y167" s="38"/>
      <c r="Z167" s="38"/>
      <c r="AA167" s="38"/>
      <c r="AB167" s="38"/>
      <c r="AC167" s="38"/>
      <c r="AD167" s="38"/>
      <c r="AE167" s="38"/>
      <c r="AR167" s="197" t="s">
        <v>642</v>
      </c>
      <c r="AT167" s="197" t="s">
        <v>533</v>
      </c>
      <c r="AU167" s="197" t="s">
        <v>85</v>
      </c>
      <c r="AY167" s="21" t="s">
        <v>525</v>
      </c>
      <c r="BE167" s="198">
        <f>IF(N167="základní",J167,0)</f>
        <v>0</v>
      </c>
      <c r="BF167" s="198">
        <f>IF(N167="snížená",J167,0)</f>
        <v>0</v>
      </c>
      <c r="BG167" s="198">
        <f>IF(N167="zákl. přenesená",J167,0)</f>
        <v>0</v>
      </c>
      <c r="BH167" s="198">
        <f>IF(N167="sníž. přenesená",J167,0)</f>
        <v>0</v>
      </c>
      <c r="BI167" s="198">
        <f>IF(N167="nulová",J167,0)</f>
        <v>0</v>
      </c>
      <c r="BJ167" s="21" t="s">
        <v>85</v>
      </c>
      <c r="BK167" s="198">
        <f>ROUND(I167*H167,2)</f>
        <v>0</v>
      </c>
      <c r="BL167" s="21" t="s">
        <v>642</v>
      </c>
      <c r="BM167" s="197" t="s">
        <v>5667</v>
      </c>
    </row>
    <row r="168" spans="1:65" s="2" customFormat="1" ht="11.25">
      <c r="A168" s="38"/>
      <c r="B168" s="39"/>
      <c r="C168" s="40"/>
      <c r="D168" s="199" t="s">
        <v>542</v>
      </c>
      <c r="E168" s="40"/>
      <c r="F168" s="200" t="s">
        <v>5668</v>
      </c>
      <c r="G168" s="40"/>
      <c r="H168" s="40"/>
      <c r="I168" s="201"/>
      <c r="J168" s="40"/>
      <c r="K168" s="40"/>
      <c r="L168" s="43"/>
      <c r="M168" s="202"/>
      <c r="N168" s="203"/>
      <c r="O168" s="68"/>
      <c r="P168" s="68"/>
      <c r="Q168" s="68"/>
      <c r="R168" s="68"/>
      <c r="S168" s="68"/>
      <c r="T168" s="69"/>
      <c r="U168" s="38"/>
      <c r="V168" s="38"/>
      <c r="W168" s="38"/>
      <c r="X168" s="38"/>
      <c r="Y168" s="38"/>
      <c r="Z168" s="38"/>
      <c r="AA168" s="38"/>
      <c r="AB168" s="38"/>
      <c r="AC168" s="38"/>
      <c r="AD168" s="38"/>
      <c r="AE168" s="38"/>
      <c r="AT168" s="21" t="s">
        <v>542</v>
      </c>
      <c r="AU168" s="21" t="s">
        <v>85</v>
      </c>
    </row>
    <row r="169" spans="1:65" s="2" customFormat="1" ht="24.2" customHeight="1">
      <c r="A169" s="38"/>
      <c r="B169" s="39"/>
      <c r="C169" s="186" t="s">
        <v>945</v>
      </c>
      <c r="D169" s="186" t="s">
        <v>533</v>
      </c>
      <c r="E169" s="187" t="s">
        <v>5669</v>
      </c>
      <c r="F169" s="188" t="s">
        <v>5670</v>
      </c>
      <c r="G169" s="189" t="s">
        <v>3392</v>
      </c>
      <c r="H169" s="190">
        <v>2</v>
      </c>
      <c r="I169" s="191"/>
      <c r="J169" s="192">
        <f>ROUND(I169*H169,2)</f>
        <v>0</v>
      </c>
      <c r="K169" s="188" t="s">
        <v>1079</v>
      </c>
      <c r="L169" s="43"/>
      <c r="M169" s="193" t="s">
        <v>19</v>
      </c>
      <c r="N169" s="194" t="s">
        <v>44</v>
      </c>
      <c r="O169" s="68"/>
      <c r="P169" s="195">
        <f>O169*H169</f>
        <v>0</v>
      </c>
      <c r="Q169" s="195">
        <v>1.487E-2</v>
      </c>
      <c r="R169" s="195">
        <f>Q169*H169</f>
        <v>2.9739999999999999E-2</v>
      </c>
      <c r="S169" s="195">
        <v>0</v>
      </c>
      <c r="T169" s="196">
        <f>S169*H169</f>
        <v>0</v>
      </c>
      <c r="U169" s="38"/>
      <c r="V169" s="38"/>
      <c r="W169" s="38"/>
      <c r="X169" s="38"/>
      <c r="Y169" s="38"/>
      <c r="Z169" s="38"/>
      <c r="AA169" s="38"/>
      <c r="AB169" s="38"/>
      <c r="AC169" s="38"/>
      <c r="AD169" s="38"/>
      <c r="AE169" s="38"/>
      <c r="AR169" s="197" t="s">
        <v>642</v>
      </c>
      <c r="AT169" s="197" t="s">
        <v>533</v>
      </c>
      <c r="AU169" s="197" t="s">
        <v>85</v>
      </c>
      <c r="AY169" s="21" t="s">
        <v>525</v>
      </c>
      <c r="BE169" s="198">
        <f>IF(N169="základní",J169,0)</f>
        <v>0</v>
      </c>
      <c r="BF169" s="198">
        <f>IF(N169="snížená",J169,0)</f>
        <v>0</v>
      </c>
      <c r="BG169" s="198">
        <f>IF(N169="zákl. přenesená",J169,0)</f>
        <v>0</v>
      </c>
      <c r="BH169" s="198">
        <f>IF(N169="sníž. přenesená",J169,0)</f>
        <v>0</v>
      </c>
      <c r="BI169" s="198">
        <f>IF(N169="nulová",J169,0)</f>
        <v>0</v>
      </c>
      <c r="BJ169" s="21" t="s">
        <v>85</v>
      </c>
      <c r="BK169" s="198">
        <f>ROUND(I169*H169,2)</f>
        <v>0</v>
      </c>
      <c r="BL169" s="21" t="s">
        <v>642</v>
      </c>
      <c r="BM169" s="197" t="s">
        <v>5671</v>
      </c>
    </row>
    <row r="170" spans="1:65" s="2" customFormat="1" ht="11.25">
      <c r="A170" s="38"/>
      <c r="B170" s="39"/>
      <c r="C170" s="40"/>
      <c r="D170" s="199" t="s">
        <v>542</v>
      </c>
      <c r="E170" s="40"/>
      <c r="F170" s="200" t="s">
        <v>5672</v>
      </c>
      <c r="G170" s="40"/>
      <c r="H170" s="40"/>
      <c r="I170" s="201"/>
      <c r="J170" s="40"/>
      <c r="K170" s="40"/>
      <c r="L170" s="43"/>
      <c r="M170" s="202"/>
      <c r="N170" s="203"/>
      <c r="O170" s="68"/>
      <c r="P170" s="68"/>
      <c r="Q170" s="68"/>
      <c r="R170" s="68"/>
      <c r="S170" s="68"/>
      <c r="T170" s="69"/>
      <c r="U170" s="38"/>
      <c r="V170" s="38"/>
      <c r="W170" s="38"/>
      <c r="X170" s="38"/>
      <c r="Y170" s="38"/>
      <c r="Z170" s="38"/>
      <c r="AA170" s="38"/>
      <c r="AB170" s="38"/>
      <c r="AC170" s="38"/>
      <c r="AD170" s="38"/>
      <c r="AE170" s="38"/>
      <c r="AT170" s="21" t="s">
        <v>542</v>
      </c>
      <c r="AU170" s="21" t="s">
        <v>85</v>
      </c>
    </row>
    <row r="171" spans="1:65" s="2" customFormat="1" ht="44.25" customHeight="1">
      <c r="A171" s="38"/>
      <c r="B171" s="39"/>
      <c r="C171" s="186" t="s">
        <v>967</v>
      </c>
      <c r="D171" s="186" t="s">
        <v>533</v>
      </c>
      <c r="E171" s="187" t="s">
        <v>5673</v>
      </c>
      <c r="F171" s="188" t="s">
        <v>5674</v>
      </c>
      <c r="G171" s="189" t="s">
        <v>128</v>
      </c>
      <c r="H171" s="190">
        <v>18</v>
      </c>
      <c r="I171" s="191"/>
      <c r="J171" s="192">
        <f>ROUND(I171*H171,2)</f>
        <v>0</v>
      </c>
      <c r="K171" s="188" t="s">
        <v>1079</v>
      </c>
      <c r="L171" s="43"/>
      <c r="M171" s="193" t="s">
        <v>19</v>
      </c>
      <c r="N171" s="194" t="s">
        <v>44</v>
      </c>
      <c r="O171" s="68"/>
      <c r="P171" s="195">
        <f>O171*H171</f>
        <v>0</v>
      </c>
      <c r="Q171" s="195">
        <v>0</v>
      </c>
      <c r="R171" s="195">
        <f>Q171*H171</f>
        <v>0</v>
      </c>
      <c r="S171" s="195">
        <v>0</v>
      </c>
      <c r="T171" s="196">
        <f>S171*H171</f>
        <v>0</v>
      </c>
      <c r="U171" s="38"/>
      <c r="V171" s="38"/>
      <c r="W171" s="38"/>
      <c r="X171" s="38"/>
      <c r="Y171" s="38"/>
      <c r="Z171" s="38"/>
      <c r="AA171" s="38"/>
      <c r="AB171" s="38"/>
      <c r="AC171" s="38"/>
      <c r="AD171" s="38"/>
      <c r="AE171" s="38"/>
      <c r="AR171" s="197" t="s">
        <v>642</v>
      </c>
      <c r="AT171" s="197" t="s">
        <v>533</v>
      </c>
      <c r="AU171" s="197" t="s">
        <v>85</v>
      </c>
      <c r="AY171" s="21" t="s">
        <v>525</v>
      </c>
      <c r="BE171" s="198">
        <f>IF(N171="základní",J171,0)</f>
        <v>0</v>
      </c>
      <c r="BF171" s="198">
        <f>IF(N171="snížená",J171,0)</f>
        <v>0</v>
      </c>
      <c r="BG171" s="198">
        <f>IF(N171="zákl. přenesená",J171,0)</f>
        <v>0</v>
      </c>
      <c r="BH171" s="198">
        <f>IF(N171="sníž. přenesená",J171,0)</f>
        <v>0</v>
      </c>
      <c r="BI171" s="198">
        <f>IF(N171="nulová",J171,0)</f>
        <v>0</v>
      </c>
      <c r="BJ171" s="21" t="s">
        <v>85</v>
      </c>
      <c r="BK171" s="198">
        <f>ROUND(I171*H171,2)</f>
        <v>0</v>
      </c>
      <c r="BL171" s="21" t="s">
        <v>642</v>
      </c>
      <c r="BM171" s="197" t="s">
        <v>5675</v>
      </c>
    </row>
    <row r="172" spans="1:65" s="2" customFormat="1" ht="11.25">
      <c r="A172" s="38"/>
      <c r="B172" s="39"/>
      <c r="C172" s="40"/>
      <c r="D172" s="199" t="s">
        <v>542</v>
      </c>
      <c r="E172" s="40"/>
      <c r="F172" s="200" t="s">
        <v>5676</v>
      </c>
      <c r="G172" s="40"/>
      <c r="H172" s="40"/>
      <c r="I172" s="201"/>
      <c r="J172" s="40"/>
      <c r="K172" s="40"/>
      <c r="L172" s="43"/>
      <c r="M172" s="202"/>
      <c r="N172" s="203"/>
      <c r="O172" s="68"/>
      <c r="P172" s="68"/>
      <c r="Q172" s="68"/>
      <c r="R172" s="68"/>
      <c r="S172" s="68"/>
      <c r="T172" s="69"/>
      <c r="U172" s="38"/>
      <c r="V172" s="38"/>
      <c r="W172" s="38"/>
      <c r="X172" s="38"/>
      <c r="Y172" s="38"/>
      <c r="Z172" s="38"/>
      <c r="AA172" s="38"/>
      <c r="AB172" s="38"/>
      <c r="AC172" s="38"/>
      <c r="AD172" s="38"/>
      <c r="AE172" s="38"/>
      <c r="AT172" s="21" t="s">
        <v>542</v>
      </c>
      <c r="AU172" s="21" t="s">
        <v>85</v>
      </c>
    </row>
    <row r="173" spans="1:65" s="2" customFormat="1" ht="44.25" customHeight="1">
      <c r="A173" s="38"/>
      <c r="B173" s="39"/>
      <c r="C173" s="186" t="s">
        <v>994</v>
      </c>
      <c r="D173" s="186" t="s">
        <v>533</v>
      </c>
      <c r="E173" s="187" t="s">
        <v>5677</v>
      </c>
      <c r="F173" s="188" t="s">
        <v>5678</v>
      </c>
      <c r="G173" s="189" t="s">
        <v>128</v>
      </c>
      <c r="H173" s="190">
        <v>190</v>
      </c>
      <c r="I173" s="191"/>
      <c r="J173" s="192">
        <f>ROUND(I173*H173,2)</f>
        <v>0</v>
      </c>
      <c r="K173" s="188" t="s">
        <v>1079</v>
      </c>
      <c r="L173" s="43"/>
      <c r="M173" s="193" t="s">
        <v>19</v>
      </c>
      <c r="N173" s="194" t="s">
        <v>44</v>
      </c>
      <c r="O173" s="68"/>
      <c r="P173" s="195">
        <f>O173*H173</f>
        <v>0</v>
      </c>
      <c r="Q173" s="195">
        <v>0</v>
      </c>
      <c r="R173" s="195">
        <f>Q173*H173</f>
        <v>0</v>
      </c>
      <c r="S173" s="195">
        <v>0</v>
      </c>
      <c r="T173" s="196">
        <f>S173*H173</f>
        <v>0</v>
      </c>
      <c r="U173" s="38"/>
      <c r="V173" s="38"/>
      <c r="W173" s="38"/>
      <c r="X173" s="38"/>
      <c r="Y173" s="38"/>
      <c r="Z173" s="38"/>
      <c r="AA173" s="38"/>
      <c r="AB173" s="38"/>
      <c r="AC173" s="38"/>
      <c r="AD173" s="38"/>
      <c r="AE173" s="38"/>
      <c r="AR173" s="197" t="s">
        <v>642</v>
      </c>
      <c r="AT173" s="197" t="s">
        <v>533</v>
      </c>
      <c r="AU173" s="197" t="s">
        <v>85</v>
      </c>
      <c r="AY173" s="21" t="s">
        <v>525</v>
      </c>
      <c r="BE173" s="198">
        <f>IF(N173="základní",J173,0)</f>
        <v>0</v>
      </c>
      <c r="BF173" s="198">
        <f>IF(N173="snížená",J173,0)</f>
        <v>0</v>
      </c>
      <c r="BG173" s="198">
        <f>IF(N173="zákl. přenesená",J173,0)</f>
        <v>0</v>
      </c>
      <c r="BH173" s="198">
        <f>IF(N173="sníž. přenesená",J173,0)</f>
        <v>0</v>
      </c>
      <c r="BI173" s="198">
        <f>IF(N173="nulová",J173,0)</f>
        <v>0</v>
      </c>
      <c r="BJ173" s="21" t="s">
        <v>85</v>
      </c>
      <c r="BK173" s="198">
        <f>ROUND(I173*H173,2)</f>
        <v>0</v>
      </c>
      <c r="BL173" s="21" t="s">
        <v>642</v>
      </c>
      <c r="BM173" s="197" t="s">
        <v>5679</v>
      </c>
    </row>
    <row r="174" spans="1:65" s="2" customFormat="1" ht="11.25">
      <c r="A174" s="38"/>
      <c r="B174" s="39"/>
      <c r="C174" s="40"/>
      <c r="D174" s="199" t="s">
        <v>542</v>
      </c>
      <c r="E174" s="40"/>
      <c r="F174" s="200" t="s">
        <v>5680</v>
      </c>
      <c r="G174" s="40"/>
      <c r="H174" s="40"/>
      <c r="I174" s="201"/>
      <c r="J174" s="40"/>
      <c r="K174" s="40"/>
      <c r="L174" s="43"/>
      <c r="M174" s="202"/>
      <c r="N174" s="203"/>
      <c r="O174" s="68"/>
      <c r="P174" s="68"/>
      <c r="Q174" s="68"/>
      <c r="R174" s="68"/>
      <c r="S174" s="68"/>
      <c r="T174" s="69"/>
      <c r="U174" s="38"/>
      <c r="V174" s="38"/>
      <c r="W174" s="38"/>
      <c r="X174" s="38"/>
      <c r="Y174" s="38"/>
      <c r="Z174" s="38"/>
      <c r="AA174" s="38"/>
      <c r="AB174" s="38"/>
      <c r="AC174" s="38"/>
      <c r="AD174" s="38"/>
      <c r="AE174" s="38"/>
      <c r="AT174" s="21" t="s">
        <v>542</v>
      </c>
      <c r="AU174" s="21" t="s">
        <v>85</v>
      </c>
    </row>
    <row r="175" spans="1:65" s="2" customFormat="1" ht="44.25" customHeight="1">
      <c r="A175" s="38"/>
      <c r="B175" s="39"/>
      <c r="C175" s="186" t="s">
        <v>1002</v>
      </c>
      <c r="D175" s="186" t="s">
        <v>533</v>
      </c>
      <c r="E175" s="187" t="s">
        <v>5681</v>
      </c>
      <c r="F175" s="188" t="s">
        <v>5682</v>
      </c>
      <c r="G175" s="189" t="s">
        <v>128</v>
      </c>
      <c r="H175" s="190">
        <v>147</v>
      </c>
      <c r="I175" s="191"/>
      <c r="J175" s="192">
        <f>ROUND(I175*H175,2)</f>
        <v>0</v>
      </c>
      <c r="K175" s="188" t="s">
        <v>1079</v>
      </c>
      <c r="L175" s="43"/>
      <c r="M175" s="193" t="s">
        <v>19</v>
      </c>
      <c r="N175" s="194" t="s">
        <v>44</v>
      </c>
      <c r="O175" s="68"/>
      <c r="P175" s="195">
        <f>O175*H175</f>
        <v>0</v>
      </c>
      <c r="Q175" s="195">
        <v>0</v>
      </c>
      <c r="R175" s="195">
        <f>Q175*H175</f>
        <v>0</v>
      </c>
      <c r="S175" s="195">
        <v>0</v>
      </c>
      <c r="T175" s="196">
        <f>S175*H175</f>
        <v>0</v>
      </c>
      <c r="U175" s="38"/>
      <c r="V175" s="38"/>
      <c r="W175" s="38"/>
      <c r="X175" s="38"/>
      <c r="Y175" s="38"/>
      <c r="Z175" s="38"/>
      <c r="AA175" s="38"/>
      <c r="AB175" s="38"/>
      <c r="AC175" s="38"/>
      <c r="AD175" s="38"/>
      <c r="AE175" s="38"/>
      <c r="AR175" s="197" t="s">
        <v>642</v>
      </c>
      <c r="AT175" s="197" t="s">
        <v>533</v>
      </c>
      <c r="AU175" s="197" t="s">
        <v>85</v>
      </c>
      <c r="AY175" s="21" t="s">
        <v>525</v>
      </c>
      <c r="BE175" s="198">
        <f>IF(N175="základní",J175,0)</f>
        <v>0</v>
      </c>
      <c r="BF175" s="198">
        <f>IF(N175="snížená",J175,0)</f>
        <v>0</v>
      </c>
      <c r="BG175" s="198">
        <f>IF(N175="zákl. přenesená",J175,0)</f>
        <v>0</v>
      </c>
      <c r="BH175" s="198">
        <f>IF(N175="sníž. přenesená",J175,0)</f>
        <v>0</v>
      </c>
      <c r="BI175" s="198">
        <f>IF(N175="nulová",J175,0)</f>
        <v>0</v>
      </c>
      <c r="BJ175" s="21" t="s">
        <v>85</v>
      </c>
      <c r="BK175" s="198">
        <f>ROUND(I175*H175,2)</f>
        <v>0</v>
      </c>
      <c r="BL175" s="21" t="s">
        <v>642</v>
      </c>
      <c r="BM175" s="197" t="s">
        <v>5683</v>
      </c>
    </row>
    <row r="176" spans="1:65" s="2" customFormat="1" ht="11.25">
      <c r="A176" s="38"/>
      <c r="B176" s="39"/>
      <c r="C176" s="40"/>
      <c r="D176" s="199" t="s">
        <v>542</v>
      </c>
      <c r="E176" s="40"/>
      <c r="F176" s="200" t="s">
        <v>5684</v>
      </c>
      <c r="G176" s="40"/>
      <c r="H176" s="40"/>
      <c r="I176" s="201"/>
      <c r="J176" s="40"/>
      <c r="K176" s="40"/>
      <c r="L176" s="43"/>
      <c r="M176" s="202"/>
      <c r="N176" s="203"/>
      <c r="O176" s="68"/>
      <c r="P176" s="68"/>
      <c r="Q176" s="68"/>
      <c r="R176" s="68"/>
      <c r="S176" s="68"/>
      <c r="T176" s="69"/>
      <c r="U176" s="38"/>
      <c r="V176" s="38"/>
      <c r="W176" s="38"/>
      <c r="X176" s="38"/>
      <c r="Y176" s="38"/>
      <c r="Z176" s="38"/>
      <c r="AA176" s="38"/>
      <c r="AB176" s="38"/>
      <c r="AC176" s="38"/>
      <c r="AD176" s="38"/>
      <c r="AE176" s="38"/>
      <c r="AT176" s="21" t="s">
        <v>542</v>
      </c>
      <c r="AU176" s="21" t="s">
        <v>85</v>
      </c>
    </row>
    <row r="177" spans="1:65" s="2" customFormat="1" ht="37.9" customHeight="1">
      <c r="A177" s="38"/>
      <c r="B177" s="39"/>
      <c r="C177" s="186" t="s">
        <v>1011</v>
      </c>
      <c r="D177" s="186" t="s">
        <v>533</v>
      </c>
      <c r="E177" s="187" t="s">
        <v>5685</v>
      </c>
      <c r="F177" s="188" t="s">
        <v>5686</v>
      </c>
      <c r="G177" s="189" t="s">
        <v>128</v>
      </c>
      <c r="H177" s="190">
        <v>215</v>
      </c>
      <c r="I177" s="191"/>
      <c r="J177" s="192">
        <f>ROUND(I177*H177,2)</f>
        <v>0</v>
      </c>
      <c r="K177" s="188" t="s">
        <v>19</v>
      </c>
      <c r="L177" s="43"/>
      <c r="M177" s="193" t="s">
        <v>19</v>
      </c>
      <c r="N177" s="194" t="s">
        <v>44</v>
      </c>
      <c r="O177" s="68"/>
      <c r="P177" s="195">
        <f>O177*H177</f>
        <v>0</v>
      </c>
      <c r="Q177" s="195">
        <v>1.7000000000000001E-4</v>
      </c>
      <c r="R177" s="195">
        <f>Q177*H177</f>
        <v>3.6549999999999999E-2</v>
      </c>
      <c r="S177" s="195">
        <v>0</v>
      </c>
      <c r="T177" s="196">
        <f>S177*H177</f>
        <v>0</v>
      </c>
      <c r="U177" s="38"/>
      <c r="V177" s="38"/>
      <c r="W177" s="38"/>
      <c r="X177" s="38"/>
      <c r="Y177" s="38"/>
      <c r="Z177" s="38"/>
      <c r="AA177" s="38"/>
      <c r="AB177" s="38"/>
      <c r="AC177" s="38"/>
      <c r="AD177" s="38"/>
      <c r="AE177" s="38"/>
      <c r="AR177" s="197" t="s">
        <v>642</v>
      </c>
      <c r="AT177" s="197" t="s">
        <v>533</v>
      </c>
      <c r="AU177" s="197" t="s">
        <v>85</v>
      </c>
      <c r="AY177" s="21" t="s">
        <v>525</v>
      </c>
      <c r="BE177" s="198">
        <f>IF(N177="základní",J177,0)</f>
        <v>0</v>
      </c>
      <c r="BF177" s="198">
        <f>IF(N177="snížená",J177,0)</f>
        <v>0</v>
      </c>
      <c r="BG177" s="198">
        <f>IF(N177="zákl. přenesená",J177,0)</f>
        <v>0</v>
      </c>
      <c r="BH177" s="198">
        <f>IF(N177="sníž. přenesená",J177,0)</f>
        <v>0</v>
      </c>
      <c r="BI177" s="198">
        <f>IF(N177="nulová",J177,0)</f>
        <v>0</v>
      </c>
      <c r="BJ177" s="21" t="s">
        <v>85</v>
      </c>
      <c r="BK177" s="198">
        <f>ROUND(I177*H177,2)</f>
        <v>0</v>
      </c>
      <c r="BL177" s="21" t="s">
        <v>642</v>
      </c>
      <c r="BM177" s="197" t="s">
        <v>5687</v>
      </c>
    </row>
    <row r="178" spans="1:65" s="2" customFormat="1" ht="37.9" customHeight="1">
      <c r="A178" s="38"/>
      <c r="B178" s="39"/>
      <c r="C178" s="186" t="s">
        <v>1016</v>
      </c>
      <c r="D178" s="186" t="s">
        <v>533</v>
      </c>
      <c r="E178" s="187" t="s">
        <v>5688</v>
      </c>
      <c r="F178" s="188" t="s">
        <v>5689</v>
      </c>
      <c r="G178" s="189" t="s">
        <v>128</v>
      </c>
      <c r="H178" s="190">
        <v>30</v>
      </c>
      <c r="I178" s="191"/>
      <c r="J178" s="192">
        <f>ROUND(I178*H178,2)</f>
        <v>0</v>
      </c>
      <c r="K178" s="188" t="s">
        <v>19</v>
      </c>
      <c r="L178" s="43"/>
      <c r="M178" s="193" t="s">
        <v>19</v>
      </c>
      <c r="N178" s="194" t="s">
        <v>44</v>
      </c>
      <c r="O178" s="68"/>
      <c r="P178" s="195">
        <f>O178*H178</f>
        <v>0</v>
      </c>
      <c r="Q178" s="195">
        <v>2.2000000000000001E-4</v>
      </c>
      <c r="R178" s="195">
        <f>Q178*H178</f>
        <v>6.6E-3</v>
      </c>
      <c r="S178" s="195">
        <v>0</v>
      </c>
      <c r="T178" s="196">
        <f>S178*H178</f>
        <v>0</v>
      </c>
      <c r="U178" s="38"/>
      <c r="V178" s="38"/>
      <c r="W178" s="38"/>
      <c r="X178" s="38"/>
      <c r="Y178" s="38"/>
      <c r="Z178" s="38"/>
      <c r="AA178" s="38"/>
      <c r="AB178" s="38"/>
      <c r="AC178" s="38"/>
      <c r="AD178" s="38"/>
      <c r="AE178" s="38"/>
      <c r="AR178" s="197" t="s">
        <v>642</v>
      </c>
      <c r="AT178" s="197" t="s">
        <v>533</v>
      </c>
      <c r="AU178" s="197" t="s">
        <v>85</v>
      </c>
      <c r="AY178" s="21" t="s">
        <v>525</v>
      </c>
      <c r="BE178" s="198">
        <f>IF(N178="základní",J178,0)</f>
        <v>0</v>
      </c>
      <c r="BF178" s="198">
        <f>IF(N178="snížená",J178,0)</f>
        <v>0</v>
      </c>
      <c r="BG178" s="198">
        <f>IF(N178="zákl. přenesená",J178,0)</f>
        <v>0</v>
      </c>
      <c r="BH178" s="198">
        <f>IF(N178="sníž. přenesená",J178,0)</f>
        <v>0</v>
      </c>
      <c r="BI178" s="198">
        <f>IF(N178="nulová",J178,0)</f>
        <v>0</v>
      </c>
      <c r="BJ178" s="21" t="s">
        <v>85</v>
      </c>
      <c r="BK178" s="198">
        <f>ROUND(I178*H178,2)</f>
        <v>0</v>
      </c>
      <c r="BL178" s="21" t="s">
        <v>642</v>
      </c>
      <c r="BM178" s="197" t="s">
        <v>5690</v>
      </c>
    </row>
    <row r="179" spans="1:65" s="2" customFormat="1" ht="37.9" customHeight="1">
      <c r="A179" s="38"/>
      <c r="B179" s="39"/>
      <c r="C179" s="186" t="s">
        <v>1023</v>
      </c>
      <c r="D179" s="186" t="s">
        <v>533</v>
      </c>
      <c r="E179" s="187" t="s">
        <v>5691</v>
      </c>
      <c r="F179" s="188" t="s">
        <v>5692</v>
      </c>
      <c r="G179" s="189" t="s">
        <v>128</v>
      </c>
      <c r="H179" s="190">
        <v>63</v>
      </c>
      <c r="I179" s="191"/>
      <c r="J179" s="192">
        <f>ROUND(I179*H179,2)</f>
        <v>0</v>
      </c>
      <c r="K179" s="188" t="s">
        <v>19</v>
      </c>
      <c r="L179" s="43"/>
      <c r="M179" s="193" t="s">
        <v>19</v>
      </c>
      <c r="N179" s="194" t="s">
        <v>44</v>
      </c>
      <c r="O179" s="68"/>
      <c r="P179" s="195">
        <f>O179*H179</f>
        <v>0</v>
      </c>
      <c r="Q179" s="195">
        <v>3.2000000000000003E-4</v>
      </c>
      <c r="R179" s="195">
        <f>Q179*H179</f>
        <v>2.0160000000000001E-2</v>
      </c>
      <c r="S179" s="195">
        <v>0</v>
      </c>
      <c r="T179" s="196">
        <f>S179*H179</f>
        <v>0</v>
      </c>
      <c r="U179" s="38"/>
      <c r="V179" s="38"/>
      <c r="W179" s="38"/>
      <c r="X179" s="38"/>
      <c r="Y179" s="38"/>
      <c r="Z179" s="38"/>
      <c r="AA179" s="38"/>
      <c r="AB179" s="38"/>
      <c r="AC179" s="38"/>
      <c r="AD179" s="38"/>
      <c r="AE179" s="38"/>
      <c r="AR179" s="197" t="s">
        <v>642</v>
      </c>
      <c r="AT179" s="197" t="s">
        <v>533</v>
      </c>
      <c r="AU179" s="197" t="s">
        <v>85</v>
      </c>
      <c r="AY179" s="21" t="s">
        <v>525</v>
      </c>
      <c r="BE179" s="198">
        <f>IF(N179="základní",J179,0)</f>
        <v>0</v>
      </c>
      <c r="BF179" s="198">
        <f>IF(N179="snížená",J179,0)</f>
        <v>0</v>
      </c>
      <c r="BG179" s="198">
        <f>IF(N179="zákl. přenesená",J179,0)</f>
        <v>0</v>
      </c>
      <c r="BH179" s="198">
        <f>IF(N179="sníž. přenesená",J179,0)</f>
        <v>0</v>
      </c>
      <c r="BI179" s="198">
        <f>IF(N179="nulová",J179,0)</f>
        <v>0</v>
      </c>
      <c r="BJ179" s="21" t="s">
        <v>85</v>
      </c>
      <c r="BK179" s="198">
        <f>ROUND(I179*H179,2)</f>
        <v>0</v>
      </c>
      <c r="BL179" s="21" t="s">
        <v>642</v>
      </c>
      <c r="BM179" s="197" t="s">
        <v>5693</v>
      </c>
    </row>
    <row r="180" spans="1:65" s="2" customFormat="1" ht="37.9" customHeight="1">
      <c r="A180" s="38"/>
      <c r="B180" s="39"/>
      <c r="C180" s="186" t="s">
        <v>1029</v>
      </c>
      <c r="D180" s="186" t="s">
        <v>533</v>
      </c>
      <c r="E180" s="187" t="s">
        <v>5694</v>
      </c>
      <c r="F180" s="188" t="s">
        <v>5695</v>
      </c>
      <c r="G180" s="189" t="s">
        <v>128</v>
      </c>
      <c r="H180" s="190">
        <v>170</v>
      </c>
      <c r="I180" s="191"/>
      <c r="J180" s="192">
        <f>ROUND(I180*H180,2)</f>
        <v>0</v>
      </c>
      <c r="K180" s="188" t="s">
        <v>19</v>
      </c>
      <c r="L180" s="43"/>
      <c r="M180" s="193" t="s">
        <v>19</v>
      </c>
      <c r="N180" s="194" t="s">
        <v>44</v>
      </c>
      <c r="O180" s="68"/>
      <c r="P180" s="195">
        <f>O180*H180</f>
        <v>0</v>
      </c>
      <c r="Q180" s="195">
        <v>5.0000000000000001E-4</v>
      </c>
      <c r="R180" s="195">
        <f>Q180*H180</f>
        <v>8.5000000000000006E-2</v>
      </c>
      <c r="S180" s="195">
        <v>0</v>
      </c>
      <c r="T180" s="196">
        <f>S180*H180</f>
        <v>0</v>
      </c>
      <c r="U180" s="38"/>
      <c r="V180" s="38"/>
      <c r="W180" s="38"/>
      <c r="X180" s="38"/>
      <c r="Y180" s="38"/>
      <c r="Z180" s="38"/>
      <c r="AA180" s="38"/>
      <c r="AB180" s="38"/>
      <c r="AC180" s="38"/>
      <c r="AD180" s="38"/>
      <c r="AE180" s="38"/>
      <c r="AR180" s="197" t="s">
        <v>642</v>
      </c>
      <c r="AT180" s="197" t="s">
        <v>533</v>
      </c>
      <c r="AU180" s="197" t="s">
        <v>85</v>
      </c>
      <c r="AY180" s="21" t="s">
        <v>525</v>
      </c>
      <c r="BE180" s="198">
        <f>IF(N180="základní",J180,0)</f>
        <v>0</v>
      </c>
      <c r="BF180" s="198">
        <f>IF(N180="snížená",J180,0)</f>
        <v>0</v>
      </c>
      <c r="BG180" s="198">
        <f>IF(N180="zákl. přenesená",J180,0)</f>
        <v>0</v>
      </c>
      <c r="BH180" s="198">
        <f>IF(N180="sníž. přenesená",J180,0)</f>
        <v>0</v>
      </c>
      <c r="BI180" s="198">
        <f>IF(N180="nulová",J180,0)</f>
        <v>0</v>
      </c>
      <c r="BJ180" s="21" t="s">
        <v>85</v>
      </c>
      <c r="BK180" s="198">
        <f>ROUND(I180*H180,2)</f>
        <v>0</v>
      </c>
      <c r="BL180" s="21" t="s">
        <v>642</v>
      </c>
      <c r="BM180" s="197" t="s">
        <v>5696</v>
      </c>
    </row>
    <row r="181" spans="1:65" s="2" customFormat="1" ht="37.9" customHeight="1">
      <c r="A181" s="38"/>
      <c r="B181" s="39"/>
      <c r="C181" s="186" t="s">
        <v>1039</v>
      </c>
      <c r="D181" s="186" t="s">
        <v>533</v>
      </c>
      <c r="E181" s="187" t="s">
        <v>5697</v>
      </c>
      <c r="F181" s="188" t="s">
        <v>5698</v>
      </c>
      <c r="G181" s="189" t="s">
        <v>128</v>
      </c>
      <c r="H181" s="190">
        <v>87</v>
      </c>
      <c r="I181" s="191"/>
      <c r="J181" s="192">
        <f>ROUND(I181*H181,2)</f>
        <v>0</v>
      </c>
      <c r="K181" s="188" t="s">
        <v>1079</v>
      </c>
      <c r="L181" s="43"/>
      <c r="M181" s="193" t="s">
        <v>19</v>
      </c>
      <c r="N181" s="194" t="s">
        <v>44</v>
      </c>
      <c r="O181" s="68"/>
      <c r="P181" s="195">
        <f>O181*H181</f>
        <v>0</v>
      </c>
      <c r="Q181" s="195">
        <v>7.3999999999999999E-4</v>
      </c>
      <c r="R181" s="195">
        <f>Q181*H181</f>
        <v>6.4379999999999993E-2</v>
      </c>
      <c r="S181" s="195">
        <v>0</v>
      </c>
      <c r="T181" s="196">
        <f>S181*H181</f>
        <v>0</v>
      </c>
      <c r="U181" s="38"/>
      <c r="V181" s="38"/>
      <c r="W181" s="38"/>
      <c r="X181" s="38"/>
      <c r="Y181" s="38"/>
      <c r="Z181" s="38"/>
      <c r="AA181" s="38"/>
      <c r="AB181" s="38"/>
      <c r="AC181" s="38"/>
      <c r="AD181" s="38"/>
      <c r="AE181" s="38"/>
      <c r="AR181" s="197" t="s">
        <v>642</v>
      </c>
      <c r="AT181" s="197" t="s">
        <v>533</v>
      </c>
      <c r="AU181" s="197" t="s">
        <v>85</v>
      </c>
      <c r="AY181" s="21" t="s">
        <v>525</v>
      </c>
      <c r="BE181" s="198">
        <f>IF(N181="základní",J181,0)</f>
        <v>0</v>
      </c>
      <c r="BF181" s="198">
        <f>IF(N181="snížená",J181,0)</f>
        <v>0</v>
      </c>
      <c r="BG181" s="198">
        <f>IF(N181="zákl. přenesená",J181,0)</f>
        <v>0</v>
      </c>
      <c r="BH181" s="198">
        <f>IF(N181="sníž. přenesená",J181,0)</f>
        <v>0</v>
      </c>
      <c r="BI181" s="198">
        <f>IF(N181="nulová",J181,0)</f>
        <v>0</v>
      </c>
      <c r="BJ181" s="21" t="s">
        <v>85</v>
      </c>
      <c r="BK181" s="198">
        <f>ROUND(I181*H181,2)</f>
        <v>0</v>
      </c>
      <c r="BL181" s="21" t="s">
        <v>642</v>
      </c>
      <c r="BM181" s="197" t="s">
        <v>5699</v>
      </c>
    </row>
    <row r="182" spans="1:65" s="2" customFormat="1" ht="11.25">
      <c r="A182" s="38"/>
      <c r="B182" s="39"/>
      <c r="C182" s="40"/>
      <c r="D182" s="199" t="s">
        <v>542</v>
      </c>
      <c r="E182" s="40"/>
      <c r="F182" s="200" t="s">
        <v>5700</v>
      </c>
      <c r="G182" s="40"/>
      <c r="H182" s="40"/>
      <c r="I182" s="201"/>
      <c r="J182" s="40"/>
      <c r="K182" s="40"/>
      <c r="L182" s="43"/>
      <c r="M182" s="202"/>
      <c r="N182" s="203"/>
      <c r="O182" s="68"/>
      <c r="P182" s="68"/>
      <c r="Q182" s="68"/>
      <c r="R182" s="68"/>
      <c r="S182" s="68"/>
      <c r="T182" s="69"/>
      <c r="U182" s="38"/>
      <c r="V182" s="38"/>
      <c r="W182" s="38"/>
      <c r="X182" s="38"/>
      <c r="Y182" s="38"/>
      <c r="Z182" s="38"/>
      <c r="AA182" s="38"/>
      <c r="AB182" s="38"/>
      <c r="AC182" s="38"/>
      <c r="AD182" s="38"/>
      <c r="AE182" s="38"/>
      <c r="AT182" s="21" t="s">
        <v>542</v>
      </c>
      <c r="AU182" s="21" t="s">
        <v>85</v>
      </c>
    </row>
    <row r="183" spans="1:65" s="2" customFormat="1" ht="37.9" customHeight="1">
      <c r="A183" s="38"/>
      <c r="B183" s="39"/>
      <c r="C183" s="186" t="s">
        <v>1047</v>
      </c>
      <c r="D183" s="186" t="s">
        <v>533</v>
      </c>
      <c r="E183" s="187" t="s">
        <v>5701</v>
      </c>
      <c r="F183" s="188" t="s">
        <v>5702</v>
      </c>
      <c r="G183" s="189" t="s">
        <v>128</v>
      </c>
      <c r="H183" s="190">
        <v>22</v>
      </c>
      <c r="I183" s="191"/>
      <c r="J183" s="192">
        <f>ROUND(I183*H183,2)</f>
        <v>0</v>
      </c>
      <c r="K183" s="188" t="s">
        <v>1079</v>
      </c>
      <c r="L183" s="43"/>
      <c r="M183" s="193" t="s">
        <v>19</v>
      </c>
      <c r="N183" s="194" t="s">
        <v>44</v>
      </c>
      <c r="O183" s="68"/>
      <c r="P183" s="195">
        <f>O183*H183</f>
        <v>0</v>
      </c>
      <c r="Q183" s="195">
        <v>1E-3</v>
      </c>
      <c r="R183" s="195">
        <f>Q183*H183</f>
        <v>2.1999999999999999E-2</v>
      </c>
      <c r="S183" s="195">
        <v>0</v>
      </c>
      <c r="T183" s="196">
        <f>S183*H183</f>
        <v>0</v>
      </c>
      <c r="U183" s="38"/>
      <c r="V183" s="38"/>
      <c r="W183" s="38"/>
      <c r="X183" s="38"/>
      <c r="Y183" s="38"/>
      <c r="Z183" s="38"/>
      <c r="AA183" s="38"/>
      <c r="AB183" s="38"/>
      <c r="AC183" s="38"/>
      <c r="AD183" s="38"/>
      <c r="AE183" s="38"/>
      <c r="AR183" s="197" t="s">
        <v>642</v>
      </c>
      <c r="AT183" s="197" t="s">
        <v>533</v>
      </c>
      <c r="AU183" s="197" t="s">
        <v>85</v>
      </c>
      <c r="AY183" s="21" t="s">
        <v>525</v>
      </c>
      <c r="BE183" s="198">
        <f>IF(N183="základní",J183,0)</f>
        <v>0</v>
      </c>
      <c r="BF183" s="198">
        <f>IF(N183="snížená",J183,0)</f>
        <v>0</v>
      </c>
      <c r="BG183" s="198">
        <f>IF(N183="zákl. přenesená",J183,0)</f>
        <v>0</v>
      </c>
      <c r="BH183" s="198">
        <f>IF(N183="sníž. přenesená",J183,0)</f>
        <v>0</v>
      </c>
      <c r="BI183" s="198">
        <f>IF(N183="nulová",J183,0)</f>
        <v>0</v>
      </c>
      <c r="BJ183" s="21" t="s">
        <v>85</v>
      </c>
      <c r="BK183" s="198">
        <f>ROUND(I183*H183,2)</f>
        <v>0</v>
      </c>
      <c r="BL183" s="21" t="s">
        <v>642</v>
      </c>
      <c r="BM183" s="197" t="s">
        <v>5703</v>
      </c>
    </row>
    <row r="184" spans="1:65" s="2" customFormat="1" ht="11.25">
      <c r="A184" s="38"/>
      <c r="B184" s="39"/>
      <c r="C184" s="40"/>
      <c r="D184" s="199" t="s">
        <v>542</v>
      </c>
      <c r="E184" s="40"/>
      <c r="F184" s="200" t="s">
        <v>5704</v>
      </c>
      <c r="G184" s="40"/>
      <c r="H184" s="40"/>
      <c r="I184" s="201"/>
      <c r="J184" s="40"/>
      <c r="K184" s="40"/>
      <c r="L184" s="43"/>
      <c r="M184" s="202"/>
      <c r="N184" s="203"/>
      <c r="O184" s="68"/>
      <c r="P184" s="68"/>
      <c r="Q184" s="68"/>
      <c r="R184" s="68"/>
      <c r="S184" s="68"/>
      <c r="T184" s="69"/>
      <c r="U184" s="38"/>
      <c r="V184" s="38"/>
      <c r="W184" s="38"/>
      <c r="X184" s="38"/>
      <c r="Y184" s="38"/>
      <c r="Z184" s="38"/>
      <c r="AA184" s="38"/>
      <c r="AB184" s="38"/>
      <c r="AC184" s="38"/>
      <c r="AD184" s="38"/>
      <c r="AE184" s="38"/>
      <c r="AT184" s="21" t="s">
        <v>542</v>
      </c>
      <c r="AU184" s="21" t="s">
        <v>85</v>
      </c>
    </row>
    <row r="185" spans="1:65" s="2" customFormat="1" ht="24.2" customHeight="1">
      <c r="A185" s="38"/>
      <c r="B185" s="39"/>
      <c r="C185" s="186" t="s">
        <v>1052</v>
      </c>
      <c r="D185" s="186" t="s">
        <v>533</v>
      </c>
      <c r="E185" s="187" t="s">
        <v>5705</v>
      </c>
      <c r="F185" s="188" t="s">
        <v>5706</v>
      </c>
      <c r="G185" s="189" t="s">
        <v>128</v>
      </c>
      <c r="H185" s="190">
        <v>478</v>
      </c>
      <c r="I185" s="191"/>
      <c r="J185" s="192">
        <f>ROUND(I185*H185,2)</f>
        <v>0</v>
      </c>
      <c r="K185" s="188" t="s">
        <v>1079</v>
      </c>
      <c r="L185" s="43"/>
      <c r="M185" s="193" t="s">
        <v>19</v>
      </c>
      <c r="N185" s="194" t="s">
        <v>44</v>
      </c>
      <c r="O185" s="68"/>
      <c r="P185" s="195">
        <f>O185*H185</f>
        <v>0</v>
      </c>
      <c r="Q185" s="195">
        <v>0</v>
      </c>
      <c r="R185" s="195">
        <f>Q185*H185</f>
        <v>0</v>
      </c>
      <c r="S185" s="195">
        <v>0</v>
      </c>
      <c r="T185" s="196">
        <f>S185*H185</f>
        <v>0</v>
      </c>
      <c r="U185" s="38"/>
      <c r="V185" s="38"/>
      <c r="W185" s="38"/>
      <c r="X185" s="38"/>
      <c r="Y185" s="38"/>
      <c r="Z185" s="38"/>
      <c r="AA185" s="38"/>
      <c r="AB185" s="38"/>
      <c r="AC185" s="38"/>
      <c r="AD185" s="38"/>
      <c r="AE185" s="38"/>
      <c r="AR185" s="197" t="s">
        <v>642</v>
      </c>
      <c r="AT185" s="197" t="s">
        <v>533</v>
      </c>
      <c r="AU185" s="197" t="s">
        <v>85</v>
      </c>
      <c r="AY185" s="21" t="s">
        <v>525</v>
      </c>
      <c r="BE185" s="198">
        <f>IF(N185="základní",J185,0)</f>
        <v>0</v>
      </c>
      <c r="BF185" s="198">
        <f>IF(N185="snížená",J185,0)</f>
        <v>0</v>
      </c>
      <c r="BG185" s="198">
        <f>IF(N185="zákl. přenesená",J185,0)</f>
        <v>0</v>
      </c>
      <c r="BH185" s="198">
        <f>IF(N185="sníž. přenesená",J185,0)</f>
        <v>0</v>
      </c>
      <c r="BI185" s="198">
        <f>IF(N185="nulová",J185,0)</f>
        <v>0</v>
      </c>
      <c r="BJ185" s="21" t="s">
        <v>85</v>
      </c>
      <c r="BK185" s="198">
        <f>ROUND(I185*H185,2)</f>
        <v>0</v>
      </c>
      <c r="BL185" s="21" t="s">
        <v>642</v>
      </c>
      <c r="BM185" s="197" t="s">
        <v>5707</v>
      </c>
    </row>
    <row r="186" spans="1:65" s="2" customFormat="1" ht="11.25">
      <c r="A186" s="38"/>
      <c r="B186" s="39"/>
      <c r="C186" s="40"/>
      <c r="D186" s="199" t="s">
        <v>542</v>
      </c>
      <c r="E186" s="40"/>
      <c r="F186" s="200" t="s">
        <v>5708</v>
      </c>
      <c r="G186" s="40"/>
      <c r="H186" s="40"/>
      <c r="I186" s="201"/>
      <c r="J186" s="40"/>
      <c r="K186" s="40"/>
      <c r="L186" s="43"/>
      <c r="M186" s="202"/>
      <c r="N186" s="203"/>
      <c r="O186" s="68"/>
      <c r="P186" s="68"/>
      <c r="Q186" s="68"/>
      <c r="R186" s="68"/>
      <c r="S186" s="68"/>
      <c r="T186" s="69"/>
      <c r="U186" s="38"/>
      <c r="V186" s="38"/>
      <c r="W186" s="38"/>
      <c r="X186" s="38"/>
      <c r="Y186" s="38"/>
      <c r="Z186" s="38"/>
      <c r="AA186" s="38"/>
      <c r="AB186" s="38"/>
      <c r="AC186" s="38"/>
      <c r="AD186" s="38"/>
      <c r="AE186" s="38"/>
      <c r="AT186" s="21" t="s">
        <v>542</v>
      </c>
      <c r="AU186" s="21" t="s">
        <v>85</v>
      </c>
    </row>
    <row r="187" spans="1:65" s="2" customFormat="1" ht="24.2" customHeight="1">
      <c r="A187" s="38"/>
      <c r="B187" s="39"/>
      <c r="C187" s="186" t="s">
        <v>1058</v>
      </c>
      <c r="D187" s="186" t="s">
        <v>533</v>
      </c>
      <c r="E187" s="187" t="s">
        <v>5709</v>
      </c>
      <c r="F187" s="188" t="s">
        <v>5710</v>
      </c>
      <c r="G187" s="189" t="s">
        <v>128</v>
      </c>
      <c r="H187" s="190">
        <v>109</v>
      </c>
      <c r="I187" s="191"/>
      <c r="J187" s="192">
        <f>ROUND(I187*H187,2)</f>
        <v>0</v>
      </c>
      <c r="K187" s="188" t="s">
        <v>1079</v>
      </c>
      <c r="L187" s="43"/>
      <c r="M187" s="193" t="s">
        <v>19</v>
      </c>
      <c r="N187" s="194" t="s">
        <v>44</v>
      </c>
      <c r="O187" s="68"/>
      <c r="P187" s="195">
        <f>O187*H187</f>
        <v>0</v>
      </c>
      <c r="Q187" s="195">
        <v>0</v>
      </c>
      <c r="R187" s="195">
        <f>Q187*H187</f>
        <v>0</v>
      </c>
      <c r="S187" s="195">
        <v>0</v>
      </c>
      <c r="T187" s="196">
        <f>S187*H187</f>
        <v>0</v>
      </c>
      <c r="U187" s="38"/>
      <c r="V187" s="38"/>
      <c r="W187" s="38"/>
      <c r="X187" s="38"/>
      <c r="Y187" s="38"/>
      <c r="Z187" s="38"/>
      <c r="AA187" s="38"/>
      <c r="AB187" s="38"/>
      <c r="AC187" s="38"/>
      <c r="AD187" s="38"/>
      <c r="AE187" s="38"/>
      <c r="AR187" s="197" t="s">
        <v>642</v>
      </c>
      <c r="AT187" s="197" t="s">
        <v>533</v>
      </c>
      <c r="AU187" s="197" t="s">
        <v>85</v>
      </c>
      <c r="AY187" s="21" t="s">
        <v>525</v>
      </c>
      <c r="BE187" s="198">
        <f>IF(N187="základní",J187,0)</f>
        <v>0</v>
      </c>
      <c r="BF187" s="198">
        <f>IF(N187="snížená",J187,0)</f>
        <v>0</v>
      </c>
      <c r="BG187" s="198">
        <f>IF(N187="zákl. přenesená",J187,0)</f>
        <v>0</v>
      </c>
      <c r="BH187" s="198">
        <f>IF(N187="sníž. přenesená",J187,0)</f>
        <v>0</v>
      </c>
      <c r="BI187" s="198">
        <f>IF(N187="nulová",J187,0)</f>
        <v>0</v>
      </c>
      <c r="BJ187" s="21" t="s">
        <v>85</v>
      </c>
      <c r="BK187" s="198">
        <f>ROUND(I187*H187,2)</f>
        <v>0</v>
      </c>
      <c r="BL187" s="21" t="s">
        <v>642</v>
      </c>
      <c r="BM187" s="197" t="s">
        <v>5711</v>
      </c>
    </row>
    <row r="188" spans="1:65" s="2" customFormat="1" ht="11.25">
      <c r="A188" s="38"/>
      <c r="B188" s="39"/>
      <c r="C188" s="40"/>
      <c r="D188" s="199" t="s">
        <v>542</v>
      </c>
      <c r="E188" s="40"/>
      <c r="F188" s="200" t="s">
        <v>5712</v>
      </c>
      <c r="G188" s="40"/>
      <c r="H188" s="40"/>
      <c r="I188" s="201"/>
      <c r="J188" s="40"/>
      <c r="K188" s="40"/>
      <c r="L188" s="43"/>
      <c r="M188" s="202"/>
      <c r="N188" s="203"/>
      <c r="O188" s="68"/>
      <c r="P188" s="68"/>
      <c r="Q188" s="68"/>
      <c r="R188" s="68"/>
      <c r="S188" s="68"/>
      <c r="T188" s="69"/>
      <c r="U188" s="38"/>
      <c r="V188" s="38"/>
      <c r="W188" s="38"/>
      <c r="X188" s="38"/>
      <c r="Y188" s="38"/>
      <c r="Z188" s="38"/>
      <c r="AA188" s="38"/>
      <c r="AB188" s="38"/>
      <c r="AC188" s="38"/>
      <c r="AD188" s="38"/>
      <c r="AE188" s="38"/>
      <c r="AT188" s="21" t="s">
        <v>542</v>
      </c>
      <c r="AU188" s="21" t="s">
        <v>85</v>
      </c>
    </row>
    <row r="189" spans="1:65" s="2" customFormat="1" ht="44.25" customHeight="1">
      <c r="A189" s="38"/>
      <c r="B189" s="39"/>
      <c r="C189" s="186" t="s">
        <v>1063</v>
      </c>
      <c r="D189" s="186" t="s">
        <v>533</v>
      </c>
      <c r="E189" s="187" t="s">
        <v>5713</v>
      </c>
      <c r="F189" s="188" t="s">
        <v>5714</v>
      </c>
      <c r="G189" s="189" t="s">
        <v>5558</v>
      </c>
      <c r="H189" s="280"/>
      <c r="I189" s="191"/>
      <c r="J189" s="192">
        <f>ROUND(I189*H189,2)</f>
        <v>0</v>
      </c>
      <c r="K189" s="188" t="s">
        <v>1079</v>
      </c>
      <c r="L189" s="43"/>
      <c r="M189" s="193" t="s">
        <v>19</v>
      </c>
      <c r="N189" s="194" t="s">
        <v>44</v>
      </c>
      <c r="O189" s="68"/>
      <c r="P189" s="195">
        <f>O189*H189</f>
        <v>0</v>
      </c>
      <c r="Q189" s="195">
        <v>0</v>
      </c>
      <c r="R189" s="195">
        <f>Q189*H189</f>
        <v>0</v>
      </c>
      <c r="S189" s="195">
        <v>0</v>
      </c>
      <c r="T189" s="196">
        <f>S189*H189</f>
        <v>0</v>
      </c>
      <c r="U189" s="38"/>
      <c r="V189" s="38"/>
      <c r="W189" s="38"/>
      <c r="X189" s="38"/>
      <c r="Y189" s="38"/>
      <c r="Z189" s="38"/>
      <c r="AA189" s="38"/>
      <c r="AB189" s="38"/>
      <c r="AC189" s="38"/>
      <c r="AD189" s="38"/>
      <c r="AE189" s="38"/>
      <c r="AR189" s="197" t="s">
        <v>642</v>
      </c>
      <c r="AT189" s="197" t="s">
        <v>533</v>
      </c>
      <c r="AU189" s="197" t="s">
        <v>85</v>
      </c>
      <c r="AY189" s="21" t="s">
        <v>525</v>
      </c>
      <c r="BE189" s="198">
        <f>IF(N189="základní",J189,0)</f>
        <v>0</v>
      </c>
      <c r="BF189" s="198">
        <f>IF(N189="snížená",J189,0)</f>
        <v>0</v>
      </c>
      <c r="BG189" s="198">
        <f>IF(N189="zákl. přenesená",J189,0)</f>
        <v>0</v>
      </c>
      <c r="BH189" s="198">
        <f>IF(N189="sníž. přenesená",J189,0)</f>
        <v>0</v>
      </c>
      <c r="BI189" s="198">
        <f>IF(N189="nulová",J189,0)</f>
        <v>0</v>
      </c>
      <c r="BJ189" s="21" t="s">
        <v>85</v>
      </c>
      <c r="BK189" s="198">
        <f>ROUND(I189*H189,2)</f>
        <v>0</v>
      </c>
      <c r="BL189" s="21" t="s">
        <v>642</v>
      </c>
      <c r="BM189" s="197" t="s">
        <v>5715</v>
      </c>
    </row>
    <row r="190" spans="1:65" s="2" customFormat="1" ht="11.25">
      <c r="A190" s="38"/>
      <c r="B190" s="39"/>
      <c r="C190" s="40"/>
      <c r="D190" s="199" t="s">
        <v>542</v>
      </c>
      <c r="E190" s="40"/>
      <c r="F190" s="200" t="s">
        <v>5716</v>
      </c>
      <c r="G190" s="40"/>
      <c r="H190" s="40"/>
      <c r="I190" s="201"/>
      <c r="J190" s="40"/>
      <c r="K190" s="40"/>
      <c r="L190" s="43"/>
      <c r="M190" s="202"/>
      <c r="N190" s="203"/>
      <c r="O190" s="68"/>
      <c r="P190" s="68"/>
      <c r="Q190" s="68"/>
      <c r="R190" s="68"/>
      <c r="S190" s="68"/>
      <c r="T190" s="69"/>
      <c r="U190" s="38"/>
      <c r="V190" s="38"/>
      <c r="W190" s="38"/>
      <c r="X190" s="38"/>
      <c r="Y190" s="38"/>
      <c r="Z190" s="38"/>
      <c r="AA190" s="38"/>
      <c r="AB190" s="38"/>
      <c r="AC190" s="38"/>
      <c r="AD190" s="38"/>
      <c r="AE190" s="38"/>
      <c r="AT190" s="21" t="s">
        <v>542</v>
      </c>
      <c r="AU190" s="21" t="s">
        <v>85</v>
      </c>
    </row>
    <row r="191" spans="1:65" s="12" customFormat="1" ht="22.9" customHeight="1">
      <c r="B191" s="170"/>
      <c r="C191" s="171"/>
      <c r="D191" s="172" t="s">
        <v>71</v>
      </c>
      <c r="E191" s="184" t="s">
        <v>5717</v>
      </c>
      <c r="F191" s="184" t="s">
        <v>5718</v>
      </c>
      <c r="G191" s="171"/>
      <c r="H191" s="171"/>
      <c r="I191" s="174"/>
      <c r="J191" s="185">
        <f>BK191</f>
        <v>0</v>
      </c>
      <c r="K191" s="171"/>
      <c r="L191" s="176"/>
      <c r="M191" s="177"/>
      <c r="N191" s="178"/>
      <c r="O191" s="178"/>
      <c r="P191" s="179">
        <f>SUM(P192:P236)</f>
        <v>0</v>
      </c>
      <c r="Q191" s="178"/>
      <c r="R191" s="179">
        <f>SUM(R192:R236)</f>
        <v>0.11707000000000001</v>
      </c>
      <c r="S191" s="178"/>
      <c r="T191" s="180">
        <f>SUM(T192:T236)</f>
        <v>0</v>
      </c>
      <c r="AR191" s="181" t="s">
        <v>85</v>
      </c>
      <c r="AT191" s="182" t="s">
        <v>71</v>
      </c>
      <c r="AU191" s="182" t="s">
        <v>79</v>
      </c>
      <c r="AY191" s="181" t="s">
        <v>525</v>
      </c>
      <c r="BK191" s="183">
        <f>SUM(BK192:BK236)</f>
        <v>0</v>
      </c>
    </row>
    <row r="192" spans="1:65" s="2" customFormat="1" ht="24.2" customHeight="1">
      <c r="A192" s="38"/>
      <c r="B192" s="39"/>
      <c r="C192" s="186" t="s">
        <v>1069</v>
      </c>
      <c r="D192" s="186" t="s">
        <v>533</v>
      </c>
      <c r="E192" s="187" t="s">
        <v>5719</v>
      </c>
      <c r="F192" s="188" t="s">
        <v>5720</v>
      </c>
      <c r="G192" s="189" t="s">
        <v>651</v>
      </c>
      <c r="H192" s="190">
        <v>12</v>
      </c>
      <c r="I192" s="191"/>
      <c r="J192" s="192">
        <f>ROUND(I192*H192,2)</f>
        <v>0</v>
      </c>
      <c r="K192" s="188" t="s">
        <v>1079</v>
      </c>
      <c r="L192" s="43"/>
      <c r="M192" s="193" t="s">
        <v>19</v>
      </c>
      <c r="N192" s="194" t="s">
        <v>44</v>
      </c>
      <c r="O192" s="68"/>
      <c r="P192" s="195">
        <f>O192*H192</f>
        <v>0</v>
      </c>
      <c r="Q192" s="195">
        <v>2.4000000000000001E-4</v>
      </c>
      <c r="R192" s="195">
        <f>Q192*H192</f>
        <v>2.8800000000000002E-3</v>
      </c>
      <c r="S192" s="195">
        <v>0</v>
      </c>
      <c r="T192" s="196">
        <f>S192*H192</f>
        <v>0</v>
      </c>
      <c r="U192" s="38"/>
      <c r="V192" s="38"/>
      <c r="W192" s="38"/>
      <c r="X192" s="38"/>
      <c r="Y192" s="38"/>
      <c r="Z192" s="38"/>
      <c r="AA192" s="38"/>
      <c r="AB192" s="38"/>
      <c r="AC192" s="38"/>
      <c r="AD192" s="38"/>
      <c r="AE192" s="38"/>
      <c r="AR192" s="197" t="s">
        <v>642</v>
      </c>
      <c r="AT192" s="197" t="s">
        <v>533</v>
      </c>
      <c r="AU192" s="197" t="s">
        <v>85</v>
      </c>
      <c r="AY192" s="21" t="s">
        <v>525</v>
      </c>
      <c r="BE192" s="198">
        <f>IF(N192="základní",J192,0)</f>
        <v>0</v>
      </c>
      <c r="BF192" s="198">
        <f>IF(N192="snížená",J192,0)</f>
        <v>0</v>
      </c>
      <c r="BG192" s="198">
        <f>IF(N192="zákl. přenesená",J192,0)</f>
        <v>0</v>
      </c>
      <c r="BH192" s="198">
        <f>IF(N192="sníž. přenesená",J192,0)</f>
        <v>0</v>
      </c>
      <c r="BI192" s="198">
        <f>IF(N192="nulová",J192,0)</f>
        <v>0</v>
      </c>
      <c r="BJ192" s="21" t="s">
        <v>85</v>
      </c>
      <c r="BK192" s="198">
        <f>ROUND(I192*H192,2)</f>
        <v>0</v>
      </c>
      <c r="BL192" s="21" t="s">
        <v>642</v>
      </c>
      <c r="BM192" s="197" t="s">
        <v>5721</v>
      </c>
    </row>
    <row r="193" spans="1:65" s="2" customFormat="1" ht="11.25">
      <c r="A193" s="38"/>
      <c r="B193" s="39"/>
      <c r="C193" s="40"/>
      <c r="D193" s="199" t="s">
        <v>542</v>
      </c>
      <c r="E193" s="40"/>
      <c r="F193" s="200" t="s">
        <v>5722</v>
      </c>
      <c r="G193" s="40"/>
      <c r="H193" s="40"/>
      <c r="I193" s="201"/>
      <c r="J193" s="40"/>
      <c r="K193" s="40"/>
      <c r="L193" s="43"/>
      <c r="M193" s="202"/>
      <c r="N193" s="203"/>
      <c r="O193" s="68"/>
      <c r="P193" s="68"/>
      <c r="Q193" s="68"/>
      <c r="R193" s="68"/>
      <c r="S193" s="68"/>
      <c r="T193" s="69"/>
      <c r="U193" s="38"/>
      <c r="V193" s="38"/>
      <c r="W193" s="38"/>
      <c r="X193" s="38"/>
      <c r="Y193" s="38"/>
      <c r="Z193" s="38"/>
      <c r="AA193" s="38"/>
      <c r="AB193" s="38"/>
      <c r="AC193" s="38"/>
      <c r="AD193" s="38"/>
      <c r="AE193" s="38"/>
      <c r="AT193" s="21" t="s">
        <v>542</v>
      </c>
      <c r="AU193" s="21" t="s">
        <v>85</v>
      </c>
    </row>
    <row r="194" spans="1:65" s="2" customFormat="1" ht="52.15" customHeight="1">
      <c r="A194" s="38"/>
      <c r="B194" s="39"/>
      <c r="C194" s="186" t="s">
        <v>1076</v>
      </c>
      <c r="D194" s="186" t="s">
        <v>533</v>
      </c>
      <c r="E194" s="187" t="s">
        <v>5723</v>
      </c>
      <c r="F194" s="188" t="s">
        <v>5724</v>
      </c>
      <c r="G194" s="189" t="s">
        <v>651</v>
      </c>
      <c r="H194" s="190">
        <v>3</v>
      </c>
      <c r="I194" s="191"/>
      <c r="J194" s="192">
        <f>ROUND(I194*H194,2)</f>
        <v>0</v>
      </c>
      <c r="K194" s="188" t="s">
        <v>19</v>
      </c>
      <c r="L194" s="43"/>
      <c r="M194" s="193" t="s">
        <v>19</v>
      </c>
      <c r="N194" s="194" t="s">
        <v>44</v>
      </c>
      <c r="O194" s="68"/>
      <c r="P194" s="195">
        <f>O194*H194</f>
        <v>0</v>
      </c>
      <c r="Q194" s="195">
        <v>5.1999999999999995E-4</v>
      </c>
      <c r="R194" s="195">
        <f>Q194*H194</f>
        <v>1.5599999999999998E-3</v>
      </c>
      <c r="S194" s="195">
        <v>0</v>
      </c>
      <c r="T194" s="196">
        <f>S194*H194</f>
        <v>0</v>
      </c>
      <c r="U194" s="38"/>
      <c r="V194" s="38"/>
      <c r="W194" s="38"/>
      <c r="X194" s="38"/>
      <c r="Y194" s="38"/>
      <c r="Z194" s="38"/>
      <c r="AA194" s="38"/>
      <c r="AB194" s="38"/>
      <c r="AC194" s="38"/>
      <c r="AD194" s="38"/>
      <c r="AE194" s="38"/>
      <c r="AR194" s="197" t="s">
        <v>642</v>
      </c>
      <c r="AT194" s="197" t="s">
        <v>533</v>
      </c>
      <c r="AU194" s="197" t="s">
        <v>85</v>
      </c>
      <c r="AY194" s="21" t="s">
        <v>525</v>
      </c>
      <c r="BE194" s="198">
        <f>IF(N194="základní",J194,0)</f>
        <v>0</v>
      </c>
      <c r="BF194" s="198">
        <f>IF(N194="snížená",J194,0)</f>
        <v>0</v>
      </c>
      <c r="BG194" s="198">
        <f>IF(N194="zákl. přenesená",J194,0)</f>
        <v>0</v>
      </c>
      <c r="BH194" s="198">
        <f>IF(N194="sníž. přenesená",J194,0)</f>
        <v>0</v>
      </c>
      <c r="BI194" s="198">
        <f>IF(N194="nulová",J194,0)</f>
        <v>0</v>
      </c>
      <c r="BJ194" s="21" t="s">
        <v>85</v>
      </c>
      <c r="BK194" s="198">
        <f>ROUND(I194*H194,2)</f>
        <v>0</v>
      </c>
      <c r="BL194" s="21" t="s">
        <v>642</v>
      </c>
      <c r="BM194" s="197" t="s">
        <v>5725</v>
      </c>
    </row>
    <row r="195" spans="1:65" s="2" customFormat="1" ht="52.15" customHeight="1">
      <c r="A195" s="38"/>
      <c r="B195" s="39"/>
      <c r="C195" s="186" t="s">
        <v>1085</v>
      </c>
      <c r="D195" s="186" t="s">
        <v>533</v>
      </c>
      <c r="E195" s="187" t="s">
        <v>5726</v>
      </c>
      <c r="F195" s="188" t="s">
        <v>5727</v>
      </c>
      <c r="G195" s="189" t="s">
        <v>651</v>
      </c>
      <c r="H195" s="190">
        <v>3</v>
      </c>
      <c r="I195" s="191"/>
      <c r="J195" s="192">
        <f>ROUND(I195*H195,2)</f>
        <v>0</v>
      </c>
      <c r="K195" s="188" t="s">
        <v>19</v>
      </c>
      <c r="L195" s="43"/>
      <c r="M195" s="193" t="s">
        <v>19</v>
      </c>
      <c r="N195" s="194" t="s">
        <v>44</v>
      </c>
      <c r="O195" s="68"/>
      <c r="P195" s="195">
        <f>O195*H195</f>
        <v>0</v>
      </c>
      <c r="Q195" s="195">
        <v>5.1999999999999995E-4</v>
      </c>
      <c r="R195" s="195">
        <f>Q195*H195</f>
        <v>1.5599999999999998E-3</v>
      </c>
      <c r="S195" s="195">
        <v>0</v>
      </c>
      <c r="T195" s="196">
        <f>S195*H195</f>
        <v>0</v>
      </c>
      <c r="U195" s="38"/>
      <c r="V195" s="38"/>
      <c r="W195" s="38"/>
      <c r="X195" s="38"/>
      <c r="Y195" s="38"/>
      <c r="Z195" s="38"/>
      <c r="AA195" s="38"/>
      <c r="AB195" s="38"/>
      <c r="AC195" s="38"/>
      <c r="AD195" s="38"/>
      <c r="AE195" s="38"/>
      <c r="AR195" s="197" t="s">
        <v>642</v>
      </c>
      <c r="AT195" s="197" t="s">
        <v>533</v>
      </c>
      <c r="AU195" s="197" t="s">
        <v>85</v>
      </c>
      <c r="AY195" s="21" t="s">
        <v>525</v>
      </c>
      <c r="BE195" s="198">
        <f>IF(N195="základní",J195,0)</f>
        <v>0</v>
      </c>
      <c r="BF195" s="198">
        <f>IF(N195="snížená",J195,0)</f>
        <v>0</v>
      </c>
      <c r="BG195" s="198">
        <f>IF(N195="zákl. přenesená",J195,0)</f>
        <v>0</v>
      </c>
      <c r="BH195" s="198">
        <f>IF(N195="sníž. přenesená",J195,0)</f>
        <v>0</v>
      </c>
      <c r="BI195" s="198">
        <f>IF(N195="nulová",J195,0)</f>
        <v>0</v>
      </c>
      <c r="BJ195" s="21" t="s">
        <v>85</v>
      </c>
      <c r="BK195" s="198">
        <f>ROUND(I195*H195,2)</f>
        <v>0</v>
      </c>
      <c r="BL195" s="21" t="s">
        <v>642</v>
      </c>
      <c r="BM195" s="197" t="s">
        <v>5728</v>
      </c>
    </row>
    <row r="196" spans="1:65" s="2" customFormat="1" ht="21.75" customHeight="1">
      <c r="A196" s="38"/>
      <c r="B196" s="39"/>
      <c r="C196" s="186" t="s">
        <v>1092</v>
      </c>
      <c r="D196" s="186" t="s">
        <v>533</v>
      </c>
      <c r="E196" s="187" t="s">
        <v>5729</v>
      </c>
      <c r="F196" s="188" t="s">
        <v>5730</v>
      </c>
      <c r="G196" s="189" t="s">
        <v>651</v>
      </c>
      <c r="H196" s="190">
        <v>2</v>
      </c>
      <c r="I196" s="191"/>
      <c r="J196" s="192">
        <f>ROUND(I196*H196,2)</f>
        <v>0</v>
      </c>
      <c r="K196" s="188" t="s">
        <v>1079</v>
      </c>
      <c r="L196" s="43"/>
      <c r="M196" s="193" t="s">
        <v>19</v>
      </c>
      <c r="N196" s="194" t="s">
        <v>44</v>
      </c>
      <c r="O196" s="68"/>
      <c r="P196" s="195">
        <f>O196*H196</f>
        <v>0</v>
      </c>
      <c r="Q196" s="195">
        <v>8.4000000000000003E-4</v>
      </c>
      <c r="R196" s="195">
        <f>Q196*H196</f>
        <v>1.6800000000000001E-3</v>
      </c>
      <c r="S196" s="195">
        <v>0</v>
      </c>
      <c r="T196" s="196">
        <f>S196*H196</f>
        <v>0</v>
      </c>
      <c r="U196" s="38"/>
      <c r="V196" s="38"/>
      <c r="W196" s="38"/>
      <c r="X196" s="38"/>
      <c r="Y196" s="38"/>
      <c r="Z196" s="38"/>
      <c r="AA196" s="38"/>
      <c r="AB196" s="38"/>
      <c r="AC196" s="38"/>
      <c r="AD196" s="38"/>
      <c r="AE196" s="38"/>
      <c r="AR196" s="197" t="s">
        <v>642</v>
      </c>
      <c r="AT196" s="197" t="s">
        <v>533</v>
      </c>
      <c r="AU196" s="197" t="s">
        <v>85</v>
      </c>
      <c r="AY196" s="21" t="s">
        <v>525</v>
      </c>
      <c r="BE196" s="198">
        <f>IF(N196="základní",J196,0)</f>
        <v>0</v>
      </c>
      <c r="BF196" s="198">
        <f>IF(N196="snížená",J196,0)</f>
        <v>0</v>
      </c>
      <c r="BG196" s="198">
        <f>IF(N196="zákl. přenesená",J196,0)</f>
        <v>0</v>
      </c>
      <c r="BH196" s="198">
        <f>IF(N196="sníž. přenesená",J196,0)</f>
        <v>0</v>
      </c>
      <c r="BI196" s="198">
        <f>IF(N196="nulová",J196,0)</f>
        <v>0</v>
      </c>
      <c r="BJ196" s="21" t="s">
        <v>85</v>
      </c>
      <c r="BK196" s="198">
        <f>ROUND(I196*H196,2)</f>
        <v>0</v>
      </c>
      <c r="BL196" s="21" t="s">
        <v>642</v>
      </c>
      <c r="BM196" s="197" t="s">
        <v>5731</v>
      </c>
    </row>
    <row r="197" spans="1:65" s="2" customFormat="1" ht="11.25">
      <c r="A197" s="38"/>
      <c r="B197" s="39"/>
      <c r="C197" s="40"/>
      <c r="D197" s="199" t="s">
        <v>542</v>
      </c>
      <c r="E197" s="40"/>
      <c r="F197" s="200" t="s">
        <v>5732</v>
      </c>
      <c r="G197" s="40"/>
      <c r="H197" s="40"/>
      <c r="I197" s="201"/>
      <c r="J197" s="40"/>
      <c r="K197" s="40"/>
      <c r="L197" s="43"/>
      <c r="M197" s="202"/>
      <c r="N197" s="203"/>
      <c r="O197" s="68"/>
      <c r="P197" s="68"/>
      <c r="Q197" s="68"/>
      <c r="R197" s="68"/>
      <c r="S197" s="68"/>
      <c r="T197" s="69"/>
      <c r="U197" s="38"/>
      <c r="V197" s="38"/>
      <c r="W197" s="38"/>
      <c r="X197" s="38"/>
      <c r="Y197" s="38"/>
      <c r="Z197" s="38"/>
      <c r="AA197" s="38"/>
      <c r="AB197" s="38"/>
      <c r="AC197" s="38"/>
      <c r="AD197" s="38"/>
      <c r="AE197" s="38"/>
      <c r="AT197" s="21" t="s">
        <v>542</v>
      </c>
      <c r="AU197" s="21" t="s">
        <v>85</v>
      </c>
    </row>
    <row r="198" spans="1:65" s="2" customFormat="1" ht="21.75" customHeight="1">
      <c r="A198" s="38"/>
      <c r="B198" s="39"/>
      <c r="C198" s="186" t="s">
        <v>1182</v>
      </c>
      <c r="D198" s="186" t="s">
        <v>533</v>
      </c>
      <c r="E198" s="187" t="s">
        <v>5733</v>
      </c>
      <c r="F198" s="188" t="s">
        <v>5734</v>
      </c>
      <c r="G198" s="189" t="s">
        <v>651</v>
      </c>
      <c r="H198" s="190">
        <v>1</v>
      </c>
      <c r="I198" s="191"/>
      <c r="J198" s="192">
        <f>ROUND(I198*H198,2)</f>
        <v>0</v>
      </c>
      <c r="K198" s="188" t="s">
        <v>1079</v>
      </c>
      <c r="L198" s="43"/>
      <c r="M198" s="193" t="s">
        <v>19</v>
      </c>
      <c r="N198" s="194" t="s">
        <v>44</v>
      </c>
      <c r="O198" s="68"/>
      <c r="P198" s="195">
        <f>O198*H198</f>
        <v>0</v>
      </c>
      <c r="Q198" s="195">
        <v>7.7999999999999999E-4</v>
      </c>
      <c r="R198" s="195">
        <f>Q198*H198</f>
        <v>7.7999999999999999E-4</v>
      </c>
      <c r="S198" s="195">
        <v>0</v>
      </c>
      <c r="T198" s="196">
        <f>S198*H198</f>
        <v>0</v>
      </c>
      <c r="U198" s="38"/>
      <c r="V198" s="38"/>
      <c r="W198" s="38"/>
      <c r="X198" s="38"/>
      <c r="Y198" s="38"/>
      <c r="Z198" s="38"/>
      <c r="AA198" s="38"/>
      <c r="AB198" s="38"/>
      <c r="AC198" s="38"/>
      <c r="AD198" s="38"/>
      <c r="AE198" s="38"/>
      <c r="AR198" s="197" t="s">
        <v>642</v>
      </c>
      <c r="AT198" s="197" t="s">
        <v>533</v>
      </c>
      <c r="AU198" s="197" t="s">
        <v>85</v>
      </c>
      <c r="AY198" s="21" t="s">
        <v>525</v>
      </c>
      <c r="BE198" s="198">
        <f>IF(N198="základní",J198,0)</f>
        <v>0</v>
      </c>
      <c r="BF198" s="198">
        <f>IF(N198="snížená",J198,0)</f>
        <v>0</v>
      </c>
      <c r="BG198" s="198">
        <f>IF(N198="zákl. přenesená",J198,0)</f>
        <v>0</v>
      </c>
      <c r="BH198" s="198">
        <f>IF(N198="sníž. přenesená",J198,0)</f>
        <v>0</v>
      </c>
      <c r="BI198" s="198">
        <f>IF(N198="nulová",J198,0)</f>
        <v>0</v>
      </c>
      <c r="BJ198" s="21" t="s">
        <v>85</v>
      </c>
      <c r="BK198" s="198">
        <f>ROUND(I198*H198,2)</f>
        <v>0</v>
      </c>
      <c r="BL198" s="21" t="s">
        <v>642</v>
      </c>
      <c r="BM198" s="197" t="s">
        <v>5735</v>
      </c>
    </row>
    <row r="199" spans="1:65" s="2" customFormat="1" ht="11.25">
      <c r="A199" s="38"/>
      <c r="B199" s="39"/>
      <c r="C199" s="40"/>
      <c r="D199" s="199" t="s">
        <v>542</v>
      </c>
      <c r="E199" s="40"/>
      <c r="F199" s="200" t="s">
        <v>5736</v>
      </c>
      <c r="G199" s="40"/>
      <c r="H199" s="40"/>
      <c r="I199" s="201"/>
      <c r="J199" s="40"/>
      <c r="K199" s="40"/>
      <c r="L199" s="43"/>
      <c r="M199" s="202"/>
      <c r="N199" s="203"/>
      <c r="O199" s="68"/>
      <c r="P199" s="68"/>
      <c r="Q199" s="68"/>
      <c r="R199" s="68"/>
      <c r="S199" s="68"/>
      <c r="T199" s="69"/>
      <c r="U199" s="38"/>
      <c r="V199" s="38"/>
      <c r="W199" s="38"/>
      <c r="X199" s="38"/>
      <c r="Y199" s="38"/>
      <c r="Z199" s="38"/>
      <c r="AA199" s="38"/>
      <c r="AB199" s="38"/>
      <c r="AC199" s="38"/>
      <c r="AD199" s="38"/>
      <c r="AE199" s="38"/>
      <c r="AT199" s="21" t="s">
        <v>542</v>
      </c>
      <c r="AU199" s="21" t="s">
        <v>85</v>
      </c>
    </row>
    <row r="200" spans="1:65" s="2" customFormat="1" ht="21.75" customHeight="1">
      <c r="A200" s="38"/>
      <c r="B200" s="39"/>
      <c r="C200" s="186" t="s">
        <v>1206</v>
      </c>
      <c r="D200" s="186" t="s">
        <v>533</v>
      </c>
      <c r="E200" s="187" t="s">
        <v>5737</v>
      </c>
      <c r="F200" s="188" t="s">
        <v>5738</v>
      </c>
      <c r="G200" s="189" t="s">
        <v>651</v>
      </c>
      <c r="H200" s="190">
        <v>1</v>
      </c>
      <c r="I200" s="191"/>
      <c r="J200" s="192">
        <f>ROUND(I200*H200,2)</f>
        <v>0</v>
      </c>
      <c r="K200" s="188" t="s">
        <v>1079</v>
      </c>
      <c r="L200" s="43"/>
      <c r="M200" s="193" t="s">
        <v>19</v>
      </c>
      <c r="N200" s="194" t="s">
        <v>44</v>
      </c>
      <c r="O200" s="68"/>
      <c r="P200" s="195">
        <f>O200*H200</f>
        <v>0</v>
      </c>
      <c r="Q200" s="195">
        <v>1.3600000000000001E-3</v>
      </c>
      <c r="R200" s="195">
        <f>Q200*H200</f>
        <v>1.3600000000000001E-3</v>
      </c>
      <c r="S200" s="195">
        <v>0</v>
      </c>
      <c r="T200" s="196">
        <f>S200*H200</f>
        <v>0</v>
      </c>
      <c r="U200" s="38"/>
      <c r="V200" s="38"/>
      <c r="W200" s="38"/>
      <c r="X200" s="38"/>
      <c r="Y200" s="38"/>
      <c r="Z200" s="38"/>
      <c r="AA200" s="38"/>
      <c r="AB200" s="38"/>
      <c r="AC200" s="38"/>
      <c r="AD200" s="38"/>
      <c r="AE200" s="38"/>
      <c r="AR200" s="197" t="s">
        <v>642</v>
      </c>
      <c r="AT200" s="197" t="s">
        <v>533</v>
      </c>
      <c r="AU200" s="197" t="s">
        <v>85</v>
      </c>
      <c r="AY200" s="21" t="s">
        <v>525</v>
      </c>
      <c r="BE200" s="198">
        <f>IF(N200="základní",J200,0)</f>
        <v>0</v>
      </c>
      <c r="BF200" s="198">
        <f>IF(N200="snížená",J200,0)</f>
        <v>0</v>
      </c>
      <c r="BG200" s="198">
        <f>IF(N200="zákl. přenesená",J200,0)</f>
        <v>0</v>
      </c>
      <c r="BH200" s="198">
        <f>IF(N200="sníž. přenesená",J200,0)</f>
        <v>0</v>
      </c>
      <c r="BI200" s="198">
        <f>IF(N200="nulová",J200,0)</f>
        <v>0</v>
      </c>
      <c r="BJ200" s="21" t="s">
        <v>85</v>
      </c>
      <c r="BK200" s="198">
        <f>ROUND(I200*H200,2)</f>
        <v>0</v>
      </c>
      <c r="BL200" s="21" t="s">
        <v>642</v>
      </c>
      <c r="BM200" s="197" t="s">
        <v>5739</v>
      </c>
    </row>
    <row r="201" spans="1:65" s="2" customFormat="1" ht="11.25">
      <c r="A201" s="38"/>
      <c r="B201" s="39"/>
      <c r="C201" s="40"/>
      <c r="D201" s="199" t="s">
        <v>542</v>
      </c>
      <c r="E201" s="40"/>
      <c r="F201" s="200" t="s">
        <v>5740</v>
      </c>
      <c r="G201" s="40"/>
      <c r="H201" s="40"/>
      <c r="I201" s="201"/>
      <c r="J201" s="40"/>
      <c r="K201" s="40"/>
      <c r="L201" s="43"/>
      <c r="M201" s="202"/>
      <c r="N201" s="203"/>
      <c r="O201" s="68"/>
      <c r="P201" s="68"/>
      <c r="Q201" s="68"/>
      <c r="R201" s="68"/>
      <c r="S201" s="68"/>
      <c r="T201" s="69"/>
      <c r="U201" s="38"/>
      <c r="V201" s="38"/>
      <c r="W201" s="38"/>
      <c r="X201" s="38"/>
      <c r="Y201" s="38"/>
      <c r="Z201" s="38"/>
      <c r="AA201" s="38"/>
      <c r="AB201" s="38"/>
      <c r="AC201" s="38"/>
      <c r="AD201" s="38"/>
      <c r="AE201" s="38"/>
      <c r="AT201" s="21" t="s">
        <v>542</v>
      </c>
      <c r="AU201" s="21" t="s">
        <v>85</v>
      </c>
    </row>
    <row r="202" spans="1:65" s="2" customFormat="1" ht="24.2" customHeight="1">
      <c r="A202" s="38"/>
      <c r="B202" s="39"/>
      <c r="C202" s="186" t="s">
        <v>1214</v>
      </c>
      <c r="D202" s="186" t="s">
        <v>533</v>
      </c>
      <c r="E202" s="187" t="s">
        <v>5741</v>
      </c>
      <c r="F202" s="188" t="s">
        <v>5742</v>
      </c>
      <c r="G202" s="189" t="s">
        <v>651</v>
      </c>
      <c r="H202" s="190">
        <v>2</v>
      </c>
      <c r="I202" s="191"/>
      <c r="J202" s="192">
        <f>ROUND(I202*H202,2)</f>
        <v>0</v>
      </c>
      <c r="K202" s="188" t="s">
        <v>1079</v>
      </c>
      <c r="L202" s="43"/>
      <c r="M202" s="193" t="s">
        <v>19</v>
      </c>
      <c r="N202" s="194" t="s">
        <v>44</v>
      </c>
      <c r="O202" s="68"/>
      <c r="P202" s="195">
        <f>O202*H202</f>
        <v>0</v>
      </c>
      <c r="Q202" s="195">
        <v>3.6000000000000002E-4</v>
      </c>
      <c r="R202" s="195">
        <f>Q202*H202</f>
        <v>7.2000000000000005E-4</v>
      </c>
      <c r="S202" s="195">
        <v>0</v>
      </c>
      <c r="T202" s="196">
        <f>S202*H202</f>
        <v>0</v>
      </c>
      <c r="U202" s="38"/>
      <c r="V202" s="38"/>
      <c r="W202" s="38"/>
      <c r="X202" s="38"/>
      <c r="Y202" s="38"/>
      <c r="Z202" s="38"/>
      <c r="AA202" s="38"/>
      <c r="AB202" s="38"/>
      <c r="AC202" s="38"/>
      <c r="AD202" s="38"/>
      <c r="AE202" s="38"/>
      <c r="AR202" s="197" t="s">
        <v>642</v>
      </c>
      <c r="AT202" s="197" t="s">
        <v>533</v>
      </c>
      <c r="AU202" s="197" t="s">
        <v>85</v>
      </c>
      <c r="AY202" s="21" t="s">
        <v>525</v>
      </c>
      <c r="BE202" s="198">
        <f>IF(N202="základní",J202,0)</f>
        <v>0</v>
      </c>
      <c r="BF202" s="198">
        <f>IF(N202="snížená",J202,0)</f>
        <v>0</v>
      </c>
      <c r="BG202" s="198">
        <f>IF(N202="zákl. přenesená",J202,0)</f>
        <v>0</v>
      </c>
      <c r="BH202" s="198">
        <f>IF(N202="sníž. přenesená",J202,0)</f>
        <v>0</v>
      </c>
      <c r="BI202" s="198">
        <f>IF(N202="nulová",J202,0)</f>
        <v>0</v>
      </c>
      <c r="BJ202" s="21" t="s">
        <v>85</v>
      </c>
      <c r="BK202" s="198">
        <f>ROUND(I202*H202,2)</f>
        <v>0</v>
      </c>
      <c r="BL202" s="21" t="s">
        <v>642</v>
      </c>
      <c r="BM202" s="197" t="s">
        <v>5743</v>
      </c>
    </row>
    <row r="203" spans="1:65" s="2" customFormat="1" ht="11.25">
      <c r="A203" s="38"/>
      <c r="B203" s="39"/>
      <c r="C203" s="40"/>
      <c r="D203" s="199" t="s">
        <v>542</v>
      </c>
      <c r="E203" s="40"/>
      <c r="F203" s="200" t="s">
        <v>5744</v>
      </c>
      <c r="G203" s="40"/>
      <c r="H203" s="40"/>
      <c r="I203" s="201"/>
      <c r="J203" s="40"/>
      <c r="K203" s="40"/>
      <c r="L203" s="43"/>
      <c r="M203" s="202"/>
      <c r="N203" s="203"/>
      <c r="O203" s="68"/>
      <c r="P203" s="68"/>
      <c r="Q203" s="68"/>
      <c r="R203" s="68"/>
      <c r="S203" s="68"/>
      <c r="T203" s="69"/>
      <c r="U203" s="38"/>
      <c r="V203" s="38"/>
      <c r="W203" s="38"/>
      <c r="X203" s="38"/>
      <c r="Y203" s="38"/>
      <c r="Z203" s="38"/>
      <c r="AA203" s="38"/>
      <c r="AB203" s="38"/>
      <c r="AC203" s="38"/>
      <c r="AD203" s="38"/>
      <c r="AE203" s="38"/>
      <c r="AT203" s="21" t="s">
        <v>542</v>
      </c>
      <c r="AU203" s="21" t="s">
        <v>85</v>
      </c>
    </row>
    <row r="204" spans="1:65" s="2" customFormat="1" ht="37.9" customHeight="1">
      <c r="A204" s="38"/>
      <c r="B204" s="39"/>
      <c r="C204" s="186" t="s">
        <v>1234</v>
      </c>
      <c r="D204" s="186" t="s">
        <v>533</v>
      </c>
      <c r="E204" s="187" t="s">
        <v>5745</v>
      </c>
      <c r="F204" s="188" t="s">
        <v>5746</v>
      </c>
      <c r="G204" s="189" t="s">
        <v>651</v>
      </c>
      <c r="H204" s="190">
        <v>15</v>
      </c>
      <c r="I204" s="191"/>
      <c r="J204" s="192">
        <f>ROUND(I204*H204,2)</f>
        <v>0</v>
      </c>
      <c r="K204" s="188" t="s">
        <v>19</v>
      </c>
      <c r="L204" s="43"/>
      <c r="M204" s="193" t="s">
        <v>19</v>
      </c>
      <c r="N204" s="194" t="s">
        <v>44</v>
      </c>
      <c r="O204" s="68"/>
      <c r="P204" s="195">
        <f>O204*H204</f>
        <v>0</v>
      </c>
      <c r="Q204" s="195">
        <v>6.9999999999999999E-4</v>
      </c>
      <c r="R204" s="195">
        <f>Q204*H204</f>
        <v>1.0500000000000001E-2</v>
      </c>
      <c r="S204" s="195">
        <v>0</v>
      </c>
      <c r="T204" s="196">
        <f>S204*H204</f>
        <v>0</v>
      </c>
      <c r="U204" s="38"/>
      <c r="V204" s="38"/>
      <c r="W204" s="38"/>
      <c r="X204" s="38"/>
      <c r="Y204" s="38"/>
      <c r="Z204" s="38"/>
      <c r="AA204" s="38"/>
      <c r="AB204" s="38"/>
      <c r="AC204" s="38"/>
      <c r="AD204" s="38"/>
      <c r="AE204" s="38"/>
      <c r="AR204" s="197" t="s">
        <v>642</v>
      </c>
      <c r="AT204" s="197" t="s">
        <v>533</v>
      </c>
      <c r="AU204" s="197" t="s">
        <v>85</v>
      </c>
      <c r="AY204" s="21" t="s">
        <v>525</v>
      </c>
      <c r="BE204" s="198">
        <f>IF(N204="základní",J204,0)</f>
        <v>0</v>
      </c>
      <c r="BF204" s="198">
        <f>IF(N204="snížená",J204,0)</f>
        <v>0</v>
      </c>
      <c r="BG204" s="198">
        <f>IF(N204="zákl. přenesená",J204,0)</f>
        <v>0</v>
      </c>
      <c r="BH204" s="198">
        <f>IF(N204="sníž. přenesená",J204,0)</f>
        <v>0</v>
      </c>
      <c r="BI204" s="198">
        <f>IF(N204="nulová",J204,0)</f>
        <v>0</v>
      </c>
      <c r="BJ204" s="21" t="s">
        <v>85</v>
      </c>
      <c r="BK204" s="198">
        <f>ROUND(I204*H204,2)</f>
        <v>0</v>
      </c>
      <c r="BL204" s="21" t="s">
        <v>642</v>
      </c>
      <c r="BM204" s="197" t="s">
        <v>5747</v>
      </c>
    </row>
    <row r="205" spans="1:65" s="2" customFormat="1" ht="24.2" customHeight="1">
      <c r="A205" s="38"/>
      <c r="B205" s="39"/>
      <c r="C205" s="186" t="s">
        <v>1239</v>
      </c>
      <c r="D205" s="186" t="s">
        <v>533</v>
      </c>
      <c r="E205" s="187" t="s">
        <v>5748</v>
      </c>
      <c r="F205" s="188" t="s">
        <v>5749</v>
      </c>
      <c r="G205" s="189" t="s">
        <v>651</v>
      </c>
      <c r="H205" s="190">
        <v>10</v>
      </c>
      <c r="I205" s="191"/>
      <c r="J205" s="192">
        <f>ROUND(I205*H205,2)</f>
        <v>0</v>
      </c>
      <c r="K205" s="188" t="s">
        <v>1079</v>
      </c>
      <c r="L205" s="43"/>
      <c r="M205" s="193" t="s">
        <v>19</v>
      </c>
      <c r="N205" s="194" t="s">
        <v>44</v>
      </c>
      <c r="O205" s="68"/>
      <c r="P205" s="195">
        <f>O205*H205</f>
        <v>0</v>
      </c>
      <c r="Q205" s="195">
        <v>2.2000000000000001E-4</v>
      </c>
      <c r="R205" s="195">
        <f>Q205*H205</f>
        <v>2.2000000000000001E-3</v>
      </c>
      <c r="S205" s="195">
        <v>0</v>
      </c>
      <c r="T205" s="196">
        <f>S205*H205</f>
        <v>0</v>
      </c>
      <c r="U205" s="38"/>
      <c r="V205" s="38"/>
      <c r="W205" s="38"/>
      <c r="X205" s="38"/>
      <c r="Y205" s="38"/>
      <c r="Z205" s="38"/>
      <c r="AA205" s="38"/>
      <c r="AB205" s="38"/>
      <c r="AC205" s="38"/>
      <c r="AD205" s="38"/>
      <c r="AE205" s="38"/>
      <c r="AR205" s="197" t="s">
        <v>642</v>
      </c>
      <c r="AT205" s="197" t="s">
        <v>533</v>
      </c>
      <c r="AU205" s="197" t="s">
        <v>85</v>
      </c>
      <c r="AY205" s="21" t="s">
        <v>525</v>
      </c>
      <c r="BE205" s="198">
        <f>IF(N205="základní",J205,0)</f>
        <v>0</v>
      </c>
      <c r="BF205" s="198">
        <f>IF(N205="snížená",J205,0)</f>
        <v>0</v>
      </c>
      <c r="BG205" s="198">
        <f>IF(N205="zákl. přenesená",J205,0)</f>
        <v>0</v>
      </c>
      <c r="BH205" s="198">
        <f>IF(N205="sníž. přenesená",J205,0)</f>
        <v>0</v>
      </c>
      <c r="BI205" s="198">
        <f>IF(N205="nulová",J205,0)</f>
        <v>0</v>
      </c>
      <c r="BJ205" s="21" t="s">
        <v>85</v>
      </c>
      <c r="BK205" s="198">
        <f>ROUND(I205*H205,2)</f>
        <v>0</v>
      </c>
      <c r="BL205" s="21" t="s">
        <v>642</v>
      </c>
      <c r="BM205" s="197" t="s">
        <v>5750</v>
      </c>
    </row>
    <row r="206" spans="1:65" s="2" customFormat="1" ht="11.25">
      <c r="A206" s="38"/>
      <c r="B206" s="39"/>
      <c r="C206" s="40"/>
      <c r="D206" s="199" t="s">
        <v>542</v>
      </c>
      <c r="E206" s="40"/>
      <c r="F206" s="200" t="s">
        <v>5751</v>
      </c>
      <c r="G206" s="40"/>
      <c r="H206" s="40"/>
      <c r="I206" s="201"/>
      <c r="J206" s="40"/>
      <c r="K206" s="40"/>
      <c r="L206" s="43"/>
      <c r="M206" s="202"/>
      <c r="N206" s="203"/>
      <c r="O206" s="68"/>
      <c r="P206" s="68"/>
      <c r="Q206" s="68"/>
      <c r="R206" s="68"/>
      <c r="S206" s="68"/>
      <c r="T206" s="69"/>
      <c r="U206" s="38"/>
      <c r="V206" s="38"/>
      <c r="W206" s="38"/>
      <c r="X206" s="38"/>
      <c r="Y206" s="38"/>
      <c r="Z206" s="38"/>
      <c r="AA206" s="38"/>
      <c r="AB206" s="38"/>
      <c r="AC206" s="38"/>
      <c r="AD206" s="38"/>
      <c r="AE206" s="38"/>
      <c r="AT206" s="21" t="s">
        <v>542</v>
      </c>
      <c r="AU206" s="21" t="s">
        <v>85</v>
      </c>
    </row>
    <row r="207" spans="1:65" s="2" customFormat="1" ht="33" customHeight="1">
      <c r="A207" s="38"/>
      <c r="B207" s="39"/>
      <c r="C207" s="186" t="s">
        <v>1250</v>
      </c>
      <c r="D207" s="186" t="s">
        <v>533</v>
      </c>
      <c r="E207" s="187" t="s">
        <v>5752</v>
      </c>
      <c r="F207" s="188" t="s">
        <v>5753</v>
      </c>
      <c r="G207" s="189" t="s">
        <v>651</v>
      </c>
      <c r="H207" s="190">
        <v>1</v>
      </c>
      <c r="I207" s="191"/>
      <c r="J207" s="192">
        <f>ROUND(I207*H207,2)</f>
        <v>0</v>
      </c>
      <c r="K207" s="188" t="s">
        <v>1079</v>
      </c>
      <c r="L207" s="43"/>
      <c r="M207" s="193" t="s">
        <v>19</v>
      </c>
      <c r="N207" s="194" t="s">
        <v>44</v>
      </c>
      <c r="O207" s="68"/>
      <c r="P207" s="195">
        <f>O207*H207</f>
        <v>0</v>
      </c>
      <c r="Q207" s="195">
        <v>5.6999999999999998E-4</v>
      </c>
      <c r="R207" s="195">
        <f>Q207*H207</f>
        <v>5.6999999999999998E-4</v>
      </c>
      <c r="S207" s="195">
        <v>0</v>
      </c>
      <c r="T207" s="196">
        <f>S207*H207</f>
        <v>0</v>
      </c>
      <c r="U207" s="38"/>
      <c r="V207" s="38"/>
      <c r="W207" s="38"/>
      <c r="X207" s="38"/>
      <c r="Y207" s="38"/>
      <c r="Z207" s="38"/>
      <c r="AA207" s="38"/>
      <c r="AB207" s="38"/>
      <c r="AC207" s="38"/>
      <c r="AD207" s="38"/>
      <c r="AE207" s="38"/>
      <c r="AR207" s="197" t="s">
        <v>642</v>
      </c>
      <c r="AT207" s="197" t="s">
        <v>533</v>
      </c>
      <c r="AU207" s="197" t="s">
        <v>85</v>
      </c>
      <c r="AY207" s="21" t="s">
        <v>525</v>
      </c>
      <c r="BE207" s="198">
        <f>IF(N207="základní",J207,0)</f>
        <v>0</v>
      </c>
      <c r="BF207" s="198">
        <f>IF(N207="snížená",J207,0)</f>
        <v>0</v>
      </c>
      <c r="BG207" s="198">
        <f>IF(N207="zákl. přenesená",J207,0)</f>
        <v>0</v>
      </c>
      <c r="BH207" s="198">
        <f>IF(N207="sníž. přenesená",J207,0)</f>
        <v>0</v>
      </c>
      <c r="BI207" s="198">
        <f>IF(N207="nulová",J207,0)</f>
        <v>0</v>
      </c>
      <c r="BJ207" s="21" t="s">
        <v>85</v>
      </c>
      <c r="BK207" s="198">
        <f>ROUND(I207*H207,2)</f>
        <v>0</v>
      </c>
      <c r="BL207" s="21" t="s">
        <v>642</v>
      </c>
      <c r="BM207" s="197" t="s">
        <v>5754</v>
      </c>
    </row>
    <row r="208" spans="1:65" s="2" customFormat="1" ht="11.25">
      <c r="A208" s="38"/>
      <c r="B208" s="39"/>
      <c r="C208" s="40"/>
      <c r="D208" s="199" t="s">
        <v>542</v>
      </c>
      <c r="E208" s="40"/>
      <c r="F208" s="200" t="s">
        <v>5755</v>
      </c>
      <c r="G208" s="40"/>
      <c r="H208" s="40"/>
      <c r="I208" s="201"/>
      <c r="J208" s="40"/>
      <c r="K208" s="40"/>
      <c r="L208" s="43"/>
      <c r="M208" s="202"/>
      <c r="N208" s="203"/>
      <c r="O208" s="68"/>
      <c r="P208" s="68"/>
      <c r="Q208" s="68"/>
      <c r="R208" s="68"/>
      <c r="S208" s="68"/>
      <c r="T208" s="69"/>
      <c r="U208" s="38"/>
      <c r="V208" s="38"/>
      <c r="W208" s="38"/>
      <c r="X208" s="38"/>
      <c r="Y208" s="38"/>
      <c r="Z208" s="38"/>
      <c r="AA208" s="38"/>
      <c r="AB208" s="38"/>
      <c r="AC208" s="38"/>
      <c r="AD208" s="38"/>
      <c r="AE208" s="38"/>
      <c r="AT208" s="21" t="s">
        <v>542</v>
      </c>
      <c r="AU208" s="21" t="s">
        <v>85</v>
      </c>
    </row>
    <row r="209" spans="1:65" s="2" customFormat="1" ht="37.9" customHeight="1">
      <c r="A209" s="38"/>
      <c r="B209" s="39"/>
      <c r="C209" s="186" t="s">
        <v>1255</v>
      </c>
      <c r="D209" s="186" t="s">
        <v>533</v>
      </c>
      <c r="E209" s="187" t="s">
        <v>5756</v>
      </c>
      <c r="F209" s="188" t="s">
        <v>5757</v>
      </c>
      <c r="G209" s="189" t="s">
        <v>651</v>
      </c>
      <c r="H209" s="190">
        <v>1</v>
      </c>
      <c r="I209" s="191"/>
      <c r="J209" s="192">
        <f>ROUND(I209*H209,2)</f>
        <v>0</v>
      </c>
      <c r="K209" s="188" t="s">
        <v>1079</v>
      </c>
      <c r="L209" s="43"/>
      <c r="M209" s="193" t="s">
        <v>19</v>
      </c>
      <c r="N209" s="194" t="s">
        <v>44</v>
      </c>
      <c r="O209" s="68"/>
      <c r="P209" s="195">
        <f>O209*H209</f>
        <v>0</v>
      </c>
      <c r="Q209" s="195">
        <v>1.24E-3</v>
      </c>
      <c r="R209" s="195">
        <f>Q209*H209</f>
        <v>1.24E-3</v>
      </c>
      <c r="S209" s="195">
        <v>0</v>
      </c>
      <c r="T209" s="196">
        <f>S209*H209</f>
        <v>0</v>
      </c>
      <c r="U209" s="38"/>
      <c r="V209" s="38"/>
      <c r="W209" s="38"/>
      <c r="X209" s="38"/>
      <c r="Y209" s="38"/>
      <c r="Z209" s="38"/>
      <c r="AA209" s="38"/>
      <c r="AB209" s="38"/>
      <c r="AC209" s="38"/>
      <c r="AD209" s="38"/>
      <c r="AE209" s="38"/>
      <c r="AR209" s="197" t="s">
        <v>642</v>
      </c>
      <c r="AT209" s="197" t="s">
        <v>533</v>
      </c>
      <c r="AU209" s="197" t="s">
        <v>85</v>
      </c>
      <c r="AY209" s="21" t="s">
        <v>525</v>
      </c>
      <c r="BE209" s="198">
        <f>IF(N209="základní",J209,0)</f>
        <v>0</v>
      </c>
      <c r="BF209" s="198">
        <f>IF(N209="snížená",J209,0)</f>
        <v>0</v>
      </c>
      <c r="BG209" s="198">
        <f>IF(N209="zákl. přenesená",J209,0)</f>
        <v>0</v>
      </c>
      <c r="BH209" s="198">
        <f>IF(N209="sníž. přenesená",J209,0)</f>
        <v>0</v>
      </c>
      <c r="BI209" s="198">
        <f>IF(N209="nulová",J209,0)</f>
        <v>0</v>
      </c>
      <c r="BJ209" s="21" t="s">
        <v>85</v>
      </c>
      <c r="BK209" s="198">
        <f>ROUND(I209*H209,2)</f>
        <v>0</v>
      </c>
      <c r="BL209" s="21" t="s">
        <v>642</v>
      </c>
      <c r="BM209" s="197" t="s">
        <v>5758</v>
      </c>
    </row>
    <row r="210" spans="1:65" s="2" customFormat="1" ht="11.25">
      <c r="A210" s="38"/>
      <c r="B210" s="39"/>
      <c r="C210" s="40"/>
      <c r="D210" s="199" t="s">
        <v>542</v>
      </c>
      <c r="E210" s="40"/>
      <c r="F210" s="200" t="s">
        <v>5759</v>
      </c>
      <c r="G210" s="40"/>
      <c r="H210" s="40"/>
      <c r="I210" s="201"/>
      <c r="J210" s="40"/>
      <c r="K210" s="40"/>
      <c r="L210" s="43"/>
      <c r="M210" s="202"/>
      <c r="N210" s="203"/>
      <c r="O210" s="68"/>
      <c r="P210" s="68"/>
      <c r="Q210" s="68"/>
      <c r="R210" s="68"/>
      <c r="S210" s="68"/>
      <c r="T210" s="69"/>
      <c r="U210" s="38"/>
      <c r="V210" s="38"/>
      <c r="W210" s="38"/>
      <c r="X210" s="38"/>
      <c r="Y210" s="38"/>
      <c r="Z210" s="38"/>
      <c r="AA210" s="38"/>
      <c r="AB210" s="38"/>
      <c r="AC210" s="38"/>
      <c r="AD210" s="38"/>
      <c r="AE210" s="38"/>
      <c r="AT210" s="21" t="s">
        <v>542</v>
      </c>
      <c r="AU210" s="21" t="s">
        <v>85</v>
      </c>
    </row>
    <row r="211" spans="1:65" s="2" customFormat="1" ht="33" customHeight="1">
      <c r="A211" s="38"/>
      <c r="B211" s="39"/>
      <c r="C211" s="186" t="s">
        <v>1265</v>
      </c>
      <c r="D211" s="186" t="s">
        <v>533</v>
      </c>
      <c r="E211" s="187" t="s">
        <v>5760</v>
      </c>
      <c r="F211" s="188" t="s">
        <v>5761</v>
      </c>
      <c r="G211" s="189" t="s">
        <v>651</v>
      </c>
      <c r="H211" s="190">
        <v>1</v>
      </c>
      <c r="I211" s="191"/>
      <c r="J211" s="192">
        <f>ROUND(I211*H211,2)</f>
        <v>0</v>
      </c>
      <c r="K211" s="188" t="s">
        <v>1079</v>
      </c>
      <c r="L211" s="43"/>
      <c r="M211" s="193" t="s">
        <v>19</v>
      </c>
      <c r="N211" s="194" t="s">
        <v>44</v>
      </c>
      <c r="O211" s="68"/>
      <c r="P211" s="195">
        <f>O211*H211</f>
        <v>0</v>
      </c>
      <c r="Q211" s="195">
        <v>1.73E-3</v>
      </c>
      <c r="R211" s="195">
        <f>Q211*H211</f>
        <v>1.73E-3</v>
      </c>
      <c r="S211" s="195">
        <v>0</v>
      </c>
      <c r="T211" s="196">
        <f>S211*H211</f>
        <v>0</v>
      </c>
      <c r="U211" s="38"/>
      <c r="V211" s="38"/>
      <c r="W211" s="38"/>
      <c r="X211" s="38"/>
      <c r="Y211" s="38"/>
      <c r="Z211" s="38"/>
      <c r="AA211" s="38"/>
      <c r="AB211" s="38"/>
      <c r="AC211" s="38"/>
      <c r="AD211" s="38"/>
      <c r="AE211" s="38"/>
      <c r="AR211" s="197" t="s">
        <v>642</v>
      </c>
      <c r="AT211" s="197" t="s">
        <v>533</v>
      </c>
      <c r="AU211" s="197" t="s">
        <v>85</v>
      </c>
      <c r="AY211" s="21" t="s">
        <v>525</v>
      </c>
      <c r="BE211" s="198">
        <f>IF(N211="základní",J211,0)</f>
        <v>0</v>
      </c>
      <c r="BF211" s="198">
        <f>IF(N211="snížená",J211,0)</f>
        <v>0</v>
      </c>
      <c r="BG211" s="198">
        <f>IF(N211="zákl. přenesená",J211,0)</f>
        <v>0</v>
      </c>
      <c r="BH211" s="198">
        <f>IF(N211="sníž. přenesená",J211,0)</f>
        <v>0</v>
      </c>
      <c r="BI211" s="198">
        <f>IF(N211="nulová",J211,0)</f>
        <v>0</v>
      </c>
      <c r="BJ211" s="21" t="s">
        <v>85</v>
      </c>
      <c r="BK211" s="198">
        <f>ROUND(I211*H211,2)</f>
        <v>0</v>
      </c>
      <c r="BL211" s="21" t="s">
        <v>642</v>
      </c>
      <c r="BM211" s="197" t="s">
        <v>5762</v>
      </c>
    </row>
    <row r="212" spans="1:65" s="2" customFormat="1" ht="11.25">
      <c r="A212" s="38"/>
      <c r="B212" s="39"/>
      <c r="C212" s="40"/>
      <c r="D212" s="199" t="s">
        <v>542</v>
      </c>
      <c r="E212" s="40"/>
      <c r="F212" s="200" t="s">
        <v>5763</v>
      </c>
      <c r="G212" s="40"/>
      <c r="H212" s="40"/>
      <c r="I212" s="201"/>
      <c r="J212" s="40"/>
      <c r="K212" s="40"/>
      <c r="L212" s="43"/>
      <c r="M212" s="202"/>
      <c r="N212" s="203"/>
      <c r="O212" s="68"/>
      <c r="P212" s="68"/>
      <c r="Q212" s="68"/>
      <c r="R212" s="68"/>
      <c r="S212" s="68"/>
      <c r="T212" s="69"/>
      <c r="U212" s="38"/>
      <c r="V212" s="38"/>
      <c r="W212" s="38"/>
      <c r="X212" s="38"/>
      <c r="Y212" s="38"/>
      <c r="Z212" s="38"/>
      <c r="AA212" s="38"/>
      <c r="AB212" s="38"/>
      <c r="AC212" s="38"/>
      <c r="AD212" s="38"/>
      <c r="AE212" s="38"/>
      <c r="AT212" s="21" t="s">
        <v>542</v>
      </c>
      <c r="AU212" s="21" t="s">
        <v>85</v>
      </c>
    </row>
    <row r="213" spans="1:65" s="2" customFormat="1" ht="24.2" customHeight="1">
      <c r="A213" s="38"/>
      <c r="B213" s="39"/>
      <c r="C213" s="186" t="s">
        <v>1273</v>
      </c>
      <c r="D213" s="186" t="s">
        <v>533</v>
      </c>
      <c r="E213" s="187" t="s">
        <v>5764</v>
      </c>
      <c r="F213" s="188" t="s">
        <v>5765</v>
      </c>
      <c r="G213" s="189" t="s">
        <v>651</v>
      </c>
      <c r="H213" s="190">
        <v>62</v>
      </c>
      <c r="I213" s="191"/>
      <c r="J213" s="192">
        <f>ROUND(I213*H213,2)</f>
        <v>0</v>
      </c>
      <c r="K213" s="188" t="s">
        <v>1079</v>
      </c>
      <c r="L213" s="43"/>
      <c r="M213" s="193" t="s">
        <v>19</v>
      </c>
      <c r="N213" s="194" t="s">
        <v>44</v>
      </c>
      <c r="O213" s="68"/>
      <c r="P213" s="195">
        <f>O213*H213</f>
        <v>0</v>
      </c>
      <c r="Q213" s="195">
        <v>2.1000000000000001E-4</v>
      </c>
      <c r="R213" s="195">
        <f>Q213*H213</f>
        <v>1.302E-2</v>
      </c>
      <c r="S213" s="195">
        <v>0</v>
      </c>
      <c r="T213" s="196">
        <f>S213*H213</f>
        <v>0</v>
      </c>
      <c r="U213" s="38"/>
      <c r="V213" s="38"/>
      <c r="W213" s="38"/>
      <c r="X213" s="38"/>
      <c r="Y213" s="38"/>
      <c r="Z213" s="38"/>
      <c r="AA213" s="38"/>
      <c r="AB213" s="38"/>
      <c r="AC213" s="38"/>
      <c r="AD213" s="38"/>
      <c r="AE213" s="38"/>
      <c r="AR213" s="197" t="s">
        <v>642</v>
      </c>
      <c r="AT213" s="197" t="s">
        <v>533</v>
      </c>
      <c r="AU213" s="197" t="s">
        <v>85</v>
      </c>
      <c r="AY213" s="21" t="s">
        <v>525</v>
      </c>
      <c r="BE213" s="198">
        <f>IF(N213="základní",J213,0)</f>
        <v>0</v>
      </c>
      <c r="BF213" s="198">
        <f>IF(N213="snížená",J213,0)</f>
        <v>0</v>
      </c>
      <c r="BG213" s="198">
        <f>IF(N213="zákl. přenesená",J213,0)</f>
        <v>0</v>
      </c>
      <c r="BH213" s="198">
        <f>IF(N213="sníž. přenesená",J213,0)</f>
        <v>0</v>
      </c>
      <c r="BI213" s="198">
        <f>IF(N213="nulová",J213,0)</f>
        <v>0</v>
      </c>
      <c r="BJ213" s="21" t="s">
        <v>85</v>
      </c>
      <c r="BK213" s="198">
        <f>ROUND(I213*H213,2)</f>
        <v>0</v>
      </c>
      <c r="BL213" s="21" t="s">
        <v>642</v>
      </c>
      <c r="BM213" s="197" t="s">
        <v>5766</v>
      </c>
    </row>
    <row r="214" spans="1:65" s="2" customFormat="1" ht="11.25">
      <c r="A214" s="38"/>
      <c r="B214" s="39"/>
      <c r="C214" s="40"/>
      <c r="D214" s="199" t="s">
        <v>542</v>
      </c>
      <c r="E214" s="40"/>
      <c r="F214" s="200" t="s">
        <v>5767</v>
      </c>
      <c r="G214" s="40"/>
      <c r="H214" s="40"/>
      <c r="I214" s="201"/>
      <c r="J214" s="40"/>
      <c r="K214" s="40"/>
      <c r="L214" s="43"/>
      <c r="M214" s="202"/>
      <c r="N214" s="203"/>
      <c r="O214" s="68"/>
      <c r="P214" s="68"/>
      <c r="Q214" s="68"/>
      <c r="R214" s="68"/>
      <c r="S214" s="68"/>
      <c r="T214" s="69"/>
      <c r="U214" s="38"/>
      <c r="V214" s="38"/>
      <c r="W214" s="38"/>
      <c r="X214" s="38"/>
      <c r="Y214" s="38"/>
      <c r="Z214" s="38"/>
      <c r="AA214" s="38"/>
      <c r="AB214" s="38"/>
      <c r="AC214" s="38"/>
      <c r="AD214" s="38"/>
      <c r="AE214" s="38"/>
      <c r="AT214" s="21" t="s">
        <v>542</v>
      </c>
      <c r="AU214" s="21" t="s">
        <v>85</v>
      </c>
    </row>
    <row r="215" spans="1:65" s="2" customFormat="1" ht="24.2" customHeight="1">
      <c r="A215" s="38"/>
      <c r="B215" s="39"/>
      <c r="C215" s="186" t="s">
        <v>1279</v>
      </c>
      <c r="D215" s="186" t="s">
        <v>533</v>
      </c>
      <c r="E215" s="187" t="s">
        <v>5768</v>
      </c>
      <c r="F215" s="188" t="s">
        <v>5769</v>
      </c>
      <c r="G215" s="189" t="s">
        <v>651</v>
      </c>
      <c r="H215" s="190">
        <v>2</v>
      </c>
      <c r="I215" s="191"/>
      <c r="J215" s="192">
        <f>ROUND(I215*H215,2)</f>
        <v>0</v>
      </c>
      <c r="K215" s="188" t="s">
        <v>1079</v>
      </c>
      <c r="L215" s="43"/>
      <c r="M215" s="193" t="s">
        <v>19</v>
      </c>
      <c r="N215" s="194" t="s">
        <v>44</v>
      </c>
      <c r="O215" s="68"/>
      <c r="P215" s="195">
        <f>O215*H215</f>
        <v>0</v>
      </c>
      <c r="Q215" s="195">
        <v>3.4000000000000002E-4</v>
      </c>
      <c r="R215" s="195">
        <f>Q215*H215</f>
        <v>6.8000000000000005E-4</v>
      </c>
      <c r="S215" s="195">
        <v>0</v>
      </c>
      <c r="T215" s="196">
        <f>S215*H215</f>
        <v>0</v>
      </c>
      <c r="U215" s="38"/>
      <c r="V215" s="38"/>
      <c r="W215" s="38"/>
      <c r="X215" s="38"/>
      <c r="Y215" s="38"/>
      <c r="Z215" s="38"/>
      <c r="AA215" s="38"/>
      <c r="AB215" s="38"/>
      <c r="AC215" s="38"/>
      <c r="AD215" s="38"/>
      <c r="AE215" s="38"/>
      <c r="AR215" s="197" t="s">
        <v>642</v>
      </c>
      <c r="AT215" s="197" t="s">
        <v>533</v>
      </c>
      <c r="AU215" s="197" t="s">
        <v>85</v>
      </c>
      <c r="AY215" s="21" t="s">
        <v>525</v>
      </c>
      <c r="BE215" s="198">
        <f>IF(N215="základní",J215,0)</f>
        <v>0</v>
      </c>
      <c r="BF215" s="198">
        <f>IF(N215="snížená",J215,0)</f>
        <v>0</v>
      </c>
      <c r="BG215" s="198">
        <f>IF(N215="zákl. přenesená",J215,0)</f>
        <v>0</v>
      </c>
      <c r="BH215" s="198">
        <f>IF(N215="sníž. přenesená",J215,0)</f>
        <v>0</v>
      </c>
      <c r="BI215" s="198">
        <f>IF(N215="nulová",J215,0)</f>
        <v>0</v>
      </c>
      <c r="BJ215" s="21" t="s">
        <v>85</v>
      </c>
      <c r="BK215" s="198">
        <f>ROUND(I215*H215,2)</f>
        <v>0</v>
      </c>
      <c r="BL215" s="21" t="s">
        <v>642</v>
      </c>
      <c r="BM215" s="197" t="s">
        <v>5770</v>
      </c>
    </row>
    <row r="216" spans="1:65" s="2" customFormat="1" ht="11.25">
      <c r="A216" s="38"/>
      <c r="B216" s="39"/>
      <c r="C216" s="40"/>
      <c r="D216" s="199" t="s">
        <v>542</v>
      </c>
      <c r="E216" s="40"/>
      <c r="F216" s="200" t="s">
        <v>5771</v>
      </c>
      <c r="G216" s="40"/>
      <c r="H216" s="40"/>
      <c r="I216" s="201"/>
      <c r="J216" s="40"/>
      <c r="K216" s="40"/>
      <c r="L216" s="43"/>
      <c r="M216" s="202"/>
      <c r="N216" s="203"/>
      <c r="O216" s="68"/>
      <c r="P216" s="68"/>
      <c r="Q216" s="68"/>
      <c r="R216" s="68"/>
      <c r="S216" s="68"/>
      <c r="T216" s="69"/>
      <c r="U216" s="38"/>
      <c r="V216" s="38"/>
      <c r="W216" s="38"/>
      <c r="X216" s="38"/>
      <c r="Y216" s="38"/>
      <c r="Z216" s="38"/>
      <c r="AA216" s="38"/>
      <c r="AB216" s="38"/>
      <c r="AC216" s="38"/>
      <c r="AD216" s="38"/>
      <c r="AE216" s="38"/>
      <c r="AT216" s="21" t="s">
        <v>542</v>
      </c>
      <c r="AU216" s="21" t="s">
        <v>85</v>
      </c>
    </row>
    <row r="217" spans="1:65" s="2" customFormat="1" ht="24.2" customHeight="1">
      <c r="A217" s="38"/>
      <c r="B217" s="39"/>
      <c r="C217" s="186" t="s">
        <v>1284</v>
      </c>
      <c r="D217" s="186" t="s">
        <v>533</v>
      </c>
      <c r="E217" s="187" t="s">
        <v>5772</v>
      </c>
      <c r="F217" s="188" t="s">
        <v>5773</v>
      </c>
      <c r="G217" s="189" t="s">
        <v>651</v>
      </c>
      <c r="H217" s="190">
        <v>11</v>
      </c>
      <c r="I217" s="191"/>
      <c r="J217" s="192">
        <f>ROUND(I217*H217,2)</f>
        <v>0</v>
      </c>
      <c r="K217" s="188" t="s">
        <v>1079</v>
      </c>
      <c r="L217" s="43"/>
      <c r="M217" s="193" t="s">
        <v>19</v>
      </c>
      <c r="N217" s="194" t="s">
        <v>44</v>
      </c>
      <c r="O217" s="68"/>
      <c r="P217" s="195">
        <f>O217*H217</f>
        <v>0</v>
      </c>
      <c r="Q217" s="195">
        <v>5.0000000000000001E-4</v>
      </c>
      <c r="R217" s="195">
        <f>Q217*H217</f>
        <v>5.4999999999999997E-3</v>
      </c>
      <c r="S217" s="195">
        <v>0</v>
      </c>
      <c r="T217" s="196">
        <f>S217*H217</f>
        <v>0</v>
      </c>
      <c r="U217" s="38"/>
      <c r="V217" s="38"/>
      <c r="W217" s="38"/>
      <c r="X217" s="38"/>
      <c r="Y217" s="38"/>
      <c r="Z217" s="38"/>
      <c r="AA217" s="38"/>
      <c r="AB217" s="38"/>
      <c r="AC217" s="38"/>
      <c r="AD217" s="38"/>
      <c r="AE217" s="38"/>
      <c r="AR217" s="197" t="s">
        <v>642</v>
      </c>
      <c r="AT217" s="197" t="s">
        <v>533</v>
      </c>
      <c r="AU217" s="197" t="s">
        <v>85</v>
      </c>
      <c r="AY217" s="21" t="s">
        <v>525</v>
      </c>
      <c r="BE217" s="198">
        <f>IF(N217="základní",J217,0)</f>
        <v>0</v>
      </c>
      <c r="BF217" s="198">
        <f>IF(N217="snížená",J217,0)</f>
        <v>0</v>
      </c>
      <c r="BG217" s="198">
        <f>IF(N217="zákl. přenesená",J217,0)</f>
        <v>0</v>
      </c>
      <c r="BH217" s="198">
        <f>IF(N217="sníž. přenesená",J217,0)</f>
        <v>0</v>
      </c>
      <c r="BI217" s="198">
        <f>IF(N217="nulová",J217,0)</f>
        <v>0</v>
      </c>
      <c r="BJ217" s="21" t="s">
        <v>85</v>
      </c>
      <c r="BK217" s="198">
        <f>ROUND(I217*H217,2)</f>
        <v>0</v>
      </c>
      <c r="BL217" s="21" t="s">
        <v>642</v>
      </c>
      <c r="BM217" s="197" t="s">
        <v>5774</v>
      </c>
    </row>
    <row r="218" spans="1:65" s="2" customFormat="1" ht="11.25">
      <c r="A218" s="38"/>
      <c r="B218" s="39"/>
      <c r="C218" s="40"/>
      <c r="D218" s="199" t="s">
        <v>542</v>
      </c>
      <c r="E218" s="40"/>
      <c r="F218" s="200" t="s">
        <v>5775</v>
      </c>
      <c r="G218" s="40"/>
      <c r="H218" s="40"/>
      <c r="I218" s="201"/>
      <c r="J218" s="40"/>
      <c r="K218" s="40"/>
      <c r="L218" s="43"/>
      <c r="M218" s="202"/>
      <c r="N218" s="203"/>
      <c r="O218" s="68"/>
      <c r="P218" s="68"/>
      <c r="Q218" s="68"/>
      <c r="R218" s="68"/>
      <c r="S218" s="68"/>
      <c r="T218" s="69"/>
      <c r="U218" s="38"/>
      <c r="V218" s="38"/>
      <c r="W218" s="38"/>
      <c r="X218" s="38"/>
      <c r="Y218" s="38"/>
      <c r="Z218" s="38"/>
      <c r="AA218" s="38"/>
      <c r="AB218" s="38"/>
      <c r="AC218" s="38"/>
      <c r="AD218" s="38"/>
      <c r="AE218" s="38"/>
      <c r="AT218" s="21" t="s">
        <v>542</v>
      </c>
      <c r="AU218" s="21" t="s">
        <v>85</v>
      </c>
    </row>
    <row r="219" spans="1:65" s="2" customFormat="1" ht="24.2" customHeight="1">
      <c r="A219" s="38"/>
      <c r="B219" s="39"/>
      <c r="C219" s="186" t="s">
        <v>1290</v>
      </c>
      <c r="D219" s="186" t="s">
        <v>533</v>
      </c>
      <c r="E219" s="187" t="s">
        <v>5776</v>
      </c>
      <c r="F219" s="188" t="s">
        <v>5777</v>
      </c>
      <c r="G219" s="189" t="s">
        <v>651</v>
      </c>
      <c r="H219" s="190">
        <v>13</v>
      </c>
      <c r="I219" s="191"/>
      <c r="J219" s="192">
        <f>ROUND(I219*H219,2)</f>
        <v>0</v>
      </c>
      <c r="K219" s="188" t="s">
        <v>1079</v>
      </c>
      <c r="L219" s="43"/>
      <c r="M219" s="193" t="s">
        <v>19</v>
      </c>
      <c r="N219" s="194" t="s">
        <v>44</v>
      </c>
      <c r="O219" s="68"/>
      <c r="P219" s="195">
        <f>O219*H219</f>
        <v>0</v>
      </c>
      <c r="Q219" s="195">
        <v>6.9999999999999999E-4</v>
      </c>
      <c r="R219" s="195">
        <f>Q219*H219</f>
        <v>9.1000000000000004E-3</v>
      </c>
      <c r="S219" s="195">
        <v>0</v>
      </c>
      <c r="T219" s="196">
        <f>S219*H219</f>
        <v>0</v>
      </c>
      <c r="U219" s="38"/>
      <c r="V219" s="38"/>
      <c r="W219" s="38"/>
      <c r="X219" s="38"/>
      <c r="Y219" s="38"/>
      <c r="Z219" s="38"/>
      <c r="AA219" s="38"/>
      <c r="AB219" s="38"/>
      <c r="AC219" s="38"/>
      <c r="AD219" s="38"/>
      <c r="AE219" s="38"/>
      <c r="AR219" s="197" t="s">
        <v>642</v>
      </c>
      <c r="AT219" s="197" t="s">
        <v>533</v>
      </c>
      <c r="AU219" s="197" t="s">
        <v>85</v>
      </c>
      <c r="AY219" s="21" t="s">
        <v>525</v>
      </c>
      <c r="BE219" s="198">
        <f>IF(N219="základní",J219,0)</f>
        <v>0</v>
      </c>
      <c r="BF219" s="198">
        <f>IF(N219="snížená",J219,0)</f>
        <v>0</v>
      </c>
      <c r="BG219" s="198">
        <f>IF(N219="zákl. přenesená",J219,0)</f>
        <v>0</v>
      </c>
      <c r="BH219" s="198">
        <f>IF(N219="sníž. přenesená",J219,0)</f>
        <v>0</v>
      </c>
      <c r="BI219" s="198">
        <f>IF(N219="nulová",J219,0)</f>
        <v>0</v>
      </c>
      <c r="BJ219" s="21" t="s">
        <v>85</v>
      </c>
      <c r="BK219" s="198">
        <f>ROUND(I219*H219,2)</f>
        <v>0</v>
      </c>
      <c r="BL219" s="21" t="s">
        <v>642</v>
      </c>
      <c r="BM219" s="197" t="s">
        <v>5778</v>
      </c>
    </row>
    <row r="220" spans="1:65" s="2" customFormat="1" ht="11.25">
      <c r="A220" s="38"/>
      <c r="B220" s="39"/>
      <c r="C220" s="40"/>
      <c r="D220" s="199" t="s">
        <v>542</v>
      </c>
      <c r="E220" s="40"/>
      <c r="F220" s="200" t="s">
        <v>5779</v>
      </c>
      <c r="G220" s="40"/>
      <c r="H220" s="40"/>
      <c r="I220" s="201"/>
      <c r="J220" s="40"/>
      <c r="K220" s="40"/>
      <c r="L220" s="43"/>
      <c r="M220" s="202"/>
      <c r="N220" s="203"/>
      <c r="O220" s="68"/>
      <c r="P220" s="68"/>
      <c r="Q220" s="68"/>
      <c r="R220" s="68"/>
      <c r="S220" s="68"/>
      <c r="T220" s="69"/>
      <c r="U220" s="38"/>
      <c r="V220" s="38"/>
      <c r="W220" s="38"/>
      <c r="X220" s="38"/>
      <c r="Y220" s="38"/>
      <c r="Z220" s="38"/>
      <c r="AA220" s="38"/>
      <c r="AB220" s="38"/>
      <c r="AC220" s="38"/>
      <c r="AD220" s="38"/>
      <c r="AE220" s="38"/>
      <c r="AT220" s="21" t="s">
        <v>542</v>
      </c>
      <c r="AU220" s="21" t="s">
        <v>85</v>
      </c>
    </row>
    <row r="221" spans="1:65" s="2" customFormat="1" ht="24.2" customHeight="1">
      <c r="A221" s="38"/>
      <c r="B221" s="39"/>
      <c r="C221" s="186" t="s">
        <v>1298</v>
      </c>
      <c r="D221" s="186" t="s">
        <v>533</v>
      </c>
      <c r="E221" s="187" t="s">
        <v>5780</v>
      </c>
      <c r="F221" s="188" t="s">
        <v>5781</v>
      </c>
      <c r="G221" s="189" t="s">
        <v>651</v>
      </c>
      <c r="H221" s="190">
        <v>9</v>
      </c>
      <c r="I221" s="191"/>
      <c r="J221" s="192">
        <f>ROUND(I221*H221,2)</f>
        <v>0</v>
      </c>
      <c r="K221" s="188" t="s">
        <v>1079</v>
      </c>
      <c r="L221" s="43"/>
      <c r="M221" s="193" t="s">
        <v>19</v>
      </c>
      <c r="N221" s="194" t="s">
        <v>44</v>
      </c>
      <c r="O221" s="68"/>
      <c r="P221" s="195">
        <f>O221*H221</f>
        <v>0</v>
      </c>
      <c r="Q221" s="195">
        <v>1.6800000000000001E-3</v>
      </c>
      <c r="R221" s="195">
        <f>Q221*H221</f>
        <v>1.5120000000000001E-2</v>
      </c>
      <c r="S221" s="195">
        <v>0</v>
      </c>
      <c r="T221" s="196">
        <f>S221*H221</f>
        <v>0</v>
      </c>
      <c r="U221" s="38"/>
      <c r="V221" s="38"/>
      <c r="W221" s="38"/>
      <c r="X221" s="38"/>
      <c r="Y221" s="38"/>
      <c r="Z221" s="38"/>
      <c r="AA221" s="38"/>
      <c r="AB221" s="38"/>
      <c r="AC221" s="38"/>
      <c r="AD221" s="38"/>
      <c r="AE221" s="38"/>
      <c r="AR221" s="197" t="s">
        <v>642</v>
      </c>
      <c r="AT221" s="197" t="s">
        <v>533</v>
      </c>
      <c r="AU221" s="197" t="s">
        <v>85</v>
      </c>
      <c r="AY221" s="21" t="s">
        <v>525</v>
      </c>
      <c r="BE221" s="198">
        <f>IF(N221="základní",J221,0)</f>
        <v>0</v>
      </c>
      <c r="BF221" s="198">
        <f>IF(N221="snížená",J221,0)</f>
        <v>0</v>
      </c>
      <c r="BG221" s="198">
        <f>IF(N221="zákl. přenesená",J221,0)</f>
        <v>0</v>
      </c>
      <c r="BH221" s="198">
        <f>IF(N221="sníž. přenesená",J221,0)</f>
        <v>0</v>
      </c>
      <c r="BI221" s="198">
        <f>IF(N221="nulová",J221,0)</f>
        <v>0</v>
      </c>
      <c r="BJ221" s="21" t="s">
        <v>85</v>
      </c>
      <c r="BK221" s="198">
        <f>ROUND(I221*H221,2)</f>
        <v>0</v>
      </c>
      <c r="BL221" s="21" t="s">
        <v>642</v>
      </c>
      <c r="BM221" s="197" t="s">
        <v>5782</v>
      </c>
    </row>
    <row r="222" spans="1:65" s="2" customFormat="1" ht="11.25">
      <c r="A222" s="38"/>
      <c r="B222" s="39"/>
      <c r="C222" s="40"/>
      <c r="D222" s="199" t="s">
        <v>542</v>
      </c>
      <c r="E222" s="40"/>
      <c r="F222" s="200" t="s">
        <v>5783</v>
      </c>
      <c r="G222" s="40"/>
      <c r="H222" s="40"/>
      <c r="I222" s="201"/>
      <c r="J222" s="40"/>
      <c r="K222" s="40"/>
      <c r="L222" s="43"/>
      <c r="M222" s="202"/>
      <c r="N222" s="203"/>
      <c r="O222" s="68"/>
      <c r="P222" s="68"/>
      <c r="Q222" s="68"/>
      <c r="R222" s="68"/>
      <c r="S222" s="68"/>
      <c r="T222" s="69"/>
      <c r="U222" s="38"/>
      <c r="V222" s="38"/>
      <c r="W222" s="38"/>
      <c r="X222" s="38"/>
      <c r="Y222" s="38"/>
      <c r="Z222" s="38"/>
      <c r="AA222" s="38"/>
      <c r="AB222" s="38"/>
      <c r="AC222" s="38"/>
      <c r="AD222" s="38"/>
      <c r="AE222" s="38"/>
      <c r="AT222" s="21" t="s">
        <v>542</v>
      </c>
      <c r="AU222" s="21" t="s">
        <v>85</v>
      </c>
    </row>
    <row r="223" spans="1:65" s="2" customFormat="1" ht="24.2" customHeight="1">
      <c r="A223" s="38"/>
      <c r="B223" s="39"/>
      <c r="C223" s="186" t="s">
        <v>1304</v>
      </c>
      <c r="D223" s="186" t="s">
        <v>533</v>
      </c>
      <c r="E223" s="187" t="s">
        <v>5784</v>
      </c>
      <c r="F223" s="188" t="s">
        <v>5785</v>
      </c>
      <c r="G223" s="189" t="s">
        <v>651</v>
      </c>
      <c r="H223" s="190">
        <v>11</v>
      </c>
      <c r="I223" s="191"/>
      <c r="J223" s="192">
        <f>ROUND(I223*H223,2)</f>
        <v>0</v>
      </c>
      <c r="K223" s="188" t="s">
        <v>1079</v>
      </c>
      <c r="L223" s="43"/>
      <c r="M223" s="193" t="s">
        <v>19</v>
      </c>
      <c r="N223" s="194" t="s">
        <v>44</v>
      </c>
      <c r="O223" s="68"/>
      <c r="P223" s="195">
        <f>O223*H223</f>
        <v>0</v>
      </c>
      <c r="Q223" s="195">
        <v>3.15E-3</v>
      </c>
      <c r="R223" s="195">
        <f>Q223*H223</f>
        <v>3.465E-2</v>
      </c>
      <c r="S223" s="195">
        <v>0</v>
      </c>
      <c r="T223" s="196">
        <f>S223*H223</f>
        <v>0</v>
      </c>
      <c r="U223" s="38"/>
      <c r="V223" s="38"/>
      <c r="W223" s="38"/>
      <c r="X223" s="38"/>
      <c r="Y223" s="38"/>
      <c r="Z223" s="38"/>
      <c r="AA223" s="38"/>
      <c r="AB223" s="38"/>
      <c r="AC223" s="38"/>
      <c r="AD223" s="38"/>
      <c r="AE223" s="38"/>
      <c r="AR223" s="197" t="s">
        <v>642</v>
      </c>
      <c r="AT223" s="197" t="s">
        <v>533</v>
      </c>
      <c r="AU223" s="197" t="s">
        <v>85</v>
      </c>
      <c r="AY223" s="21" t="s">
        <v>525</v>
      </c>
      <c r="BE223" s="198">
        <f>IF(N223="základní",J223,0)</f>
        <v>0</v>
      </c>
      <c r="BF223" s="198">
        <f>IF(N223="snížená",J223,0)</f>
        <v>0</v>
      </c>
      <c r="BG223" s="198">
        <f>IF(N223="zákl. přenesená",J223,0)</f>
        <v>0</v>
      </c>
      <c r="BH223" s="198">
        <f>IF(N223="sníž. přenesená",J223,0)</f>
        <v>0</v>
      </c>
      <c r="BI223" s="198">
        <f>IF(N223="nulová",J223,0)</f>
        <v>0</v>
      </c>
      <c r="BJ223" s="21" t="s">
        <v>85</v>
      </c>
      <c r="BK223" s="198">
        <f>ROUND(I223*H223,2)</f>
        <v>0</v>
      </c>
      <c r="BL223" s="21" t="s">
        <v>642</v>
      </c>
      <c r="BM223" s="197" t="s">
        <v>5786</v>
      </c>
    </row>
    <row r="224" spans="1:65" s="2" customFormat="1" ht="11.25">
      <c r="A224" s="38"/>
      <c r="B224" s="39"/>
      <c r="C224" s="40"/>
      <c r="D224" s="199" t="s">
        <v>542</v>
      </c>
      <c r="E224" s="40"/>
      <c r="F224" s="200" t="s">
        <v>5787</v>
      </c>
      <c r="G224" s="40"/>
      <c r="H224" s="40"/>
      <c r="I224" s="201"/>
      <c r="J224" s="40"/>
      <c r="K224" s="40"/>
      <c r="L224" s="43"/>
      <c r="M224" s="202"/>
      <c r="N224" s="203"/>
      <c r="O224" s="68"/>
      <c r="P224" s="68"/>
      <c r="Q224" s="68"/>
      <c r="R224" s="68"/>
      <c r="S224" s="68"/>
      <c r="T224" s="69"/>
      <c r="U224" s="38"/>
      <c r="V224" s="38"/>
      <c r="W224" s="38"/>
      <c r="X224" s="38"/>
      <c r="Y224" s="38"/>
      <c r="Z224" s="38"/>
      <c r="AA224" s="38"/>
      <c r="AB224" s="38"/>
      <c r="AC224" s="38"/>
      <c r="AD224" s="38"/>
      <c r="AE224" s="38"/>
      <c r="AT224" s="21" t="s">
        <v>542</v>
      </c>
      <c r="AU224" s="21" t="s">
        <v>85</v>
      </c>
    </row>
    <row r="225" spans="1:65" s="2" customFormat="1" ht="37.9" customHeight="1">
      <c r="A225" s="38"/>
      <c r="B225" s="39"/>
      <c r="C225" s="186" t="s">
        <v>1310</v>
      </c>
      <c r="D225" s="186" t="s">
        <v>533</v>
      </c>
      <c r="E225" s="187" t="s">
        <v>5788</v>
      </c>
      <c r="F225" s="188" t="s">
        <v>5789</v>
      </c>
      <c r="G225" s="189" t="s">
        <v>651</v>
      </c>
      <c r="H225" s="190">
        <v>2</v>
      </c>
      <c r="I225" s="191"/>
      <c r="J225" s="192">
        <f>ROUND(I225*H225,2)</f>
        <v>0</v>
      </c>
      <c r="K225" s="188" t="s">
        <v>1079</v>
      </c>
      <c r="L225" s="43"/>
      <c r="M225" s="193" t="s">
        <v>19</v>
      </c>
      <c r="N225" s="194" t="s">
        <v>44</v>
      </c>
      <c r="O225" s="68"/>
      <c r="P225" s="195">
        <f>O225*H225</f>
        <v>0</v>
      </c>
      <c r="Q225" s="195">
        <v>5.5999999999999995E-4</v>
      </c>
      <c r="R225" s="195">
        <f>Q225*H225</f>
        <v>1.1199999999999999E-3</v>
      </c>
      <c r="S225" s="195">
        <v>0</v>
      </c>
      <c r="T225" s="196">
        <f>S225*H225</f>
        <v>0</v>
      </c>
      <c r="U225" s="38"/>
      <c r="V225" s="38"/>
      <c r="W225" s="38"/>
      <c r="X225" s="38"/>
      <c r="Y225" s="38"/>
      <c r="Z225" s="38"/>
      <c r="AA225" s="38"/>
      <c r="AB225" s="38"/>
      <c r="AC225" s="38"/>
      <c r="AD225" s="38"/>
      <c r="AE225" s="38"/>
      <c r="AR225" s="197" t="s">
        <v>642</v>
      </c>
      <c r="AT225" s="197" t="s">
        <v>533</v>
      </c>
      <c r="AU225" s="197" t="s">
        <v>85</v>
      </c>
      <c r="AY225" s="21" t="s">
        <v>525</v>
      </c>
      <c r="BE225" s="198">
        <f>IF(N225="základní",J225,0)</f>
        <v>0</v>
      </c>
      <c r="BF225" s="198">
        <f>IF(N225="snížená",J225,0)</f>
        <v>0</v>
      </c>
      <c r="BG225" s="198">
        <f>IF(N225="zákl. přenesená",J225,0)</f>
        <v>0</v>
      </c>
      <c r="BH225" s="198">
        <f>IF(N225="sníž. přenesená",J225,0)</f>
        <v>0</v>
      </c>
      <c r="BI225" s="198">
        <f>IF(N225="nulová",J225,0)</f>
        <v>0</v>
      </c>
      <c r="BJ225" s="21" t="s">
        <v>85</v>
      </c>
      <c r="BK225" s="198">
        <f>ROUND(I225*H225,2)</f>
        <v>0</v>
      </c>
      <c r="BL225" s="21" t="s">
        <v>642</v>
      </c>
      <c r="BM225" s="197" t="s">
        <v>5790</v>
      </c>
    </row>
    <row r="226" spans="1:65" s="2" customFormat="1" ht="11.25">
      <c r="A226" s="38"/>
      <c r="B226" s="39"/>
      <c r="C226" s="40"/>
      <c r="D226" s="199" t="s">
        <v>542</v>
      </c>
      <c r="E226" s="40"/>
      <c r="F226" s="200" t="s">
        <v>5791</v>
      </c>
      <c r="G226" s="40"/>
      <c r="H226" s="40"/>
      <c r="I226" s="201"/>
      <c r="J226" s="40"/>
      <c r="K226" s="40"/>
      <c r="L226" s="43"/>
      <c r="M226" s="202"/>
      <c r="N226" s="203"/>
      <c r="O226" s="68"/>
      <c r="P226" s="68"/>
      <c r="Q226" s="68"/>
      <c r="R226" s="68"/>
      <c r="S226" s="68"/>
      <c r="T226" s="69"/>
      <c r="U226" s="38"/>
      <c r="V226" s="38"/>
      <c r="W226" s="38"/>
      <c r="X226" s="38"/>
      <c r="Y226" s="38"/>
      <c r="Z226" s="38"/>
      <c r="AA226" s="38"/>
      <c r="AB226" s="38"/>
      <c r="AC226" s="38"/>
      <c r="AD226" s="38"/>
      <c r="AE226" s="38"/>
      <c r="AT226" s="21" t="s">
        <v>542</v>
      </c>
      <c r="AU226" s="21" t="s">
        <v>85</v>
      </c>
    </row>
    <row r="227" spans="1:65" s="2" customFormat="1" ht="33" customHeight="1">
      <c r="A227" s="38"/>
      <c r="B227" s="39"/>
      <c r="C227" s="186" t="s">
        <v>1316</v>
      </c>
      <c r="D227" s="186" t="s">
        <v>533</v>
      </c>
      <c r="E227" s="187" t="s">
        <v>5792</v>
      </c>
      <c r="F227" s="188" t="s">
        <v>5793</v>
      </c>
      <c r="G227" s="189" t="s">
        <v>651</v>
      </c>
      <c r="H227" s="190">
        <v>4</v>
      </c>
      <c r="I227" s="191"/>
      <c r="J227" s="192">
        <f>ROUND(I227*H227,2)</f>
        <v>0</v>
      </c>
      <c r="K227" s="188" t="s">
        <v>19</v>
      </c>
      <c r="L227" s="43"/>
      <c r="M227" s="193" t="s">
        <v>19</v>
      </c>
      <c r="N227" s="194" t="s">
        <v>44</v>
      </c>
      <c r="O227" s="68"/>
      <c r="P227" s="195">
        <f>O227*H227</f>
        <v>0</v>
      </c>
      <c r="Q227" s="195">
        <v>1.47E-3</v>
      </c>
      <c r="R227" s="195">
        <f>Q227*H227</f>
        <v>5.8799999999999998E-3</v>
      </c>
      <c r="S227" s="195">
        <v>0</v>
      </c>
      <c r="T227" s="196">
        <f>S227*H227</f>
        <v>0</v>
      </c>
      <c r="U227" s="38"/>
      <c r="V227" s="38"/>
      <c r="W227" s="38"/>
      <c r="X227" s="38"/>
      <c r="Y227" s="38"/>
      <c r="Z227" s="38"/>
      <c r="AA227" s="38"/>
      <c r="AB227" s="38"/>
      <c r="AC227" s="38"/>
      <c r="AD227" s="38"/>
      <c r="AE227" s="38"/>
      <c r="AR227" s="197" t="s">
        <v>642</v>
      </c>
      <c r="AT227" s="197" t="s">
        <v>533</v>
      </c>
      <c r="AU227" s="197" t="s">
        <v>85</v>
      </c>
      <c r="AY227" s="21" t="s">
        <v>525</v>
      </c>
      <c r="BE227" s="198">
        <f>IF(N227="základní",J227,0)</f>
        <v>0</v>
      </c>
      <c r="BF227" s="198">
        <f>IF(N227="snížená",J227,0)</f>
        <v>0</v>
      </c>
      <c r="BG227" s="198">
        <f>IF(N227="zákl. přenesená",J227,0)</f>
        <v>0</v>
      </c>
      <c r="BH227" s="198">
        <f>IF(N227="sníž. přenesená",J227,0)</f>
        <v>0</v>
      </c>
      <c r="BI227" s="198">
        <f>IF(N227="nulová",J227,0)</f>
        <v>0</v>
      </c>
      <c r="BJ227" s="21" t="s">
        <v>85</v>
      </c>
      <c r="BK227" s="198">
        <f>ROUND(I227*H227,2)</f>
        <v>0</v>
      </c>
      <c r="BL227" s="21" t="s">
        <v>642</v>
      </c>
      <c r="BM227" s="197" t="s">
        <v>5794</v>
      </c>
    </row>
    <row r="228" spans="1:65" s="2" customFormat="1" ht="33" customHeight="1">
      <c r="A228" s="38"/>
      <c r="B228" s="39"/>
      <c r="C228" s="186" t="s">
        <v>1321</v>
      </c>
      <c r="D228" s="186" t="s">
        <v>533</v>
      </c>
      <c r="E228" s="187" t="s">
        <v>5795</v>
      </c>
      <c r="F228" s="188" t="s">
        <v>5796</v>
      </c>
      <c r="G228" s="189" t="s">
        <v>651</v>
      </c>
      <c r="H228" s="190">
        <v>1</v>
      </c>
      <c r="I228" s="191"/>
      <c r="J228" s="192">
        <f>ROUND(I228*H228,2)</f>
        <v>0</v>
      </c>
      <c r="K228" s="188" t="s">
        <v>19</v>
      </c>
      <c r="L228" s="43"/>
      <c r="M228" s="193" t="s">
        <v>19</v>
      </c>
      <c r="N228" s="194" t="s">
        <v>44</v>
      </c>
      <c r="O228" s="68"/>
      <c r="P228" s="195">
        <f>O228*H228</f>
        <v>0</v>
      </c>
      <c r="Q228" s="195">
        <v>1.47E-3</v>
      </c>
      <c r="R228" s="195">
        <f>Q228*H228</f>
        <v>1.47E-3</v>
      </c>
      <c r="S228" s="195">
        <v>0</v>
      </c>
      <c r="T228" s="196">
        <f>S228*H228</f>
        <v>0</v>
      </c>
      <c r="U228" s="38"/>
      <c r="V228" s="38"/>
      <c r="W228" s="38"/>
      <c r="X228" s="38"/>
      <c r="Y228" s="38"/>
      <c r="Z228" s="38"/>
      <c r="AA228" s="38"/>
      <c r="AB228" s="38"/>
      <c r="AC228" s="38"/>
      <c r="AD228" s="38"/>
      <c r="AE228" s="38"/>
      <c r="AR228" s="197" t="s">
        <v>642</v>
      </c>
      <c r="AT228" s="197" t="s">
        <v>533</v>
      </c>
      <c r="AU228" s="197" t="s">
        <v>85</v>
      </c>
      <c r="AY228" s="21" t="s">
        <v>525</v>
      </c>
      <c r="BE228" s="198">
        <f>IF(N228="základní",J228,0)</f>
        <v>0</v>
      </c>
      <c r="BF228" s="198">
        <f>IF(N228="snížená",J228,0)</f>
        <v>0</v>
      </c>
      <c r="BG228" s="198">
        <f>IF(N228="zákl. přenesená",J228,0)</f>
        <v>0</v>
      </c>
      <c r="BH228" s="198">
        <f>IF(N228="sníž. přenesená",J228,0)</f>
        <v>0</v>
      </c>
      <c r="BI228" s="198">
        <f>IF(N228="nulová",J228,0)</f>
        <v>0</v>
      </c>
      <c r="BJ228" s="21" t="s">
        <v>85</v>
      </c>
      <c r="BK228" s="198">
        <f>ROUND(I228*H228,2)</f>
        <v>0</v>
      </c>
      <c r="BL228" s="21" t="s">
        <v>642</v>
      </c>
      <c r="BM228" s="197" t="s">
        <v>5797</v>
      </c>
    </row>
    <row r="229" spans="1:65" s="2" customFormat="1" ht="24.2" customHeight="1">
      <c r="A229" s="38"/>
      <c r="B229" s="39"/>
      <c r="C229" s="186" t="s">
        <v>1328</v>
      </c>
      <c r="D229" s="186" t="s">
        <v>533</v>
      </c>
      <c r="E229" s="187" t="s">
        <v>5798</v>
      </c>
      <c r="F229" s="188" t="s">
        <v>5799</v>
      </c>
      <c r="G229" s="189" t="s">
        <v>651</v>
      </c>
      <c r="H229" s="190">
        <v>5</v>
      </c>
      <c r="I229" s="191"/>
      <c r="J229" s="192">
        <f>ROUND(I229*H229,2)</f>
        <v>0</v>
      </c>
      <c r="K229" s="188" t="s">
        <v>1079</v>
      </c>
      <c r="L229" s="43"/>
      <c r="M229" s="193" t="s">
        <v>19</v>
      </c>
      <c r="N229" s="194" t="s">
        <v>44</v>
      </c>
      <c r="O229" s="68"/>
      <c r="P229" s="195">
        <f>O229*H229</f>
        <v>0</v>
      </c>
      <c r="Q229" s="195">
        <v>7.5000000000000002E-4</v>
      </c>
      <c r="R229" s="195">
        <f>Q229*H229</f>
        <v>3.7499999999999999E-3</v>
      </c>
      <c r="S229" s="195">
        <v>0</v>
      </c>
      <c r="T229" s="196">
        <f>S229*H229</f>
        <v>0</v>
      </c>
      <c r="U229" s="38"/>
      <c r="V229" s="38"/>
      <c r="W229" s="38"/>
      <c r="X229" s="38"/>
      <c r="Y229" s="38"/>
      <c r="Z229" s="38"/>
      <c r="AA229" s="38"/>
      <c r="AB229" s="38"/>
      <c r="AC229" s="38"/>
      <c r="AD229" s="38"/>
      <c r="AE229" s="38"/>
      <c r="AR229" s="197" t="s">
        <v>642</v>
      </c>
      <c r="AT229" s="197" t="s">
        <v>533</v>
      </c>
      <c r="AU229" s="197" t="s">
        <v>85</v>
      </c>
      <c r="AY229" s="21" t="s">
        <v>525</v>
      </c>
      <c r="BE229" s="198">
        <f>IF(N229="základní",J229,0)</f>
        <v>0</v>
      </c>
      <c r="BF229" s="198">
        <f>IF(N229="snížená",J229,0)</f>
        <v>0</v>
      </c>
      <c r="BG229" s="198">
        <f>IF(N229="zákl. přenesená",J229,0)</f>
        <v>0</v>
      </c>
      <c r="BH229" s="198">
        <f>IF(N229="sníž. přenesená",J229,0)</f>
        <v>0</v>
      </c>
      <c r="BI229" s="198">
        <f>IF(N229="nulová",J229,0)</f>
        <v>0</v>
      </c>
      <c r="BJ229" s="21" t="s">
        <v>85</v>
      </c>
      <c r="BK229" s="198">
        <f>ROUND(I229*H229,2)</f>
        <v>0</v>
      </c>
      <c r="BL229" s="21" t="s">
        <v>642</v>
      </c>
      <c r="BM229" s="197" t="s">
        <v>5800</v>
      </c>
    </row>
    <row r="230" spans="1:65" s="2" customFormat="1" ht="11.25">
      <c r="A230" s="38"/>
      <c r="B230" s="39"/>
      <c r="C230" s="40"/>
      <c r="D230" s="199" t="s">
        <v>542</v>
      </c>
      <c r="E230" s="40"/>
      <c r="F230" s="200" t="s">
        <v>5801</v>
      </c>
      <c r="G230" s="40"/>
      <c r="H230" s="40"/>
      <c r="I230" s="201"/>
      <c r="J230" s="40"/>
      <c r="K230" s="40"/>
      <c r="L230" s="43"/>
      <c r="M230" s="202"/>
      <c r="N230" s="203"/>
      <c r="O230" s="68"/>
      <c r="P230" s="68"/>
      <c r="Q230" s="68"/>
      <c r="R230" s="68"/>
      <c r="S230" s="68"/>
      <c r="T230" s="69"/>
      <c r="U230" s="38"/>
      <c r="V230" s="38"/>
      <c r="W230" s="38"/>
      <c r="X230" s="38"/>
      <c r="Y230" s="38"/>
      <c r="Z230" s="38"/>
      <c r="AA230" s="38"/>
      <c r="AB230" s="38"/>
      <c r="AC230" s="38"/>
      <c r="AD230" s="38"/>
      <c r="AE230" s="38"/>
      <c r="AT230" s="21" t="s">
        <v>542</v>
      </c>
      <c r="AU230" s="21" t="s">
        <v>85</v>
      </c>
    </row>
    <row r="231" spans="1:65" s="2" customFormat="1" ht="16.5" customHeight="1">
      <c r="A231" s="38"/>
      <c r="B231" s="39"/>
      <c r="C231" s="186" t="s">
        <v>1334</v>
      </c>
      <c r="D231" s="186" t="s">
        <v>533</v>
      </c>
      <c r="E231" s="187" t="s">
        <v>5802</v>
      </c>
      <c r="F231" s="188" t="s">
        <v>5803</v>
      </c>
      <c r="G231" s="189" t="s">
        <v>651</v>
      </c>
      <c r="H231" s="190">
        <v>2</v>
      </c>
      <c r="I231" s="191"/>
      <c r="J231" s="192">
        <f>ROUND(I231*H231,2)</f>
        <v>0</v>
      </c>
      <c r="K231" s="188" t="s">
        <v>19</v>
      </c>
      <c r="L231" s="43"/>
      <c r="M231" s="193" t="s">
        <v>19</v>
      </c>
      <c r="N231" s="194" t="s">
        <v>44</v>
      </c>
      <c r="O231" s="68"/>
      <c r="P231" s="195">
        <f>O231*H231</f>
        <v>0</v>
      </c>
      <c r="Q231" s="195">
        <v>0</v>
      </c>
      <c r="R231" s="195">
        <f>Q231*H231</f>
        <v>0</v>
      </c>
      <c r="S231" s="195">
        <v>0</v>
      </c>
      <c r="T231" s="196">
        <f>S231*H231</f>
        <v>0</v>
      </c>
      <c r="U231" s="38"/>
      <c r="V231" s="38"/>
      <c r="W231" s="38"/>
      <c r="X231" s="38"/>
      <c r="Y231" s="38"/>
      <c r="Z231" s="38"/>
      <c r="AA231" s="38"/>
      <c r="AB231" s="38"/>
      <c r="AC231" s="38"/>
      <c r="AD231" s="38"/>
      <c r="AE231" s="38"/>
      <c r="AR231" s="197" t="s">
        <v>642</v>
      </c>
      <c r="AT231" s="197" t="s">
        <v>533</v>
      </c>
      <c r="AU231" s="197" t="s">
        <v>85</v>
      </c>
      <c r="AY231" s="21" t="s">
        <v>525</v>
      </c>
      <c r="BE231" s="198">
        <f>IF(N231="základní",J231,0)</f>
        <v>0</v>
      </c>
      <c r="BF231" s="198">
        <f>IF(N231="snížená",J231,0)</f>
        <v>0</v>
      </c>
      <c r="BG231" s="198">
        <f>IF(N231="zákl. přenesená",J231,0)</f>
        <v>0</v>
      </c>
      <c r="BH231" s="198">
        <f>IF(N231="sníž. přenesená",J231,0)</f>
        <v>0</v>
      </c>
      <c r="BI231" s="198">
        <f>IF(N231="nulová",J231,0)</f>
        <v>0</v>
      </c>
      <c r="BJ231" s="21" t="s">
        <v>85</v>
      </c>
      <c r="BK231" s="198">
        <f>ROUND(I231*H231,2)</f>
        <v>0</v>
      </c>
      <c r="BL231" s="21" t="s">
        <v>642</v>
      </c>
      <c r="BM231" s="197" t="s">
        <v>5804</v>
      </c>
    </row>
    <row r="232" spans="1:65" s="2" customFormat="1" ht="16.5" customHeight="1">
      <c r="A232" s="38"/>
      <c r="B232" s="39"/>
      <c r="C232" s="186" t="s">
        <v>1343</v>
      </c>
      <c r="D232" s="186" t="s">
        <v>533</v>
      </c>
      <c r="E232" s="187" t="s">
        <v>5805</v>
      </c>
      <c r="F232" s="188" t="s">
        <v>5806</v>
      </c>
      <c r="G232" s="189" t="s">
        <v>651</v>
      </c>
      <c r="H232" s="190">
        <v>1</v>
      </c>
      <c r="I232" s="191"/>
      <c r="J232" s="192">
        <f>ROUND(I232*H232,2)</f>
        <v>0</v>
      </c>
      <c r="K232" s="188" t="s">
        <v>19</v>
      </c>
      <c r="L232" s="43"/>
      <c r="M232" s="193" t="s">
        <v>19</v>
      </c>
      <c r="N232" s="194" t="s">
        <v>44</v>
      </c>
      <c r="O232" s="68"/>
      <c r="P232" s="195">
        <f>O232*H232</f>
        <v>0</v>
      </c>
      <c r="Q232" s="195">
        <v>0</v>
      </c>
      <c r="R232" s="195">
        <f>Q232*H232</f>
        <v>0</v>
      </c>
      <c r="S232" s="195">
        <v>0</v>
      </c>
      <c r="T232" s="196">
        <f>S232*H232</f>
        <v>0</v>
      </c>
      <c r="U232" s="38"/>
      <c r="V232" s="38"/>
      <c r="W232" s="38"/>
      <c r="X232" s="38"/>
      <c r="Y232" s="38"/>
      <c r="Z232" s="38"/>
      <c r="AA232" s="38"/>
      <c r="AB232" s="38"/>
      <c r="AC232" s="38"/>
      <c r="AD232" s="38"/>
      <c r="AE232" s="38"/>
      <c r="AR232" s="197" t="s">
        <v>642</v>
      </c>
      <c r="AT232" s="197" t="s">
        <v>533</v>
      </c>
      <c r="AU232" s="197" t="s">
        <v>85</v>
      </c>
      <c r="AY232" s="21" t="s">
        <v>525</v>
      </c>
      <c r="BE232" s="198">
        <f>IF(N232="základní",J232,0)</f>
        <v>0</v>
      </c>
      <c r="BF232" s="198">
        <f>IF(N232="snížená",J232,0)</f>
        <v>0</v>
      </c>
      <c r="BG232" s="198">
        <f>IF(N232="zákl. přenesená",J232,0)</f>
        <v>0</v>
      </c>
      <c r="BH232" s="198">
        <f>IF(N232="sníž. přenesená",J232,0)</f>
        <v>0</v>
      </c>
      <c r="BI232" s="198">
        <f>IF(N232="nulová",J232,0)</f>
        <v>0</v>
      </c>
      <c r="BJ232" s="21" t="s">
        <v>85</v>
      </c>
      <c r="BK232" s="198">
        <f>ROUND(I232*H232,2)</f>
        <v>0</v>
      </c>
      <c r="BL232" s="21" t="s">
        <v>642</v>
      </c>
      <c r="BM232" s="197" t="s">
        <v>5807</v>
      </c>
    </row>
    <row r="233" spans="1:65" s="2" customFormat="1" ht="16.5" customHeight="1">
      <c r="A233" s="38"/>
      <c r="B233" s="39"/>
      <c r="C233" s="186" t="s">
        <v>1350</v>
      </c>
      <c r="D233" s="186" t="s">
        <v>533</v>
      </c>
      <c r="E233" s="187" t="s">
        <v>5808</v>
      </c>
      <c r="F233" s="188" t="s">
        <v>5809</v>
      </c>
      <c r="G233" s="189" t="s">
        <v>651</v>
      </c>
      <c r="H233" s="190">
        <v>1</v>
      </c>
      <c r="I233" s="191"/>
      <c r="J233" s="192">
        <f>ROUND(I233*H233,2)</f>
        <v>0</v>
      </c>
      <c r="K233" s="188" t="s">
        <v>19</v>
      </c>
      <c r="L233" s="43"/>
      <c r="M233" s="193" t="s">
        <v>19</v>
      </c>
      <c r="N233" s="194" t="s">
        <v>44</v>
      </c>
      <c r="O233" s="68"/>
      <c r="P233" s="195">
        <f>O233*H233</f>
        <v>0</v>
      </c>
      <c r="Q233" s="195">
        <v>0</v>
      </c>
      <c r="R233" s="195">
        <f>Q233*H233</f>
        <v>0</v>
      </c>
      <c r="S233" s="195">
        <v>0</v>
      </c>
      <c r="T233" s="196">
        <f>S233*H233</f>
        <v>0</v>
      </c>
      <c r="U233" s="38"/>
      <c r="V233" s="38"/>
      <c r="W233" s="38"/>
      <c r="X233" s="38"/>
      <c r="Y233" s="38"/>
      <c r="Z233" s="38"/>
      <c r="AA233" s="38"/>
      <c r="AB233" s="38"/>
      <c r="AC233" s="38"/>
      <c r="AD233" s="38"/>
      <c r="AE233" s="38"/>
      <c r="AR233" s="197" t="s">
        <v>642</v>
      </c>
      <c r="AT233" s="197" t="s">
        <v>533</v>
      </c>
      <c r="AU233" s="197" t="s">
        <v>85</v>
      </c>
      <c r="AY233" s="21" t="s">
        <v>525</v>
      </c>
      <c r="BE233" s="198">
        <f>IF(N233="základní",J233,0)</f>
        <v>0</v>
      </c>
      <c r="BF233" s="198">
        <f>IF(N233="snížená",J233,0)</f>
        <v>0</v>
      </c>
      <c r="BG233" s="198">
        <f>IF(N233="zákl. přenesená",J233,0)</f>
        <v>0</v>
      </c>
      <c r="BH233" s="198">
        <f>IF(N233="sníž. přenesená",J233,0)</f>
        <v>0</v>
      </c>
      <c r="BI233" s="198">
        <f>IF(N233="nulová",J233,0)</f>
        <v>0</v>
      </c>
      <c r="BJ233" s="21" t="s">
        <v>85</v>
      </c>
      <c r="BK233" s="198">
        <f>ROUND(I233*H233,2)</f>
        <v>0</v>
      </c>
      <c r="BL233" s="21" t="s">
        <v>642</v>
      </c>
      <c r="BM233" s="197" t="s">
        <v>5810</v>
      </c>
    </row>
    <row r="234" spans="1:65" s="2" customFormat="1" ht="24.2" customHeight="1">
      <c r="A234" s="38"/>
      <c r="B234" s="39"/>
      <c r="C234" s="186" t="s">
        <v>1358</v>
      </c>
      <c r="D234" s="186" t="s">
        <v>533</v>
      </c>
      <c r="E234" s="187" t="s">
        <v>5811</v>
      </c>
      <c r="F234" s="188" t="s">
        <v>5812</v>
      </c>
      <c r="G234" s="189" t="s">
        <v>651</v>
      </c>
      <c r="H234" s="190">
        <v>31</v>
      </c>
      <c r="I234" s="191"/>
      <c r="J234" s="192">
        <f>ROUND(I234*H234,2)</f>
        <v>0</v>
      </c>
      <c r="K234" s="188" t="s">
        <v>19</v>
      </c>
      <c r="L234" s="43"/>
      <c r="M234" s="193" t="s">
        <v>19</v>
      </c>
      <c r="N234" s="194" t="s">
        <v>44</v>
      </c>
      <c r="O234" s="68"/>
      <c r="P234" s="195">
        <f>O234*H234</f>
        <v>0</v>
      </c>
      <c r="Q234" s="195">
        <v>0</v>
      </c>
      <c r="R234" s="195">
        <f>Q234*H234</f>
        <v>0</v>
      </c>
      <c r="S234" s="195">
        <v>0</v>
      </c>
      <c r="T234" s="196">
        <f>S234*H234</f>
        <v>0</v>
      </c>
      <c r="U234" s="38"/>
      <c r="V234" s="38"/>
      <c r="W234" s="38"/>
      <c r="X234" s="38"/>
      <c r="Y234" s="38"/>
      <c r="Z234" s="38"/>
      <c r="AA234" s="38"/>
      <c r="AB234" s="38"/>
      <c r="AC234" s="38"/>
      <c r="AD234" s="38"/>
      <c r="AE234" s="38"/>
      <c r="AR234" s="197" t="s">
        <v>642</v>
      </c>
      <c r="AT234" s="197" t="s">
        <v>533</v>
      </c>
      <c r="AU234" s="197" t="s">
        <v>85</v>
      </c>
      <c r="AY234" s="21" t="s">
        <v>525</v>
      </c>
      <c r="BE234" s="198">
        <f>IF(N234="základní",J234,0)</f>
        <v>0</v>
      </c>
      <c r="BF234" s="198">
        <f>IF(N234="snížená",J234,0)</f>
        <v>0</v>
      </c>
      <c r="BG234" s="198">
        <f>IF(N234="zákl. přenesená",J234,0)</f>
        <v>0</v>
      </c>
      <c r="BH234" s="198">
        <f>IF(N234="sníž. přenesená",J234,0)</f>
        <v>0</v>
      </c>
      <c r="BI234" s="198">
        <f>IF(N234="nulová",J234,0)</f>
        <v>0</v>
      </c>
      <c r="BJ234" s="21" t="s">
        <v>85</v>
      </c>
      <c r="BK234" s="198">
        <f>ROUND(I234*H234,2)</f>
        <v>0</v>
      </c>
      <c r="BL234" s="21" t="s">
        <v>642</v>
      </c>
      <c r="BM234" s="197" t="s">
        <v>5813</v>
      </c>
    </row>
    <row r="235" spans="1:65" s="2" customFormat="1" ht="44.25" customHeight="1">
      <c r="A235" s="38"/>
      <c r="B235" s="39"/>
      <c r="C235" s="186" t="s">
        <v>1363</v>
      </c>
      <c r="D235" s="186" t="s">
        <v>533</v>
      </c>
      <c r="E235" s="187" t="s">
        <v>5814</v>
      </c>
      <c r="F235" s="188" t="s">
        <v>5815</v>
      </c>
      <c r="G235" s="189" t="s">
        <v>5558</v>
      </c>
      <c r="H235" s="280"/>
      <c r="I235" s="191"/>
      <c r="J235" s="192">
        <f>ROUND(I235*H235,2)</f>
        <v>0</v>
      </c>
      <c r="K235" s="188" t="s">
        <v>1079</v>
      </c>
      <c r="L235" s="43"/>
      <c r="M235" s="193" t="s">
        <v>19</v>
      </c>
      <c r="N235" s="194" t="s">
        <v>44</v>
      </c>
      <c r="O235" s="68"/>
      <c r="P235" s="195">
        <f>O235*H235</f>
        <v>0</v>
      </c>
      <c r="Q235" s="195">
        <v>0</v>
      </c>
      <c r="R235" s="195">
        <f>Q235*H235</f>
        <v>0</v>
      </c>
      <c r="S235" s="195">
        <v>0</v>
      </c>
      <c r="T235" s="196">
        <f>S235*H235</f>
        <v>0</v>
      </c>
      <c r="U235" s="38"/>
      <c r="V235" s="38"/>
      <c r="W235" s="38"/>
      <c r="X235" s="38"/>
      <c r="Y235" s="38"/>
      <c r="Z235" s="38"/>
      <c r="AA235" s="38"/>
      <c r="AB235" s="38"/>
      <c r="AC235" s="38"/>
      <c r="AD235" s="38"/>
      <c r="AE235" s="38"/>
      <c r="AR235" s="197" t="s">
        <v>642</v>
      </c>
      <c r="AT235" s="197" t="s">
        <v>533</v>
      </c>
      <c r="AU235" s="197" t="s">
        <v>85</v>
      </c>
      <c r="AY235" s="21" t="s">
        <v>525</v>
      </c>
      <c r="BE235" s="198">
        <f>IF(N235="základní",J235,0)</f>
        <v>0</v>
      </c>
      <c r="BF235" s="198">
        <f>IF(N235="snížená",J235,0)</f>
        <v>0</v>
      </c>
      <c r="BG235" s="198">
        <f>IF(N235="zákl. přenesená",J235,0)</f>
        <v>0</v>
      </c>
      <c r="BH235" s="198">
        <f>IF(N235="sníž. přenesená",J235,0)</f>
        <v>0</v>
      </c>
      <c r="BI235" s="198">
        <f>IF(N235="nulová",J235,0)</f>
        <v>0</v>
      </c>
      <c r="BJ235" s="21" t="s">
        <v>85</v>
      </c>
      <c r="BK235" s="198">
        <f>ROUND(I235*H235,2)</f>
        <v>0</v>
      </c>
      <c r="BL235" s="21" t="s">
        <v>642</v>
      </c>
      <c r="BM235" s="197" t="s">
        <v>5816</v>
      </c>
    </row>
    <row r="236" spans="1:65" s="2" customFormat="1" ht="11.25">
      <c r="A236" s="38"/>
      <c r="B236" s="39"/>
      <c r="C236" s="40"/>
      <c r="D236" s="199" t="s">
        <v>542</v>
      </c>
      <c r="E236" s="40"/>
      <c r="F236" s="200" t="s">
        <v>5817</v>
      </c>
      <c r="G236" s="40"/>
      <c r="H236" s="40"/>
      <c r="I236" s="201"/>
      <c r="J236" s="40"/>
      <c r="K236" s="40"/>
      <c r="L236" s="43"/>
      <c r="M236" s="202"/>
      <c r="N236" s="203"/>
      <c r="O236" s="68"/>
      <c r="P236" s="68"/>
      <c r="Q236" s="68"/>
      <c r="R236" s="68"/>
      <c r="S236" s="68"/>
      <c r="T236" s="69"/>
      <c r="U236" s="38"/>
      <c r="V236" s="38"/>
      <c r="W236" s="38"/>
      <c r="X236" s="38"/>
      <c r="Y236" s="38"/>
      <c r="Z236" s="38"/>
      <c r="AA236" s="38"/>
      <c r="AB236" s="38"/>
      <c r="AC236" s="38"/>
      <c r="AD236" s="38"/>
      <c r="AE236" s="38"/>
      <c r="AT236" s="21" t="s">
        <v>542</v>
      </c>
      <c r="AU236" s="21" t="s">
        <v>85</v>
      </c>
    </row>
    <row r="237" spans="1:65" s="12" customFormat="1" ht="22.9" customHeight="1">
      <c r="B237" s="170"/>
      <c r="C237" s="171"/>
      <c r="D237" s="172" t="s">
        <v>71</v>
      </c>
      <c r="E237" s="184" t="s">
        <v>5818</v>
      </c>
      <c r="F237" s="184" t="s">
        <v>5819</v>
      </c>
      <c r="G237" s="171"/>
      <c r="H237" s="171"/>
      <c r="I237" s="174"/>
      <c r="J237" s="185">
        <f>BK237</f>
        <v>0</v>
      </c>
      <c r="K237" s="171"/>
      <c r="L237" s="176"/>
      <c r="M237" s="177"/>
      <c r="N237" s="178"/>
      <c r="O237" s="178"/>
      <c r="P237" s="179">
        <f>SUM(P238:P252)</f>
        <v>0</v>
      </c>
      <c r="Q237" s="178"/>
      <c r="R237" s="179">
        <f>SUM(R238:R252)</f>
        <v>3.1560699999999997</v>
      </c>
      <c r="S237" s="178"/>
      <c r="T237" s="180">
        <f>SUM(T238:T252)</f>
        <v>0</v>
      </c>
      <c r="AR237" s="181" t="s">
        <v>85</v>
      </c>
      <c r="AT237" s="182" t="s">
        <v>71</v>
      </c>
      <c r="AU237" s="182" t="s">
        <v>79</v>
      </c>
      <c r="AY237" s="181" t="s">
        <v>525</v>
      </c>
      <c r="BK237" s="183">
        <f>SUM(BK238:BK252)</f>
        <v>0</v>
      </c>
    </row>
    <row r="238" spans="1:65" s="2" customFormat="1" ht="24.2" customHeight="1">
      <c r="A238" s="38"/>
      <c r="B238" s="39"/>
      <c r="C238" s="186" t="s">
        <v>1369</v>
      </c>
      <c r="D238" s="186" t="s">
        <v>533</v>
      </c>
      <c r="E238" s="187" t="s">
        <v>5820</v>
      </c>
      <c r="F238" s="188" t="s">
        <v>5821</v>
      </c>
      <c r="G238" s="189" t="s">
        <v>651</v>
      </c>
      <c r="H238" s="190">
        <v>15</v>
      </c>
      <c r="I238" s="191"/>
      <c r="J238" s="192">
        <f>ROUND(I238*H238,2)</f>
        <v>0</v>
      </c>
      <c r="K238" s="188" t="s">
        <v>1079</v>
      </c>
      <c r="L238" s="43"/>
      <c r="M238" s="193" t="s">
        <v>19</v>
      </c>
      <c r="N238" s="194" t="s">
        <v>44</v>
      </c>
      <c r="O238" s="68"/>
      <c r="P238" s="195">
        <f>O238*H238</f>
        <v>0</v>
      </c>
      <c r="Q238" s="195">
        <v>1.7600000000000001E-2</v>
      </c>
      <c r="R238" s="195">
        <f>Q238*H238</f>
        <v>0.26400000000000001</v>
      </c>
      <c r="S238" s="195">
        <v>0</v>
      </c>
      <c r="T238" s="196">
        <f>S238*H238</f>
        <v>0</v>
      </c>
      <c r="U238" s="38"/>
      <c r="V238" s="38"/>
      <c r="W238" s="38"/>
      <c r="X238" s="38"/>
      <c r="Y238" s="38"/>
      <c r="Z238" s="38"/>
      <c r="AA238" s="38"/>
      <c r="AB238" s="38"/>
      <c r="AC238" s="38"/>
      <c r="AD238" s="38"/>
      <c r="AE238" s="38"/>
      <c r="AR238" s="197" t="s">
        <v>642</v>
      </c>
      <c r="AT238" s="197" t="s">
        <v>533</v>
      </c>
      <c r="AU238" s="197" t="s">
        <v>85</v>
      </c>
      <c r="AY238" s="21" t="s">
        <v>525</v>
      </c>
      <c r="BE238" s="198">
        <f>IF(N238="základní",J238,0)</f>
        <v>0</v>
      </c>
      <c r="BF238" s="198">
        <f>IF(N238="snížená",J238,0)</f>
        <v>0</v>
      </c>
      <c r="BG238" s="198">
        <f>IF(N238="zákl. přenesená",J238,0)</f>
        <v>0</v>
      </c>
      <c r="BH238" s="198">
        <f>IF(N238="sníž. přenesená",J238,0)</f>
        <v>0</v>
      </c>
      <c r="BI238" s="198">
        <f>IF(N238="nulová",J238,0)</f>
        <v>0</v>
      </c>
      <c r="BJ238" s="21" t="s">
        <v>85</v>
      </c>
      <c r="BK238" s="198">
        <f>ROUND(I238*H238,2)</f>
        <v>0</v>
      </c>
      <c r="BL238" s="21" t="s">
        <v>642</v>
      </c>
      <c r="BM238" s="197" t="s">
        <v>5822</v>
      </c>
    </row>
    <row r="239" spans="1:65" s="2" customFormat="1" ht="11.25">
      <c r="A239" s="38"/>
      <c r="B239" s="39"/>
      <c r="C239" s="40"/>
      <c r="D239" s="199" t="s">
        <v>542</v>
      </c>
      <c r="E239" s="40"/>
      <c r="F239" s="200" t="s">
        <v>5823</v>
      </c>
      <c r="G239" s="40"/>
      <c r="H239" s="40"/>
      <c r="I239" s="201"/>
      <c r="J239" s="40"/>
      <c r="K239" s="40"/>
      <c r="L239" s="43"/>
      <c r="M239" s="202"/>
      <c r="N239" s="203"/>
      <c r="O239" s="68"/>
      <c r="P239" s="68"/>
      <c r="Q239" s="68"/>
      <c r="R239" s="68"/>
      <c r="S239" s="68"/>
      <c r="T239" s="69"/>
      <c r="U239" s="38"/>
      <c r="V239" s="38"/>
      <c r="W239" s="38"/>
      <c r="X239" s="38"/>
      <c r="Y239" s="38"/>
      <c r="Z239" s="38"/>
      <c r="AA239" s="38"/>
      <c r="AB239" s="38"/>
      <c r="AC239" s="38"/>
      <c r="AD239" s="38"/>
      <c r="AE239" s="38"/>
      <c r="AT239" s="21" t="s">
        <v>542</v>
      </c>
      <c r="AU239" s="21" t="s">
        <v>85</v>
      </c>
    </row>
    <row r="240" spans="1:65" s="2" customFormat="1" ht="24.2" customHeight="1">
      <c r="A240" s="38"/>
      <c r="B240" s="39"/>
      <c r="C240" s="186" t="s">
        <v>1375</v>
      </c>
      <c r="D240" s="186" t="s">
        <v>533</v>
      </c>
      <c r="E240" s="187" t="s">
        <v>5824</v>
      </c>
      <c r="F240" s="188" t="s">
        <v>5825</v>
      </c>
      <c r="G240" s="189" t="s">
        <v>651</v>
      </c>
      <c r="H240" s="190">
        <v>15</v>
      </c>
      <c r="I240" s="191"/>
      <c r="J240" s="192">
        <f>ROUND(I240*H240,2)</f>
        <v>0</v>
      </c>
      <c r="K240" s="188" t="s">
        <v>19</v>
      </c>
      <c r="L240" s="43"/>
      <c r="M240" s="193" t="s">
        <v>19</v>
      </c>
      <c r="N240" s="194" t="s">
        <v>44</v>
      </c>
      <c r="O240" s="68"/>
      <c r="P240" s="195">
        <f>O240*H240</f>
        <v>0</v>
      </c>
      <c r="Q240" s="195">
        <v>3.09E-2</v>
      </c>
      <c r="R240" s="195">
        <f>Q240*H240</f>
        <v>0.46350000000000002</v>
      </c>
      <c r="S240" s="195">
        <v>0</v>
      </c>
      <c r="T240" s="196">
        <f>S240*H240</f>
        <v>0</v>
      </c>
      <c r="U240" s="38"/>
      <c r="V240" s="38"/>
      <c r="W240" s="38"/>
      <c r="X240" s="38"/>
      <c r="Y240" s="38"/>
      <c r="Z240" s="38"/>
      <c r="AA240" s="38"/>
      <c r="AB240" s="38"/>
      <c r="AC240" s="38"/>
      <c r="AD240" s="38"/>
      <c r="AE240" s="38"/>
      <c r="AR240" s="197" t="s">
        <v>642</v>
      </c>
      <c r="AT240" s="197" t="s">
        <v>533</v>
      </c>
      <c r="AU240" s="197" t="s">
        <v>85</v>
      </c>
      <c r="AY240" s="21" t="s">
        <v>525</v>
      </c>
      <c r="BE240" s="198">
        <f>IF(N240="základní",J240,0)</f>
        <v>0</v>
      </c>
      <c r="BF240" s="198">
        <f>IF(N240="snížená",J240,0)</f>
        <v>0</v>
      </c>
      <c r="BG240" s="198">
        <f>IF(N240="zákl. přenesená",J240,0)</f>
        <v>0</v>
      </c>
      <c r="BH240" s="198">
        <f>IF(N240="sníž. přenesená",J240,0)</f>
        <v>0</v>
      </c>
      <c r="BI240" s="198">
        <f>IF(N240="nulová",J240,0)</f>
        <v>0</v>
      </c>
      <c r="BJ240" s="21" t="s">
        <v>85</v>
      </c>
      <c r="BK240" s="198">
        <f>ROUND(I240*H240,2)</f>
        <v>0</v>
      </c>
      <c r="BL240" s="21" t="s">
        <v>642</v>
      </c>
      <c r="BM240" s="197" t="s">
        <v>5826</v>
      </c>
    </row>
    <row r="241" spans="1:65" s="2" customFormat="1" ht="37.9" customHeight="1">
      <c r="A241" s="38"/>
      <c r="B241" s="39"/>
      <c r="C241" s="186" t="s">
        <v>1381</v>
      </c>
      <c r="D241" s="186" t="s">
        <v>533</v>
      </c>
      <c r="E241" s="187" t="s">
        <v>5827</v>
      </c>
      <c r="F241" s="188" t="s">
        <v>5828</v>
      </c>
      <c r="G241" s="189" t="s">
        <v>128</v>
      </c>
      <c r="H241" s="190">
        <v>5900</v>
      </c>
      <c r="I241" s="191"/>
      <c r="J241" s="192">
        <f>ROUND(I241*H241,2)</f>
        <v>0</v>
      </c>
      <c r="K241" s="188" t="s">
        <v>19</v>
      </c>
      <c r="L241" s="43"/>
      <c r="M241" s="193" t="s">
        <v>19</v>
      </c>
      <c r="N241" s="194" t="s">
        <v>44</v>
      </c>
      <c r="O241" s="68"/>
      <c r="P241" s="195">
        <f>O241*H241</f>
        <v>0</v>
      </c>
      <c r="Q241" s="195">
        <v>1.1E-4</v>
      </c>
      <c r="R241" s="195">
        <f>Q241*H241</f>
        <v>0.64900000000000002</v>
      </c>
      <c r="S241" s="195">
        <v>0</v>
      </c>
      <c r="T241" s="196">
        <f>S241*H241</f>
        <v>0</v>
      </c>
      <c r="U241" s="38"/>
      <c r="V241" s="38"/>
      <c r="W241" s="38"/>
      <c r="X241" s="38"/>
      <c r="Y241" s="38"/>
      <c r="Z241" s="38"/>
      <c r="AA241" s="38"/>
      <c r="AB241" s="38"/>
      <c r="AC241" s="38"/>
      <c r="AD241" s="38"/>
      <c r="AE241" s="38"/>
      <c r="AR241" s="197" t="s">
        <v>642</v>
      </c>
      <c r="AT241" s="197" t="s">
        <v>533</v>
      </c>
      <c r="AU241" s="197" t="s">
        <v>85</v>
      </c>
      <c r="AY241" s="21" t="s">
        <v>525</v>
      </c>
      <c r="BE241" s="198">
        <f>IF(N241="základní",J241,0)</f>
        <v>0</v>
      </c>
      <c r="BF241" s="198">
        <f>IF(N241="snížená",J241,0)</f>
        <v>0</v>
      </c>
      <c r="BG241" s="198">
        <f>IF(N241="zákl. přenesená",J241,0)</f>
        <v>0</v>
      </c>
      <c r="BH241" s="198">
        <f>IF(N241="sníž. přenesená",J241,0)</f>
        <v>0</v>
      </c>
      <c r="BI241" s="198">
        <f>IF(N241="nulová",J241,0)</f>
        <v>0</v>
      </c>
      <c r="BJ241" s="21" t="s">
        <v>85</v>
      </c>
      <c r="BK241" s="198">
        <f>ROUND(I241*H241,2)</f>
        <v>0</v>
      </c>
      <c r="BL241" s="21" t="s">
        <v>642</v>
      </c>
      <c r="BM241" s="197" t="s">
        <v>5829</v>
      </c>
    </row>
    <row r="242" spans="1:65" s="2" customFormat="1" ht="24.2" customHeight="1">
      <c r="A242" s="38"/>
      <c r="B242" s="39"/>
      <c r="C242" s="186" t="s">
        <v>1398</v>
      </c>
      <c r="D242" s="186" t="s">
        <v>533</v>
      </c>
      <c r="E242" s="187" t="s">
        <v>5705</v>
      </c>
      <c r="F242" s="188" t="s">
        <v>5706</v>
      </c>
      <c r="G242" s="189" t="s">
        <v>128</v>
      </c>
      <c r="H242" s="190">
        <v>5900</v>
      </c>
      <c r="I242" s="191"/>
      <c r="J242" s="192">
        <f>ROUND(I242*H242,2)</f>
        <v>0</v>
      </c>
      <c r="K242" s="188" t="s">
        <v>1079</v>
      </c>
      <c r="L242" s="43"/>
      <c r="M242" s="193" t="s">
        <v>19</v>
      </c>
      <c r="N242" s="194" t="s">
        <v>44</v>
      </c>
      <c r="O242" s="68"/>
      <c r="P242" s="195">
        <f>O242*H242</f>
        <v>0</v>
      </c>
      <c r="Q242" s="195">
        <v>0</v>
      </c>
      <c r="R242" s="195">
        <f>Q242*H242</f>
        <v>0</v>
      </c>
      <c r="S242" s="195">
        <v>0</v>
      </c>
      <c r="T242" s="196">
        <f>S242*H242</f>
        <v>0</v>
      </c>
      <c r="U242" s="38"/>
      <c r="V242" s="38"/>
      <c r="W242" s="38"/>
      <c r="X242" s="38"/>
      <c r="Y242" s="38"/>
      <c r="Z242" s="38"/>
      <c r="AA242" s="38"/>
      <c r="AB242" s="38"/>
      <c r="AC242" s="38"/>
      <c r="AD242" s="38"/>
      <c r="AE242" s="38"/>
      <c r="AR242" s="197" t="s">
        <v>642</v>
      </c>
      <c r="AT242" s="197" t="s">
        <v>533</v>
      </c>
      <c r="AU242" s="197" t="s">
        <v>85</v>
      </c>
      <c r="AY242" s="21" t="s">
        <v>525</v>
      </c>
      <c r="BE242" s="198">
        <f>IF(N242="základní",J242,0)</f>
        <v>0</v>
      </c>
      <c r="BF242" s="198">
        <f>IF(N242="snížená",J242,0)</f>
        <v>0</v>
      </c>
      <c r="BG242" s="198">
        <f>IF(N242="zákl. přenesená",J242,0)</f>
        <v>0</v>
      </c>
      <c r="BH242" s="198">
        <f>IF(N242="sníž. přenesená",J242,0)</f>
        <v>0</v>
      </c>
      <c r="BI242" s="198">
        <f>IF(N242="nulová",J242,0)</f>
        <v>0</v>
      </c>
      <c r="BJ242" s="21" t="s">
        <v>85</v>
      </c>
      <c r="BK242" s="198">
        <f>ROUND(I242*H242,2)</f>
        <v>0</v>
      </c>
      <c r="BL242" s="21" t="s">
        <v>642</v>
      </c>
      <c r="BM242" s="197" t="s">
        <v>5830</v>
      </c>
    </row>
    <row r="243" spans="1:65" s="2" customFormat="1" ht="11.25">
      <c r="A243" s="38"/>
      <c r="B243" s="39"/>
      <c r="C243" s="40"/>
      <c r="D243" s="199" t="s">
        <v>542</v>
      </c>
      <c r="E243" s="40"/>
      <c r="F243" s="200" t="s">
        <v>5708</v>
      </c>
      <c r="G243" s="40"/>
      <c r="H243" s="40"/>
      <c r="I243" s="201"/>
      <c r="J243" s="40"/>
      <c r="K243" s="40"/>
      <c r="L243" s="43"/>
      <c r="M243" s="202"/>
      <c r="N243" s="203"/>
      <c r="O243" s="68"/>
      <c r="P243" s="68"/>
      <c r="Q243" s="68"/>
      <c r="R243" s="68"/>
      <c r="S243" s="68"/>
      <c r="T243" s="69"/>
      <c r="U243" s="38"/>
      <c r="V243" s="38"/>
      <c r="W243" s="38"/>
      <c r="X243" s="38"/>
      <c r="Y243" s="38"/>
      <c r="Z243" s="38"/>
      <c r="AA243" s="38"/>
      <c r="AB243" s="38"/>
      <c r="AC243" s="38"/>
      <c r="AD243" s="38"/>
      <c r="AE243" s="38"/>
      <c r="AT243" s="21" t="s">
        <v>542</v>
      </c>
      <c r="AU243" s="21" t="s">
        <v>85</v>
      </c>
    </row>
    <row r="244" spans="1:65" s="2" customFormat="1" ht="24.2" customHeight="1">
      <c r="A244" s="38"/>
      <c r="B244" s="39"/>
      <c r="C244" s="186" t="s">
        <v>1411</v>
      </c>
      <c r="D244" s="186" t="s">
        <v>533</v>
      </c>
      <c r="E244" s="187" t="s">
        <v>5831</v>
      </c>
      <c r="F244" s="188" t="s">
        <v>5832</v>
      </c>
      <c r="G244" s="189" t="s">
        <v>128</v>
      </c>
      <c r="H244" s="190">
        <v>110</v>
      </c>
      <c r="I244" s="191"/>
      <c r="J244" s="192">
        <f>ROUND(I244*H244,2)</f>
        <v>0</v>
      </c>
      <c r="K244" s="188" t="s">
        <v>1079</v>
      </c>
      <c r="L244" s="43"/>
      <c r="M244" s="193" t="s">
        <v>19</v>
      </c>
      <c r="N244" s="194" t="s">
        <v>44</v>
      </c>
      <c r="O244" s="68"/>
      <c r="P244" s="195">
        <f>O244*H244</f>
        <v>0</v>
      </c>
      <c r="Q244" s="195">
        <v>2.5600000000000002E-3</v>
      </c>
      <c r="R244" s="195">
        <f>Q244*H244</f>
        <v>0.28160000000000002</v>
      </c>
      <c r="S244" s="195">
        <v>0</v>
      </c>
      <c r="T244" s="196">
        <f>S244*H244</f>
        <v>0</v>
      </c>
      <c r="U244" s="38"/>
      <c r="V244" s="38"/>
      <c r="W244" s="38"/>
      <c r="X244" s="38"/>
      <c r="Y244" s="38"/>
      <c r="Z244" s="38"/>
      <c r="AA244" s="38"/>
      <c r="AB244" s="38"/>
      <c r="AC244" s="38"/>
      <c r="AD244" s="38"/>
      <c r="AE244" s="38"/>
      <c r="AR244" s="197" t="s">
        <v>642</v>
      </c>
      <c r="AT244" s="197" t="s">
        <v>533</v>
      </c>
      <c r="AU244" s="197" t="s">
        <v>85</v>
      </c>
      <c r="AY244" s="21" t="s">
        <v>525</v>
      </c>
      <c r="BE244" s="198">
        <f>IF(N244="základní",J244,0)</f>
        <v>0</v>
      </c>
      <c r="BF244" s="198">
        <f>IF(N244="snížená",J244,0)</f>
        <v>0</v>
      </c>
      <c r="BG244" s="198">
        <f>IF(N244="zákl. přenesená",J244,0)</f>
        <v>0</v>
      </c>
      <c r="BH244" s="198">
        <f>IF(N244="sníž. přenesená",J244,0)</f>
        <v>0</v>
      </c>
      <c r="BI244" s="198">
        <f>IF(N244="nulová",J244,0)</f>
        <v>0</v>
      </c>
      <c r="BJ244" s="21" t="s">
        <v>85</v>
      </c>
      <c r="BK244" s="198">
        <f>ROUND(I244*H244,2)</f>
        <v>0</v>
      </c>
      <c r="BL244" s="21" t="s">
        <v>642</v>
      </c>
      <c r="BM244" s="197" t="s">
        <v>5833</v>
      </c>
    </row>
    <row r="245" spans="1:65" s="2" customFormat="1" ht="11.25">
      <c r="A245" s="38"/>
      <c r="B245" s="39"/>
      <c r="C245" s="40"/>
      <c r="D245" s="199" t="s">
        <v>542</v>
      </c>
      <c r="E245" s="40"/>
      <c r="F245" s="200" t="s">
        <v>5834</v>
      </c>
      <c r="G245" s="40"/>
      <c r="H245" s="40"/>
      <c r="I245" s="201"/>
      <c r="J245" s="40"/>
      <c r="K245" s="40"/>
      <c r="L245" s="43"/>
      <c r="M245" s="202"/>
      <c r="N245" s="203"/>
      <c r="O245" s="68"/>
      <c r="P245" s="68"/>
      <c r="Q245" s="68"/>
      <c r="R245" s="68"/>
      <c r="S245" s="68"/>
      <c r="T245" s="69"/>
      <c r="U245" s="38"/>
      <c r="V245" s="38"/>
      <c r="W245" s="38"/>
      <c r="X245" s="38"/>
      <c r="Y245" s="38"/>
      <c r="Z245" s="38"/>
      <c r="AA245" s="38"/>
      <c r="AB245" s="38"/>
      <c r="AC245" s="38"/>
      <c r="AD245" s="38"/>
      <c r="AE245" s="38"/>
      <c r="AT245" s="21" t="s">
        <v>542</v>
      </c>
      <c r="AU245" s="21" t="s">
        <v>85</v>
      </c>
    </row>
    <row r="246" spans="1:65" s="2" customFormat="1" ht="37.9" customHeight="1">
      <c r="A246" s="38"/>
      <c r="B246" s="39"/>
      <c r="C246" s="186" t="s">
        <v>1416</v>
      </c>
      <c r="D246" s="186" t="s">
        <v>533</v>
      </c>
      <c r="E246" s="187" t="s">
        <v>5835</v>
      </c>
      <c r="F246" s="188" t="s">
        <v>5836</v>
      </c>
      <c r="G246" s="189" t="s">
        <v>132</v>
      </c>
      <c r="H246" s="190">
        <v>1145</v>
      </c>
      <c r="I246" s="191"/>
      <c r="J246" s="192">
        <f>ROUND(I246*H246,2)</f>
        <v>0</v>
      </c>
      <c r="K246" s="188" t="s">
        <v>1079</v>
      </c>
      <c r="L246" s="43"/>
      <c r="M246" s="193" t="s">
        <v>19</v>
      </c>
      <c r="N246" s="194" t="s">
        <v>44</v>
      </c>
      <c r="O246" s="68"/>
      <c r="P246" s="195">
        <f>O246*H246</f>
        <v>0</v>
      </c>
      <c r="Q246" s="195">
        <v>1.2099999999999999E-3</v>
      </c>
      <c r="R246" s="195">
        <f>Q246*H246</f>
        <v>1.3854499999999998</v>
      </c>
      <c r="S246" s="195">
        <v>0</v>
      </c>
      <c r="T246" s="196">
        <f>S246*H246</f>
        <v>0</v>
      </c>
      <c r="U246" s="38"/>
      <c r="V246" s="38"/>
      <c r="W246" s="38"/>
      <c r="X246" s="38"/>
      <c r="Y246" s="38"/>
      <c r="Z246" s="38"/>
      <c r="AA246" s="38"/>
      <c r="AB246" s="38"/>
      <c r="AC246" s="38"/>
      <c r="AD246" s="38"/>
      <c r="AE246" s="38"/>
      <c r="AR246" s="197" t="s">
        <v>642</v>
      </c>
      <c r="AT246" s="197" t="s">
        <v>533</v>
      </c>
      <c r="AU246" s="197" t="s">
        <v>85</v>
      </c>
      <c r="AY246" s="21" t="s">
        <v>525</v>
      </c>
      <c r="BE246" s="198">
        <f>IF(N246="základní",J246,0)</f>
        <v>0</v>
      </c>
      <c r="BF246" s="198">
        <f>IF(N246="snížená",J246,0)</f>
        <v>0</v>
      </c>
      <c r="BG246" s="198">
        <f>IF(N246="zákl. přenesená",J246,0)</f>
        <v>0</v>
      </c>
      <c r="BH246" s="198">
        <f>IF(N246="sníž. přenesená",J246,0)</f>
        <v>0</v>
      </c>
      <c r="BI246" s="198">
        <f>IF(N246="nulová",J246,0)</f>
        <v>0</v>
      </c>
      <c r="BJ246" s="21" t="s">
        <v>85</v>
      </c>
      <c r="BK246" s="198">
        <f>ROUND(I246*H246,2)</f>
        <v>0</v>
      </c>
      <c r="BL246" s="21" t="s">
        <v>642</v>
      </c>
      <c r="BM246" s="197" t="s">
        <v>5837</v>
      </c>
    </row>
    <row r="247" spans="1:65" s="2" customFormat="1" ht="11.25">
      <c r="A247" s="38"/>
      <c r="B247" s="39"/>
      <c r="C247" s="40"/>
      <c r="D247" s="199" t="s">
        <v>542</v>
      </c>
      <c r="E247" s="40"/>
      <c r="F247" s="200" t="s">
        <v>5838</v>
      </c>
      <c r="G247" s="40"/>
      <c r="H247" s="40"/>
      <c r="I247" s="201"/>
      <c r="J247" s="40"/>
      <c r="K247" s="40"/>
      <c r="L247" s="43"/>
      <c r="M247" s="202"/>
      <c r="N247" s="203"/>
      <c r="O247" s="68"/>
      <c r="P247" s="68"/>
      <c r="Q247" s="68"/>
      <c r="R247" s="68"/>
      <c r="S247" s="68"/>
      <c r="T247" s="69"/>
      <c r="U247" s="38"/>
      <c r="V247" s="38"/>
      <c r="W247" s="38"/>
      <c r="X247" s="38"/>
      <c r="Y247" s="38"/>
      <c r="Z247" s="38"/>
      <c r="AA247" s="38"/>
      <c r="AB247" s="38"/>
      <c r="AC247" s="38"/>
      <c r="AD247" s="38"/>
      <c r="AE247" s="38"/>
      <c r="AT247" s="21" t="s">
        <v>542</v>
      </c>
      <c r="AU247" s="21" t="s">
        <v>85</v>
      </c>
    </row>
    <row r="248" spans="1:65" s="2" customFormat="1" ht="24.2" customHeight="1">
      <c r="A248" s="38"/>
      <c r="B248" s="39"/>
      <c r="C248" s="186" t="s">
        <v>1423</v>
      </c>
      <c r="D248" s="186" t="s">
        <v>533</v>
      </c>
      <c r="E248" s="187" t="s">
        <v>5839</v>
      </c>
      <c r="F248" s="188" t="s">
        <v>5840</v>
      </c>
      <c r="G248" s="189" t="s">
        <v>651</v>
      </c>
      <c r="H248" s="190">
        <v>6</v>
      </c>
      <c r="I248" s="191"/>
      <c r="J248" s="192">
        <f>ROUND(I248*H248,2)</f>
        <v>0</v>
      </c>
      <c r="K248" s="188" t="s">
        <v>19</v>
      </c>
      <c r="L248" s="43"/>
      <c r="M248" s="193" t="s">
        <v>19</v>
      </c>
      <c r="N248" s="194" t="s">
        <v>44</v>
      </c>
      <c r="O248" s="68"/>
      <c r="P248" s="195">
        <f>O248*H248</f>
        <v>0</v>
      </c>
      <c r="Q248" s="195">
        <v>7.1199999999999996E-3</v>
      </c>
      <c r="R248" s="195">
        <f>Q248*H248</f>
        <v>4.2719999999999994E-2</v>
      </c>
      <c r="S248" s="195">
        <v>0</v>
      </c>
      <c r="T248" s="196">
        <f>S248*H248</f>
        <v>0</v>
      </c>
      <c r="U248" s="38"/>
      <c r="V248" s="38"/>
      <c r="W248" s="38"/>
      <c r="X248" s="38"/>
      <c r="Y248" s="38"/>
      <c r="Z248" s="38"/>
      <c r="AA248" s="38"/>
      <c r="AB248" s="38"/>
      <c r="AC248" s="38"/>
      <c r="AD248" s="38"/>
      <c r="AE248" s="38"/>
      <c r="AR248" s="197" t="s">
        <v>642</v>
      </c>
      <c r="AT248" s="197" t="s">
        <v>533</v>
      </c>
      <c r="AU248" s="197" t="s">
        <v>85</v>
      </c>
      <c r="AY248" s="21" t="s">
        <v>525</v>
      </c>
      <c r="BE248" s="198">
        <f>IF(N248="základní",J248,0)</f>
        <v>0</v>
      </c>
      <c r="BF248" s="198">
        <f>IF(N248="snížená",J248,0)</f>
        <v>0</v>
      </c>
      <c r="BG248" s="198">
        <f>IF(N248="zákl. přenesená",J248,0)</f>
        <v>0</v>
      </c>
      <c r="BH248" s="198">
        <f>IF(N248="sníž. přenesená",J248,0)</f>
        <v>0</v>
      </c>
      <c r="BI248" s="198">
        <f>IF(N248="nulová",J248,0)</f>
        <v>0</v>
      </c>
      <c r="BJ248" s="21" t="s">
        <v>85</v>
      </c>
      <c r="BK248" s="198">
        <f>ROUND(I248*H248,2)</f>
        <v>0</v>
      </c>
      <c r="BL248" s="21" t="s">
        <v>642</v>
      </c>
      <c r="BM248" s="197" t="s">
        <v>5841</v>
      </c>
    </row>
    <row r="249" spans="1:65" s="2" customFormat="1" ht="24.2" customHeight="1">
      <c r="A249" s="38"/>
      <c r="B249" s="39"/>
      <c r="C249" s="186" t="s">
        <v>1430</v>
      </c>
      <c r="D249" s="186" t="s">
        <v>533</v>
      </c>
      <c r="E249" s="187" t="s">
        <v>5842</v>
      </c>
      <c r="F249" s="188" t="s">
        <v>5843</v>
      </c>
      <c r="G249" s="189" t="s">
        <v>651</v>
      </c>
      <c r="H249" s="190">
        <v>1</v>
      </c>
      <c r="I249" s="191"/>
      <c r="J249" s="192">
        <f>ROUND(I249*H249,2)</f>
        <v>0</v>
      </c>
      <c r="K249" s="188" t="s">
        <v>19</v>
      </c>
      <c r="L249" s="43"/>
      <c r="M249" s="193" t="s">
        <v>19</v>
      </c>
      <c r="N249" s="194" t="s">
        <v>44</v>
      </c>
      <c r="O249" s="68"/>
      <c r="P249" s="195">
        <f>O249*H249</f>
        <v>0</v>
      </c>
      <c r="Q249" s="195">
        <v>1.5800000000000002E-2</v>
      </c>
      <c r="R249" s="195">
        <f>Q249*H249</f>
        <v>1.5800000000000002E-2</v>
      </c>
      <c r="S249" s="195">
        <v>0</v>
      </c>
      <c r="T249" s="196">
        <f>S249*H249</f>
        <v>0</v>
      </c>
      <c r="U249" s="38"/>
      <c r="V249" s="38"/>
      <c r="W249" s="38"/>
      <c r="X249" s="38"/>
      <c r="Y249" s="38"/>
      <c r="Z249" s="38"/>
      <c r="AA249" s="38"/>
      <c r="AB249" s="38"/>
      <c r="AC249" s="38"/>
      <c r="AD249" s="38"/>
      <c r="AE249" s="38"/>
      <c r="AR249" s="197" t="s">
        <v>642</v>
      </c>
      <c r="AT249" s="197" t="s">
        <v>533</v>
      </c>
      <c r="AU249" s="197" t="s">
        <v>85</v>
      </c>
      <c r="AY249" s="21" t="s">
        <v>525</v>
      </c>
      <c r="BE249" s="198">
        <f>IF(N249="základní",J249,0)</f>
        <v>0</v>
      </c>
      <c r="BF249" s="198">
        <f>IF(N249="snížená",J249,0)</f>
        <v>0</v>
      </c>
      <c r="BG249" s="198">
        <f>IF(N249="zákl. přenesená",J249,0)</f>
        <v>0</v>
      </c>
      <c r="BH249" s="198">
        <f>IF(N249="sníž. přenesená",J249,0)</f>
        <v>0</v>
      </c>
      <c r="BI249" s="198">
        <f>IF(N249="nulová",J249,0)</f>
        <v>0</v>
      </c>
      <c r="BJ249" s="21" t="s">
        <v>85</v>
      </c>
      <c r="BK249" s="198">
        <f>ROUND(I249*H249,2)</f>
        <v>0</v>
      </c>
      <c r="BL249" s="21" t="s">
        <v>642</v>
      </c>
      <c r="BM249" s="197" t="s">
        <v>5844</v>
      </c>
    </row>
    <row r="250" spans="1:65" s="2" customFormat="1" ht="24.2" customHeight="1">
      <c r="A250" s="38"/>
      <c r="B250" s="39"/>
      <c r="C250" s="186" t="s">
        <v>1440</v>
      </c>
      <c r="D250" s="186" t="s">
        <v>533</v>
      </c>
      <c r="E250" s="187" t="s">
        <v>5845</v>
      </c>
      <c r="F250" s="188" t="s">
        <v>5846</v>
      </c>
      <c r="G250" s="189" t="s">
        <v>651</v>
      </c>
      <c r="H250" s="190">
        <v>5</v>
      </c>
      <c r="I250" s="191"/>
      <c r="J250" s="192">
        <f>ROUND(I250*H250,2)</f>
        <v>0</v>
      </c>
      <c r="K250" s="188" t="s">
        <v>19</v>
      </c>
      <c r="L250" s="43"/>
      <c r="M250" s="193" t="s">
        <v>19</v>
      </c>
      <c r="N250" s="194" t="s">
        <v>44</v>
      </c>
      <c r="O250" s="68"/>
      <c r="P250" s="195">
        <f>O250*H250</f>
        <v>0</v>
      </c>
      <c r="Q250" s="195">
        <v>1.0800000000000001E-2</v>
      </c>
      <c r="R250" s="195">
        <f>Q250*H250</f>
        <v>5.4000000000000006E-2</v>
      </c>
      <c r="S250" s="195">
        <v>0</v>
      </c>
      <c r="T250" s="196">
        <f>S250*H250</f>
        <v>0</v>
      </c>
      <c r="U250" s="38"/>
      <c r="V250" s="38"/>
      <c r="W250" s="38"/>
      <c r="X250" s="38"/>
      <c r="Y250" s="38"/>
      <c r="Z250" s="38"/>
      <c r="AA250" s="38"/>
      <c r="AB250" s="38"/>
      <c r="AC250" s="38"/>
      <c r="AD250" s="38"/>
      <c r="AE250" s="38"/>
      <c r="AR250" s="197" t="s">
        <v>642</v>
      </c>
      <c r="AT250" s="197" t="s">
        <v>533</v>
      </c>
      <c r="AU250" s="197" t="s">
        <v>85</v>
      </c>
      <c r="AY250" s="21" t="s">
        <v>525</v>
      </c>
      <c r="BE250" s="198">
        <f>IF(N250="základní",J250,0)</f>
        <v>0</v>
      </c>
      <c r="BF250" s="198">
        <f>IF(N250="snížená",J250,0)</f>
        <v>0</v>
      </c>
      <c r="BG250" s="198">
        <f>IF(N250="zákl. přenesená",J250,0)</f>
        <v>0</v>
      </c>
      <c r="BH250" s="198">
        <f>IF(N250="sníž. přenesená",J250,0)</f>
        <v>0</v>
      </c>
      <c r="BI250" s="198">
        <f>IF(N250="nulová",J250,0)</f>
        <v>0</v>
      </c>
      <c r="BJ250" s="21" t="s">
        <v>85</v>
      </c>
      <c r="BK250" s="198">
        <f>ROUND(I250*H250,2)</f>
        <v>0</v>
      </c>
      <c r="BL250" s="21" t="s">
        <v>642</v>
      </c>
      <c r="BM250" s="197" t="s">
        <v>5847</v>
      </c>
    </row>
    <row r="251" spans="1:65" s="2" customFormat="1" ht="44.25" customHeight="1">
      <c r="A251" s="38"/>
      <c r="B251" s="39"/>
      <c r="C251" s="186" t="s">
        <v>1448</v>
      </c>
      <c r="D251" s="186" t="s">
        <v>533</v>
      </c>
      <c r="E251" s="187" t="s">
        <v>5848</v>
      </c>
      <c r="F251" s="188" t="s">
        <v>5849</v>
      </c>
      <c r="G251" s="189" t="s">
        <v>5558</v>
      </c>
      <c r="H251" s="280"/>
      <c r="I251" s="191"/>
      <c r="J251" s="192">
        <f>ROUND(I251*H251,2)</f>
        <v>0</v>
      </c>
      <c r="K251" s="188" t="s">
        <v>1079</v>
      </c>
      <c r="L251" s="43"/>
      <c r="M251" s="193" t="s">
        <v>19</v>
      </c>
      <c r="N251" s="194" t="s">
        <v>44</v>
      </c>
      <c r="O251" s="68"/>
      <c r="P251" s="195">
        <f>O251*H251</f>
        <v>0</v>
      </c>
      <c r="Q251" s="195">
        <v>0</v>
      </c>
      <c r="R251" s="195">
        <f>Q251*H251</f>
        <v>0</v>
      </c>
      <c r="S251" s="195">
        <v>0</v>
      </c>
      <c r="T251" s="196">
        <f>S251*H251</f>
        <v>0</v>
      </c>
      <c r="U251" s="38"/>
      <c r="V251" s="38"/>
      <c r="W251" s="38"/>
      <c r="X251" s="38"/>
      <c r="Y251" s="38"/>
      <c r="Z251" s="38"/>
      <c r="AA251" s="38"/>
      <c r="AB251" s="38"/>
      <c r="AC251" s="38"/>
      <c r="AD251" s="38"/>
      <c r="AE251" s="38"/>
      <c r="AR251" s="197" t="s">
        <v>642</v>
      </c>
      <c r="AT251" s="197" t="s">
        <v>533</v>
      </c>
      <c r="AU251" s="197" t="s">
        <v>85</v>
      </c>
      <c r="AY251" s="21" t="s">
        <v>525</v>
      </c>
      <c r="BE251" s="198">
        <f>IF(N251="základní",J251,0)</f>
        <v>0</v>
      </c>
      <c r="BF251" s="198">
        <f>IF(N251="snížená",J251,0)</f>
        <v>0</v>
      </c>
      <c r="BG251" s="198">
        <f>IF(N251="zákl. přenesená",J251,0)</f>
        <v>0</v>
      </c>
      <c r="BH251" s="198">
        <f>IF(N251="sníž. přenesená",J251,0)</f>
        <v>0</v>
      </c>
      <c r="BI251" s="198">
        <f>IF(N251="nulová",J251,0)</f>
        <v>0</v>
      </c>
      <c r="BJ251" s="21" t="s">
        <v>85</v>
      </c>
      <c r="BK251" s="198">
        <f>ROUND(I251*H251,2)</f>
        <v>0</v>
      </c>
      <c r="BL251" s="21" t="s">
        <v>642</v>
      </c>
      <c r="BM251" s="197" t="s">
        <v>5850</v>
      </c>
    </row>
    <row r="252" spans="1:65" s="2" customFormat="1" ht="11.25">
      <c r="A252" s="38"/>
      <c r="B252" s="39"/>
      <c r="C252" s="40"/>
      <c r="D252" s="199" t="s">
        <v>542</v>
      </c>
      <c r="E252" s="40"/>
      <c r="F252" s="200" t="s">
        <v>5851</v>
      </c>
      <c r="G252" s="40"/>
      <c r="H252" s="40"/>
      <c r="I252" s="201"/>
      <c r="J252" s="40"/>
      <c r="K252" s="40"/>
      <c r="L252" s="43"/>
      <c r="M252" s="202"/>
      <c r="N252" s="203"/>
      <c r="O252" s="68"/>
      <c r="P252" s="68"/>
      <c r="Q252" s="68"/>
      <c r="R252" s="68"/>
      <c r="S252" s="68"/>
      <c r="T252" s="69"/>
      <c r="U252" s="38"/>
      <c r="V252" s="38"/>
      <c r="W252" s="38"/>
      <c r="X252" s="38"/>
      <c r="Y252" s="38"/>
      <c r="Z252" s="38"/>
      <c r="AA252" s="38"/>
      <c r="AB252" s="38"/>
      <c r="AC252" s="38"/>
      <c r="AD252" s="38"/>
      <c r="AE252" s="38"/>
      <c r="AT252" s="21" t="s">
        <v>542</v>
      </c>
      <c r="AU252" s="21" t="s">
        <v>85</v>
      </c>
    </row>
    <row r="253" spans="1:65" s="12" customFormat="1" ht="22.9" customHeight="1">
      <c r="B253" s="170"/>
      <c r="C253" s="171"/>
      <c r="D253" s="172" t="s">
        <v>71</v>
      </c>
      <c r="E253" s="184" t="s">
        <v>5852</v>
      </c>
      <c r="F253" s="184" t="s">
        <v>106</v>
      </c>
      <c r="G253" s="171"/>
      <c r="H253" s="171"/>
      <c r="I253" s="174"/>
      <c r="J253" s="185">
        <f>BK253</f>
        <v>0</v>
      </c>
      <c r="K253" s="171"/>
      <c r="L253" s="176"/>
      <c r="M253" s="177"/>
      <c r="N253" s="178"/>
      <c r="O253" s="178"/>
      <c r="P253" s="179">
        <f>SUM(P254:P268)</f>
        <v>0</v>
      </c>
      <c r="Q253" s="178"/>
      <c r="R253" s="179">
        <f>SUM(R254:R268)</f>
        <v>0.495</v>
      </c>
      <c r="S253" s="178"/>
      <c r="T253" s="180">
        <f>SUM(T254:T268)</f>
        <v>0</v>
      </c>
      <c r="AR253" s="181" t="s">
        <v>85</v>
      </c>
      <c r="AT253" s="182" t="s">
        <v>71</v>
      </c>
      <c r="AU253" s="182" t="s">
        <v>79</v>
      </c>
      <c r="AY253" s="181" t="s">
        <v>525</v>
      </c>
      <c r="BK253" s="183">
        <f>SUM(BK254:BK268)</f>
        <v>0</v>
      </c>
    </row>
    <row r="254" spans="1:65" s="2" customFormat="1" ht="37.9" customHeight="1">
      <c r="A254" s="38"/>
      <c r="B254" s="39"/>
      <c r="C254" s="186" t="s">
        <v>1475</v>
      </c>
      <c r="D254" s="186" t="s">
        <v>533</v>
      </c>
      <c r="E254" s="187" t="s">
        <v>5853</v>
      </c>
      <c r="F254" s="188" t="s">
        <v>5854</v>
      </c>
      <c r="G254" s="189" t="s">
        <v>651</v>
      </c>
      <c r="H254" s="190">
        <v>1</v>
      </c>
      <c r="I254" s="191"/>
      <c r="J254" s="192">
        <f>ROUND(I254*H254,2)</f>
        <v>0</v>
      </c>
      <c r="K254" s="188" t="s">
        <v>1079</v>
      </c>
      <c r="L254" s="43"/>
      <c r="M254" s="193" t="s">
        <v>19</v>
      </c>
      <c r="N254" s="194" t="s">
        <v>44</v>
      </c>
      <c r="O254" s="68"/>
      <c r="P254" s="195">
        <f>O254*H254</f>
        <v>0</v>
      </c>
      <c r="Q254" s="195">
        <v>0</v>
      </c>
      <c r="R254" s="195">
        <f>Q254*H254</f>
        <v>0</v>
      </c>
      <c r="S254" s="195">
        <v>0</v>
      </c>
      <c r="T254" s="196">
        <f>S254*H254</f>
        <v>0</v>
      </c>
      <c r="U254" s="38"/>
      <c r="V254" s="38"/>
      <c r="W254" s="38"/>
      <c r="X254" s="38"/>
      <c r="Y254" s="38"/>
      <c r="Z254" s="38"/>
      <c r="AA254" s="38"/>
      <c r="AB254" s="38"/>
      <c r="AC254" s="38"/>
      <c r="AD254" s="38"/>
      <c r="AE254" s="38"/>
      <c r="AR254" s="197" t="s">
        <v>642</v>
      </c>
      <c r="AT254" s="197" t="s">
        <v>533</v>
      </c>
      <c r="AU254" s="197" t="s">
        <v>85</v>
      </c>
      <c r="AY254" s="21" t="s">
        <v>525</v>
      </c>
      <c r="BE254" s="198">
        <f>IF(N254="základní",J254,0)</f>
        <v>0</v>
      </c>
      <c r="BF254" s="198">
        <f>IF(N254="snížená",J254,0)</f>
        <v>0</v>
      </c>
      <c r="BG254" s="198">
        <f>IF(N254="zákl. přenesená",J254,0)</f>
        <v>0</v>
      </c>
      <c r="BH254" s="198">
        <f>IF(N254="sníž. přenesená",J254,0)</f>
        <v>0</v>
      </c>
      <c r="BI254" s="198">
        <f>IF(N254="nulová",J254,0)</f>
        <v>0</v>
      </c>
      <c r="BJ254" s="21" t="s">
        <v>85</v>
      </c>
      <c r="BK254" s="198">
        <f>ROUND(I254*H254,2)</f>
        <v>0</v>
      </c>
      <c r="BL254" s="21" t="s">
        <v>642</v>
      </c>
      <c r="BM254" s="197" t="s">
        <v>5855</v>
      </c>
    </row>
    <row r="255" spans="1:65" s="2" customFormat="1" ht="11.25">
      <c r="A255" s="38"/>
      <c r="B255" s="39"/>
      <c r="C255" s="40"/>
      <c r="D255" s="199" t="s">
        <v>542</v>
      </c>
      <c r="E255" s="40"/>
      <c r="F255" s="200" t="s">
        <v>5856</v>
      </c>
      <c r="G255" s="40"/>
      <c r="H255" s="40"/>
      <c r="I255" s="201"/>
      <c r="J255" s="40"/>
      <c r="K255" s="40"/>
      <c r="L255" s="43"/>
      <c r="M255" s="202"/>
      <c r="N255" s="203"/>
      <c r="O255" s="68"/>
      <c r="P255" s="68"/>
      <c r="Q255" s="68"/>
      <c r="R255" s="68"/>
      <c r="S255" s="68"/>
      <c r="T255" s="69"/>
      <c r="U255" s="38"/>
      <c r="V255" s="38"/>
      <c r="W255" s="38"/>
      <c r="X255" s="38"/>
      <c r="Y255" s="38"/>
      <c r="Z255" s="38"/>
      <c r="AA255" s="38"/>
      <c r="AB255" s="38"/>
      <c r="AC255" s="38"/>
      <c r="AD255" s="38"/>
      <c r="AE255" s="38"/>
      <c r="AT255" s="21" t="s">
        <v>542</v>
      </c>
      <c r="AU255" s="21" t="s">
        <v>85</v>
      </c>
    </row>
    <row r="256" spans="1:65" s="2" customFormat="1" ht="24.2" customHeight="1">
      <c r="A256" s="38"/>
      <c r="B256" s="39"/>
      <c r="C256" s="248" t="s">
        <v>1496</v>
      </c>
      <c r="D256" s="248" t="s">
        <v>369</v>
      </c>
      <c r="E256" s="249" t="s">
        <v>5857</v>
      </c>
      <c r="F256" s="250" t="s">
        <v>5858</v>
      </c>
      <c r="G256" s="251" t="s">
        <v>651</v>
      </c>
      <c r="H256" s="252">
        <v>1</v>
      </c>
      <c r="I256" s="253"/>
      <c r="J256" s="254">
        <f>ROUND(I256*H256,2)</f>
        <v>0</v>
      </c>
      <c r="K256" s="250" t="s">
        <v>19</v>
      </c>
      <c r="L256" s="255"/>
      <c r="M256" s="256" t="s">
        <v>19</v>
      </c>
      <c r="N256" s="257" t="s">
        <v>44</v>
      </c>
      <c r="O256" s="68"/>
      <c r="P256" s="195">
        <f>O256*H256</f>
        <v>0</v>
      </c>
      <c r="Q256" s="195">
        <v>0.05</v>
      </c>
      <c r="R256" s="195">
        <f>Q256*H256</f>
        <v>0.05</v>
      </c>
      <c r="S256" s="195">
        <v>0</v>
      </c>
      <c r="T256" s="196">
        <f>S256*H256</f>
        <v>0</v>
      </c>
      <c r="U256" s="38"/>
      <c r="V256" s="38"/>
      <c r="W256" s="38"/>
      <c r="X256" s="38"/>
      <c r="Y256" s="38"/>
      <c r="Z256" s="38"/>
      <c r="AA256" s="38"/>
      <c r="AB256" s="38"/>
      <c r="AC256" s="38"/>
      <c r="AD256" s="38"/>
      <c r="AE256" s="38"/>
      <c r="AR256" s="197" t="s">
        <v>839</v>
      </c>
      <c r="AT256" s="197" t="s">
        <v>369</v>
      </c>
      <c r="AU256" s="197" t="s">
        <v>85</v>
      </c>
      <c r="AY256" s="21" t="s">
        <v>525</v>
      </c>
      <c r="BE256" s="198">
        <f>IF(N256="základní",J256,0)</f>
        <v>0</v>
      </c>
      <c r="BF256" s="198">
        <f>IF(N256="snížená",J256,0)</f>
        <v>0</v>
      </c>
      <c r="BG256" s="198">
        <f>IF(N256="zákl. přenesená",J256,0)</f>
        <v>0</v>
      </c>
      <c r="BH256" s="198">
        <f>IF(N256="sníž. přenesená",J256,0)</f>
        <v>0</v>
      </c>
      <c r="BI256" s="198">
        <f>IF(N256="nulová",J256,0)</f>
        <v>0</v>
      </c>
      <c r="BJ256" s="21" t="s">
        <v>85</v>
      </c>
      <c r="BK256" s="198">
        <f>ROUND(I256*H256,2)</f>
        <v>0</v>
      </c>
      <c r="BL256" s="21" t="s">
        <v>642</v>
      </c>
      <c r="BM256" s="197" t="s">
        <v>5859</v>
      </c>
    </row>
    <row r="257" spans="1:65" s="2" customFormat="1" ht="24.2" customHeight="1">
      <c r="A257" s="38"/>
      <c r="B257" s="39"/>
      <c r="C257" s="186" t="s">
        <v>1500</v>
      </c>
      <c r="D257" s="186" t="s">
        <v>533</v>
      </c>
      <c r="E257" s="187" t="s">
        <v>5860</v>
      </c>
      <c r="F257" s="188" t="s">
        <v>5861</v>
      </c>
      <c r="G257" s="189" t="s">
        <v>651</v>
      </c>
      <c r="H257" s="190">
        <v>1</v>
      </c>
      <c r="I257" s="191"/>
      <c r="J257" s="192">
        <f>ROUND(I257*H257,2)</f>
        <v>0</v>
      </c>
      <c r="K257" s="188" t="s">
        <v>1079</v>
      </c>
      <c r="L257" s="43"/>
      <c r="M257" s="193" t="s">
        <v>19</v>
      </c>
      <c r="N257" s="194" t="s">
        <v>44</v>
      </c>
      <c r="O257" s="68"/>
      <c r="P257" s="195">
        <f>O257*H257</f>
        <v>0</v>
      </c>
      <c r="Q257" s="195">
        <v>0</v>
      </c>
      <c r="R257" s="195">
        <f>Q257*H257</f>
        <v>0</v>
      </c>
      <c r="S257" s="195">
        <v>0</v>
      </c>
      <c r="T257" s="196">
        <f>S257*H257</f>
        <v>0</v>
      </c>
      <c r="U257" s="38"/>
      <c r="V257" s="38"/>
      <c r="W257" s="38"/>
      <c r="X257" s="38"/>
      <c r="Y257" s="38"/>
      <c r="Z257" s="38"/>
      <c r="AA257" s="38"/>
      <c r="AB257" s="38"/>
      <c r="AC257" s="38"/>
      <c r="AD257" s="38"/>
      <c r="AE257" s="38"/>
      <c r="AR257" s="197" t="s">
        <v>642</v>
      </c>
      <c r="AT257" s="197" t="s">
        <v>533</v>
      </c>
      <c r="AU257" s="197" t="s">
        <v>85</v>
      </c>
      <c r="AY257" s="21" t="s">
        <v>525</v>
      </c>
      <c r="BE257" s="198">
        <f>IF(N257="základní",J257,0)</f>
        <v>0</v>
      </c>
      <c r="BF257" s="198">
        <f>IF(N257="snížená",J257,0)</f>
        <v>0</v>
      </c>
      <c r="BG257" s="198">
        <f>IF(N257="zákl. přenesená",J257,0)</f>
        <v>0</v>
      </c>
      <c r="BH257" s="198">
        <f>IF(N257="sníž. přenesená",J257,0)</f>
        <v>0</v>
      </c>
      <c r="BI257" s="198">
        <f>IF(N257="nulová",J257,0)</f>
        <v>0</v>
      </c>
      <c r="BJ257" s="21" t="s">
        <v>85</v>
      </c>
      <c r="BK257" s="198">
        <f>ROUND(I257*H257,2)</f>
        <v>0</v>
      </c>
      <c r="BL257" s="21" t="s">
        <v>642</v>
      </c>
      <c r="BM257" s="197" t="s">
        <v>5862</v>
      </c>
    </row>
    <row r="258" spans="1:65" s="2" customFormat="1" ht="11.25">
      <c r="A258" s="38"/>
      <c r="B258" s="39"/>
      <c r="C258" s="40"/>
      <c r="D258" s="199" t="s">
        <v>542</v>
      </c>
      <c r="E258" s="40"/>
      <c r="F258" s="200" t="s">
        <v>5863</v>
      </c>
      <c r="G258" s="40"/>
      <c r="H258" s="40"/>
      <c r="I258" s="201"/>
      <c r="J258" s="40"/>
      <c r="K258" s="40"/>
      <c r="L258" s="43"/>
      <c r="M258" s="202"/>
      <c r="N258" s="203"/>
      <c r="O258" s="68"/>
      <c r="P258" s="68"/>
      <c r="Q258" s="68"/>
      <c r="R258" s="68"/>
      <c r="S258" s="68"/>
      <c r="T258" s="69"/>
      <c r="U258" s="38"/>
      <c r="V258" s="38"/>
      <c r="W258" s="38"/>
      <c r="X258" s="38"/>
      <c r="Y258" s="38"/>
      <c r="Z258" s="38"/>
      <c r="AA258" s="38"/>
      <c r="AB258" s="38"/>
      <c r="AC258" s="38"/>
      <c r="AD258" s="38"/>
      <c r="AE258" s="38"/>
      <c r="AT258" s="21" t="s">
        <v>542</v>
      </c>
      <c r="AU258" s="21" t="s">
        <v>85</v>
      </c>
    </row>
    <row r="259" spans="1:65" s="2" customFormat="1" ht="21.75" customHeight="1">
      <c r="A259" s="38"/>
      <c r="B259" s="39"/>
      <c r="C259" s="248" t="s">
        <v>1516</v>
      </c>
      <c r="D259" s="248" t="s">
        <v>369</v>
      </c>
      <c r="E259" s="249" t="s">
        <v>5864</v>
      </c>
      <c r="F259" s="250" t="s">
        <v>5865</v>
      </c>
      <c r="G259" s="251" t="s">
        <v>651</v>
      </c>
      <c r="H259" s="252">
        <v>1</v>
      </c>
      <c r="I259" s="253"/>
      <c r="J259" s="254">
        <f>ROUND(I259*H259,2)</f>
        <v>0</v>
      </c>
      <c r="K259" s="250" t="s">
        <v>19</v>
      </c>
      <c r="L259" s="255"/>
      <c r="M259" s="256" t="s">
        <v>19</v>
      </c>
      <c r="N259" s="257" t="s">
        <v>44</v>
      </c>
      <c r="O259" s="68"/>
      <c r="P259" s="195">
        <f>O259*H259</f>
        <v>0</v>
      </c>
      <c r="Q259" s="195">
        <v>0.05</v>
      </c>
      <c r="R259" s="195">
        <f>Q259*H259</f>
        <v>0.05</v>
      </c>
      <c r="S259" s="195">
        <v>0</v>
      </c>
      <c r="T259" s="196">
        <f>S259*H259</f>
        <v>0</v>
      </c>
      <c r="U259" s="38"/>
      <c r="V259" s="38"/>
      <c r="W259" s="38"/>
      <c r="X259" s="38"/>
      <c r="Y259" s="38"/>
      <c r="Z259" s="38"/>
      <c r="AA259" s="38"/>
      <c r="AB259" s="38"/>
      <c r="AC259" s="38"/>
      <c r="AD259" s="38"/>
      <c r="AE259" s="38"/>
      <c r="AR259" s="197" t="s">
        <v>839</v>
      </c>
      <c r="AT259" s="197" t="s">
        <v>369</v>
      </c>
      <c r="AU259" s="197" t="s">
        <v>85</v>
      </c>
      <c r="AY259" s="21" t="s">
        <v>525</v>
      </c>
      <c r="BE259" s="198">
        <f>IF(N259="základní",J259,0)</f>
        <v>0</v>
      </c>
      <c r="BF259" s="198">
        <f>IF(N259="snížená",J259,0)</f>
        <v>0</v>
      </c>
      <c r="BG259" s="198">
        <f>IF(N259="zákl. přenesená",J259,0)</f>
        <v>0</v>
      </c>
      <c r="BH259" s="198">
        <f>IF(N259="sníž. přenesená",J259,0)</f>
        <v>0</v>
      </c>
      <c r="BI259" s="198">
        <f>IF(N259="nulová",J259,0)</f>
        <v>0</v>
      </c>
      <c r="BJ259" s="21" t="s">
        <v>85</v>
      </c>
      <c r="BK259" s="198">
        <f>ROUND(I259*H259,2)</f>
        <v>0</v>
      </c>
      <c r="BL259" s="21" t="s">
        <v>642</v>
      </c>
      <c r="BM259" s="197" t="s">
        <v>5866</v>
      </c>
    </row>
    <row r="260" spans="1:65" s="2" customFormat="1" ht="16.5" customHeight="1">
      <c r="A260" s="38"/>
      <c r="B260" s="39"/>
      <c r="C260" s="186" t="s">
        <v>1521</v>
      </c>
      <c r="D260" s="186" t="s">
        <v>533</v>
      </c>
      <c r="E260" s="187" t="s">
        <v>5867</v>
      </c>
      <c r="F260" s="188" t="s">
        <v>5868</v>
      </c>
      <c r="G260" s="189" t="s">
        <v>651</v>
      </c>
      <c r="H260" s="190">
        <v>30</v>
      </c>
      <c r="I260" s="191"/>
      <c r="J260" s="192">
        <f>ROUND(I260*H260,2)</f>
        <v>0</v>
      </c>
      <c r="K260" s="188" t="s">
        <v>1079</v>
      </c>
      <c r="L260" s="43"/>
      <c r="M260" s="193" t="s">
        <v>19</v>
      </c>
      <c r="N260" s="194" t="s">
        <v>44</v>
      </c>
      <c r="O260" s="68"/>
      <c r="P260" s="195">
        <f>O260*H260</f>
        <v>0</v>
      </c>
      <c r="Q260" s="195">
        <v>0</v>
      </c>
      <c r="R260" s="195">
        <f>Q260*H260</f>
        <v>0</v>
      </c>
      <c r="S260" s="195">
        <v>0</v>
      </c>
      <c r="T260" s="196">
        <f>S260*H260</f>
        <v>0</v>
      </c>
      <c r="U260" s="38"/>
      <c r="V260" s="38"/>
      <c r="W260" s="38"/>
      <c r="X260" s="38"/>
      <c r="Y260" s="38"/>
      <c r="Z260" s="38"/>
      <c r="AA260" s="38"/>
      <c r="AB260" s="38"/>
      <c r="AC260" s="38"/>
      <c r="AD260" s="38"/>
      <c r="AE260" s="38"/>
      <c r="AR260" s="197" t="s">
        <v>642</v>
      </c>
      <c r="AT260" s="197" t="s">
        <v>533</v>
      </c>
      <c r="AU260" s="197" t="s">
        <v>85</v>
      </c>
      <c r="AY260" s="21" t="s">
        <v>525</v>
      </c>
      <c r="BE260" s="198">
        <f>IF(N260="základní",J260,0)</f>
        <v>0</v>
      </c>
      <c r="BF260" s="198">
        <f>IF(N260="snížená",J260,0)</f>
        <v>0</v>
      </c>
      <c r="BG260" s="198">
        <f>IF(N260="zákl. přenesená",J260,0)</f>
        <v>0</v>
      </c>
      <c r="BH260" s="198">
        <f>IF(N260="sníž. přenesená",J260,0)</f>
        <v>0</v>
      </c>
      <c r="BI260" s="198">
        <f>IF(N260="nulová",J260,0)</f>
        <v>0</v>
      </c>
      <c r="BJ260" s="21" t="s">
        <v>85</v>
      </c>
      <c r="BK260" s="198">
        <f>ROUND(I260*H260,2)</f>
        <v>0</v>
      </c>
      <c r="BL260" s="21" t="s">
        <v>642</v>
      </c>
      <c r="BM260" s="197" t="s">
        <v>5869</v>
      </c>
    </row>
    <row r="261" spans="1:65" s="2" customFormat="1" ht="11.25">
      <c r="A261" s="38"/>
      <c r="B261" s="39"/>
      <c r="C261" s="40"/>
      <c r="D261" s="199" t="s">
        <v>542</v>
      </c>
      <c r="E261" s="40"/>
      <c r="F261" s="200" t="s">
        <v>5870</v>
      </c>
      <c r="G261" s="40"/>
      <c r="H261" s="40"/>
      <c r="I261" s="201"/>
      <c r="J261" s="40"/>
      <c r="K261" s="40"/>
      <c r="L261" s="43"/>
      <c r="M261" s="202"/>
      <c r="N261" s="203"/>
      <c r="O261" s="68"/>
      <c r="P261" s="68"/>
      <c r="Q261" s="68"/>
      <c r="R261" s="68"/>
      <c r="S261" s="68"/>
      <c r="T261" s="69"/>
      <c r="U261" s="38"/>
      <c r="V261" s="38"/>
      <c r="W261" s="38"/>
      <c r="X261" s="38"/>
      <c r="Y261" s="38"/>
      <c r="Z261" s="38"/>
      <c r="AA261" s="38"/>
      <c r="AB261" s="38"/>
      <c r="AC261" s="38"/>
      <c r="AD261" s="38"/>
      <c r="AE261" s="38"/>
      <c r="AT261" s="21" t="s">
        <v>542</v>
      </c>
      <c r="AU261" s="21" t="s">
        <v>85</v>
      </c>
    </row>
    <row r="262" spans="1:65" s="2" customFormat="1" ht="16.5" customHeight="1">
      <c r="A262" s="38"/>
      <c r="B262" s="39"/>
      <c r="C262" s="248" t="s">
        <v>1526</v>
      </c>
      <c r="D262" s="248" t="s">
        <v>369</v>
      </c>
      <c r="E262" s="249" t="s">
        <v>5871</v>
      </c>
      <c r="F262" s="250" t="s">
        <v>5872</v>
      </c>
      <c r="G262" s="251" t="s">
        <v>651</v>
      </c>
      <c r="H262" s="252">
        <v>20</v>
      </c>
      <c r="I262" s="253"/>
      <c r="J262" s="254">
        <f>ROUND(I262*H262,2)</f>
        <v>0</v>
      </c>
      <c r="K262" s="250" t="s">
        <v>19</v>
      </c>
      <c r="L262" s="255"/>
      <c r="M262" s="256" t="s">
        <v>19</v>
      </c>
      <c r="N262" s="257" t="s">
        <v>44</v>
      </c>
      <c r="O262" s="68"/>
      <c r="P262" s="195">
        <f>O262*H262</f>
        <v>0</v>
      </c>
      <c r="Q262" s="195">
        <v>1.2699999999999999E-2</v>
      </c>
      <c r="R262" s="195">
        <f>Q262*H262</f>
        <v>0.254</v>
      </c>
      <c r="S262" s="195">
        <v>0</v>
      </c>
      <c r="T262" s="196">
        <f>S262*H262</f>
        <v>0</v>
      </c>
      <c r="U262" s="38"/>
      <c r="V262" s="38"/>
      <c r="W262" s="38"/>
      <c r="X262" s="38"/>
      <c r="Y262" s="38"/>
      <c r="Z262" s="38"/>
      <c r="AA262" s="38"/>
      <c r="AB262" s="38"/>
      <c r="AC262" s="38"/>
      <c r="AD262" s="38"/>
      <c r="AE262" s="38"/>
      <c r="AR262" s="197" t="s">
        <v>839</v>
      </c>
      <c r="AT262" s="197" t="s">
        <v>369</v>
      </c>
      <c r="AU262" s="197" t="s">
        <v>85</v>
      </c>
      <c r="AY262" s="21" t="s">
        <v>525</v>
      </c>
      <c r="BE262" s="198">
        <f>IF(N262="základní",J262,0)</f>
        <v>0</v>
      </c>
      <c r="BF262" s="198">
        <f>IF(N262="snížená",J262,0)</f>
        <v>0</v>
      </c>
      <c r="BG262" s="198">
        <f>IF(N262="zákl. přenesená",J262,0)</f>
        <v>0</v>
      </c>
      <c r="BH262" s="198">
        <f>IF(N262="sníž. přenesená",J262,0)</f>
        <v>0</v>
      </c>
      <c r="BI262" s="198">
        <f>IF(N262="nulová",J262,0)</f>
        <v>0</v>
      </c>
      <c r="BJ262" s="21" t="s">
        <v>85</v>
      </c>
      <c r="BK262" s="198">
        <f>ROUND(I262*H262,2)</f>
        <v>0</v>
      </c>
      <c r="BL262" s="21" t="s">
        <v>642</v>
      </c>
      <c r="BM262" s="197" t="s">
        <v>5873</v>
      </c>
    </row>
    <row r="263" spans="1:65" s="2" customFormat="1" ht="16.5" customHeight="1">
      <c r="A263" s="38"/>
      <c r="B263" s="39"/>
      <c r="C263" s="248" t="s">
        <v>1531</v>
      </c>
      <c r="D263" s="248" t="s">
        <v>369</v>
      </c>
      <c r="E263" s="249" t="s">
        <v>5874</v>
      </c>
      <c r="F263" s="250" t="s">
        <v>5875</v>
      </c>
      <c r="G263" s="251" t="s">
        <v>651</v>
      </c>
      <c r="H263" s="252">
        <v>10</v>
      </c>
      <c r="I263" s="253"/>
      <c r="J263" s="254">
        <f>ROUND(I263*H263,2)</f>
        <v>0</v>
      </c>
      <c r="K263" s="250" t="s">
        <v>19</v>
      </c>
      <c r="L263" s="255"/>
      <c r="M263" s="256" t="s">
        <v>19</v>
      </c>
      <c r="N263" s="257" t="s">
        <v>44</v>
      </c>
      <c r="O263" s="68"/>
      <c r="P263" s="195">
        <f>O263*H263</f>
        <v>0</v>
      </c>
      <c r="Q263" s="195">
        <v>1.2699999999999999E-2</v>
      </c>
      <c r="R263" s="195">
        <f>Q263*H263</f>
        <v>0.127</v>
      </c>
      <c r="S263" s="195">
        <v>0</v>
      </c>
      <c r="T263" s="196">
        <f>S263*H263</f>
        <v>0</v>
      </c>
      <c r="U263" s="38"/>
      <c r="V263" s="38"/>
      <c r="W263" s="38"/>
      <c r="X263" s="38"/>
      <c r="Y263" s="38"/>
      <c r="Z263" s="38"/>
      <c r="AA263" s="38"/>
      <c r="AB263" s="38"/>
      <c r="AC263" s="38"/>
      <c r="AD263" s="38"/>
      <c r="AE263" s="38"/>
      <c r="AR263" s="197" t="s">
        <v>839</v>
      </c>
      <c r="AT263" s="197" t="s">
        <v>369</v>
      </c>
      <c r="AU263" s="197" t="s">
        <v>85</v>
      </c>
      <c r="AY263" s="21" t="s">
        <v>525</v>
      </c>
      <c r="BE263" s="198">
        <f>IF(N263="základní",J263,0)</f>
        <v>0</v>
      </c>
      <c r="BF263" s="198">
        <f>IF(N263="snížená",J263,0)</f>
        <v>0</v>
      </c>
      <c r="BG263" s="198">
        <f>IF(N263="zákl. přenesená",J263,0)</f>
        <v>0</v>
      </c>
      <c r="BH263" s="198">
        <f>IF(N263="sníž. přenesená",J263,0)</f>
        <v>0</v>
      </c>
      <c r="BI263" s="198">
        <f>IF(N263="nulová",J263,0)</f>
        <v>0</v>
      </c>
      <c r="BJ263" s="21" t="s">
        <v>85</v>
      </c>
      <c r="BK263" s="198">
        <f>ROUND(I263*H263,2)</f>
        <v>0</v>
      </c>
      <c r="BL263" s="21" t="s">
        <v>642</v>
      </c>
      <c r="BM263" s="197" t="s">
        <v>5876</v>
      </c>
    </row>
    <row r="264" spans="1:65" s="2" customFormat="1" ht="24.2" customHeight="1">
      <c r="A264" s="38"/>
      <c r="B264" s="39"/>
      <c r="C264" s="186" t="s">
        <v>1547</v>
      </c>
      <c r="D264" s="186" t="s">
        <v>533</v>
      </c>
      <c r="E264" s="187" t="s">
        <v>5877</v>
      </c>
      <c r="F264" s="188" t="s">
        <v>5878</v>
      </c>
      <c r="G264" s="189" t="s">
        <v>128</v>
      </c>
      <c r="H264" s="190">
        <v>14</v>
      </c>
      <c r="I264" s="191"/>
      <c r="J264" s="192">
        <f>ROUND(I264*H264,2)</f>
        <v>0</v>
      </c>
      <c r="K264" s="188" t="s">
        <v>1079</v>
      </c>
      <c r="L264" s="43"/>
      <c r="M264" s="193" t="s">
        <v>19</v>
      </c>
      <c r="N264" s="194" t="s">
        <v>44</v>
      </c>
      <c r="O264" s="68"/>
      <c r="P264" s="195">
        <f>O264*H264</f>
        <v>0</v>
      </c>
      <c r="Q264" s="195">
        <v>0</v>
      </c>
      <c r="R264" s="195">
        <f>Q264*H264</f>
        <v>0</v>
      </c>
      <c r="S264" s="195">
        <v>0</v>
      </c>
      <c r="T264" s="196">
        <f>S264*H264</f>
        <v>0</v>
      </c>
      <c r="U264" s="38"/>
      <c r="V264" s="38"/>
      <c r="W264" s="38"/>
      <c r="X264" s="38"/>
      <c r="Y264" s="38"/>
      <c r="Z264" s="38"/>
      <c r="AA264" s="38"/>
      <c r="AB264" s="38"/>
      <c r="AC264" s="38"/>
      <c r="AD264" s="38"/>
      <c r="AE264" s="38"/>
      <c r="AR264" s="197" t="s">
        <v>642</v>
      </c>
      <c r="AT264" s="197" t="s">
        <v>533</v>
      </c>
      <c r="AU264" s="197" t="s">
        <v>85</v>
      </c>
      <c r="AY264" s="21" t="s">
        <v>525</v>
      </c>
      <c r="BE264" s="198">
        <f>IF(N264="základní",J264,0)</f>
        <v>0</v>
      </c>
      <c r="BF264" s="198">
        <f>IF(N264="snížená",J264,0)</f>
        <v>0</v>
      </c>
      <c r="BG264" s="198">
        <f>IF(N264="zákl. přenesená",J264,0)</f>
        <v>0</v>
      </c>
      <c r="BH264" s="198">
        <f>IF(N264="sníž. přenesená",J264,0)</f>
        <v>0</v>
      </c>
      <c r="BI264" s="198">
        <f>IF(N264="nulová",J264,0)</f>
        <v>0</v>
      </c>
      <c r="BJ264" s="21" t="s">
        <v>85</v>
      </c>
      <c r="BK264" s="198">
        <f>ROUND(I264*H264,2)</f>
        <v>0</v>
      </c>
      <c r="BL264" s="21" t="s">
        <v>642</v>
      </c>
      <c r="BM264" s="197" t="s">
        <v>5879</v>
      </c>
    </row>
    <row r="265" spans="1:65" s="2" customFormat="1" ht="11.25">
      <c r="A265" s="38"/>
      <c r="B265" s="39"/>
      <c r="C265" s="40"/>
      <c r="D265" s="199" t="s">
        <v>542</v>
      </c>
      <c r="E265" s="40"/>
      <c r="F265" s="200" t="s">
        <v>5880</v>
      </c>
      <c r="G265" s="40"/>
      <c r="H265" s="40"/>
      <c r="I265" s="201"/>
      <c r="J265" s="40"/>
      <c r="K265" s="40"/>
      <c r="L265" s="43"/>
      <c r="M265" s="202"/>
      <c r="N265" s="203"/>
      <c r="O265" s="68"/>
      <c r="P265" s="68"/>
      <c r="Q265" s="68"/>
      <c r="R265" s="68"/>
      <c r="S265" s="68"/>
      <c r="T265" s="69"/>
      <c r="U265" s="38"/>
      <c r="V265" s="38"/>
      <c r="W265" s="38"/>
      <c r="X265" s="38"/>
      <c r="Y265" s="38"/>
      <c r="Z265" s="38"/>
      <c r="AA265" s="38"/>
      <c r="AB265" s="38"/>
      <c r="AC265" s="38"/>
      <c r="AD265" s="38"/>
      <c r="AE265" s="38"/>
      <c r="AT265" s="21" t="s">
        <v>542</v>
      </c>
      <c r="AU265" s="21" t="s">
        <v>85</v>
      </c>
    </row>
    <row r="266" spans="1:65" s="2" customFormat="1" ht="24.2" customHeight="1">
      <c r="A266" s="38"/>
      <c r="B266" s="39"/>
      <c r="C266" s="248" t="s">
        <v>1552</v>
      </c>
      <c r="D266" s="248" t="s">
        <v>369</v>
      </c>
      <c r="E266" s="249" t="s">
        <v>5881</v>
      </c>
      <c r="F266" s="250" t="s">
        <v>5882</v>
      </c>
      <c r="G266" s="251" t="s">
        <v>128</v>
      </c>
      <c r="H266" s="252">
        <v>14</v>
      </c>
      <c r="I266" s="253"/>
      <c r="J266" s="254">
        <f>ROUND(I266*H266,2)</f>
        <v>0</v>
      </c>
      <c r="K266" s="250" t="s">
        <v>1079</v>
      </c>
      <c r="L266" s="255"/>
      <c r="M266" s="256" t="s">
        <v>19</v>
      </c>
      <c r="N266" s="257" t="s">
        <v>44</v>
      </c>
      <c r="O266" s="68"/>
      <c r="P266" s="195">
        <f>O266*H266</f>
        <v>0</v>
      </c>
      <c r="Q266" s="195">
        <v>1E-3</v>
      </c>
      <c r="R266" s="195">
        <f>Q266*H266</f>
        <v>1.4E-2</v>
      </c>
      <c r="S266" s="195">
        <v>0</v>
      </c>
      <c r="T266" s="196">
        <f>S266*H266</f>
        <v>0</v>
      </c>
      <c r="U266" s="38"/>
      <c r="V266" s="38"/>
      <c r="W266" s="38"/>
      <c r="X266" s="38"/>
      <c r="Y266" s="38"/>
      <c r="Z266" s="38"/>
      <c r="AA266" s="38"/>
      <c r="AB266" s="38"/>
      <c r="AC266" s="38"/>
      <c r="AD266" s="38"/>
      <c r="AE266" s="38"/>
      <c r="AR266" s="197" t="s">
        <v>839</v>
      </c>
      <c r="AT266" s="197" t="s">
        <v>369</v>
      </c>
      <c r="AU266" s="197" t="s">
        <v>85</v>
      </c>
      <c r="AY266" s="21" t="s">
        <v>525</v>
      </c>
      <c r="BE266" s="198">
        <f>IF(N266="základní",J266,0)</f>
        <v>0</v>
      </c>
      <c r="BF266" s="198">
        <f>IF(N266="snížená",J266,0)</f>
        <v>0</v>
      </c>
      <c r="BG266" s="198">
        <f>IF(N266="zákl. přenesená",J266,0)</f>
        <v>0</v>
      </c>
      <c r="BH266" s="198">
        <f>IF(N266="sníž. přenesená",J266,0)</f>
        <v>0</v>
      </c>
      <c r="BI266" s="198">
        <f>IF(N266="nulová",J266,0)</f>
        <v>0</v>
      </c>
      <c r="BJ266" s="21" t="s">
        <v>85</v>
      </c>
      <c r="BK266" s="198">
        <f>ROUND(I266*H266,2)</f>
        <v>0</v>
      </c>
      <c r="BL266" s="21" t="s">
        <v>642</v>
      </c>
      <c r="BM266" s="197" t="s">
        <v>5883</v>
      </c>
    </row>
    <row r="267" spans="1:65" s="2" customFormat="1" ht="44.25" customHeight="1">
      <c r="A267" s="38"/>
      <c r="B267" s="39"/>
      <c r="C267" s="186" t="s">
        <v>1558</v>
      </c>
      <c r="D267" s="186" t="s">
        <v>533</v>
      </c>
      <c r="E267" s="187" t="s">
        <v>5884</v>
      </c>
      <c r="F267" s="188" t="s">
        <v>5885</v>
      </c>
      <c r="G267" s="189" t="s">
        <v>5558</v>
      </c>
      <c r="H267" s="280"/>
      <c r="I267" s="191"/>
      <c r="J267" s="192">
        <f>ROUND(I267*H267,2)</f>
        <v>0</v>
      </c>
      <c r="K267" s="188" t="s">
        <v>1079</v>
      </c>
      <c r="L267" s="43"/>
      <c r="M267" s="193" t="s">
        <v>19</v>
      </c>
      <c r="N267" s="194" t="s">
        <v>44</v>
      </c>
      <c r="O267" s="68"/>
      <c r="P267" s="195">
        <f>O267*H267</f>
        <v>0</v>
      </c>
      <c r="Q267" s="195">
        <v>0</v>
      </c>
      <c r="R267" s="195">
        <f>Q267*H267</f>
        <v>0</v>
      </c>
      <c r="S267" s="195">
        <v>0</v>
      </c>
      <c r="T267" s="196">
        <f>S267*H267</f>
        <v>0</v>
      </c>
      <c r="U267" s="38"/>
      <c r="V267" s="38"/>
      <c r="W267" s="38"/>
      <c r="X267" s="38"/>
      <c r="Y267" s="38"/>
      <c r="Z267" s="38"/>
      <c r="AA267" s="38"/>
      <c r="AB267" s="38"/>
      <c r="AC267" s="38"/>
      <c r="AD267" s="38"/>
      <c r="AE267" s="38"/>
      <c r="AR267" s="197" t="s">
        <v>642</v>
      </c>
      <c r="AT267" s="197" t="s">
        <v>533</v>
      </c>
      <c r="AU267" s="197" t="s">
        <v>85</v>
      </c>
      <c r="AY267" s="21" t="s">
        <v>525</v>
      </c>
      <c r="BE267" s="198">
        <f>IF(N267="základní",J267,0)</f>
        <v>0</v>
      </c>
      <c r="BF267" s="198">
        <f>IF(N267="snížená",J267,0)</f>
        <v>0</v>
      </c>
      <c r="BG267" s="198">
        <f>IF(N267="zákl. přenesená",J267,0)</f>
        <v>0</v>
      </c>
      <c r="BH267" s="198">
        <f>IF(N267="sníž. přenesená",J267,0)</f>
        <v>0</v>
      </c>
      <c r="BI267" s="198">
        <f>IF(N267="nulová",J267,0)</f>
        <v>0</v>
      </c>
      <c r="BJ267" s="21" t="s">
        <v>85</v>
      </c>
      <c r="BK267" s="198">
        <f>ROUND(I267*H267,2)</f>
        <v>0</v>
      </c>
      <c r="BL267" s="21" t="s">
        <v>642</v>
      </c>
      <c r="BM267" s="197" t="s">
        <v>5886</v>
      </c>
    </row>
    <row r="268" spans="1:65" s="2" customFormat="1" ht="11.25">
      <c r="A268" s="38"/>
      <c r="B268" s="39"/>
      <c r="C268" s="40"/>
      <c r="D268" s="199" t="s">
        <v>542</v>
      </c>
      <c r="E268" s="40"/>
      <c r="F268" s="200" t="s">
        <v>5887</v>
      </c>
      <c r="G268" s="40"/>
      <c r="H268" s="40"/>
      <c r="I268" s="201"/>
      <c r="J268" s="40"/>
      <c r="K268" s="40"/>
      <c r="L268" s="43"/>
      <c r="M268" s="202"/>
      <c r="N268" s="203"/>
      <c r="O268" s="68"/>
      <c r="P268" s="68"/>
      <c r="Q268" s="68"/>
      <c r="R268" s="68"/>
      <c r="S268" s="68"/>
      <c r="T268" s="69"/>
      <c r="U268" s="38"/>
      <c r="V268" s="38"/>
      <c r="W268" s="38"/>
      <c r="X268" s="38"/>
      <c r="Y268" s="38"/>
      <c r="Z268" s="38"/>
      <c r="AA268" s="38"/>
      <c r="AB268" s="38"/>
      <c r="AC268" s="38"/>
      <c r="AD268" s="38"/>
      <c r="AE268" s="38"/>
      <c r="AT268" s="21" t="s">
        <v>542</v>
      </c>
      <c r="AU268" s="21" t="s">
        <v>85</v>
      </c>
    </row>
    <row r="269" spans="1:65" s="12" customFormat="1" ht="22.9" customHeight="1">
      <c r="B269" s="170"/>
      <c r="C269" s="171"/>
      <c r="D269" s="172" t="s">
        <v>71</v>
      </c>
      <c r="E269" s="184" t="s">
        <v>5888</v>
      </c>
      <c r="F269" s="184" t="s">
        <v>5889</v>
      </c>
      <c r="G269" s="171"/>
      <c r="H269" s="171"/>
      <c r="I269" s="174"/>
      <c r="J269" s="185">
        <f>BK269</f>
        <v>0</v>
      </c>
      <c r="K269" s="171"/>
      <c r="L269" s="176"/>
      <c r="M269" s="177"/>
      <c r="N269" s="178"/>
      <c r="O269" s="178"/>
      <c r="P269" s="179">
        <f>SUM(P270:P273)</f>
        <v>0</v>
      </c>
      <c r="Q269" s="178"/>
      <c r="R269" s="179">
        <f>SUM(R270:R273)</f>
        <v>1.0960000000000001E-2</v>
      </c>
      <c r="S269" s="178"/>
      <c r="T269" s="180">
        <f>SUM(T270:T273)</f>
        <v>0</v>
      </c>
      <c r="AR269" s="181" t="s">
        <v>85</v>
      </c>
      <c r="AT269" s="182" t="s">
        <v>71</v>
      </c>
      <c r="AU269" s="182" t="s">
        <v>79</v>
      </c>
      <c r="AY269" s="181" t="s">
        <v>525</v>
      </c>
      <c r="BK269" s="183">
        <f>SUM(BK270:BK273)</f>
        <v>0</v>
      </c>
    </row>
    <row r="270" spans="1:65" s="2" customFormat="1" ht="24.2" customHeight="1">
      <c r="A270" s="38"/>
      <c r="B270" s="39"/>
      <c r="C270" s="186" t="s">
        <v>1565</v>
      </c>
      <c r="D270" s="186" t="s">
        <v>533</v>
      </c>
      <c r="E270" s="187" t="s">
        <v>5890</v>
      </c>
      <c r="F270" s="188" t="s">
        <v>5891</v>
      </c>
      <c r="G270" s="189" t="s">
        <v>128</v>
      </c>
      <c r="H270" s="190">
        <v>142</v>
      </c>
      <c r="I270" s="191"/>
      <c r="J270" s="192">
        <f>ROUND(I270*H270,2)</f>
        <v>0</v>
      </c>
      <c r="K270" s="188" t="s">
        <v>1079</v>
      </c>
      <c r="L270" s="43"/>
      <c r="M270" s="193" t="s">
        <v>19</v>
      </c>
      <c r="N270" s="194" t="s">
        <v>44</v>
      </c>
      <c r="O270" s="68"/>
      <c r="P270" s="195">
        <f>O270*H270</f>
        <v>0</v>
      </c>
      <c r="Q270" s="195">
        <v>2.0000000000000002E-5</v>
      </c>
      <c r="R270" s="195">
        <f>Q270*H270</f>
        <v>2.8400000000000001E-3</v>
      </c>
      <c r="S270" s="195">
        <v>0</v>
      </c>
      <c r="T270" s="196">
        <f>S270*H270</f>
        <v>0</v>
      </c>
      <c r="U270" s="38"/>
      <c r="V270" s="38"/>
      <c r="W270" s="38"/>
      <c r="X270" s="38"/>
      <c r="Y270" s="38"/>
      <c r="Z270" s="38"/>
      <c r="AA270" s="38"/>
      <c r="AB270" s="38"/>
      <c r="AC270" s="38"/>
      <c r="AD270" s="38"/>
      <c r="AE270" s="38"/>
      <c r="AR270" s="197" t="s">
        <v>642</v>
      </c>
      <c r="AT270" s="197" t="s">
        <v>533</v>
      </c>
      <c r="AU270" s="197" t="s">
        <v>85</v>
      </c>
      <c r="AY270" s="21" t="s">
        <v>525</v>
      </c>
      <c r="BE270" s="198">
        <f>IF(N270="základní",J270,0)</f>
        <v>0</v>
      </c>
      <c r="BF270" s="198">
        <f>IF(N270="snížená",J270,0)</f>
        <v>0</v>
      </c>
      <c r="BG270" s="198">
        <f>IF(N270="zákl. přenesená",J270,0)</f>
        <v>0</v>
      </c>
      <c r="BH270" s="198">
        <f>IF(N270="sníž. přenesená",J270,0)</f>
        <v>0</v>
      </c>
      <c r="BI270" s="198">
        <f>IF(N270="nulová",J270,0)</f>
        <v>0</v>
      </c>
      <c r="BJ270" s="21" t="s">
        <v>85</v>
      </c>
      <c r="BK270" s="198">
        <f>ROUND(I270*H270,2)</f>
        <v>0</v>
      </c>
      <c r="BL270" s="21" t="s">
        <v>642</v>
      </c>
      <c r="BM270" s="197" t="s">
        <v>5892</v>
      </c>
    </row>
    <row r="271" spans="1:65" s="2" customFormat="1" ht="11.25">
      <c r="A271" s="38"/>
      <c r="B271" s="39"/>
      <c r="C271" s="40"/>
      <c r="D271" s="199" t="s">
        <v>542</v>
      </c>
      <c r="E271" s="40"/>
      <c r="F271" s="200" t="s">
        <v>5893</v>
      </c>
      <c r="G271" s="40"/>
      <c r="H271" s="40"/>
      <c r="I271" s="201"/>
      <c r="J271" s="40"/>
      <c r="K271" s="40"/>
      <c r="L271" s="43"/>
      <c r="M271" s="202"/>
      <c r="N271" s="203"/>
      <c r="O271" s="68"/>
      <c r="P271" s="68"/>
      <c r="Q271" s="68"/>
      <c r="R271" s="68"/>
      <c r="S271" s="68"/>
      <c r="T271" s="69"/>
      <c r="U271" s="38"/>
      <c r="V271" s="38"/>
      <c r="W271" s="38"/>
      <c r="X271" s="38"/>
      <c r="Y271" s="38"/>
      <c r="Z271" s="38"/>
      <c r="AA271" s="38"/>
      <c r="AB271" s="38"/>
      <c r="AC271" s="38"/>
      <c r="AD271" s="38"/>
      <c r="AE271" s="38"/>
      <c r="AT271" s="21" t="s">
        <v>542</v>
      </c>
      <c r="AU271" s="21" t="s">
        <v>85</v>
      </c>
    </row>
    <row r="272" spans="1:65" s="2" customFormat="1" ht="37.9" customHeight="1">
      <c r="A272" s="38"/>
      <c r="B272" s="39"/>
      <c r="C272" s="186" t="s">
        <v>1615</v>
      </c>
      <c r="D272" s="186" t="s">
        <v>533</v>
      </c>
      <c r="E272" s="187" t="s">
        <v>5894</v>
      </c>
      <c r="F272" s="188" t="s">
        <v>5895</v>
      </c>
      <c r="G272" s="189" t="s">
        <v>128</v>
      </c>
      <c r="H272" s="190">
        <v>203</v>
      </c>
      <c r="I272" s="191"/>
      <c r="J272" s="192">
        <f>ROUND(I272*H272,2)</f>
        <v>0</v>
      </c>
      <c r="K272" s="188" t="s">
        <v>1079</v>
      </c>
      <c r="L272" s="43"/>
      <c r="M272" s="193" t="s">
        <v>19</v>
      </c>
      <c r="N272" s="194" t="s">
        <v>44</v>
      </c>
      <c r="O272" s="68"/>
      <c r="P272" s="195">
        <f>O272*H272</f>
        <v>0</v>
      </c>
      <c r="Q272" s="195">
        <v>4.0000000000000003E-5</v>
      </c>
      <c r="R272" s="195">
        <f>Q272*H272</f>
        <v>8.1200000000000005E-3</v>
      </c>
      <c r="S272" s="195">
        <v>0</v>
      </c>
      <c r="T272" s="196">
        <f>S272*H272</f>
        <v>0</v>
      </c>
      <c r="U272" s="38"/>
      <c r="V272" s="38"/>
      <c r="W272" s="38"/>
      <c r="X272" s="38"/>
      <c r="Y272" s="38"/>
      <c r="Z272" s="38"/>
      <c r="AA272" s="38"/>
      <c r="AB272" s="38"/>
      <c r="AC272" s="38"/>
      <c r="AD272" s="38"/>
      <c r="AE272" s="38"/>
      <c r="AR272" s="197" t="s">
        <v>642</v>
      </c>
      <c r="AT272" s="197" t="s">
        <v>533</v>
      </c>
      <c r="AU272" s="197" t="s">
        <v>85</v>
      </c>
      <c r="AY272" s="21" t="s">
        <v>525</v>
      </c>
      <c r="BE272" s="198">
        <f>IF(N272="základní",J272,0)</f>
        <v>0</v>
      </c>
      <c r="BF272" s="198">
        <f>IF(N272="snížená",J272,0)</f>
        <v>0</v>
      </c>
      <c r="BG272" s="198">
        <f>IF(N272="zákl. přenesená",J272,0)</f>
        <v>0</v>
      </c>
      <c r="BH272" s="198">
        <f>IF(N272="sníž. přenesená",J272,0)</f>
        <v>0</v>
      </c>
      <c r="BI272" s="198">
        <f>IF(N272="nulová",J272,0)</f>
        <v>0</v>
      </c>
      <c r="BJ272" s="21" t="s">
        <v>85</v>
      </c>
      <c r="BK272" s="198">
        <f>ROUND(I272*H272,2)</f>
        <v>0</v>
      </c>
      <c r="BL272" s="21" t="s">
        <v>642</v>
      </c>
      <c r="BM272" s="197" t="s">
        <v>5896</v>
      </c>
    </row>
    <row r="273" spans="1:65" s="2" customFormat="1" ht="11.25">
      <c r="A273" s="38"/>
      <c r="B273" s="39"/>
      <c r="C273" s="40"/>
      <c r="D273" s="199" t="s">
        <v>542</v>
      </c>
      <c r="E273" s="40"/>
      <c r="F273" s="200" t="s">
        <v>5897</v>
      </c>
      <c r="G273" s="40"/>
      <c r="H273" s="40"/>
      <c r="I273" s="201"/>
      <c r="J273" s="40"/>
      <c r="K273" s="40"/>
      <c r="L273" s="43"/>
      <c r="M273" s="202"/>
      <c r="N273" s="203"/>
      <c r="O273" s="68"/>
      <c r="P273" s="68"/>
      <c r="Q273" s="68"/>
      <c r="R273" s="68"/>
      <c r="S273" s="68"/>
      <c r="T273" s="69"/>
      <c r="U273" s="38"/>
      <c r="V273" s="38"/>
      <c r="W273" s="38"/>
      <c r="X273" s="38"/>
      <c r="Y273" s="38"/>
      <c r="Z273" s="38"/>
      <c r="AA273" s="38"/>
      <c r="AB273" s="38"/>
      <c r="AC273" s="38"/>
      <c r="AD273" s="38"/>
      <c r="AE273" s="38"/>
      <c r="AT273" s="21" t="s">
        <v>542</v>
      </c>
      <c r="AU273" s="21" t="s">
        <v>85</v>
      </c>
    </row>
    <row r="274" spans="1:65" s="12" customFormat="1" ht="25.9" customHeight="1">
      <c r="B274" s="170"/>
      <c r="C274" s="171"/>
      <c r="D274" s="172" t="s">
        <v>71</v>
      </c>
      <c r="E274" s="173" t="s">
        <v>5898</v>
      </c>
      <c r="F274" s="173" t="s">
        <v>5899</v>
      </c>
      <c r="G274" s="171"/>
      <c r="H274" s="171"/>
      <c r="I274" s="174"/>
      <c r="J274" s="175">
        <f>BK274</f>
        <v>0</v>
      </c>
      <c r="K274" s="171"/>
      <c r="L274" s="176"/>
      <c r="M274" s="177"/>
      <c r="N274" s="178"/>
      <c r="O274" s="178"/>
      <c r="P274" s="179">
        <f>SUM(P275:P276)</f>
        <v>0</v>
      </c>
      <c r="Q274" s="178"/>
      <c r="R274" s="179">
        <f>SUM(R275:R276)</f>
        <v>0</v>
      </c>
      <c r="S274" s="178"/>
      <c r="T274" s="180">
        <f>SUM(T275:T276)</f>
        <v>0</v>
      </c>
      <c r="AR274" s="181" t="s">
        <v>537</v>
      </c>
      <c r="AT274" s="182" t="s">
        <v>71</v>
      </c>
      <c r="AU274" s="182" t="s">
        <v>72</v>
      </c>
      <c r="AY274" s="181" t="s">
        <v>525</v>
      </c>
      <c r="BK274" s="183">
        <f>SUM(BK275:BK276)</f>
        <v>0</v>
      </c>
    </row>
    <row r="275" spans="1:65" s="2" customFormat="1" ht="37.9" customHeight="1">
      <c r="A275" s="38"/>
      <c r="B275" s="39"/>
      <c r="C275" s="186" t="s">
        <v>1646</v>
      </c>
      <c r="D275" s="186" t="s">
        <v>533</v>
      </c>
      <c r="E275" s="187" t="s">
        <v>5900</v>
      </c>
      <c r="F275" s="188" t="s">
        <v>5901</v>
      </c>
      <c r="G275" s="189" t="s">
        <v>5902</v>
      </c>
      <c r="H275" s="190">
        <v>120</v>
      </c>
      <c r="I275" s="191"/>
      <c r="J275" s="192">
        <f>ROUND(I275*H275,2)</f>
        <v>0</v>
      </c>
      <c r="K275" s="188" t="s">
        <v>1079</v>
      </c>
      <c r="L275" s="43"/>
      <c r="M275" s="193" t="s">
        <v>19</v>
      </c>
      <c r="N275" s="194" t="s">
        <v>44</v>
      </c>
      <c r="O275" s="68"/>
      <c r="P275" s="195">
        <f>O275*H275</f>
        <v>0</v>
      </c>
      <c r="Q275" s="195">
        <v>0</v>
      </c>
      <c r="R275" s="195">
        <f>Q275*H275</f>
        <v>0</v>
      </c>
      <c r="S275" s="195">
        <v>0</v>
      </c>
      <c r="T275" s="196">
        <f>S275*H275</f>
        <v>0</v>
      </c>
      <c r="U275" s="38"/>
      <c r="V275" s="38"/>
      <c r="W275" s="38"/>
      <c r="X275" s="38"/>
      <c r="Y275" s="38"/>
      <c r="Z275" s="38"/>
      <c r="AA275" s="38"/>
      <c r="AB275" s="38"/>
      <c r="AC275" s="38"/>
      <c r="AD275" s="38"/>
      <c r="AE275" s="38"/>
      <c r="AR275" s="197" t="s">
        <v>4563</v>
      </c>
      <c r="AT275" s="197" t="s">
        <v>533</v>
      </c>
      <c r="AU275" s="197" t="s">
        <v>79</v>
      </c>
      <c r="AY275" s="21" t="s">
        <v>525</v>
      </c>
      <c r="BE275" s="198">
        <f>IF(N275="základní",J275,0)</f>
        <v>0</v>
      </c>
      <c r="BF275" s="198">
        <f>IF(N275="snížená",J275,0)</f>
        <v>0</v>
      </c>
      <c r="BG275" s="198">
        <f>IF(N275="zákl. přenesená",J275,0)</f>
        <v>0</v>
      </c>
      <c r="BH275" s="198">
        <f>IF(N275="sníž. přenesená",J275,0)</f>
        <v>0</v>
      </c>
      <c r="BI275" s="198">
        <f>IF(N275="nulová",J275,0)</f>
        <v>0</v>
      </c>
      <c r="BJ275" s="21" t="s">
        <v>85</v>
      </c>
      <c r="BK275" s="198">
        <f>ROUND(I275*H275,2)</f>
        <v>0</v>
      </c>
      <c r="BL275" s="21" t="s">
        <v>4563</v>
      </c>
      <c r="BM275" s="197" t="s">
        <v>5903</v>
      </c>
    </row>
    <row r="276" spans="1:65" s="2" customFormat="1" ht="11.25">
      <c r="A276" s="38"/>
      <c r="B276" s="39"/>
      <c r="C276" s="40"/>
      <c r="D276" s="199" t="s">
        <v>542</v>
      </c>
      <c r="E276" s="40"/>
      <c r="F276" s="200" t="s">
        <v>5904</v>
      </c>
      <c r="G276" s="40"/>
      <c r="H276" s="40"/>
      <c r="I276" s="201"/>
      <c r="J276" s="40"/>
      <c r="K276" s="40"/>
      <c r="L276" s="43"/>
      <c r="M276" s="202"/>
      <c r="N276" s="203"/>
      <c r="O276" s="68"/>
      <c r="P276" s="68"/>
      <c r="Q276" s="68"/>
      <c r="R276" s="68"/>
      <c r="S276" s="68"/>
      <c r="T276" s="69"/>
      <c r="U276" s="38"/>
      <c r="V276" s="38"/>
      <c r="W276" s="38"/>
      <c r="X276" s="38"/>
      <c r="Y276" s="38"/>
      <c r="Z276" s="38"/>
      <c r="AA276" s="38"/>
      <c r="AB276" s="38"/>
      <c r="AC276" s="38"/>
      <c r="AD276" s="38"/>
      <c r="AE276" s="38"/>
      <c r="AT276" s="21" t="s">
        <v>542</v>
      </c>
      <c r="AU276" s="21" t="s">
        <v>79</v>
      </c>
    </row>
    <row r="277" spans="1:65" s="12" customFormat="1" ht="25.9" customHeight="1">
      <c r="B277" s="170"/>
      <c r="C277" s="171"/>
      <c r="D277" s="172" t="s">
        <v>71</v>
      </c>
      <c r="E277" s="173" t="s">
        <v>114</v>
      </c>
      <c r="F277" s="173" t="s">
        <v>5905</v>
      </c>
      <c r="G277" s="171"/>
      <c r="H277" s="171"/>
      <c r="I277" s="174"/>
      <c r="J277" s="175">
        <f>BK277</f>
        <v>0</v>
      </c>
      <c r="K277" s="171"/>
      <c r="L277" s="176"/>
      <c r="M277" s="177"/>
      <c r="N277" s="178"/>
      <c r="O277" s="178"/>
      <c r="P277" s="179">
        <f>P278+P281+P284</f>
        <v>0</v>
      </c>
      <c r="Q277" s="178"/>
      <c r="R277" s="179">
        <f>R278+R281+R284</f>
        <v>0</v>
      </c>
      <c r="S277" s="178"/>
      <c r="T277" s="180">
        <f>T278+T281+T284</f>
        <v>0</v>
      </c>
      <c r="AR277" s="181" t="s">
        <v>646</v>
      </c>
      <c r="AT277" s="182" t="s">
        <v>71</v>
      </c>
      <c r="AU277" s="182" t="s">
        <v>72</v>
      </c>
      <c r="AY277" s="181" t="s">
        <v>525</v>
      </c>
      <c r="BK277" s="183">
        <f>BK278+BK281+BK284</f>
        <v>0</v>
      </c>
    </row>
    <row r="278" spans="1:65" s="12" customFormat="1" ht="22.9" customHeight="1">
      <c r="B278" s="170"/>
      <c r="C278" s="171"/>
      <c r="D278" s="172" t="s">
        <v>71</v>
      </c>
      <c r="E278" s="184" t="s">
        <v>5906</v>
      </c>
      <c r="F278" s="184" t="s">
        <v>5907</v>
      </c>
      <c r="G278" s="171"/>
      <c r="H278" s="171"/>
      <c r="I278" s="174"/>
      <c r="J278" s="185">
        <f>BK278</f>
        <v>0</v>
      </c>
      <c r="K278" s="171"/>
      <c r="L278" s="176"/>
      <c r="M278" s="177"/>
      <c r="N278" s="178"/>
      <c r="O278" s="178"/>
      <c r="P278" s="179">
        <f>SUM(P279:P280)</f>
        <v>0</v>
      </c>
      <c r="Q278" s="178"/>
      <c r="R278" s="179">
        <f>SUM(R279:R280)</f>
        <v>0</v>
      </c>
      <c r="S278" s="178"/>
      <c r="T278" s="180">
        <f>SUM(T279:T280)</f>
        <v>0</v>
      </c>
      <c r="AR278" s="181" t="s">
        <v>646</v>
      </c>
      <c r="AT278" s="182" t="s">
        <v>71</v>
      </c>
      <c r="AU278" s="182" t="s">
        <v>79</v>
      </c>
      <c r="AY278" s="181" t="s">
        <v>525</v>
      </c>
      <c r="BK278" s="183">
        <f>SUM(BK279:BK280)</f>
        <v>0</v>
      </c>
    </row>
    <row r="279" spans="1:65" s="2" customFormat="1" ht="16.5" customHeight="1">
      <c r="A279" s="38"/>
      <c r="B279" s="39"/>
      <c r="C279" s="186" t="s">
        <v>1651</v>
      </c>
      <c r="D279" s="186" t="s">
        <v>533</v>
      </c>
      <c r="E279" s="187" t="s">
        <v>5908</v>
      </c>
      <c r="F279" s="188" t="s">
        <v>5909</v>
      </c>
      <c r="G279" s="189" t="s">
        <v>3392</v>
      </c>
      <c r="H279" s="190">
        <v>1</v>
      </c>
      <c r="I279" s="191"/>
      <c r="J279" s="192">
        <f>ROUND(I279*H279,2)</f>
        <v>0</v>
      </c>
      <c r="K279" s="188" t="s">
        <v>1079</v>
      </c>
      <c r="L279" s="43"/>
      <c r="M279" s="193" t="s">
        <v>19</v>
      </c>
      <c r="N279" s="194" t="s">
        <v>44</v>
      </c>
      <c r="O279" s="68"/>
      <c r="P279" s="195">
        <f>O279*H279</f>
        <v>0</v>
      </c>
      <c r="Q279" s="195">
        <v>0</v>
      </c>
      <c r="R279" s="195">
        <f>Q279*H279</f>
        <v>0</v>
      </c>
      <c r="S279" s="195">
        <v>0</v>
      </c>
      <c r="T279" s="196">
        <f>S279*H279</f>
        <v>0</v>
      </c>
      <c r="U279" s="38"/>
      <c r="V279" s="38"/>
      <c r="W279" s="38"/>
      <c r="X279" s="38"/>
      <c r="Y279" s="38"/>
      <c r="Z279" s="38"/>
      <c r="AA279" s="38"/>
      <c r="AB279" s="38"/>
      <c r="AC279" s="38"/>
      <c r="AD279" s="38"/>
      <c r="AE279" s="38"/>
      <c r="AR279" s="197" t="s">
        <v>5910</v>
      </c>
      <c r="AT279" s="197" t="s">
        <v>533</v>
      </c>
      <c r="AU279" s="197" t="s">
        <v>85</v>
      </c>
      <c r="AY279" s="21" t="s">
        <v>525</v>
      </c>
      <c r="BE279" s="198">
        <f>IF(N279="základní",J279,0)</f>
        <v>0</v>
      </c>
      <c r="BF279" s="198">
        <f>IF(N279="snížená",J279,0)</f>
        <v>0</v>
      </c>
      <c r="BG279" s="198">
        <f>IF(N279="zákl. přenesená",J279,0)</f>
        <v>0</v>
      </c>
      <c r="BH279" s="198">
        <f>IF(N279="sníž. přenesená",J279,0)</f>
        <v>0</v>
      </c>
      <c r="BI279" s="198">
        <f>IF(N279="nulová",J279,0)</f>
        <v>0</v>
      </c>
      <c r="BJ279" s="21" t="s">
        <v>85</v>
      </c>
      <c r="BK279" s="198">
        <f>ROUND(I279*H279,2)</f>
        <v>0</v>
      </c>
      <c r="BL279" s="21" t="s">
        <v>5910</v>
      </c>
      <c r="BM279" s="197" t="s">
        <v>5911</v>
      </c>
    </row>
    <row r="280" spans="1:65" s="2" customFormat="1" ht="11.25">
      <c r="A280" s="38"/>
      <c r="B280" s="39"/>
      <c r="C280" s="40"/>
      <c r="D280" s="199" t="s">
        <v>542</v>
      </c>
      <c r="E280" s="40"/>
      <c r="F280" s="200" t="s">
        <v>5912</v>
      </c>
      <c r="G280" s="40"/>
      <c r="H280" s="40"/>
      <c r="I280" s="201"/>
      <c r="J280" s="40"/>
      <c r="K280" s="40"/>
      <c r="L280" s="43"/>
      <c r="M280" s="202"/>
      <c r="N280" s="203"/>
      <c r="O280" s="68"/>
      <c r="P280" s="68"/>
      <c r="Q280" s="68"/>
      <c r="R280" s="68"/>
      <c r="S280" s="68"/>
      <c r="T280" s="69"/>
      <c r="U280" s="38"/>
      <c r="V280" s="38"/>
      <c r="W280" s="38"/>
      <c r="X280" s="38"/>
      <c r="Y280" s="38"/>
      <c r="Z280" s="38"/>
      <c r="AA280" s="38"/>
      <c r="AB280" s="38"/>
      <c r="AC280" s="38"/>
      <c r="AD280" s="38"/>
      <c r="AE280" s="38"/>
      <c r="AT280" s="21" t="s">
        <v>542</v>
      </c>
      <c r="AU280" s="21" t="s">
        <v>85</v>
      </c>
    </row>
    <row r="281" spans="1:65" s="12" customFormat="1" ht="22.9" customHeight="1">
      <c r="B281" s="170"/>
      <c r="C281" s="171"/>
      <c r="D281" s="172" t="s">
        <v>71</v>
      </c>
      <c r="E281" s="184" t="s">
        <v>5913</v>
      </c>
      <c r="F281" s="184" t="s">
        <v>5914</v>
      </c>
      <c r="G281" s="171"/>
      <c r="H281" s="171"/>
      <c r="I281" s="174"/>
      <c r="J281" s="185">
        <f>BK281</f>
        <v>0</v>
      </c>
      <c r="K281" s="171"/>
      <c r="L281" s="176"/>
      <c r="M281" s="177"/>
      <c r="N281" s="178"/>
      <c r="O281" s="178"/>
      <c r="P281" s="179">
        <f>SUM(P282:P283)</f>
        <v>0</v>
      </c>
      <c r="Q281" s="178"/>
      <c r="R281" s="179">
        <f>SUM(R282:R283)</f>
        <v>0</v>
      </c>
      <c r="S281" s="178"/>
      <c r="T281" s="180">
        <f>SUM(T282:T283)</f>
        <v>0</v>
      </c>
      <c r="AR281" s="181" t="s">
        <v>646</v>
      </c>
      <c r="AT281" s="182" t="s">
        <v>71</v>
      </c>
      <c r="AU281" s="182" t="s">
        <v>79</v>
      </c>
      <c r="AY281" s="181" t="s">
        <v>525</v>
      </c>
      <c r="BK281" s="183">
        <f>SUM(BK282:BK283)</f>
        <v>0</v>
      </c>
    </row>
    <row r="282" spans="1:65" s="2" customFormat="1" ht="37.9" customHeight="1">
      <c r="A282" s="38"/>
      <c r="B282" s="39"/>
      <c r="C282" s="186" t="s">
        <v>1678</v>
      </c>
      <c r="D282" s="186" t="s">
        <v>533</v>
      </c>
      <c r="E282" s="187" t="s">
        <v>5915</v>
      </c>
      <c r="F282" s="188" t="s">
        <v>5916</v>
      </c>
      <c r="G282" s="189" t="s">
        <v>3392</v>
      </c>
      <c r="H282" s="190">
        <v>1</v>
      </c>
      <c r="I282" s="191"/>
      <c r="J282" s="192">
        <f>ROUND(I282*H282,2)</f>
        <v>0</v>
      </c>
      <c r="K282" s="188" t="s">
        <v>19</v>
      </c>
      <c r="L282" s="43"/>
      <c r="M282" s="193" t="s">
        <v>19</v>
      </c>
      <c r="N282" s="194" t="s">
        <v>44</v>
      </c>
      <c r="O282" s="68"/>
      <c r="P282" s="195">
        <f>O282*H282</f>
        <v>0</v>
      </c>
      <c r="Q282" s="195">
        <v>0</v>
      </c>
      <c r="R282" s="195">
        <f>Q282*H282</f>
        <v>0</v>
      </c>
      <c r="S282" s="195">
        <v>0</v>
      </c>
      <c r="T282" s="196">
        <f>S282*H282</f>
        <v>0</v>
      </c>
      <c r="U282" s="38"/>
      <c r="V282" s="38"/>
      <c r="W282" s="38"/>
      <c r="X282" s="38"/>
      <c r="Y282" s="38"/>
      <c r="Z282" s="38"/>
      <c r="AA282" s="38"/>
      <c r="AB282" s="38"/>
      <c r="AC282" s="38"/>
      <c r="AD282" s="38"/>
      <c r="AE282" s="38"/>
      <c r="AR282" s="197" t="s">
        <v>5910</v>
      </c>
      <c r="AT282" s="197" t="s">
        <v>533</v>
      </c>
      <c r="AU282" s="197" t="s">
        <v>85</v>
      </c>
      <c r="AY282" s="21" t="s">
        <v>525</v>
      </c>
      <c r="BE282" s="198">
        <f>IF(N282="základní",J282,0)</f>
        <v>0</v>
      </c>
      <c r="BF282" s="198">
        <f>IF(N282="snížená",J282,0)</f>
        <v>0</v>
      </c>
      <c r="BG282" s="198">
        <f>IF(N282="zákl. přenesená",J282,0)</f>
        <v>0</v>
      </c>
      <c r="BH282" s="198">
        <f>IF(N282="sníž. přenesená",J282,0)</f>
        <v>0</v>
      </c>
      <c r="BI282" s="198">
        <f>IF(N282="nulová",J282,0)</f>
        <v>0</v>
      </c>
      <c r="BJ282" s="21" t="s">
        <v>85</v>
      </c>
      <c r="BK282" s="198">
        <f>ROUND(I282*H282,2)</f>
        <v>0</v>
      </c>
      <c r="BL282" s="21" t="s">
        <v>5910</v>
      </c>
      <c r="BM282" s="197" t="s">
        <v>5917</v>
      </c>
    </row>
    <row r="283" spans="1:65" s="2" customFormat="1" ht="33" customHeight="1">
      <c r="A283" s="38"/>
      <c r="B283" s="39"/>
      <c r="C283" s="186" t="s">
        <v>1683</v>
      </c>
      <c r="D283" s="186" t="s">
        <v>533</v>
      </c>
      <c r="E283" s="187" t="s">
        <v>5918</v>
      </c>
      <c r="F283" s="188" t="s">
        <v>5919</v>
      </c>
      <c r="G283" s="189" t="s">
        <v>3392</v>
      </c>
      <c r="H283" s="190">
        <v>1</v>
      </c>
      <c r="I283" s="191"/>
      <c r="J283" s="192">
        <f>ROUND(I283*H283,2)</f>
        <v>0</v>
      </c>
      <c r="K283" s="188" t="s">
        <v>19</v>
      </c>
      <c r="L283" s="43"/>
      <c r="M283" s="193" t="s">
        <v>19</v>
      </c>
      <c r="N283" s="194" t="s">
        <v>44</v>
      </c>
      <c r="O283" s="68"/>
      <c r="P283" s="195">
        <f>O283*H283</f>
        <v>0</v>
      </c>
      <c r="Q283" s="195">
        <v>0</v>
      </c>
      <c r="R283" s="195">
        <f>Q283*H283</f>
        <v>0</v>
      </c>
      <c r="S283" s="195">
        <v>0</v>
      </c>
      <c r="T283" s="196">
        <f>S283*H283</f>
        <v>0</v>
      </c>
      <c r="U283" s="38"/>
      <c r="V283" s="38"/>
      <c r="W283" s="38"/>
      <c r="X283" s="38"/>
      <c r="Y283" s="38"/>
      <c r="Z283" s="38"/>
      <c r="AA283" s="38"/>
      <c r="AB283" s="38"/>
      <c r="AC283" s="38"/>
      <c r="AD283" s="38"/>
      <c r="AE283" s="38"/>
      <c r="AR283" s="197" t="s">
        <v>5910</v>
      </c>
      <c r="AT283" s="197" t="s">
        <v>533</v>
      </c>
      <c r="AU283" s="197" t="s">
        <v>85</v>
      </c>
      <c r="AY283" s="21" t="s">
        <v>525</v>
      </c>
      <c r="BE283" s="198">
        <f>IF(N283="základní",J283,0)</f>
        <v>0</v>
      </c>
      <c r="BF283" s="198">
        <f>IF(N283="snížená",J283,0)</f>
        <v>0</v>
      </c>
      <c r="BG283" s="198">
        <f>IF(N283="zákl. přenesená",J283,0)</f>
        <v>0</v>
      </c>
      <c r="BH283" s="198">
        <f>IF(N283="sníž. přenesená",J283,0)</f>
        <v>0</v>
      </c>
      <c r="BI283" s="198">
        <f>IF(N283="nulová",J283,0)</f>
        <v>0</v>
      </c>
      <c r="BJ283" s="21" t="s">
        <v>85</v>
      </c>
      <c r="BK283" s="198">
        <f>ROUND(I283*H283,2)</f>
        <v>0</v>
      </c>
      <c r="BL283" s="21" t="s">
        <v>5910</v>
      </c>
      <c r="BM283" s="197" t="s">
        <v>5920</v>
      </c>
    </row>
    <row r="284" spans="1:65" s="12" customFormat="1" ht="22.9" customHeight="1">
      <c r="B284" s="170"/>
      <c r="C284" s="171"/>
      <c r="D284" s="172" t="s">
        <v>71</v>
      </c>
      <c r="E284" s="184" t="s">
        <v>5921</v>
      </c>
      <c r="F284" s="184" t="s">
        <v>5922</v>
      </c>
      <c r="G284" s="171"/>
      <c r="H284" s="171"/>
      <c r="I284" s="174"/>
      <c r="J284" s="185">
        <f>BK284</f>
        <v>0</v>
      </c>
      <c r="K284" s="171"/>
      <c r="L284" s="176"/>
      <c r="M284" s="177"/>
      <c r="N284" s="178"/>
      <c r="O284" s="178"/>
      <c r="P284" s="179">
        <f>SUM(P285:P286)</f>
        <v>0</v>
      </c>
      <c r="Q284" s="178"/>
      <c r="R284" s="179">
        <f>SUM(R285:R286)</f>
        <v>0</v>
      </c>
      <c r="S284" s="178"/>
      <c r="T284" s="180">
        <f>SUM(T285:T286)</f>
        <v>0</v>
      </c>
      <c r="AR284" s="181" t="s">
        <v>646</v>
      </c>
      <c r="AT284" s="182" t="s">
        <v>71</v>
      </c>
      <c r="AU284" s="182" t="s">
        <v>79</v>
      </c>
      <c r="AY284" s="181" t="s">
        <v>525</v>
      </c>
      <c r="BK284" s="183">
        <f>SUM(BK285:BK286)</f>
        <v>0</v>
      </c>
    </row>
    <row r="285" spans="1:65" s="2" customFormat="1" ht="16.5" customHeight="1">
      <c r="A285" s="38"/>
      <c r="B285" s="39"/>
      <c r="C285" s="186" t="s">
        <v>1689</v>
      </c>
      <c r="D285" s="186" t="s">
        <v>533</v>
      </c>
      <c r="E285" s="187" t="s">
        <v>5923</v>
      </c>
      <c r="F285" s="188" t="s">
        <v>5924</v>
      </c>
      <c r="G285" s="189" t="s">
        <v>3392</v>
      </c>
      <c r="H285" s="190">
        <v>1</v>
      </c>
      <c r="I285" s="191"/>
      <c r="J285" s="192">
        <f>ROUND(I285*H285,2)</f>
        <v>0</v>
      </c>
      <c r="K285" s="188" t="s">
        <v>19</v>
      </c>
      <c r="L285" s="43"/>
      <c r="M285" s="193" t="s">
        <v>19</v>
      </c>
      <c r="N285" s="194" t="s">
        <v>44</v>
      </c>
      <c r="O285" s="68"/>
      <c r="P285" s="195">
        <f>O285*H285</f>
        <v>0</v>
      </c>
      <c r="Q285" s="195">
        <v>0</v>
      </c>
      <c r="R285" s="195">
        <f>Q285*H285</f>
        <v>0</v>
      </c>
      <c r="S285" s="195">
        <v>0</v>
      </c>
      <c r="T285" s="196">
        <f>S285*H285</f>
        <v>0</v>
      </c>
      <c r="U285" s="38"/>
      <c r="V285" s="38"/>
      <c r="W285" s="38"/>
      <c r="X285" s="38"/>
      <c r="Y285" s="38"/>
      <c r="Z285" s="38"/>
      <c r="AA285" s="38"/>
      <c r="AB285" s="38"/>
      <c r="AC285" s="38"/>
      <c r="AD285" s="38"/>
      <c r="AE285" s="38"/>
      <c r="AR285" s="197" t="s">
        <v>5910</v>
      </c>
      <c r="AT285" s="197" t="s">
        <v>533</v>
      </c>
      <c r="AU285" s="197" t="s">
        <v>85</v>
      </c>
      <c r="AY285" s="21" t="s">
        <v>525</v>
      </c>
      <c r="BE285" s="198">
        <f>IF(N285="základní",J285,0)</f>
        <v>0</v>
      </c>
      <c r="BF285" s="198">
        <f>IF(N285="snížená",J285,0)</f>
        <v>0</v>
      </c>
      <c r="BG285" s="198">
        <f>IF(N285="zákl. přenesená",J285,0)</f>
        <v>0</v>
      </c>
      <c r="BH285" s="198">
        <f>IF(N285="sníž. přenesená",J285,0)</f>
        <v>0</v>
      </c>
      <c r="BI285" s="198">
        <f>IF(N285="nulová",J285,0)</f>
        <v>0</v>
      </c>
      <c r="BJ285" s="21" t="s">
        <v>85</v>
      </c>
      <c r="BK285" s="198">
        <f>ROUND(I285*H285,2)</f>
        <v>0</v>
      </c>
      <c r="BL285" s="21" t="s">
        <v>5910</v>
      </c>
      <c r="BM285" s="197" t="s">
        <v>5925</v>
      </c>
    </row>
    <row r="286" spans="1:65" s="2" customFormat="1" ht="24.2" customHeight="1">
      <c r="A286" s="38"/>
      <c r="B286" s="39"/>
      <c r="C286" s="186" t="s">
        <v>1697</v>
      </c>
      <c r="D286" s="186" t="s">
        <v>533</v>
      </c>
      <c r="E286" s="187" t="s">
        <v>5926</v>
      </c>
      <c r="F286" s="188" t="s">
        <v>5927</v>
      </c>
      <c r="G286" s="189" t="s">
        <v>3392</v>
      </c>
      <c r="H286" s="190">
        <v>1</v>
      </c>
      <c r="I286" s="191"/>
      <c r="J286" s="192">
        <f>ROUND(I286*H286,2)</f>
        <v>0</v>
      </c>
      <c r="K286" s="188" t="s">
        <v>19</v>
      </c>
      <c r="L286" s="43"/>
      <c r="M286" s="276" t="s">
        <v>19</v>
      </c>
      <c r="N286" s="277" t="s">
        <v>44</v>
      </c>
      <c r="O286" s="261"/>
      <c r="P286" s="278">
        <f>O286*H286</f>
        <v>0</v>
      </c>
      <c r="Q286" s="278">
        <v>0</v>
      </c>
      <c r="R286" s="278">
        <f>Q286*H286</f>
        <v>0</v>
      </c>
      <c r="S286" s="278">
        <v>0</v>
      </c>
      <c r="T286" s="279">
        <f>S286*H286</f>
        <v>0</v>
      </c>
      <c r="U286" s="38"/>
      <c r="V286" s="38"/>
      <c r="W286" s="38"/>
      <c r="X286" s="38"/>
      <c r="Y286" s="38"/>
      <c r="Z286" s="38"/>
      <c r="AA286" s="38"/>
      <c r="AB286" s="38"/>
      <c r="AC286" s="38"/>
      <c r="AD286" s="38"/>
      <c r="AE286" s="38"/>
      <c r="AR286" s="197" t="s">
        <v>5910</v>
      </c>
      <c r="AT286" s="197" t="s">
        <v>533</v>
      </c>
      <c r="AU286" s="197" t="s">
        <v>85</v>
      </c>
      <c r="AY286" s="21" t="s">
        <v>525</v>
      </c>
      <c r="BE286" s="198">
        <f>IF(N286="základní",J286,0)</f>
        <v>0</v>
      </c>
      <c r="BF286" s="198">
        <f>IF(N286="snížená",J286,0)</f>
        <v>0</v>
      </c>
      <c r="BG286" s="198">
        <f>IF(N286="zákl. přenesená",J286,0)</f>
        <v>0</v>
      </c>
      <c r="BH286" s="198">
        <f>IF(N286="sníž. přenesená",J286,0)</f>
        <v>0</v>
      </c>
      <c r="BI286" s="198">
        <f>IF(N286="nulová",J286,0)</f>
        <v>0</v>
      </c>
      <c r="BJ286" s="21" t="s">
        <v>85</v>
      </c>
      <c r="BK286" s="198">
        <f>ROUND(I286*H286,2)</f>
        <v>0</v>
      </c>
      <c r="BL286" s="21" t="s">
        <v>5910</v>
      </c>
      <c r="BM286" s="197" t="s">
        <v>5928</v>
      </c>
    </row>
    <row r="287" spans="1:65" s="2" customFormat="1" ht="6.95" customHeight="1">
      <c r="A287" s="38"/>
      <c r="B287" s="51"/>
      <c r="C287" s="52"/>
      <c r="D287" s="52"/>
      <c r="E287" s="52"/>
      <c r="F287" s="52"/>
      <c r="G287" s="52"/>
      <c r="H287" s="52"/>
      <c r="I287" s="52"/>
      <c r="J287" s="52"/>
      <c r="K287" s="52"/>
      <c r="L287" s="43"/>
      <c r="M287" s="38"/>
      <c r="O287" s="38"/>
      <c r="P287" s="38"/>
      <c r="Q287" s="38"/>
      <c r="R287" s="38"/>
      <c r="S287" s="38"/>
      <c r="T287" s="38"/>
      <c r="U287" s="38"/>
      <c r="V287" s="38"/>
      <c r="W287" s="38"/>
      <c r="X287" s="38"/>
      <c r="Y287" s="38"/>
      <c r="Z287" s="38"/>
      <c r="AA287" s="38"/>
      <c r="AB287" s="38"/>
      <c r="AC287" s="38"/>
      <c r="AD287" s="38"/>
      <c r="AE287" s="38"/>
    </row>
  </sheetData>
  <sheetProtection algorithmName="SHA-512" hashValue="EQM9tmWT6yZZSiEqtJyaxIxXy7hbf2CPGARZPj9Mv4wnDvpTMfJe9sGVfkxw1syFIyJpIKYCAtWSbe+/3ZR94Q==" saltValue="RVU0WtGzpQ9Bj9AJpd6fbazpqL23jGR3mCtOUS2wJUY6WC9VJZ9c7hrIPFazPP4CNe4F6VjQG9p8mNdWhGSLig==" spinCount="100000" sheet="1" objects="1" scenarios="1" formatColumns="0" formatRows="0" autoFilter="0"/>
  <autoFilter ref="C98:K286"/>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hyperlink ref="F112" r:id="rId2"/>
    <hyperlink ref="F118" r:id="rId3"/>
    <hyperlink ref="F121" r:id="rId4"/>
    <hyperlink ref="F125" r:id="rId5"/>
    <hyperlink ref="F139" r:id="rId6"/>
    <hyperlink ref="F141" r:id="rId7"/>
    <hyperlink ref="F143" r:id="rId8"/>
    <hyperlink ref="F145" r:id="rId9"/>
    <hyperlink ref="F148" r:id="rId10"/>
    <hyperlink ref="F150" r:id="rId11"/>
    <hyperlink ref="F152" r:id="rId12"/>
    <hyperlink ref="F155" r:id="rId13"/>
    <hyperlink ref="F157" r:id="rId14"/>
    <hyperlink ref="F159" r:id="rId15"/>
    <hyperlink ref="F161" r:id="rId16"/>
    <hyperlink ref="F163" r:id="rId17"/>
    <hyperlink ref="F165" r:id="rId18"/>
    <hyperlink ref="F168" r:id="rId19"/>
    <hyperlink ref="F170" r:id="rId20"/>
    <hyperlink ref="F172" r:id="rId21"/>
    <hyperlink ref="F174" r:id="rId22"/>
    <hyperlink ref="F176" r:id="rId23"/>
    <hyperlink ref="F182" r:id="rId24"/>
    <hyperlink ref="F184" r:id="rId25"/>
    <hyperlink ref="F186" r:id="rId26"/>
    <hyperlink ref="F188" r:id="rId27"/>
    <hyperlink ref="F190" r:id="rId28"/>
    <hyperlink ref="F193" r:id="rId29"/>
    <hyperlink ref="F197" r:id="rId30"/>
    <hyperlink ref="F199" r:id="rId31"/>
    <hyperlink ref="F201" r:id="rId32"/>
    <hyperlink ref="F203" r:id="rId33"/>
    <hyperlink ref="F206" r:id="rId34"/>
    <hyperlink ref="F208" r:id="rId35"/>
    <hyperlink ref="F210" r:id="rId36"/>
    <hyperlink ref="F212" r:id="rId37"/>
    <hyperlink ref="F214" r:id="rId38"/>
    <hyperlink ref="F216" r:id="rId39"/>
    <hyperlink ref="F218" r:id="rId40"/>
    <hyperlink ref="F220" r:id="rId41"/>
    <hyperlink ref="F222" r:id="rId42"/>
    <hyperlink ref="F224" r:id="rId43"/>
    <hyperlink ref="F226" r:id="rId44"/>
    <hyperlink ref="F230" r:id="rId45"/>
    <hyperlink ref="F236" r:id="rId46"/>
    <hyperlink ref="F239" r:id="rId47"/>
    <hyperlink ref="F243" r:id="rId48"/>
    <hyperlink ref="F245" r:id="rId49"/>
    <hyperlink ref="F247" r:id="rId50"/>
    <hyperlink ref="F252" r:id="rId51"/>
    <hyperlink ref="F255" r:id="rId52"/>
    <hyperlink ref="F258" r:id="rId53"/>
    <hyperlink ref="F261" r:id="rId54"/>
    <hyperlink ref="F265" r:id="rId55"/>
    <hyperlink ref="F268" r:id="rId56"/>
    <hyperlink ref="F271" r:id="rId57"/>
    <hyperlink ref="F273" r:id="rId58"/>
    <hyperlink ref="F276" r:id="rId59"/>
    <hyperlink ref="F280" r:id="rId6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95</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5929</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ROUND(J93,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ROUND((SUM(BE93:BE325)),  2)</f>
        <v>0</v>
      </c>
      <c r="G35" s="38"/>
      <c r="H35" s="38"/>
      <c r="I35" s="130">
        <v>0.21</v>
      </c>
      <c r="J35" s="129">
        <f>ROUND(((SUM(BE93:BE325))*I35),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ROUND((SUM(BF93:BF325)),  2)</f>
        <v>0</v>
      </c>
      <c r="G36" s="38"/>
      <c r="H36" s="38"/>
      <c r="I36" s="130">
        <v>0.12</v>
      </c>
      <c r="J36" s="129">
        <f>ROUND(((SUM(BF93:BF325))*I36),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ROUND((SUM(BG93:BG325)),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ROUND((SUM(BH93:BH325)),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ROUND((SUM(BI93:BI325)),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01.04 - Elektroinstalace - silnoproud + hromosvod</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J93</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5930</v>
      </c>
      <c r="E64" s="149"/>
      <c r="F64" s="149"/>
      <c r="G64" s="149"/>
      <c r="H64" s="149"/>
      <c r="I64" s="149"/>
      <c r="J64" s="150">
        <f>J94</f>
        <v>0</v>
      </c>
      <c r="K64" s="147"/>
      <c r="L64" s="151"/>
    </row>
    <row r="65" spans="1:31" s="10" customFormat="1" ht="19.899999999999999" customHeight="1">
      <c r="B65" s="153"/>
      <c r="C65" s="101"/>
      <c r="D65" s="154" t="s">
        <v>5931</v>
      </c>
      <c r="E65" s="155"/>
      <c r="F65" s="155"/>
      <c r="G65" s="155"/>
      <c r="H65" s="155"/>
      <c r="I65" s="155"/>
      <c r="J65" s="156">
        <f>J95</f>
        <v>0</v>
      </c>
      <c r="K65" s="101"/>
      <c r="L65" s="157"/>
    </row>
    <row r="66" spans="1:31" s="10" customFormat="1" ht="19.899999999999999" customHeight="1">
      <c r="B66" s="153"/>
      <c r="C66" s="101"/>
      <c r="D66" s="154" t="s">
        <v>5932</v>
      </c>
      <c r="E66" s="155"/>
      <c r="F66" s="155"/>
      <c r="G66" s="155"/>
      <c r="H66" s="155"/>
      <c r="I66" s="155"/>
      <c r="J66" s="156">
        <f>J162</f>
        <v>0</v>
      </c>
      <c r="K66" s="101"/>
      <c r="L66" s="157"/>
    </row>
    <row r="67" spans="1:31" s="10" customFormat="1" ht="19.899999999999999" customHeight="1">
      <c r="B67" s="153"/>
      <c r="C67" s="101"/>
      <c r="D67" s="154" t="s">
        <v>5933</v>
      </c>
      <c r="E67" s="155"/>
      <c r="F67" s="155"/>
      <c r="G67" s="155"/>
      <c r="H67" s="155"/>
      <c r="I67" s="155"/>
      <c r="J67" s="156">
        <f>J164</f>
        <v>0</v>
      </c>
      <c r="K67" s="101"/>
      <c r="L67" s="157"/>
    </row>
    <row r="68" spans="1:31" s="10" customFormat="1" ht="19.899999999999999" customHeight="1">
      <c r="B68" s="153"/>
      <c r="C68" s="101"/>
      <c r="D68" s="154" t="s">
        <v>5934</v>
      </c>
      <c r="E68" s="155"/>
      <c r="F68" s="155"/>
      <c r="G68" s="155"/>
      <c r="H68" s="155"/>
      <c r="I68" s="155"/>
      <c r="J68" s="156">
        <f>J176</f>
        <v>0</v>
      </c>
      <c r="K68" s="101"/>
      <c r="L68" s="157"/>
    </row>
    <row r="69" spans="1:31" s="10" customFormat="1" ht="19.899999999999999" customHeight="1">
      <c r="B69" s="153"/>
      <c r="C69" s="101"/>
      <c r="D69" s="154" t="s">
        <v>5935</v>
      </c>
      <c r="E69" s="155"/>
      <c r="F69" s="155"/>
      <c r="G69" s="155"/>
      <c r="H69" s="155"/>
      <c r="I69" s="155"/>
      <c r="J69" s="156">
        <f>J183</f>
        <v>0</v>
      </c>
      <c r="K69" s="101"/>
      <c r="L69" s="157"/>
    </row>
    <row r="70" spans="1:31" s="10" customFormat="1" ht="19.899999999999999" customHeight="1">
      <c r="B70" s="153"/>
      <c r="C70" s="101"/>
      <c r="D70" s="154" t="s">
        <v>5936</v>
      </c>
      <c r="E70" s="155"/>
      <c r="F70" s="155"/>
      <c r="G70" s="155"/>
      <c r="H70" s="155"/>
      <c r="I70" s="155"/>
      <c r="J70" s="156">
        <f>J195</f>
        <v>0</v>
      </c>
      <c r="K70" s="101"/>
      <c r="L70" s="157"/>
    </row>
    <row r="71" spans="1:31" s="10" customFormat="1" ht="19.899999999999999" customHeight="1">
      <c r="B71" s="153"/>
      <c r="C71" s="101"/>
      <c r="D71" s="154" t="s">
        <v>5937</v>
      </c>
      <c r="E71" s="155"/>
      <c r="F71" s="155"/>
      <c r="G71" s="155"/>
      <c r="H71" s="155"/>
      <c r="I71" s="155"/>
      <c r="J71" s="156">
        <f>J324</f>
        <v>0</v>
      </c>
      <c r="K71" s="101"/>
      <c r="L71" s="157"/>
    </row>
    <row r="72" spans="1:31" s="2" customFormat="1" ht="21.75" customHeight="1">
      <c r="A72" s="38"/>
      <c r="B72" s="39"/>
      <c r="C72" s="40"/>
      <c r="D72" s="40"/>
      <c r="E72" s="40"/>
      <c r="F72" s="40"/>
      <c r="G72" s="40"/>
      <c r="H72" s="40"/>
      <c r="I72" s="40"/>
      <c r="J72" s="40"/>
      <c r="K72" s="40"/>
      <c r="L72" s="118"/>
      <c r="S72" s="38"/>
      <c r="T72" s="38"/>
      <c r="U72" s="38"/>
      <c r="V72" s="38"/>
      <c r="W72" s="38"/>
      <c r="X72" s="38"/>
      <c r="Y72" s="38"/>
      <c r="Z72" s="38"/>
      <c r="AA72" s="38"/>
      <c r="AB72" s="38"/>
      <c r="AC72" s="38"/>
      <c r="AD72" s="38"/>
      <c r="AE72" s="38"/>
    </row>
    <row r="73" spans="1:31" s="2" customFormat="1" ht="6.95" customHeight="1">
      <c r="A73" s="38"/>
      <c r="B73" s="51"/>
      <c r="C73" s="52"/>
      <c r="D73" s="52"/>
      <c r="E73" s="52"/>
      <c r="F73" s="52"/>
      <c r="G73" s="52"/>
      <c r="H73" s="52"/>
      <c r="I73" s="52"/>
      <c r="J73" s="52"/>
      <c r="K73" s="52"/>
      <c r="L73" s="118"/>
      <c r="S73" s="38"/>
      <c r="T73" s="38"/>
      <c r="U73" s="38"/>
      <c r="V73" s="38"/>
      <c r="W73" s="38"/>
      <c r="X73" s="38"/>
      <c r="Y73" s="38"/>
      <c r="Z73" s="38"/>
      <c r="AA73" s="38"/>
      <c r="AB73" s="38"/>
      <c r="AC73" s="38"/>
      <c r="AD73" s="38"/>
      <c r="AE73" s="38"/>
    </row>
    <row r="77" spans="1:31" s="2" customFormat="1" ht="6.95" customHeight="1">
      <c r="A77" s="38"/>
      <c r="B77" s="53"/>
      <c r="C77" s="54"/>
      <c r="D77" s="54"/>
      <c r="E77" s="54"/>
      <c r="F77" s="54"/>
      <c r="G77" s="54"/>
      <c r="H77" s="54"/>
      <c r="I77" s="54"/>
      <c r="J77" s="54"/>
      <c r="K77" s="54"/>
      <c r="L77" s="118"/>
      <c r="S77" s="38"/>
      <c r="T77" s="38"/>
      <c r="U77" s="38"/>
      <c r="V77" s="38"/>
      <c r="W77" s="38"/>
      <c r="X77" s="38"/>
      <c r="Y77" s="38"/>
      <c r="Z77" s="38"/>
      <c r="AA77" s="38"/>
      <c r="AB77" s="38"/>
      <c r="AC77" s="38"/>
      <c r="AD77" s="38"/>
      <c r="AE77" s="38"/>
    </row>
    <row r="78" spans="1:31" s="2" customFormat="1" ht="24.95" customHeight="1">
      <c r="A78" s="38"/>
      <c r="B78" s="39"/>
      <c r="C78" s="27" t="s">
        <v>462</v>
      </c>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8"/>
      <c r="S79" s="38"/>
      <c r="T79" s="38"/>
      <c r="U79" s="38"/>
      <c r="V79" s="38"/>
      <c r="W79" s="38"/>
      <c r="X79" s="38"/>
      <c r="Y79" s="38"/>
      <c r="Z79" s="38"/>
      <c r="AA79" s="38"/>
      <c r="AB79" s="38"/>
      <c r="AC79" s="38"/>
      <c r="AD79" s="38"/>
      <c r="AE79" s="38"/>
    </row>
    <row r="80" spans="1:31" s="2" customFormat="1" ht="12" customHeight="1">
      <c r="A80" s="38"/>
      <c r="B80" s="39"/>
      <c r="C80" s="33" t="s">
        <v>16</v>
      </c>
      <c r="D80" s="40"/>
      <c r="E80" s="40"/>
      <c r="F80" s="40"/>
      <c r="G80" s="40"/>
      <c r="H80" s="40"/>
      <c r="I80" s="40"/>
      <c r="J80" s="40"/>
      <c r="K80" s="40"/>
      <c r="L80" s="118"/>
      <c r="S80" s="38"/>
      <c r="T80" s="38"/>
      <c r="U80" s="38"/>
      <c r="V80" s="38"/>
      <c r="W80" s="38"/>
      <c r="X80" s="38"/>
      <c r="Y80" s="38"/>
      <c r="Z80" s="38"/>
      <c r="AA80" s="38"/>
      <c r="AB80" s="38"/>
      <c r="AC80" s="38"/>
      <c r="AD80" s="38"/>
      <c r="AE80" s="38"/>
    </row>
    <row r="81" spans="1:65" s="2" customFormat="1" ht="26.25" customHeight="1">
      <c r="A81" s="38"/>
      <c r="B81" s="39"/>
      <c r="C81" s="40"/>
      <c r="D81" s="40"/>
      <c r="E81" s="433" t="str">
        <f>E7</f>
        <v>Novostavba objektu Domova se zvláštním režimem, ulice Benešova, Domažlice</v>
      </c>
      <c r="F81" s="434"/>
      <c r="G81" s="434"/>
      <c r="H81" s="434"/>
      <c r="I81" s="40"/>
      <c r="J81" s="40"/>
      <c r="K81" s="40"/>
      <c r="L81" s="118"/>
      <c r="S81" s="38"/>
      <c r="T81" s="38"/>
      <c r="U81" s="38"/>
      <c r="V81" s="38"/>
      <c r="W81" s="38"/>
      <c r="X81" s="38"/>
      <c r="Y81" s="38"/>
      <c r="Z81" s="38"/>
      <c r="AA81" s="38"/>
      <c r="AB81" s="38"/>
      <c r="AC81" s="38"/>
      <c r="AD81" s="38"/>
      <c r="AE81" s="38"/>
    </row>
    <row r="82" spans="1:65" s="1" customFormat="1" ht="12" customHeight="1">
      <c r="B82" s="25"/>
      <c r="C82" s="33" t="s">
        <v>147</v>
      </c>
      <c r="D82" s="26"/>
      <c r="E82" s="26"/>
      <c r="F82" s="26"/>
      <c r="G82" s="26"/>
      <c r="H82" s="26"/>
      <c r="I82" s="26"/>
      <c r="J82" s="26"/>
      <c r="K82" s="26"/>
      <c r="L82" s="24"/>
    </row>
    <row r="83" spans="1:65" s="2" customFormat="1" ht="16.5" customHeight="1">
      <c r="A83" s="38"/>
      <c r="B83" s="39"/>
      <c r="C83" s="40"/>
      <c r="D83" s="40"/>
      <c r="E83" s="433" t="s">
        <v>151</v>
      </c>
      <c r="F83" s="435"/>
      <c r="G83" s="435"/>
      <c r="H83" s="435"/>
      <c r="I83" s="40"/>
      <c r="J83" s="40"/>
      <c r="K83" s="40"/>
      <c r="L83" s="118"/>
      <c r="S83" s="38"/>
      <c r="T83" s="38"/>
      <c r="U83" s="38"/>
      <c r="V83" s="38"/>
      <c r="W83" s="38"/>
      <c r="X83" s="38"/>
      <c r="Y83" s="38"/>
      <c r="Z83" s="38"/>
      <c r="AA83" s="38"/>
      <c r="AB83" s="38"/>
      <c r="AC83" s="38"/>
      <c r="AD83" s="38"/>
      <c r="AE83" s="38"/>
    </row>
    <row r="84" spans="1:65" s="2" customFormat="1" ht="12" customHeight="1">
      <c r="A84" s="38"/>
      <c r="B84" s="39"/>
      <c r="C84" s="33" t="s">
        <v>155</v>
      </c>
      <c r="D84" s="40"/>
      <c r="E84" s="40"/>
      <c r="F84" s="40"/>
      <c r="G84" s="40"/>
      <c r="H84" s="40"/>
      <c r="I84" s="40"/>
      <c r="J84" s="40"/>
      <c r="K84" s="40"/>
      <c r="L84" s="118"/>
      <c r="S84" s="38"/>
      <c r="T84" s="38"/>
      <c r="U84" s="38"/>
      <c r="V84" s="38"/>
      <c r="W84" s="38"/>
      <c r="X84" s="38"/>
      <c r="Y84" s="38"/>
      <c r="Z84" s="38"/>
      <c r="AA84" s="38"/>
      <c r="AB84" s="38"/>
      <c r="AC84" s="38"/>
      <c r="AD84" s="38"/>
      <c r="AE84" s="38"/>
    </row>
    <row r="85" spans="1:65" s="2" customFormat="1" ht="16.5" customHeight="1">
      <c r="A85" s="38"/>
      <c r="B85" s="39"/>
      <c r="C85" s="40"/>
      <c r="D85" s="40"/>
      <c r="E85" s="387" t="str">
        <f>E11</f>
        <v>SO 01.04 - Elektroinstalace - silnoproud + hromosvod</v>
      </c>
      <c r="F85" s="435"/>
      <c r="G85" s="435"/>
      <c r="H85" s="435"/>
      <c r="I85" s="40"/>
      <c r="J85" s="40"/>
      <c r="K85" s="40"/>
      <c r="L85" s="118"/>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8"/>
      <c r="S86" s="38"/>
      <c r="T86" s="38"/>
      <c r="U86" s="38"/>
      <c r="V86" s="38"/>
      <c r="W86" s="38"/>
      <c r="X86" s="38"/>
      <c r="Y86" s="38"/>
      <c r="Z86" s="38"/>
      <c r="AA86" s="38"/>
      <c r="AB86" s="38"/>
      <c r="AC86" s="38"/>
      <c r="AD86" s="38"/>
      <c r="AE86" s="38"/>
    </row>
    <row r="87" spans="1:65" s="2" customFormat="1" ht="12" customHeight="1">
      <c r="A87" s="38"/>
      <c r="B87" s="39"/>
      <c r="C87" s="33" t="s">
        <v>21</v>
      </c>
      <c r="D87" s="40"/>
      <c r="E87" s="40"/>
      <c r="F87" s="31" t="str">
        <f>F14</f>
        <v>Benešova ulice, Domažlice</v>
      </c>
      <c r="G87" s="40"/>
      <c r="H87" s="40"/>
      <c r="I87" s="33" t="s">
        <v>23</v>
      </c>
      <c r="J87" s="63" t="str">
        <f>IF(J14="","",J14)</f>
        <v>22. 6. 2024</v>
      </c>
      <c r="K87" s="40"/>
      <c r="L87" s="118"/>
      <c r="S87" s="38"/>
      <c r="T87" s="38"/>
      <c r="U87" s="38"/>
      <c r="V87" s="38"/>
      <c r="W87" s="38"/>
      <c r="X87" s="38"/>
      <c r="Y87" s="38"/>
      <c r="Z87" s="38"/>
      <c r="AA87" s="38"/>
      <c r="AB87" s="38"/>
      <c r="AC87" s="38"/>
      <c r="AD87" s="38"/>
      <c r="AE87" s="38"/>
    </row>
    <row r="88" spans="1:65" s="2" customFormat="1" ht="6.9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5" s="2" customFormat="1" ht="40.15" customHeight="1">
      <c r="A89" s="38"/>
      <c r="B89" s="39"/>
      <c r="C89" s="33" t="s">
        <v>25</v>
      </c>
      <c r="D89" s="40"/>
      <c r="E89" s="40"/>
      <c r="F89" s="31" t="str">
        <f>E17</f>
        <v>Město Domažlice, náměstí Míru 1, 344 20 Domažlice</v>
      </c>
      <c r="G89" s="40"/>
      <c r="H89" s="40"/>
      <c r="I89" s="33" t="s">
        <v>31</v>
      </c>
      <c r="J89" s="36" t="str">
        <f>E23</f>
        <v>MEPRO s.r.o., nám.Před bateriemi 912/6, Praha 6</v>
      </c>
      <c r="K89" s="40"/>
      <c r="L89" s="118"/>
      <c r="S89" s="38"/>
      <c r="T89" s="38"/>
      <c r="U89" s="38"/>
      <c r="V89" s="38"/>
      <c r="W89" s="38"/>
      <c r="X89" s="38"/>
      <c r="Y89" s="38"/>
      <c r="Z89" s="38"/>
      <c r="AA89" s="38"/>
      <c r="AB89" s="38"/>
      <c r="AC89" s="38"/>
      <c r="AD89" s="38"/>
      <c r="AE89" s="38"/>
    </row>
    <row r="90" spans="1:65" s="2" customFormat="1" ht="40.15" customHeight="1">
      <c r="A90" s="38"/>
      <c r="B90" s="39"/>
      <c r="C90" s="33" t="s">
        <v>29</v>
      </c>
      <c r="D90" s="40"/>
      <c r="E90" s="40"/>
      <c r="F90" s="31" t="str">
        <f>IF(E20="","",E20)</f>
        <v>Vyplň údaj</v>
      </c>
      <c r="G90" s="40"/>
      <c r="H90" s="40"/>
      <c r="I90" s="33" t="s">
        <v>34</v>
      </c>
      <c r="J90" s="36" t="str">
        <f>E26</f>
        <v>Tomáš Vašek, Sněhurčina 710, 460 15 Liberec</v>
      </c>
      <c r="K90" s="40"/>
      <c r="L90" s="118"/>
      <c r="S90" s="38"/>
      <c r="T90" s="38"/>
      <c r="U90" s="38"/>
      <c r="V90" s="38"/>
      <c r="W90" s="38"/>
      <c r="X90" s="38"/>
      <c r="Y90" s="38"/>
      <c r="Z90" s="38"/>
      <c r="AA90" s="38"/>
      <c r="AB90" s="38"/>
      <c r="AC90" s="38"/>
      <c r="AD90" s="38"/>
      <c r="AE90" s="38"/>
    </row>
    <row r="91" spans="1:65" s="2" customFormat="1" ht="10.35" customHeight="1">
      <c r="A91" s="38"/>
      <c r="B91" s="39"/>
      <c r="C91" s="40"/>
      <c r="D91" s="40"/>
      <c r="E91" s="40"/>
      <c r="F91" s="40"/>
      <c r="G91" s="40"/>
      <c r="H91" s="40"/>
      <c r="I91" s="40"/>
      <c r="J91" s="40"/>
      <c r="K91" s="40"/>
      <c r="L91" s="118"/>
      <c r="S91" s="38"/>
      <c r="T91" s="38"/>
      <c r="U91" s="38"/>
      <c r="V91" s="38"/>
      <c r="W91" s="38"/>
      <c r="X91" s="38"/>
      <c r="Y91" s="38"/>
      <c r="Z91" s="38"/>
      <c r="AA91" s="38"/>
      <c r="AB91" s="38"/>
      <c r="AC91" s="38"/>
      <c r="AD91" s="38"/>
      <c r="AE91" s="38"/>
    </row>
    <row r="92" spans="1:65" s="11" customFormat="1" ht="29.25" customHeight="1">
      <c r="A92" s="159"/>
      <c r="B92" s="160"/>
      <c r="C92" s="161" t="s">
        <v>505</v>
      </c>
      <c r="D92" s="162" t="s">
        <v>57</v>
      </c>
      <c r="E92" s="162" t="s">
        <v>53</v>
      </c>
      <c r="F92" s="162" t="s">
        <v>54</v>
      </c>
      <c r="G92" s="162" t="s">
        <v>506</v>
      </c>
      <c r="H92" s="162" t="s">
        <v>507</v>
      </c>
      <c r="I92" s="162" t="s">
        <v>508</v>
      </c>
      <c r="J92" s="162" t="s">
        <v>304</v>
      </c>
      <c r="K92" s="163" t="s">
        <v>509</v>
      </c>
      <c r="L92" s="164"/>
      <c r="M92" s="72" t="s">
        <v>19</v>
      </c>
      <c r="N92" s="73" t="s">
        <v>42</v>
      </c>
      <c r="O92" s="73" t="s">
        <v>510</v>
      </c>
      <c r="P92" s="73" t="s">
        <v>511</v>
      </c>
      <c r="Q92" s="73" t="s">
        <v>512</v>
      </c>
      <c r="R92" s="73" t="s">
        <v>513</v>
      </c>
      <c r="S92" s="73" t="s">
        <v>514</v>
      </c>
      <c r="T92" s="74" t="s">
        <v>515</v>
      </c>
      <c r="U92" s="159"/>
      <c r="V92" s="159"/>
      <c r="W92" s="159"/>
      <c r="X92" s="159"/>
      <c r="Y92" s="159"/>
      <c r="Z92" s="159"/>
      <c r="AA92" s="159"/>
      <c r="AB92" s="159"/>
      <c r="AC92" s="159"/>
      <c r="AD92" s="159"/>
      <c r="AE92" s="159"/>
    </row>
    <row r="93" spans="1:65" s="2" customFormat="1" ht="22.9" customHeight="1">
      <c r="A93" s="38"/>
      <c r="B93" s="39"/>
      <c r="C93" s="79" t="s">
        <v>519</v>
      </c>
      <c r="D93" s="40"/>
      <c r="E93" s="40"/>
      <c r="F93" s="40"/>
      <c r="G93" s="40"/>
      <c r="H93" s="40"/>
      <c r="I93" s="40"/>
      <c r="J93" s="165">
        <f>BK93</f>
        <v>0</v>
      </c>
      <c r="K93" s="40"/>
      <c r="L93" s="43"/>
      <c r="M93" s="75"/>
      <c r="N93" s="166"/>
      <c r="O93" s="76"/>
      <c r="P93" s="167">
        <f>P94</f>
        <v>0</v>
      </c>
      <c r="Q93" s="76"/>
      <c r="R93" s="167">
        <f>R94</f>
        <v>0</v>
      </c>
      <c r="S93" s="76"/>
      <c r="T93" s="168">
        <f>T94</f>
        <v>0</v>
      </c>
      <c r="U93" s="38"/>
      <c r="V93" s="38"/>
      <c r="W93" s="38"/>
      <c r="X93" s="38"/>
      <c r="Y93" s="38"/>
      <c r="Z93" s="38"/>
      <c r="AA93" s="38"/>
      <c r="AB93" s="38"/>
      <c r="AC93" s="38"/>
      <c r="AD93" s="38"/>
      <c r="AE93" s="38"/>
      <c r="AT93" s="21" t="s">
        <v>71</v>
      </c>
      <c r="AU93" s="21" t="s">
        <v>311</v>
      </c>
      <c r="BK93" s="169">
        <f>BK94</f>
        <v>0</v>
      </c>
    </row>
    <row r="94" spans="1:65" s="12" customFormat="1" ht="25.9" customHeight="1">
      <c r="B94" s="170"/>
      <c r="C94" s="171"/>
      <c r="D94" s="172" t="s">
        <v>71</v>
      </c>
      <c r="E94" s="173" t="s">
        <v>5938</v>
      </c>
      <c r="F94" s="173" t="s">
        <v>5939</v>
      </c>
      <c r="G94" s="171"/>
      <c r="H94" s="171"/>
      <c r="I94" s="174"/>
      <c r="J94" s="175">
        <f>BK94</f>
        <v>0</v>
      </c>
      <c r="K94" s="171"/>
      <c r="L94" s="176"/>
      <c r="M94" s="177"/>
      <c r="N94" s="178"/>
      <c r="O94" s="178"/>
      <c r="P94" s="179">
        <f>P95+P162+P164+P176+P183+P195+P324</f>
        <v>0</v>
      </c>
      <c r="Q94" s="178"/>
      <c r="R94" s="179">
        <f>R95+R162+R164+R176+R183+R195+R324</f>
        <v>0</v>
      </c>
      <c r="S94" s="178"/>
      <c r="T94" s="180">
        <f>T95+T162+T164+T176+T183+T195+T324</f>
        <v>0</v>
      </c>
      <c r="AR94" s="181" t="s">
        <v>85</v>
      </c>
      <c r="AT94" s="182" t="s">
        <v>71</v>
      </c>
      <c r="AU94" s="182" t="s">
        <v>72</v>
      </c>
      <c r="AY94" s="181" t="s">
        <v>525</v>
      </c>
      <c r="BK94" s="183">
        <f>BK95+BK162+BK164+BK176+BK183+BK195+BK324</f>
        <v>0</v>
      </c>
    </row>
    <row r="95" spans="1:65" s="12" customFormat="1" ht="22.9" customHeight="1">
      <c r="B95" s="170"/>
      <c r="C95" s="171"/>
      <c r="D95" s="172" t="s">
        <v>71</v>
      </c>
      <c r="E95" s="184" t="s">
        <v>5940</v>
      </c>
      <c r="F95" s="184" t="s">
        <v>5941</v>
      </c>
      <c r="G95" s="171"/>
      <c r="H95" s="171"/>
      <c r="I95" s="174"/>
      <c r="J95" s="185">
        <f>BK95</f>
        <v>0</v>
      </c>
      <c r="K95" s="171"/>
      <c r="L95" s="176"/>
      <c r="M95" s="177"/>
      <c r="N95" s="178"/>
      <c r="O95" s="178"/>
      <c r="P95" s="179">
        <f>SUM(P96:P161)</f>
        <v>0</v>
      </c>
      <c r="Q95" s="178"/>
      <c r="R95" s="179">
        <f>SUM(R96:R161)</f>
        <v>0</v>
      </c>
      <c r="S95" s="178"/>
      <c r="T95" s="180">
        <f>SUM(T96:T161)</f>
        <v>0</v>
      </c>
      <c r="AR95" s="181" t="s">
        <v>79</v>
      </c>
      <c r="AT95" s="182" t="s">
        <v>71</v>
      </c>
      <c r="AU95" s="182" t="s">
        <v>79</v>
      </c>
      <c r="AY95" s="181" t="s">
        <v>525</v>
      </c>
      <c r="BK95" s="183">
        <f>SUM(BK96:BK161)</f>
        <v>0</v>
      </c>
    </row>
    <row r="96" spans="1:65" s="2" customFormat="1" ht="21.75" customHeight="1">
      <c r="A96" s="38"/>
      <c r="B96" s="39"/>
      <c r="C96" s="186" t="s">
        <v>79</v>
      </c>
      <c r="D96" s="186" t="s">
        <v>533</v>
      </c>
      <c r="E96" s="187" t="s">
        <v>5942</v>
      </c>
      <c r="F96" s="188" t="s">
        <v>5943</v>
      </c>
      <c r="G96" s="189" t="s">
        <v>128</v>
      </c>
      <c r="H96" s="190">
        <v>2500</v>
      </c>
      <c r="I96" s="191"/>
      <c r="J96" s="192">
        <f t="shared" ref="J96:J127" si="0">ROUND(I96*H96,2)</f>
        <v>0</v>
      </c>
      <c r="K96" s="188" t="s">
        <v>19</v>
      </c>
      <c r="L96" s="43"/>
      <c r="M96" s="193" t="s">
        <v>19</v>
      </c>
      <c r="N96" s="194" t="s">
        <v>44</v>
      </c>
      <c r="O96" s="68"/>
      <c r="P96" s="195">
        <f t="shared" ref="P96:P127" si="1">O96*H96</f>
        <v>0</v>
      </c>
      <c r="Q96" s="195">
        <v>0</v>
      </c>
      <c r="R96" s="195">
        <f t="shared" ref="R96:R127" si="2">Q96*H96</f>
        <v>0</v>
      </c>
      <c r="S96" s="195">
        <v>0</v>
      </c>
      <c r="T96" s="196">
        <f t="shared" ref="T96:T127" si="3">S96*H96</f>
        <v>0</v>
      </c>
      <c r="U96" s="38"/>
      <c r="V96" s="38"/>
      <c r="W96" s="38"/>
      <c r="X96" s="38"/>
      <c r="Y96" s="38"/>
      <c r="Z96" s="38"/>
      <c r="AA96" s="38"/>
      <c r="AB96" s="38"/>
      <c r="AC96" s="38"/>
      <c r="AD96" s="38"/>
      <c r="AE96" s="38"/>
      <c r="AR96" s="197" t="s">
        <v>1206</v>
      </c>
      <c r="AT96" s="197" t="s">
        <v>533</v>
      </c>
      <c r="AU96" s="197" t="s">
        <v>85</v>
      </c>
      <c r="AY96" s="21" t="s">
        <v>525</v>
      </c>
      <c r="BE96" s="198">
        <f t="shared" ref="BE96:BE127" si="4">IF(N96="základní",J96,0)</f>
        <v>0</v>
      </c>
      <c r="BF96" s="198">
        <f t="shared" ref="BF96:BF127" si="5">IF(N96="snížená",J96,0)</f>
        <v>0</v>
      </c>
      <c r="BG96" s="198">
        <f t="shared" ref="BG96:BG127" si="6">IF(N96="zákl. přenesená",J96,0)</f>
        <v>0</v>
      </c>
      <c r="BH96" s="198">
        <f t="shared" ref="BH96:BH127" si="7">IF(N96="sníž. přenesená",J96,0)</f>
        <v>0</v>
      </c>
      <c r="BI96" s="198">
        <f t="shared" ref="BI96:BI127" si="8">IF(N96="nulová",J96,0)</f>
        <v>0</v>
      </c>
      <c r="BJ96" s="21" t="s">
        <v>85</v>
      </c>
      <c r="BK96" s="198">
        <f t="shared" ref="BK96:BK127" si="9">ROUND(I96*H96,2)</f>
        <v>0</v>
      </c>
      <c r="BL96" s="21" t="s">
        <v>1206</v>
      </c>
      <c r="BM96" s="197" t="s">
        <v>85</v>
      </c>
    </row>
    <row r="97" spans="1:65" s="2" customFormat="1" ht="21.75" customHeight="1">
      <c r="A97" s="38"/>
      <c r="B97" s="39"/>
      <c r="C97" s="186" t="s">
        <v>85</v>
      </c>
      <c r="D97" s="186" t="s">
        <v>533</v>
      </c>
      <c r="E97" s="187" t="s">
        <v>5944</v>
      </c>
      <c r="F97" s="188" t="s">
        <v>5945</v>
      </c>
      <c r="G97" s="189" t="s">
        <v>128</v>
      </c>
      <c r="H97" s="190">
        <v>2000</v>
      </c>
      <c r="I97" s="191"/>
      <c r="J97" s="192">
        <f t="shared" si="0"/>
        <v>0</v>
      </c>
      <c r="K97" s="188" t="s">
        <v>19</v>
      </c>
      <c r="L97" s="43"/>
      <c r="M97" s="193" t="s">
        <v>19</v>
      </c>
      <c r="N97" s="194" t="s">
        <v>44</v>
      </c>
      <c r="O97" s="68"/>
      <c r="P97" s="195">
        <f t="shared" si="1"/>
        <v>0</v>
      </c>
      <c r="Q97" s="195">
        <v>0</v>
      </c>
      <c r="R97" s="195">
        <f t="shared" si="2"/>
        <v>0</v>
      </c>
      <c r="S97" s="195">
        <v>0</v>
      </c>
      <c r="T97" s="196">
        <f t="shared" si="3"/>
        <v>0</v>
      </c>
      <c r="U97" s="38"/>
      <c r="V97" s="38"/>
      <c r="W97" s="38"/>
      <c r="X97" s="38"/>
      <c r="Y97" s="38"/>
      <c r="Z97" s="38"/>
      <c r="AA97" s="38"/>
      <c r="AB97" s="38"/>
      <c r="AC97" s="38"/>
      <c r="AD97" s="38"/>
      <c r="AE97" s="38"/>
      <c r="AR97" s="197" t="s">
        <v>1206</v>
      </c>
      <c r="AT97" s="197" t="s">
        <v>533</v>
      </c>
      <c r="AU97" s="197" t="s">
        <v>85</v>
      </c>
      <c r="AY97" s="21" t="s">
        <v>525</v>
      </c>
      <c r="BE97" s="198">
        <f t="shared" si="4"/>
        <v>0</v>
      </c>
      <c r="BF97" s="198">
        <f t="shared" si="5"/>
        <v>0</v>
      </c>
      <c r="BG97" s="198">
        <f t="shared" si="6"/>
        <v>0</v>
      </c>
      <c r="BH97" s="198">
        <f t="shared" si="7"/>
        <v>0</v>
      </c>
      <c r="BI97" s="198">
        <f t="shared" si="8"/>
        <v>0</v>
      </c>
      <c r="BJ97" s="21" t="s">
        <v>85</v>
      </c>
      <c r="BK97" s="198">
        <f t="shared" si="9"/>
        <v>0</v>
      </c>
      <c r="BL97" s="21" t="s">
        <v>1206</v>
      </c>
      <c r="BM97" s="197" t="s">
        <v>537</v>
      </c>
    </row>
    <row r="98" spans="1:65" s="2" customFormat="1" ht="21.75" customHeight="1">
      <c r="A98" s="38"/>
      <c r="B98" s="39"/>
      <c r="C98" s="186" t="s">
        <v>573</v>
      </c>
      <c r="D98" s="186" t="s">
        <v>533</v>
      </c>
      <c r="E98" s="187" t="s">
        <v>5946</v>
      </c>
      <c r="F98" s="188" t="s">
        <v>5947</v>
      </c>
      <c r="G98" s="189" t="s">
        <v>128</v>
      </c>
      <c r="H98" s="190">
        <v>1800</v>
      </c>
      <c r="I98" s="191"/>
      <c r="J98" s="192">
        <f t="shared" si="0"/>
        <v>0</v>
      </c>
      <c r="K98" s="188" t="s">
        <v>19</v>
      </c>
      <c r="L98" s="43"/>
      <c r="M98" s="193" t="s">
        <v>19</v>
      </c>
      <c r="N98" s="194" t="s">
        <v>44</v>
      </c>
      <c r="O98" s="68"/>
      <c r="P98" s="195">
        <f t="shared" si="1"/>
        <v>0</v>
      </c>
      <c r="Q98" s="195">
        <v>0</v>
      </c>
      <c r="R98" s="195">
        <f t="shared" si="2"/>
        <v>0</v>
      </c>
      <c r="S98" s="195">
        <v>0</v>
      </c>
      <c r="T98" s="196">
        <f t="shared" si="3"/>
        <v>0</v>
      </c>
      <c r="U98" s="38"/>
      <c r="V98" s="38"/>
      <c r="W98" s="38"/>
      <c r="X98" s="38"/>
      <c r="Y98" s="38"/>
      <c r="Z98" s="38"/>
      <c r="AA98" s="38"/>
      <c r="AB98" s="38"/>
      <c r="AC98" s="38"/>
      <c r="AD98" s="38"/>
      <c r="AE98" s="38"/>
      <c r="AR98" s="197" t="s">
        <v>1206</v>
      </c>
      <c r="AT98" s="197" t="s">
        <v>533</v>
      </c>
      <c r="AU98" s="197" t="s">
        <v>85</v>
      </c>
      <c r="AY98" s="21" t="s">
        <v>525</v>
      </c>
      <c r="BE98" s="198">
        <f t="shared" si="4"/>
        <v>0</v>
      </c>
      <c r="BF98" s="198">
        <f t="shared" si="5"/>
        <v>0</v>
      </c>
      <c r="BG98" s="198">
        <f t="shared" si="6"/>
        <v>0</v>
      </c>
      <c r="BH98" s="198">
        <f t="shared" si="7"/>
        <v>0</v>
      </c>
      <c r="BI98" s="198">
        <f t="shared" si="8"/>
        <v>0</v>
      </c>
      <c r="BJ98" s="21" t="s">
        <v>85</v>
      </c>
      <c r="BK98" s="198">
        <f t="shared" si="9"/>
        <v>0</v>
      </c>
      <c r="BL98" s="21" t="s">
        <v>1206</v>
      </c>
      <c r="BM98" s="197" t="s">
        <v>645</v>
      </c>
    </row>
    <row r="99" spans="1:65" s="2" customFormat="1" ht="21.75" customHeight="1">
      <c r="A99" s="38"/>
      <c r="B99" s="39"/>
      <c r="C99" s="186" t="s">
        <v>537</v>
      </c>
      <c r="D99" s="186" t="s">
        <v>533</v>
      </c>
      <c r="E99" s="187" t="s">
        <v>5948</v>
      </c>
      <c r="F99" s="188" t="s">
        <v>5949</v>
      </c>
      <c r="G99" s="189" t="s">
        <v>128</v>
      </c>
      <c r="H99" s="190">
        <v>500</v>
      </c>
      <c r="I99" s="191"/>
      <c r="J99" s="192">
        <f t="shared" si="0"/>
        <v>0</v>
      </c>
      <c r="K99" s="188" t="s">
        <v>19</v>
      </c>
      <c r="L99" s="43"/>
      <c r="M99" s="193" t="s">
        <v>19</v>
      </c>
      <c r="N99" s="194" t="s">
        <v>44</v>
      </c>
      <c r="O99" s="68"/>
      <c r="P99" s="195">
        <f t="shared" si="1"/>
        <v>0</v>
      </c>
      <c r="Q99" s="195">
        <v>0</v>
      </c>
      <c r="R99" s="195">
        <f t="shared" si="2"/>
        <v>0</v>
      </c>
      <c r="S99" s="195">
        <v>0</v>
      </c>
      <c r="T99" s="196">
        <f t="shared" si="3"/>
        <v>0</v>
      </c>
      <c r="U99" s="38"/>
      <c r="V99" s="38"/>
      <c r="W99" s="38"/>
      <c r="X99" s="38"/>
      <c r="Y99" s="38"/>
      <c r="Z99" s="38"/>
      <c r="AA99" s="38"/>
      <c r="AB99" s="38"/>
      <c r="AC99" s="38"/>
      <c r="AD99" s="38"/>
      <c r="AE99" s="38"/>
      <c r="AR99" s="197" t="s">
        <v>1206</v>
      </c>
      <c r="AT99" s="197" t="s">
        <v>533</v>
      </c>
      <c r="AU99" s="197" t="s">
        <v>85</v>
      </c>
      <c r="AY99" s="21" t="s">
        <v>525</v>
      </c>
      <c r="BE99" s="198">
        <f t="shared" si="4"/>
        <v>0</v>
      </c>
      <c r="BF99" s="198">
        <f t="shared" si="5"/>
        <v>0</v>
      </c>
      <c r="BG99" s="198">
        <f t="shared" si="6"/>
        <v>0</v>
      </c>
      <c r="BH99" s="198">
        <f t="shared" si="7"/>
        <v>0</v>
      </c>
      <c r="BI99" s="198">
        <f t="shared" si="8"/>
        <v>0</v>
      </c>
      <c r="BJ99" s="21" t="s">
        <v>85</v>
      </c>
      <c r="BK99" s="198">
        <f t="shared" si="9"/>
        <v>0</v>
      </c>
      <c r="BL99" s="21" t="s">
        <v>1206</v>
      </c>
      <c r="BM99" s="197" t="s">
        <v>674</v>
      </c>
    </row>
    <row r="100" spans="1:65" s="2" customFormat="1" ht="24.2" customHeight="1">
      <c r="A100" s="38"/>
      <c r="B100" s="39"/>
      <c r="C100" s="186" t="s">
        <v>646</v>
      </c>
      <c r="D100" s="186" t="s">
        <v>533</v>
      </c>
      <c r="E100" s="187" t="s">
        <v>5950</v>
      </c>
      <c r="F100" s="188" t="s">
        <v>5951</v>
      </c>
      <c r="G100" s="189" t="s">
        <v>5219</v>
      </c>
      <c r="H100" s="190">
        <v>950</v>
      </c>
      <c r="I100" s="191"/>
      <c r="J100" s="192">
        <f t="shared" si="0"/>
        <v>0</v>
      </c>
      <c r="K100" s="188" t="s">
        <v>19</v>
      </c>
      <c r="L100" s="43"/>
      <c r="M100" s="193" t="s">
        <v>19</v>
      </c>
      <c r="N100" s="194" t="s">
        <v>44</v>
      </c>
      <c r="O100" s="68"/>
      <c r="P100" s="195">
        <f t="shared" si="1"/>
        <v>0</v>
      </c>
      <c r="Q100" s="195">
        <v>0</v>
      </c>
      <c r="R100" s="195">
        <f t="shared" si="2"/>
        <v>0</v>
      </c>
      <c r="S100" s="195">
        <v>0</v>
      </c>
      <c r="T100" s="196">
        <f t="shared" si="3"/>
        <v>0</v>
      </c>
      <c r="U100" s="38"/>
      <c r="V100" s="38"/>
      <c r="W100" s="38"/>
      <c r="X100" s="38"/>
      <c r="Y100" s="38"/>
      <c r="Z100" s="38"/>
      <c r="AA100" s="38"/>
      <c r="AB100" s="38"/>
      <c r="AC100" s="38"/>
      <c r="AD100" s="38"/>
      <c r="AE100" s="38"/>
      <c r="AR100" s="197" t="s">
        <v>1206</v>
      </c>
      <c r="AT100" s="197" t="s">
        <v>533</v>
      </c>
      <c r="AU100" s="197" t="s">
        <v>85</v>
      </c>
      <c r="AY100" s="21" t="s">
        <v>525</v>
      </c>
      <c r="BE100" s="198">
        <f t="shared" si="4"/>
        <v>0</v>
      </c>
      <c r="BF100" s="198">
        <f t="shared" si="5"/>
        <v>0</v>
      </c>
      <c r="BG100" s="198">
        <f t="shared" si="6"/>
        <v>0</v>
      </c>
      <c r="BH100" s="198">
        <f t="shared" si="7"/>
        <v>0</v>
      </c>
      <c r="BI100" s="198">
        <f t="shared" si="8"/>
        <v>0</v>
      </c>
      <c r="BJ100" s="21" t="s">
        <v>85</v>
      </c>
      <c r="BK100" s="198">
        <f t="shared" si="9"/>
        <v>0</v>
      </c>
      <c r="BL100" s="21" t="s">
        <v>1206</v>
      </c>
      <c r="BM100" s="197" t="s">
        <v>443</v>
      </c>
    </row>
    <row r="101" spans="1:65" s="2" customFormat="1" ht="24.2" customHeight="1">
      <c r="A101" s="38"/>
      <c r="B101" s="39"/>
      <c r="C101" s="186" t="s">
        <v>645</v>
      </c>
      <c r="D101" s="186" t="s">
        <v>533</v>
      </c>
      <c r="E101" s="187" t="s">
        <v>5952</v>
      </c>
      <c r="F101" s="188" t="s">
        <v>5953</v>
      </c>
      <c r="G101" s="189" t="s">
        <v>5219</v>
      </c>
      <c r="H101" s="190">
        <v>300</v>
      </c>
      <c r="I101" s="191"/>
      <c r="J101" s="192">
        <f t="shared" si="0"/>
        <v>0</v>
      </c>
      <c r="K101" s="188" t="s">
        <v>19</v>
      </c>
      <c r="L101" s="43"/>
      <c r="M101" s="193" t="s">
        <v>19</v>
      </c>
      <c r="N101" s="194" t="s">
        <v>44</v>
      </c>
      <c r="O101" s="68"/>
      <c r="P101" s="195">
        <f t="shared" si="1"/>
        <v>0</v>
      </c>
      <c r="Q101" s="195">
        <v>0</v>
      </c>
      <c r="R101" s="195">
        <f t="shared" si="2"/>
        <v>0</v>
      </c>
      <c r="S101" s="195">
        <v>0</v>
      </c>
      <c r="T101" s="196">
        <f t="shared" si="3"/>
        <v>0</v>
      </c>
      <c r="U101" s="38"/>
      <c r="V101" s="38"/>
      <c r="W101" s="38"/>
      <c r="X101" s="38"/>
      <c r="Y101" s="38"/>
      <c r="Z101" s="38"/>
      <c r="AA101" s="38"/>
      <c r="AB101" s="38"/>
      <c r="AC101" s="38"/>
      <c r="AD101" s="38"/>
      <c r="AE101" s="38"/>
      <c r="AR101" s="197" t="s">
        <v>1206</v>
      </c>
      <c r="AT101" s="197" t="s">
        <v>533</v>
      </c>
      <c r="AU101" s="197" t="s">
        <v>85</v>
      </c>
      <c r="AY101" s="21" t="s">
        <v>525</v>
      </c>
      <c r="BE101" s="198">
        <f t="shared" si="4"/>
        <v>0</v>
      </c>
      <c r="BF101" s="198">
        <f t="shared" si="5"/>
        <v>0</v>
      </c>
      <c r="BG101" s="198">
        <f t="shared" si="6"/>
        <v>0</v>
      </c>
      <c r="BH101" s="198">
        <f t="shared" si="7"/>
        <v>0</v>
      </c>
      <c r="BI101" s="198">
        <f t="shared" si="8"/>
        <v>0</v>
      </c>
      <c r="BJ101" s="21" t="s">
        <v>85</v>
      </c>
      <c r="BK101" s="198">
        <f t="shared" si="9"/>
        <v>0</v>
      </c>
      <c r="BL101" s="21" t="s">
        <v>1206</v>
      </c>
      <c r="BM101" s="197" t="s">
        <v>8</v>
      </c>
    </row>
    <row r="102" spans="1:65" s="2" customFormat="1" ht="24.2" customHeight="1">
      <c r="A102" s="38"/>
      <c r="B102" s="39"/>
      <c r="C102" s="186" t="s">
        <v>671</v>
      </c>
      <c r="D102" s="186" t="s">
        <v>533</v>
      </c>
      <c r="E102" s="187" t="s">
        <v>5954</v>
      </c>
      <c r="F102" s="188" t="s">
        <v>5955</v>
      </c>
      <c r="G102" s="189" t="s">
        <v>5219</v>
      </c>
      <c r="H102" s="190">
        <v>150</v>
      </c>
      <c r="I102" s="191"/>
      <c r="J102" s="192">
        <f t="shared" si="0"/>
        <v>0</v>
      </c>
      <c r="K102" s="188" t="s">
        <v>19</v>
      </c>
      <c r="L102" s="43"/>
      <c r="M102" s="193" t="s">
        <v>19</v>
      </c>
      <c r="N102" s="194" t="s">
        <v>44</v>
      </c>
      <c r="O102" s="68"/>
      <c r="P102" s="195">
        <f t="shared" si="1"/>
        <v>0</v>
      </c>
      <c r="Q102" s="195">
        <v>0</v>
      </c>
      <c r="R102" s="195">
        <f t="shared" si="2"/>
        <v>0</v>
      </c>
      <c r="S102" s="195">
        <v>0</v>
      </c>
      <c r="T102" s="196">
        <f t="shared" si="3"/>
        <v>0</v>
      </c>
      <c r="U102" s="38"/>
      <c r="V102" s="38"/>
      <c r="W102" s="38"/>
      <c r="X102" s="38"/>
      <c r="Y102" s="38"/>
      <c r="Z102" s="38"/>
      <c r="AA102" s="38"/>
      <c r="AB102" s="38"/>
      <c r="AC102" s="38"/>
      <c r="AD102" s="38"/>
      <c r="AE102" s="38"/>
      <c r="AR102" s="197" t="s">
        <v>1206</v>
      </c>
      <c r="AT102" s="197" t="s">
        <v>533</v>
      </c>
      <c r="AU102" s="197" t="s">
        <v>85</v>
      </c>
      <c r="AY102" s="21" t="s">
        <v>525</v>
      </c>
      <c r="BE102" s="198">
        <f t="shared" si="4"/>
        <v>0</v>
      </c>
      <c r="BF102" s="198">
        <f t="shared" si="5"/>
        <v>0</v>
      </c>
      <c r="BG102" s="198">
        <f t="shared" si="6"/>
        <v>0</v>
      </c>
      <c r="BH102" s="198">
        <f t="shared" si="7"/>
        <v>0</v>
      </c>
      <c r="BI102" s="198">
        <f t="shared" si="8"/>
        <v>0</v>
      </c>
      <c r="BJ102" s="21" t="s">
        <v>85</v>
      </c>
      <c r="BK102" s="198">
        <f t="shared" si="9"/>
        <v>0</v>
      </c>
      <c r="BL102" s="21" t="s">
        <v>1206</v>
      </c>
      <c r="BM102" s="197" t="s">
        <v>722</v>
      </c>
    </row>
    <row r="103" spans="1:65" s="2" customFormat="1" ht="16.5" customHeight="1">
      <c r="A103" s="38"/>
      <c r="B103" s="39"/>
      <c r="C103" s="186" t="s">
        <v>674</v>
      </c>
      <c r="D103" s="186" t="s">
        <v>533</v>
      </c>
      <c r="E103" s="187" t="s">
        <v>5956</v>
      </c>
      <c r="F103" s="188" t="s">
        <v>5957</v>
      </c>
      <c r="G103" s="189" t="s">
        <v>5219</v>
      </c>
      <c r="H103" s="190">
        <v>30</v>
      </c>
      <c r="I103" s="191"/>
      <c r="J103" s="192">
        <f t="shared" si="0"/>
        <v>0</v>
      </c>
      <c r="K103" s="188" t="s">
        <v>19</v>
      </c>
      <c r="L103" s="43"/>
      <c r="M103" s="193" t="s">
        <v>19</v>
      </c>
      <c r="N103" s="194" t="s">
        <v>44</v>
      </c>
      <c r="O103" s="68"/>
      <c r="P103" s="195">
        <f t="shared" si="1"/>
        <v>0</v>
      </c>
      <c r="Q103" s="195">
        <v>0</v>
      </c>
      <c r="R103" s="195">
        <f t="shared" si="2"/>
        <v>0</v>
      </c>
      <c r="S103" s="195">
        <v>0</v>
      </c>
      <c r="T103" s="196">
        <f t="shared" si="3"/>
        <v>0</v>
      </c>
      <c r="U103" s="38"/>
      <c r="V103" s="38"/>
      <c r="W103" s="38"/>
      <c r="X103" s="38"/>
      <c r="Y103" s="38"/>
      <c r="Z103" s="38"/>
      <c r="AA103" s="38"/>
      <c r="AB103" s="38"/>
      <c r="AC103" s="38"/>
      <c r="AD103" s="38"/>
      <c r="AE103" s="38"/>
      <c r="AR103" s="197" t="s">
        <v>1206</v>
      </c>
      <c r="AT103" s="197" t="s">
        <v>533</v>
      </c>
      <c r="AU103" s="197" t="s">
        <v>85</v>
      </c>
      <c r="AY103" s="21" t="s">
        <v>525</v>
      </c>
      <c r="BE103" s="198">
        <f t="shared" si="4"/>
        <v>0</v>
      </c>
      <c r="BF103" s="198">
        <f t="shared" si="5"/>
        <v>0</v>
      </c>
      <c r="BG103" s="198">
        <f t="shared" si="6"/>
        <v>0</v>
      </c>
      <c r="BH103" s="198">
        <f t="shared" si="7"/>
        <v>0</v>
      </c>
      <c r="BI103" s="198">
        <f t="shared" si="8"/>
        <v>0</v>
      </c>
      <c r="BJ103" s="21" t="s">
        <v>85</v>
      </c>
      <c r="BK103" s="198">
        <f t="shared" si="9"/>
        <v>0</v>
      </c>
      <c r="BL103" s="21" t="s">
        <v>1206</v>
      </c>
      <c r="BM103" s="197" t="s">
        <v>642</v>
      </c>
    </row>
    <row r="104" spans="1:65" s="2" customFormat="1" ht="24.2" customHeight="1">
      <c r="A104" s="38"/>
      <c r="B104" s="39"/>
      <c r="C104" s="186" t="s">
        <v>681</v>
      </c>
      <c r="D104" s="186" t="s">
        <v>533</v>
      </c>
      <c r="E104" s="187" t="s">
        <v>5958</v>
      </c>
      <c r="F104" s="188" t="s">
        <v>5959</v>
      </c>
      <c r="G104" s="189" t="s">
        <v>5219</v>
      </c>
      <c r="H104" s="190">
        <v>2750</v>
      </c>
      <c r="I104" s="191"/>
      <c r="J104" s="192">
        <f t="shared" si="0"/>
        <v>0</v>
      </c>
      <c r="K104" s="188" t="s">
        <v>19</v>
      </c>
      <c r="L104" s="43"/>
      <c r="M104" s="193" t="s">
        <v>19</v>
      </c>
      <c r="N104" s="194" t="s">
        <v>44</v>
      </c>
      <c r="O104" s="68"/>
      <c r="P104" s="195">
        <f t="shared" si="1"/>
        <v>0</v>
      </c>
      <c r="Q104" s="195">
        <v>0</v>
      </c>
      <c r="R104" s="195">
        <f t="shared" si="2"/>
        <v>0</v>
      </c>
      <c r="S104" s="195">
        <v>0</v>
      </c>
      <c r="T104" s="196">
        <f t="shared" si="3"/>
        <v>0</v>
      </c>
      <c r="U104" s="38"/>
      <c r="V104" s="38"/>
      <c r="W104" s="38"/>
      <c r="X104" s="38"/>
      <c r="Y104" s="38"/>
      <c r="Z104" s="38"/>
      <c r="AA104" s="38"/>
      <c r="AB104" s="38"/>
      <c r="AC104" s="38"/>
      <c r="AD104" s="38"/>
      <c r="AE104" s="38"/>
      <c r="AR104" s="197" t="s">
        <v>1206</v>
      </c>
      <c r="AT104" s="197" t="s">
        <v>533</v>
      </c>
      <c r="AU104" s="197" t="s">
        <v>85</v>
      </c>
      <c r="AY104" s="21" t="s">
        <v>525</v>
      </c>
      <c r="BE104" s="198">
        <f t="shared" si="4"/>
        <v>0</v>
      </c>
      <c r="BF104" s="198">
        <f t="shared" si="5"/>
        <v>0</v>
      </c>
      <c r="BG104" s="198">
        <f t="shared" si="6"/>
        <v>0</v>
      </c>
      <c r="BH104" s="198">
        <f t="shared" si="7"/>
        <v>0</v>
      </c>
      <c r="BI104" s="198">
        <f t="shared" si="8"/>
        <v>0</v>
      </c>
      <c r="BJ104" s="21" t="s">
        <v>85</v>
      </c>
      <c r="BK104" s="198">
        <f t="shared" si="9"/>
        <v>0</v>
      </c>
      <c r="BL104" s="21" t="s">
        <v>1206</v>
      </c>
      <c r="BM104" s="197" t="s">
        <v>745</v>
      </c>
    </row>
    <row r="105" spans="1:65" s="2" customFormat="1" ht="24.2" customHeight="1">
      <c r="A105" s="38"/>
      <c r="B105" s="39"/>
      <c r="C105" s="186" t="s">
        <v>443</v>
      </c>
      <c r="D105" s="186" t="s">
        <v>533</v>
      </c>
      <c r="E105" s="187" t="s">
        <v>5960</v>
      </c>
      <c r="F105" s="188" t="s">
        <v>5961</v>
      </c>
      <c r="G105" s="189" t="s">
        <v>5219</v>
      </c>
      <c r="H105" s="190">
        <v>200</v>
      </c>
      <c r="I105" s="191"/>
      <c r="J105" s="192">
        <f t="shared" si="0"/>
        <v>0</v>
      </c>
      <c r="K105" s="188" t="s">
        <v>19</v>
      </c>
      <c r="L105" s="43"/>
      <c r="M105" s="193" t="s">
        <v>19</v>
      </c>
      <c r="N105" s="194" t="s">
        <v>44</v>
      </c>
      <c r="O105" s="68"/>
      <c r="P105" s="195">
        <f t="shared" si="1"/>
        <v>0</v>
      </c>
      <c r="Q105" s="195">
        <v>0</v>
      </c>
      <c r="R105" s="195">
        <f t="shared" si="2"/>
        <v>0</v>
      </c>
      <c r="S105" s="195">
        <v>0</v>
      </c>
      <c r="T105" s="196">
        <f t="shared" si="3"/>
        <v>0</v>
      </c>
      <c r="U105" s="38"/>
      <c r="V105" s="38"/>
      <c r="W105" s="38"/>
      <c r="X105" s="38"/>
      <c r="Y105" s="38"/>
      <c r="Z105" s="38"/>
      <c r="AA105" s="38"/>
      <c r="AB105" s="38"/>
      <c r="AC105" s="38"/>
      <c r="AD105" s="38"/>
      <c r="AE105" s="38"/>
      <c r="AR105" s="197" t="s">
        <v>1206</v>
      </c>
      <c r="AT105" s="197" t="s">
        <v>533</v>
      </c>
      <c r="AU105" s="197" t="s">
        <v>85</v>
      </c>
      <c r="AY105" s="21" t="s">
        <v>525</v>
      </c>
      <c r="BE105" s="198">
        <f t="shared" si="4"/>
        <v>0</v>
      </c>
      <c r="BF105" s="198">
        <f t="shared" si="5"/>
        <v>0</v>
      </c>
      <c r="BG105" s="198">
        <f t="shared" si="6"/>
        <v>0</v>
      </c>
      <c r="BH105" s="198">
        <f t="shared" si="7"/>
        <v>0</v>
      </c>
      <c r="BI105" s="198">
        <f t="shared" si="8"/>
        <v>0</v>
      </c>
      <c r="BJ105" s="21" t="s">
        <v>85</v>
      </c>
      <c r="BK105" s="198">
        <f t="shared" si="9"/>
        <v>0</v>
      </c>
      <c r="BL105" s="21" t="s">
        <v>1206</v>
      </c>
      <c r="BM105" s="197" t="s">
        <v>659</v>
      </c>
    </row>
    <row r="106" spans="1:65" s="2" customFormat="1" ht="24.2" customHeight="1">
      <c r="A106" s="38"/>
      <c r="B106" s="39"/>
      <c r="C106" s="186" t="s">
        <v>696</v>
      </c>
      <c r="D106" s="186" t="s">
        <v>533</v>
      </c>
      <c r="E106" s="187" t="s">
        <v>5962</v>
      </c>
      <c r="F106" s="188" t="s">
        <v>5963</v>
      </c>
      <c r="G106" s="189" t="s">
        <v>5219</v>
      </c>
      <c r="H106" s="190">
        <v>110</v>
      </c>
      <c r="I106" s="191"/>
      <c r="J106" s="192">
        <f t="shared" si="0"/>
        <v>0</v>
      </c>
      <c r="K106" s="188" t="s">
        <v>19</v>
      </c>
      <c r="L106" s="43"/>
      <c r="M106" s="193" t="s">
        <v>19</v>
      </c>
      <c r="N106" s="194" t="s">
        <v>44</v>
      </c>
      <c r="O106" s="68"/>
      <c r="P106" s="195">
        <f t="shared" si="1"/>
        <v>0</v>
      </c>
      <c r="Q106" s="195">
        <v>0</v>
      </c>
      <c r="R106" s="195">
        <f t="shared" si="2"/>
        <v>0</v>
      </c>
      <c r="S106" s="195">
        <v>0</v>
      </c>
      <c r="T106" s="196">
        <f t="shared" si="3"/>
        <v>0</v>
      </c>
      <c r="U106" s="38"/>
      <c r="V106" s="38"/>
      <c r="W106" s="38"/>
      <c r="X106" s="38"/>
      <c r="Y106" s="38"/>
      <c r="Z106" s="38"/>
      <c r="AA106" s="38"/>
      <c r="AB106" s="38"/>
      <c r="AC106" s="38"/>
      <c r="AD106" s="38"/>
      <c r="AE106" s="38"/>
      <c r="AR106" s="197" t="s">
        <v>1206</v>
      </c>
      <c r="AT106" s="197" t="s">
        <v>533</v>
      </c>
      <c r="AU106" s="197" t="s">
        <v>85</v>
      </c>
      <c r="AY106" s="21" t="s">
        <v>525</v>
      </c>
      <c r="BE106" s="198">
        <f t="shared" si="4"/>
        <v>0</v>
      </c>
      <c r="BF106" s="198">
        <f t="shared" si="5"/>
        <v>0</v>
      </c>
      <c r="BG106" s="198">
        <f t="shared" si="6"/>
        <v>0</v>
      </c>
      <c r="BH106" s="198">
        <f t="shared" si="7"/>
        <v>0</v>
      </c>
      <c r="BI106" s="198">
        <f t="shared" si="8"/>
        <v>0</v>
      </c>
      <c r="BJ106" s="21" t="s">
        <v>85</v>
      </c>
      <c r="BK106" s="198">
        <f t="shared" si="9"/>
        <v>0</v>
      </c>
      <c r="BL106" s="21" t="s">
        <v>1206</v>
      </c>
      <c r="BM106" s="197" t="s">
        <v>779</v>
      </c>
    </row>
    <row r="107" spans="1:65" s="2" customFormat="1" ht="24.2" customHeight="1">
      <c r="A107" s="38"/>
      <c r="B107" s="39"/>
      <c r="C107" s="186" t="s">
        <v>8</v>
      </c>
      <c r="D107" s="186" t="s">
        <v>533</v>
      </c>
      <c r="E107" s="187" t="s">
        <v>5964</v>
      </c>
      <c r="F107" s="188" t="s">
        <v>5965</v>
      </c>
      <c r="G107" s="189" t="s">
        <v>5219</v>
      </c>
      <c r="H107" s="190">
        <v>80</v>
      </c>
      <c r="I107" s="191"/>
      <c r="J107" s="192">
        <f t="shared" si="0"/>
        <v>0</v>
      </c>
      <c r="K107" s="188" t="s">
        <v>19</v>
      </c>
      <c r="L107" s="43"/>
      <c r="M107" s="193" t="s">
        <v>19</v>
      </c>
      <c r="N107" s="194" t="s">
        <v>44</v>
      </c>
      <c r="O107" s="68"/>
      <c r="P107" s="195">
        <f t="shared" si="1"/>
        <v>0</v>
      </c>
      <c r="Q107" s="195">
        <v>0</v>
      </c>
      <c r="R107" s="195">
        <f t="shared" si="2"/>
        <v>0</v>
      </c>
      <c r="S107" s="195">
        <v>0</v>
      </c>
      <c r="T107" s="196">
        <f t="shared" si="3"/>
        <v>0</v>
      </c>
      <c r="U107" s="38"/>
      <c r="V107" s="38"/>
      <c r="W107" s="38"/>
      <c r="X107" s="38"/>
      <c r="Y107" s="38"/>
      <c r="Z107" s="38"/>
      <c r="AA107" s="38"/>
      <c r="AB107" s="38"/>
      <c r="AC107" s="38"/>
      <c r="AD107" s="38"/>
      <c r="AE107" s="38"/>
      <c r="AR107" s="197" t="s">
        <v>1206</v>
      </c>
      <c r="AT107" s="197" t="s">
        <v>533</v>
      </c>
      <c r="AU107" s="197" t="s">
        <v>85</v>
      </c>
      <c r="AY107" s="21" t="s">
        <v>525</v>
      </c>
      <c r="BE107" s="198">
        <f t="shared" si="4"/>
        <v>0</v>
      </c>
      <c r="BF107" s="198">
        <f t="shared" si="5"/>
        <v>0</v>
      </c>
      <c r="BG107" s="198">
        <f t="shared" si="6"/>
        <v>0</v>
      </c>
      <c r="BH107" s="198">
        <f t="shared" si="7"/>
        <v>0</v>
      </c>
      <c r="BI107" s="198">
        <f t="shared" si="8"/>
        <v>0</v>
      </c>
      <c r="BJ107" s="21" t="s">
        <v>85</v>
      </c>
      <c r="BK107" s="198">
        <f t="shared" si="9"/>
        <v>0</v>
      </c>
      <c r="BL107" s="21" t="s">
        <v>1206</v>
      </c>
      <c r="BM107" s="197" t="s">
        <v>787</v>
      </c>
    </row>
    <row r="108" spans="1:65" s="2" customFormat="1" ht="24.2" customHeight="1">
      <c r="A108" s="38"/>
      <c r="B108" s="39"/>
      <c r="C108" s="186" t="s">
        <v>710</v>
      </c>
      <c r="D108" s="186" t="s">
        <v>533</v>
      </c>
      <c r="E108" s="187" t="s">
        <v>5966</v>
      </c>
      <c r="F108" s="188" t="s">
        <v>5967</v>
      </c>
      <c r="G108" s="189" t="s">
        <v>5219</v>
      </c>
      <c r="H108" s="190">
        <v>20</v>
      </c>
      <c r="I108" s="191"/>
      <c r="J108" s="192">
        <f t="shared" si="0"/>
        <v>0</v>
      </c>
      <c r="K108" s="188" t="s">
        <v>19</v>
      </c>
      <c r="L108" s="43"/>
      <c r="M108" s="193" t="s">
        <v>19</v>
      </c>
      <c r="N108" s="194" t="s">
        <v>44</v>
      </c>
      <c r="O108" s="68"/>
      <c r="P108" s="195">
        <f t="shared" si="1"/>
        <v>0</v>
      </c>
      <c r="Q108" s="195">
        <v>0</v>
      </c>
      <c r="R108" s="195">
        <f t="shared" si="2"/>
        <v>0</v>
      </c>
      <c r="S108" s="195">
        <v>0</v>
      </c>
      <c r="T108" s="196">
        <f t="shared" si="3"/>
        <v>0</v>
      </c>
      <c r="U108" s="38"/>
      <c r="V108" s="38"/>
      <c r="W108" s="38"/>
      <c r="X108" s="38"/>
      <c r="Y108" s="38"/>
      <c r="Z108" s="38"/>
      <c r="AA108" s="38"/>
      <c r="AB108" s="38"/>
      <c r="AC108" s="38"/>
      <c r="AD108" s="38"/>
      <c r="AE108" s="38"/>
      <c r="AR108" s="197" t="s">
        <v>1206</v>
      </c>
      <c r="AT108" s="197" t="s">
        <v>533</v>
      </c>
      <c r="AU108" s="197" t="s">
        <v>85</v>
      </c>
      <c r="AY108" s="21" t="s">
        <v>525</v>
      </c>
      <c r="BE108" s="198">
        <f t="shared" si="4"/>
        <v>0</v>
      </c>
      <c r="BF108" s="198">
        <f t="shared" si="5"/>
        <v>0</v>
      </c>
      <c r="BG108" s="198">
        <f t="shared" si="6"/>
        <v>0</v>
      </c>
      <c r="BH108" s="198">
        <f t="shared" si="7"/>
        <v>0</v>
      </c>
      <c r="BI108" s="198">
        <f t="shared" si="8"/>
        <v>0</v>
      </c>
      <c r="BJ108" s="21" t="s">
        <v>85</v>
      </c>
      <c r="BK108" s="198">
        <f t="shared" si="9"/>
        <v>0</v>
      </c>
      <c r="BL108" s="21" t="s">
        <v>1206</v>
      </c>
      <c r="BM108" s="197" t="s">
        <v>802</v>
      </c>
    </row>
    <row r="109" spans="1:65" s="2" customFormat="1" ht="24.2" customHeight="1">
      <c r="A109" s="38"/>
      <c r="B109" s="39"/>
      <c r="C109" s="186" t="s">
        <v>722</v>
      </c>
      <c r="D109" s="186" t="s">
        <v>533</v>
      </c>
      <c r="E109" s="187" t="s">
        <v>5968</v>
      </c>
      <c r="F109" s="188" t="s">
        <v>5969</v>
      </c>
      <c r="G109" s="189" t="s">
        <v>5219</v>
      </c>
      <c r="H109" s="190">
        <v>10</v>
      </c>
      <c r="I109" s="191"/>
      <c r="J109" s="192">
        <f t="shared" si="0"/>
        <v>0</v>
      </c>
      <c r="K109" s="188" t="s">
        <v>19</v>
      </c>
      <c r="L109" s="43"/>
      <c r="M109" s="193" t="s">
        <v>19</v>
      </c>
      <c r="N109" s="194" t="s">
        <v>44</v>
      </c>
      <c r="O109" s="68"/>
      <c r="P109" s="195">
        <f t="shared" si="1"/>
        <v>0</v>
      </c>
      <c r="Q109" s="195">
        <v>0</v>
      </c>
      <c r="R109" s="195">
        <f t="shared" si="2"/>
        <v>0</v>
      </c>
      <c r="S109" s="195">
        <v>0</v>
      </c>
      <c r="T109" s="196">
        <f t="shared" si="3"/>
        <v>0</v>
      </c>
      <c r="U109" s="38"/>
      <c r="V109" s="38"/>
      <c r="W109" s="38"/>
      <c r="X109" s="38"/>
      <c r="Y109" s="38"/>
      <c r="Z109" s="38"/>
      <c r="AA109" s="38"/>
      <c r="AB109" s="38"/>
      <c r="AC109" s="38"/>
      <c r="AD109" s="38"/>
      <c r="AE109" s="38"/>
      <c r="AR109" s="197" t="s">
        <v>1206</v>
      </c>
      <c r="AT109" s="197" t="s">
        <v>533</v>
      </c>
      <c r="AU109" s="197" t="s">
        <v>85</v>
      </c>
      <c r="AY109" s="21" t="s">
        <v>525</v>
      </c>
      <c r="BE109" s="198">
        <f t="shared" si="4"/>
        <v>0</v>
      </c>
      <c r="BF109" s="198">
        <f t="shared" si="5"/>
        <v>0</v>
      </c>
      <c r="BG109" s="198">
        <f t="shared" si="6"/>
        <v>0</v>
      </c>
      <c r="BH109" s="198">
        <f t="shared" si="7"/>
        <v>0</v>
      </c>
      <c r="BI109" s="198">
        <f t="shared" si="8"/>
        <v>0</v>
      </c>
      <c r="BJ109" s="21" t="s">
        <v>85</v>
      </c>
      <c r="BK109" s="198">
        <f t="shared" si="9"/>
        <v>0</v>
      </c>
      <c r="BL109" s="21" t="s">
        <v>1206</v>
      </c>
      <c r="BM109" s="197" t="s">
        <v>814</v>
      </c>
    </row>
    <row r="110" spans="1:65" s="2" customFormat="1" ht="24.2" customHeight="1">
      <c r="A110" s="38"/>
      <c r="B110" s="39"/>
      <c r="C110" s="186" t="s">
        <v>728</v>
      </c>
      <c r="D110" s="186" t="s">
        <v>533</v>
      </c>
      <c r="E110" s="187" t="s">
        <v>5970</v>
      </c>
      <c r="F110" s="188" t="s">
        <v>5971</v>
      </c>
      <c r="G110" s="189" t="s">
        <v>5219</v>
      </c>
      <c r="H110" s="190">
        <v>42</v>
      </c>
      <c r="I110" s="191"/>
      <c r="J110" s="192">
        <f t="shared" si="0"/>
        <v>0</v>
      </c>
      <c r="K110" s="188" t="s">
        <v>19</v>
      </c>
      <c r="L110" s="43"/>
      <c r="M110" s="193" t="s">
        <v>19</v>
      </c>
      <c r="N110" s="194" t="s">
        <v>44</v>
      </c>
      <c r="O110" s="68"/>
      <c r="P110" s="195">
        <f t="shared" si="1"/>
        <v>0</v>
      </c>
      <c r="Q110" s="195">
        <v>0</v>
      </c>
      <c r="R110" s="195">
        <f t="shared" si="2"/>
        <v>0</v>
      </c>
      <c r="S110" s="195">
        <v>0</v>
      </c>
      <c r="T110" s="196">
        <f t="shared" si="3"/>
        <v>0</v>
      </c>
      <c r="U110" s="38"/>
      <c r="V110" s="38"/>
      <c r="W110" s="38"/>
      <c r="X110" s="38"/>
      <c r="Y110" s="38"/>
      <c r="Z110" s="38"/>
      <c r="AA110" s="38"/>
      <c r="AB110" s="38"/>
      <c r="AC110" s="38"/>
      <c r="AD110" s="38"/>
      <c r="AE110" s="38"/>
      <c r="AR110" s="197" t="s">
        <v>1206</v>
      </c>
      <c r="AT110" s="197" t="s">
        <v>533</v>
      </c>
      <c r="AU110" s="197" t="s">
        <v>85</v>
      </c>
      <c r="AY110" s="21" t="s">
        <v>525</v>
      </c>
      <c r="BE110" s="198">
        <f t="shared" si="4"/>
        <v>0</v>
      </c>
      <c r="BF110" s="198">
        <f t="shared" si="5"/>
        <v>0</v>
      </c>
      <c r="BG110" s="198">
        <f t="shared" si="6"/>
        <v>0</v>
      </c>
      <c r="BH110" s="198">
        <f t="shared" si="7"/>
        <v>0</v>
      </c>
      <c r="BI110" s="198">
        <f t="shared" si="8"/>
        <v>0</v>
      </c>
      <c r="BJ110" s="21" t="s">
        <v>85</v>
      </c>
      <c r="BK110" s="198">
        <f t="shared" si="9"/>
        <v>0</v>
      </c>
      <c r="BL110" s="21" t="s">
        <v>1206</v>
      </c>
      <c r="BM110" s="197" t="s">
        <v>826</v>
      </c>
    </row>
    <row r="111" spans="1:65" s="2" customFormat="1" ht="21.75" customHeight="1">
      <c r="A111" s="38"/>
      <c r="B111" s="39"/>
      <c r="C111" s="186" t="s">
        <v>642</v>
      </c>
      <c r="D111" s="186" t="s">
        <v>533</v>
      </c>
      <c r="E111" s="187" t="s">
        <v>5972</v>
      </c>
      <c r="F111" s="188" t="s">
        <v>5973</v>
      </c>
      <c r="G111" s="189" t="s">
        <v>5219</v>
      </c>
      <c r="H111" s="190">
        <v>61</v>
      </c>
      <c r="I111" s="191"/>
      <c r="J111" s="192">
        <f t="shared" si="0"/>
        <v>0</v>
      </c>
      <c r="K111" s="188" t="s">
        <v>19</v>
      </c>
      <c r="L111" s="43"/>
      <c r="M111" s="193" t="s">
        <v>19</v>
      </c>
      <c r="N111" s="194" t="s">
        <v>44</v>
      </c>
      <c r="O111" s="68"/>
      <c r="P111" s="195">
        <f t="shared" si="1"/>
        <v>0</v>
      </c>
      <c r="Q111" s="195">
        <v>0</v>
      </c>
      <c r="R111" s="195">
        <f t="shared" si="2"/>
        <v>0</v>
      </c>
      <c r="S111" s="195">
        <v>0</v>
      </c>
      <c r="T111" s="196">
        <f t="shared" si="3"/>
        <v>0</v>
      </c>
      <c r="U111" s="38"/>
      <c r="V111" s="38"/>
      <c r="W111" s="38"/>
      <c r="X111" s="38"/>
      <c r="Y111" s="38"/>
      <c r="Z111" s="38"/>
      <c r="AA111" s="38"/>
      <c r="AB111" s="38"/>
      <c r="AC111" s="38"/>
      <c r="AD111" s="38"/>
      <c r="AE111" s="38"/>
      <c r="AR111" s="197" t="s">
        <v>1206</v>
      </c>
      <c r="AT111" s="197" t="s">
        <v>533</v>
      </c>
      <c r="AU111" s="197" t="s">
        <v>85</v>
      </c>
      <c r="AY111" s="21" t="s">
        <v>525</v>
      </c>
      <c r="BE111" s="198">
        <f t="shared" si="4"/>
        <v>0</v>
      </c>
      <c r="BF111" s="198">
        <f t="shared" si="5"/>
        <v>0</v>
      </c>
      <c r="BG111" s="198">
        <f t="shared" si="6"/>
        <v>0</v>
      </c>
      <c r="BH111" s="198">
        <f t="shared" si="7"/>
        <v>0</v>
      </c>
      <c r="BI111" s="198">
        <f t="shared" si="8"/>
        <v>0</v>
      </c>
      <c r="BJ111" s="21" t="s">
        <v>85</v>
      </c>
      <c r="BK111" s="198">
        <f t="shared" si="9"/>
        <v>0</v>
      </c>
      <c r="BL111" s="21" t="s">
        <v>1206</v>
      </c>
      <c r="BM111" s="197" t="s">
        <v>839</v>
      </c>
    </row>
    <row r="112" spans="1:65" s="2" customFormat="1" ht="21.75" customHeight="1">
      <c r="A112" s="38"/>
      <c r="B112" s="39"/>
      <c r="C112" s="186" t="s">
        <v>739</v>
      </c>
      <c r="D112" s="186" t="s">
        <v>533</v>
      </c>
      <c r="E112" s="187" t="s">
        <v>5974</v>
      </c>
      <c r="F112" s="188" t="s">
        <v>5975</v>
      </c>
      <c r="G112" s="189" t="s">
        <v>5219</v>
      </c>
      <c r="H112" s="190">
        <v>2</v>
      </c>
      <c r="I112" s="191"/>
      <c r="J112" s="192">
        <f t="shared" si="0"/>
        <v>0</v>
      </c>
      <c r="K112" s="188" t="s">
        <v>19</v>
      </c>
      <c r="L112" s="43"/>
      <c r="M112" s="193" t="s">
        <v>19</v>
      </c>
      <c r="N112" s="194" t="s">
        <v>44</v>
      </c>
      <c r="O112" s="68"/>
      <c r="P112" s="195">
        <f t="shared" si="1"/>
        <v>0</v>
      </c>
      <c r="Q112" s="195">
        <v>0</v>
      </c>
      <c r="R112" s="195">
        <f t="shared" si="2"/>
        <v>0</v>
      </c>
      <c r="S112" s="195">
        <v>0</v>
      </c>
      <c r="T112" s="196">
        <f t="shared" si="3"/>
        <v>0</v>
      </c>
      <c r="U112" s="38"/>
      <c r="V112" s="38"/>
      <c r="W112" s="38"/>
      <c r="X112" s="38"/>
      <c r="Y112" s="38"/>
      <c r="Z112" s="38"/>
      <c r="AA112" s="38"/>
      <c r="AB112" s="38"/>
      <c r="AC112" s="38"/>
      <c r="AD112" s="38"/>
      <c r="AE112" s="38"/>
      <c r="AR112" s="197" t="s">
        <v>1206</v>
      </c>
      <c r="AT112" s="197" t="s">
        <v>533</v>
      </c>
      <c r="AU112" s="197" t="s">
        <v>85</v>
      </c>
      <c r="AY112" s="21" t="s">
        <v>525</v>
      </c>
      <c r="BE112" s="198">
        <f t="shared" si="4"/>
        <v>0</v>
      </c>
      <c r="BF112" s="198">
        <f t="shared" si="5"/>
        <v>0</v>
      </c>
      <c r="BG112" s="198">
        <f t="shared" si="6"/>
        <v>0</v>
      </c>
      <c r="BH112" s="198">
        <f t="shared" si="7"/>
        <v>0</v>
      </c>
      <c r="BI112" s="198">
        <f t="shared" si="8"/>
        <v>0</v>
      </c>
      <c r="BJ112" s="21" t="s">
        <v>85</v>
      </c>
      <c r="BK112" s="198">
        <f t="shared" si="9"/>
        <v>0</v>
      </c>
      <c r="BL112" s="21" t="s">
        <v>1206</v>
      </c>
      <c r="BM112" s="197" t="s">
        <v>855</v>
      </c>
    </row>
    <row r="113" spans="1:65" s="2" customFormat="1" ht="21.75" customHeight="1">
      <c r="A113" s="38"/>
      <c r="B113" s="39"/>
      <c r="C113" s="186" t="s">
        <v>745</v>
      </c>
      <c r="D113" s="186" t="s">
        <v>533</v>
      </c>
      <c r="E113" s="187" t="s">
        <v>5976</v>
      </c>
      <c r="F113" s="188" t="s">
        <v>5977</v>
      </c>
      <c r="G113" s="189" t="s">
        <v>5219</v>
      </c>
      <c r="H113" s="190">
        <v>2</v>
      </c>
      <c r="I113" s="191"/>
      <c r="J113" s="192">
        <f t="shared" si="0"/>
        <v>0</v>
      </c>
      <c r="K113" s="188" t="s">
        <v>19</v>
      </c>
      <c r="L113" s="43"/>
      <c r="M113" s="193" t="s">
        <v>19</v>
      </c>
      <c r="N113" s="194" t="s">
        <v>44</v>
      </c>
      <c r="O113" s="68"/>
      <c r="P113" s="195">
        <f t="shared" si="1"/>
        <v>0</v>
      </c>
      <c r="Q113" s="195">
        <v>0</v>
      </c>
      <c r="R113" s="195">
        <f t="shared" si="2"/>
        <v>0</v>
      </c>
      <c r="S113" s="195">
        <v>0</v>
      </c>
      <c r="T113" s="196">
        <f t="shared" si="3"/>
        <v>0</v>
      </c>
      <c r="U113" s="38"/>
      <c r="V113" s="38"/>
      <c r="W113" s="38"/>
      <c r="X113" s="38"/>
      <c r="Y113" s="38"/>
      <c r="Z113" s="38"/>
      <c r="AA113" s="38"/>
      <c r="AB113" s="38"/>
      <c r="AC113" s="38"/>
      <c r="AD113" s="38"/>
      <c r="AE113" s="38"/>
      <c r="AR113" s="197" t="s">
        <v>1206</v>
      </c>
      <c r="AT113" s="197" t="s">
        <v>533</v>
      </c>
      <c r="AU113" s="197" t="s">
        <v>85</v>
      </c>
      <c r="AY113" s="21" t="s">
        <v>525</v>
      </c>
      <c r="BE113" s="198">
        <f t="shared" si="4"/>
        <v>0</v>
      </c>
      <c r="BF113" s="198">
        <f t="shared" si="5"/>
        <v>0</v>
      </c>
      <c r="BG113" s="198">
        <f t="shared" si="6"/>
        <v>0</v>
      </c>
      <c r="BH113" s="198">
        <f t="shared" si="7"/>
        <v>0</v>
      </c>
      <c r="BI113" s="198">
        <f t="shared" si="8"/>
        <v>0</v>
      </c>
      <c r="BJ113" s="21" t="s">
        <v>85</v>
      </c>
      <c r="BK113" s="198">
        <f t="shared" si="9"/>
        <v>0</v>
      </c>
      <c r="BL113" s="21" t="s">
        <v>1206</v>
      </c>
      <c r="BM113" s="197" t="s">
        <v>867</v>
      </c>
    </row>
    <row r="114" spans="1:65" s="2" customFormat="1" ht="21.75" customHeight="1">
      <c r="A114" s="38"/>
      <c r="B114" s="39"/>
      <c r="C114" s="186" t="s">
        <v>753</v>
      </c>
      <c r="D114" s="186" t="s">
        <v>533</v>
      </c>
      <c r="E114" s="187" t="s">
        <v>5978</v>
      </c>
      <c r="F114" s="188" t="s">
        <v>5979</v>
      </c>
      <c r="G114" s="189" t="s">
        <v>5219</v>
      </c>
      <c r="H114" s="190">
        <v>32</v>
      </c>
      <c r="I114" s="191"/>
      <c r="J114" s="192">
        <f t="shared" si="0"/>
        <v>0</v>
      </c>
      <c r="K114" s="188" t="s">
        <v>19</v>
      </c>
      <c r="L114" s="43"/>
      <c r="M114" s="193" t="s">
        <v>19</v>
      </c>
      <c r="N114" s="194" t="s">
        <v>44</v>
      </c>
      <c r="O114" s="68"/>
      <c r="P114" s="195">
        <f t="shared" si="1"/>
        <v>0</v>
      </c>
      <c r="Q114" s="195">
        <v>0</v>
      </c>
      <c r="R114" s="195">
        <f t="shared" si="2"/>
        <v>0</v>
      </c>
      <c r="S114" s="195">
        <v>0</v>
      </c>
      <c r="T114" s="196">
        <f t="shared" si="3"/>
        <v>0</v>
      </c>
      <c r="U114" s="38"/>
      <c r="V114" s="38"/>
      <c r="W114" s="38"/>
      <c r="X114" s="38"/>
      <c r="Y114" s="38"/>
      <c r="Z114" s="38"/>
      <c r="AA114" s="38"/>
      <c r="AB114" s="38"/>
      <c r="AC114" s="38"/>
      <c r="AD114" s="38"/>
      <c r="AE114" s="38"/>
      <c r="AR114" s="197" t="s">
        <v>1206</v>
      </c>
      <c r="AT114" s="197" t="s">
        <v>533</v>
      </c>
      <c r="AU114" s="197" t="s">
        <v>85</v>
      </c>
      <c r="AY114" s="21" t="s">
        <v>525</v>
      </c>
      <c r="BE114" s="198">
        <f t="shared" si="4"/>
        <v>0</v>
      </c>
      <c r="BF114" s="198">
        <f t="shared" si="5"/>
        <v>0</v>
      </c>
      <c r="BG114" s="198">
        <f t="shared" si="6"/>
        <v>0</v>
      </c>
      <c r="BH114" s="198">
        <f t="shared" si="7"/>
        <v>0</v>
      </c>
      <c r="BI114" s="198">
        <f t="shared" si="8"/>
        <v>0</v>
      </c>
      <c r="BJ114" s="21" t="s">
        <v>85</v>
      </c>
      <c r="BK114" s="198">
        <f t="shared" si="9"/>
        <v>0</v>
      </c>
      <c r="BL114" s="21" t="s">
        <v>1206</v>
      </c>
      <c r="BM114" s="197" t="s">
        <v>881</v>
      </c>
    </row>
    <row r="115" spans="1:65" s="2" customFormat="1" ht="21.75" customHeight="1">
      <c r="A115" s="38"/>
      <c r="B115" s="39"/>
      <c r="C115" s="186" t="s">
        <v>659</v>
      </c>
      <c r="D115" s="186" t="s">
        <v>533</v>
      </c>
      <c r="E115" s="187" t="s">
        <v>5980</v>
      </c>
      <c r="F115" s="188" t="s">
        <v>5981</v>
      </c>
      <c r="G115" s="189" t="s">
        <v>5219</v>
      </c>
      <c r="H115" s="190">
        <v>2</v>
      </c>
      <c r="I115" s="191"/>
      <c r="J115" s="192">
        <f t="shared" si="0"/>
        <v>0</v>
      </c>
      <c r="K115" s="188" t="s">
        <v>19</v>
      </c>
      <c r="L115" s="43"/>
      <c r="M115" s="193" t="s">
        <v>19</v>
      </c>
      <c r="N115" s="194" t="s">
        <v>44</v>
      </c>
      <c r="O115" s="68"/>
      <c r="P115" s="195">
        <f t="shared" si="1"/>
        <v>0</v>
      </c>
      <c r="Q115" s="195">
        <v>0</v>
      </c>
      <c r="R115" s="195">
        <f t="shared" si="2"/>
        <v>0</v>
      </c>
      <c r="S115" s="195">
        <v>0</v>
      </c>
      <c r="T115" s="196">
        <f t="shared" si="3"/>
        <v>0</v>
      </c>
      <c r="U115" s="38"/>
      <c r="V115" s="38"/>
      <c r="W115" s="38"/>
      <c r="X115" s="38"/>
      <c r="Y115" s="38"/>
      <c r="Z115" s="38"/>
      <c r="AA115" s="38"/>
      <c r="AB115" s="38"/>
      <c r="AC115" s="38"/>
      <c r="AD115" s="38"/>
      <c r="AE115" s="38"/>
      <c r="AR115" s="197" t="s">
        <v>1206</v>
      </c>
      <c r="AT115" s="197" t="s">
        <v>533</v>
      </c>
      <c r="AU115" s="197" t="s">
        <v>85</v>
      </c>
      <c r="AY115" s="21" t="s">
        <v>525</v>
      </c>
      <c r="BE115" s="198">
        <f t="shared" si="4"/>
        <v>0</v>
      </c>
      <c r="BF115" s="198">
        <f t="shared" si="5"/>
        <v>0</v>
      </c>
      <c r="BG115" s="198">
        <f t="shared" si="6"/>
        <v>0</v>
      </c>
      <c r="BH115" s="198">
        <f t="shared" si="7"/>
        <v>0</v>
      </c>
      <c r="BI115" s="198">
        <f t="shared" si="8"/>
        <v>0</v>
      </c>
      <c r="BJ115" s="21" t="s">
        <v>85</v>
      </c>
      <c r="BK115" s="198">
        <f t="shared" si="9"/>
        <v>0</v>
      </c>
      <c r="BL115" s="21" t="s">
        <v>1206</v>
      </c>
      <c r="BM115" s="197" t="s">
        <v>895</v>
      </c>
    </row>
    <row r="116" spans="1:65" s="2" customFormat="1" ht="21.75" customHeight="1">
      <c r="A116" s="38"/>
      <c r="B116" s="39"/>
      <c r="C116" s="186" t="s">
        <v>7</v>
      </c>
      <c r="D116" s="186" t="s">
        <v>533</v>
      </c>
      <c r="E116" s="187" t="s">
        <v>5982</v>
      </c>
      <c r="F116" s="188" t="s">
        <v>5983</v>
      </c>
      <c r="G116" s="189" t="s">
        <v>5219</v>
      </c>
      <c r="H116" s="190">
        <v>9</v>
      </c>
      <c r="I116" s="191"/>
      <c r="J116" s="192">
        <f t="shared" si="0"/>
        <v>0</v>
      </c>
      <c r="K116" s="188" t="s">
        <v>19</v>
      </c>
      <c r="L116" s="43"/>
      <c r="M116" s="193" t="s">
        <v>19</v>
      </c>
      <c r="N116" s="194" t="s">
        <v>44</v>
      </c>
      <c r="O116" s="68"/>
      <c r="P116" s="195">
        <f t="shared" si="1"/>
        <v>0</v>
      </c>
      <c r="Q116" s="195">
        <v>0</v>
      </c>
      <c r="R116" s="195">
        <f t="shared" si="2"/>
        <v>0</v>
      </c>
      <c r="S116" s="195">
        <v>0</v>
      </c>
      <c r="T116" s="196">
        <f t="shared" si="3"/>
        <v>0</v>
      </c>
      <c r="U116" s="38"/>
      <c r="V116" s="38"/>
      <c r="W116" s="38"/>
      <c r="X116" s="38"/>
      <c r="Y116" s="38"/>
      <c r="Z116" s="38"/>
      <c r="AA116" s="38"/>
      <c r="AB116" s="38"/>
      <c r="AC116" s="38"/>
      <c r="AD116" s="38"/>
      <c r="AE116" s="38"/>
      <c r="AR116" s="197" t="s">
        <v>1206</v>
      </c>
      <c r="AT116" s="197" t="s">
        <v>533</v>
      </c>
      <c r="AU116" s="197" t="s">
        <v>85</v>
      </c>
      <c r="AY116" s="21" t="s">
        <v>525</v>
      </c>
      <c r="BE116" s="198">
        <f t="shared" si="4"/>
        <v>0</v>
      </c>
      <c r="BF116" s="198">
        <f t="shared" si="5"/>
        <v>0</v>
      </c>
      <c r="BG116" s="198">
        <f t="shared" si="6"/>
        <v>0</v>
      </c>
      <c r="BH116" s="198">
        <f t="shared" si="7"/>
        <v>0</v>
      </c>
      <c r="BI116" s="198">
        <f t="shared" si="8"/>
        <v>0</v>
      </c>
      <c r="BJ116" s="21" t="s">
        <v>85</v>
      </c>
      <c r="BK116" s="198">
        <f t="shared" si="9"/>
        <v>0</v>
      </c>
      <c r="BL116" s="21" t="s">
        <v>1206</v>
      </c>
      <c r="BM116" s="197" t="s">
        <v>907</v>
      </c>
    </row>
    <row r="117" spans="1:65" s="2" customFormat="1" ht="16.5" customHeight="1">
      <c r="A117" s="38"/>
      <c r="B117" s="39"/>
      <c r="C117" s="186" t="s">
        <v>779</v>
      </c>
      <c r="D117" s="186" t="s">
        <v>533</v>
      </c>
      <c r="E117" s="187" t="s">
        <v>5984</v>
      </c>
      <c r="F117" s="188" t="s">
        <v>5985</v>
      </c>
      <c r="G117" s="189" t="s">
        <v>5219</v>
      </c>
      <c r="H117" s="190">
        <v>109</v>
      </c>
      <c r="I117" s="191"/>
      <c r="J117" s="192">
        <f t="shared" si="0"/>
        <v>0</v>
      </c>
      <c r="K117" s="188" t="s">
        <v>19</v>
      </c>
      <c r="L117" s="43"/>
      <c r="M117" s="193" t="s">
        <v>19</v>
      </c>
      <c r="N117" s="194" t="s">
        <v>44</v>
      </c>
      <c r="O117" s="68"/>
      <c r="P117" s="195">
        <f t="shared" si="1"/>
        <v>0</v>
      </c>
      <c r="Q117" s="195">
        <v>0</v>
      </c>
      <c r="R117" s="195">
        <f t="shared" si="2"/>
        <v>0</v>
      </c>
      <c r="S117" s="195">
        <v>0</v>
      </c>
      <c r="T117" s="196">
        <f t="shared" si="3"/>
        <v>0</v>
      </c>
      <c r="U117" s="38"/>
      <c r="V117" s="38"/>
      <c r="W117" s="38"/>
      <c r="X117" s="38"/>
      <c r="Y117" s="38"/>
      <c r="Z117" s="38"/>
      <c r="AA117" s="38"/>
      <c r="AB117" s="38"/>
      <c r="AC117" s="38"/>
      <c r="AD117" s="38"/>
      <c r="AE117" s="38"/>
      <c r="AR117" s="197" t="s">
        <v>1206</v>
      </c>
      <c r="AT117" s="197" t="s">
        <v>533</v>
      </c>
      <c r="AU117" s="197" t="s">
        <v>85</v>
      </c>
      <c r="AY117" s="21" t="s">
        <v>525</v>
      </c>
      <c r="BE117" s="198">
        <f t="shared" si="4"/>
        <v>0</v>
      </c>
      <c r="BF117" s="198">
        <f t="shared" si="5"/>
        <v>0</v>
      </c>
      <c r="BG117" s="198">
        <f t="shared" si="6"/>
        <v>0</v>
      </c>
      <c r="BH117" s="198">
        <f t="shared" si="7"/>
        <v>0</v>
      </c>
      <c r="BI117" s="198">
        <f t="shared" si="8"/>
        <v>0</v>
      </c>
      <c r="BJ117" s="21" t="s">
        <v>85</v>
      </c>
      <c r="BK117" s="198">
        <f t="shared" si="9"/>
        <v>0</v>
      </c>
      <c r="BL117" s="21" t="s">
        <v>1206</v>
      </c>
      <c r="BM117" s="197" t="s">
        <v>918</v>
      </c>
    </row>
    <row r="118" spans="1:65" s="2" customFormat="1" ht="21.75" customHeight="1">
      <c r="A118" s="38"/>
      <c r="B118" s="39"/>
      <c r="C118" s="186" t="s">
        <v>782</v>
      </c>
      <c r="D118" s="186" t="s">
        <v>533</v>
      </c>
      <c r="E118" s="187" t="s">
        <v>5986</v>
      </c>
      <c r="F118" s="188" t="s">
        <v>5987</v>
      </c>
      <c r="G118" s="189" t="s">
        <v>5219</v>
      </c>
      <c r="H118" s="190">
        <v>351</v>
      </c>
      <c r="I118" s="191"/>
      <c r="J118" s="192">
        <f t="shared" si="0"/>
        <v>0</v>
      </c>
      <c r="K118" s="188" t="s">
        <v>19</v>
      </c>
      <c r="L118" s="43"/>
      <c r="M118" s="193" t="s">
        <v>19</v>
      </c>
      <c r="N118" s="194" t="s">
        <v>44</v>
      </c>
      <c r="O118" s="68"/>
      <c r="P118" s="195">
        <f t="shared" si="1"/>
        <v>0</v>
      </c>
      <c r="Q118" s="195">
        <v>0</v>
      </c>
      <c r="R118" s="195">
        <f t="shared" si="2"/>
        <v>0</v>
      </c>
      <c r="S118" s="195">
        <v>0</v>
      </c>
      <c r="T118" s="196">
        <f t="shared" si="3"/>
        <v>0</v>
      </c>
      <c r="U118" s="38"/>
      <c r="V118" s="38"/>
      <c r="W118" s="38"/>
      <c r="X118" s="38"/>
      <c r="Y118" s="38"/>
      <c r="Z118" s="38"/>
      <c r="AA118" s="38"/>
      <c r="AB118" s="38"/>
      <c r="AC118" s="38"/>
      <c r="AD118" s="38"/>
      <c r="AE118" s="38"/>
      <c r="AR118" s="197" t="s">
        <v>1206</v>
      </c>
      <c r="AT118" s="197" t="s">
        <v>533</v>
      </c>
      <c r="AU118" s="197" t="s">
        <v>85</v>
      </c>
      <c r="AY118" s="21" t="s">
        <v>525</v>
      </c>
      <c r="BE118" s="198">
        <f t="shared" si="4"/>
        <v>0</v>
      </c>
      <c r="BF118" s="198">
        <f t="shared" si="5"/>
        <v>0</v>
      </c>
      <c r="BG118" s="198">
        <f t="shared" si="6"/>
        <v>0</v>
      </c>
      <c r="BH118" s="198">
        <f t="shared" si="7"/>
        <v>0</v>
      </c>
      <c r="BI118" s="198">
        <f t="shared" si="8"/>
        <v>0</v>
      </c>
      <c r="BJ118" s="21" t="s">
        <v>85</v>
      </c>
      <c r="BK118" s="198">
        <f t="shared" si="9"/>
        <v>0</v>
      </c>
      <c r="BL118" s="21" t="s">
        <v>1206</v>
      </c>
      <c r="BM118" s="197" t="s">
        <v>945</v>
      </c>
    </row>
    <row r="119" spans="1:65" s="2" customFormat="1" ht="21.75" customHeight="1">
      <c r="A119" s="38"/>
      <c r="B119" s="39"/>
      <c r="C119" s="186" t="s">
        <v>787</v>
      </c>
      <c r="D119" s="186" t="s">
        <v>533</v>
      </c>
      <c r="E119" s="187" t="s">
        <v>5988</v>
      </c>
      <c r="F119" s="188" t="s">
        <v>5989</v>
      </c>
      <c r="G119" s="189" t="s">
        <v>5219</v>
      </c>
      <c r="H119" s="190">
        <v>13</v>
      </c>
      <c r="I119" s="191"/>
      <c r="J119" s="192">
        <f t="shared" si="0"/>
        <v>0</v>
      </c>
      <c r="K119" s="188" t="s">
        <v>19</v>
      </c>
      <c r="L119" s="43"/>
      <c r="M119" s="193" t="s">
        <v>19</v>
      </c>
      <c r="N119" s="194" t="s">
        <v>44</v>
      </c>
      <c r="O119" s="68"/>
      <c r="P119" s="195">
        <f t="shared" si="1"/>
        <v>0</v>
      </c>
      <c r="Q119" s="195">
        <v>0</v>
      </c>
      <c r="R119" s="195">
        <f t="shared" si="2"/>
        <v>0</v>
      </c>
      <c r="S119" s="195">
        <v>0</v>
      </c>
      <c r="T119" s="196">
        <f t="shared" si="3"/>
        <v>0</v>
      </c>
      <c r="U119" s="38"/>
      <c r="V119" s="38"/>
      <c r="W119" s="38"/>
      <c r="X119" s="38"/>
      <c r="Y119" s="38"/>
      <c r="Z119" s="38"/>
      <c r="AA119" s="38"/>
      <c r="AB119" s="38"/>
      <c r="AC119" s="38"/>
      <c r="AD119" s="38"/>
      <c r="AE119" s="38"/>
      <c r="AR119" s="197" t="s">
        <v>1206</v>
      </c>
      <c r="AT119" s="197" t="s">
        <v>533</v>
      </c>
      <c r="AU119" s="197" t="s">
        <v>85</v>
      </c>
      <c r="AY119" s="21" t="s">
        <v>525</v>
      </c>
      <c r="BE119" s="198">
        <f t="shared" si="4"/>
        <v>0</v>
      </c>
      <c r="BF119" s="198">
        <f t="shared" si="5"/>
        <v>0</v>
      </c>
      <c r="BG119" s="198">
        <f t="shared" si="6"/>
        <v>0</v>
      </c>
      <c r="BH119" s="198">
        <f t="shared" si="7"/>
        <v>0</v>
      </c>
      <c r="BI119" s="198">
        <f t="shared" si="8"/>
        <v>0</v>
      </c>
      <c r="BJ119" s="21" t="s">
        <v>85</v>
      </c>
      <c r="BK119" s="198">
        <f t="shared" si="9"/>
        <v>0</v>
      </c>
      <c r="BL119" s="21" t="s">
        <v>1206</v>
      </c>
      <c r="BM119" s="197" t="s">
        <v>994</v>
      </c>
    </row>
    <row r="120" spans="1:65" s="2" customFormat="1" ht="16.5" customHeight="1">
      <c r="A120" s="38"/>
      <c r="B120" s="39"/>
      <c r="C120" s="186" t="s">
        <v>795</v>
      </c>
      <c r="D120" s="186" t="s">
        <v>533</v>
      </c>
      <c r="E120" s="187" t="s">
        <v>5990</v>
      </c>
      <c r="F120" s="188" t="s">
        <v>5991</v>
      </c>
      <c r="G120" s="189" t="s">
        <v>5219</v>
      </c>
      <c r="H120" s="190">
        <v>1</v>
      </c>
      <c r="I120" s="191"/>
      <c r="J120" s="192">
        <f t="shared" si="0"/>
        <v>0</v>
      </c>
      <c r="K120" s="188" t="s">
        <v>19</v>
      </c>
      <c r="L120" s="43"/>
      <c r="M120" s="193" t="s">
        <v>19</v>
      </c>
      <c r="N120" s="194" t="s">
        <v>44</v>
      </c>
      <c r="O120" s="68"/>
      <c r="P120" s="195">
        <f t="shared" si="1"/>
        <v>0</v>
      </c>
      <c r="Q120" s="195">
        <v>0</v>
      </c>
      <c r="R120" s="195">
        <f t="shared" si="2"/>
        <v>0</v>
      </c>
      <c r="S120" s="195">
        <v>0</v>
      </c>
      <c r="T120" s="196">
        <f t="shared" si="3"/>
        <v>0</v>
      </c>
      <c r="U120" s="38"/>
      <c r="V120" s="38"/>
      <c r="W120" s="38"/>
      <c r="X120" s="38"/>
      <c r="Y120" s="38"/>
      <c r="Z120" s="38"/>
      <c r="AA120" s="38"/>
      <c r="AB120" s="38"/>
      <c r="AC120" s="38"/>
      <c r="AD120" s="38"/>
      <c r="AE120" s="38"/>
      <c r="AR120" s="197" t="s">
        <v>1206</v>
      </c>
      <c r="AT120" s="197" t="s">
        <v>533</v>
      </c>
      <c r="AU120" s="197" t="s">
        <v>85</v>
      </c>
      <c r="AY120" s="21" t="s">
        <v>525</v>
      </c>
      <c r="BE120" s="198">
        <f t="shared" si="4"/>
        <v>0</v>
      </c>
      <c r="BF120" s="198">
        <f t="shared" si="5"/>
        <v>0</v>
      </c>
      <c r="BG120" s="198">
        <f t="shared" si="6"/>
        <v>0</v>
      </c>
      <c r="BH120" s="198">
        <f t="shared" si="7"/>
        <v>0</v>
      </c>
      <c r="BI120" s="198">
        <f t="shared" si="8"/>
        <v>0</v>
      </c>
      <c r="BJ120" s="21" t="s">
        <v>85</v>
      </c>
      <c r="BK120" s="198">
        <f t="shared" si="9"/>
        <v>0</v>
      </c>
      <c r="BL120" s="21" t="s">
        <v>1206</v>
      </c>
      <c r="BM120" s="197" t="s">
        <v>1011</v>
      </c>
    </row>
    <row r="121" spans="1:65" s="2" customFormat="1" ht="16.5" customHeight="1">
      <c r="A121" s="38"/>
      <c r="B121" s="39"/>
      <c r="C121" s="186" t="s">
        <v>802</v>
      </c>
      <c r="D121" s="186" t="s">
        <v>533</v>
      </c>
      <c r="E121" s="187" t="s">
        <v>5992</v>
      </c>
      <c r="F121" s="188" t="s">
        <v>5993</v>
      </c>
      <c r="G121" s="189" t="s">
        <v>5219</v>
      </c>
      <c r="H121" s="190">
        <v>18</v>
      </c>
      <c r="I121" s="191"/>
      <c r="J121" s="192">
        <f t="shared" si="0"/>
        <v>0</v>
      </c>
      <c r="K121" s="188" t="s">
        <v>19</v>
      </c>
      <c r="L121" s="43"/>
      <c r="M121" s="193" t="s">
        <v>19</v>
      </c>
      <c r="N121" s="194" t="s">
        <v>44</v>
      </c>
      <c r="O121" s="68"/>
      <c r="P121" s="195">
        <f t="shared" si="1"/>
        <v>0</v>
      </c>
      <c r="Q121" s="195">
        <v>0</v>
      </c>
      <c r="R121" s="195">
        <f t="shared" si="2"/>
        <v>0</v>
      </c>
      <c r="S121" s="195">
        <v>0</v>
      </c>
      <c r="T121" s="196">
        <f t="shared" si="3"/>
        <v>0</v>
      </c>
      <c r="U121" s="38"/>
      <c r="V121" s="38"/>
      <c r="W121" s="38"/>
      <c r="X121" s="38"/>
      <c r="Y121" s="38"/>
      <c r="Z121" s="38"/>
      <c r="AA121" s="38"/>
      <c r="AB121" s="38"/>
      <c r="AC121" s="38"/>
      <c r="AD121" s="38"/>
      <c r="AE121" s="38"/>
      <c r="AR121" s="197" t="s">
        <v>1206</v>
      </c>
      <c r="AT121" s="197" t="s">
        <v>533</v>
      </c>
      <c r="AU121" s="197" t="s">
        <v>85</v>
      </c>
      <c r="AY121" s="21" t="s">
        <v>525</v>
      </c>
      <c r="BE121" s="198">
        <f t="shared" si="4"/>
        <v>0</v>
      </c>
      <c r="BF121" s="198">
        <f t="shared" si="5"/>
        <v>0</v>
      </c>
      <c r="BG121" s="198">
        <f t="shared" si="6"/>
        <v>0</v>
      </c>
      <c r="BH121" s="198">
        <f t="shared" si="7"/>
        <v>0</v>
      </c>
      <c r="BI121" s="198">
        <f t="shared" si="8"/>
        <v>0</v>
      </c>
      <c r="BJ121" s="21" t="s">
        <v>85</v>
      </c>
      <c r="BK121" s="198">
        <f t="shared" si="9"/>
        <v>0</v>
      </c>
      <c r="BL121" s="21" t="s">
        <v>1206</v>
      </c>
      <c r="BM121" s="197" t="s">
        <v>1023</v>
      </c>
    </row>
    <row r="122" spans="1:65" s="2" customFormat="1" ht="16.5" customHeight="1">
      <c r="A122" s="38"/>
      <c r="B122" s="39"/>
      <c r="C122" s="186" t="s">
        <v>809</v>
      </c>
      <c r="D122" s="186" t="s">
        <v>533</v>
      </c>
      <c r="E122" s="187" t="s">
        <v>5994</v>
      </c>
      <c r="F122" s="188" t="s">
        <v>5995</v>
      </c>
      <c r="G122" s="189" t="s">
        <v>5219</v>
      </c>
      <c r="H122" s="190">
        <v>20</v>
      </c>
      <c r="I122" s="191"/>
      <c r="J122" s="192">
        <f t="shared" si="0"/>
        <v>0</v>
      </c>
      <c r="K122" s="188" t="s">
        <v>19</v>
      </c>
      <c r="L122" s="43"/>
      <c r="M122" s="193" t="s">
        <v>19</v>
      </c>
      <c r="N122" s="194" t="s">
        <v>44</v>
      </c>
      <c r="O122" s="68"/>
      <c r="P122" s="195">
        <f t="shared" si="1"/>
        <v>0</v>
      </c>
      <c r="Q122" s="195">
        <v>0</v>
      </c>
      <c r="R122" s="195">
        <f t="shared" si="2"/>
        <v>0</v>
      </c>
      <c r="S122" s="195">
        <v>0</v>
      </c>
      <c r="T122" s="196">
        <f t="shared" si="3"/>
        <v>0</v>
      </c>
      <c r="U122" s="38"/>
      <c r="V122" s="38"/>
      <c r="W122" s="38"/>
      <c r="X122" s="38"/>
      <c r="Y122" s="38"/>
      <c r="Z122" s="38"/>
      <c r="AA122" s="38"/>
      <c r="AB122" s="38"/>
      <c r="AC122" s="38"/>
      <c r="AD122" s="38"/>
      <c r="AE122" s="38"/>
      <c r="AR122" s="197" t="s">
        <v>1206</v>
      </c>
      <c r="AT122" s="197" t="s">
        <v>533</v>
      </c>
      <c r="AU122" s="197" t="s">
        <v>85</v>
      </c>
      <c r="AY122" s="21" t="s">
        <v>525</v>
      </c>
      <c r="BE122" s="198">
        <f t="shared" si="4"/>
        <v>0</v>
      </c>
      <c r="BF122" s="198">
        <f t="shared" si="5"/>
        <v>0</v>
      </c>
      <c r="BG122" s="198">
        <f t="shared" si="6"/>
        <v>0</v>
      </c>
      <c r="BH122" s="198">
        <f t="shared" si="7"/>
        <v>0</v>
      </c>
      <c r="BI122" s="198">
        <f t="shared" si="8"/>
        <v>0</v>
      </c>
      <c r="BJ122" s="21" t="s">
        <v>85</v>
      </c>
      <c r="BK122" s="198">
        <f t="shared" si="9"/>
        <v>0</v>
      </c>
      <c r="BL122" s="21" t="s">
        <v>1206</v>
      </c>
      <c r="BM122" s="197" t="s">
        <v>1039</v>
      </c>
    </row>
    <row r="123" spans="1:65" s="2" customFormat="1" ht="16.5" customHeight="1">
      <c r="A123" s="38"/>
      <c r="B123" s="39"/>
      <c r="C123" s="186" t="s">
        <v>814</v>
      </c>
      <c r="D123" s="186" t="s">
        <v>533</v>
      </c>
      <c r="E123" s="187" t="s">
        <v>5996</v>
      </c>
      <c r="F123" s="188" t="s">
        <v>5997</v>
      </c>
      <c r="G123" s="189" t="s">
        <v>5219</v>
      </c>
      <c r="H123" s="190">
        <v>31</v>
      </c>
      <c r="I123" s="191"/>
      <c r="J123" s="192">
        <f t="shared" si="0"/>
        <v>0</v>
      </c>
      <c r="K123" s="188" t="s">
        <v>19</v>
      </c>
      <c r="L123" s="43"/>
      <c r="M123" s="193" t="s">
        <v>19</v>
      </c>
      <c r="N123" s="194" t="s">
        <v>44</v>
      </c>
      <c r="O123" s="68"/>
      <c r="P123" s="195">
        <f t="shared" si="1"/>
        <v>0</v>
      </c>
      <c r="Q123" s="195">
        <v>0</v>
      </c>
      <c r="R123" s="195">
        <f t="shared" si="2"/>
        <v>0</v>
      </c>
      <c r="S123" s="195">
        <v>0</v>
      </c>
      <c r="T123" s="196">
        <f t="shared" si="3"/>
        <v>0</v>
      </c>
      <c r="U123" s="38"/>
      <c r="V123" s="38"/>
      <c r="W123" s="38"/>
      <c r="X123" s="38"/>
      <c r="Y123" s="38"/>
      <c r="Z123" s="38"/>
      <c r="AA123" s="38"/>
      <c r="AB123" s="38"/>
      <c r="AC123" s="38"/>
      <c r="AD123" s="38"/>
      <c r="AE123" s="38"/>
      <c r="AR123" s="197" t="s">
        <v>1206</v>
      </c>
      <c r="AT123" s="197" t="s">
        <v>533</v>
      </c>
      <c r="AU123" s="197" t="s">
        <v>85</v>
      </c>
      <c r="AY123" s="21" t="s">
        <v>525</v>
      </c>
      <c r="BE123" s="198">
        <f t="shared" si="4"/>
        <v>0</v>
      </c>
      <c r="BF123" s="198">
        <f t="shared" si="5"/>
        <v>0</v>
      </c>
      <c r="BG123" s="198">
        <f t="shared" si="6"/>
        <v>0</v>
      </c>
      <c r="BH123" s="198">
        <f t="shared" si="7"/>
        <v>0</v>
      </c>
      <c r="BI123" s="198">
        <f t="shared" si="8"/>
        <v>0</v>
      </c>
      <c r="BJ123" s="21" t="s">
        <v>85</v>
      </c>
      <c r="BK123" s="198">
        <f t="shared" si="9"/>
        <v>0</v>
      </c>
      <c r="BL123" s="21" t="s">
        <v>1206</v>
      </c>
      <c r="BM123" s="197" t="s">
        <v>1052</v>
      </c>
    </row>
    <row r="124" spans="1:65" s="2" customFormat="1" ht="16.5" customHeight="1">
      <c r="A124" s="38"/>
      <c r="B124" s="39"/>
      <c r="C124" s="186" t="s">
        <v>820</v>
      </c>
      <c r="D124" s="186" t="s">
        <v>533</v>
      </c>
      <c r="E124" s="187" t="s">
        <v>5998</v>
      </c>
      <c r="F124" s="188" t="s">
        <v>5999</v>
      </c>
      <c r="G124" s="189" t="s">
        <v>5219</v>
      </c>
      <c r="H124" s="190">
        <v>42</v>
      </c>
      <c r="I124" s="191"/>
      <c r="J124" s="192">
        <f t="shared" si="0"/>
        <v>0</v>
      </c>
      <c r="K124" s="188" t="s">
        <v>19</v>
      </c>
      <c r="L124" s="43"/>
      <c r="M124" s="193" t="s">
        <v>19</v>
      </c>
      <c r="N124" s="194" t="s">
        <v>44</v>
      </c>
      <c r="O124" s="68"/>
      <c r="P124" s="195">
        <f t="shared" si="1"/>
        <v>0</v>
      </c>
      <c r="Q124" s="195">
        <v>0</v>
      </c>
      <c r="R124" s="195">
        <f t="shared" si="2"/>
        <v>0</v>
      </c>
      <c r="S124" s="195">
        <v>0</v>
      </c>
      <c r="T124" s="196">
        <f t="shared" si="3"/>
        <v>0</v>
      </c>
      <c r="U124" s="38"/>
      <c r="V124" s="38"/>
      <c r="W124" s="38"/>
      <c r="X124" s="38"/>
      <c r="Y124" s="38"/>
      <c r="Z124" s="38"/>
      <c r="AA124" s="38"/>
      <c r="AB124" s="38"/>
      <c r="AC124" s="38"/>
      <c r="AD124" s="38"/>
      <c r="AE124" s="38"/>
      <c r="AR124" s="197" t="s">
        <v>1206</v>
      </c>
      <c r="AT124" s="197" t="s">
        <v>533</v>
      </c>
      <c r="AU124" s="197" t="s">
        <v>85</v>
      </c>
      <c r="AY124" s="21" t="s">
        <v>525</v>
      </c>
      <c r="BE124" s="198">
        <f t="shared" si="4"/>
        <v>0</v>
      </c>
      <c r="BF124" s="198">
        <f t="shared" si="5"/>
        <v>0</v>
      </c>
      <c r="BG124" s="198">
        <f t="shared" si="6"/>
        <v>0</v>
      </c>
      <c r="BH124" s="198">
        <f t="shared" si="7"/>
        <v>0</v>
      </c>
      <c r="BI124" s="198">
        <f t="shared" si="8"/>
        <v>0</v>
      </c>
      <c r="BJ124" s="21" t="s">
        <v>85</v>
      </c>
      <c r="BK124" s="198">
        <f t="shared" si="9"/>
        <v>0</v>
      </c>
      <c r="BL124" s="21" t="s">
        <v>1206</v>
      </c>
      <c r="BM124" s="197" t="s">
        <v>1063</v>
      </c>
    </row>
    <row r="125" spans="1:65" s="2" customFormat="1" ht="21.75" customHeight="1">
      <c r="A125" s="38"/>
      <c r="B125" s="39"/>
      <c r="C125" s="186" t="s">
        <v>826</v>
      </c>
      <c r="D125" s="186" t="s">
        <v>533</v>
      </c>
      <c r="E125" s="187" t="s">
        <v>6000</v>
      </c>
      <c r="F125" s="188" t="s">
        <v>6001</v>
      </c>
      <c r="G125" s="189" t="s">
        <v>5219</v>
      </c>
      <c r="H125" s="190">
        <v>7</v>
      </c>
      <c r="I125" s="191"/>
      <c r="J125" s="192">
        <f t="shared" si="0"/>
        <v>0</v>
      </c>
      <c r="K125" s="188" t="s">
        <v>19</v>
      </c>
      <c r="L125" s="43"/>
      <c r="M125" s="193" t="s">
        <v>19</v>
      </c>
      <c r="N125" s="194" t="s">
        <v>44</v>
      </c>
      <c r="O125" s="68"/>
      <c r="P125" s="195">
        <f t="shared" si="1"/>
        <v>0</v>
      </c>
      <c r="Q125" s="195">
        <v>0</v>
      </c>
      <c r="R125" s="195">
        <f t="shared" si="2"/>
        <v>0</v>
      </c>
      <c r="S125" s="195">
        <v>0</v>
      </c>
      <c r="T125" s="196">
        <f t="shared" si="3"/>
        <v>0</v>
      </c>
      <c r="U125" s="38"/>
      <c r="V125" s="38"/>
      <c r="W125" s="38"/>
      <c r="X125" s="38"/>
      <c r="Y125" s="38"/>
      <c r="Z125" s="38"/>
      <c r="AA125" s="38"/>
      <c r="AB125" s="38"/>
      <c r="AC125" s="38"/>
      <c r="AD125" s="38"/>
      <c r="AE125" s="38"/>
      <c r="AR125" s="197" t="s">
        <v>1206</v>
      </c>
      <c r="AT125" s="197" t="s">
        <v>533</v>
      </c>
      <c r="AU125" s="197" t="s">
        <v>85</v>
      </c>
      <c r="AY125" s="21" t="s">
        <v>525</v>
      </c>
      <c r="BE125" s="198">
        <f t="shared" si="4"/>
        <v>0</v>
      </c>
      <c r="BF125" s="198">
        <f t="shared" si="5"/>
        <v>0</v>
      </c>
      <c r="BG125" s="198">
        <f t="shared" si="6"/>
        <v>0</v>
      </c>
      <c r="BH125" s="198">
        <f t="shared" si="7"/>
        <v>0</v>
      </c>
      <c r="BI125" s="198">
        <f t="shared" si="8"/>
        <v>0</v>
      </c>
      <c r="BJ125" s="21" t="s">
        <v>85</v>
      </c>
      <c r="BK125" s="198">
        <f t="shared" si="9"/>
        <v>0</v>
      </c>
      <c r="BL125" s="21" t="s">
        <v>1206</v>
      </c>
      <c r="BM125" s="197" t="s">
        <v>1076</v>
      </c>
    </row>
    <row r="126" spans="1:65" s="2" customFormat="1" ht="21.75" customHeight="1">
      <c r="A126" s="38"/>
      <c r="B126" s="39"/>
      <c r="C126" s="186" t="s">
        <v>832</v>
      </c>
      <c r="D126" s="186" t="s">
        <v>533</v>
      </c>
      <c r="E126" s="187" t="s">
        <v>6002</v>
      </c>
      <c r="F126" s="188" t="s">
        <v>6003</v>
      </c>
      <c r="G126" s="189" t="s">
        <v>5219</v>
      </c>
      <c r="H126" s="190">
        <v>3</v>
      </c>
      <c r="I126" s="191"/>
      <c r="J126" s="192">
        <f t="shared" si="0"/>
        <v>0</v>
      </c>
      <c r="K126" s="188" t="s">
        <v>19</v>
      </c>
      <c r="L126" s="43"/>
      <c r="M126" s="193" t="s">
        <v>19</v>
      </c>
      <c r="N126" s="194" t="s">
        <v>44</v>
      </c>
      <c r="O126" s="68"/>
      <c r="P126" s="195">
        <f t="shared" si="1"/>
        <v>0</v>
      </c>
      <c r="Q126" s="195">
        <v>0</v>
      </c>
      <c r="R126" s="195">
        <f t="shared" si="2"/>
        <v>0</v>
      </c>
      <c r="S126" s="195">
        <v>0</v>
      </c>
      <c r="T126" s="196">
        <f t="shared" si="3"/>
        <v>0</v>
      </c>
      <c r="U126" s="38"/>
      <c r="V126" s="38"/>
      <c r="W126" s="38"/>
      <c r="X126" s="38"/>
      <c r="Y126" s="38"/>
      <c r="Z126" s="38"/>
      <c r="AA126" s="38"/>
      <c r="AB126" s="38"/>
      <c r="AC126" s="38"/>
      <c r="AD126" s="38"/>
      <c r="AE126" s="38"/>
      <c r="AR126" s="197" t="s">
        <v>1206</v>
      </c>
      <c r="AT126" s="197" t="s">
        <v>533</v>
      </c>
      <c r="AU126" s="197" t="s">
        <v>85</v>
      </c>
      <c r="AY126" s="21" t="s">
        <v>525</v>
      </c>
      <c r="BE126" s="198">
        <f t="shared" si="4"/>
        <v>0</v>
      </c>
      <c r="BF126" s="198">
        <f t="shared" si="5"/>
        <v>0</v>
      </c>
      <c r="BG126" s="198">
        <f t="shared" si="6"/>
        <v>0</v>
      </c>
      <c r="BH126" s="198">
        <f t="shared" si="7"/>
        <v>0</v>
      </c>
      <c r="BI126" s="198">
        <f t="shared" si="8"/>
        <v>0</v>
      </c>
      <c r="BJ126" s="21" t="s">
        <v>85</v>
      </c>
      <c r="BK126" s="198">
        <f t="shared" si="9"/>
        <v>0</v>
      </c>
      <c r="BL126" s="21" t="s">
        <v>1206</v>
      </c>
      <c r="BM126" s="197" t="s">
        <v>1092</v>
      </c>
    </row>
    <row r="127" spans="1:65" s="2" customFormat="1" ht="21.75" customHeight="1">
      <c r="A127" s="38"/>
      <c r="B127" s="39"/>
      <c r="C127" s="186" t="s">
        <v>839</v>
      </c>
      <c r="D127" s="186" t="s">
        <v>533</v>
      </c>
      <c r="E127" s="187" t="s">
        <v>6004</v>
      </c>
      <c r="F127" s="188" t="s">
        <v>6005</v>
      </c>
      <c r="G127" s="189" t="s">
        <v>5219</v>
      </c>
      <c r="H127" s="190">
        <v>1</v>
      </c>
      <c r="I127" s="191"/>
      <c r="J127" s="192">
        <f t="shared" si="0"/>
        <v>0</v>
      </c>
      <c r="K127" s="188" t="s">
        <v>19</v>
      </c>
      <c r="L127" s="43"/>
      <c r="M127" s="193" t="s">
        <v>19</v>
      </c>
      <c r="N127" s="194" t="s">
        <v>44</v>
      </c>
      <c r="O127" s="68"/>
      <c r="P127" s="195">
        <f t="shared" si="1"/>
        <v>0</v>
      </c>
      <c r="Q127" s="195">
        <v>0</v>
      </c>
      <c r="R127" s="195">
        <f t="shared" si="2"/>
        <v>0</v>
      </c>
      <c r="S127" s="195">
        <v>0</v>
      </c>
      <c r="T127" s="196">
        <f t="shared" si="3"/>
        <v>0</v>
      </c>
      <c r="U127" s="38"/>
      <c r="V127" s="38"/>
      <c r="W127" s="38"/>
      <c r="X127" s="38"/>
      <c r="Y127" s="38"/>
      <c r="Z127" s="38"/>
      <c r="AA127" s="38"/>
      <c r="AB127" s="38"/>
      <c r="AC127" s="38"/>
      <c r="AD127" s="38"/>
      <c r="AE127" s="38"/>
      <c r="AR127" s="197" t="s">
        <v>1206</v>
      </c>
      <c r="AT127" s="197" t="s">
        <v>533</v>
      </c>
      <c r="AU127" s="197" t="s">
        <v>85</v>
      </c>
      <c r="AY127" s="21" t="s">
        <v>525</v>
      </c>
      <c r="BE127" s="198">
        <f t="shared" si="4"/>
        <v>0</v>
      </c>
      <c r="BF127" s="198">
        <f t="shared" si="5"/>
        <v>0</v>
      </c>
      <c r="BG127" s="198">
        <f t="shared" si="6"/>
        <v>0</v>
      </c>
      <c r="BH127" s="198">
        <f t="shared" si="7"/>
        <v>0</v>
      </c>
      <c r="BI127" s="198">
        <f t="shared" si="8"/>
        <v>0</v>
      </c>
      <c r="BJ127" s="21" t="s">
        <v>85</v>
      </c>
      <c r="BK127" s="198">
        <f t="shared" si="9"/>
        <v>0</v>
      </c>
      <c r="BL127" s="21" t="s">
        <v>1206</v>
      </c>
      <c r="BM127" s="197" t="s">
        <v>1206</v>
      </c>
    </row>
    <row r="128" spans="1:65" s="2" customFormat="1" ht="16.5" customHeight="1">
      <c r="A128" s="38"/>
      <c r="B128" s="39"/>
      <c r="C128" s="186" t="s">
        <v>846</v>
      </c>
      <c r="D128" s="186" t="s">
        <v>533</v>
      </c>
      <c r="E128" s="187" t="s">
        <v>6006</v>
      </c>
      <c r="F128" s="188" t="s">
        <v>6007</v>
      </c>
      <c r="G128" s="189" t="s">
        <v>5219</v>
      </c>
      <c r="H128" s="190">
        <v>1</v>
      </c>
      <c r="I128" s="191"/>
      <c r="J128" s="192">
        <f t="shared" ref="J128:J159" si="10">ROUND(I128*H128,2)</f>
        <v>0</v>
      </c>
      <c r="K128" s="188" t="s">
        <v>19</v>
      </c>
      <c r="L128" s="43"/>
      <c r="M128" s="193" t="s">
        <v>19</v>
      </c>
      <c r="N128" s="194" t="s">
        <v>44</v>
      </c>
      <c r="O128" s="68"/>
      <c r="P128" s="195">
        <f t="shared" ref="P128:P159" si="11">O128*H128</f>
        <v>0</v>
      </c>
      <c r="Q128" s="195">
        <v>0</v>
      </c>
      <c r="R128" s="195">
        <f t="shared" ref="R128:R159" si="12">Q128*H128</f>
        <v>0</v>
      </c>
      <c r="S128" s="195">
        <v>0</v>
      </c>
      <c r="T128" s="196">
        <f t="shared" ref="T128:T159" si="13">S128*H128</f>
        <v>0</v>
      </c>
      <c r="U128" s="38"/>
      <c r="V128" s="38"/>
      <c r="W128" s="38"/>
      <c r="X128" s="38"/>
      <c r="Y128" s="38"/>
      <c r="Z128" s="38"/>
      <c r="AA128" s="38"/>
      <c r="AB128" s="38"/>
      <c r="AC128" s="38"/>
      <c r="AD128" s="38"/>
      <c r="AE128" s="38"/>
      <c r="AR128" s="197" t="s">
        <v>1206</v>
      </c>
      <c r="AT128" s="197" t="s">
        <v>533</v>
      </c>
      <c r="AU128" s="197" t="s">
        <v>85</v>
      </c>
      <c r="AY128" s="21" t="s">
        <v>525</v>
      </c>
      <c r="BE128" s="198">
        <f t="shared" ref="BE128:BE161" si="14">IF(N128="základní",J128,0)</f>
        <v>0</v>
      </c>
      <c r="BF128" s="198">
        <f t="shared" ref="BF128:BF161" si="15">IF(N128="snížená",J128,0)</f>
        <v>0</v>
      </c>
      <c r="BG128" s="198">
        <f t="shared" ref="BG128:BG161" si="16">IF(N128="zákl. přenesená",J128,0)</f>
        <v>0</v>
      </c>
      <c r="BH128" s="198">
        <f t="shared" ref="BH128:BH161" si="17">IF(N128="sníž. přenesená",J128,0)</f>
        <v>0</v>
      </c>
      <c r="BI128" s="198">
        <f t="shared" ref="BI128:BI161" si="18">IF(N128="nulová",J128,0)</f>
        <v>0</v>
      </c>
      <c r="BJ128" s="21" t="s">
        <v>85</v>
      </c>
      <c r="BK128" s="198">
        <f t="shared" ref="BK128:BK161" si="19">ROUND(I128*H128,2)</f>
        <v>0</v>
      </c>
      <c r="BL128" s="21" t="s">
        <v>1206</v>
      </c>
      <c r="BM128" s="197" t="s">
        <v>1234</v>
      </c>
    </row>
    <row r="129" spans="1:65" s="2" customFormat="1" ht="16.5" customHeight="1">
      <c r="A129" s="38"/>
      <c r="B129" s="39"/>
      <c r="C129" s="186" t="s">
        <v>855</v>
      </c>
      <c r="D129" s="186" t="s">
        <v>533</v>
      </c>
      <c r="E129" s="187" t="s">
        <v>6008</v>
      </c>
      <c r="F129" s="188" t="s">
        <v>6009</v>
      </c>
      <c r="G129" s="189" t="s">
        <v>5219</v>
      </c>
      <c r="H129" s="190">
        <v>78</v>
      </c>
      <c r="I129" s="191"/>
      <c r="J129" s="192">
        <f t="shared" si="10"/>
        <v>0</v>
      </c>
      <c r="K129" s="188" t="s">
        <v>19</v>
      </c>
      <c r="L129" s="43"/>
      <c r="M129" s="193" t="s">
        <v>19</v>
      </c>
      <c r="N129" s="194" t="s">
        <v>44</v>
      </c>
      <c r="O129" s="68"/>
      <c r="P129" s="195">
        <f t="shared" si="11"/>
        <v>0</v>
      </c>
      <c r="Q129" s="195">
        <v>0</v>
      </c>
      <c r="R129" s="195">
        <f t="shared" si="12"/>
        <v>0</v>
      </c>
      <c r="S129" s="195">
        <v>0</v>
      </c>
      <c r="T129" s="196">
        <f t="shared" si="13"/>
        <v>0</v>
      </c>
      <c r="U129" s="38"/>
      <c r="V129" s="38"/>
      <c r="W129" s="38"/>
      <c r="X129" s="38"/>
      <c r="Y129" s="38"/>
      <c r="Z129" s="38"/>
      <c r="AA129" s="38"/>
      <c r="AB129" s="38"/>
      <c r="AC129" s="38"/>
      <c r="AD129" s="38"/>
      <c r="AE129" s="38"/>
      <c r="AR129" s="197" t="s">
        <v>1206</v>
      </c>
      <c r="AT129" s="197" t="s">
        <v>533</v>
      </c>
      <c r="AU129" s="197" t="s">
        <v>85</v>
      </c>
      <c r="AY129" s="21" t="s">
        <v>525</v>
      </c>
      <c r="BE129" s="198">
        <f t="shared" si="14"/>
        <v>0</v>
      </c>
      <c r="BF129" s="198">
        <f t="shared" si="15"/>
        <v>0</v>
      </c>
      <c r="BG129" s="198">
        <f t="shared" si="16"/>
        <v>0</v>
      </c>
      <c r="BH129" s="198">
        <f t="shared" si="17"/>
        <v>0</v>
      </c>
      <c r="BI129" s="198">
        <f t="shared" si="18"/>
        <v>0</v>
      </c>
      <c r="BJ129" s="21" t="s">
        <v>85</v>
      </c>
      <c r="BK129" s="198">
        <f t="shared" si="19"/>
        <v>0</v>
      </c>
      <c r="BL129" s="21" t="s">
        <v>1206</v>
      </c>
      <c r="BM129" s="197" t="s">
        <v>1250</v>
      </c>
    </row>
    <row r="130" spans="1:65" s="2" customFormat="1" ht="16.5" customHeight="1">
      <c r="A130" s="38"/>
      <c r="B130" s="39"/>
      <c r="C130" s="186" t="s">
        <v>861</v>
      </c>
      <c r="D130" s="186" t="s">
        <v>533</v>
      </c>
      <c r="E130" s="187" t="s">
        <v>6010</v>
      </c>
      <c r="F130" s="188" t="s">
        <v>6011</v>
      </c>
      <c r="G130" s="189" t="s">
        <v>5219</v>
      </c>
      <c r="H130" s="190">
        <v>314</v>
      </c>
      <c r="I130" s="191"/>
      <c r="J130" s="192">
        <f t="shared" si="10"/>
        <v>0</v>
      </c>
      <c r="K130" s="188" t="s">
        <v>19</v>
      </c>
      <c r="L130" s="43"/>
      <c r="M130" s="193" t="s">
        <v>19</v>
      </c>
      <c r="N130" s="194" t="s">
        <v>44</v>
      </c>
      <c r="O130" s="68"/>
      <c r="P130" s="195">
        <f t="shared" si="11"/>
        <v>0</v>
      </c>
      <c r="Q130" s="195">
        <v>0</v>
      </c>
      <c r="R130" s="195">
        <f t="shared" si="12"/>
        <v>0</v>
      </c>
      <c r="S130" s="195">
        <v>0</v>
      </c>
      <c r="T130" s="196">
        <f t="shared" si="13"/>
        <v>0</v>
      </c>
      <c r="U130" s="38"/>
      <c r="V130" s="38"/>
      <c r="W130" s="38"/>
      <c r="X130" s="38"/>
      <c r="Y130" s="38"/>
      <c r="Z130" s="38"/>
      <c r="AA130" s="38"/>
      <c r="AB130" s="38"/>
      <c r="AC130" s="38"/>
      <c r="AD130" s="38"/>
      <c r="AE130" s="38"/>
      <c r="AR130" s="197" t="s">
        <v>1206</v>
      </c>
      <c r="AT130" s="197" t="s">
        <v>533</v>
      </c>
      <c r="AU130" s="197" t="s">
        <v>85</v>
      </c>
      <c r="AY130" s="21" t="s">
        <v>525</v>
      </c>
      <c r="BE130" s="198">
        <f t="shared" si="14"/>
        <v>0</v>
      </c>
      <c r="BF130" s="198">
        <f t="shared" si="15"/>
        <v>0</v>
      </c>
      <c r="BG130" s="198">
        <f t="shared" si="16"/>
        <v>0</v>
      </c>
      <c r="BH130" s="198">
        <f t="shared" si="17"/>
        <v>0</v>
      </c>
      <c r="BI130" s="198">
        <f t="shared" si="18"/>
        <v>0</v>
      </c>
      <c r="BJ130" s="21" t="s">
        <v>85</v>
      </c>
      <c r="BK130" s="198">
        <f t="shared" si="19"/>
        <v>0</v>
      </c>
      <c r="BL130" s="21" t="s">
        <v>1206</v>
      </c>
      <c r="BM130" s="197" t="s">
        <v>1265</v>
      </c>
    </row>
    <row r="131" spans="1:65" s="2" customFormat="1" ht="16.5" customHeight="1">
      <c r="A131" s="38"/>
      <c r="B131" s="39"/>
      <c r="C131" s="186" t="s">
        <v>867</v>
      </c>
      <c r="D131" s="186" t="s">
        <v>533</v>
      </c>
      <c r="E131" s="187" t="s">
        <v>6012</v>
      </c>
      <c r="F131" s="188" t="s">
        <v>6013</v>
      </c>
      <c r="G131" s="189" t="s">
        <v>128</v>
      </c>
      <c r="H131" s="190">
        <v>20</v>
      </c>
      <c r="I131" s="191"/>
      <c r="J131" s="192">
        <f t="shared" si="10"/>
        <v>0</v>
      </c>
      <c r="K131" s="188" t="s">
        <v>19</v>
      </c>
      <c r="L131" s="43"/>
      <c r="M131" s="193" t="s">
        <v>19</v>
      </c>
      <c r="N131" s="194" t="s">
        <v>44</v>
      </c>
      <c r="O131" s="68"/>
      <c r="P131" s="195">
        <f t="shared" si="11"/>
        <v>0</v>
      </c>
      <c r="Q131" s="195">
        <v>0</v>
      </c>
      <c r="R131" s="195">
        <f t="shared" si="12"/>
        <v>0</v>
      </c>
      <c r="S131" s="195">
        <v>0</v>
      </c>
      <c r="T131" s="196">
        <f t="shared" si="13"/>
        <v>0</v>
      </c>
      <c r="U131" s="38"/>
      <c r="V131" s="38"/>
      <c r="W131" s="38"/>
      <c r="X131" s="38"/>
      <c r="Y131" s="38"/>
      <c r="Z131" s="38"/>
      <c r="AA131" s="38"/>
      <c r="AB131" s="38"/>
      <c r="AC131" s="38"/>
      <c r="AD131" s="38"/>
      <c r="AE131" s="38"/>
      <c r="AR131" s="197" t="s">
        <v>1206</v>
      </c>
      <c r="AT131" s="197" t="s">
        <v>533</v>
      </c>
      <c r="AU131" s="197" t="s">
        <v>85</v>
      </c>
      <c r="AY131" s="21" t="s">
        <v>525</v>
      </c>
      <c r="BE131" s="198">
        <f t="shared" si="14"/>
        <v>0</v>
      </c>
      <c r="BF131" s="198">
        <f t="shared" si="15"/>
        <v>0</v>
      </c>
      <c r="BG131" s="198">
        <f t="shared" si="16"/>
        <v>0</v>
      </c>
      <c r="BH131" s="198">
        <f t="shared" si="17"/>
        <v>0</v>
      </c>
      <c r="BI131" s="198">
        <f t="shared" si="18"/>
        <v>0</v>
      </c>
      <c r="BJ131" s="21" t="s">
        <v>85</v>
      </c>
      <c r="BK131" s="198">
        <f t="shared" si="19"/>
        <v>0</v>
      </c>
      <c r="BL131" s="21" t="s">
        <v>1206</v>
      </c>
      <c r="BM131" s="197" t="s">
        <v>1279</v>
      </c>
    </row>
    <row r="132" spans="1:65" s="2" customFormat="1" ht="16.5" customHeight="1">
      <c r="A132" s="38"/>
      <c r="B132" s="39"/>
      <c r="C132" s="186" t="s">
        <v>875</v>
      </c>
      <c r="D132" s="186" t="s">
        <v>533</v>
      </c>
      <c r="E132" s="187" t="s">
        <v>6014</v>
      </c>
      <c r="F132" s="188" t="s">
        <v>6015</v>
      </c>
      <c r="G132" s="189" t="s">
        <v>128</v>
      </c>
      <c r="H132" s="190">
        <v>2400</v>
      </c>
      <c r="I132" s="191"/>
      <c r="J132" s="192">
        <f t="shared" si="10"/>
        <v>0</v>
      </c>
      <c r="K132" s="188" t="s">
        <v>19</v>
      </c>
      <c r="L132" s="43"/>
      <c r="M132" s="193" t="s">
        <v>19</v>
      </c>
      <c r="N132" s="194" t="s">
        <v>44</v>
      </c>
      <c r="O132" s="68"/>
      <c r="P132" s="195">
        <f t="shared" si="11"/>
        <v>0</v>
      </c>
      <c r="Q132" s="195">
        <v>0</v>
      </c>
      <c r="R132" s="195">
        <f t="shared" si="12"/>
        <v>0</v>
      </c>
      <c r="S132" s="195">
        <v>0</v>
      </c>
      <c r="T132" s="196">
        <f t="shared" si="13"/>
        <v>0</v>
      </c>
      <c r="U132" s="38"/>
      <c r="V132" s="38"/>
      <c r="W132" s="38"/>
      <c r="X132" s="38"/>
      <c r="Y132" s="38"/>
      <c r="Z132" s="38"/>
      <c r="AA132" s="38"/>
      <c r="AB132" s="38"/>
      <c r="AC132" s="38"/>
      <c r="AD132" s="38"/>
      <c r="AE132" s="38"/>
      <c r="AR132" s="197" t="s">
        <v>1206</v>
      </c>
      <c r="AT132" s="197" t="s">
        <v>533</v>
      </c>
      <c r="AU132" s="197" t="s">
        <v>85</v>
      </c>
      <c r="AY132" s="21" t="s">
        <v>525</v>
      </c>
      <c r="BE132" s="198">
        <f t="shared" si="14"/>
        <v>0</v>
      </c>
      <c r="BF132" s="198">
        <f t="shared" si="15"/>
        <v>0</v>
      </c>
      <c r="BG132" s="198">
        <f t="shared" si="16"/>
        <v>0</v>
      </c>
      <c r="BH132" s="198">
        <f t="shared" si="17"/>
        <v>0</v>
      </c>
      <c r="BI132" s="198">
        <f t="shared" si="18"/>
        <v>0</v>
      </c>
      <c r="BJ132" s="21" t="s">
        <v>85</v>
      </c>
      <c r="BK132" s="198">
        <f t="shared" si="19"/>
        <v>0</v>
      </c>
      <c r="BL132" s="21" t="s">
        <v>1206</v>
      </c>
      <c r="BM132" s="197" t="s">
        <v>1290</v>
      </c>
    </row>
    <row r="133" spans="1:65" s="2" customFormat="1" ht="16.5" customHeight="1">
      <c r="A133" s="38"/>
      <c r="B133" s="39"/>
      <c r="C133" s="186" t="s">
        <v>881</v>
      </c>
      <c r="D133" s="186" t="s">
        <v>533</v>
      </c>
      <c r="E133" s="187" t="s">
        <v>6016</v>
      </c>
      <c r="F133" s="188" t="s">
        <v>6017</v>
      </c>
      <c r="G133" s="189" t="s">
        <v>128</v>
      </c>
      <c r="H133" s="190">
        <v>150</v>
      </c>
      <c r="I133" s="191"/>
      <c r="J133" s="192">
        <f t="shared" si="10"/>
        <v>0</v>
      </c>
      <c r="K133" s="188" t="s">
        <v>19</v>
      </c>
      <c r="L133" s="43"/>
      <c r="M133" s="193" t="s">
        <v>19</v>
      </c>
      <c r="N133" s="194" t="s">
        <v>44</v>
      </c>
      <c r="O133" s="68"/>
      <c r="P133" s="195">
        <f t="shared" si="11"/>
        <v>0</v>
      </c>
      <c r="Q133" s="195">
        <v>0</v>
      </c>
      <c r="R133" s="195">
        <f t="shared" si="12"/>
        <v>0</v>
      </c>
      <c r="S133" s="195">
        <v>0</v>
      </c>
      <c r="T133" s="196">
        <f t="shared" si="13"/>
        <v>0</v>
      </c>
      <c r="U133" s="38"/>
      <c r="V133" s="38"/>
      <c r="W133" s="38"/>
      <c r="X133" s="38"/>
      <c r="Y133" s="38"/>
      <c r="Z133" s="38"/>
      <c r="AA133" s="38"/>
      <c r="AB133" s="38"/>
      <c r="AC133" s="38"/>
      <c r="AD133" s="38"/>
      <c r="AE133" s="38"/>
      <c r="AR133" s="197" t="s">
        <v>1206</v>
      </c>
      <c r="AT133" s="197" t="s">
        <v>533</v>
      </c>
      <c r="AU133" s="197" t="s">
        <v>85</v>
      </c>
      <c r="AY133" s="21" t="s">
        <v>525</v>
      </c>
      <c r="BE133" s="198">
        <f t="shared" si="14"/>
        <v>0</v>
      </c>
      <c r="BF133" s="198">
        <f t="shared" si="15"/>
        <v>0</v>
      </c>
      <c r="BG133" s="198">
        <f t="shared" si="16"/>
        <v>0</v>
      </c>
      <c r="BH133" s="198">
        <f t="shared" si="17"/>
        <v>0</v>
      </c>
      <c r="BI133" s="198">
        <f t="shared" si="18"/>
        <v>0</v>
      </c>
      <c r="BJ133" s="21" t="s">
        <v>85</v>
      </c>
      <c r="BK133" s="198">
        <f t="shared" si="19"/>
        <v>0</v>
      </c>
      <c r="BL133" s="21" t="s">
        <v>1206</v>
      </c>
      <c r="BM133" s="197" t="s">
        <v>1304</v>
      </c>
    </row>
    <row r="134" spans="1:65" s="2" customFormat="1" ht="16.5" customHeight="1">
      <c r="A134" s="38"/>
      <c r="B134" s="39"/>
      <c r="C134" s="186" t="s">
        <v>887</v>
      </c>
      <c r="D134" s="186" t="s">
        <v>533</v>
      </c>
      <c r="E134" s="187" t="s">
        <v>6018</v>
      </c>
      <c r="F134" s="188" t="s">
        <v>6019</v>
      </c>
      <c r="G134" s="189" t="s">
        <v>128</v>
      </c>
      <c r="H134" s="190">
        <v>6500</v>
      </c>
      <c r="I134" s="191"/>
      <c r="J134" s="192">
        <f t="shared" si="10"/>
        <v>0</v>
      </c>
      <c r="K134" s="188" t="s">
        <v>19</v>
      </c>
      <c r="L134" s="43"/>
      <c r="M134" s="193" t="s">
        <v>19</v>
      </c>
      <c r="N134" s="194" t="s">
        <v>44</v>
      </c>
      <c r="O134" s="68"/>
      <c r="P134" s="195">
        <f t="shared" si="11"/>
        <v>0</v>
      </c>
      <c r="Q134" s="195">
        <v>0</v>
      </c>
      <c r="R134" s="195">
        <f t="shared" si="12"/>
        <v>0</v>
      </c>
      <c r="S134" s="195">
        <v>0</v>
      </c>
      <c r="T134" s="196">
        <f t="shared" si="13"/>
        <v>0</v>
      </c>
      <c r="U134" s="38"/>
      <c r="V134" s="38"/>
      <c r="W134" s="38"/>
      <c r="X134" s="38"/>
      <c r="Y134" s="38"/>
      <c r="Z134" s="38"/>
      <c r="AA134" s="38"/>
      <c r="AB134" s="38"/>
      <c r="AC134" s="38"/>
      <c r="AD134" s="38"/>
      <c r="AE134" s="38"/>
      <c r="AR134" s="197" t="s">
        <v>1206</v>
      </c>
      <c r="AT134" s="197" t="s">
        <v>533</v>
      </c>
      <c r="AU134" s="197" t="s">
        <v>85</v>
      </c>
      <c r="AY134" s="21" t="s">
        <v>525</v>
      </c>
      <c r="BE134" s="198">
        <f t="shared" si="14"/>
        <v>0</v>
      </c>
      <c r="BF134" s="198">
        <f t="shared" si="15"/>
        <v>0</v>
      </c>
      <c r="BG134" s="198">
        <f t="shared" si="16"/>
        <v>0</v>
      </c>
      <c r="BH134" s="198">
        <f t="shared" si="17"/>
        <v>0</v>
      </c>
      <c r="BI134" s="198">
        <f t="shared" si="18"/>
        <v>0</v>
      </c>
      <c r="BJ134" s="21" t="s">
        <v>85</v>
      </c>
      <c r="BK134" s="198">
        <f t="shared" si="19"/>
        <v>0</v>
      </c>
      <c r="BL134" s="21" t="s">
        <v>1206</v>
      </c>
      <c r="BM134" s="197" t="s">
        <v>1316</v>
      </c>
    </row>
    <row r="135" spans="1:65" s="2" customFormat="1" ht="16.5" customHeight="1">
      <c r="A135" s="38"/>
      <c r="B135" s="39"/>
      <c r="C135" s="186" t="s">
        <v>895</v>
      </c>
      <c r="D135" s="186" t="s">
        <v>533</v>
      </c>
      <c r="E135" s="187" t="s">
        <v>6020</v>
      </c>
      <c r="F135" s="188" t="s">
        <v>6021</v>
      </c>
      <c r="G135" s="189" t="s">
        <v>128</v>
      </c>
      <c r="H135" s="190">
        <v>7580</v>
      </c>
      <c r="I135" s="191"/>
      <c r="J135" s="192">
        <f t="shared" si="10"/>
        <v>0</v>
      </c>
      <c r="K135" s="188" t="s">
        <v>19</v>
      </c>
      <c r="L135" s="43"/>
      <c r="M135" s="193" t="s">
        <v>19</v>
      </c>
      <c r="N135" s="194" t="s">
        <v>44</v>
      </c>
      <c r="O135" s="68"/>
      <c r="P135" s="195">
        <f t="shared" si="11"/>
        <v>0</v>
      </c>
      <c r="Q135" s="195">
        <v>0</v>
      </c>
      <c r="R135" s="195">
        <f t="shared" si="12"/>
        <v>0</v>
      </c>
      <c r="S135" s="195">
        <v>0</v>
      </c>
      <c r="T135" s="196">
        <f t="shared" si="13"/>
        <v>0</v>
      </c>
      <c r="U135" s="38"/>
      <c r="V135" s="38"/>
      <c r="W135" s="38"/>
      <c r="X135" s="38"/>
      <c r="Y135" s="38"/>
      <c r="Z135" s="38"/>
      <c r="AA135" s="38"/>
      <c r="AB135" s="38"/>
      <c r="AC135" s="38"/>
      <c r="AD135" s="38"/>
      <c r="AE135" s="38"/>
      <c r="AR135" s="197" t="s">
        <v>1206</v>
      </c>
      <c r="AT135" s="197" t="s">
        <v>533</v>
      </c>
      <c r="AU135" s="197" t="s">
        <v>85</v>
      </c>
      <c r="AY135" s="21" t="s">
        <v>525</v>
      </c>
      <c r="BE135" s="198">
        <f t="shared" si="14"/>
        <v>0</v>
      </c>
      <c r="BF135" s="198">
        <f t="shared" si="15"/>
        <v>0</v>
      </c>
      <c r="BG135" s="198">
        <f t="shared" si="16"/>
        <v>0</v>
      </c>
      <c r="BH135" s="198">
        <f t="shared" si="17"/>
        <v>0</v>
      </c>
      <c r="BI135" s="198">
        <f t="shared" si="18"/>
        <v>0</v>
      </c>
      <c r="BJ135" s="21" t="s">
        <v>85</v>
      </c>
      <c r="BK135" s="198">
        <f t="shared" si="19"/>
        <v>0</v>
      </c>
      <c r="BL135" s="21" t="s">
        <v>1206</v>
      </c>
      <c r="BM135" s="197" t="s">
        <v>1328</v>
      </c>
    </row>
    <row r="136" spans="1:65" s="2" customFormat="1" ht="16.5" customHeight="1">
      <c r="A136" s="38"/>
      <c r="B136" s="39"/>
      <c r="C136" s="186" t="s">
        <v>902</v>
      </c>
      <c r="D136" s="186" t="s">
        <v>533</v>
      </c>
      <c r="E136" s="187" t="s">
        <v>6022</v>
      </c>
      <c r="F136" s="188" t="s">
        <v>6023</v>
      </c>
      <c r="G136" s="189" t="s">
        <v>128</v>
      </c>
      <c r="H136" s="190">
        <v>1800</v>
      </c>
      <c r="I136" s="191"/>
      <c r="J136" s="192">
        <f t="shared" si="10"/>
        <v>0</v>
      </c>
      <c r="K136" s="188" t="s">
        <v>19</v>
      </c>
      <c r="L136" s="43"/>
      <c r="M136" s="193" t="s">
        <v>19</v>
      </c>
      <c r="N136" s="194" t="s">
        <v>44</v>
      </c>
      <c r="O136" s="68"/>
      <c r="P136" s="195">
        <f t="shared" si="11"/>
        <v>0</v>
      </c>
      <c r="Q136" s="195">
        <v>0</v>
      </c>
      <c r="R136" s="195">
        <f t="shared" si="12"/>
        <v>0</v>
      </c>
      <c r="S136" s="195">
        <v>0</v>
      </c>
      <c r="T136" s="196">
        <f t="shared" si="13"/>
        <v>0</v>
      </c>
      <c r="U136" s="38"/>
      <c r="V136" s="38"/>
      <c r="W136" s="38"/>
      <c r="X136" s="38"/>
      <c r="Y136" s="38"/>
      <c r="Z136" s="38"/>
      <c r="AA136" s="38"/>
      <c r="AB136" s="38"/>
      <c r="AC136" s="38"/>
      <c r="AD136" s="38"/>
      <c r="AE136" s="38"/>
      <c r="AR136" s="197" t="s">
        <v>1206</v>
      </c>
      <c r="AT136" s="197" t="s">
        <v>533</v>
      </c>
      <c r="AU136" s="197" t="s">
        <v>85</v>
      </c>
      <c r="AY136" s="21" t="s">
        <v>525</v>
      </c>
      <c r="BE136" s="198">
        <f t="shared" si="14"/>
        <v>0</v>
      </c>
      <c r="BF136" s="198">
        <f t="shared" si="15"/>
        <v>0</v>
      </c>
      <c r="BG136" s="198">
        <f t="shared" si="16"/>
        <v>0</v>
      </c>
      <c r="BH136" s="198">
        <f t="shared" si="17"/>
        <v>0</v>
      </c>
      <c r="BI136" s="198">
        <f t="shared" si="18"/>
        <v>0</v>
      </c>
      <c r="BJ136" s="21" t="s">
        <v>85</v>
      </c>
      <c r="BK136" s="198">
        <f t="shared" si="19"/>
        <v>0</v>
      </c>
      <c r="BL136" s="21" t="s">
        <v>1206</v>
      </c>
      <c r="BM136" s="197" t="s">
        <v>1343</v>
      </c>
    </row>
    <row r="137" spans="1:65" s="2" customFormat="1" ht="16.5" customHeight="1">
      <c r="A137" s="38"/>
      <c r="B137" s="39"/>
      <c r="C137" s="186" t="s">
        <v>907</v>
      </c>
      <c r="D137" s="186" t="s">
        <v>533</v>
      </c>
      <c r="E137" s="187" t="s">
        <v>6024</v>
      </c>
      <c r="F137" s="188" t="s">
        <v>6025</v>
      </c>
      <c r="G137" s="189" t="s">
        <v>128</v>
      </c>
      <c r="H137" s="190">
        <v>200</v>
      </c>
      <c r="I137" s="191"/>
      <c r="J137" s="192">
        <f t="shared" si="10"/>
        <v>0</v>
      </c>
      <c r="K137" s="188" t="s">
        <v>19</v>
      </c>
      <c r="L137" s="43"/>
      <c r="M137" s="193" t="s">
        <v>19</v>
      </c>
      <c r="N137" s="194" t="s">
        <v>44</v>
      </c>
      <c r="O137" s="68"/>
      <c r="P137" s="195">
        <f t="shared" si="11"/>
        <v>0</v>
      </c>
      <c r="Q137" s="195">
        <v>0</v>
      </c>
      <c r="R137" s="195">
        <f t="shared" si="12"/>
        <v>0</v>
      </c>
      <c r="S137" s="195">
        <v>0</v>
      </c>
      <c r="T137" s="196">
        <f t="shared" si="13"/>
        <v>0</v>
      </c>
      <c r="U137" s="38"/>
      <c r="V137" s="38"/>
      <c r="W137" s="38"/>
      <c r="X137" s="38"/>
      <c r="Y137" s="38"/>
      <c r="Z137" s="38"/>
      <c r="AA137" s="38"/>
      <c r="AB137" s="38"/>
      <c r="AC137" s="38"/>
      <c r="AD137" s="38"/>
      <c r="AE137" s="38"/>
      <c r="AR137" s="197" t="s">
        <v>1206</v>
      </c>
      <c r="AT137" s="197" t="s">
        <v>533</v>
      </c>
      <c r="AU137" s="197" t="s">
        <v>85</v>
      </c>
      <c r="AY137" s="21" t="s">
        <v>525</v>
      </c>
      <c r="BE137" s="198">
        <f t="shared" si="14"/>
        <v>0</v>
      </c>
      <c r="BF137" s="198">
        <f t="shared" si="15"/>
        <v>0</v>
      </c>
      <c r="BG137" s="198">
        <f t="shared" si="16"/>
        <v>0</v>
      </c>
      <c r="BH137" s="198">
        <f t="shared" si="17"/>
        <v>0</v>
      </c>
      <c r="BI137" s="198">
        <f t="shared" si="18"/>
        <v>0</v>
      </c>
      <c r="BJ137" s="21" t="s">
        <v>85</v>
      </c>
      <c r="BK137" s="198">
        <f t="shared" si="19"/>
        <v>0</v>
      </c>
      <c r="BL137" s="21" t="s">
        <v>1206</v>
      </c>
      <c r="BM137" s="197" t="s">
        <v>1358</v>
      </c>
    </row>
    <row r="138" spans="1:65" s="2" customFormat="1" ht="16.5" customHeight="1">
      <c r="A138" s="38"/>
      <c r="B138" s="39"/>
      <c r="C138" s="186" t="s">
        <v>913</v>
      </c>
      <c r="D138" s="186" t="s">
        <v>533</v>
      </c>
      <c r="E138" s="187" t="s">
        <v>6026</v>
      </c>
      <c r="F138" s="188" t="s">
        <v>6027</v>
      </c>
      <c r="G138" s="189" t="s">
        <v>128</v>
      </c>
      <c r="H138" s="190">
        <v>60</v>
      </c>
      <c r="I138" s="191"/>
      <c r="J138" s="192">
        <f t="shared" si="10"/>
        <v>0</v>
      </c>
      <c r="K138" s="188" t="s">
        <v>19</v>
      </c>
      <c r="L138" s="43"/>
      <c r="M138" s="193" t="s">
        <v>19</v>
      </c>
      <c r="N138" s="194" t="s">
        <v>44</v>
      </c>
      <c r="O138" s="68"/>
      <c r="P138" s="195">
        <f t="shared" si="11"/>
        <v>0</v>
      </c>
      <c r="Q138" s="195">
        <v>0</v>
      </c>
      <c r="R138" s="195">
        <f t="shared" si="12"/>
        <v>0</v>
      </c>
      <c r="S138" s="195">
        <v>0</v>
      </c>
      <c r="T138" s="196">
        <f t="shared" si="13"/>
        <v>0</v>
      </c>
      <c r="U138" s="38"/>
      <c r="V138" s="38"/>
      <c r="W138" s="38"/>
      <c r="X138" s="38"/>
      <c r="Y138" s="38"/>
      <c r="Z138" s="38"/>
      <c r="AA138" s="38"/>
      <c r="AB138" s="38"/>
      <c r="AC138" s="38"/>
      <c r="AD138" s="38"/>
      <c r="AE138" s="38"/>
      <c r="AR138" s="197" t="s">
        <v>1206</v>
      </c>
      <c r="AT138" s="197" t="s">
        <v>533</v>
      </c>
      <c r="AU138" s="197" t="s">
        <v>85</v>
      </c>
      <c r="AY138" s="21" t="s">
        <v>525</v>
      </c>
      <c r="BE138" s="198">
        <f t="shared" si="14"/>
        <v>0</v>
      </c>
      <c r="BF138" s="198">
        <f t="shared" si="15"/>
        <v>0</v>
      </c>
      <c r="BG138" s="198">
        <f t="shared" si="16"/>
        <v>0</v>
      </c>
      <c r="BH138" s="198">
        <f t="shared" si="17"/>
        <v>0</v>
      </c>
      <c r="BI138" s="198">
        <f t="shared" si="18"/>
        <v>0</v>
      </c>
      <c r="BJ138" s="21" t="s">
        <v>85</v>
      </c>
      <c r="BK138" s="198">
        <f t="shared" si="19"/>
        <v>0</v>
      </c>
      <c r="BL138" s="21" t="s">
        <v>1206</v>
      </c>
      <c r="BM138" s="197" t="s">
        <v>1369</v>
      </c>
    </row>
    <row r="139" spans="1:65" s="2" customFormat="1" ht="16.5" customHeight="1">
      <c r="A139" s="38"/>
      <c r="B139" s="39"/>
      <c r="C139" s="186" t="s">
        <v>918</v>
      </c>
      <c r="D139" s="186" t="s">
        <v>533</v>
      </c>
      <c r="E139" s="187" t="s">
        <v>6028</v>
      </c>
      <c r="F139" s="188" t="s">
        <v>6029</v>
      </c>
      <c r="G139" s="189" t="s">
        <v>128</v>
      </c>
      <c r="H139" s="190">
        <v>30</v>
      </c>
      <c r="I139" s="191"/>
      <c r="J139" s="192">
        <f t="shared" si="10"/>
        <v>0</v>
      </c>
      <c r="K139" s="188" t="s">
        <v>19</v>
      </c>
      <c r="L139" s="43"/>
      <c r="M139" s="193" t="s">
        <v>19</v>
      </c>
      <c r="N139" s="194" t="s">
        <v>44</v>
      </c>
      <c r="O139" s="68"/>
      <c r="P139" s="195">
        <f t="shared" si="11"/>
        <v>0</v>
      </c>
      <c r="Q139" s="195">
        <v>0</v>
      </c>
      <c r="R139" s="195">
        <f t="shared" si="12"/>
        <v>0</v>
      </c>
      <c r="S139" s="195">
        <v>0</v>
      </c>
      <c r="T139" s="196">
        <f t="shared" si="13"/>
        <v>0</v>
      </c>
      <c r="U139" s="38"/>
      <c r="V139" s="38"/>
      <c r="W139" s="38"/>
      <c r="X139" s="38"/>
      <c r="Y139" s="38"/>
      <c r="Z139" s="38"/>
      <c r="AA139" s="38"/>
      <c r="AB139" s="38"/>
      <c r="AC139" s="38"/>
      <c r="AD139" s="38"/>
      <c r="AE139" s="38"/>
      <c r="AR139" s="197" t="s">
        <v>1206</v>
      </c>
      <c r="AT139" s="197" t="s">
        <v>533</v>
      </c>
      <c r="AU139" s="197" t="s">
        <v>85</v>
      </c>
      <c r="AY139" s="21" t="s">
        <v>525</v>
      </c>
      <c r="BE139" s="198">
        <f t="shared" si="14"/>
        <v>0</v>
      </c>
      <c r="BF139" s="198">
        <f t="shared" si="15"/>
        <v>0</v>
      </c>
      <c r="BG139" s="198">
        <f t="shared" si="16"/>
        <v>0</v>
      </c>
      <c r="BH139" s="198">
        <f t="shared" si="17"/>
        <v>0</v>
      </c>
      <c r="BI139" s="198">
        <f t="shared" si="18"/>
        <v>0</v>
      </c>
      <c r="BJ139" s="21" t="s">
        <v>85</v>
      </c>
      <c r="BK139" s="198">
        <f t="shared" si="19"/>
        <v>0</v>
      </c>
      <c r="BL139" s="21" t="s">
        <v>1206</v>
      </c>
      <c r="BM139" s="197" t="s">
        <v>1381</v>
      </c>
    </row>
    <row r="140" spans="1:65" s="2" customFormat="1" ht="16.5" customHeight="1">
      <c r="A140" s="38"/>
      <c r="B140" s="39"/>
      <c r="C140" s="186" t="s">
        <v>928</v>
      </c>
      <c r="D140" s="186" t="s">
        <v>533</v>
      </c>
      <c r="E140" s="187" t="s">
        <v>6030</v>
      </c>
      <c r="F140" s="188" t="s">
        <v>6031</v>
      </c>
      <c r="G140" s="189" t="s">
        <v>128</v>
      </c>
      <c r="H140" s="190">
        <v>50</v>
      </c>
      <c r="I140" s="191"/>
      <c r="J140" s="192">
        <f t="shared" si="10"/>
        <v>0</v>
      </c>
      <c r="K140" s="188" t="s">
        <v>19</v>
      </c>
      <c r="L140" s="43"/>
      <c r="M140" s="193" t="s">
        <v>19</v>
      </c>
      <c r="N140" s="194" t="s">
        <v>44</v>
      </c>
      <c r="O140" s="68"/>
      <c r="P140" s="195">
        <f t="shared" si="11"/>
        <v>0</v>
      </c>
      <c r="Q140" s="195">
        <v>0</v>
      </c>
      <c r="R140" s="195">
        <f t="shared" si="12"/>
        <v>0</v>
      </c>
      <c r="S140" s="195">
        <v>0</v>
      </c>
      <c r="T140" s="196">
        <f t="shared" si="13"/>
        <v>0</v>
      </c>
      <c r="U140" s="38"/>
      <c r="V140" s="38"/>
      <c r="W140" s="38"/>
      <c r="X140" s="38"/>
      <c r="Y140" s="38"/>
      <c r="Z140" s="38"/>
      <c r="AA140" s="38"/>
      <c r="AB140" s="38"/>
      <c r="AC140" s="38"/>
      <c r="AD140" s="38"/>
      <c r="AE140" s="38"/>
      <c r="AR140" s="197" t="s">
        <v>1206</v>
      </c>
      <c r="AT140" s="197" t="s">
        <v>533</v>
      </c>
      <c r="AU140" s="197" t="s">
        <v>85</v>
      </c>
      <c r="AY140" s="21" t="s">
        <v>525</v>
      </c>
      <c r="BE140" s="198">
        <f t="shared" si="14"/>
        <v>0</v>
      </c>
      <c r="BF140" s="198">
        <f t="shared" si="15"/>
        <v>0</v>
      </c>
      <c r="BG140" s="198">
        <f t="shared" si="16"/>
        <v>0</v>
      </c>
      <c r="BH140" s="198">
        <f t="shared" si="17"/>
        <v>0</v>
      </c>
      <c r="BI140" s="198">
        <f t="shared" si="18"/>
        <v>0</v>
      </c>
      <c r="BJ140" s="21" t="s">
        <v>85</v>
      </c>
      <c r="BK140" s="198">
        <f t="shared" si="19"/>
        <v>0</v>
      </c>
      <c r="BL140" s="21" t="s">
        <v>1206</v>
      </c>
      <c r="BM140" s="197" t="s">
        <v>1411</v>
      </c>
    </row>
    <row r="141" spans="1:65" s="2" customFormat="1" ht="16.5" customHeight="1">
      <c r="A141" s="38"/>
      <c r="B141" s="39"/>
      <c r="C141" s="186" t="s">
        <v>945</v>
      </c>
      <c r="D141" s="186" t="s">
        <v>533</v>
      </c>
      <c r="E141" s="187" t="s">
        <v>6032</v>
      </c>
      <c r="F141" s="188" t="s">
        <v>6033</v>
      </c>
      <c r="G141" s="189" t="s">
        <v>128</v>
      </c>
      <c r="H141" s="190">
        <v>250</v>
      </c>
      <c r="I141" s="191"/>
      <c r="J141" s="192">
        <f t="shared" si="10"/>
        <v>0</v>
      </c>
      <c r="K141" s="188" t="s">
        <v>19</v>
      </c>
      <c r="L141" s="43"/>
      <c r="M141" s="193" t="s">
        <v>19</v>
      </c>
      <c r="N141" s="194" t="s">
        <v>44</v>
      </c>
      <c r="O141" s="68"/>
      <c r="P141" s="195">
        <f t="shared" si="11"/>
        <v>0</v>
      </c>
      <c r="Q141" s="195">
        <v>0</v>
      </c>
      <c r="R141" s="195">
        <f t="shared" si="12"/>
        <v>0</v>
      </c>
      <c r="S141" s="195">
        <v>0</v>
      </c>
      <c r="T141" s="196">
        <f t="shared" si="13"/>
        <v>0</v>
      </c>
      <c r="U141" s="38"/>
      <c r="V141" s="38"/>
      <c r="W141" s="38"/>
      <c r="X141" s="38"/>
      <c r="Y141" s="38"/>
      <c r="Z141" s="38"/>
      <c r="AA141" s="38"/>
      <c r="AB141" s="38"/>
      <c r="AC141" s="38"/>
      <c r="AD141" s="38"/>
      <c r="AE141" s="38"/>
      <c r="AR141" s="197" t="s">
        <v>1206</v>
      </c>
      <c r="AT141" s="197" t="s">
        <v>533</v>
      </c>
      <c r="AU141" s="197" t="s">
        <v>85</v>
      </c>
      <c r="AY141" s="21" t="s">
        <v>525</v>
      </c>
      <c r="BE141" s="198">
        <f t="shared" si="14"/>
        <v>0</v>
      </c>
      <c r="BF141" s="198">
        <f t="shared" si="15"/>
        <v>0</v>
      </c>
      <c r="BG141" s="198">
        <f t="shared" si="16"/>
        <v>0</v>
      </c>
      <c r="BH141" s="198">
        <f t="shared" si="17"/>
        <v>0</v>
      </c>
      <c r="BI141" s="198">
        <f t="shared" si="18"/>
        <v>0</v>
      </c>
      <c r="BJ141" s="21" t="s">
        <v>85</v>
      </c>
      <c r="BK141" s="198">
        <f t="shared" si="19"/>
        <v>0</v>
      </c>
      <c r="BL141" s="21" t="s">
        <v>1206</v>
      </c>
      <c r="BM141" s="197" t="s">
        <v>1423</v>
      </c>
    </row>
    <row r="142" spans="1:65" s="2" customFormat="1" ht="16.5" customHeight="1">
      <c r="A142" s="38"/>
      <c r="B142" s="39"/>
      <c r="C142" s="186" t="s">
        <v>967</v>
      </c>
      <c r="D142" s="186" t="s">
        <v>533</v>
      </c>
      <c r="E142" s="187" t="s">
        <v>6034</v>
      </c>
      <c r="F142" s="188" t="s">
        <v>6035</v>
      </c>
      <c r="G142" s="189" t="s">
        <v>128</v>
      </c>
      <c r="H142" s="190">
        <v>140</v>
      </c>
      <c r="I142" s="191"/>
      <c r="J142" s="192">
        <f t="shared" si="10"/>
        <v>0</v>
      </c>
      <c r="K142" s="188" t="s">
        <v>19</v>
      </c>
      <c r="L142" s="43"/>
      <c r="M142" s="193" t="s">
        <v>19</v>
      </c>
      <c r="N142" s="194" t="s">
        <v>44</v>
      </c>
      <c r="O142" s="68"/>
      <c r="P142" s="195">
        <f t="shared" si="11"/>
        <v>0</v>
      </c>
      <c r="Q142" s="195">
        <v>0</v>
      </c>
      <c r="R142" s="195">
        <f t="shared" si="12"/>
        <v>0</v>
      </c>
      <c r="S142" s="195">
        <v>0</v>
      </c>
      <c r="T142" s="196">
        <f t="shared" si="13"/>
        <v>0</v>
      </c>
      <c r="U142" s="38"/>
      <c r="V142" s="38"/>
      <c r="W142" s="38"/>
      <c r="X142" s="38"/>
      <c r="Y142" s="38"/>
      <c r="Z142" s="38"/>
      <c r="AA142" s="38"/>
      <c r="AB142" s="38"/>
      <c r="AC142" s="38"/>
      <c r="AD142" s="38"/>
      <c r="AE142" s="38"/>
      <c r="AR142" s="197" t="s">
        <v>1206</v>
      </c>
      <c r="AT142" s="197" t="s">
        <v>533</v>
      </c>
      <c r="AU142" s="197" t="s">
        <v>85</v>
      </c>
      <c r="AY142" s="21" t="s">
        <v>525</v>
      </c>
      <c r="BE142" s="198">
        <f t="shared" si="14"/>
        <v>0</v>
      </c>
      <c r="BF142" s="198">
        <f t="shared" si="15"/>
        <v>0</v>
      </c>
      <c r="BG142" s="198">
        <f t="shared" si="16"/>
        <v>0</v>
      </c>
      <c r="BH142" s="198">
        <f t="shared" si="17"/>
        <v>0</v>
      </c>
      <c r="BI142" s="198">
        <f t="shared" si="18"/>
        <v>0</v>
      </c>
      <c r="BJ142" s="21" t="s">
        <v>85</v>
      </c>
      <c r="BK142" s="198">
        <f t="shared" si="19"/>
        <v>0</v>
      </c>
      <c r="BL142" s="21" t="s">
        <v>1206</v>
      </c>
      <c r="BM142" s="197" t="s">
        <v>1440</v>
      </c>
    </row>
    <row r="143" spans="1:65" s="2" customFormat="1" ht="16.5" customHeight="1">
      <c r="A143" s="38"/>
      <c r="B143" s="39"/>
      <c r="C143" s="186" t="s">
        <v>994</v>
      </c>
      <c r="D143" s="186" t="s">
        <v>533</v>
      </c>
      <c r="E143" s="187" t="s">
        <v>6036</v>
      </c>
      <c r="F143" s="188" t="s">
        <v>6037</v>
      </c>
      <c r="G143" s="189" t="s">
        <v>128</v>
      </c>
      <c r="H143" s="190">
        <v>45</v>
      </c>
      <c r="I143" s="191"/>
      <c r="J143" s="192">
        <f t="shared" si="10"/>
        <v>0</v>
      </c>
      <c r="K143" s="188" t="s">
        <v>19</v>
      </c>
      <c r="L143" s="43"/>
      <c r="M143" s="193" t="s">
        <v>19</v>
      </c>
      <c r="N143" s="194" t="s">
        <v>44</v>
      </c>
      <c r="O143" s="68"/>
      <c r="P143" s="195">
        <f t="shared" si="11"/>
        <v>0</v>
      </c>
      <c r="Q143" s="195">
        <v>0</v>
      </c>
      <c r="R143" s="195">
        <f t="shared" si="12"/>
        <v>0</v>
      </c>
      <c r="S143" s="195">
        <v>0</v>
      </c>
      <c r="T143" s="196">
        <f t="shared" si="13"/>
        <v>0</v>
      </c>
      <c r="U143" s="38"/>
      <c r="V143" s="38"/>
      <c r="W143" s="38"/>
      <c r="X143" s="38"/>
      <c r="Y143" s="38"/>
      <c r="Z143" s="38"/>
      <c r="AA143" s="38"/>
      <c r="AB143" s="38"/>
      <c r="AC143" s="38"/>
      <c r="AD143" s="38"/>
      <c r="AE143" s="38"/>
      <c r="AR143" s="197" t="s">
        <v>1206</v>
      </c>
      <c r="AT143" s="197" t="s">
        <v>533</v>
      </c>
      <c r="AU143" s="197" t="s">
        <v>85</v>
      </c>
      <c r="AY143" s="21" t="s">
        <v>525</v>
      </c>
      <c r="BE143" s="198">
        <f t="shared" si="14"/>
        <v>0</v>
      </c>
      <c r="BF143" s="198">
        <f t="shared" si="15"/>
        <v>0</v>
      </c>
      <c r="BG143" s="198">
        <f t="shared" si="16"/>
        <v>0</v>
      </c>
      <c r="BH143" s="198">
        <f t="shared" si="17"/>
        <v>0</v>
      </c>
      <c r="BI143" s="198">
        <f t="shared" si="18"/>
        <v>0</v>
      </c>
      <c r="BJ143" s="21" t="s">
        <v>85</v>
      </c>
      <c r="BK143" s="198">
        <f t="shared" si="19"/>
        <v>0</v>
      </c>
      <c r="BL143" s="21" t="s">
        <v>1206</v>
      </c>
      <c r="BM143" s="197" t="s">
        <v>1475</v>
      </c>
    </row>
    <row r="144" spans="1:65" s="2" customFormat="1" ht="16.5" customHeight="1">
      <c r="A144" s="38"/>
      <c r="B144" s="39"/>
      <c r="C144" s="186" t="s">
        <v>1002</v>
      </c>
      <c r="D144" s="186" t="s">
        <v>533</v>
      </c>
      <c r="E144" s="187" t="s">
        <v>6038</v>
      </c>
      <c r="F144" s="188" t="s">
        <v>6039</v>
      </c>
      <c r="G144" s="189" t="s">
        <v>128</v>
      </c>
      <c r="H144" s="190">
        <v>45</v>
      </c>
      <c r="I144" s="191"/>
      <c r="J144" s="192">
        <f t="shared" si="10"/>
        <v>0</v>
      </c>
      <c r="K144" s="188" t="s">
        <v>19</v>
      </c>
      <c r="L144" s="43"/>
      <c r="M144" s="193" t="s">
        <v>19</v>
      </c>
      <c r="N144" s="194" t="s">
        <v>44</v>
      </c>
      <c r="O144" s="68"/>
      <c r="P144" s="195">
        <f t="shared" si="11"/>
        <v>0</v>
      </c>
      <c r="Q144" s="195">
        <v>0</v>
      </c>
      <c r="R144" s="195">
        <f t="shared" si="12"/>
        <v>0</v>
      </c>
      <c r="S144" s="195">
        <v>0</v>
      </c>
      <c r="T144" s="196">
        <f t="shared" si="13"/>
        <v>0</v>
      </c>
      <c r="U144" s="38"/>
      <c r="V144" s="38"/>
      <c r="W144" s="38"/>
      <c r="X144" s="38"/>
      <c r="Y144" s="38"/>
      <c r="Z144" s="38"/>
      <c r="AA144" s="38"/>
      <c r="AB144" s="38"/>
      <c r="AC144" s="38"/>
      <c r="AD144" s="38"/>
      <c r="AE144" s="38"/>
      <c r="AR144" s="197" t="s">
        <v>1206</v>
      </c>
      <c r="AT144" s="197" t="s">
        <v>533</v>
      </c>
      <c r="AU144" s="197" t="s">
        <v>85</v>
      </c>
      <c r="AY144" s="21" t="s">
        <v>525</v>
      </c>
      <c r="BE144" s="198">
        <f t="shared" si="14"/>
        <v>0</v>
      </c>
      <c r="BF144" s="198">
        <f t="shared" si="15"/>
        <v>0</v>
      </c>
      <c r="BG144" s="198">
        <f t="shared" si="16"/>
        <v>0</v>
      </c>
      <c r="BH144" s="198">
        <f t="shared" si="17"/>
        <v>0</v>
      </c>
      <c r="BI144" s="198">
        <f t="shared" si="18"/>
        <v>0</v>
      </c>
      <c r="BJ144" s="21" t="s">
        <v>85</v>
      </c>
      <c r="BK144" s="198">
        <f t="shared" si="19"/>
        <v>0</v>
      </c>
      <c r="BL144" s="21" t="s">
        <v>1206</v>
      </c>
      <c r="BM144" s="197" t="s">
        <v>1500</v>
      </c>
    </row>
    <row r="145" spans="1:65" s="2" customFormat="1" ht="16.5" customHeight="1">
      <c r="A145" s="38"/>
      <c r="B145" s="39"/>
      <c r="C145" s="186" t="s">
        <v>1011</v>
      </c>
      <c r="D145" s="186" t="s">
        <v>533</v>
      </c>
      <c r="E145" s="187" t="s">
        <v>6040</v>
      </c>
      <c r="F145" s="188" t="s">
        <v>6041</v>
      </c>
      <c r="G145" s="189" t="s">
        <v>128</v>
      </c>
      <c r="H145" s="190">
        <v>20</v>
      </c>
      <c r="I145" s="191"/>
      <c r="J145" s="192">
        <f t="shared" si="10"/>
        <v>0</v>
      </c>
      <c r="K145" s="188" t="s">
        <v>19</v>
      </c>
      <c r="L145" s="43"/>
      <c r="M145" s="193" t="s">
        <v>19</v>
      </c>
      <c r="N145" s="194" t="s">
        <v>44</v>
      </c>
      <c r="O145" s="68"/>
      <c r="P145" s="195">
        <f t="shared" si="11"/>
        <v>0</v>
      </c>
      <c r="Q145" s="195">
        <v>0</v>
      </c>
      <c r="R145" s="195">
        <f t="shared" si="12"/>
        <v>0</v>
      </c>
      <c r="S145" s="195">
        <v>0</v>
      </c>
      <c r="T145" s="196">
        <f t="shared" si="13"/>
        <v>0</v>
      </c>
      <c r="U145" s="38"/>
      <c r="V145" s="38"/>
      <c r="W145" s="38"/>
      <c r="X145" s="38"/>
      <c r="Y145" s="38"/>
      <c r="Z145" s="38"/>
      <c r="AA145" s="38"/>
      <c r="AB145" s="38"/>
      <c r="AC145" s="38"/>
      <c r="AD145" s="38"/>
      <c r="AE145" s="38"/>
      <c r="AR145" s="197" t="s">
        <v>1206</v>
      </c>
      <c r="AT145" s="197" t="s">
        <v>533</v>
      </c>
      <c r="AU145" s="197" t="s">
        <v>85</v>
      </c>
      <c r="AY145" s="21" t="s">
        <v>525</v>
      </c>
      <c r="BE145" s="198">
        <f t="shared" si="14"/>
        <v>0</v>
      </c>
      <c r="BF145" s="198">
        <f t="shared" si="15"/>
        <v>0</v>
      </c>
      <c r="BG145" s="198">
        <f t="shared" si="16"/>
        <v>0</v>
      </c>
      <c r="BH145" s="198">
        <f t="shared" si="17"/>
        <v>0</v>
      </c>
      <c r="BI145" s="198">
        <f t="shared" si="18"/>
        <v>0</v>
      </c>
      <c r="BJ145" s="21" t="s">
        <v>85</v>
      </c>
      <c r="BK145" s="198">
        <f t="shared" si="19"/>
        <v>0</v>
      </c>
      <c r="BL145" s="21" t="s">
        <v>1206</v>
      </c>
      <c r="BM145" s="197" t="s">
        <v>1521</v>
      </c>
    </row>
    <row r="146" spans="1:65" s="2" customFormat="1" ht="16.5" customHeight="1">
      <c r="A146" s="38"/>
      <c r="B146" s="39"/>
      <c r="C146" s="186" t="s">
        <v>1016</v>
      </c>
      <c r="D146" s="186" t="s">
        <v>533</v>
      </c>
      <c r="E146" s="187" t="s">
        <v>6042</v>
      </c>
      <c r="F146" s="188" t="s">
        <v>6043</v>
      </c>
      <c r="G146" s="189" t="s">
        <v>128</v>
      </c>
      <c r="H146" s="190">
        <v>500</v>
      </c>
      <c r="I146" s="191"/>
      <c r="J146" s="192">
        <f t="shared" si="10"/>
        <v>0</v>
      </c>
      <c r="K146" s="188" t="s">
        <v>19</v>
      </c>
      <c r="L146" s="43"/>
      <c r="M146" s="193" t="s">
        <v>19</v>
      </c>
      <c r="N146" s="194" t="s">
        <v>44</v>
      </c>
      <c r="O146" s="68"/>
      <c r="P146" s="195">
        <f t="shared" si="11"/>
        <v>0</v>
      </c>
      <c r="Q146" s="195">
        <v>0</v>
      </c>
      <c r="R146" s="195">
        <f t="shared" si="12"/>
        <v>0</v>
      </c>
      <c r="S146" s="195">
        <v>0</v>
      </c>
      <c r="T146" s="196">
        <f t="shared" si="13"/>
        <v>0</v>
      </c>
      <c r="U146" s="38"/>
      <c r="V146" s="38"/>
      <c r="W146" s="38"/>
      <c r="X146" s="38"/>
      <c r="Y146" s="38"/>
      <c r="Z146" s="38"/>
      <c r="AA146" s="38"/>
      <c r="AB146" s="38"/>
      <c r="AC146" s="38"/>
      <c r="AD146" s="38"/>
      <c r="AE146" s="38"/>
      <c r="AR146" s="197" t="s">
        <v>1206</v>
      </c>
      <c r="AT146" s="197" t="s">
        <v>533</v>
      </c>
      <c r="AU146" s="197" t="s">
        <v>85</v>
      </c>
      <c r="AY146" s="21" t="s">
        <v>525</v>
      </c>
      <c r="BE146" s="198">
        <f t="shared" si="14"/>
        <v>0</v>
      </c>
      <c r="BF146" s="198">
        <f t="shared" si="15"/>
        <v>0</v>
      </c>
      <c r="BG146" s="198">
        <f t="shared" si="16"/>
        <v>0</v>
      </c>
      <c r="BH146" s="198">
        <f t="shared" si="17"/>
        <v>0</v>
      </c>
      <c r="BI146" s="198">
        <f t="shared" si="18"/>
        <v>0</v>
      </c>
      <c r="BJ146" s="21" t="s">
        <v>85</v>
      </c>
      <c r="BK146" s="198">
        <f t="shared" si="19"/>
        <v>0</v>
      </c>
      <c r="BL146" s="21" t="s">
        <v>1206</v>
      </c>
      <c r="BM146" s="197" t="s">
        <v>1531</v>
      </c>
    </row>
    <row r="147" spans="1:65" s="2" customFormat="1" ht="16.5" customHeight="1">
      <c r="A147" s="38"/>
      <c r="B147" s="39"/>
      <c r="C147" s="186" t="s">
        <v>1023</v>
      </c>
      <c r="D147" s="186" t="s">
        <v>533</v>
      </c>
      <c r="E147" s="187" t="s">
        <v>6044</v>
      </c>
      <c r="F147" s="188" t="s">
        <v>6045</v>
      </c>
      <c r="G147" s="189" t="s">
        <v>128</v>
      </c>
      <c r="H147" s="190">
        <v>480</v>
      </c>
      <c r="I147" s="191"/>
      <c r="J147" s="192">
        <f t="shared" si="10"/>
        <v>0</v>
      </c>
      <c r="K147" s="188" t="s">
        <v>19</v>
      </c>
      <c r="L147" s="43"/>
      <c r="M147" s="193" t="s">
        <v>19</v>
      </c>
      <c r="N147" s="194" t="s">
        <v>44</v>
      </c>
      <c r="O147" s="68"/>
      <c r="P147" s="195">
        <f t="shared" si="11"/>
        <v>0</v>
      </c>
      <c r="Q147" s="195">
        <v>0</v>
      </c>
      <c r="R147" s="195">
        <f t="shared" si="12"/>
        <v>0</v>
      </c>
      <c r="S147" s="195">
        <v>0</v>
      </c>
      <c r="T147" s="196">
        <f t="shared" si="13"/>
        <v>0</v>
      </c>
      <c r="U147" s="38"/>
      <c r="V147" s="38"/>
      <c r="W147" s="38"/>
      <c r="X147" s="38"/>
      <c r="Y147" s="38"/>
      <c r="Z147" s="38"/>
      <c r="AA147" s="38"/>
      <c r="AB147" s="38"/>
      <c r="AC147" s="38"/>
      <c r="AD147" s="38"/>
      <c r="AE147" s="38"/>
      <c r="AR147" s="197" t="s">
        <v>1206</v>
      </c>
      <c r="AT147" s="197" t="s">
        <v>533</v>
      </c>
      <c r="AU147" s="197" t="s">
        <v>85</v>
      </c>
      <c r="AY147" s="21" t="s">
        <v>525</v>
      </c>
      <c r="BE147" s="198">
        <f t="shared" si="14"/>
        <v>0</v>
      </c>
      <c r="BF147" s="198">
        <f t="shared" si="15"/>
        <v>0</v>
      </c>
      <c r="BG147" s="198">
        <f t="shared" si="16"/>
        <v>0</v>
      </c>
      <c r="BH147" s="198">
        <f t="shared" si="17"/>
        <v>0</v>
      </c>
      <c r="BI147" s="198">
        <f t="shared" si="18"/>
        <v>0</v>
      </c>
      <c r="BJ147" s="21" t="s">
        <v>85</v>
      </c>
      <c r="BK147" s="198">
        <f t="shared" si="19"/>
        <v>0</v>
      </c>
      <c r="BL147" s="21" t="s">
        <v>1206</v>
      </c>
      <c r="BM147" s="197" t="s">
        <v>1552</v>
      </c>
    </row>
    <row r="148" spans="1:65" s="2" customFormat="1" ht="16.5" customHeight="1">
      <c r="A148" s="38"/>
      <c r="B148" s="39"/>
      <c r="C148" s="186" t="s">
        <v>1029</v>
      </c>
      <c r="D148" s="186" t="s">
        <v>533</v>
      </c>
      <c r="E148" s="187" t="s">
        <v>6046</v>
      </c>
      <c r="F148" s="188" t="s">
        <v>6047</v>
      </c>
      <c r="G148" s="189" t="s">
        <v>128</v>
      </c>
      <c r="H148" s="190">
        <v>300</v>
      </c>
      <c r="I148" s="191"/>
      <c r="J148" s="192">
        <f t="shared" si="10"/>
        <v>0</v>
      </c>
      <c r="K148" s="188" t="s">
        <v>19</v>
      </c>
      <c r="L148" s="43"/>
      <c r="M148" s="193" t="s">
        <v>19</v>
      </c>
      <c r="N148" s="194" t="s">
        <v>44</v>
      </c>
      <c r="O148" s="68"/>
      <c r="P148" s="195">
        <f t="shared" si="11"/>
        <v>0</v>
      </c>
      <c r="Q148" s="195">
        <v>0</v>
      </c>
      <c r="R148" s="195">
        <f t="shared" si="12"/>
        <v>0</v>
      </c>
      <c r="S148" s="195">
        <v>0</v>
      </c>
      <c r="T148" s="196">
        <f t="shared" si="13"/>
        <v>0</v>
      </c>
      <c r="U148" s="38"/>
      <c r="V148" s="38"/>
      <c r="W148" s="38"/>
      <c r="X148" s="38"/>
      <c r="Y148" s="38"/>
      <c r="Z148" s="38"/>
      <c r="AA148" s="38"/>
      <c r="AB148" s="38"/>
      <c r="AC148" s="38"/>
      <c r="AD148" s="38"/>
      <c r="AE148" s="38"/>
      <c r="AR148" s="197" t="s">
        <v>1206</v>
      </c>
      <c r="AT148" s="197" t="s">
        <v>533</v>
      </c>
      <c r="AU148" s="197" t="s">
        <v>85</v>
      </c>
      <c r="AY148" s="21" t="s">
        <v>525</v>
      </c>
      <c r="BE148" s="198">
        <f t="shared" si="14"/>
        <v>0</v>
      </c>
      <c r="BF148" s="198">
        <f t="shared" si="15"/>
        <v>0</v>
      </c>
      <c r="BG148" s="198">
        <f t="shared" si="16"/>
        <v>0</v>
      </c>
      <c r="BH148" s="198">
        <f t="shared" si="17"/>
        <v>0</v>
      </c>
      <c r="BI148" s="198">
        <f t="shared" si="18"/>
        <v>0</v>
      </c>
      <c r="BJ148" s="21" t="s">
        <v>85</v>
      </c>
      <c r="BK148" s="198">
        <f t="shared" si="19"/>
        <v>0</v>
      </c>
      <c r="BL148" s="21" t="s">
        <v>1206</v>
      </c>
      <c r="BM148" s="197" t="s">
        <v>1565</v>
      </c>
    </row>
    <row r="149" spans="1:65" s="2" customFormat="1" ht="16.5" customHeight="1">
      <c r="A149" s="38"/>
      <c r="B149" s="39"/>
      <c r="C149" s="186" t="s">
        <v>1039</v>
      </c>
      <c r="D149" s="186" t="s">
        <v>533</v>
      </c>
      <c r="E149" s="187" t="s">
        <v>6048</v>
      </c>
      <c r="F149" s="188" t="s">
        <v>6049</v>
      </c>
      <c r="G149" s="189" t="s">
        <v>128</v>
      </c>
      <c r="H149" s="190">
        <v>60</v>
      </c>
      <c r="I149" s="191"/>
      <c r="J149" s="192">
        <f t="shared" si="10"/>
        <v>0</v>
      </c>
      <c r="K149" s="188" t="s">
        <v>19</v>
      </c>
      <c r="L149" s="43"/>
      <c r="M149" s="193" t="s">
        <v>19</v>
      </c>
      <c r="N149" s="194" t="s">
        <v>44</v>
      </c>
      <c r="O149" s="68"/>
      <c r="P149" s="195">
        <f t="shared" si="11"/>
        <v>0</v>
      </c>
      <c r="Q149" s="195">
        <v>0</v>
      </c>
      <c r="R149" s="195">
        <f t="shared" si="12"/>
        <v>0</v>
      </c>
      <c r="S149" s="195">
        <v>0</v>
      </c>
      <c r="T149" s="196">
        <f t="shared" si="13"/>
        <v>0</v>
      </c>
      <c r="U149" s="38"/>
      <c r="V149" s="38"/>
      <c r="W149" s="38"/>
      <c r="X149" s="38"/>
      <c r="Y149" s="38"/>
      <c r="Z149" s="38"/>
      <c r="AA149" s="38"/>
      <c r="AB149" s="38"/>
      <c r="AC149" s="38"/>
      <c r="AD149" s="38"/>
      <c r="AE149" s="38"/>
      <c r="AR149" s="197" t="s">
        <v>1206</v>
      </c>
      <c r="AT149" s="197" t="s">
        <v>533</v>
      </c>
      <c r="AU149" s="197" t="s">
        <v>85</v>
      </c>
      <c r="AY149" s="21" t="s">
        <v>525</v>
      </c>
      <c r="BE149" s="198">
        <f t="shared" si="14"/>
        <v>0</v>
      </c>
      <c r="BF149" s="198">
        <f t="shared" si="15"/>
        <v>0</v>
      </c>
      <c r="BG149" s="198">
        <f t="shared" si="16"/>
        <v>0</v>
      </c>
      <c r="BH149" s="198">
        <f t="shared" si="17"/>
        <v>0</v>
      </c>
      <c r="BI149" s="198">
        <f t="shared" si="18"/>
        <v>0</v>
      </c>
      <c r="BJ149" s="21" t="s">
        <v>85</v>
      </c>
      <c r="BK149" s="198">
        <f t="shared" si="19"/>
        <v>0</v>
      </c>
      <c r="BL149" s="21" t="s">
        <v>1206</v>
      </c>
      <c r="BM149" s="197" t="s">
        <v>1646</v>
      </c>
    </row>
    <row r="150" spans="1:65" s="2" customFormat="1" ht="16.5" customHeight="1">
      <c r="A150" s="38"/>
      <c r="B150" s="39"/>
      <c r="C150" s="186" t="s">
        <v>1047</v>
      </c>
      <c r="D150" s="186" t="s">
        <v>533</v>
      </c>
      <c r="E150" s="187" t="s">
        <v>6050</v>
      </c>
      <c r="F150" s="188" t="s">
        <v>6051</v>
      </c>
      <c r="G150" s="189" t="s">
        <v>128</v>
      </c>
      <c r="H150" s="190">
        <v>180</v>
      </c>
      <c r="I150" s="191"/>
      <c r="J150" s="192">
        <f t="shared" si="10"/>
        <v>0</v>
      </c>
      <c r="K150" s="188" t="s">
        <v>19</v>
      </c>
      <c r="L150" s="43"/>
      <c r="M150" s="193" t="s">
        <v>19</v>
      </c>
      <c r="N150" s="194" t="s">
        <v>44</v>
      </c>
      <c r="O150" s="68"/>
      <c r="P150" s="195">
        <f t="shared" si="11"/>
        <v>0</v>
      </c>
      <c r="Q150" s="195">
        <v>0</v>
      </c>
      <c r="R150" s="195">
        <f t="shared" si="12"/>
        <v>0</v>
      </c>
      <c r="S150" s="195">
        <v>0</v>
      </c>
      <c r="T150" s="196">
        <f t="shared" si="13"/>
        <v>0</v>
      </c>
      <c r="U150" s="38"/>
      <c r="V150" s="38"/>
      <c r="W150" s="38"/>
      <c r="X150" s="38"/>
      <c r="Y150" s="38"/>
      <c r="Z150" s="38"/>
      <c r="AA150" s="38"/>
      <c r="AB150" s="38"/>
      <c r="AC150" s="38"/>
      <c r="AD150" s="38"/>
      <c r="AE150" s="38"/>
      <c r="AR150" s="197" t="s">
        <v>1206</v>
      </c>
      <c r="AT150" s="197" t="s">
        <v>533</v>
      </c>
      <c r="AU150" s="197" t="s">
        <v>85</v>
      </c>
      <c r="AY150" s="21" t="s">
        <v>525</v>
      </c>
      <c r="BE150" s="198">
        <f t="shared" si="14"/>
        <v>0</v>
      </c>
      <c r="BF150" s="198">
        <f t="shared" si="15"/>
        <v>0</v>
      </c>
      <c r="BG150" s="198">
        <f t="shared" si="16"/>
        <v>0</v>
      </c>
      <c r="BH150" s="198">
        <f t="shared" si="17"/>
        <v>0</v>
      </c>
      <c r="BI150" s="198">
        <f t="shared" si="18"/>
        <v>0</v>
      </c>
      <c r="BJ150" s="21" t="s">
        <v>85</v>
      </c>
      <c r="BK150" s="198">
        <f t="shared" si="19"/>
        <v>0</v>
      </c>
      <c r="BL150" s="21" t="s">
        <v>1206</v>
      </c>
      <c r="BM150" s="197" t="s">
        <v>1678</v>
      </c>
    </row>
    <row r="151" spans="1:65" s="2" customFormat="1" ht="16.5" customHeight="1">
      <c r="A151" s="38"/>
      <c r="B151" s="39"/>
      <c r="C151" s="186" t="s">
        <v>1052</v>
      </c>
      <c r="D151" s="186" t="s">
        <v>533</v>
      </c>
      <c r="E151" s="187" t="s">
        <v>6052</v>
      </c>
      <c r="F151" s="188" t="s">
        <v>6053</v>
      </c>
      <c r="G151" s="189" t="s">
        <v>128</v>
      </c>
      <c r="H151" s="190">
        <v>45</v>
      </c>
      <c r="I151" s="191"/>
      <c r="J151" s="192">
        <f t="shared" si="10"/>
        <v>0</v>
      </c>
      <c r="K151" s="188" t="s">
        <v>19</v>
      </c>
      <c r="L151" s="43"/>
      <c r="M151" s="193" t="s">
        <v>19</v>
      </c>
      <c r="N151" s="194" t="s">
        <v>44</v>
      </c>
      <c r="O151" s="68"/>
      <c r="P151" s="195">
        <f t="shared" si="11"/>
        <v>0</v>
      </c>
      <c r="Q151" s="195">
        <v>0</v>
      </c>
      <c r="R151" s="195">
        <f t="shared" si="12"/>
        <v>0</v>
      </c>
      <c r="S151" s="195">
        <v>0</v>
      </c>
      <c r="T151" s="196">
        <f t="shared" si="13"/>
        <v>0</v>
      </c>
      <c r="U151" s="38"/>
      <c r="V151" s="38"/>
      <c r="W151" s="38"/>
      <c r="X151" s="38"/>
      <c r="Y151" s="38"/>
      <c r="Z151" s="38"/>
      <c r="AA151" s="38"/>
      <c r="AB151" s="38"/>
      <c r="AC151" s="38"/>
      <c r="AD151" s="38"/>
      <c r="AE151" s="38"/>
      <c r="AR151" s="197" t="s">
        <v>1206</v>
      </c>
      <c r="AT151" s="197" t="s">
        <v>533</v>
      </c>
      <c r="AU151" s="197" t="s">
        <v>85</v>
      </c>
      <c r="AY151" s="21" t="s">
        <v>525</v>
      </c>
      <c r="BE151" s="198">
        <f t="shared" si="14"/>
        <v>0</v>
      </c>
      <c r="BF151" s="198">
        <f t="shared" si="15"/>
        <v>0</v>
      </c>
      <c r="BG151" s="198">
        <f t="shared" si="16"/>
        <v>0</v>
      </c>
      <c r="BH151" s="198">
        <f t="shared" si="17"/>
        <v>0</v>
      </c>
      <c r="BI151" s="198">
        <f t="shared" si="18"/>
        <v>0</v>
      </c>
      <c r="BJ151" s="21" t="s">
        <v>85</v>
      </c>
      <c r="BK151" s="198">
        <f t="shared" si="19"/>
        <v>0</v>
      </c>
      <c r="BL151" s="21" t="s">
        <v>1206</v>
      </c>
      <c r="BM151" s="197" t="s">
        <v>1689</v>
      </c>
    </row>
    <row r="152" spans="1:65" s="2" customFormat="1" ht="16.5" customHeight="1">
      <c r="A152" s="38"/>
      <c r="B152" s="39"/>
      <c r="C152" s="186" t="s">
        <v>1058</v>
      </c>
      <c r="D152" s="186" t="s">
        <v>533</v>
      </c>
      <c r="E152" s="187" t="s">
        <v>6054</v>
      </c>
      <c r="F152" s="188" t="s">
        <v>6055</v>
      </c>
      <c r="G152" s="189" t="s">
        <v>128</v>
      </c>
      <c r="H152" s="190">
        <v>800</v>
      </c>
      <c r="I152" s="191"/>
      <c r="J152" s="192">
        <f t="shared" si="10"/>
        <v>0</v>
      </c>
      <c r="K152" s="188" t="s">
        <v>19</v>
      </c>
      <c r="L152" s="43"/>
      <c r="M152" s="193" t="s">
        <v>19</v>
      </c>
      <c r="N152" s="194" t="s">
        <v>44</v>
      </c>
      <c r="O152" s="68"/>
      <c r="P152" s="195">
        <f t="shared" si="11"/>
        <v>0</v>
      </c>
      <c r="Q152" s="195">
        <v>0</v>
      </c>
      <c r="R152" s="195">
        <f t="shared" si="12"/>
        <v>0</v>
      </c>
      <c r="S152" s="195">
        <v>0</v>
      </c>
      <c r="T152" s="196">
        <f t="shared" si="13"/>
        <v>0</v>
      </c>
      <c r="U152" s="38"/>
      <c r="V152" s="38"/>
      <c r="W152" s="38"/>
      <c r="X152" s="38"/>
      <c r="Y152" s="38"/>
      <c r="Z152" s="38"/>
      <c r="AA152" s="38"/>
      <c r="AB152" s="38"/>
      <c r="AC152" s="38"/>
      <c r="AD152" s="38"/>
      <c r="AE152" s="38"/>
      <c r="AR152" s="197" t="s">
        <v>1206</v>
      </c>
      <c r="AT152" s="197" t="s">
        <v>533</v>
      </c>
      <c r="AU152" s="197" t="s">
        <v>85</v>
      </c>
      <c r="AY152" s="21" t="s">
        <v>525</v>
      </c>
      <c r="BE152" s="198">
        <f t="shared" si="14"/>
        <v>0</v>
      </c>
      <c r="BF152" s="198">
        <f t="shared" si="15"/>
        <v>0</v>
      </c>
      <c r="BG152" s="198">
        <f t="shared" si="16"/>
        <v>0</v>
      </c>
      <c r="BH152" s="198">
        <f t="shared" si="17"/>
        <v>0</v>
      </c>
      <c r="BI152" s="198">
        <f t="shared" si="18"/>
        <v>0</v>
      </c>
      <c r="BJ152" s="21" t="s">
        <v>85</v>
      </c>
      <c r="BK152" s="198">
        <f t="shared" si="19"/>
        <v>0</v>
      </c>
      <c r="BL152" s="21" t="s">
        <v>1206</v>
      </c>
      <c r="BM152" s="197" t="s">
        <v>1702</v>
      </c>
    </row>
    <row r="153" spans="1:65" s="2" customFormat="1" ht="16.5" customHeight="1">
      <c r="A153" s="38"/>
      <c r="B153" s="39"/>
      <c r="C153" s="186" t="s">
        <v>1063</v>
      </c>
      <c r="D153" s="186" t="s">
        <v>533</v>
      </c>
      <c r="E153" s="187" t="s">
        <v>6056</v>
      </c>
      <c r="F153" s="188" t="s">
        <v>6057</v>
      </c>
      <c r="G153" s="189" t="s">
        <v>128</v>
      </c>
      <c r="H153" s="190">
        <v>1200</v>
      </c>
      <c r="I153" s="191"/>
      <c r="J153" s="192">
        <f t="shared" si="10"/>
        <v>0</v>
      </c>
      <c r="K153" s="188" t="s">
        <v>19</v>
      </c>
      <c r="L153" s="43"/>
      <c r="M153" s="193" t="s">
        <v>19</v>
      </c>
      <c r="N153" s="194" t="s">
        <v>44</v>
      </c>
      <c r="O153" s="68"/>
      <c r="P153" s="195">
        <f t="shared" si="11"/>
        <v>0</v>
      </c>
      <c r="Q153" s="195">
        <v>0</v>
      </c>
      <c r="R153" s="195">
        <f t="shared" si="12"/>
        <v>0</v>
      </c>
      <c r="S153" s="195">
        <v>0</v>
      </c>
      <c r="T153" s="196">
        <f t="shared" si="13"/>
        <v>0</v>
      </c>
      <c r="U153" s="38"/>
      <c r="V153" s="38"/>
      <c r="W153" s="38"/>
      <c r="X153" s="38"/>
      <c r="Y153" s="38"/>
      <c r="Z153" s="38"/>
      <c r="AA153" s="38"/>
      <c r="AB153" s="38"/>
      <c r="AC153" s="38"/>
      <c r="AD153" s="38"/>
      <c r="AE153" s="38"/>
      <c r="AR153" s="197" t="s">
        <v>1206</v>
      </c>
      <c r="AT153" s="197" t="s">
        <v>533</v>
      </c>
      <c r="AU153" s="197" t="s">
        <v>85</v>
      </c>
      <c r="AY153" s="21" t="s">
        <v>525</v>
      </c>
      <c r="BE153" s="198">
        <f t="shared" si="14"/>
        <v>0</v>
      </c>
      <c r="BF153" s="198">
        <f t="shared" si="15"/>
        <v>0</v>
      </c>
      <c r="BG153" s="198">
        <f t="shared" si="16"/>
        <v>0</v>
      </c>
      <c r="BH153" s="198">
        <f t="shared" si="17"/>
        <v>0</v>
      </c>
      <c r="BI153" s="198">
        <f t="shared" si="18"/>
        <v>0</v>
      </c>
      <c r="BJ153" s="21" t="s">
        <v>85</v>
      </c>
      <c r="BK153" s="198">
        <f t="shared" si="19"/>
        <v>0</v>
      </c>
      <c r="BL153" s="21" t="s">
        <v>1206</v>
      </c>
      <c r="BM153" s="197" t="s">
        <v>1739</v>
      </c>
    </row>
    <row r="154" spans="1:65" s="2" customFormat="1" ht="16.5" customHeight="1">
      <c r="A154" s="38"/>
      <c r="B154" s="39"/>
      <c r="C154" s="186" t="s">
        <v>1069</v>
      </c>
      <c r="D154" s="186" t="s">
        <v>533</v>
      </c>
      <c r="E154" s="187" t="s">
        <v>6058</v>
      </c>
      <c r="F154" s="188" t="s">
        <v>6059</v>
      </c>
      <c r="G154" s="189" t="s">
        <v>128</v>
      </c>
      <c r="H154" s="190">
        <v>700</v>
      </c>
      <c r="I154" s="191"/>
      <c r="J154" s="192">
        <f t="shared" si="10"/>
        <v>0</v>
      </c>
      <c r="K154" s="188" t="s">
        <v>19</v>
      </c>
      <c r="L154" s="43"/>
      <c r="M154" s="193" t="s">
        <v>19</v>
      </c>
      <c r="N154" s="194" t="s">
        <v>44</v>
      </c>
      <c r="O154" s="68"/>
      <c r="P154" s="195">
        <f t="shared" si="11"/>
        <v>0</v>
      </c>
      <c r="Q154" s="195">
        <v>0</v>
      </c>
      <c r="R154" s="195">
        <f t="shared" si="12"/>
        <v>0</v>
      </c>
      <c r="S154" s="195">
        <v>0</v>
      </c>
      <c r="T154" s="196">
        <f t="shared" si="13"/>
        <v>0</v>
      </c>
      <c r="U154" s="38"/>
      <c r="V154" s="38"/>
      <c r="W154" s="38"/>
      <c r="X154" s="38"/>
      <c r="Y154" s="38"/>
      <c r="Z154" s="38"/>
      <c r="AA154" s="38"/>
      <c r="AB154" s="38"/>
      <c r="AC154" s="38"/>
      <c r="AD154" s="38"/>
      <c r="AE154" s="38"/>
      <c r="AR154" s="197" t="s">
        <v>1206</v>
      </c>
      <c r="AT154" s="197" t="s">
        <v>533</v>
      </c>
      <c r="AU154" s="197" t="s">
        <v>85</v>
      </c>
      <c r="AY154" s="21" t="s">
        <v>525</v>
      </c>
      <c r="BE154" s="198">
        <f t="shared" si="14"/>
        <v>0</v>
      </c>
      <c r="BF154" s="198">
        <f t="shared" si="15"/>
        <v>0</v>
      </c>
      <c r="BG154" s="198">
        <f t="shared" si="16"/>
        <v>0</v>
      </c>
      <c r="BH154" s="198">
        <f t="shared" si="17"/>
        <v>0</v>
      </c>
      <c r="BI154" s="198">
        <f t="shared" si="18"/>
        <v>0</v>
      </c>
      <c r="BJ154" s="21" t="s">
        <v>85</v>
      </c>
      <c r="BK154" s="198">
        <f t="shared" si="19"/>
        <v>0</v>
      </c>
      <c r="BL154" s="21" t="s">
        <v>1206</v>
      </c>
      <c r="BM154" s="197" t="s">
        <v>1749</v>
      </c>
    </row>
    <row r="155" spans="1:65" s="2" customFormat="1" ht="16.5" customHeight="1">
      <c r="A155" s="38"/>
      <c r="B155" s="39"/>
      <c r="C155" s="186" t="s">
        <v>1076</v>
      </c>
      <c r="D155" s="186" t="s">
        <v>533</v>
      </c>
      <c r="E155" s="187" t="s">
        <v>6060</v>
      </c>
      <c r="F155" s="188" t="s">
        <v>6061</v>
      </c>
      <c r="G155" s="189" t="s">
        <v>128</v>
      </c>
      <c r="H155" s="190">
        <v>900</v>
      </c>
      <c r="I155" s="191"/>
      <c r="J155" s="192">
        <f t="shared" si="10"/>
        <v>0</v>
      </c>
      <c r="K155" s="188" t="s">
        <v>19</v>
      </c>
      <c r="L155" s="43"/>
      <c r="M155" s="193" t="s">
        <v>19</v>
      </c>
      <c r="N155" s="194" t="s">
        <v>44</v>
      </c>
      <c r="O155" s="68"/>
      <c r="P155" s="195">
        <f t="shared" si="11"/>
        <v>0</v>
      </c>
      <c r="Q155" s="195">
        <v>0</v>
      </c>
      <c r="R155" s="195">
        <f t="shared" si="12"/>
        <v>0</v>
      </c>
      <c r="S155" s="195">
        <v>0</v>
      </c>
      <c r="T155" s="196">
        <f t="shared" si="13"/>
        <v>0</v>
      </c>
      <c r="U155" s="38"/>
      <c r="V155" s="38"/>
      <c r="W155" s="38"/>
      <c r="X155" s="38"/>
      <c r="Y155" s="38"/>
      <c r="Z155" s="38"/>
      <c r="AA155" s="38"/>
      <c r="AB155" s="38"/>
      <c r="AC155" s="38"/>
      <c r="AD155" s="38"/>
      <c r="AE155" s="38"/>
      <c r="AR155" s="197" t="s">
        <v>1206</v>
      </c>
      <c r="AT155" s="197" t="s">
        <v>533</v>
      </c>
      <c r="AU155" s="197" t="s">
        <v>85</v>
      </c>
      <c r="AY155" s="21" t="s">
        <v>525</v>
      </c>
      <c r="BE155" s="198">
        <f t="shared" si="14"/>
        <v>0</v>
      </c>
      <c r="BF155" s="198">
        <f t="shared" si="15"/>
        <v>0</v>
      </c>
      <c r="BG155" s="198">
        <f t="shared" si="16"/>
        <v>0</v>
      </c>
      <c r="BH155" s="198">
        <f t="shared" si="17"/>
        <v>0</v>
      </c>
      <c r="BI155" s="198">
        <f t="shared" si="18"/>
        <v>0</v>
      </c>
      <c r="BJ155" s="21" t="s">
        <v>85</v>
      </c>
      <c r="BK155" s="198">
        <f t="shared" si="19"/>
        <v>0</v>
      </c>
      <c r="BL155" s="21" t="s">
        <v>1206</v>
      </c>
      <c r="BM155" s="197" t="s">
        <v>1768</v>
      </c>
    </row>
    <row r="156" spans="1:65" s="2" customFormat="1" ht="16.5" customHeight="1">
      <c r="A156" s="38"/>
      <c r="B156" s="39"/>
      <c r="C156" s="186" t="s">
        <v>1085</v>
      </c>
      <c r="D156" s="186" t="s">
        <v>533</v>
      </c>
      <c r="E156" s="187" t="s">
        <v>6062</v>
      </c>
      <c r="F156" s="188" t="s">
        <v>6063</v>
      </c>
      <c r="G156" s="189" t="s">
        <v>128</v>
      </c>
      <c r="H156" s="190">
        <v>250</v>
      </c>
      <c r="I156" s="191"/>
      <c r="J156" s="192">
        <f t="shared" si="10"/>
        <v>0</v>
      </c>
      <c r="K156" s="188" t="s">
        <v>19</v>
      </c>
      <c r="L156" s="43"/>
      <c r="M156" s="193" t="s">
        <v>19</v>
      </c>
      <c r="N156" s="194" t="s">
        <v>44</v>
      </c>
      <c r="O156" s="68"/>
      <c r="P156" s="195">
        <f t="shared" si="11"/>
        <v>0</v>
      </c>
      <c r="Q156" s="195">
        <v>0</v>
      </c>
      <c r="R156" s="195">
        <f t="shared" si="12"/>
        <v>0</v>
      </c>
      <c r="S156" s="195">
        <v>0</v>
      </c>
      <c r="T156" s="196">
        <f t="shared" si="13"/>
        <v>0</v>
      </c>
      <c r="U156" s="38"/>
      <c r="V156" s="38"/>
      <c r="W156" s="38"/>
      <c r="X156" s="38"/>
      <c r="Y156" s="38"/>
      <c r="Z156" s="38"/>
      <c r="AA156" s="38"/>
      <c r="AB156" s="38"/>
      <c r="AC156" s="38"/>
      <c r="AD156" s="38"/>
      <c r="AE156" s="38"/>
      <c r="AR156" s="197" t="s">
        <v>1206</v>
      </c>
      <c r="AT156" s="197" t="s">
        <v>533</v>
      </c>
      <c r="AU156" s="197" t="s">
        <v>85</v>
      </c>
      <c r="AY156" s="21" t="s">
        <v>525</v>
      </c>
      <c r="BE156" s="198">
        <f t="shared" si="14"/>
        <v>0</v>
      </c>
      <c r="BF156" s="198">
        <f t="shared" si="15"/>
        <v>0</v>
      </c>
      <c r="BG156" s="198">
        <f t="shared" si="16"/>
        <v>0</v>
      </c>
      <c r="BH156" s="198">
        <f t="shared" si="17"/>
        <v>0</v>
      </c>
      <c r="BI156" s="198">
        <f t="shared" si="18"/>
        <v>0</v>
      </c>
      <c r="BJ156" s="21" t="s">
        <v>85</v>
      </c>
      <c r="BK156" s="198">
        <f t="shared" si="19"/>
        <v>0</v>
      </c>
      <c r="BL156" s="21" t="s">
        <v>1206</v>
      </c>
      <c r="BM156" s="197" t="s">
        <v>1785</v>
      </c>
    </row>
    <row r="157" spans="1:65" s="2" customFormat="1" ht="16.5" customHeight="1">
      <c r="A157" s="38"/>
      <c r="B157" s="39"/>
      <c r="C157" s="186" t="s">
        <v>1092</v>
      </c>
      <c r="D157" s="186" t="s">
        <v>533</v>
      </c>
      <c r="E157" s="187" t="s">
        <v>6064</v>
      </c>
      <c r="F157" s="188" t="s">
        <v>6065</v>
      </c>
      <c r="G157" s="189" t="s">
        <v>128</v>
      </c>
      <c r="H157" s="190">
        <v>100</v>
      </c>
      <c r="I157" s="191"/>
      <c r="J157" s="192">
        <f t="shared" si="10"/>
        <v>0</v>
      </c>
      <c r="K157" s="188" t="s">
        <v>19</v>
      </c>
      <c r="L157" s="43"/>
      <c r="M157" s="193" t="s">
        <v>19</v>
      </c>
      <c r="N157" s="194" t="s">
        <v>44</v>
      </c>
      <c r="O157" s="68"/>
      <c r="P157" s="195">
        <f t="shared" si="11"/>
        <v>0</v>
      </c>
      <c r="Q157" s="195">
        <v>0</v>
      </c>
      <c r="R157" s="195">
        <f t="shared" si="12"/>
        <v>0</v>
      </c>
      <c r="S157" s="195">
        <v>0</v>
      </c>
      <c r="T157" s="196">
        <f t="shared" si="13"/>
        <v>0</v>
      </c>
      <c r="U157" s="38"/>
      <c r="V157" s="38"/>
      <c r="W157" s="38"/>
      <c r="X157" s="38"/>
      <c r="Y157" s="38"/>
      <c r="Z157" s="38"/>
      <c r="AA157" s="38"/>
      <c r="AB157" s="38"/>
      <c r="AC157" s="38"/>
      <c r="AD157" s="38"/>
      <c r="AE157" s="38"/>
      <c r="AR157" s="197" t="s">
        <v>1206</v>
      </c>
      <c r="AT157" s="197" t="s">
        <v>533</v>
      </c>
      <c r="AU157" s="197" t="s">
        <v>85</v>
      </c>
      <c r="AY157" s="21" t="s">
        <v>525</v>
      </c>
      <c r="BE157" s="198">
        <f t="shared" si="14"/>
        <v>0</v>
      </c>
      <c r="BF157" s="198">
        <f t="shared" si="15"/>
        <v>0</v>
      </c>
      <c r="BG157" s="198">
        <f t="shared" si="16"/>
        <v>0</v>
      </c>
      <c r="BH157" s="198">
        <f t="shared" si="17"/>
        <v>0</v>
      </c>
      <c r="BI157" s="198">
        <f t="shared" si="18"/>
        <v>0</v>
      </c>
      <c r="BJ157" s="21" t="s">
        <v>85</v>
      </c>
      <c r="BK157" s="198">
        <f t="shared" si="19"/>
        <v>0</v>
      </c>
      <c r="BL157" s="21" t="s">
        <v>1206</v>
      </c>
      <c r="BM157" s="197" t="s">
        <v>1798</v>
      </c>
    </row>
    <row r="158" spans="1:65" s="2" customFormat="1" ht="16.5" customHeight="1">
      <c r="A158" s="38"/>
      <c r="B158" s="39"/>
      <c r="C158" s="186" t="s">
        <v>1182</v>
      </c>
      <c r="D158" s="186" t="s">
        <v>533</v>
      </c>
      <c r="E158" s="187" t="s">
        <v>6066</v>
      </c>
      <c r="F158" s="188" t="s">
        <v>6067</v>
      </c>
      <c r="G158" s="189" t="s">
        <v>5219</v>
      </c>
      <c r="H158" s="190">
        <v>2</v>
      </c>
      <c r="I158" s="191"/>
      <c r="J158" s="192">
        <f t="shared" si="10"/>
        <v>0</v>
      </c>
      <c r="K158" s="188" t="s">
        <v>19</v>
      </c>
      <c r="L158" s="43"/>
      <c r="M158" s="193" t="s">
        <v>19</v>
      </c>
      <c r="N158" s="194" t="s">
        <v>44</v>
      </c>
      <c r="O158" s="68"/>
      <c r="P158" s="195">
        <f t="shared" si="11"/>
        <v>0</v>
      </c>
      <c r="Q158" s="195">
        <v>0</v>
      </c>
      <c r="R158" s="195">
        <f t="shared" si="12"/>
        <v>0</v>
      </c>
      <c r="S158" s="195">
        <v>0</v>
      </c>
      <c r="T158" s="196">
        <f t="shared" si="13"/>
        <v>0</v>
      </c>
      <c r="U158" s="38"/>
      <c r="V158" s="38"/>
      <c r="W158" s="38"/>
      <c r="X158" s="38"/>
      <c r="Y158" s="38"/>
      <c r="Z158" s="38"/>
      <c r="AA158" s="38"/>
      <c r="AB158" s="38"/>
      <c r="AC158" s="38"/>
      <c r="AD158" s="38"/>
      <c r="AE158" s="38"/>
      <c r="AR158" s="197" t="s">
        <v>1206</v>
      </c>
      <c r="AT158" s="197" t="s">
        <v>533</v>
      </c>
      <c r="AU158" s="197" t="s">
        <v>85</v>
      </c>
      <c r="AY158" s="21" t="s">
        <v>525</v>
      </c>
      <c r="BE158" s="198">
        <f t="shared" si="14"/>
        <v>0</v>
      </c>
      <c r="BF158" s="198">
        <f t="shared" si="15"/>
        <v>0</v>
      </c>
      <c r="BG158" s="198">
        <f t="shared" si="16"/>
        <v>0</v>
      </c>
      <c r="BH158" s="198">
        <f t="shared" si="17"/>
        <v>0</v>
      </c>
      <c r="BI158" s="198">
        <f t="shared" si="18"/>
        <v>0</v>
      </c>
      <c r="BJ158" s="21" t="s">
        <v>85</v>
      </c>
      <c r="BK158" s="198">
        <f t="shared" si="19"/>
        <v>0</v>
      </c>
      <c r="BL158" s="21" t="s">
        <v>1206</v>
      </c>
      <c r="BM158" s="197" t="s">
        <v>1810</v>
      </c>
    </row>
    <row r="159" spans="1:65" s="2" customFormat="1" ht="16.5" customHeight="1">
      <c r="A159" s="38"/>
      <c r="B159" s="39"/>
      <c r="C159" s="186" t="s">
        <v>1206</v>
      </c>
      <c r="D159" s="186" t="s">
        <v>533</v>
      </c>
      <c r="E159" s="187" t="s">
        <v>6068</v>
      </c>
      <c r="F159" s="188" t="s">
        <v>6069</v>
      </c>
      <c r="G159" s="189" t="s">
        <v>5219</v>
      </c>
      <c r="H159" s="190">
        <v>24</v>
      </c>
      <c r="I159" s="191"/>
      <c r="J159" s="192">
        <f t="shared" si="10"/>
        <v>0</v>
      </c>
      <c r="K159" s="188" t="s">
        <v>19</v>
      </c>
      <c r="L159" s="43"/>
      <c r="M159" s="193" t="s">
        <v>19</v>
      </c>
      <c r="N159" s="194" t="s">
        <v>44</v>
      </c>
      <c r="O159" s="68"/>
      <c r="P159" s="195">
        <f t="shared" si="11"/>
        <v>0</v>
      </c>
      <c r="Q159" s="195">
        <v>0</v>
      </c>
      <c r="R159" s="195">
        <f t="shared" si="12"/>
        <v>0</v>
      </c>
      <c r="S159" s="195">
        <v>0</v>
      </c>
      <c r="T159" s="196">
        <f t="shared" si="13"/>
        <v>0</v>
      </c>
      <c r="U159" s="38"/>
      <c r="V159" s="38"/>
      <c r="W159" s="38"/>
      <c r="X159" s="38"/>
      <c r="Y159" s="38"/>
      <c r="Z159" s="38"/>
      <c r="AA159" s="38"/>
      <c r="AB159" s="38"/>
      <c r="AC159" s="38"/>
      <c r="AD159" s="38"/>
      <c r="AE159" s="38"/>
      <c r="AR159" s="197" t="s">
        <v>1206</v>
      </c>
      <c r="AT159" s="197" t="s">
        <v>533</v>
      </c>
      <c r="AU159" s="197" t="s">
        <v>85</v>
      </c>
      <c r="AY159" s="21" t="s">
        <v>525</v>
      </c>
      <c r="BE159" s="198">
        <f t="shared" si="14"/>
        <v>0</v>
      </c>
      <c r="BF159" s="198">
        <f t="shared" si="15"/>
        <v>0</v>
      </c>
      <c r="BG159" s="198">
        <f t="shared" si="16"/>
        <v>0</v>
      </c>
      <c r="BH159" s="198">
        <f t="shared" si="17"/>
        <v>0</v>
      </c>
      <c r="BI159" s="198">
        <f t="shared" si="18"/>
        <v>0</v>
      </c>
      <c r="BJ159" s="21" t="s">
        <v>85</v>
      </c>
      <c r="BK159" s="198">
        <f t="shared" si="19"/>
        <v>0</v>
      </c>
      <c r="BL159" s="21" t="s">
        <v>1206</v>
      </c>
      <c r="BM159" s="197" t="s">
        <v>1820</v>
      </c>
    </row>
    <row r="160" spans="1:65" s="2" customFormat="1" ht="16.5" customHeight="1">
      <c r="A160" s="38"/>
      <c r="B160" s="39"/>
      <c r="C160" s="186" t="s">
        <v>1214</v>
      </c>
      <c r="D160" s="186" t="s">
        <v>533</v>
      </c>
      <c r="E160" s="187" t="s">
        <v>6070</v>
      </c>
      <c r="F160" s="188" t="s">
        <v>6071</v>
      </c>
      <c r="G160" s="189" t="s">
        <v>128</v>
      </c>
      <c r="H160" s="190">
        <v>200</v>
      </c>
      <c r="I160" s="191"/>
      <c r="J160" s="192">
        <f t="shared" ref="J160:J191" si="20">ROUND(I160*H160,2)</f>
        <v>0</v>
      </c>
      <c r="K160" s="188" t="s">
        <v>19</v>
      </c>
      <c r="L160" s="43"/>
      <c r="M160" s="193" t="s">
        <v>19</v>
      </c>
      <c r="N160" s="194" t="s">
        <v>44</v>
      </c>
      <c r="O160" s="68"/>
      <c r="P160" s="195">
        <f t="shared" ref="P160:P191" si="21">O160*H160</f>
        <v>0</v>
      </c>
      <c r="Q160" s="195">
        <v>0</v>
      </c>
      <c r="R160" s="195">
        <f t="shared" ref="R160:R191" si="22">Q160*H160</f>
        <v>0</v>
      </c>
      <c r="S160" s="195">
        <v>0</v>
      </c>
      <c r="T160" s="196">
        <f t="shared" ref="T160:T191" si="23">S160*H160</f>
        <v>0</v>
      </c>
      <c r="U160" s="38"/>
      <c r="V160" s="38"/>
      <c r="W160" s="38"/>
      <c r="X160" s="38"/>
      <c r="Y160" s="38"/>
      <c r="Z160" s="38"/>
      <c r="AA160" s="38"/>
      <c r="AB160" s="38"/>
      <c r="AC160" s="38"/>
      <c r="AD160" s="38"/>
      <c r="AE160" s="38"/>
      <c r="AR160" s="197" t="s">
        <v>1206</v>
      </c>
      <c r="AT160" s="197" t="s">
        <v>533</v>
      </c>
      <c r="AU160" s="197" t="s">
        <v>85</v>
      </c>
      <c r="AY160" s="21" t="s">
        <v>525</v>
      </c>
      <c r="BE160" s="198">
        <f t="shared" si="14"/>
        <v>0</v>
      </c>
      <c r="BF160" s="198">
        <f t="shared" si="15"/>
        <v>0</v>
      </c>
      <c r="BG160" s="198">
        <f t="shared" si="16"/>
        <v>0</v>
      </c>
      <c r="BH160" s="198">
        <f t="shared" si="17"/>
        <v>0</v>
      </c>
      <c r="BI160" s="198">
        <f t="shared" si="18"/>
        <v>0</v>
      </c>
      <c r="BJ160" s="21" t="s">
        <v>85</v>
      </c>
      <c r="BK160" s="198">
        <f t="shared" si="19"/>
        <v>0</v>
      </c>
      <c r="BL160" s="21" t="s">
        <v>1206</v>
      </c>
      <c r="BM160" s="197" t="s">
        <v>1851</v>
      </c>
    </row>
    <row r="161" spans="1:65" s="2" customFormat="1" ht="16.5" customHeight="1">
      <c r="A161" s="38"/>
      <c r="B161" s="39"/>
      <c r="C161" s="186" t="s">
        <v>1234</v>
      </c>
      <c r="D161" s="186" t="s">
        <v>533</v>
      </c>
      <c r="E161" s="187" t="s">
        <v>6072</v>
      </c>
      <c r="F161" s="188" t="s">
        <v>6073</v>
      </c>
      <c r="G161" s="189" t="s">
        <v>5219</v>
      </c>
      <c r="H161" s="190">
        <v>60</v>
      </c>
      <c r="I161" s="191"/>
      <c r="J161" s="192">
        <f t="shared" si="20"/>
        <v>0</v>
      </c>
      <c r="K161" s="188" t="s">
        <v>19</v>
      </c>
      <c r="L161" s="43"/>
      <c r="M161" s="193" t="s">
        <v>19</v>
      </c>
      <c r="N161" s="194" t="s">
        <v>44</v>
      </c>
      <c r="O161" s="68"/>
      <c r="P161" s="195">
        <f t="shared" si="21"/>
        <v>0</v>
      </c>
      <c r="Q161" s="195">
        <v>0</v>
      </c>
      <c r="R161" s="195">
        <f t="shared" si="22"/>
        <v>0</v>
      </c>
      <c r="S161" s="195">
        <v>0</v>
      </c>
      <c r="T161" s="196">
        <f t="shared" si="23"/>
        <v>0</v>
      </c>
      <c r="U161" s="38"/>
      <c r="V161" s="38"/>
      <c r="W161" s="38"/>
      <c r="X161" s="38"/>
      <c r="Y161" s="38"/>
      <c r="Z161" s="38"/>
      <c r="AA161" s="38"/>
      <c r="AB161" s="38"/>
      <c r="AC161" s="38"/>
      <c r="AD161" s="38"/>
      <c r="AE161" s="38"/>
      <c r="AR161" s="197" t="s">
        <v>1206</v>
      </c>
      <c r="AT161" s="197" t="s">
        <v>533</v>
      </c>
      <c r="AU161" s="197" t="s">
        <v>85</v>
      </c>
      <c r="AY161" s="21" t="s">
        <v>525</v>
      </c>
      <c r="BE161" s="198">
        <f t="shared" si="14"/>
        <v>0</v>
      </c>
      <c r="BF161" s="198">
        <f t="shared" si="15"/>
        <v>0</v>
      </c>
      <c r="BG161" s="198">
        <f t="shared" si="16"/>
        <v>0</v>
      </c>
      <c r="BH161" s="198">
        <f t="shared" si="17"/>
        <v>0</v>
      </c>
      <c r="BI161" s="198">
        <f t="shared" si="18"/>
        <v>0</v>
      </c>
      <c r="BJ161" s="21" t="s">
        <v>85</v>
      </c>
      <c r="BK161" s="198">
        <f t="shared" si="19"/>
        <v>0</v>
      </c>
      <c r="BL161" s="21" t="s">
        <v>1206</v>
      </c>
      <c r="BM161" s="197" t="s">
        <v>1861</v>
      </c>
    </row>
    <row r="162" spans="1:65" s="12" customFormat="1" ht="22.9" customHeight="1">
      <c r="B162" s="170"/>
      <c r="C162" s="171"/>
      <c r="D162" s="172" t="s">
        <v>71</v>
      </c>
      <c r="E162" s="184" t="s">
        <v>6074</v>
      </c>
      <c r="F162" s="184" t="s">
        <v>6075</v>
      </c>
      <c r="G162" s="171"/>
      <c r="H162" s="171"/>
      <c r="I162" s="174"/>
      <c r="J162" s="185">
        <f>BK162</f>
        <v>0</v>
      </c>
      <c r="K162" s="171"/>
      <c r="L162" s="176"/>
      <c r="M162" s="177"/>
      <c r="N162" s="178"/>
      <c r="O162" s="178"/>
      <c r="P162" s="179">
        <f>P163</f>
        <v>0</v>
      </c>
      <c r="Q162" s="178"/>
      <c r="R162" s="179">
        <f>R163</f>
        <v>0</v>
      </c>
      <c r="S162" s="178"/>
      <c r="T162" s="180">
        <f>T163</f>
        <v>0</v>
      </c>
      <c r="AR162" s="181" t="s">
        <v>79</v>
      </c>
      <c r="AT162" s="182" t="s">
        <v>71</v>
      </c>
      <c r="AU162" s="182" t="s">
        <v>79</v>
      </c>
      <c r="AY162" s="181" t="s">
        <v>525</v>
      </c>
      <c r="BK162" s="183">
        <f>BK163</f>
        <v>0</v>
      </c>
    </row>
    <row r="163" spans="1:65" s="2" customFormat="1" ht="24.2" customHeight="1">
      <c r="A163" s="38"/>
      <c r="B163" s="39"/>
      <c r="C163" s="186" t="s">
        <v>1239</v>
      </c>
      <c r="D163" s="186" t="s">
        <v>533</v>
      </c>
      <c r="E163" s="187" t="s">
        <v>6076</v>
      </c>
      <c r="F163" s="188" t="s">
        <v>6077</v>
      </c>
      <c r="G163" s="189" t="s">
        <v>641</v>
      </c>
      <c r="H163" s="190">
        <v>1</v>
      </c>
      <c r="I163" s="191"/>
      <c r="J163" s="192">
        <f>ROUND(I163*H163,2)</f>
        <v>0</v>
      </c>
      <c r="K163" s="188" t="s">
        <v>19</v>
      </c>
      <c r="L163" s="43"/>
      <c r="M163" s="193" t="s">
        <v>19</v>
      </c>
      <c r="N163" s="194" t="s">
        <v>44</v>
      </c>
      <c r="O163" s="68"/>
      <c r="P163" s="195">
        <f>O163*H163</f>
        <v>0</v>
      </c>
      <c r="Q163" s="195">
        <v>0</v>
      </c>
      <c r="R163" s="195">
        <f>Q163*H163</f>
        <v>0</v>
      </c>
      <c r="S163" s="195">
        <v>0</v>
      </c>
      <c r="T163" s="196">
        <f>S163*H163</f>
        <v>0</v>
      </c>
      <c r="U163" s="38"/>
      <c r="V163" s="38"/>
      <c r="W163" s="38"/>
      <c r="X163" s="38"/>
      <c r="Y163" s="38"/>
      <c r="Z163" s="38"/>
      <c r="AA163" s="38"/>
      <c r="AB163" s="38"/>
      <c r="AC163" s="38"/>
      <c r="AD163" s="38"/>
      <c r="AE163" s="38"/>
      <c r="AR163" s="197" t="s">
        <v>1206</v>
      </c>
      <c r="AT163" s="197" t="s">
        <v>533</v>
      </c>
      <c r="AU163" s="197" t="s">
        <v>85</v>
      </c>
      <c r="AY163" s="21" t="s">
        <v>525</v>
      </c>
      <c r="BE163" s="198">
        <f>IF(N163="základní",J163,0)</f>
        <v>0</v>
      </c>
      <c r="BF163" s="198">
        <f>IF(N163="snížená",J163,0)</f>
        <v>0</v>
      </c>
      <c r="BG163" s="198">
        <f>IF(N163="zákl. přenesená",J163,0)</f>
        <v>0</v>
      </c>
      <c r="BH163" s="198">
        <f>IF(N163="sníž. přenesená",J163,0)</f>
        <v>0</v>
      </c>
      <c r="BI163" s="198">
        <f>IF(N163="nulová",J163,0)</f>
        <v>0</v>
      </c>
      <c r="BJ163" s="21" t="s">
        <v>85</v>
      </c>
      <c r="BK163" s="198">
        <f>ROUND(I163*H163,2)</f>
        <v>0</v>
      </c>
      <c r="BL163" s="21" t="s">
        <v>1206</v>
      </c>
      <c r="BM163" s="197" t="s">
        <v>6078</v>
      </c>
    </row>
    <row r="164" spans="1:65" s="12" customFormat="1" ht="22.9" customHeight="1">
      <c r="B164" s="170"/>
      <c r="C164" s="171"/>
      <c r="D164" s="172" t="s">
        <v>71</v>
      </c>
      <c r="E164" s="184" t="s">
        <v>6079</v>
      </c>
      <c r="F164" s="184" t="s">
        <v>6080</v>
      </c>
      <c r="G164" s="171"/>
      <c r="H164" s="171"/>
      <c r="I164" s="174"/>
      <c r="J164" s="185">
        <f>BK164</f>
        <v>0</v>
      </c>
      <c r="K164" s="171"/>
      <c r="L164" s="176"/>
      <c r="M164" s="177"/>
      <c r="N164" s="178"/>
      <c r="O164" s="178"/>
      <c r="P164" s="179">
        <f>SUM(P165:P175)</f>
        <v>0</v>
      </c>
      <c r="Q164" s="178"/>
      <c r="R164" s="179">
        <f>SUM(R165:R175)</f>
        <v>0</v>
      </c>
      <c r="S164" s="178"/>
      <c r="T164" s="180">
        <f>SUM(T165:T175)</f>
        <v>0</v>
      </c>
      <c r="AR164" s="181" t="s">
        <v>79</v>
      </c>
      <c r="AT164" s="182" t="s">
        <v>71</v>
      </c>
      <c r="AU164" s="182" t="s">
        <v>79</v>
      </c>
      <c r="AY164" s="181" t="s">
        <v>525</v>
      </c>
      <c r="BK164" s="183">
        <f>SUM(BK165:BK175)</f>
        <v>0</v>
      </c>
    </row>
    <row r="165" spans="1:65" s="2" customFormat="1" ht="24.2" customHeight="1">
      <c r="A165" s="38"/>
      <c r="B165" s="39"/>
      <c r="C165" s="186" t="s">
        <v>1250</v>
      </c>
      <c r="D165" s="186" t="s">
        <v>533</v>
      </c>
      <c r="E165" s="187" t="s">
        <v>6081</v>
      </c>
      <c r="F165" s="188" t="s">
        <v>6082</v>
      </c>
      <c r="G165" s="189" t="s">
        <v>128</v>
      </c>
      <c r="H165" s="190">
        <v>85</v>
      </c>
      <c r="I165" s="191"/>
      <c r="J165" s="192">
        <f t="shared" ref="J165:J175" si="24">ROUND(I165*H165,2)</f>
        <v>0</v>
      </c>
      <c r="K165" s="188" t="s">
        <v>19</v>
      </c>
      <c r="L165" s="43"/>
      <c r="M165" s="193" t="s">
        <v>19</v>
      </c>
      <c r="N165" s="194" t="s">
        <v>44</v>
      </c>
      <c r="O165" s="68"/>
      <c r="P165" s="195">
        <f t="shared" ref="P165:P175" si="25">O165*H165</f>
        <v>0</v>
      </c>
      <c r="Q165" s="195">
        <v>0</v>
      </c>
      <c r="R165" s="195">
        <f t="shared" ref="R165:R175" si="26">Q165*H165</f>
        <v>0</v>
      </c>
      <c r="S165" s="195">
        <v>0</v>
      </c>
      <c r="T165" s="196">
        <f t="shared" ref="T165:T175" si="27">S165*H165</f>
        <v>0</v>
      </c>
      <c r="U165" s="38"/>
      <c r="V165" s="38"/>
      <c r="W165" s="38"/>
      <c r="X165" s="38"/>
      <c r="Y165" s="38"/>
      <c r="Z165" s="38"/>
      <c r="AA165" s="38"/>
      <c r="AB165" s="38"/>
      <c r="AC165" s="38"/>
      <c r="AD165" s="38"/>
      <c r="AE165" s="38"/>
      <c r="AR165" s="197" t="s">
        <v>1206</v>
      </c>
      <c r="AT165" s="197" t="s">
        <v>533</v>
      </c>
      <c r="AU165" s="197" t="s">
        <v>85</v>
      </c>
      <c r="AY165" s="21" t="s">
        <v>525</v>
      </c>
      <c r="BE165" s="198">
        <f t="shared" ref="BE165:BE175" si="28">IF(N165="základní",J165,0)</f>
        <v>0</v>
      </c>
      <c r="BF165" s="198">
        <f t="shared" ref="BF165:BF175" si="29">IF(N165="snížená",J165,0)</f>
        <v>0</v>
      </c>
      <c r="BG165" s="198">
        <f t="shared" ref="BG165:BG175" si="30">IF(N165="zákl. přenesená",J165,0)</f>
        <v>0</v>
      </c>
      <c r="BH165" s="198">
        <f t="shared" ref="BH165:BH175" si="31">IF(N165="sníž. přenesená",J165,0)</f>
        <v>0</v>
      </c>
      <c r="BI165" s="198">
        <f t="shared" ref="BI165:BI175" si="32">IF(N165="nulová",J165,0)</f>
        <v>0</v>
      </c>
      <c r="BJ165" s="21" t="s">
        <v>85</v>
      </c>
      <c r="BK165" s="198">
        <f t="shared" ref="BK165:BK175" si="33">ROUND(I165*H165,2)</f>
        <v>0</v>
      </c>
      <c r="BL165" s="21" t="s">
        <v>1206</v>
      </c>
      <c r="BM165" s="197" t="s">
        <v>1938</v>
      </c>
    </row>
    <row r="166" spans="1:65" s="2" customFormat="1" ht="24.2" customHeight="1">
      <c r="A166" s="38"/>
      <c r="B166" s="39"/>
      <c r="C166" s="186" t="s">
        <v>1255</v>
      </c>
      <c r="D166" s="186" t="s">
        <v>533</v>
      </c>
      <c r="E166" s="187" t="s">
        <v>6083</v>
      </c>
      <c r="F166" s="188" t="s">
        <v>6084</v>
      </c>
      <c r="G166" s="189" t="s">
        <v>5219</v>
      </c>
      <c r="H166" s="190">
        <v>4</v>
      </c>
      <c r="I166" s="191"/>
      <c r="J166" s="192">
        <f t="shared" si="24"/>
        <v>0</v>
      </c>
      <c r="K166" s="188" t="s">
        <v>19</v>
      </c>
      <c r="L166" s="43"/>
      <c r="M166" s="193" t="s">
        <v>19</v>
      </c>
      <c r="N166" s="194" t="s">
        <v>44</v>
      </c>
      <c r="O166" s="68"/>
      <c r="P166" s="195">
        <f t="shared" si="25"/>
        <v>0</v>
      </c>
      <c r="Q166" s="195">
        <v>0</v>
      </c>
      <c r="R166" s="195">
        <f t="shared" si="26"/>
        <v>0</v>
      </c>
      <c r="S166" s="195">
        <v>0</v>
      </c>
      <c r="T166" s="196">
        <f t="shared" si="27"/>
        <v>0</v>
      </c>
      <c r="U166" s="38"/>
      <c r="V166" s="38"/>
      <c r="W166" s="38"/>
      <c r="X166" s="38"/>
      <c r="Y166" s="38"/>
      <c r="Z166" s="38"/>
      <c r="AA166" s="38"/>
      <c r="AB166" s="38"/>
      <c r="AC166" s="38"/>
      <c r="AD166" s="38"/>
      <c r="AE166" s="38"/>
      <c r="AR166" s="197" t="s">
        <v>1206</v>
      </c>
      <c r="AT166" s="197" t="s">
        <v>533</v>
      </c>
      <c r="AU166" s="197" t="s">
        <v>85</v>
      </c>
      <c r="AY166" s="21" t="s">
        <v>525</v>
      </c>
      <c r="BE166" s="198">
        <f t="shared" si="28"/>
        <v>0</v>
      </c>
      <c r="BF166" s="198">
        <f t="shared" si="29"/>
        <v>0</v>
      </c>
      <c r="BG166" s="198">
        <f t="shared" si="30"/>
        <v>0</v>
      </c>
      <c r="BH166" s="198">
        <f t="shared" si="31"/>
        <v>0</v>
      </c>
      <c r="BI166" s="198">
        <f t="shared" si="32"/>
        <v>0</v>
      </c>
      <c r="BJ166" s="21" t="s">
        <v>85</v>
      </c>
      <c r="BK166" s="198">
        <f t="shared" si="33"/>
        <v>0</v>
      </c>
      <c r="BL166" s="21" t="s">
        <v>1206</v>
      </c>
      <c r="BM166" s="197" t="s">
        <v>2203</v>
      </c>
    </row>
    <row r="167" spans="1:65" s="2" customFormat="1" ht="16.5" customHeight="1">
      <c r="A167" s="38"/>
      <c r="B167" s="39"/>
      <c r="C167" s="186" t="s">
        <v>1265</v>
      </c>
      <c r="D167" s="186" t="s">
        <v>533</v>
      </c>
      <c r="E167" s="187" t="s">
        <v>6085</v>
      </c>
      <c r="F167" s="188" t="s">
        <v>6086</v>
      </c>
      <c r="G167" s="189" t="s">
        <v>5219</v>
      </c>
      <c r="H167" s="190">
        <v>45</v>
      </c>
      <c r="I167" s="191"/>
      <c r="J167" s="192">
        <f t="shared" si="24"/>
        <v>0</v>
      </c>
      <c r="K167" s="188" t="s">
        <v>19</v>
      </c>
      <c r="L167" s="43"/>
      <c r="M167" s="193" t="s">
        <v>19</v>
      </c>
      <c r="N167" s="194" t="s">
        <v>44</v>
      </c>
      <c r="O167" s="68"/>
      <c r="P167" s="195">
        <f t="shared" si="25"/>
        <v>0</v>
      </c>
      <c r="Q167" s="195">
        <v>0</v>
      </c>
      <c r="R167" s="195">
        <f t="shared" si="26"/>
        <v>0</v>
      </c>
      <c r="S167" s="195">
        <v>0</v>
      </c>
      <c r="T167" s="196">
        <f t="shared" si="27"/>
        <v>0</v>
      </c>
      <c r="U167" s="38"/>
      <c r="V167" s="38"/>
      <c r="W167" s="38"/>
      <c r="X167" s="38"/>
      <c r="Y167" s="38"/>
      <c r="Z167" s="38"/>
      <c r="AA167" s="38"/>
      <c r="AB167" s="38"/>
      <c r="AC167" s="38"/>
      <c r="AD167" s="38"/>
      <c r="AE167" s="38"/>
      <c r="AR167" s="197" t="s">
        <v>1206</v>
      </c>
      <c r="AT167" s="197" t="s">
        <v>533</v>
      </c>
      <c r="AU167" s="197" t="s">
        <v>85</v>
      </c>
      <c r="AY167" s="21" t="s">
        <v>525</v>
      </c>
      <c r="BE167" s="198">
        <f t="shared" si="28"/>
        <v>0</v>
      </c>
      <c r="BF167" s="198">
        <f t="shared" si="29"/>
        <v>0</v>
      </c>
      <c r="BG167" s="198">
        <f t="shared" si="30"/>
        <v>0</v>
      </c>
      <c r="BH167" s="198">
        <f t="shared" si="31"/>
        <v>0</v>
      </c>
      <c r="BI167" s="198">
        <f t="shared" si="32"/>
        <v>0</v>
      </c>
      <c r="BJ167" s="21" t="s">
        <v>85</v>
      </c>
      <c r="BK167" s="198">
        <f t="shared" si="33"/>
        <v>0</v>
      </c>
      <c r="BL167" s="21" t="s">
        <v>1206</v>
      </c>
      <c r="BM167" s="197" t="s">
        <v>2214</v>
      </c>
    </row>
    <row r="168" spans="1:65" s="2" customFormat="1" ht="24.2" customHeight="1">
      <c r="A168" s="38"/>
      <c r="B168" s="39"/>
      <c r="C168" s="186" t="s">
        <v>1273</v>
      </c>
      <c r="D168" s="186" t="s">
        <v>533</v>
      </c>
      <c r="E168" s="187" t="s">
        <v>6087</v>
      </c>
      <c r="F168" s="188" t="s">
        <v>6088</v>
      </c>
      <c r="G168" s="189" t="s">
        <v>5219</v>
      </c>
      <c r="H168" s="190">
        <v>30</v>
      </c>
      <c r="I168" s="191"/>
      <c r="J168" s="192">
        <f t="shared" si="24"/>
        <v>0</v>
      </c>
      <c r="K168" s="188" t="s">
        <v>19</v>
      </c>
      <c r="L168" s="43"/>
      <c r="M168" s="193" t="s">
        <v>19</v>
      </c>
      <c r="N168" s="194" t="s">
        <v>44</v>
      </c>
      <c r="O168" s="68"/>
      <c r="P168" s="195">
        <f t="shared" si="25"/>
        <v>0</v>
      </c>
      <c r="Q168" s="195">
        <v>0</v>
      </c>
      <c r="R168" s="195">
        <f t="shared" si="26"/>
        <v>0</v>
      </c>
      <c r="S168" s="195">
        <v>0</v>
      </c>
      <c r="T168" s="196">
        <f t="shared" si="27"/>
        <v>0</v>
      </c>
      <c r="U168" s="38"/>
      <c r="V168" s="38"/>
      <c r="W168" s="38"/>
      <c r="X168" s="38"/>
      <c r="Y168" s="38"/>
      <c r="Z168" s="38"/>
      <c r="AA168" s="38"/>
      <c r="AB168" s="38"/>
      <c r="AC168" s="38"/>
      <c r="AD168" s="38"/>
      <c r="AE168" s="38"/>
      <c r="AR168" s="197" t="s">
        <v>1206</v>
      </c>
      <c r="AT168" s="197" t="s">
        <v>533</v>
      </c>
      <c r="AU168" s="197" t="s">
        <v>85</v>
      </c>
      <c r="AY168" s="21" t="s">
        <v>525</v>
      </c>
      <c r="BE168" s="198">
        <f t="shared" si="28"/>
        <v>0</v>
      </c>
      <c r="BF168" s="198">
        <f t="shared" si="29"/>
        <v>0</v>
      </c>
      <c r="BG168" s="198">
        <f t="shared" si="30"/>
        <v>0</v>
      </c>
      <c r="BH168" s="198">
        <f t="shared" si="31"/>
        <v>0</v>
      </c>
      <c r="BI168" s="198">
        <f t="shared" si="32"/>
        <v>0</v>
      </c>
      <c r="BJ168" s="21" t="s">
        <v>85</v>
      </c>
      <c r="BK168" s="198">
        <f t="shared" si="33"/>
        <v>0</v>
      </c>
      <c r="BL168" s="21" t="s">
        <v>1206</v>
      </c>
      <c r="BM168" s="197" t="s">
        <v>2226</v>
      </c>
    </row>
    <row r="169" spans="1:65" s="2" customFormat="1" ht="16.5" customHeight="1">
      <c r="A169" s="38"/>
      <c r="B169" s="39"/>
      <c r="C169" s="186" t="s">
        <v>1279</v>
      </c>
      <c r="D169" s="186" t="s">
        <v>533</v>
      </c>
      <c r="E169" s="187" t="s">
        <v>6089</v>
      </c>
      <c r="F169" s="188" t="s">
        <v>6090</v>
      </c>
      <c r="G169" s="189" t="s">
        <v>5219</v>
      </c>
      <c r="H169" s="190">
        <v>4</v>
      </c>
      <c r="I169" s="191"/>
      <c r="J169" s="192">
        <f t="shared" si="24"/>
        <v>0</v>
      </c>
      <c r="K169" s="188" t="s">
        <v>19</v>
      </c>
      <c r="L169" s="43"/>
      <c r="M169" s="193" t="s">
        <v>19</v>
      </c>
      <c r="N169" s="194" t="s">
        <v>44</v>
      </c>
      <c r="O169" s="68"/>
      <c r="P169" s="195">
        <f t="shared" si="25"/>
        <v>0</v>
      </c>
      <c r="Q169" s="195">
        <v>0</v>
      </c>
      <c r="R169" s="195">
        <f t="shared" si="26"/>
        <v>0</v>
      </c>
      <c r="S169" s="195">
        <v>0</v>
      </c>
      <c r="T169" s="196">
        <f t="shared" si="27"/>
        <v>0</v>
      </c>
      <c r="U169" s="38"/>
      <c r="V169" s="38"/>
      <c r="W169" s="38"/>
      <c r="X169" s="38"/>
      <c r="Y169" s="38"/>
      <c r="Z169" s="38"/>
      <c r="AA169" s="38"/>
      <c r="AB169" s="38"/>
      <c r="AC169" s="38"/>
      <c r="AD169" s="38"/>
      <c r="AE169" s="38"/>
      <c r="AR169" s="197" t="s">
        <v>1206</v>
      </c>
      <c r="AT169" s="197" t="s">
        <v>533</v>
      </c>
      <c r="AU169" s="197" t="s">
        <v>85</v>
      </c>
      <c r="AY169" s="21" t="s">
        <v>525</v>
      </c>
      <c r="BE169" s="198">
        <f t="shared" si="28"/>
        <v>0</v>
      </c>
      <c r="BF169" s="198">
        <f t="shared" si="29"/>
        <v>0</v>
      </c>
      <c r="BG169" s="198">
        <f t="shared" si="30"/>
        <v>0</v>
      </c>
      <c r="BH169" s="198">
        <f t="shared" si="31"/>
        <v>0</v>
      </c>
      <c r="BI169" s="198">
        <f t="shared" si="32"/>
        <v>0</v>
      </c>
      <c r="BJ169" s="21" t="s">
        <v>85</v>
      </c>
      <c r="BK169" s="198">
        <f t="shared" si="33"/>
        <v>0</v>
      </c>
      <c r="BL169" s="21" t="s">
        <v>1206</v>
      </c>
      <c r="BM169" s="197" t="s">
        <v>2236</v>
      </c>
    </row>
    <row r="170" spans="1:65" s="2" customFormat="1" ht="16.5" customHeight="1">
      <c r="A170" s="38"/>
      <c r="B170" s="39"/>
      <c r="C170" s="186" t="s">
        <v>1284</v>
      </c>
      <c r="D170" s="186" t="s">
        <v>533</v>
      </c>
      <c r="E170" s="187" t="s">
        <v>6091</v>
      </c>
      <c r="F170" s="188" t="s">
        <v>6092</v>
      </c>
      <c r="G170" s="189" t="s">
        <v>5219</v>
      </c>
      <c r="H170" s="190">
        <v>6</v>
      </c>
      <c r="I170" s="191"/>
      <c r="J170" s="192">
        <f t="shared" si="24"/>
        <v>0</v>
      </c>
      <c r="K170" s="188" t="s">
        <v>19</v>
      </c>
      <c r="L170" s="43"/>
      <c r="M170" s="193" t="s">
        <v>19</v>
      </c>
      <c r="N170" s="194" t="s">
        <v>44</v>
      </c>
      <c r="O170" s="68"/>
      <c r="P170" s="195">
        <f t="shared" si="25"/>
        <v>0</v>
      </c>
      <c r="Q170" s="195">
        <v>0</v>
      </c>
      <c r="R170" s="195">
        <f t="shared" si="26"/>
        <v>0</v>
      </c>
      <c r="S170" s="195">
        <v>0</v>
      </c>
      <c r="T170" s="196">
        <f t="shared" si="27"/>
        <v>0</v>
      </c>
      <c r="U170" s="38"/>
      <c r="V170" s="38"/>
      <c r="W170" s="38"/>
      <c r="X170" s="38"/>
      <c r="Y170" s="38"/>
      <c r="Z170" s="38"/>
      <c r="AA170" s="38"/>
      <c r="AB170" s="38"/>
      <c r="AC170" s="38"/>
      <c r="AD170" s="38"/>
      <c r="AE170" s="38"/>
      <c r="AR170" s="197" t="s">
        <v>1206</v>
      </c>
      <c r="AT170" s="197" t="s">
        <v>533</v>
      </c>
      <c r="AU170" s="197" t="s">
        <v>85</v>
      </c>
      <c r="AY170" s="21" t="s">
        <v>525</v>
      </c>
      <c r="BE170" s="198">
        <f t="shared" si="28"/>
        <v>0</v>
      </c>
      <c r="BF170" s="198">
        <f t="shared" si="29"/>
        <v>0</v>
      </c>
      <c r="BG170" s="198">
        <f t="shared" si="30"/>
        <v>0</v>
      </c>
      <c r="BH170" s="198">
        <f t="shared" si="31"/>
        <v>0</v>
      </c>
      <c r="BI170" s="198">
        <f t="shared" si="32"/>
        <v>0</v>
      </c>
      <c r="BJ170" s="21" t="s">
        <v>85</v>
      </c>
      <c r="BK170" s="198">
        <f t="shared" si="33"/>
        <v>0</v>
      </c>
      <c r="BL170" s="21" t="s">
        <v>1206</v>
      </c>
      <c r="BM170" s="197" t="s">
        <v>2249</v>
      </c>
    </row>
    <row r="171" spans="1:65" s="2" customFormat="1" ht="16.5" customHeight="1">
      <c r="A171" s="38"/>
      <c r="B171" s="39"/>
      <c r="C171" s="186" t="s">
        <v>1290</v>
      </c>
      <c r="D171" s="186" t="s">
        <v>533</v>
      </c>
      <c r="E171" s="187" t="s">
        <v>6093</v>
      </c>
      <c r="F171" s="188" t="s">
        <v>6094</v>
      </c>
      <c r="G171" s="189" t="s">
        <v>5219</v>
      </c>
      <c r="H171" s="190">
        <v>18</v>
      </c>
      <c r="I171" s="191"/>
      <c r="J171" s="192">
        <f t="shared" si="24"/>
        <v>0</v>
      </c>
      <c r="K171" s="188" t="s">
        <v>19</v>
      </c>
      <c r="L171" s="43"/>
      <c r="M171" s="193" t="s">
        <v>19</v>
      </c>
      <c r="N171" s="194" t="s">
        <v>44</v>
      </c>
      <c r="O171" s="68"/>
      <c r="P171" s="195">
        <f t="shared" si="25"/>
        <v>0</v>
      </c>
      <c r="Q171" s="195">
        <v>0</v>
      </c>
      <c r="R171" s="195">
        <f t="shared" si="26"/>
        <v>0</v>
      </c>
      <c r="S171" s="195">
        <v>0</v>
      </c>
      <c r="T171" s="196">
        <f t="shared" si="27"/>
        <v>0</v>
      </c>
      <c r="U171" s="38"/>
      <c r="V171" s="38"/>
      <c r="W171" s="38"/>
      <c r="X171" s="38"/>
      <c r="Y171" s="38"/>
      <c r="Z171" s="38"/>
      <c r="AA171" s="38"/>
      <c r="AB171" s="38"/>
      <c r="AC171" s="38"/>
      <c r="AD171" s="38"/>
      <c r="AE171" s="38"/>
      <c r="AR171" s="197" t="s">
        <v>1206</v>
      </c>
      <c r="AT171" s="197" t="s">
        <v>533</v>
      </c>
      <c r="AU171" s="197" t="s">
        <v>85</v>
      </c>
      <c r="AY171" s="21" t="s">
        <v>525</v>
      </c>
      <c r="BE171" s="198">
        <f t="shared" si="28"/>
        <v>0</v>
      </c>
      <c r="BF171" s="198">
        <f t="shared" si="29"/>
        <v>0</v>
      </c>
      <c r="BG171" s="198">
        <f t="shared" si="30"/>
        <v>0</v>
      </c>
      <c r="BH171" s="198">
        <f t="shared" si="31"/>
        <v>0</v>
      </c>
      <c r="BI171" s="198">
        <f t="shared" si="32"/>
        <v>0</v>
      </c>
      <c r="BJ171" s="21" t="s">
        <v>85</v>
      </c>
      <c r="BK171" s="198">
        <f t="shared" si="33"/>
        <v>0</v>
      </c>
      <c r="BL171" s="21" t="s">
        <v>1206</v>
      </c>
      <c r="BM171" s="197" t="s">
        <v>2261</v>
      </c>
    </row>
    <row r="172" spans="1:65" s="2" customFormat="1" ht="21.75" customHeight="1">
      <c r="A172" s="38"/>
      <c r="B172" s="39"/>
      <c r="C172" s="186" t="s">
        <v>1298</v>
      </c>
      <c r="D172" s="186" t="s">
        <v>533</v>
      </c>
      <c r="E172" s="187" t="s">
        <v>6095</v>
      </c>
      <c r="F172" s="188" t="s">
        <v>6096</v>
      </c>
      <c r="G172" s="189" t="s">
        <v>5219</v>
      </c>
      <c r="H172" s="190">
        <v>30</v>
      </c>
      <c r="I172" s="191"/>
      <c r="J172" s="192">
        <f t="shared" si="24"/>
        <v>0</v>
      </c>
      <c r="K172" s="188" t="s">
        <v>19</v>
      </c>
      <c r="L172" s="43"/>
      <c r="M172" s="193" t="s">
        <v>19</v>
      </c>
      <c r="N172" s="194" t="s">
        <v>44</v>
      </c>
      <c r="O172" s="68"/>
      <c r="P172" s="195">
        <f t="shared" si="25"/>
        <v>0</v>
      </c>
      <c r="Q172" s="195">
        <v>0</v>
      </c>
      <c r="R172" s="195">
        <f t="shared" si="26"/>
        <v>0</v>
      </c>
      <c r="S172" s="195">
        <v>0</v>
      </c>
      <c r="T172" s="196">
        <f t="shared" si="27"/>
        <v>0</v>
      </c>
      <c r="U172" s="38"/>
      <c r="V172" s="38"/>
      <c r="W172" s="38"/>
      <c r="X172" s="38"/>
      <c r="Y172" s="38"/>
      <c r="Z172" s="38"/>
      <c r="AA172" s="38"/>
      <c r="AB172" s="38"/>
      <c r="AC172" s="38"/>
      <c r="AD172" s="38"/>
      <c r="AE172" s="38"/>
      <c r="AR172" s="197" t="s">
        <v>1206</v>
      </c>
      <c r="AT172" s="197" t="s">
        <v>533</v>
      </c>
      <c r="AU172" s="197" t="s">
        <v>85</v>
      </c>
      <c r="AY172" s="21" t="s">
        <v>525</v>
      </c>
      <c r="BE172" s="198">
        <f t="shared" si="28"/>
        <v>0</v>
      </c>
      <c r="BF172" s="198">
        <f t="shared" si="29"/>
        <v>0</v>
      </c>
      <c r="BG172" s="198">
        <f t="shared" si="30"/>
        <v>0</v>
      </c>
      <c r="BH172" s="198">
        <f t="shared" si="31"/>
        <v>0</v>
      </c>
      <c r="BI172" s="198">
        <f t="shared" si="32"/>
        <v>0</v>
      </c>
      <c r="BJ172" s="21" t="s">
        <v>85</v>
      </c>
      <c r="BK172" s="198">
        <f t="shared" si="33"/>
        <v>0</v>
      </c>
      <c r="BL172" s="21" t="s">
        <v>1206</v>
      </c>
      <c r="BM172" s="197" t="s">
        <v>2284</v>
      </c>
    </row>
    <row r="173" spans="1:65" s="2" customFormat="1" ht="16.5" customHeight="1">
      <c r="A173" s="38"/>
      <c r="B173" s="39"/>
      <c r="C173" s="186" t="s">
        <v>1304</v>
      </c>
      <c r="D173" s="186" t="s">
        <v>533</v>
      </c>
      <c r="E173" s="187" t="s">
        <v>6097</v>
      </c>
      <c r="F173" s="188" t="s">
        <v>6098</v>
      </c>
      <c r="G173" s="189" t="s">
        <v>128</v>
      </c>
      <c r="H173" s="190">
        <v>190</v>
      </c>
      <c r="I173" s="191"/>
      <c r="J173" s="192">
        <f t="shared" si="24"/>
        <v>0</v>
      </c>
      <c r="K173" s="188" t="s">
        <v>19</v>
      </c>
      <c r="L173" s="43"/>
      <c r="M173" s="193" t="s">
        <v>19</v>
      </c>
      <c r="N173" s="194" t="s">
        <v>44</v>
      </c>
      <c r="O173" s="68"/>
      <c r="P173" s="195">
        <f t="shared" si="25"/>
        <v>0</v>
      </c>
      <c r="Q173" s="195">
        <v>0</v>
      </c>
      <c r="R173" s="195">
        <f t="shared" si="26"/>
        <v>0</v>
      </c>
      <c r="S173" s="195">
        <v>0</v>
      </c>
      <c r="T173" s="196">
        <f t="shared" si="27"/>
        <v>0</v>
      </c>
      <c r="U173" s="38"/>
      <c r="V173" s="38"/>
      <c r="W173" s="38"/>
      <c r="X173" s="38"/>
      <c r="Y173" s="38"/>
      <c r="Z173" s="38"/>
      <c r="AA173" s="38"/>
      <c r="AB173" s="38"/>
      <c r="AC173" s="38"/>
      <c r="AD173" s="38"/>
      <c r="AE173" s="38"/>
      <c r="AR173" s="197" t="s">
        <v>1206</v>
      </c>
      <c r="AT173" s="197" t="s">
        <v>533</v>
      </c>
      <c r="AU173" s="197" t="s">
        <v>85</v>
      </c>
      <c r="AY173" s="21" t="s">
        <v>525</v>
      </c>
      <c r="BE173" s="198">
        <f t="shared" si="28"/>
        <v>0</v>
      </c>
      <c r="BF173" s="198">
        <f t="shared" si="29"/>
        <v>0</v>
      </c>
      <c r="BG173" s="198">
        <f t="shared" si="30"/>
        <v>0</v>
      </c>
      <c r="BH173" s="198">
        <f t="shared" si="31"/>
        <v>0</v>
      </c>
      <c r="BI173" s="198">
        <f t="shared" si="32"/>
        <v>0</v>
      </c>
      <c r="BJ173" s="21" t="s">
        <v>85</v>
      </c>
      <c r="BK173" s="198">
        <f t="shared" si="33"/>
        <v>0</v>
      </c>
      <c r="BL173" s="21" t="s">
        <v>1206</v>
      </c>
      <c r="BM173" s="197" t="s">
        <v>2296</v>
      </c>
    </row>
    <row r="174" spans="1:65" s="2" customFormat="1" ht="16.5" customHeight="1">
      <c r="A174" s="38"/>
      <c r="B174" s="39"/>
      <c r="C174" s="186" t="s">
        <v>1310</v>
      </c>
      <c r="D174" s="186" t="s">
        <v>533</v>
      </c>
      <c r="E174" s="187" t="s">
        <v>6099</v>
      </c>
      <c r="F174" s="188" t="s">
        <v>6100</v>
      </c>
      <c r="G174" s="189" t="s">
        <v>158</v>
      </c>
      <c r="H174" s="190">
        <v>2</v>
      </c>
      <c r="I174" s="191"/>
      <c r="J174" s="192">
        <f t="shared" si="24"/>
        <v>0</v>
      </c>
      <c r="K174" s="188" t="s">
        <v>19</v>
      </c>
      <c r="L174" s="43"/>
      <c r="M174" s="193" t="s">
        <v>19</v>
      </c>
      <c r="N174" s="194" t="s">
        <v>44</v>
      </c>
      <c r="O174" s="68"/>
      <c r="P174" s="195">
        <f t="shared" si="25"/>
        <v>0</v>
      </c>
      <c r="Q174" s="195">
        <v>0</v>
      </c>
      <c r="R174" s="195">
        <f t="shared" si="26"/>
        <v>0</v>
      </c>
      <c r="S174" s="195">
        <v>0</v>
      </c>
      <c r="T174" s="196">
        <f t="shared" si="27"/>
        <v>0</v>
      </c>
      <c r="U174" s="38"/>
      <c r="V174" s="38"/>
      <c r="W174" s="38"/>
      <c r="X174" s="38"/>
      <c r="Y174" s="38"/>
      <c r="Z174" s="38"/>
      <c r="AA174" s="38"/>
      <c r="AB174" s="38"/>
      <c r="AC174" s="38"/>
      <c r="AD174" s="38"/>
      <c r="AE174" s="38"/>
      <c r="AR174" s="197" t="s">
        <v>1206</v>
      </c>
      <c r="AT174" s="197" t="s">
        <v>533</v>
      </c>
      <c r="AU174" s="197" t="s">
        <v>85</v>
      </c>
      <c r="AY174" s="21" t="s">
        <v>525</v>
      </c>
      <c r="BE174" s="198">
        <f t="shared" si="28"/>
        <v>0</v>
      </c>
      <c r="BF174" s="198">
        <f t="shared" si="29"/>
        <v>0</v>
      </c>
      <c r="BG174" s="198">
        <f t="shared" si="30"/>
        <v>0</v>
      </c>
      <c r="BH174" s="198">
        <f t="shared" si="31"/>
        <v>0</v>
      </c>
      <c r="BI174" s="198">
        <f t="shared" si="32"/>
        <v>0</v>
      </c>
      <c r="BJ174" s="21" t="s">
        <v>85</v>
      </c>
      <c r="BK174" s="198">
        <f t="shared" si="33"/>
        <v>0</v>
      </c>
      <c r="BL174" s="21" t="s">
        <v>1206</v>
      </c>
      <c r="BM174" s="197" t="s">
        <v>2321</v>
      </c>
    </row>
    <row r="175" spans="1:65" s="2" customFormat="1" ht="24.2" customHeight="1">
      <c r="A175" s="38"/>
      <c r="B175" s="39"/>
      <c r="C175" s="186" t="s">
        <v>1316</v>
      </c>
      <c r="D175" s="186" t="s">
        <v>533</v>
      </c>
      <c r="E175" s="187" t="s">
        <v>6101</v>
      </c>
      <c r="F175" s="188" t="s">
        <v>6102</v>
      </c>
      <c r="G175" s="189" t="s">
        <v>128</v>
      </c>
      <c r="H175" s="190">
        <v>80</v>
      </c>
      <c r="I175" s="191"/>
      <c r="J175" s="192">
        <f t="shared" si="24"/>
        <v>0</v>
      </c>
      <c r="K175" s="188" t="s">
        <v>19</v>
      </c>
      <c r="L175" s="43"/>
      <c r="M175" s="193" t="s">
        <v>19</v>
      </c>
      <c r="N175" s="194" t="s">
        <v>44</v>
      </c>
      <c r="O175" s="68"/>
      <c r="P175" s="195">
        <f t="shared" si="25"/>
        <v>0</v>
      </c>
      <c r="Q175" s="195">
        <v>0</v>
      </c>
      <c r="R175" s="195">
        <f t="shared" si="26"/>
        <v>0</v>
      </c>
      <c r="S175" s="195">
        <v>0</v>
      </c>
      <c r="T175" s="196">
        <f t="shared" si="27"/>
        <v>0</v>
      </c>
      <c r="U175" s="38"/>
      <c r="V175" s="38"/>
      <c r="W175" s="38"/>
      <c r="X175" s="38"/>
      <c r="Y175" s="38"/>
      <c r="Z175" s="38"/>
      <c r="AA175" s="38"/>
      <c r="AB175" s="38"/>
      <c r="AC175" s="38"/>
      <c r="AD175" s="38"/>
      <c r="AE175" s="38"/>
      <c r="AR175" s="197" t="s">
        <v>1206</v>
      </c>
      <c r="AT175" s="197" t="s">
        <v>533</v>
      </c>
      <c r="AU175" s="197" t="s">
        <v>85</v>
      </c>
      <c r="AY175" s="21" t="s">
        <v>525</v>
      </c>
      <c r="BE175" s="198">
        <f t="shared" si="28"/>
        <v>0</v>
      </c>
      <c r="BF175" s="198">
        <f t="shared" si="29"/>
        <v>0</v>
      </c>
      <c r="BG175" s="198">
        <f t="shared" si="30"/>
        <v>0</v>
      </c>
      <c r="BH175" s="198">
        <f t="shared" si="31"/>
        <v>0</v>
      </c>
      <c r="BI175" s="198">
        <f t="shared" si="32"/>
        <v>0</v>
      </c>
      <c r="BJ175" s="21" t="s">
        <v>85</v>
      </c>
      <c r="BK175" s="198">
        <f t="shared" si="33"/>
        <v>0</v>
      </c>
      <c r="BL175" s="21" t="s">
        <v>1206</v>
      </c>
      <c r="BM175" s="197" t="s">
        <v>2363</v>
      </c>
    </row>
    <row r="176" spans="1:65" s="12" customFormat="1" ht="22.9" customHeight="1">
      <c r="B176" s="170"/>
      <c r="C176" s="171"/>
      <c r="D176" s="172" t="s">
        <v>71</v>
      </c>
      <c r="E176" s="184" t="s">
        <v>6103</v>
      </c>
      <c r="F176" s="184" t="s">
        <v>6104</v>
      </c>
      <c r="G176" s="171"/>
      <c r="H176" s="171"/>
      <c r="I176" s="174"/>
      <c r="J176" s="185">
        <f>BK176</f>
        <v>0</v>
      </c>
      <c r="K176" s="171"/>
      <c r="L176" s="176"/>
      <c r="M176" s="177"/>
      <c r="N176" s="178"/>
      <c r="O176" s="178"/>
      <c r="P176" s="179">
        <f>SUM(P177:P182)</f>
        <v>0</v>
      </c>
      <c r="Q176" s="178"/>
      <c r="R176" s="179">
        <f>SUM(R177:R182)</f>
        <v>0</v>
      </c>
      <c r="S176" s="178"/>
      <c r="T176" s="180">
        <f>SUM(T177:T182)</f>
        <v>0</v>
      </c>
      <c r="AR176" s="181" t="s">
        <v>79</v>
      </c>
      <c r="AT176" s="182" t="s">
        <v>71</v>
      </c>
      <c r="AU176" s="182" t="s">
        <v>79</v>
      </c>
      <c r="AY176" s="181" t="s">
        <v>525</v>
      </c>
      <c r="BK176" s="183">
        <f>SUM(BK177:BK182)</f>
        <v>0</v>
      </c>
    </row>
    <row r="177" spans="1:65" s="2" customFormat="1" ht="16.5" customHeight="1">
      <c r="A177" s="38"/>
      <c r="B177" s="39"/>
      <c r="C177" s="186" t="s">
        <v>1321</v>
      </c>
      <c r="D177" s="186" t="s">
        <v>533</v>
      </c>
      <c r="E177" s="187" t="s">
        <v>6105</v>
      </c>
      <c r="F177" s="188" t="s">
        <v>6106</v>
      </c>
      <c r="G177" s="189" t="s">
        <v>128</v>
      </c>
      <c r="H177" s="190">
        <v>650</v>
      </c>
      <c r="I177" s="191"/>
      <c r="J177" s="192">
        <f t="shared" ref="J177:J182" si="34">ROUND(I177*H177,2)</f>
        <v>0</v>
      </c>
      <c r="K177" s="188" t="s">
        <v>19</v>
      </c>
      <c r="L177" s="43"/>
      <c r="M177" s="193" t="s">
        <v>19</v>
      </c>
      <c r="N177" s="194" t="s">
        <v>44</v>
      </c>
      <c r="O177" s="68"/>
      <c r="P177" s="195">
        <f t="shared" ref="P177:P182" si="35">O177*H177</f>
        <v>0</v>
      </c>
      <c r="Q177" s="195">
        <v>0</v>
      </c>
      <c r="R177" s="195">
        <f t="shared" ref="R177:R182" si="36">Q177*H177</f>
        <v>0</v>
      </c>
      <c r="S177" s="195">
        <v>0</v>
      </c>
      <c r="T177" s="196">
        <f t="shared" ref="T177:T182" si="37">S177*H177</f>
        <v>0</v>
      </c>
      <c r="U177" s="38"/>
      <c r="V177" s="38"/>
      <c r="W177" s="38"/>
      <c r="X177" s="38"/>
      <c r="Y177" s="38"/>
      <c r="Z177" s="38"/>
      <c r="AA177" s="38"/>
      <c r="AB177" s="38"/>
      <c r="AC177" s="38"/>
      <c r="AD177" s="38"/>
      <c r="AE177" s="38"/>
      <c r="AR177" s="197" t="s">
        <v>1206</v>
      </c>
      <c r="AT177" s="197" t="s">
        <v>533</v>
      </c>
      <c r="AU177" s="197" t="s">
        <v>85</v>
      </c>
      <c r="AY177" s="21" t="s">
        <v>525</v>
      </c>
      <c r="BE177" s="198">
        <f t="shared" ref="BE177:BE182" si="38">IF(N177="základní",J177,0)</f>
        <v>0</v>
      </c>
      <c r="BF177" s="198">
        <f t="shared" ref="BF177:BF182" si="39">IF(N177="snížená",J177,0)</f>
        <v>0</v>
      </c>
      <c r="BG177" s="198">
        <f t="shared" ref="BG177:BG182" si="40">IF(N177="zákl. přenesená",J177,0)</f>
        <v>0</v>
      </c>
      <c r="BH177" s="198">
        <f t="shared" ref="BH177:BH182" si="41">IF(N177="sníž. přenesená",J177,0)</f>
        <v>0</v>
      </c>
      <c r="BI177" s="198">
        <f t="shared" ref="BI177:BI182" si="42">IF(N177="nulová",J177,0)</f>
        <v>0</v>
      </c>
      <c r="BJ177" s="21" t="s">
        <v>85</v>
      </c>
      <c r="BK177" s="198">
        <f t="shared" ref="BK177:BK182" si="43">ROUND(I177*H177,2)</f>
        <v>0</v>
      </c>
      <c r="BL177" s="21" t="s">
        <v>1206</v>
      </c>
      <c r="BM177" s="197" t="s">
        <v>2376</v>
      </c>
    </row>
    <row r="178" spans="1:65" s="2" customFormat="1" ht="16.5" customHeight="1">
      <c r="A178" s="38"/>
      <c r="B178" s="39"/>
      <c r="C178" s="186" t="s">
        <v>1328</v>
      </c>
      <c r="D178" s="186" t="s">
        <v>533</v>
      </c>
      <c r="E178" s="187" t="s">
        <v>6107</v>
      </c>
      <c r="F178" s="188" t="s">
        <v>6108</v>
      </c>
      <c r="G178" s="189" t="s">
        <v>5219</v>
      </c>
      <c r="H178" s="190">
        <v>1400</v>
      </c>
      <c r="I178" s="191"/>
      <c r="J178" s="192">
        <f t="shared" si="34"/>
        <v>0</v>
      </c>
      <c r="K178" s="188" t="s">
        <v>19</v>
      </c>
      <c r="L178" s="43"/>
      <c r="M178" s="193" t="s">
        <v>19</v>
      </c>
      <c r="N178" s="194" t="s">
        <v>44</v>
      </c>
      <c r="O178" s="68"/>
      <c r="P178" s="195">
        <f t="shared" si="35"/>
        <v>0</v>
      </c>
      <c r="Q178" s="195">
        <v>0</v>
      </c>
      <c r="R178" s="195">
        <f t="shared" si="36"/>
        <v>0</v>
      </c>
      <c r="S178" s="195">
        <v>0</v>
      </c>
      <c r="T178" s="196">
        <f t="shared" si="37"/>
        <v>0</v>
      </c>
      <c r="U178" s="38"/>
      <c r="V178" s="38"/>
      <c r="W178" s="38"/>
      <c r="X178" s="38"/>
      <c r="Y178" s="38"/>
      <c r="Z178" s="38"/>
      <c r="AA178" s="38"/>
      <c r="AB178" s="38"/>
      <c r="AC178" s="38"/>
      <c r="AD178" s="38"/>
      <c r="AE178" s="38"/>
      <c r="AR178" s="197" t="s">
        <v>1206</v>
      </c>
      <c r="AT178" s="197" t="s">
        <v>533</v>
      </c>
      <c r="AU178" s="197" t="s">
        <v>85</v>
      </c>
      <c r="AY178" s="21" t="s">
        <v>525</v>
      </c>
      <c r="BE178" s="198">
        <f t="shared" si="38"/>
        <v>0</v>
      </c>
      <c r="BF178" s="198">
        <f t="shared" si="39"/>
        <v>0</v>
      </c>
      <c r="BG178" s="198">
        <f t="shared" si="40"/>
        <v>0</v>
      </c>
      <c r="BH178" s="198">
        <f t="shared" si="41"/>
        <v>0</v>
      </c>
      <c r="BI178" s="198">
        <f t="shared" si="42"/>
        <v>0</v>
      </c>
      <c r="BJ178" s="21" t="s">
        <v>85</v>
      </c>
      <c r="BK178" s="198">
        <f t="shared" si="43"/>
        <v>0</v>
      </c>
      <c r="BL178" s="21" t="s">
        <v>1206</v>
      </c>
      <c r="BM178" s="197" t="s">
        <v>2429</v>
      </c>
    </row>
    <row r="179" spans="1:65" s="2" customFormat="1" ht="16.5" customHeight="1">
      <c r="A179" s="38"/>
      <c r="B179" s="39"/>
      <c r="C179" s="186" t="s">
        <v>1334</v>
      </c>
      <c r="D179" s="186" t="s">
        <v>533</v>
      </c>
      <c r="E179" s="187" t="s">
        <v>6109</v>
      </c>
      <c r="F179" s="188" t="s">
        <v>6110</v>
      </c>
      <c r="G179" s="189" t="s">
        <v>158</v>
      </c>
      <c r="H179" s="190">
        <v>3</v>
      </c>
      <c r="I179" s="191"/>
      <c r="J179" s="192">
        <f t="shared" si="34"/>
        <v>0</v>
      </c>
      <c r="K179" s="188" t="s">
        <v>19</v>
      </c>
      <c r="L179" s="43"/>
      <c r="M179" s="193" t="s">
        <v>19</v>
      </c>
      <c r="N179" s="194" t="s">
        <v>44</v>
      </c>
      <c r="O179" s="68"/>
      <c r="P179" s="195">
        <f t="shared" si="35"/>
        <v>0</v>
      </c>
      <c r="Q179" s="195">
        <v>0</v>
      </c>
      <c r="R179" s="195">
        <f t="shared" si="36"/>
        <v>0</v>
      </c>
      <c r="S179" s="195">
        <v>0</v>
      </c>
      <c r="T179" s="196">
        <f t="shared" si="37"/>
        <v>0</v>
      </c>
      <c r="U179" s="38"/>
      <c r="V179" s="38"/>
      <c r="W179" s="38"/>
      <c r="X179" s="38"/>
      <c r="Y179" s="38"/>
      <c r="Z179" s="38"/>
      <c r="AA179" s="38"/>
      <c r="AB179" s="38"/>
      <c r="AC179" s="38"/>
      <c r="AD179" s="38"/>
      <c r="AE179" s="38"/>
      <c r="AR179" s="197" t="s">
        <v>1206</v>
      </c>
      <c r="AT179" s="197" t="s">
        <v>533</v>
      </c>
      <c r="AU179" s="197" t="s">
        <v>85</v>
      </c>
      <c r="AY179" s="21" t="s">
        <v>525</v>
      </c>
      <c r="BE179" s="198">
        <f t="shared" si="38"/>
        <v>0</v>
      </c>
      <c r="BF179" s="198">
        <f t="shared" si="39"/>
        <v>0</v>
      </c>
      <c r="BG179" s="198">
        <f t="shared" si="40"/>
        <v>0</v>
      </c>
      <c r="BH179" s="198">
        <f t="shared" si="41"/>
        <v>0</v>
      </c>
      <c r="BI179" s="198">
        <f t="shared" si="42"/>
        <v>0</v>
      </c>
      <c r="BJ179" s="21" t="s">
        <v>85</v>
      </c>
      <c r="BK179" s="198">
        <f t="shared" si="43"/>
        <v>0</v>
      </c>
      <c r="BL179" s="21" t="s">
        <v>1206</v>
      </c>
      <c r="BM179" s="197" t="s">
        <v>2441</v>
      </c>
    </row>
    <row r="180" spans="1:65" s="2" customFormat="1" ht="16.5" customHeight="1">
      <c r="A180" s="38"/>
      <c r="B180" s="39"/>
      <c r="C180" s="186" t="s">
        <v>1343</v>
      </c>
      <c r="D180" s="186" t="s">
        <v>533</v>
      </c>
      <c r="E180" s="187" t="s">
        <v>6111</v>
      </c>
      <c r="F180" s="188" t="s">
        <v>6112</v>
      </c>
      <c r="G180" s="189" t="s">
        <v>158</v>
      </c>
      <c r="H180" s="190">
        <v>3</v>
      </c>
      <c r="I180" s="191"/>
      <c r="J180" s="192">
        <f t="shared" si="34"/>
        <v>0</v>
      </c>
      <c r="K180" s="188" t="s">
        <v>19</v>
      </c>
      <c r="L180" s="43"/>
      <c r="M180" s="193" t="s">
        <v>19</v>
      </c>
      <c r="N180" s="194" t="s">
        <v>44</v>
      </c>
      <c r="O180" s="68"/>
      <c r="P180" s="195">
        <f t="shared" si="35"/>
        <v>0</v>
      </c>
      <c r="Q180" s="195">
        <v>0</v>
      </c>
      <c r="R180" s="195">
        <f t="shared" si="36"/>
        <v>0</v>
      </c>
      <c r="S180" s="195">
        <v>0</v>
      </c>
      <c r="T180" s="196">
        <f t="shared" si="37"/>
        <v>0</v>
      </c>
      <c r="U180" s="38"/>
      <c r="V180" s="38"/>
      <c r="W180" s="38"/>
      <c r="X180" s="38"/>
      <c r="Y180" s="38"/>
      <c r="Z180" s="38"/>
      <c r="AA180" s="38"/>
      <c r="AB180" s="38"/>
      <c r="AC180" s="38"/>
      <c r="AD180" s="38"/>
      <c r="AE180" s="38"/>
      <c r="AR180" s="197" t="s">
        <v>1206</v>
      </c>
      <c r="AT180" s="197" t="s">
        <v>533</v>
      </c>
      <c r="AU180" s="197" t="s">
        <v>85</v>
      </c>
      <c r="AY180" s="21" t="s">
        <v>525</v>
      </c>
      <c r="BE180" s="198">
        <f t="shared" si="38"/>
        <v>0</v>
      </c>
      <c r="BF180" s="198">
        <f t="shared" si="39"/>
        <v>0</v>
      </c>
      <c r="BG180" s="198">
        <f t="shared" si="40"/>
        <v>0</v>
      </c>
      <c r="BH180" s="198">
        <f t="shared" si="41"/>
        <v>0</v>
      </c>
      <c r="BI180" s="198">
        <f t="shared" si="42"/>
        <v>0</v>
      </c>
      <c r="BJ180" s="21" t="s">
        <v>85</v>
      </c>
      <c r="BK180" s="198">
        <f t="shared" si="43"/>
        <v>0</v>
      </c>
      <c r="BL180" s="21" t="s">
        <v>1206</v>
      </c>
      <c r="BM180" s="197" t="s">
        <v>2464</v>
      </c>
    </row>
    <row r="181" spans="1:65" s="2" customFormat="1" ht="16.5" customHeight="1">
      <c r="A181" s="38"/>
      <c r="B181" s="39"/>
      <c r="C181" s="186" t="s">
        <v>1350</v>
      </c>
      <c r="D181" s="186" t="s">
        <v>533</v>
      </c>
      <c r="E181" s="187" t="s">
        <v>6113</v>
      </c>
      <c r="F181" s="188" t="s">
        <v>6114</v>
      </c>
      <c r="G181" s="189" t="s">
        <v>5219</v>
      </c>
      <c r="H181" s="190">
        <v>300</v>
      </c>
      <c r="I181" s="191"/>
      <c r="J181" s="192">
        <f t="shared" si="34"/>
        <v>0</v>
      </c>
      <c r="K181" s="188" t="s">
        <v>19</v>
      </c>
      <c r="L181" s="43"/>
      <c r="M181" s="193" t="s">
        <v>19</v>
      </c>
      <c r="N181" s="194" t="s">
        <v>44</v>
      </c>
      <c r="O181" s="68"/>
      <c r="P181" s="195">
        <f t="shared" si="35"/>
        <v>0</v>
      </c>
      <c r="Q181" s="195">
        <v>0</v>
      </c>
      <c r="R181" s="195">
        <f t="shared" si="36"/>
        <v>0</v>
      </c>
      <c r="S181" s="195">
        <v>0</v>
      </c>
      <c r="T181" s="196">
        <f t="shared" si="37"/>
        <v>0</v>
      </c>
      <c r="U181" s="38"/>
      <c r="V181" s="38"/>
      <c r="W181" s="38"/>
      <c r="X181" s="38"/>
      <c r="Y181" s="38"/>
      <c r="Z181" s="38"/>
      <c r="AA181" s="38"/>
      <c r="AB181" s="38"/>
      <c r="AC181" s="38"/>
      <c r="AD181" s="38"/>
      <c r="AE181" s="38"/>
      <c r="AR181" s="197" t="s">
        <v>1206</v>
      </c>
      <c r="AT181" s="197" t="s">
        <v>533</v>
      </c>
      <c r="AU181" s="197" t="s">
        <v>85</v>
      </c>
      <c r="AY181" s="21" t="s">
        <v>525</v>
      </c>
      <c r="BE181" s="198">
        <f t="shared" si="38"/>
        <v>0</v>
      </c>
      <c r="BF181" s="198">
        <f t="shared" si="39"/>
        <v>0</v>
      </c>
      <c r="BG181" s="198">
        <f t="shared" si="40"/>
        <v>0</v>
      </c>
      <c r="BH181" s="198">
        <f t="shared" si="41"/>
        <v>0</v>
      </c>
      <c r="BI181" s="198">
        <f t="shared" si="42"/>
        <v>0</v>
      </c>
      <c r="BJ181" s="21" t="s">
        <v>85</v>
      </c>
      <c r="BK181" s="198">
        <f t="shared" si="43"/>
        <v>0</v>
      </c>
      <c r="BL181" s="21" t="s">
        <v>1206</v>
      </c>
      <c r="BM181" s="197" t="s">
        <v>2477</v>
      </c>
    </row>
    <row r="182" spans="1:65" s="2" customFormat="1" ht="16.5" customHeight="1">
      <c r="A182" s="38"/>
      <c r="B182" s="39"/>
      <c r="C182" s="186" t="s">
        <v>1358</v>
      </c>
      <c r="D182" s="186" t="s">
        <v>533</v>
      </c>
      <c r="E182" s="187" t="s">
        <v>6115</v>
      </c>
      <c r="F182" s="188" t="s">
        <v>6116</v>
      </c>
      <c r="G182" s="189" t="s">
        <v>5219</v>
      </c>
      <c r="H182" s="190">
        <v>90</v>
      </c>
      <c r="I182" s="191"/>
      <c r="J182" s="192">
        <f t="shared" si="34"/>
        <v>0</v>
      </c>
      <c r="K182" s="188" t="s">
        <v>19</v>
      </c>
      <c r="L182" s="43"/>
      <c r="M182" s="193" t="s">
        <v>19</v>
      </c>
      <c r="N182" s="194" t="s">
        <v>44</v>
      </c>
      <c r="O182" s="68"/>
      <c r="P182" s="195">
        <f t="shared" si="35"/>
        <v>0</v>
      </c>
      <c r="Q182" s="195">
        <v>0</v>
      </c>
      <c r="R182" s="195">
        <f t="shared" si="36"/>
        <v>0</v>
      </c>
      <c r="S182" s="195">
        <v>0</v>
      </c>
      <c r="T182" s="196">
        <f t="shared" si="37"/>
        <v>0</v>
      </c>
      <c r="U182" s="38"/>
      <c r="V182" s="38"/>
      <c r="W182" s="38"/>
      <c r="X182" s="38"/>
      <c r="Y182" s="38"/>
      <c r="Z182" s="38"/>
      <c r="AA182" s="38"/>
      <c r="AB182" s="38"/>
      <c r="AC182" s="38"/>
      <c r="AD182" s="38"/>
      <c r="AE182" s="38"/>
      <c r="AR182" s="197" t="s">
        <v>1206</v>
      </c>
      <c r="AT182" s="197" t="s">
        <v>533</v>
      </c>
      <c r="AU182" s="197" t="s">
        <v>85</v>
      </c>
      <c r="AY182" s="21" t="s">
        <v>525</v>
      </c>
      <c r="BE182" s="198">
        <f t="shared" si="38"/>
        <v>0</v>
      </c>
      <c r="BF182" s="198">
        <f t="shared" si="39"/>
        <v>0</v>
      </c>
      <c r="BG182" s="198">
        <f t="shared" si="40"/>
        <v>0</v>
      </c>
      <c r="BH182" s="198">
        <f t="shared" si="41"/>
        <v>0</v>
      </c>
      <c r="BI182" s="198">
        <f t="shared" si="42"/>
        <v>0</v>
      </c>
      <c r="BJ182" s="21" t="s">
        <v>85</v>
      </c>
      <c r="BK182" s="198">
        <f t="shared" si="43"/>
        <v>0</v>
      </c>
      <c r="BL182" s="21" t="s">
        <v>1206</v>
      </c>
      <c r="BM182" s="197" t="s">
        <v>2495</v>
      </c>
    </row>
    <row r="183" spans="1:65" s="12" customFormat="1" ht="22.9" customHeight="1">
      <c r="B183" s="170"/>
      <c r="C183" s="171"/>
      <c r="D183" s="172" t="s">
        <v>71</v>
      </c>
      <c r="E183" s="184" t="s">
        <v>6117</v>
      </c>
      <c r="F183" s="184" t="s">
        <v>6118</v>
      </c>
      <c r="G183" s="171"/>
      <c r="H183" s="171"/>
      <c r="I183" s="174"/>
      <c r="J183" s="185">
        <f>BK183</f>
        <v>0</v>
      </c>
      <c r="K183" s="171"/>
      <c r="L183" s="176"/>
      <c r="M183" s="177"/>
      <c r="N183" s="178"/>
      <c r="O183" s="178"/>
      <c r="P183" s="179">
        <f>SUM(P184:P194)</f>
        <v>0</v>
      </c>
      <c r="Q183" s="178"/>
      <c r="R183" s="179">
        <f>SUM(R184:R194)</f>
        <v>0</v>
      </c>
      <c r="S183" s="178"/>
      <c r="T183" s="180">
        <f>SUM(T184:T194)</f>
        <v>0</v>
      </c>
      <c r="AR183" s="181" t="s">
        <v>79</v>
      </c>
      <c r="AT183" s="182" t="s">
        <v>71</v>
      </c>
      <c r="AU183" s="182" t="s">
        <v>79</v>
      </c>
      <c r="AY183" s="181" t="s">
        <v>525</v>
      </c>
      <c r="BK183" s="183">
        <f>SUM(BK184:BK194)</f>
        <v>0</v>
      </c>
    </row>
    <row r="184" spans="1:65" s="2" customFormat="1" ht="16.5" customHeight="1">
      <c r="A184" s="38"/>
      <c r="B184" s="39"/>
      <c r="C184" s="186" t="s">
        <v>1363</v>
      </c>
      <c r="D184" s="186" t="s">
        <v>533</v>
      </c>
      <c r="E184" s="187" t="s">
        <v>6119</v>
      </c>
      <c r="F184" s="188" t="s">
        <v>6120</v>
      </c>
      <c r="G184" s="189" t="s">
        <v>641</v>
      </c>
      <c r="H184" s="190">
        <v>4</v>
      </c>
      <c r="I184" s="191"/>
      <c r="J184" s="192">
        <f t="shared" ref="J184:J194" si="44">ROUND(I184*H184,2)</f>
        <v>0</v>
      </c>
      <c r="K184" s="188" t="s">
        <v>19</v>
      </c>
      <c r="L184" s="43"/>
      <c r="M184" s="193" t="s">
        <v>19</v>
      </c>
      <c r="N184" s="194" t="s">
        <v>44</v>
      </c>
      <c r="O184" s="68"/>
      <c r="P184" s="195">
        <f t="shared" ref="P184:P194" si="45">O184*H184</f>
        <v>0</v>
      </c>
      <c r="Q184" s="195">
        <v>0</v>
      </c>
      <c r="R184" s="195">
        <f t="shared" ref="R184:R194" si="46">Q184*H184</f>
        <v>0</v>
      </c>
      <c r="S184" s="195">
        <v>0</v>
      </c>
      <c r="T184" s="196">
        <f t="shared" ref="T184:T194" si="47">S184*H184</f>
        <v>0</v>
      </c>
      <c r="U184" s="38"/>
      <c r="V184" s="38"/>
      <c r="W184" s="38"/>
      <c r="X184" s="38"/>
      <c r="Y184" s="38"/>
      <c r="Z184" s="38"/>
      <c r="AA184" s="38"/>
      <c r="AB184" s="38"/>
      <c r="AC184" s="38"/>
      <c r="AD184" s="38"/>
      <c r="AE184" s="38"/>
      <c r="AR184" s="197" t="s">
        <v>1206</v>
      </c>
      <c r="AT184" s="197" t="s">
        <v>533</v>
      </c>
      <c r="AU184" s="197" t="s">
        <v>85</v>
      </c>
      <c r="AY184" s="21" t="s">
        <v>525</v>
      </c>
      <c r="BE184" s="198">
        <f t="shared" ref="BE184:BE194" si="48">IF(N184="základní",J184,0)</f>
        <v>0</v>
      </c>
      <c r="BF184" s="198">
        <f t="shared" ref="BF184:BF194" si="49">IF(N184="snížená",J184,0)</f>
        <v>0</v>
      </c>
      <c r="BG184" s="198">
        <f t="shared" ref="BG184:BG194" si="50">IF(N184="zákl. přenesená",J184,0)</f>
        <v>0</v>
      </c>
      <c r="BH184" s="198">
        <f t="shared" ref="BH184:BH194" si="51">IF(N184="sníž. přenesená",J184,0)</f>
        <v>0</v>
      </c>
      <c r="BI184" s="198">
        <f t="shared" ref="BI184:BI194" si="52">IF(N184="nulová",J184,0)</f>
        <v>0</v>
      </c>
      <c r="BJ184" s="21" t="s">
        <v>85</v>
      </c>
      <c r="BK184" s="198">
        <f t="shared" ref="BK184:BK194" si="53">ROUND(I184*H184,2)</f>
        <v>0</v>
      </c>
      <c r="BL184" s="21" t="s">
        <v>1206</v>
      </c>
      <c r="BM184" s="197" t="s">
        <v>2512</v>
      </c>
    </row>
    <row r="185" spans="1:65" s="2" customFormat="1" ht="24.2" customHeight="1">
      <c r="A185" s="38"/>
      <c r="B185" s="39"/>
      <c r="C185" s="186" t="s">
        <v>1369</v>
      </c>
      <c r="D185" s="186" t="s">
        <v>533</v>
      </c>
      <c r="E185" s="187" t="s">
        <v>6121</v>
      </c>
      <c r="F185" s="188" t="s">
        <v>6122</v>
      </c>
      <c r="G185" s="189" t="s">
        <v>641</v>
      </c>
      <c r="H185" s="190">
        <v>2</v>
      </c>
      <c r="I185" s="191"/>
      <c r="J185" s="192">
        <f t="shared" si="44"/>
        <v>0</v>
      </c>
      <c r="K185" s="188" t="s">
        <v>19</v>
      </c>
      <c r="L185" s="43"/>
      <c r="M185" s="193" t="s">
        <v>19</v>
      </c>
      <c r="N185" s="194" t="s">
        <v>44</v>
      </c>
      <c r="O185" s="68"/>
      <c r="P185" s="195">
        <f t="shared" si="45"/>
        <v>0</v>
      </c>
      <c r="Q185" s="195">
        <v>0</v>
      </c>
      <c r="R185" s="195">
        <f t="shared" si="46"/>
        <v>0</v>
      </c>
      <c r="S185" s="195">
        <v>0</v>
      </c>
      <c r="T185" s="196">
        <f t="shared" si="47"/>
        <v>0</v>
      </c>
      <c r="U185" s="38"/>
      <c r="V185" s="38"/>
      <c r="W185" s="38"/>
      <c r="X185" s="38"/>
      <c r="Y185" s="38"/>
      <c r="Z185" s="38"/>
      <c r="AA185" s="38"/>
      <c r="AB185" s="38"/>
      <c r="AC185" s="38"/>
      <c r="AD185" s="38"/>
      <c r="AE185" s="38"/>
      <c r="AR185" s="197" t="s">
        <v>1206</v>
      </c>
      <c r="AT185" s="197" t="s">
        <v>533</v>
      </c>
      <c r="AU185" s="197" t="s">
        <v>85</v>
      </c>
      <c r="AY185" s="21" t="s">
        <v>525</v>
      </c>
      <c r="BE185" s="198">
        <f t="shared" si="48"/>
        <v>0</v>
      </c>
      <c r="BF185" s="198">
        <f t="shared" si="49"/>
        <v>0</v>
      </c>
      <c r="BG185" s="198">
        <f t="shared" si="50"/>
        <v>0</v>
      </c>
      <c r="BH185" s="198">
        <f t="shared" si="51"/>
        <v>0</v>
      </c>
      <c r="BI185" s="198">
        <f t="shared" si="52"/>
        <v>0</v>
      </c>
      <c r="BJ185" s="21" t="s">
        <v>85</v>
      </c>
      <c r="BK185" s="198">
        <f t="shared" si="53"/>
        <v>0</v>
      </c>
      <c r="BL185" s="21" t="s">
        <v>1206</v>
      </c>
      <c r="BM185" s="197" t="s">
        <v>2575</v>
      </c>
    </row>
    <row r="186" spans="1:65" s="2" customFormat="1" ht="16.5" customHeight="1">
      <c r="A186" s="38"/>
      <c r="B186" s="39"/>
      <c r="C186" s="186" t="s">
        <v>1375</v>
      </c>
      <c r="D186" s="186" t="s">
        <v>533</v>
      </c>
      <c r="E186" s="187" t="s">
        <v>6123</v>
      </c>
      <c r="F186" s="188" t="s">
        <v>6124</v>
      </c>
      <c r="G186" s="189" t="s">
        <v>641</v>
      </c>
      <c r="H186" s="190">
        <v>1</v>
      </c>
      <c r="I186" s="191"/>
      <c r="J186" s="192">
        <f t="shared" si="44"/>
        <v>0</v>
      </c>
      <c r="K186" s="188" t="s">
        <v>19</v>
      </c>
      <c r="L186" s="43"/>
      <c r="M186" s="193" t="s">
        <v>19</v>
      </c>
      <c r="N186" s="194" t="s">
        <v>44</v>
      </c>
      <c r="O186" s="68"/>
      <c r="P186" s="195">
        <f t="shared" si="45"/>
        <v>0</v>
      </c>
      <c r="Q186" s="195">
        <v>0</v>
      </c>
      <c r="R186" s="195">
        <f t="shared" si="46"/>
        <v>0</v>
      </c>
      <c r="S186" s="195">
        <v>0</v>
      </c>
      <c r="T186" s="196">
        <f t="shared" si="47"/>
        <v>0</v>
      </c>
      <c r="U186" s="38"/>
      <c r="V186" s="38"/>
      <c r="W186" s="38"/>
      <c r="X186" s="38"/>
      <c r="Y186" s="38"/>
      <c r="Z186" s="38"/>
      <c r="AA186" s="38"/>
      <c r="AB186" s="38"/>
      <c r="AC186" s="38"/>
      <c r="AD186" s="38"/>
      <c r="AE186" s="38"/>
      <c r="AR186" s="197" t="s">
        <v>1206</v>
      </c>
      <c r="AT186" s="197" t="s">
        <v>533</v>
      </c>
      <c r="AU186" s="197" t="s">
        <v>85</v>
      </c>
      <c r="AY186" s="21" t="s">
        <v>525</v>
      </c>
      <c r="BE186" s="198">
        <f t="shared" si="48"/>
        <v>0</v>
      </c>
      <c r="BF186" s="198">
        <f t="shared" si="49"/>
        <v>0</v>
      </c>
      <c r="BG186" s="198">
        <f t="shared" si="50"/>
        <v>0</v>
      </c>
      <c r="BH186" s="198">
        <f t="shared" si="51"/>
        <v>0</v>
      </c>
      <c r="BI186" s="198">
        <f t="shared" si="52"/>
        <v>0</v>
      </c>
      <c r="BJ186" s="21" t="s">
        <v>85</v>
      </c>
      <c r="BK186" s="198">
        <f t="shared" si="53"/>
        <v>0</v>
      </c>
      <c r="BL186" s="21" t="s">
        <v>1206</v>
      </c>
      <c r="BM186" s="197" t="s">
        <v>2589</v>
      </c>
    </row>
    <row r="187" spans="1:65" s="2" customFormat="1" ht="16.5" customHeight="1">
      <c r="A187" s="38"/>
      <c r="B187" s="39"/>
      <c r="C187" s="186" t="s">
        <v>1381</v>
      </c>
      <c r="D187" s="186" t="s">
        <v>533</v>
      </c>
      <c r="E187" s="187" t="s">
        <v>6125</v>
      </c>
      <c r="F187" s="188" t="s">
        <v>6126</v>
      </c>
      <c r="G187" s="189" t="s">
        <v>641</v>
      </c>
      <c r="H187" s="190">
        <v>1</v>
      </c>
      <c r="I187" s="191"/>
      <c r="J187" s="192">
        <f t="shared" si="44"/>
        <v>0</v>
      </c>
      <c r="K187" s="188" t="s">
        <v>19</v>
      </c>
      <c r="L187" s="43"/>
      <c r="M187" s="193" t="s">
        <v>19</v>
      </c>
      <c r="N187" s="194" t="s">
        <v>44</v>
      </c>
      <c r="O187" s="68"/>
      <c r="P187" s="195">
        <f t="shared" si="45"/>
        <v>0</v>
      </c>
      <c r="Q187" s="195">
        <v>0</v>
      </c>
      <c r="R187" s="195">
        <f t="shared" si="46"/>
        <v>0</v>
      </c>
      <c r="S187" s="195">
        <v>0</v>
      </c>
      <c r="T187" s="196">
        <f t="shared" si="47"/>
        <v>0</v>
      </c>
      <c r="U187" s="38"/>
      <c r="V187" s="38"/>
      <c r="W187" s="38"/>
      <c r="X187" s="38"/>
      <c r="Y187" s="38"/>
      <c r="Z187" s="38"/>
      <c r="AA187" s="38"/>
      <c r="AB187" s="38"/>
      <c r="AC187" s="38"/>
      <c r="AD187" s="38"/>
      <c r="AE187" s="38"/>
      <c r="AR187" s="197" t="s">
        <v>1206</v>
      </c>
      <c r="AT187" s="197" t="s">
        <v>533</v>
      </c>
      <c r="AU187" s="197" t="s">
        <v>85</v>
      </c>
      <c r="AY187" s="21" t="s">
        <v>525</v>
      </c>
      <c r="BE187" s="198">
        <f t="shared" si="48"/>
        <v>0</v>
      </c>
      <c r="BF187" s="198">
        <f t="shared" si="49"/>
        <v>0</v>
      </c>
      <c r="BG187" s="198">
        <f t="shared" si="50"/>
        <v>0</v>
      </c>
      <c r="BH187" s="198">
        <f t="shared" si="51"/>
        <v>0</v>
      </c>
      <c r="BI187" s="198">
        <f t="shared" si="52"/>
        <v>0</v>
      </c>
      <c r="BJ187" s="21" t="s">
        <v>85</v>
      </c>
      <c r="BK187" s="198">
        <f t="shared" si="53"/>
        <v>0</v>
      </c>
      <c r="BL187" s="21" t="s">
        <v>1206</v>
      </c>
      <c r="BM187" s="197" t="s">
        <v>2601</v>
      </c>
    </row>
    <row r="188" spans="1:65" s="2" customFormat="1" ht="16.5" customHeight="1">
      <c r="A188" s="38"/>
      <c r="B188" s="39"/>
      <c r="C188" s="186" t="s">
        <v>1398</v>
      </c>
      <c r="D188" s="186" t="s">
        <v>533</v>
      </c>
      <c r="E188" s="187" t="s">
        <v>6127</v>
      </c>
      <c r="F188" s="188" t="s">
        <v>6128</v>
      </c>
      <c r="G188" s="189" t="s">
        <v>641</v>
      </c>
      <c r="H188" s="190">
        <v>1</v>
      </c>
      <c r="I188" s="191"/>
      <c r="J188" s="192">
        <f t="shared" si="44"/>
        <v>0</v>
      </c>
      <c r="K188" s="188" t="s">
        <v>19</v>
      </c>
      <c r="L188" s="43"/>
      <c r="M188" s="193" t="s">
        <v>19</v>
      </c>
      <c r="N188" s="194" t="s">
        <v>44</v>
      </c>
      <c r="O188" s="68"/>
      <c r="P188" s="195">
        <f t="shared" si="45"/>
        <v>0</v>
      </c>
      <c r="Q188" s="195">
        <v>0</v>
      </c>
      <c r="R188" s="195">
        <f t="shared" si="46"/>
        <v>0</v>
      </c>
      <c r="S188" s="195">
        <v>0</v>
      </c>
      <c r="T188" s="196">
        <f t="shared" si="47"/>
        <v>0</v>
      </c>
      <c r="U188" s="38"/>
      <c r="V188" s="38"/>
      <c r="W188" s="38"/>
      <c r="X188" s="38"/>
      <c r="Y188" s="38"/>
      <c r="Z188" s="38"/>
      <c r="AA188" s="38"/>
      <c r="AB188" s="38"/>
      <c r="AC188" s="38"/>
      <c r="AD188" s="38"/>
      <c r="AE188" s="38"/>
      <c r="AR188" s="197" t="s">
        <v>1206</v>
      </c>
      <c r="AT188" s="197" t="s">
        <v>533</v>
      </c>
      <c r="AU188" s="197" t="s">
        <v>85</v>
      </c>
      <c r="AY188" s="21" t="s">
        <v>525</v>
      </c>
      <c r="BE188" s="198">
        <f t="shared" si="48"/>
        <v>0</v>
      </c>
      <c r="BF188" s="198">
        <f t="shared" si="49"/>
        <v>0</v>
      </c>
      <c r="BG188" s="198">
        <f t="shared" si="50"/>
        <v>0</v>
      </c>
      <c r="BH188" s="198">
        <f t="shared" si="51"/>
        <v>0</v>
      </c>
      <c r="BI188" s="198">
        <f t="shared" si="52"/>
        <v>0</v>
      </c>
      <c r="BJ188" s="21" t="s">
        <v>85</v>
      </c>
      <c r="BK188" s="198">
        <f t="shared" si="53"/>
        <v>0</v>
      </c>
      <c r="BL188" s="21" t="s">
        <v>1206</v>
      </c>
      <c r="BM188" s="197" t="s">
        <v>2619</v>
      </c>
    </row>
    <row r="189" spans="1:65" s="2" customFormat="1" ht="16.5" customHeight="1">
      <c r="A189" s="38"/>
      <c r="B189" s="39"/>
      <c r="C189" s="186" t="s">
        <v>1411</v>
      </c>
      <c r="D189" s="186" t="s">
        <v>533</v>
      </c>
      <c r="E189" s="187" t="s">
        <v>6129</v>
      </c>
      <c r="F189" s="188" t="s">
        <v>6130</v>
      </c>
      <c r="G189" s="189" t="s">
        <v>641</v>
      </c>
      <c r="H189" s="190">
        <v>1</v>
      </c>
      <c r="I189" s="191"/>
      <c r="J189" s="192">
        <f t="shared" si="44"/>
        <v>0</v>
      </c>
      <c r="K189" s="188" t="s">
        <v>19</v>
      </c>
      <c r="L189" s="43"/>
      <c r="M189" s="193" t="s">
        <v>19</v>
      </c>
      <c r="N189" s="194" t="s">
        <v>44</v>
      </c>
      <c r="O189" s="68"/>
      <c r="P189" s="195">
        <f t="shared" si="45"/>
        <v>0</v>
      </c>
      <c r="Q189" s="195">
        <v>0</v>
      </c>
      <c r="R189" s="195">
        <f t="shared" si="46"/>
        <v>0</v>
      </c>
      <c r="S189" s="195">
        <v>0</v>
      </c>
      <c r="T189" s="196">
        <f t="shared" si="47"/>
        <v>0</v>
      </c>
      <c r="U189" s="38"/>
      <c r="V189" s="38"/>
      <c r="W189" s="38"/>
      <c r="X189" s="38"/>
      <c r="Y189" s="38"/>
      <c r="Z189" s="38"/>
      <c r="AA189" s="38"/>
      <c r="AB189" s="38"/>
      <c r="AC189" s="38"/>
      <c r="AD189" s="38"/>
      <c r="AE189" s="38"/>
      <c r="AR189" s="197" t="s">
        <v>1206</v>
      </c>
      <c r="AT189" s="197" t="s">
        <v>533</v>
      </c>
      <c r="AU189" s="197" t="s">
        <v>85</v>
      </c>
      <c r="AY189" s="21" t="s">
        <v>525</v>
      </c>
      <c r="BE189" s="198">
        <f t="shared" si="48"/>
        <v>0</v>
      </c>
      <c r="BF189" s="198">
        <f t="shared" si="49"/>
        <v>0</v>
      </c>
      <c r="BG189" s="198">
        <f t="shared" si="50"/>
        <v>0</v>
      </c>
      <c r="BH189" s="198">
        <f t="shared" si="51"/>
        <v>0</v>
      </c>
      <c r="BI189" s="198">
        <f t="shared" si="52"/>
        <v>0</v>
      </c>
      <c r="BJ189" s="21" t="s">
        <v>85</v>
      </c>
      <c r="BK189" s="198">
        <f t="shared" si="53"/>
        <v>0</v>
      </c>
      <c r="BL189" s="21" t="s">
        <v>1206</v>
      </c>
      <c r="BM189" s="197" t="s">
        <v>2631</v>
      </c>
    </row>
    <row r="190" spans="1:65" s="2" customFormat="1" ht="16.5" customHeight="1">
      <c r="A190" s="38"/>
      <c r="B190" s="39"/>
      <c r="C190" s="186" t="s">
        <v>1416</v>
      </c>
      <c r="D190" s="186" t="s">
        <v>533</v>
      </c>
      <c r="E190" s="187" t="s">
        <v>6131</v>
      </c>
      <c r="F190" s="188" t="s">
        <v>6132</v>
      </c>
      <c r="G190" s="189" t="s">
        <v>641</v>
      </c>
      <c r="H190" s="190">
        <v>1</v>
      </c>
      <c r="I190" s="191"/>
      <c r="J190" s="192">
        <f t="shared" si="44"/>
        <v>0</v>
      </c>
      <c r="K190" s="188" t="s">
        <v>19</v>
      </c>
      <c r="L190" s="43"/>
      <c r="M190" s="193" t="s">
        <v>19</v>
      </c>
      <c r="N190" s="194" t="s">
        <v>44</v>
      </c>
      <c r="O190" s="68"/>
      <c r="P190" s="195">
        <f t="shared" si="45"/>
        <v>0</v>
      </c>
      <c r="Q190" s="195">
        <v>0</v>
      </c>
      <c r="R190" s="195">
        <f t="shared" si="46"/>
        <v>0</v>
      </c>
      <c r="S190" s="195">
        <v>0</v>
      </c>
      <c r="T190" s="196">
        <f t="shared" si="47"/>
        <v>0</v>
      </c>
      <c r="U190" s="38"/>
      <c r="V190" s="38"/>
      <c r="W190" s="38"/>
      <c r="X190" s="38"/>
      <c r="Y190" s="38"/>
      <c r="Z190" s="38"/>
      <c r="AA190" s="38"/>
      <c r="AB190" s="38"/>
      <c r="AC190" s="38"/>
      <c r="AD190" s="38"/>
      <c r="AE190" s="38"/>
      <c r="AR190" s="197" t="s">
        <v>1206</v>
      </c>
      <c r="AT190" s="197" t="s">
        <v>533</v>
      </c>
      <c r="AU190" s="197" t="s">
        <v>85</v>
      </c>
      <c r="AY190" s="21" t="s">
        <v>525</v>
      </c>
      <c r="BE190" s="198">
        <f t="shared" si="48"/>
        <v>0</v>
      </c>
      <c r="BF190" s="198">
        <f t="shared" si="49"/>
        <v>0</v>
      </c>
      <c r="BG190" s="198">
        <f t="shared" si="50"/>
        <v>0</v>
      </c>
      <c r="BH190" s="198">
        <f t="shared" si="51"/>
        <v>0</v>
      </c>
      <c r="BI190" s="198">
        <f t="shared" si="52"/>
        <v>0</v>
      </c>
      <c r="BJ190" s="21" t="s">
        <v>85</v>
      </c>
      <c r="BK190" s="198">
        <f t="shared" si="53"/>
        <v>0</v>
      </c>
      <c r="BL190" s="21" t="s">
        <v>1206</v>
      </c>
      <c r="BM190" s="197" t="s">
        <v>2641</v>
      </c>
    </row>
    <row r="191" spans="1:65" s="2" customFormat="1" ht="16.5" customHeight="1">
      <c r="A191" s="38"/>
      <c r="B191" s="39"/>
      <c r="C191" s="186" t="s">
        <v>1423</v>
      </c>
      <c r="D191" s="186" t="s">
        <v>533</v>
      </c>
      <c r="E191" s="187" t="s">
        <v>6133</v>
      </c>
      <c r="F191" s="188" t="s">
        <v>6134</v>
      </c>
      <c r="G191" s="189" t="s">
        <v>6135</v>
      </c>
      <c r="H191" s="190">
        <v>60</v>
      </c>
      <c r="I191" s="191"/>
      <c r="J191" s="192">
        <f t="shared" si="44"/>
        <v>0</v>
      </c>
      <c r="K191" s="188" t="s">
        <v>19</v>
      </c>
      <c r="L191" s="43"/>
      <c r="M191" s="193" t="s">
        <v>19</v>
      </c>
      <c r="N191" s="194" t="s">
        <v>44</v>
      </c>
      <c r="O191" s="68"/>
      <c r="P191" s="195">
        <f t="shared" si="45"/>
        <v>0</v>
      </c>
      <c r="Q191" s="195">
        <v>0</v>
      </c>
      <c r="R191" s="195">
        <f t="shared" si="46"/>
        <v>0</v>
      </c>
      <c r="S191" s="195">
        <v>0</v>
      </c>
      <c r="T191" s="196">
        <f t="shared" si="47"/>
        <v>0</v>
      </c>
      <c r="U191" s="38"/>
      <c r="V191" s="38"/>
      <c r="W191" s="38"/>
      <c r="X191" s="38"/>
      <c r="Y191" s="38"/>
      <c r="Z191" s="38"/>
      <c r="AA191" s="38"/>
      <c r="AB191" s="38"/>
      <c r="AC191" s="38"/>
      <c r="AD191" s="38"/>
      <c r="AE191" s="38"/>
      <c r="AR191" s="197" t="s">
        <v>1206</v>
      </c>
      <c r="AT191" s="197" t="s">
        <v>533</v>
      </c>
      <c r="AU191" s="197" t="s">
        <v>85</v>
      </c>
      <c r="AY191" s="21" t="s">
        <v>525</v>
      </c>
      <c r="BE191" s="198">
        <f t="shared" si="48"/>
        <v>0</v>
      </c>
      <c r="BF191" s="198">
        <f t="shared" si="49"/>
        <v>0</v>
      </c>
      <c r="BG191" s="198">
        <f t="shared" si="50"/>
        <v>0</v>
      </c>
      <c r="BH191" s="198">
        <f t="shared" si="51"/>
        <v>0</v>
      </c>
      <c r="BI191" s="198">
        <f t="shared" si="52"/>
        <v>0</v>
      </c>
      <c r="BJ191" s="21" t="s">
        <v>85</v>
      </c>
      <c r="BK191" s="198">
        <f t="shared" si="53"/>
        <v>0</v>
      </c>
      <c r="BL191" s="21" t="s">
        <v>1206</v>
      </c>
      <c r="BM191" s="197" t="s">
        <v>2652</v>
      </c>
    </row>
    <row r="192" spans="1:65" s="2" customFormat="1" ht="16.5" customHeight="1">
      <c r="A192" s="38"/>
      <c r="B192" s="39"/>
      <c r="C192" s="186" t="s">
        <v>1430</v>
      </c>
      <c r="D192" s="186" t="s">
        <v>533</v>
      </c>
      <c r="E192" s="187" t="s">
        <v>6136</v>
      </c>
      <c r="F192" s="188" t="s">
        <v>6137</v>
      </c>
      <c r="G192" s="189" t="s">
        <v>6135</v>
      </c>
      <c r="H192" s="190">
        <v>24</v>
      </c>
      <c r="I192" s="191"/>
      <c r="J192" s="192">
        <f t="shared" si="44"/>
        <v>0</v>
      </c>
      <c r="K192" s="188" t="s">
        <v>19</v>
      </c>
      <c r="L192" s="43"/>
      <c r="M192" s="193" t="s">
        <v>19</v>
      </c>
      <c r="N192" s="194" t="s">
        <v>44</v>
      </c>
      <c r="O192" s="68"/>
      <c r="P192" s="195">
        <f t="shared" si="45"/>
        <v>0</v>
      </c>
      <c r="Q192" s="195">
        <v>0</v>
      </c>
      <c r="R192" s="195">
        <f t="shared" si="46"/>
        <v>0</v>
      </c>
      <c r="S192" s="195">
        <v>0</v>
      </c>
      <c r="T192" s="196">
        <f t="shared" si="47"/>
        <v>0</v>
      </c>
      <c r="U192" s="38"/>
      <c r="V192" s="38"/>
      <c r="W192" s="38"/>
      <c r="X192" s="38"/>
      <c r="Y192" s="38"/>
      <c r="Z192" s="38"/>
      <c r="AA192" s="38"/>
      <c r="AB192" s="38"/>
      <c r="AC192" s="38"/>
      <c r="AD192" s="38"/>
      <c r="AE192" s="38"/>
      <c r="AR192" s="197" t="s">
        <v>1206</v>
      </c>
      <c r="AT192" s="197" t="s">
        <v>533</v>
      </c>
      <c r="AU192" s="197" t="s">
        <v>85</v>
      </c>
      <c r="AY192" s="21" t="s">
        <v>525</v>
      </c>
      <c r="BE192" s="198">
        <f t="shared" si="48"/>
        <v>0</v>
      </c>
      <c r="BF192" s="198">
        <f t="shared" si="49"/>
        <v>0</v>
      </c>
      <c r="BG192" s="198">
        <f t="shared" si="50"/>
        <v>0</v>
      </c>
      <c r="BH192" s="198">
        <f t="shared" si="51"/>
        <v>0</v>
      </c>
      <c r="BI192" s="198">
        <f t="shared" si="52"/>
        <v>0</v>
      </c>
      <c r="BJ192" s="21" t="s">
        <v>85</v>
      </c>
      <c r="BK192" s="198">
        <f t="shared" si="53"/>
        <v>0</v>
      </c>
      <c r="BL192" s="21" t="s">
        <v>1206</v>
      </c>
      <c r="BM192" s="197" t="s">
        <v>2663</v>
      </c>
    </row>
    <row r="193" spans="1:65" s="2" customFormat="1" ht="16.5" customHeight="1">
      <c r="A193" s="38"/>
      <c r="B193" s="39"/>
      <c r="C193" s="186" t="s">
        <v>1440</v>
      </c>
      <c r="D193" s="186" t="s">
        <v>533</v>
      </c>
      <c r="E193" s="187" t="s">
        <v>6138</v>
      </c>
      <c r="F193" s="188" t="s">
        <v>6139</v>
      </c>
      <c r="G193" s="189" t="s">
        <v>641</v>
      </c>
      <c r="H193" s="190">
        <v>1</v>
      </c>
      <c r="I193" s="191"/>
      <c r="J193" s="192">
        <f t="shared" si="44"/>
        <v>0</v>
      </c>
      <c r="K193" s="188" t="s">
        <v>19</v>
      </c>
      <c r="L193" s="43"/>
      <c r="M193" s="193" t="s">
        <v>19</v>
      </c>
      <c r="N193" s="194" t="s">
        <v>44</v>
      </c>
      <c r="O193" s="68"/>
      <c r="P193" s="195">
        <f t="shared" si="45"/>
        <v>0</v>
      </c>
      <c r="Q193" s="195">
        <v>0</v>
      </c>
      <c r="R193" s="195">
        <f t="shared" si="46"/>
        <v>0</v>
      </c>
      <c r="S193" s="195">
        <v>0</v>
      </c>
      <c r="T193" s="196">
        <f t="shared" si="47"/>
        <v>0</v>
      </c>
      <c r="U193" s="38"/>
      <c r="V193" s="38"/>
      <c r="W193" s="38"/>
      <c r="X193" s="38"/>
      <c r="Y193" s="38"/>
      <c r="Z193" s="38"/>
      <c r="AA193" s="38"/>
      <c r="AB193" s="38"/>
      <c r="AC193" s="38"/>
      <c r="AD193" s="38"/>
      <c r="AE193" s="38"/>
      <c r="AR193" s="197" t="s">
        <v>1206</v>
      </c>
      <c r="AT193" s="197" t="s">
        <v>533</v>
      </c>
      <c r="AU193" s="197" t="s">
        <v>85</v>
      </c>
      <c r="AY193" s="21" t="s">
        <v>525</v>
      </c>
      <c r="BE193" s="198">
        <f t="shared" si="48"/>
        <v>0</v>
      </c>
      <c r="BF193" s="198">
        <f t="shared" si="49"/>
        <v>0</v>
      </c>
      <c r="BG193" s="198">
        <f t="shared" si="50"/>
        <v>0</v>
      </c>
      <c r="BH193" s="198">
        <f t="shared" si="51"/>
        <v>0</v>
      </c>
      <c r="BI193" s="198">
        <f t="shared" si="52"/>
        <v>0</v>
      </c>
      <c r="BJ193" s="21" t="s">
        <v>85</v>
      </c>
      <c r="BK193" s="198">
        <f t="shared" si="53"/>
        <v>0</v>
      </c>
      <c r="BL193" s="21" t="s">
        <v>1206</v>
      </c>
      <c r="BM193" s="197" t="s">
        <v>2675</v>
      </c>
    </row>
    <row r="194" spans="1:65" s="2" customFormat="1" ht="16.5" customHeight="1">
      <c r="A194" s="38"/>
      <c r="B194" s="39"/>
      <c r="C194" s="186" t="s">
        <v>1448</v>
      </c>
      <c r="D194" s="186" t="s">
        <v>533</v>
      </c>
      <c r="E194" s="187" t="s">
        <v>6140</v>
      </c>
      <c r="F194" s="188" t="s">
        <v>6141</v>
      </c>
      <c r="G194" s="189" t="s">
        <v>6142</v>
      </c>
      <c r="H194" s="190">
        <v>20</v>
      </c>
      <c r="I194" s="191"/>
      <c r="J194" s="192">
        <f t="shared" si="44"/>
        <v>0</v>
      </c>
      <c r="K194" s="188" t="s">
        <v>19</v>
      </c>
      <c r="L194" s="43"/>
      <c r="M194" s="193" t="s">
        <v>19</v>
      </c>
      <c r="N194" s="194" t="s">
        <v>44</v>
      </c>
      <c r="O194" s="68"/>
      <c r="P194" s="195">
        <f t="shared" si="45"/>
        <v>0</v>
      </c>
      <c r="Q194" s="195">
        <v>0</v>
      </c>
      <c r="R194" s="195">
        <f t="shared" si="46"/>
        <v>0</v>
      </c>
      <c r="S194" s="195">
        <v>0</v>
      </c>
      <c r="T194" s="196">
        <f t="shared" si="47"/>
        <v>0</v>
      </c>
      <c r="U194" s="38"/>
      <c r="V194" s="38"/>
      <c r="W194" s="38"/>
      <c r="X194" s="38"/>
      <c r="Y194" s="38"/>
      <c r="Z194" s="38"/>
      <c r="AA194" s="38"/>
      <c r="AB194" s="38"/>
      <c r="AC194" s="38"/>
      <c r="AD194" s="38"/>
      <c r="AE194" s="38"/>
      <c r="AR194" s="197" t="s">
        <v>1206</v>
      </c>
      <c r="AT194" s="197" t="s">
        <v>533</v>
      </c>
      <c r="AU194" s="197" t="s">
        <v>85</v>
      </c>
      <c r="AY194" s="21" t="s">
        <v>525</v>
      </c>
      <c r="BE194" s="198">
        <f t="shared" si="48"/>
        <v>0</v>
      </c>
      <c r="BF194" s="198">
        <f t="shared" si="49"/>
        <v>0</v>
      </c>
      <c r="BG194" s="198">
        <f t="shared" si="50"/>
        <v>0</v>
      </c>
      <c r="BH194" s="198">
        <f t="shared" si="51"/>
        <v>0</v>
      </c>
      <c r="BI194" s="198">
        <f t="shared" si="52"/>
        <v>0</v>
      </c>
      <c r="BJ194" s="21" t="s">
        <v>85</v>
      </c>
      <c r="BK194" s="198">
        <f t="shared" si="53"/>
        <v>0</v>
      </c>
      <c r="BL194" s="21" t="s">
        <v>1206</v>
      </c>
      <c r="BM194" s="197" t="s">
        <v>2686</v>
      </c>
    </row>
    <row r="195" spans="1:65" s="12" customFormat="1" ht="22.9" customHeight="1">
      <c r="B195" s="170"/>
      <c r="C195" s="171"/>
      <c r="D195" s="172" t="s">
        <v>71</v>
      </c>
      <c r="E195" s="184" t="s">
        <v>6143</v>
      </c>
      <c r="F195" s="184" t="s">
        <v>6144</v>
      </c>
      <c r="G195" s="171"/>
      <c r="H195" s="171"/>
      <c r="I195" s="174"/>
      <c r="J195" s="185">
        <f>BK195</f>
        <v>0</v>
      </c>
      <c r="K195" s="171"/>
      <c r="L195" s="176"/>
      <c r="M195" s="177"/>
      <c r="N195" s="178"/>
      <c r="O195" s="178"/>
      <c r="P195" s="179">
        <f>SUM(P196:P323)</f>
        <v>0</v>
      </c>
      <c r="Q195" s="178"/>
      <c r="R195" s="179">
        <f>SUM(R196:R323)</f>
        <v>0</v>
      </c>
      <c r="S195" s="178"/>
      <c r="T195" s="180">
        <f>SUM(T196:T323)</f>
        <v>0</v>
      </c>
      <c r="AR195" s="181" t="s">
        <v>79</v>
      </c>
      <c r="AT195" s="182" t="s">
        <v>71</v>
      </c>
      <c r="AU195" s="182" t="s">
        <v>79</v>
      </c>
      <c r="AY195" s="181" t="s">
        <v>525</v>
      </c>
      <c r="BK195" s="183">
        <f>SUM(BK196:BK323)</f>
        <v>0</v>
      </c>
    </row>
    <row r="196" spans="1:65" s="2" customFormat="1" ht="24.2" customHeight="1">
      <c r="A196" s="38"/>
      <c r="B196" s="39"/>
      <c r="C196" s="186" t="s">
        <v>1475</v>
      </c>
      <c r="D196" s="186" t="s">
        <v>533</v>
      </c>
      <c r="E196" s="187" t="s">
        <v>6145</v>
      </c>
      <c r="F196" s="188" t="s">
        <v>6146</v>
      </c>
      <c r="G196" s="189" t="s">
        <v>5219</v>
      </c>
      <c r="H196" s="190">
        <v>1</v>
      </c>
      <c r="I196" s="191"/>
      <c r="J196" s="192">
        <f t="shared" ref="J196:J227" si="54">ROUND(I196*H196,2)</f>
        <v>0</v>
      </c>
      <c r="K196" s="188" t="s">
        <v>19</v>
      </c>
      <c r="L196" s="43"/>
      <c r="M196" s="193" t="s">
        <v>19</v>
      </c>
      <c r="N196" s="194" t="s">
        <v>44</v>
      </c>
      <c r="O196" s="68"/>
      <c r="P196" s="195">
        <f t="shared" ref="P196:P227" si="55">O196*H196</f>
        <v>0</v>
      </c>
      <c r="Q196" s="195">
        <v>0</v>
      </c>
      <c r="R196" s="195">
        <f t="shared" ref="R196:R227" si="56">Q196*H196</f>
        <v>0</v>
      </c>
      <c r="S196" s="195">
        <v>0</v>
      </c>
      <c r="T196" s="196">
        <f t="shared" ref="T196:T227" si="57">S196*H196</f>
        <v>0</v>
      </c>
      <c r="U196" s="38"/>
      <c r="V196" s="38"/>
      <c r="W196" s="38"/>
      <c r="X196" s="38"/>
      <c r="Y196" s="38"/>
      <c r="Z196" s="38"/>
      <c r="AA196" s="38"/>
      <c r="AB196" s="38"/>
      <c r="AC196" s="38"/>
      <c r="AD196" s="38"/>
      <c r="AE196" s="38"/>
      <c r="AR196" s="197" t="s">
        <v>1206</v>
      </c>
      <c r="AT196" s="197" t="s">
        <v>533</v>
      </c>
      <c r="AU196" s="197" t="s">
        <v>85</v>
      </c>
      <c r="AY196" s="21" t="s">
        <v>525</v>
      </c>
      <c r="BE196" s="198">
        <f t="shared" ref="BE196:BE227" si="58">IF(N196="základní",J196,0)</f>
        <v>0</v>
      </c>
      <c r="BF196" s="198">
        <f t="shared" ref="BF196:BF227" si="59">IF(N196="snížená",J196,0)</f>
        <v>0</v>
      </c>
      <c r="BG196" s="198">
        <f t="shared" ref="BG196:BG227" si="60">IF(N196="zákl. přenesená",J196,0)</f>
        <v>0</v>
      </c>
      <c r="BH196" s="198">
        <f t="shared" ref="BH196:BH227" si="61">IF(N196="sníž. přenesená",J196,0)</f>
        <v>0</v>
      </c>
      <c r="BI196" s="198">
        <f t="shared" ref="BI196:BI227" si="62">IF(N196="nulová",J196,0)</f>
        <v>0</v>
      </c>
      <c r="BJ196" s="21" t="s">
        <v>85</v>
      </c>
      <c r="BK196" s="198">
        <f t="shared" ref="BK196:BK227" si="63">ROUND(I196*H196,2)</f>
        <v>0</v>
      </c>
      <c r="BL196" s="21" t="s">
        <v>1206</v>
      </c>
      <c r="BM196" s="197" t="s">
        <v>2700</v>
      </c>
    </row>
    <row r="197" spans="1:65" s="2" customFormat="1" ht="16.5" customHeight="1">
      <c r="A197" s="38"/>
      <c r="B197" s="39"/>
      <c r="C197" s="186" t="s">
        <v>1496</v>
      </c>
      <c r="D197" s="186" t="s">
        <v>533</v>
      </c>
      <c r="E197" s="187" t="s">
        <v>6147</v>
      </c>
      <c r="F197" s="188" t="s">
        <v>6148</v>
      </c>
      <c r="G197" s="189" t="s">
        <v>5219</v>
      </c>
      <c r="H197" s="190">
        <v>1</v>
      </c>
      <c r="I197" s="191"/>
      <c r="J197" s="192">
        <f t="shared" si="54"/>
        <v>0</v>
      </c>
      <c r="K197" s="188" t="s">
        <v>19</v>
      </c>
      <c r="L197" s="43"/>
      <c r="M197" s="193" t="s">
        <v>19</v>
      </c>
      <c r="N197" s="194" t="s">
        <v>44</v>
      </c>
      <c r="O197" s="68"/>
      <c r="P197" s="195">
        <f t="shared" si="55"/>
        <v>0</v>
      </c>
      <c r="Q197" s="195">
        <v>0</v>
      </c>
      <c r="R197" s="195">
        <f t="shared" si="56"/>
        <v>0</v>
      </c>
      <c r="S197" s="195">
        <v>0</v>
      </c>
      <c r="T197" s="196">
        <f t="shared" si="57"/>
        <v>0</v>
      </c>
      <c r="U197" s="38"/>
      <c r="V197" s="38"/>
      <c r="W197" s="38"/>
      <c r="X197" s="38"/>
      <c r="Y197" s="38"/>
      <c r="Z197" s="38"/>
      <c r="AA197" s="38"/>
      <c r="AB197" s="38"/>
      <c r="AC197" s="38"/>
      <c r="AD197" s="38"/>
      <c r="AE197" s="38"/>
      <c r="AR197" s="197" t="s">
        <v>1206</v>
      </c>
      <c r="AT197" s="197" t="s">
        <v>533</v>
      </c>
      <c r="AU197" s="197" t="s">
        <v>85</v>
      </c>
      <c r="AY197" s="21" t="s">
        <v>525</v>
      </c>
      <c r="BE197" s="198">
        <f t="shared" si="58"/>
        <v>0</v>
      </c>
      <c r="BF197" s="198">
        <f t="shared" si="59"/>
        <v>0</v>
      </c>
      <c r="BG197" s="198">
        <f t="shared" si="60"/>
        <v>0</v>
      </c>
      <c r="BH197" s="198">
        <f t="shared" si="61"/>
        <v>0</v>
      </c>
      <c r="BI197" s="198">
        <f t="shared" si="62"/>
        <v>0</v>
      </c>
      <c r="BJ197" s="21" t="s">
        <v>85</v>
      </c>
      <c r="BK197" s="198">
        <f t="shared" si="63"/>
        <v>0</v>
      </c>
      <c r="BL197" s="21" t="s">
        <v>1206</v>
      </c>
      <c r="BM197" s="197" t="s">
        <v>2709</v>
      </c>
    </row>
    <row r="198" spans="1:65" s="2" customFormat="1" ht="21.75" customHeight="1">
      <c r="A198" s="38"/>
      <c r="B198" s="39"/>
      <c r="C198" s="186" t="s">
        <v>1500</v>
      </c>
      <c r="D198" s="186" t="s">
        <v>533</v>
      </c>
      <c r="E198" s="187" t="s">
        <v>6149</v>
      </c>
      <c r="F198" s="188" t="s">
        <v>6150</v>
      </c>
      <c r="G198" s="189" t="s">
        <v>5219</v>
      </c>
      <c r="H198" s="190">
        <v>1</v>
      </c>
      <c r="I198" s="191"/>
      <c r="J198" s="192">
        <f t="shared" si="54"/>
        <v>0</v>
      </c>
      <c r="K198" s="188" t="s">
        <v>19</v>
      </c>
      <c r="L198" s="43"/>
      <c r="M198" s="193" t="s">
        <v>19</v>
      </c>
      <c r="N198" s="194" t="s">
        <v>44</v>
      </c>
      <c r="O198" s="68"/>
      <c r="P198" s="195">
        <f t="shared" si="55"/>
        <v>0</v>
      </c>
      <c r="Q198" s="195">
        <v>0</v>
      </c>
      <c r="R198" s="195">
        <f t="shared" si="56"/>
        <v>0</v>
      </c>
      <c r="S198" s="195">
        <v>0</v>
      </c>
      <c r="T198" s="196">
        <f t="shared" si="57"/>
        <v>0</v>
      </c>
      <c r="U198" s="38"/>
      <c r="V198" s="38"/>
      <c r="W198" s="38"/>
      <c r="X198" s="38"/>
      <c r="Y198" s="38"/>
      <c r="Z198" s="38"/>
      <c r="AA198" s="38"/>
      <c r="AB198" s="38"/>
      <c r="AC198" s="38"/>
      <c r="AD198" s="38"/>
      <c r="AE198" s="38"/>
      <c r="AR198" s="197" t="s">
        <v>1206</v>
      </c>
      <c r="AT198" s="197" t="s">
        <v>533</v>
      </c>
      <c r="AU198" s="197" t="s">
        <v>85</v>
      </c>
      <c r="AY198" s="21" t="s">
        <v>525</v>
      </c>
      <c r="BE198" s="198">
        <f t="shared" si="58"/>
        <v>0</v>
      </c>
      <c r="BF198" s="198">
        <f t="shared" si="59"/>
        <v>0</v>
      </c>
      <c r="BG198" s="198">
        <f t="shared" si="60"/>
        <v>0</v>
      </c>
      <c r="BH198" s="198">
        <f t="shared" si="61"/>
        <v>0</v>
      </c>
      <c r="BI198" s="198">
        <f t="shared" si="62"/>
        <v>0</v>
      </c>
      <c r="BJ198" s="21" t="s">
        <v>85</v>
      </c>
      <c r="BK198" s="198">
        <f t="shared" si="63"/>
        <v>0</v>
      </c>
      <c r="BL198" s="21" t="s">
        <v>1206</v>
      </c>
      <c r="BM198" s="197" t="s">
        <v>2718</v>
      </c>
    </row>
    <row r="199" spans="1:65" s="2" customFormat="1" ht="16.5" customHeight="1">
      <c r="A199" s="38"/>
      <c r="B199" s="39"/>
      <c r="C199" s="186" t="s">
        <v>1516</v>
      </c>
      <c r="D199" s="186" t="s">
        <v>533</v>
      </c>
      <c r="E199" s="187" t="s">
        <v>6151</v>
      </c>
      <c r="F199" s="188" t="s">
        <v>6152</v>
      </c>
      <c r="G199" s="189" t="s">
        <v>5219</v>
      </c>
      <c r="H199" s="190">
        <v>1</v>
      </c>
      <c r="I199" s="191"/>
      <c r="J199" s="192">
        <f t="shared" si="54"/>
        <v>0</v>
      </c>
      <c r="K199" s="188" t="s">
        <v>19</v>
      </c>
      <c r="L199" s="43"/>
      <c r="M199" s="193" t="s">
        <v>19</v>
      </c>
      <c r="N199" s="194" t="s">
        <v>44</v>
      </c>
      <c r="O199" s="68"/>
      <c r="P199" s="195">
        <f t="shared" si="55"/>
        <v>0</v>
      </c>
      <c r="Q199" s="195">
        <v>0</v>
      </c>
      <c r="R199" s="195">
        <f t="shared" si="56"/>
        <v>0</v>
      </c>
      <c r="S199" s="195">
        <v>0</v>
      </c>
      <c r="T199" s="196">
        <f t="shared" si="57"/>
        <v>0</v>
      </c>
      <c r="U199" s="38"/>
      <c r="V199" s="38"/>
      <c r="W199" s="38"/>
      <c r="X199" s="38"/>
      <c r="Y199" s="38"/>
      <c r="Z199" s="38"/>
      <c r="AA199" s="38"/>
      <c r="AB199" s="38"/>
      <c r="AC199" s="38"/>
      <c r="AD199" s="38"/>
      <c r="AE199" s="38"/>
      <c r="AR199" s="197" t="s">
        <v>1206</v>
      </c>
      <c r="AT199" s="197" t="s">
        <v>533</v>
      </c>
      <c r="AU199" s="197" t="s">
        <v>85</v>
      </c>
      <c r="AY199" s="21" t="s">
        <v>525</v>
      </c>
      <c r="BE199" s="198">
        <f t="shared" si="58"/>
        <v>0</v>
      </c>
      <c r="BF199" s="198">
        <f t="shared" si="59"/>
        <v>0</v>
      </c>
      <c r="BG199" s="198">
        <f t="shared" si="60"/>
        <v>0</v>
      </c>
      <c r="BH199" s="198">
        <f t="shared" si="61"/>
        <v>0</v>
      </c>
      <c r="BI199" s="198">
        <f t="shared" si="62"/>
        <v>0</v>
      </c>
      <c r="BJ199" s="21" t="s">
        <v>85</v>
      </c>
      <c r="BK199" s="198">
        <f t="shared" si="63"/>
        <v>0</v>
      </c>
      <c r="BL199" s="21" t="s">
        <v>1206</v>
      </c>
      <c r="BM199" s="197" t="s">
        <v>2726</v>
      </c>
    </row>
    <row r="200" spans="1:65" s="2" customFormat="1" ht="16.5" customHeight="1">
      <c r="A200" s="38"/>
      <c r="B200" s="39"/>
      <c r="C200" s="186" t="s">
        <v>1521</v>
      </c>
      <c r="D200" s="186" t="s">
        <v>533</v>
      </c>
      <c r="E200" s="187" t="s">
        <v>6153</v>
      </c>
      <c r="F200" s="188" t="s">
        <v>6154</v>
      </c>
      <c r="G200" s="189" t="s">
        <v>5219</v>
      </c>
      <c r="H200" s="190">
        <v>1</v>
      </c>
      <c r="I200" s="191"/>
      <c r="J200" s="192">
        <f t="shared" si="54"/>
        <v>0</v>
      </c>
      <c r="K200" s="188" t="s">
        <v>19</v>
      </c>
      <c r="L200" s="43"/>
      <c r="M200" s="193" t="s">
        <v>19</v>
      </c>
      <c r="N200" s="194" t="s">
        <v>44</v>
      </c>
      <c r="O200" s="68"/>
      <c r="P200" s="195">
        <f t="shared" si="55"/>
        <v>0</v>
      </c>
      <c r="Q200" s="195">
        <v>0</v>
      </c>
      <c r="R200" s="195">
        <f t="shared" si="56"/>
        <v>0</v>
      </c>
      <c r="S200" s="195">
        <v>0</v>
      </c>
      <c r="T200" s="196">
        <f t="shared" si="57"/>
        <v>0</v>
      </c>
      <c r="U200" s="38"/>
      <c r="V200" s="38"/>
      <c r="W200" s="38"/>
      <c r="X200" s="38"/>
      <c r="Y200" s="38"/>
      <c r="Z200" s="38"/>
      <c r="AA200" s="38"/>
      <c r="AB200" s="38"/>
      <c r="AC200" s="38"/>
      <c r="AD200" s="38"/>
      <c r="AE200" s="38"/>
      <c r="AR200" s="197" t="s">
        <v>1206</v>
      </c>
      <c r="AT200" s="197" t="s">
        <v>533</v>
      </c>
      <c r="AU200" s="197" t="s">
        <v>85</v>
      </c>
      <c r="AY200" s="21" t="s">
        <v>525</v>
      </c>
      <c r="BE200" s="198">
        <f t="shared" si="58"/>
        <v>0</v>
      </c>
      <c r="BF200" s="198">
        <f t="shared" si="59"/>
        <v>0</v>
      </c>
      <c r="BG200" s="198">
        <f t="shared" si="60"/>
        <v>0</v>
      </c>
      <c r="BH200" s="198">
        <f t="shared" si="61"/>
        <v>0</v>
      </c>
      <c r="BI200" s="198">
        <f t="shared" si="62"/>
        <v>0</v>
      </c>
      <c r="BJ200" s="21" t="s">
        <v>85</v>
      </c>
      <c r="BK200" s="198">
        <f t="shared" si="63"/>
        <v>0</v>
      </c>
      <c r="BL200" s="21" t="s">
        <v>1206</v>
      </c>
      <c r="BM200" s="197" t="s">
        <v>2746</v>
      </c>
    </row>
    <row r="201" spans="1:65" s="2" customFormat="1" ht="24.2" customHeight="1">
      <c r="A201" s="38"/>
      <c r="B201" s="39"/>
      <c r="C201" s="186" t="s">
        <v>1526</v>
      </c>
      <c r="D201" s="186" t="s">
        <v>533</v>
      </c>
      <c r="E201" s="187" t="s">
        <v>6155</v>
      </c>
      <c r="F201" s="188" t="s">
        <v>6156</v>
      </c>
      <c r="G201" s="189" t="s">
        <v>5219</v>
      </c>
      <c r="H201" s="190">
        <v>1</v>
      </c>
      <c r="I201" s="191"/>
      <c r="J201" s="192">
        <f t="shared" si="54"/>
        <v>0</v>
      </c>
      <c r="K201" s="188" t="s">
        <v>19</v>
      </c>
      <c r="L201" s="43"/>
      <c r="M201" s="193" t="s">
        <v>19</v>
      </c>
      <c r="N201" s="194" t="s">
        <v>44</v>
      </c>
      <c r="O201" s="68"/>
      <c r="P201" s="195">
        <f t="shared" si="55"/>
        <v>0</v>
      </c>
      <c r="Q201" s="195">
        <v>0</v>
      </c>
      <c r="R201" s="195">
        <f t="shared" si="56"/>
        <v>0</v>
      </c>
      <c r="S201" s="195">
        <v>0</v>
      </c>
      <c r="T201" s="196">
        <f t="shared" si="57"/>
        <v>0</v>
      </c>
      <c r="U201" s="38"/>
      <c r="V201" s="38"/>
      <c r="W201" s="38"/>
      <c r="X201" s="38"/>
      <c r="Y201" s="38"/>
      <c r="Z201" s="38"/>
      <c r="AA201" s="38"/>
      <c r="AB201" s="38"/>
      <c r="AC201" s="38"/>
      <c r="AD201" s="38"/>
      <c r="AE201" s="38"/>
      <c r="AR201" s="197" t="s">
        <v>1206</v>
      </c>
      <c r="AT201" s="197" t="s">
        <v>533</v>
      </c>
      <c r="AU201" s="197" t="s">
        <v>85</v>
      </c>
      <c r="AY201" s="21" t="s">
        <v>525</v>
      </c>
      <c r="BE201" s="198">
        <f t="shared" si="58"/>
        <v>0</v>
      </c>
      <c r="BF201" s="198">
        <f t="shared" si="59"/>
        <v>0</v>
      </c>
      <c r="BG201" s="198">
        <f t="shared" si="60"/>
        <v>0</v>
      </c>
      <c r="BH201" s="198">
        <f t="shared" si="61"/>
        <v>0</v>
      </c>
      <c r="BI201" s="198">
        <f t="shared" si="62"/>
        <v>0</v>
      </c>
      <c r="BJ201" s="21" t="s">
        <v>85</v>
      </c>
      <c r="BK201" s="198">
        <f t="shared" si="63"/>
        <v>0</v>
      </c>
      <c r="BL201" s="21" t="s">
        <v>1206</v>
      </c>
      <c r="BM201" s="197" t="s">
        <v>2756</v>
      </c>
    </row>
    <row r="202" spans="1:65" s="2" customFormat="1" ht="21.75" customHeight="1">
      <c r="A202" s="38"/>
      <c r="B202" s="39"/>
      <c r="C202" s="186" t="s">
        <v>1531</v>
      </c>
      <c r="D202" s="186" t="s">
        <v>533</v>
      </c>
      <c r="E202" s="187" t="s">
        <v>6157</v>
      </c>
      <c r="F202" s="188" t="s">
        <v>6158</v>
      </c>
      <c r="G202" s="189" t="s">
        <v>5219</v>
      </c>
      <c r="H202" s="190">
        <v>1</v>
      </c>
      <c r="I202" s="191"/>
      <c r="J202" s="192">
        <f t="shared" si="54"/>
        <v>0</v>
      </c>
      <c r="K202" s="188" t="s">
        <v>19</v>
      </c>
      <c r="L202" s="43"/>
      <c r="M202" s="193" t="s">
        <v>19</v>
      </c>
      <c r="N202" s="194" t="s">
        <v>44</v>
      </c>
      <c r="O202" s="68"/>
      <c r="P202" s="195">
        <f t="shared" si="55"/>
        <v>0</v>
      </c>
      <c r="Q202" s="195">
        <v>0</v>
      </c>
      <c r="R202" s="195">
        <f t="shared" si="56"/>
        <v>0</v>
      </c>
      <c r="S202" s="195">
        <v>0</v>
      </c>
      <c r="T202" s="196">
        <f t="shared" si="57"/>
        <v>0</v>
      </c>
      <c r="U202" s="38"/>
      <c r="V202" s="38"/>
      <c r="W202" s="38"/>
      <c r="X202" s="38"/>
      <c r="Y202" s="38"/>
      <c r="Z202" s="38"/>
      <c r="AA202" s="38"/>
      <c r="AB202" s="38"/>
      <c r="AC202" s="38"/>
      <c r="AD202" s="38"/>
      <c r="AE202" s="38"/>
      <c r="AR202" s="197" t="s">
        <v>1206</v>
      </c>
      <c r="AT202" s="197" t="s">
        <v>533</v>
      </c>
      <c r="AU202" s="197" t="s">
        <v>85</v>
      </c>
      <c r="AY202" s="21" t="s">
        <v>525</v>
      </c>
      <c r="BE202" s="198">
        <f t="shared" si="58"/>
        <v>0</v>
      </c>
      <c r="BF202" s="198">
        <f t="shared" si="59"/>
        <v>0</v>
      </c>
      <c r="BG202" s="198">
        <f t="shared" si="60"/>
        <v>0</v>
      </c>
      <c r="BH202" s="198">
        <f t="shared" si="61"/>
        <v>0</v>
      </c>
      <c r="BI202" s="198">
        <f t="shared" si="62"/>
        <v>0</v>
      </c>
      <c r="BJ202" s="21" t="s">
        <v>85</v>
      </c>
      <c r="BK202" s="198">
        <f t="shared" si="63"/>
        <v>0</v>
      </c>
      <c r="BL202" s="21" t="s">
        <v>1206</v>
      </c>
      <c r="BM202" s="197" t="s">
        <v>2766</v>
      </c>
    </row>
    <row r="203" spans="1:65" s="2" customFormat="1" ht="16.5" customHeight="1">
      <c r="A203" s="38"/>
      <c r="B203" s="39"/>
      <c r="C203" s="186" t="s">
        <v>1547</v>
      </c>
      <c r="D203" s="186" t="s">
        <v>533</v>
      </c>
      <c r="E203" s="187" t="s">
        <v>6159</v>
      </c>
      <c r="F203" s="188" t="s">
        <v>6160</v>
      </c>
      <c r="G203" s="189" t="s">
        <v>5219</v>
      </c>
      <c r="H203" s="190">
        <v>1</v>
      </c>
      <c r="I203" s="191"/>
      <c r="J203" s="192">
        <f t="shared" si="54"/>
        <v>0</v>
      </c>
      <c r="K203" s="188" t="s">
        <v>19</v>
      </c>
      <c r="L203" s="43"/>
      <c r="M203" s="193" t="s">
        <v>19</v>
      </c>
      <c r="N203" s="194" t="s">
        <v>44</v>
      </c>
      <c r="O203" s="68"/>
      <c r="P203" s="195">
        <f t="shared" si="55"/>
        <v>0</v>
      </c>
      <c r="Q203" s="195">
        <v>0</v>
      </c>
      <c r="R203" s="195">
        <f t="shared" si="56"/>
        <v>0</v>
      </c>
      <c r="S203" s="195">
        <v>0</v>
      </c>
      <c r="T203" s="196">
        <f t="shared" si="57"/>
        <v>0</v>
      </c>
      <c r="U203" s="38"/>
      <c r="V203" s="38"/>
      <c r="W203" s="38"/>
      <c r="X203" s="38"/>
      <c r="Y203" s="38"/>
      <c r="Z203" s="38"/>
      <c r="AA203" s="38"/>
      <c r="AB203" s="38"/>
      <c r="AC203" s="38"/>
      <c r="AD203" s="38"/>
      <c r="AE203" s="38"/>
      <c r="AR203" s="197" t="s">
        <v>1206</v>
      </c>
      <c r="AT203" s="197" t="s">
        <v>533</v>
      </c>
      <c r="AU203" s="197" t="s">
        <v>85</v>
      </c>
      <c r="AY203" s="21" t="s">
        <v>525</v>
      </c>
      <c r="BE203" s="198">
        <f t="shared" si="58"/>
        <v>0</v>
      </c>
      <c r="BF203" s="198">
        <f t="shared" si="59"/>
        <v>0</v>
      </c>
      <c r="BG203" s="198">
        <f t="shared" si="60"/>
        <v>0</v>
      </c>
      <c r="BH203" s="198">
        <f t="shared" si="61"/>
        <v>0</v>
      </c>
      <c r="BI203" s="198">
        <f t="shared" si="62"/>
        <v>0</v>
      </c>
      <c r="BJ203" s="21" t="s">
        <v>85</v>
      </c>
      <c r="BK203" s="198">
        <f t="shared" si="63"/>
        <v>0</v>
      </c>
      <c r="BL203" s="21" t="s">
        <v>1206</v>
      </c>
      <c r="BM203" s="197" t="s">
        <v>2776</v>
      </c>
    </row>
    <row r="204" spans="1:65" s="2" customFormat="1" ht="16.5" customHeight="1">
      <c r="A204" s="38"/>
      <c r="B204" s="39"/>
      <c r="C204" s="186" t="s">
        <v>1552</v>
      </c>
      <c r="D204" s="186" t="s">
        <v>533</v>
      </c>
      <c r="E204" s="187" t="s">
        <v>6161</v>
      </c>
      <c r="F204" s="188" t="s">
        <v>6162</v>
      </c>
      <c r="G204" s="189" t="s">
        <v>5219</v>
      </c>
      <c r="H204" s="190">
        <v>1</v>
      </c>
      <c r="I204" s="191"/>
      <c r="J204" s="192">
        <f t="shared" si="54"/>
        <v>0</v>
      </c>
      <c r="K204" s="188" t="s">
        <v>19</v>
      </c>
      <c r="L204" s="43"/>
      <c r="M204" s="193" t="s">
        <v>19</v>
      </c>
      <c r="N204" s="194" t="s">
        <v>44</v>
      </c>
      <c r="O204" s="68"/>
      <c r="P204" s="195">
        <f t="shared" si="55"/>
        <v>0</v>
      </c>
      <c r="Q204" s="195">
        <v>0</v>
      </c>
      <c r="R204" s="195">
        <f t="shared" si="56"/>
        <v>0</v>
      </c>
      <c r="S204" s="195">
        <v>0</v>
      </c>
      <c r="T204" s="196">
        <f t="shared" si="57"/>
        <v>0</v>
      </c>
      <c r="U204" s="38"/>
      <c r="V204" s="38"/>
      <c r="W204" s="38"/>
      <c r="X204" s="38"/>
      <c r="Y204" s="38"/>
      <c r="Z204" s="38"/>
      <c r="AA204" s="38"/>
      <c r="AB204" s="38"/>
      <c r="AC204" s="38"/>
      <c r="AD204" s="38"/>
      <c r="AE204" s="38"/>
      <c r="AR204" s="197" t="s">
        <v>1206</v>
      </c>
      <c r="AT204" s="197" t="s">
        <v>533</v>
      </c>
      <c r="AU204" s="197" t="s">
        <v>85</v>
      </c>
      <c r="AY204" s="21" t="s">
        <v>525</v>
      </c>
      <c r="BE204" s="198">
        <f t="shared" si="58"/>
        <v>0</v>
      </c>
      <c r="BF204" s="198">
        <f t="shared" si="59"/>
        <v>0</v>
      </c>
      <c r="BG204" s="198">
        <f t="shared" si="60"/>
        <v>0</v>
      </c>
      <c r="BH204" s="198">
        <f t="shared" si="61"/>
        <v>0</v>
      </c>
      <c r="BI204" s="198">
        <f t="shared" si="62"/>
        <v>0</v>
      </c>
      <c r="BJ204" s="21" t="s">
        <v>85</v>
      </c>
      <c r="BK204" s="198">
        <f t="shared" si="63"/>
        <v>0</v>
      </c>
      <c r="BL204" s="21" t="s">
        <v>1206</v>
      </c>
      <c r="BM204" s="197" t="s">
        <v>2786</v>
      </c>
    </row>
    <row r="205" spans="1:65" s="2" customFormat="1" ht="16.5" customHeight="1">
      <c r="A205" s="38"/>
      <c r="B205" s="39"/>
      <c r="C205" s="186" t="s">
        <v>1558</v>
      </c>
      <c r="D205" s="186" t="s">
        <v>533</v>
      </c>
      <c r="E205" s="187" t="s">
        <v>6163</v>
      </c>
      <c r="F205" s="188" t="s">
        <v>6164</v>
      </c>
      <c r="G205" s="189" t="s">
        <v>5219</v>
      </c>
      <c r="H205" s="190">
        <v>1</v>
      </c>
      <c r="I205" s="191"/>
      <c r="J205" s="192">
        <f t="shared" si="54"/>
        <v>0</v>
      </c>
      <c r="K205" s="188" t="s">
        <v>19</v>
      </c>
      <c r="L205" s="43"/>
      <c r="M205" s="193" t="s">
        <v>19</v>
      </c>
      <c r="N205" s="194" t="s">
        <v>44</v>
      </c>
      <c r="O205" s="68"/>
      <c r="P205" s="195">
        <f t="shared" si="55"/>
        <v>0</v>
      </c>
      <c r="Q205" s="195">
        <v>0</v>
      </c>
      <c r="R205" s="195">
        <f t="shared" si="56"/>
        <v>0</v>
      </c>
      <c r="S205" s="195">
        <v>0</v>
      </c>
      <c r="T205" s="196">
        <f t="shared" si="57"/>
        <v>0</v>
      </c>
      <c r="U205" s="38"/>
      <c r="V205" s="38"/>
      <c r="W205" s="38"/>
      <c r="X205" s="38"/>
      <c r="Y205" s="38"/>
      <c r="Z205" s="38"/>
      <c r="AA205" s="38"/>
      <c r="AB205" s="38"/>
      <c r="AC205" s="38"/>
      <c r="AD205" s="38"/>
      <c r="AE205" s="38"/>
      <c r="AR205" s="197" t="s">
        <v>1206</v>
      </c>
      <c r="AT205" s="197" t="s">
        <v>533</v>
      </c>
      <c r="AU205" s="197" t="s">
        <v>85</v>
      </c>
      <c r="AY205" s="21" t="s">
        <v>525</v>
      </c>
      <c r="BE205" s="198">
        <f t="shared" si="58"/>
        <v>0</v>
      </c>
      <c r="BF205" s="198">
        <f t="shared" si="59"/>
        <v>0</v>
      </c>
      <c r="BG205" s="198">
        <f t="shared" si="60"/>
        <v>0</v>
      </c>
      <c r="BH205" s="198">
        <f t="shared" si="61"/>
        <v>0</v>
      </c>
      <c r="BI205" s="198">
        <f t="shared" si="62"/>
        <v>0</v>
      </c>
      <c r="BJ205" s="21" t="s">
        <v>85</v>
      </c>
      <c r="BK205" s="198">
        <f t="shared" si="63"/>
        <v>0</v>
      </c>
      <c r="BL205" s="21" t="s">
        <v>1206</v>
      </c>
      <c r="BM205" s="197" t="s">
        <v>2796</v>
      </c>
    </row>
    <row r="206" spans="1:65" s="2" customFormat="1" ht="16.5" customHeight="1">
      <c r="A206" s="38"/>
      <c r="B206" s="39"/>
      <c r="C206" s="186" t="s">
        <v>1565</v>
      </c>
      <c r="D206" s="186" t="s">
        <v>533</v>
      </c>
      <c r="E206" s="187" t="s">
        <v>6165</v>
      </c>
      <c r="F206" s="188" t="s">
        <v>6166</v>
      </c>
      <c r="G206" s="189" t="s">
        <v>5219</v>
      </c>
      <c r="H206" s="190">
        <v>20</v>
      </c>
      <c r="I206" s="191"/>
      <c r="J206" s="192">
        <f t="shared" si="54"/>
        <v>0</v>
      </c>
      <c r="K206" s="188" t="s">
        <v>19</v>
      </c>
      <c r="L206" s="43"/>
      <c r="M206" s="193" t="s">
        <v>19</v>
      </c>
      <c r="N206" s="194" t="s">
        <v>44</v>
      </c>
      <c r="O206" s="68"/>
      <c r="P206" s="195">
        <f t="shared" si="55"/>
        <v>0</v>
      </c>
      <c r="Q206" s="195">
        <v>0</v>
      </c>
      <c r="R206" s="195">
        <f t="shared" si="56"/>
        <v>0</v>
      </c>
      <c r="S206" s="195">
        <v>0</v>
      </c>
      <c r="T206" s="196">
        <f t="shared" si="57"/>
        <v>0</v>
      </c>
      <c r="U206" s="38"/>
      <c r="V206" s="38"/>
      <c r="W206" s="38"/>
      <c r="X206" s="38"/>
      <c r="Y206" s="38"/>
      <c r="Z206" s="38"/>
      <c r="AA206" s="38"/>
      <c r="AB206" s="38"/>
      <c r="AC206" s="38"/>
      <c r="AD206" s="38"/>
      <c r="AE206" s="38"/>
      <c r="AR206" s="197" t="s">
        <v>1206</v>
      </c>
      <c r="AT206" s="197" t="s">
        <v>533</v>
      </c>
      <c r="AU206" s="197" t="s">
        <v>85</v>
      </c>
      <c r="AY206" s="21" t="s">
        <v>525</v>
      </c>
      <c r="BE206" s="198">
        <f t="shared" si="58"/>
        <v>0</v>
      </c>
      <c r="BF206" s="198">
        <f t="shared" si="59"/>
        <v>0</v>
      </c>
      <c r="BG206" s="198">
        <f t="shared" si="60"/>
        <v>0</v>
      </c>
      <c r="BH206" s="198">
        <f t="shared" si="61"/>
        <v>0</v>
      </c>
      <c r="BI206" s="198">
        <f t="shared" si="62"/>
        <v>0</v>
      </c>
      <c r="BJ206" s="21" t="s">
        <v>85</v>
      </c>
      <c r="BK206" s="198">
        <f t="shared" si="63"/>
        <v>0</v>
      </c>
      <c r="BL206" s="21" t="s">
        <v>1206</v>
      </c>
      <c r="BM206" s="197" t="s">
        <v>2806</v>
      </c>
    </row>
    <row r="207" spans="1:65" s="2" customFormat="1" ht="16.5" customHeight="1">
      <c r="A207" s="38"/>
      <c r="B207" s="39"/>
      <c r="C207" s="186" t="s">
        <v>1615</v>
      </c>
      <c r="D207" s="186" t="s">
        <v>533</v>
      </c>
      <c r="E207" s="187" t="s">
        <v>6167</v>
      </c>
      <c r="F207" s="188" t="s">
        <v>6168</v>
      </c>
      <c r="G207" s="189" t="s">
        <v>5219</v>
      </c>
      <c r="H207" s="190">
        <v>20</v>
      </c>
      <c r="I207" s="191"/>
      <c r="J207" s="192">
        <f t="shared" si="54"/>
        <v>0</v>
      </c>
      <c r="K207" s="188" t="s">
        <v>19</v>
      </c>
      <c r="L207" s="43"/>
      <c r="M207" s="193" t="s">
        <v>19</v>
      </c>
      <c r="N207" s="194" t="s">
        <v>44</v>
      </c>
      <c r="O207" s="68"/>
      <c r="P207" s="195">
        <f t="shared" si="55"/>
        <v>0</v>
      </c>
      <c r="Q207" s="195">
        <v>0</v>
      </c>
      <c r="R207" s="195">
        <f t="shared" si="56"/>
        <v>0</v>
      </c>
      <c r="S207" s="195">
        <v>0</v>
      </c>
      <c r="T207" s="196">
        <f t="shared" si="57"/>
        <v>0</v>
      </c>
      <c r="U207" s="38"/>
      <c r="V207" s="38"/>
      <c r="W207" s="38"/>
      <c r="X207" s="38"/>
      <c r="Y207" s="38"/>
      <c r="Z207" s="38"/>
      <c r="AA207" s="38"/>
      <c r="AB207" s="38"/>
      <c r="AC207" s="38"/>
      <c r="AD207" s="38"/>
      <c r="AE207" s="38"/>
      <c r="AR207" s="197" t="s">
        <v>1206</v>
      </c>
      <c r="AT207" s="197" t="s">
        <v>533</v>
      </c>
      <c r="AU207" s="197" t="s">
        <v>85</v>
      </c>
      <c r="AY207" s="21" t="s">
        <v>525</v>
      </c>
      <c r="BE207" s="198">
        <f t="shared" si="58"/>
        <v>0</v>
      </c>
      <c r="BF207" s="198">
        <f t="shared" si="59"/>
        <v>0</v>
      </c>
      <c r="BG207" s="198">
        <f t="shared" si="60"/>
        <v>0</v>
      </c>
      <c r="BH207" s="198">
        <f t="shared" si="61"/>
        <v>0</v>
      </c>
      <c r="BI207" s="198">
        <f t="shared" si="62"/>
        <v>0</v>
      </c>
      <c r="BJ207" s="21" t="s">
        <v>85</v>
      </c>
      <c r="BK207" s="198">
        <f t="shared" si="63"/>
        <v>0</v>
      </c>
      <c r="BL207" s="21" t="s">
        <v>1206</v>
      </c>
      <c r="BM207" s="197" t="s">
        <v>2816</v>
      </c>
    </row>
    <row r="208" spans="1:65" s="2" customFormat="1" ht="16.5" customHeight="1">
      <c r="A208" s="38"/>
      <c r="B208" s="39"/>
      <c r="C208" s="186" t="s">
        <v>1646</v>
      </c>
      <c r="D208" s="186" t="s">
        <v>533</v>
      </c>
      <c r="E208" s="187" t="s">
        <v>6169</v>
      </c>
      <c r="F208" s="188" t="s">
        <v>6170</v>
      </c>
      <c r="G208" s="189" t="s">
        <v>5219</v>
      </c>
      <c r="H208" s="190">
        <v>1</v>
      </c>
      <c r="I208" s="191"/>
      <c r="J208" s="192">
        <f t="shared" si="54"/>
        <v>0</v>
      </c>
      <c r="K208" s="188" t="s">
        <v>19</v>
      </c>
      <c r="L208" s="43"/>
      <c r="M208" s="193" t="s">
        <v>19</v>
      </c>
      <c r="N208" s="194" t="s">
        <v>44</v>
      </c>
      <c r="O208" s="68"/>
      <c r="P208" s="195">
        <f t="shared" si="55"/>
        <v>0</v>
      </c>
      <c r="Q208" s="195">
        <v>0</v>
      </c>
      <c r="R208" s="195">
        <f t="shared" si="56"/>
        <v>0</v>
      </c>
      <c r="S208" s="195">
        <v>0</v>
      </c>
      <c r="T208" s="196">
        <f t="shared" si="57"/>
        <v>0</v>
      </c>
      <c r="U208" s="38"/>
      <c r="V208" s="38"/>
      <c r="W208" s="38"/>
      <c r="X208" s="38"/>
      <c r="Y208" s="38"/>
      <c r="Z208" s="38"/>
      <c r="AA208" s="38"/>
      <c r="AB208" s="38"/>
      <c r="AC208" s="38"/>
      <c r="AD208" s="38"/>
      <c r="AE208" s="38"/>
      <c r="AR208" s="197" t="s">
        <v>1206</v>
      </c>
      <c r="AT208" s="197" t="s">
        <v>533</v>
      </c>
      <c r="AU208" s="197" t="s">
        <v>85</v>
      </c>
      <c r="AY208" s="21" t="s">
        <v>525</v>
      </c>
      <c r="BE208" s="198">
        <f t="shared" si="58"/>
        <v>0</v>
      </c>
      <c r="BF208" s="198">
        <f t="shared" si="59"/>
        <v>0</v>
      </c>
      <c r="BG208" s="198">
        <f t="shared" si="60"/>
        <v>0</v>
      </c>
      <c r="BH208" s="198">
        <f t="shared" si="61"/>
        <v>0</v>
      </c>
      <c r="BI208" s="198">
        <f t="shared" si="62"/>
        <v>0</v>
      </c>
      <c r="BJ208" s="21" t="s">
        <v>85</v>
      </c>
      <c r="BK208" s="198">
        <f t="shared" si="63"/>
        <v>0</v>
      </c>
      <c r="BL208" s="21" t="s">
        <v>1206</v>
      </c>
      <c r="BM208" s="197" t="s">
        <v>2826</v>
      </c>
    </row>
    <row r="209" spans="1:65" s="2" customFormat="1" ht="16.5" customHeight="1">
      <c r="A209" s="38"/>
      <c r="B209" s="39"/>
      <c r="C209" s="186" t="s">
        <v>1651</v>
      </c>
      <c r="D209" s="186" t="s">
        <v>533</v>
      </c>
      <c r="E209" s="187" t="s">
        <v>6171</v>
      </c>
      <c r="F209" s="188" t="s">
        <v>6172</v>
      </c>
      <c r="G209" s="189" t="s">
        <v>5219</v>
      </c>
      <c r="H209" s="190">
        <v>1</v>
      </c>
      <c r="I209" s="191"/>
      <c r="J209" s="192">
        <f t="shared" si="54"/>
        <v>0</v>
      </c>
      <c r="K209" s="188" t="s">
        <v>19</v>
      </c>
      <c r="L209" s="43"/>
      <c r="M209" s="193" t="s">
        <v>19</v>
      </c>
      <c r="N209" s="194" t="s">
        <v>44</v>
      </c>
      <c r="O209" s="68"/>
      <c r="P209" s="195">
        <f t="shared" si="55"/>
        <v>0</v>
      </c>
      <c r="Q209" s="195">
        <v>0</v>
      </c>
      <c r="R209" s="195">
        <f t="shared" si="56"/>
        <v>0</v>
      </c>
      <c r="S209" s="195">
        <v>0</v>
      </c>
      <c r="T209" s="196">
        <f t="shared" si="57"/>
        <v>0</v>
      </c>
      <c r="U209" s="38"/>
      <c r="V209" s="38"/>
      <c r="W209" s="38"/>
      <c r="X209" s="38"/>
      <c r="Y209" s="38"/>
      <c r="Z209" s="38"/>
      <c r="AA209" s="38"/>
      <c r="AB209" s="38"/>
      <c r="AC209" s="38"/>
      <c r="AD209" s="38"/>
      <c r="AE209" s="38"/>
      <c r="AR209" s="197" t="s">
        <v>1206</v>
      </c>
      <c r="AT209" s="197" t="s">
        <v>533</v>
      </c>
      <c r="AU209" s="197" t="s">
        <v>85</v>
      </c>
      <c r="AY209" s="21" t="s">
        <v>525</v>
      </c>
      <c r="BE209" s="198">
        <f t="shared" si="58"/>
        <v>0</v>
      </c>
      <c r="BF209" s="198">
        <f t="shared" si="59"/>
        <v>0</v>
      </c>
      <c r="BG209" s="198">
        <f t="shared" si="60"/>
        <v>0</v>
      </c>
      <c r="BH209" s="198">
        <f t="shared" si="61"/>
        <v>0</v>
      </c>
      <c r="BI209" s="198">
        <f t="shared" si="62"/>
        <v>0</v>
      </c>
      <c r="BJ209" s="21" t="s">
        <v>85</v>
      </c>
      <c r="BK209" s="198">
        <f t="shared" si="63"/>
        <v>0</v>
      </c>
      <c r="BL209" s="21" t="s">
        <v>1206</v>
      </c>
      <c r="BM209" s="197" t="s">
        <v>2836</v>
      </c>
    </row>
    <row r="210" spans="1:65" s="2" customFormat="1" ht="16.5" customHeight="1">
      <c r="A210" s="38"/>
      <c r="B210" s="39"/>
      <c r="C210" s="186" t="s">
        <v>1678</v>
      </c>
      <c r="D210" s="186" t="s">
        <v>533</v>
      </c>
      <c r="E210" s="187" t="s">
        <v>6173</v>
      </c>
      <c r="F210" s="188" t="s">
        <v>6174</v>
      </c>
      <c r="G210" s="189" t="s">
        <v>5219</v>
      </c>
      <c r="H210" s="190">
        <v>31</v>
      </c>
      <c r="I210" s="191"/>
      <c r="J210" s="192">
        <f t="shared" si="54"/>
        <v>0</v>
      </c>
      <c r="K210" s="188" t="s">
        <v>19</v>
      </c>
      <c r="L210" s="43"/>
      <c r="M210" s="193" t="s">
        <v>19</v>
      </c>
      <c r="N210" s="194" t="s">
        <v>44</v>
      </c>
      <c r="O210" s="68"/>
      <c r="P210" s="195">
        <f t="shared" si="55"/>
        <v>0</v>
      </c>
      <c r="Q210" s="195">
        <v>0</v>
      </c>
      <c r="R210" s="195">
        <f t="shared" si="56"/>
        <v>0</v>
      </c>
      <c r="S210" s="195">
        <v>0</v>
      </c>
      <c r="T210" s="196">
        <f t="shared" si="57"/>
        <v>0</v>
      </c>
      <c r="U210" s="38"/>
      <c r="V210" s="38"/>
      <c r="W210" s="38"/>
      <c r="X210" s="38"/>
      <c r="Y210" s="38"/>
      <c r="Z210" s="38"/>
      <c r="AA210" s="38"/>
      <c r="AB210" s="38"/>
      <c r="AC210" s="38"/>
      <c r="AD210" s="38"/>
      <c r="AE210" s="38"/>
      <c r="AR210" s="197" t="s">
        <v>1206</v>
      </c>
      <c r="AT210" s="197" t="s">
        <v>533</v>
      </c>
      <c r="AU210" s="197" t="s">
        <v>85</v>
      </c>
      <c r="AY210" s="21" t="s">
        <v>525</v>
      </c>
      <c r="BE210" s="198">
        <f t="shared" si="58"/>
        <v>0</v>
      </c>
      <c r="BF210" s="198">
        <f t="shared" si="59"/>
        <v>0</v>
      </c>
      <c r="BG210" s="198">
        <f t="shared" si="60"/>
        <v>0</v>
      </c>
      <c r="BH210" s="198">
        <f t="shared" si="61"/>
        <v>0</v>
      </c>
      <c r="BI210" s="198">
        <f t="shared" si="62"/>
        <v>0</v>
      </c>
      <c r="BJ210" s="21" t="s">
        <v>85</v>
      </c>
      <c r="BK210" s="198">
        <f t="shared" si="63"/>
        <v>0</v>
      </c>
      <c r="BL210" s="21" t="s">
        <v>1206</v>
      </c>
      <c r="BM210" s="197" t="s">
        <v>2846</v>
      </c>
    </row>
    <row r="211" spans="1:65" s="2" customFormat="1" ht="16.5" customHeight="1">
      <c r="A211" s="38"/>
      <c r="B211" s="39"/>
      <c r="C211" s="186" t="s">
        <v>1683</v>
      </c>
      <c r="D211" s="186" t="s">
        <v>533</v>
      </c>
      <c r="E211" s="187" t="s">
        <v>6175</v>
      </c>
      <c r="F211" s="188" t="s">
        <v>6176</v>
      </c>
      <c r="G211" s="189" t="s">
        <v>128</v>
      </c>
      <c r="H211" s="190">
        <v>2500</v>
      </c>
      <c r="I211" s="191"/>
      <c r="J211" s="192">
        <f t="shared" si="54"/>
        <v>0</v>
      </c>
      <c r="K211" s="188" t="s">
        <v>19</v>
      </c>
      <c r="L211" s="43"/>
      <c r="M211" s="193" t="s">
        <v>19</v>
      </c>
      <c r="N211" s="194" t="s">
        <v>44</v>
      </c>
      <c r="O211" s="68"/>
      <c r="P211" s="195">
        <f t="shared" si="55"/>
        <v>0</v>
      </c>
      <c r="Q211" s="195">
        <v>0</v>
      </c>
      <c r="R211" s="195">
        <f t="shared" si="56"/>
        <v>0</v>
      </c>
      <c r="S211" s="195">
        <v>0</v>
      </c>
      <c r="T211" s="196">
        <f t="shared" si="57"/>
        <v>0</v>
      </c>
      <c r="U211" s="38"/>
      <c r="V211" s="38"/>
      <c r="W211" s="38"/>
      <c r="X211" s="38"/>
      <c r="Y211" s="38"/>
      <c r="Z211" s="38"/>
      <c r="AA211" s="38"/>
      <c r="AB211" s="38"/>
      <c r="AC211" s="38"/>
      <c r="AD211" s="38"/>
      <c r="AE211" s="38"/>
      <c r="AR211" s="197" t="s">
        <v>1206</v>
      </c>
      <c r="AT211" s="197" t="s">
        <v>533</v>
      </c>
      <c r="AU211" s="197" t="s">
        <v>85</v>
      </c>
      <c r="AY211" s="21" t="s">
        <v>525</v>
      </c>
      <c r="BE211" s="198">
        <f t="shared" si="58"/>
        <v>0</v>
      </c>
      <c r="BF211" s="198">
        <f t="shared" si="59"/>
        <v>0</v>
      </c>
      <c r="BG211" s="198">
        <f t="shared" si="60"/>
        <v>0</v>
      </c>
      <c r="BH211" s="198">
        <f t="shared" si="61"/>
        <v>0</v>
      </c>
      <c r="BI211" s="198">
        <f t="shared" si="62"/>
        <v>0</v>
      </c>
      <c r="BJ211" s="21" t="s">
        <v>85</v>
      </c>
      <c r="BK211" s="198">
        <f t="shared" si="63"/>
        <v>0</v>
      </c>
      <c r="BL211" s="21" t="s">
        <v>1206</v>
      </c>
      <c r="BM211" s="197" t="s">
        <v>2856</v>
      </c>
    </row>
    <row r="212" spans="1:65" s="2" customFormat="1" ht="16.5" customHeight="1">
      <c r="A212" s="38"/>
      <c r="B212" s="39"/>
      <c r="C212" s="186" t="s">
        <v>1689</v>
      </c>
      <c r="D212" s="186" t="s">
        <v>533</v>
      </c>
      <c r="E212" s="187" t="s">
        <v>6177</v>
      </c>
      <c r="F212" s="188" t="s">
        <v>6178</v>
      </c>
      <c r="G212" s="189" t="s">
        <v>128</v>
      </c>
      <c r="H212" s="190">
        <v>2000</v>
      </c>
      <c r="I212" s="191"/>
      <c r="J212" s="192">
        <f t="shared" si="54"/>
        <v>0</v>
      </c>
      <c r="K212" s="188" t="s">
        <v>19</v>
      </c>
      <c r="L212" s="43"/>
      <c r="M212" s="193" t="s">
        <v>19</v>
      </c>
      <c r="N212" s="194" t="s">
        <v>44</v>
      </c>
      <c r="O212" s="68"/>
      <c r="P212" s="195">
        <f t="shared" si="55"/>
        <v>0</v>
      </c>
      <c r="Q212" s="195">
        <v>0</v>
      </c>
      <c r="R212" s="195">
        <f t="shared" si="56"/>
        <v>0</v>
      </c>
      <c r="S212" s="195">
        <v>0</v>
      </c>
      <c r="T212" s="196">
        <f t="shared" si="57"/>
        <v>0</v>
      </c>
      <c r="U212" s="38"/>
      <c r="V212" s="38"/>
      <c r="W212" s="38"/>
      <c r="X212" s="38"/>
      <c r="Y212" s="38"/>
      <c r="Z212" s="38"/>
      <c r="AA212" s="38"/>
      <c r="AB212" s="38"/>
      <c r="AC212" s="38"/>
      <c r="AD212" s="38"/>
      <c r="AE212" s="38"/>
      <c r="AR212" s="197" t="s">
        <v>1206</v>
      </c>
      <c r="AT212" s="197" t="s">
        <v>533</v>
      </c>
      <c r="AU212" s="197" t="s">
        <v>85</v>
      </c>
      <c r="AY212" s="21" t="s">
        <v>525</v>
      </c>
      <c r="BE212" s="198">
        <f t="shared" si="58"/>
        <v>0</v>
      </c>
      <c r="BF212" s="198">
        <f t="shared" si="59"/>
        <v>0</v>
      </c>
      <c r="BG212" s="198">
        <f t="shared" si="60"/>
        <v>0</v>
      </c>
      <c r="BH212" s="198">
        <f t="shared" si="61"/>
        <v>0</v>
      </c>
      <c r="BI212" s="198">
        <f t="shared" si="62"/>
        <v>0</v>
      </c>
      <c r="BJ212" s="21" t="s">
        <v>85</v>
      </c>
      <c r="BK212" s="198">
        <f t="shared" si="63"/>
        <v>0</v>
      </c>
      <c r="BL212" s="21" t="s">
        <v>1206</v>
      </c>
      <c r="BM212" s="197" t="s">
        <v>2866</v>
      </c>
    </row>
    <row r="213" spans="1:65" s="2" customFormat="1" ht="16.5" customHeight="1">
      <c r="A213" s="38"/>
      <c r="B213" s="39"/>
      <c r="C213" s="186" t="s">
        <v>1697</v>
      </c>
      <c r="D213" s="186" t="s">
        <v>533</v>
      </c>
      <c r="E213" s="187" t="s">
        <v>6179</v>
      </c>
      <c r="F213" s="188" t="s">
        <v>6180</v>
      </c>
      <c r="G213" s="189" t="s">
        <v>128</v>
      </c>
      <c r="H213" s="190">
        <v>1800</v>
      </c>
      <c r="I213" s="191"/>
      <c r="J213" s="192">
        <f t="shared" si="54"/>
        <v>0</v>
      </c>
      <c r="K213" s="188" t="s">
        <v>19</v>
      </c>
      <c r="L213" s="43"/>
      <c r="M213" s="193" t="s">
        <v>19</v>
      </c>
      <c r="N213" s="194" t="s">
        <v>44</v>
      </c>
      <c r="O213" s="68"/>
      <c r="P213" s="195">
        <f t="shared" si="55"/>
        <v>0</v>
      </c>
      <c r="Q213" s="195">
        <v>0</v>
      </c>
      <c r="R213" s="195">
        <f t="shared" si="56"/>
        <v>0</v>
      </c>
      <c r="S213" s="195">
        <v>0</v>
      </c>
      <c r="T213" s="196">
        <f t="shared" si="57"/>
        <v>0</v>
      </c>
      <c r="U213" s="38"/>
      <c r="V213" s="38"/>
      <c r="W213" s="38"/>
      <c r="X213" s="38"/>
      <c r="Y213" s="38"/>
      <c r="Z213" s="38"/>
      <c r="AA213" s="38"/>
      <c r="AB213" s="38"/>
      <c r="AC213" s="38"/>
      <c r="AD213" s="38"/>
      <c r="AE213" s="38"/>
      <c r="AR213" s="197" t="s">
        <v>1206</v>
      </c>
      <c r="AT213" s="197" t="s">
        <v>533</v>
      </c>
      <c r="AU213" s="197" t="s">
        <v>85</v>
      </c>
      <c r="AY213" s="21" t="s">
        <v>525</v>
      </c>
      <c r="BE213" s="198">
        <f t="shared" si="58"/>
        <v>0</v>
      </c>
      <c r="BF213" s="198">
        <f t="shared" si="59"/>
        <v>0</v>
      </c>
      <c r="BG213" s="198">
        <f t="shared" si="60"/>
        <v>0</v>
      </c>
      <c r="BH213" s="198">
        <f t="shared" si="61"/>
        <v>0</v>
      </c>
      <c r="BI213" s="198">
        <f t="shared" si="62"/>
        <v>0</v>
      </c>
      <c r="BJ213" s="21" t="s">
        <v>85</v>
      </c>
      <c r="BK213" s="198">
        <f t="shared" si="63"/>
        <v>0</v>
      </c>
      <c r="BL213" s="21" t="s">
        <v>1206</v>
      </c>
      <c r="BM213" s="197" t="s">
        <v>2876</v>
      </c>
    </row>
    <row r="214" spans="1:65" s="2" customFormat="1" ht="16.5" customHeight="1">
      <c r="A214" s="38"/>
      <c r="B214" s="39"/>
      <c r="C214" s="186" t="s">
        <v>1702</v>
      </c>
      <c r="D214" s="186" t="s">
        <v>533</v>
      </c>
      <c r="E214" s="187" t="s">
        <v>6181</v>
      </c>
      <c r="F214" s="188" t="s">
        <v>6182</v>
      </c>
      <c r="G214" s="189" t="s">
        <v>128</v>
      </c>
      <c r="H214" s="190">
        <v>500</v>
      </c>
      <c r="I214" s="191"/>
      <c r="J214" s="192">
        <f t="shared" si="54"/>
        <v>0</v>
      </c>
      <c r="K214" s="188" t="s">
        <v>19</v>
      </c>
      <c r="L214" s="43"/>
      <c r="M214" s="193" t="s">
        <v>19</v>
      </c>
      <c r="N214" s="194" t="s">
        <v>44</v>
      </c>
      <c r="O214" s="68"/>
      <c r="P214" s="195">
        <f t="shared" si="55"/>
        <v>0</v>
      </c>
      <c r="Q214" s="195">
        <v>0</v>
      </c>
      <c r="R214" s="195">
        <f t="shared" si="56"/>
        <v>0</v>
      </c>
      <c r="S214" s="195">
        <v>0</v>
      </c>
      <c r="T214" s="196">
        <f t="shared" si="57"/>
        <v>0</v>
      </c>
      <c r="U214" s="38"/>
      <c r="V214" s="38"/>
      <c r="W214" s="38"/>
      <c r="X214" s="38"/>
      <c r="Y214" s="38"/>
      <c r="Z214" s="38"/>
      <c r="AA214" s="38"/>
      <c r="AB214" s="38"/>
      <c r="AC214" s="38"/>
      <c r="AD214" s="38"/>
      <c r="AE214" s="38"/>
      <c r="AR214" s="197" t="s">
        <v>1206</v>
      </c>
      <c r="AT214" s="197" t="s">
        <v>533</v>
      </c>
      <c r="AU214" s="197" t="s">
        <v>85</v>
      </c>
      <c r="AY214" s="21" t="s">
        <v>525</v>
      </c>
      <c r="BE214" s="198">
        <f t="shared" si="58"/>
        <v>0</v>
      </c>
      <c r="BF214" s="198">
        <f t="shared" si="59"/>
        <v>0</v>
      </c>
      <c r="BG214" s="198">
        <f t="shared" si="60"/>
        <v>0</v>
      </c>
      <c r="BH214" s="198">
        <f t="shared" si="61"/>
        <v>0</v>
      </c>
      <c r="BI214" s="198">
        <f t="shared" si="62"/>
        <v>0</v>
      </c>
      <c r="BJ214" s="21" t="s">
        <v>85</v>
      </c>
      <c r="BK214" s="198">
        <f t="shared" si="63"/>
        <v>0</v>
      </c>
      <c r="BL214" s="21" t="s">
        <v>1206</v>
      </c>
      <c r="BM214" s="197" t="s">
        <v>2891</v>
      </c>
    </row>
    <row r="215" spans="1:65" s="2" customFormat="1" ht="16.5" customHeight="1">
      <c r="A215" s="38"/>
      <c r="B215" s="39"/>
      <c r="C215" s="186" t="s">
        <v>1728</v>
      </c>
      <c r="D215" s="186" t="s">
        <v>533</v>
      </c>
      <c r="E215" s="187" t="s">
        <v>6183</v>
      </c>
      <c r="F215" s="188" t="s">
        <v>6184</v>
      </c>
      <c r="G215" s="189" t="s">
        <v>5219</v>
      </c>
      <c r="H215" s="190">
        <v>300</v>
      </c>
      <c r="I215" s="191"/>
      <c r="J215" s="192">
        <f t="shared" si="54"/>
        <v>0</v>
      </c>
      <c r="K215" s="188" t="s">
        <v>19</v>
      </c>
      <c r="L215" s="43"/>
      <c r="M215" s="193" t="s">
        <v>19</v>
      </c>
      <c r="N215" s="194" t="s">
        <v>44</v>
      </c>
      <c r="O215" s="68"/>
      <c r="P215" s="195">
        <f t="shared" si="55"/>
        <v>0</v>
      </c>
      <c r="Q215" s="195">
        <v>0</v>
      </c>
      <c r="R215" s="195">
        <f t="shared" si="56"/>
        <v>0</v>
      </c>
      <c r="S215" s="195">
        <v>0</v>
      </c>
      <c r="T215" s="196">
        <f t="shared" si="57"/>
        <v>0</v>
      </c>
      <c r="U215" s="38"/>
      <c r="V215" s="38"/>
      <c r="W215" s="38"/>
      <c r="X215" s="38"/>
      <c r="Y215" s="38"/>
      <c r="Z215" s="38"/>
      <c r="AA215" s="38"/>
      <c r="AB215" s="38"/>
      <c r="AC215" s="38"/>
      <c r="AD215" s="38"/>
      <c r="AE215" s="38"/>
      <c r="AR215" s="197" t="s">
        <v>1206</v>
      </c>
      <c r="AT215" s="197" t="s">
        <v>533</v>
      </c>
      <c r="AU215" s="197" t="s">
        <v>85</v>
      </c>
      <c r="AY215" s="21" t="s">
        <v>525</v>
      </c>
      <c r="BE215" s="198">
        <f t="shared" si="58"/>
        <v>0</v>
      </c>
      <c r="BF215" s="198">
        <f t="shared" si="59"/>
        <v>0</v>
      </c>
      <c r="BG215" s="198">
        <f t="shared" si="60"/>
        <v>0</v>
      </c>
      <c r="BH215" s="198">
        <f t="shared" si="61"/>
        <v>0</v>
      </c>
      <c r="BI215" s="198">
        <f t="shared" si="62"/>
        <v>0</v>
      </c>
      <c r="BJ215" s="21" t="s">
        <v>85</v>
      </c>
      <c r="BK215" s="198">
        <f t="shared" si="63"/>
        <v>0</v>
      </c>
      <c r="BL215" s="21" t="s">
        <v>1206</v>
      </c>
      <c r="BM215" s="197" t="s">
        <v>2901</v>
      </c>
    </row>
    <row r="216" spans="1:65" s="2" customFormat="1" ht="16.5" customHeight="1">
      <c r="A216" s="38"/>
      <c r="B216" s="39"/>
      <c r="C216" s="186" t="s">
        <v>1739</v>
      </c>
      <c r="D216" s="186" t="s">
        <v>533</v>
      </c>
      <c r="E216" s="187" t="s">
        <v>6185</v>
      </c>
      <c r="F216" s="188" t="s">
        <v>6186</v>
      </c>
      <c r="G216" s="189" t="s">
        <v>5219</v>
      </c>
      <c r="H216" s="190">
        <v>150</v>
      </c>
      <c r="I216" s="191"/>
      <c r="J216" s="192">
        <f t="shared" si="54"/>
        <v>0</v>
      </c>
      <c r="K216" s="188" t="s">
        <v>19</v>
      </c>
      <c r="L216" s="43"/>
      <c r="M216" s="193" t="s">
        <v>19</v>
      </c>
      <c r="N216" s="194" t="s">
        <v>44</v>
      </c>
      <c r="O216" s="68"/>
      <c r="P216" s="195">
        <f t="shared" si="55"/>
        <v>0</v>
      </c>
      <c r="Q216" s="195">
        <v>0</v>
      </c>
      <c r="R216" s="195">
        <f t="shared" si="56"/>
        <v>0</v>
      </c>
      <c r="S216" s="195">
        <v>0</v>
      </c>
      <c r="T216" s="196">
        <f t="shared" si="57"/>
        <v>0</v>
      </c>
      <c r="U216" s="38"/>
      <c r="V216" s="38"/>
      <c r="W216" s="38"/>
      <c r="X216" s="38"/>
      <c r="Y216" s="38"/>
      <c r="Z216" s="38"/>
      <c r="AA216" s="38"/>
      <c r="AB216" s="38"/>
      <c r="AC216" s="38"/>
      <c r="AD216" s="38"/>
      <c r="AE216" s="38"/>
      <c r="AR216" s="197" t="s">
        <v>1206</v>
      </c>
      <c r="AT216" s="197" t="s">
        <v>533</v>
      </c>
      <c r="AU216" s="197" t="s">
        <v>85</v>
      </c>
      <c r="AY216" s="21" t="s">
        <v>525</v>
      </c>
      <c r="BE216" s="198">
        <f t="shared" si="58"/>
        <v>0</v>
      </c>
      <c r="BF216" s="198">
        <f t="shared" si="59"/>
        <v>0</v>
      </c>
      <c r="BG216" s="198">
        <f t="shared" si="60"/>
        <v>0</v>
      </c>
      <c r="BH216" s="198">
        <f t="shared" si="61"/>
        <v>0</v>
      </c>
      <c r="BI216" s="198">
        <f t="shared" si="62"/>
        <v>0</v>
      </c>
      <c r="BJ216" s="21" t="s">
        <v>85</v>
      </c>
      <c r="BK216" s="198">
        <f t="shared" si="63"/>
        <v>0</v>
      </c>
      <c r="BL216" s="21" t="s">
        <v>1206</v>
      </c>
      <c r="BM216" s="197" t="s">
        <v>2915</v>
      </c>
    </row>
    <row r="217" spans="1:65" s="2" customFormat="1" ht="16.5" customHeight="1">
      <c r="A217" s="38"/>
      <c r="B217" s="39"/>
      <c r="C217" s="186" t="s">
        <v>1743</v>
      </c>
      <c r="D217" s="186" t="s">
        <v>533</v>
      </c>
      <c r="E217" s="187" t="s">
        <v>6187</v>
      </c>
      <c r="F217" s="188" t="s">
        <v>6188</v>
      </c>
      <c r="G217" s="189" t="s">
        <v>5219</v>
      </c>
      <c r="H217" s="190">
        <v>950</v>
      </c>
      <c r="I217" s="191"/>
      <c r="J217" s="192">
        <f t="shared" si="54"/>
        <v>0</v>
      </c>
      <c r="K217" s="188" t="s">
        <v>19</v>
      </c>
      <c r="L217" s="43"/>
      <c r="M217" s="193" t="s">
        <v>19</v>
      </c>
      <c r="N217" s="194" t="s">
        <v>44</v>
      </c>
      <c r="O217" s="68"/>
      <c r="P217" s="195">
        <f t="shared" si="55"/>
        <v>0</v>
      </c>
      <c r="Q217" s="195">
        <v>0</v>
      </c>
      <c r="R217" s="195">
        <f t="shared" si="56"/>
        <v>0</v>
      </c>
      <c r="S217" s="195">
        <v>0</v>
      </c>
      <c r="T217" s="196">
        <f t="shared" si="57"/>
        <v>0</v>
      </c>
      <c r="U217" s="38"/>
      <c r="V217" s="38"/>
      <c r="W217" s="38"/>
      <c r="X217" s="38"/>
      <c r="Y217" s="38"/>
      <c r="Z217" s="38"/>
      <c r="AA217" s="38"/>
      <c r="AB217" s="38"/>
      <c r="AC217" s="38"/>
      <c r="AD217" s="38"/>
      <c r="AE217" s="38"/>
      <c r="AR217" s="197" t="s">
        <v>1206</v>
      </c>
      <c r="AT217" s="197" t="s">
        <v>533</v>
      </c>
      <c r="AU217" s="197" t="s">
        <v>85</v>
      </c>
      <c r="AY217" s="21" t="s">
        <v>525</v>
      </c>
      <c r="BE217" s="198">
        <f t="shared" si="58"/>
        <v>0</v>
      </c>
      <c r="BF217" s="198">
        <f t="shared" si="59"/>
        <v>0</v>
      </c>
      <c r="BG217" s="198">
        <f t="shared" si="60"/>
        <v>0</v>
      </c>
      <c r="BH217" s="198">
        <f t="shared" si="61"/>
        <v>0</v>
      </c>
      <c r="BI217" s="198">
        <f t="shared" si="62"/>
        <v>0</v>
      </c>
      <c r="BJ217" s="21" t="s">
        <v>85</v>
      </c>
      <c r="BK217" s="198">
        <f t="shared" si="63"/>
        <v>0</v>
      </c>
      <c r="BL217" s="21" t="s">
        <v>1206</v>
      </c>
      <c r="BM217" s="197" t="s">
        <v>2930</v>
      </c>
    </row>
    <row r="218" spans="1:65" s="2" customFormat="1" ht="16.5" customHeight="1">
      <c r="A218" s="38"/>
      <c r="B218" s="39"/>
      <c r="C218" s="186" t="s">
        <v>1749</v>
      </c>
      <c r="D218" s="186" t="s">
        <v>533</v>
      </c>
      <c r="E218" s="187" t="s">
        <v>6189</v>
      </c>
      <c r="F218" s="188" t="s">
        <v>6190</v>
      </c>
      <c r="G218" s="189" t="s">
        <v>5219</v>
      </c>
      <c r="H218" s="190">
        <v>15</v>
      </c>
      <c r="I218" s="191"/>
      <c r="J218" s="192">
        <f t="shared" si="54"/>
        <v>0</v>
      </c>
      <c r="K218" s="188" t="s">
        <v>19</v>
      </c>
      <c r="L218" s="43"/>
      <c r="M218" s="193" t="s">
        <v>19</v>
      </c>
      <c r="N218" s="194" t="s">
        <v>44</v>
      </c>
      <c r="O218" s="68"/>
      <c r="P218" s="195">
        <f t="shared" si="55"/>
        <v>0</v>
      </c>
      <c r="Q218" s="195">
        <v>0</v>
      </c>
      <c r="R218" s="195">
        <f t="shared" si="56"/>
        <v>0</v>
      </c>
      <c r="S218" s="195">
        <v>0</v>
      </c>
      <c r="T218" s="196">
        <f t="shared" si="57"/>
        <v>0</v>
      </c>
      <c r="U218" s="38"/>
      <c r="V218" s="38"/>
      <c r="W218" s="38"/>
      <c r="X218" s="38"/>
      <c r="Y218" s="38"/>
      <c r="Z218" s="38"/>
      <c r="AA218" s="38"/>
      <c r="AB218" s="38"/>
      <c r="AC218" s="38"/>
      <c r="AD218" s="38"/>
      <c r="AE218" s="38"/>
      <c r="AR218" s="197" t="s">
        <v>1206</v>
      </c>
      <c r="AT218" s="197" t="s">
        <v>533</v>
      </c>
      <c r="AU218" s="197" t="s">
        <v>85</v>
      </c>
      <c r="AY218" s="21" t="s">
        <v>525</v>
      </c>
      <c r="BE218" s="198">
        <f t="shared" si="58"/>
        <v>0</v>
      </c>
      <c r="BF218" s="198">
        <f t="shared" si="59"/>
        <v>0</v>
      </c>
      <c r="BG218" s="198">
        <f t="shared" si="60"/>
        <v>0</v>
      </c>
      <c r="BH218" s="198">
        <f t="shared" si="61"/>
        <v>0</v>
      </c>
      <c r="BI218" s="198">
        <f t="shared" si="62"/>
        <v>0</v>
      </c>
      <c r="BJ218" s="21" t="s">
        <v>85</v>
      </c>
      <c r="BK218" s="198">
        <f t="shared" si="63"/>
        <v>0</v>
      </c>
      <c r="BL218" s="21" t="s">
        <v>1206</v>
      </c>
      <c r="BM218" s="197" t="s">
        <v>2942</v>
      </c>
    </row>
    <row r="219" spans="1:65" s="2" customFormat="1" ht="16.5" customHeight="1">
      <c r="A219" s="38"/>
      <c r="B219" s="39"/>
      <c r="C219" s="186" t="s">
        <v>1763</v>
      </c>
      <c r="D219" s="186" t="s">
        <v>533</v>
      </c>
      <c r="E219" s="187" t="s">
        <v>6191</v>
      </c>
      <c r="F219" s="188" t="s">
        <v>6192</v>
      </c>
      <c r="G219" s="189" t="s">
        <v>5219</v>
      </c>
      <c r="H219" s="190">
        <v>61</v>
      </c>
      <c r="I219" s="191"/>
      <c r="J219" s="192">
        <f t="shared" si="54"/>
        <v>0</v>
      </c>
      <c r="K219" s="188" t="s">
        <v>19</v>
      </c>
      <c r="L219" s="43"/>
      <c r="M219" s="193" t="s">
        <v>19</v>
      </c>
      <c r="N219" s="194" t="s">
        <v>44</v>
      </c>
      <c r="O219" s="68"/>
      <c r="P219" s="195">
        <f t="shared" si="55"/>
        <v>0</v>
      </c>
      <c r="Q219" s="195">
        <v>0</v>
      </c>
      <c r="R219" s="195">
        <f t="shared" si="56"/>
        <v>0</v>
      </c>
      <c r="S219" s="195">
        <v>0</v>
      </c>
      <c r="T219" s="196">
        <f t="shared" si="57"/>
        <v>0</v>
      </c>
      <c r="U219" s="38"/>
      <c r="V219" s="38"/>
      <c r="W219" s="38"/>
      <c r="X219" s="38"/>
      <c r="Y219" s="38"/>
      <c r="Z219" s="38"/>
      <c r="AA219" s="38"/>
      <c r="AB219" s="38"/>
      <c r="AC219" s="38"/>
      <c r="AD219" s="38"/>
      <c r="AE219" s="38"/>
      <c r="AR219" s="197" t="s">
        <v>1206</v>
      </c>
      <c r="AT219" s="197" t="s">
        <v>533</v>
      </c>
      <c r="AU219" s="197" t="s">
        <v>85</v>
      </c>
      <c r="AY219" s="21" t="s">
        <v>525</v>
      </c>
      <c r="BE219" s="198">
        <f t="shared" si="58"/>
        <v>0</v>
      </c>
      <c r="BF219" s="198">
        <f t="shared" si="59"/>
        <v>0</v>
      </c>
      <c r="BG219" s="198">
        <f t="shared" si="60"/>
        <v>0</v>
      </c>
      <c r="BH219" s="198">
        <f t="shared" si="61"/>
        <v>0</v>
      </c>
      <c r="BI219" s="198">
        <f t="shared" si="62"/>
        <v>0</v>
      </c>
      <c r="BJ219" s="21" t="s">
        <v>85</v>
      </c>
      <c r="BK219" s="198">
        <f t="shared" si="63"/>
        <v>0</v>
      </c>
      <c r="BL219" s="21" t="s">
        <v>1206</v>
      </c>
      <c r="BM219" s="197" t="s">
        <v>2954</v>
      </c>
    </row>
    <row r="220" spans="1:65" s="2" customFormat="1" ht="16.5" customHeight="1">
      <c r="A220" s="38"/>
      <c r="B220" s="39"/>
      <c r="C220" s="186" t="s">
        <v>1768</v>
      </c>
      <c r="D220" s="186" t="s">
        <v>533</v>
      </c>
      <c r="E220" s="187" t="s">
        <v>6193</v>
      </c>
      <c r="F220" s="188" t="s">
        <v>6194</v>
      </c>
      <c r="G220" s="189" t="s">
        <v>5219</v>
      </c>
      <c r="H220" s="190">
        <v>2</v>
      </c>
      <c r="I220" s="191"/>
      <c r="J220" s="192">
        <f t="shared" si="54"/>
        <v>0</v>
      </c>
      <c r="K220" s="188" t="s">
        <v>19</v>
      </c>
      <c r="L220" s="43"/>
      <c r="M220" s="193" t="s">
        <v>19</v>
      </c>
      <c r="N220" s="194" t="s">
        <v>44</v>
      </c>
      <c r="O220" s="68"/>
      <c r="P220" s="195">
        <f t="shared" si="55"/>
        <v>0</v>
      </c>
      <c r="Q220" s="195">
        <v>0</v>
      </c>
      <c r="R220" s="195">
        <f t="shared" si="56"/>
        <v>0</v>
      </c>
      <c r="S220" s="195">
        <v>0</v>
      </c>
      <c r="T220" s="196">
        <f t="shared" si="57"/>
        <v>0</v>
      </c>
      <c r="U220" s="38"/>
      <c r="V220" s="38"/>
      <c r="W220" s="38"/>
      <c r="X220" s="38"/>
      <c r="Y220" s="38"/>
      <c r="Z220" s="38"/>
      <c r="AA220" s="38"/>
      <c r="AB220" s="38"/>
      <c r="AC220" s="38"/>
      <c r="AD220" s="38"/>
      <c r="AE220" s="38"/>
      <c r="AR220" s="197" t="s">
        <v>1206</v>
      </c>
      <c r="AT220" s="197" t="s">
        <v>533</v>
      </c>
      <c r="AU220" s="197" t="s">
        <v>85</v>
      </c>
      <c r="AY220" s="21" t="s">
        <v>525</v>
      </c>
      <c r="BE220" s="198">
        <f t="shared" si="58"/>
        <v>0</v>
      </c>
      <c r="BF220" s="198">
        <f t="shared" si="59"/>
        <v>0</v>
      </c>
      <c r="BG220" s="198">
        <f t="shared" si="60"/>
        <v>0</v>
      </c>
      <c r="BH220" s="198">
        <f t="shared" si="61"/>
        <v>0</v>
      </c>
      <c r="BI220" s="198">
        <f t="shared" si="62"/>
        <v>0</v>
      </c>
      <c r="BJ220" s="21" t="s">
        <v>85</v>
      </c>
      <c r="BK220" s="198">
        <f t="shared" si="63"/>
        <v>0</v>
      </c>
      <c r="BL220" s="21" t="s">
        <v>1206</v>
      </c>
      <c r="BM220" s="197" t="s">
        <v>2965</v>
      </c>
    </row>
    <row r="221" spans="1:65" s="2" customFormat="1" ht="16.5" customHeight="1">
      <c r="A221" s="38"/>
      <c r="B221" s="39"/>
      <c r="C221" s="186" t="s">
        <v>1779</v>
      </c>
      <c r="D221" s="186" t="s">
        <v>533</v>
      </c>
      <c r="E221" s="187" t="s">
        <v>6195</v>
      </c>
      <c r="F221" s="188" t="s">
        <v>6196</v>
      </c>
      <c r="G221" s="189" t="s">
        <v>5219</v>
      </c>
      <c r="H221" s="190">
        <v>2</v>
      </c>
      <c r="I221" s="191"/>
      <c r="J221" s="192">
        <f t="shared" si="54"/>
        <v>0</v>
      </c>
      <c r="K221" s="188" t="s">
        <v>19</v>
      </c>
      <c r="L221" s="43"/>
      <c r="M221" s="193" t="s">
        <v>19</v>
      </c>
      <c r="N221" s="194" t="s">
        <v>44</v>
      </c>
      <c r="O221" s="68"/>
      <c r="P221" s="195">
        <f t="shared" si="55"/>
        <v>0</v>
      </c>
      <c r="Q221" s="195">
        <v>0</v>
      </c>
      <c r="R221" s="195">
        <f t="shared" si="56"/>
        <v>0</v>
      </c>
      <c r="S221" s="195">
        <v>0</v>
      </c>
      <c r="T221" s="196">
        <f t="shared" si="57"/>
        <v>0</v>
      </c>
      <c r="U221" s="38"/>
      <c r="V221" s="38"/>
      <c r="W221" s="38"/>
      <c r="X221" s="38"/>
      <c r="Y221" s="38"/>
      <c r="Z221" s="38"/>
      <c r="AA221" s="38"/>
      <c r="AB221" s="38"/>
      <c r="AC221" s="38"/>
      <c r="AD221" s="38"/>
      <c r="AE221" s="38"/>
      <c r="AR221" s="197" t="s">
        <v>1206</v>
      </c>
      <c r="AT221" s="197" t="s">
        <v>533</v>
      </c>
      <c r="AU221" s="197" t="s">
        <v>85</v>
      </c>
      <c r="AY221" s="21" t="s">
        <v>525</v>
      </c>
      <c r="BE221" s="198">
        <f t="shared" si="58"/>
        <v>0</v>
      </c>
      <c r="BF221" s="198">
        <f t="shared" si="59"/>
        <v>0</v>
      </c>
      <c r="BG221" s="198">
        <f t="shared" si="60"/>
        <v>0</v>
      </c>
      <c r="BH221" s="198">
        <f t="shared" si="61"/>
        <v>0</v>
      </c>
      <c r="BI221" s="198">
        <f t="shared" si="62"/>
        <v>0</v>
      </c>
      <c r="BJ221" s="21" t="s">
        <v>85</v>
      </c>
      <c r="BK221" s="198">
        <f t="shared" si="63"/>
        <v>0</v>
      </c>
      <c r="BL221" s="21" t="s">
        <v>1206</v>
      </c>
      <c r="BM221" s="197" t="s">
        <v>2987</v>
      </c>
    </row>
    <row r="222" spans="1:65" s="2" customFormat="1" ht="16.5" customHeight="1">
      <c r="A222" s="38"/>
      <c r="B222" s="39"/>
      <c r="C222" s="186" t="s">
        <v>1785</v>
      </c>
      <c r="D222" s="186" t="s">
        <v>533</v>
      </c>
      <c r="E222" s="187" t="s">
        <v>6197</v>
      </c>
      <c r="F222" s="188" t="s">
        <v>6198</v>
      </c>
      <c r="G222" s="189" t="s">
        <v>5219</v>
      </c>
      <c r="H222" s="190">
        <v>33</v>
      </c>
      <c r="I222" s="191"/>
      <c r="J222" s="192">
        <f t="shared" si="54"/>
        <v>0</v>
      </c>
      <c r="K222" s="188" t="s">
        <v>19</v>
      </c>
      <c r="L222" s="43"/>
      <c r="M222" s="193" t="s">
        <v>19</v>
      </c>
      <c r="N222" s="194" t="s">
        <v>44</v>
      </c>
      <c r="O222" s="68"/>
      <c r="P222" s="195">
        <f t="shared" si="55"/>
        <v>0</v>
      </c>
      <c r="Q222" s="195">
        <v>0</v>
      </c>
      <c r="R222" s="195">
        <f t="shared" si="56"/>
        <v>0</v>
      </c>
      <c r="S222" s="195">
        <v>0</v>
      </c>
      <c r="T222" s="196">
        <f t="shared" si="57"/>
        <v>0</v>
      </c>
      <c r="U222" s="38"/>
      <c r="V222" s="38"/>
      <c r="W222" s="38"/>
      <c r="X222" s="38"/>
      <c r="Y222" s="38"/>
      <c r="Z222" s="38"/>
      <c r="AA222" s="38"/>
      <c r="AB222" s="38"/>
      <c r="AC222" s="38"/>
      <c r="AD222" s="38"/>
      <c r="AE222" s="38"/>
      <c r="AR222" s="197" t="s">
        <v>1206</v>
      </c>
      <c r="AT222" s="197" t="s">
        <v>533</v>
      </c>
      <c r="AU222" s="197" t="s">
        <v>85</v>
      </c>
      <c r="AY222" s="21" t="s">
        <v>525</v>
      </c>
      <c r="BE222" s="198">
        <f t="shared" si="58"/>
        <v>0</v>
      </c>
      <c r="BF222" s="198">
        <f t="shared" si="59"/>
        <v>0</v>
      </c>
      <c r="BG222" s="198">
        <f t="shared" si="60"/>
        <v>0</v>
      </c>
      <c r="BH222" s="198">
        <f t="shared" si="61"/>
        <v>0</v>
      </c>
      <c r="BI222" s="198">
        <f t="shared" si="62"/>
        <v>0</v>
      </c>
      <c r="BJ222" s="21" t="s">
        <v>85</v>
      </c>
      <c r="BK222" s="198">
        <f t="shared" si="63"/>
        <v>0</v>
      </c>
      <c r="BL222" s="21" t="s">
        <v>1206</v>
      </c>
      <c r="BM222" s="197" t="s">
        <v>2999</v>
      </c>
    </row>
    <row r="223" spans="1:65" s="2" customFormat="1" ht="16.5" customHeight="1">
      <c r="A223" s="38"/>
      <c r="B223" s="39"/>
      <c r="C223" s="186" t="s">
        <v>1793</v>
      </c>
      <c r="D223" s="186" t="s">
        <v>533</v>
      </c>
      <c r="E223" s="187" t="s">
        <v>6199</v>
      </c>
      <c r="F223" s="188" t="s">
        <v>6200</v>
      </c>
      <c r="G223" s="189" t="s">
        <v>5219</v>
      </c>
      <c r="H223" s="190">
        <v>2</v>
      </c>
      <c r="I223" s="191"/>
      <c r="J223" s="192">
        <f t="shared" si="54"/>
        <v>0</v>
      </c>
      <c r="K223" s="188" t="s">
        <v>19</v>
      </c>
      <c r="L223" s="43"/>
      <c r="M223" s="193" t="s">
        <v>19</v>
      </c>
      <c r="N223" s="194" t="s">
        <v>44</v>
      </c>
      <c r="O223" s="68"/>
      <c r="P223" s="195">
        <f t="shared" si="55"/>
        <v>0</v>
      </c>
      <c r="Q223" s="195">
        <v>0</v>
      </c>
      <c r="R223" s="195">
        <f t="shared" si="56"/>
        <v>0</v>
      </c>
      <c r="S223" s="195">
        <v>0</v>
      </c>
      <c r="T223" s="196">
        <f t="shared" si="57"/>
        <v>0</v>
      </c>
      <c r="U223" s="38"/>
      <c r="V223" s="38"/>
      <c r="W223" s="38"/>
      <c r="X223" s="38"/>
      <c r="Y223" s="38"/>
      <c r="Z223" s="38"/>
      <c r="AA223" s="38"/>
      <c r="AB223" s="38"/>
      <c r="AC223" s="38"/>
      <c r="AD223" s="38"/>
      <c r="AE223" s="38"/>
      <c r="AR223" s="197" t="s">
        <v>1206</v>
      </c>
      <c r="AT223" s="197" t="s">
        <v>533</v>
      </c>
      <c r="AU223" s="197" t="s">
        <v>85</v>
      </c>
      <c r="AY223" s="21" t="s">
        <v>525</v>
      </c>
      <c r="BE223" s="198">
        <f t="shared" si="58"/>
        <v>0</v>
      </c>
      <c r="BF223" s="198">
        <f t="shared" si="59"/>
        <v>0</v>
      </c>
      <c r="BG223" s="198">
        <f t="shared" si="60"/>
        <v>0</v>
      </c>
      <c r="BH223" s="198">
        <f t="shared" si="61"/>
        <v>0</v>
      </c>
      <c r="BI223" s="198">
        <f t="shared" si="62"/>
        <v>0</v>
      </c>
      <c r="BJ223" s="21" t="s">
        <v>85</v>
      </c>
      <c r="BK223" s="198">
        <f t="shared" si="63"/>
        <v>0</v>
      </c>
      <c r="BL223" s="21" t="s">
        <v>1206</v>
      </c>
      <c r="BM223" s="197" t="s">
        <v>3008</v>
      </c>
    </row>
    <row r="224" spans="1:65" s="2" customFormat="1" ht="16.5" customHeight="1">
      <c r="A224" s="38"/>
      <c r="B224" s="39"/>
      <c r="C224" s="186" t="s">
        <v>1798</v>
      </c>
      <c r="D224" s="186" t="s">
        <v>533</v>
      </c>
      <c r="E224" s="187" t="s">
        <v>6201</v>
      </c>
      <c r="F224" s="188" t="s">
        <v>6202</v>
      </c>
      <c r="G224" s="189" t="s">
        <v>5219</v>
      </c>
      <c r="H224" s="190">
        <v>9</v>
      </c>
      <c r="I224" s="191"/>
      <c r="J224" s="192">
        <f t="shared" si="54"/>
        <v>0</v>
      </c>
      <c r="K224" s="188" t="s">
        <v>19</v>
      </c>
      <c r="L224" s="43"/>
      <c r="M224" s="193" t="s">
        <v>19</v>
      </c>
      <c r="N224" s="194" t="s">
        <v>44</v>
      </c>
      <c r="O224" s="68"/>
      <c r="P224" s="195">
        <f t="shared" si="55"/>
        <v>0</v>
      </c>
      <c r="Q224" s="195">
        <v>0</v>
      </c>
      <c r="R224" s="195">
        <f t="shared" si="56"/>
        <v>0</v>
      </c>
      <c r="S224" s="195">
        <v>0</v>
      </c>
      <c r="T224" s="196">
        <f t="shared" si="57"/>
        <v>0</v>
      </c>
      <c r="U224" s="38"/>
      <c r="V224" s="38"/>
      <c r="W224" s="38"/>
      <c r="X224" s="38"/>
      <c r="Y224" s="38"/>
      <c r="Z224" s="38"/>
      <c r="AA224" s="38"/>
      <c r="AB224" s="38"/>
      <c r="AC224" s="38"/>
      <c r="AD224" s="38"/>
      <c r="AE224" s="38"/>
      <c r="AR224" s="197" t="s">
        <v>1206</v>
      </c>
      <c r="AT224" s="197" t="s">
        <v>533</v>
      </c>
      <c r="AU224" s="197" t="s">
        <v>85</v>
      </c>
      <c r="AY224" s="21" t="s">
        <v>525</v>
      </c>
      <c r="BE224" s="198">
        <f t="shared" si="58"/>
        <v>0</v>
      </c>
      <c r="BF224" s="198">
        <f t="shared" si="59"/>
        <v>0</v>
      </c>
      <c r="BG224" s="198">
        <f t="shared" si="60"/>
        <v>0</v>
      </c>
      <c r="BH224" s="198">
        <f t="shared" si="61"/>
        <v>0</v>
      </c>
      <c r="BI224" s="198">
        <f t="shared" si="62"/>
        <v>0</v>
      </c>
      <c r="BJ224" s="21" t="s">
        <v>85</v>
      </c>
      <c r="BK224" s="198">
        <f t="shared" si="63"/>
        <v>0</v>
      </c>
      <c r="BL224" s="21" t="s">
        <v>1206</v>
      </c>
      <c r="BM224" s="197" t="s">
        <v>3033</v>
      </c>
    </row>
    <row r="225" spans="1:65" s="2" customFormat="1" ht="24.2" customHeight="1">
      <c r="A225" s="38"/>
      <c r="B225" s="39"/>
      <c r="C225" s="186" t="s">
        <v>1804</v>
      </c>
      <c r="D225" s="186" t="s">
        <v>533</v>
      </c>
      <c r="E225" s="187" t="s">
        <v>6203</v>
      </c>
      <c r="F225" s="188" t="s">
        <v>6204</v>
      </c>
      <c r="G225" s="189" t="s">
        <v>5219</v>
      </c>
      <c r="H225" s="190">
        <v>57</v>
      </c>
      <c r="I225" s="191"/>
      <c r="J225" s="192">
        <f t="shared" si="54"/>
        <v>0</v>
      </c>
      <c r="K225" s="188" t="s">
        <v>19</v>
      </c>
      <c r="L225" s="43"/>
      <c r="M225" s="193" t="s">
        <v>19</v>
      </c>
      <c r="N225" s="194" t="s">
        <v>44</v>
      </c>
      <c r="O225" s="68"/>
      <c r="P225" s="195">
        <f t="shared" si="55"/>
        <v>0</v>
      </c>
      <c r="Q225" s="195">
        <v>0</v>
      </c>
      <c r="R225" s="195">
        <f t="shared" si="56"/>
        <v>0</v>
      </c>
      <c r="S225" s="195">
        <v>0</v>
      </c>
      <c r="T225" s="196">
        <f t="shared" si="57"/>
        <v>0</v>
      </c>
      <c r="U225" s="38"/>
      <c r="V225" s="38"/>
      <c r="W225" s="38"/>
      <c r="X225" s="38"/>
      <c r="Y225" s="38"/>
      <c r="Z225" s="38"/>
      <c r="AA225" s="38"/>
      <c r="AB225" s="38"/>
      <c r="AC225" s="38"/>
      <c r="AD225" s="38"/>
      <c r="AE225" s="38"/>
      <c r="AR225" s="197" t="s">
        <v>1206</v>
      </c>
      <c r="AT225" s="197" t="s">
        <v>533</v>
      </c>
      <c r="AU225" s="197" t="s">
        <v>85</v>
      </c>
      <c r="AY225" s="21" t="s">
        <v>525</v>
      </c>
      <c r="BE225" s="198">
        <f t="shared" si="58"/>
        <v>0</v>
      </c>
      <c r="BF225" s="198">
        <f t="shared" si="59"/>
        <v>0</v>
      </c>
      <c r="BG225" s="198">
        <f t="shared" si="60"/>
        <v>0</v>
      </c>
      <c r="BH225" s="198">
        <f t="shared" si="61"/>
        <v>0</v>
      </c>
      <c r="BI225" s="198">
        <f t="shared" si="62"/>
        <v>0</v>
      </c>
      <c r="BJ225" s="21" t="s">
        <v>85</v>
      </c>
      <c r="BK225" s="198">
        <f t="shared" si="63"/>
        <v>0</v>
      </c>
      <c r="BL225" s="21" t="s">
        <v>1206</v>
      </c>
      <c r="BM225" s="197" t="s">
        <v>3059</v>
      </c>
    </row>
    <row r="226" spans="1:65" s="2" customFormat="1" ht="16.5" customHeight="1">
      <c r="A226" s="38"/>
      <c r="B226" s="39"/>
      <c r="C226" s="186" t="s">
        <v>1810</v>
      </c>
      <c r="D226" s="186" t="s">
        <v>533</v>
      </c>
      <c r="E226" s="187" t="s">
        <v>6205</v>
      </c>
      <c r="F226" s="188" t="s">
        <v>6206</v>
      </c>
      <c r="G226" s="189" t="s">
        <v>5219</v>
      </c>
      <c r="H226" s="190">
        <v>52</v>
      </c>
      <c r="I226" s="191"/>
      <c r="J226" s="192">
        <f t="shared" si="54"/>
        <v>0</v>
      </c>
      <c r="K226" s="188" t="s">
        <v>19</v>
      </c>
      <c r="L226" s="43"/>
      <c r="M226" s="193" t="s">
        <v>19</v>
      </c>
      <c r="N226" s="194" t="s">
        <v>44</v>
      </c>
      <c r="O226" s="68"/>
      <c r="P226" s="195">
        <f t="shared" si="55"/>
        <v>0</v>
      </c>
      <c r="Q226" s="195">
        <v>0</v>
      </c>
      <c r="R226" s="195">
        <f t="shared" si="56"/>
        <v>0</v>
      </c>
      <c r="S226" s="195">
        <v>0</v>
      </c>
      <c r="T226" s="196">
        <f t="shared" si="57"/>
        <v>0</v>
      </c>
      <c r="U226" s="38"/>
      <c r="V226" s="38"/>
      <c r="W226" s="38"/>
      <c r="X226" s="38"/>
      <c r="Y226" s="38"/>
      <c r="Z226" s="38"/>
      <c r="AA226" s="38"/>
      <c r="AB226" s="38"/>
      <c r="AC226" s="38"/>
      <c r="AD226" s="38"/>
      <c r="AE226" s="38"/>
      <c r="AR226" s="197" t="s">
        <v>1206</v>
      </c>
      <c r="AT226" s="197" t="s">
        <v>533</v>
      </c>
      <c r="AU226" s="197" t="s">
        <v>85</v>
      </c>
      <c r="AY226" s="21" t="s">
        <v>525</v>
      </c>
      <c r="BE226" s="198">
        <f t="shared" si="58"/>
        <v>0</v>
      </c>
      <c r="BF226" s="198">
        <f t="shared" si="59"/>
        <v>0</v>
      </c>
      <c r="BG226" s="198">
        <f t="shared" si="60"/>
        <v>0</v>
      </c>
      <c r="BH226" s="198">
        <f t="shared" si="61"/>
        <v>0</v>
      </c>
      <c r="BI226" s="198">
        <f t="shared" si="62"/>
        <v>0</v>
      </c>
      <c r="BJ226" s="21" t="s">
        <v>85</v>
      </c>
      <c r="BK226" s="198">
        <f t="shared" si="63"/>
        <v>0</v>
      </c>
      <c r="BL226" s="21" t="s">
        <v>1206</v>
      </c>
      <c r="BM226" s="197" t="s">
        <v>3064</v>
      </c>
    </row>
    <row r="227" spans="1:65" s="2" customFormat="1" ht="16.5" customHeight="1">
      <c r="A227" s="38"/>
      <c r="B227" s="39"/>
      <c r="C227" s="186" t="s">
        <v>1815</v>
      </c>
      <c r="D227" s="186" t="s">
        <v>533</v>
      </c>
      <c r="E227" s="187" t="s">
        <v>6207</v>
      </c>
      <c r="F227" s="188" t="s">
        <v>6208</v>
      </c>
      <c r="G227" s="189" t="s">
        <v>5219</v>
      </c>
      <c r="H227" s="190">
        <v>13</v>
      </c>
      <c r="I227" s="191"/>
      <c r="J227" s="192">
        <f t="shared" si="54"/>
        <v>0</v>
      </c>
      <c r="K227" s="188" t="s">
        <v>19</v>
      </c>
      <c r="L227" s="43"/>
      <c r="M227" s="193" t="s">
        <v>19</v>
      </c>
      <c r="N227" s="194" t="s">
        <v>44</v>
      </c>
      <c r="O227" s="68"/>
      <c r="P227" s="195">
        <f t="shared" si="55"/>
        <v>0</v>
      </c>
      <c r="Q227" s="195">
        <v>0</v>
      </c>
      <c r="R227" s="195">
        <f t="shared" si="56"/>
        <v>0</v>
      </c>
      <c r="S227" s="195">
        <v>0</v>
      </c>
      <c r="T227" s="196">
        <f t="shared" si="57"/>
        <v>0</v>
      </c>
      <c r="U227" s="38"/>
      <c r="V227" s="38"/>
      <c r="W227" s="38"/>
      <c r="X227" s="38"/>
      <c r="Y227" s="38"/>
      <c r="Z227" s="38"/>
      <c r="AA227" s="38"/>
      <c r="AB227" s="38"/>
      <c r="AC227" s="38"/>
      <c r="AD227" s="38"/>
      <c r="AE227" s="38"/>
      <c r="AR227" s="197" t="s">
        <v>1206</v>
      </c>
      <c r="AT227" s="197" t="s">
        <v>533</v>
      </c>
      <c r="AU227" s="197" t="s">
        <v>85</v>
      </c>
      <c r="AY227" s="21" t="s">
        <v>525</v>
      </c>
      <c r="BE227" s="198">
        <f t="shared" si="58"/>
        <v>0</v>
      </c>
      <c r="BF227" s="198">
        <f t="shared" si="59"/>
        <v>0</v>
      </c>
      <c r="BG227" s="198">
        <f t="shared" si="60"/>
        <v>0</v>
      </c>
      <c r="BH227" s="198">
        <f t="shared" si="61"/>
        <v>0</v>
      </c>
      <c r="BI227" s="198">
        <f t="shared" si="62"/>
        <v>0</v>
      </c>
      <c r="BJ227" s="21" t="s">
        <v>85</v>
      </c>
      <c r="BK227" s="198">
        <f t="shared" si="63"/>
        <v>0</v>
      </c>
      <c r="BL227" s="21" t="s">
        <v>1206</v>
      </c>
      <c r="BM227" s="197" t="s">
        <v>3074</v>
      </c>
    </row>
    <row r="228" spans="1:65" s="2" customFormat="1" ht="16.5" customHeight="1">
      <c r="A228" s="38"/>
      <c r="B228" s="39"/>
      <c r="C228" s="186" t="s">
        <v>1820</v>
      </c>
      <c r="D228" s="186" t="s">
        <v>533</v>
      </c>
      <c r="E228" s="187" t="s">
        <v>6209</v>
      </c>
      <c r="F228" s="188" t="s">
        <v>6210</v>
      </c>
      <c r="G228" s="189" t="s">
        <v>5219</v>
      </c>
      <c r="H228" s="190">
        <v>499</v>
      </c>
      <c r="I228" s="191"/>
      <c r="J228" s="192">
        <f t="shared" ref="J228:J259" si="64">ROUND(I228*H228,2)</f>
        <v>0</v>
      </c>
      <c r="K228" s="188" t="s">
        <v>19</v>
      </c>
      <c r="L228" s="43"/>
      <c r="M228" s="193" t="s">
        <v>19</v>
      </c>
      <c r="N228" s="194" t="s">
        <v>44</v>
      </c>
      <c r="O228" s="68"/>
      <c r="P228" s="195">
        <f t="shared" ref="P228:P259" si="65">O228*H228</f>
        <v>0</v>
      </c>
      <c r="Q228" s="195">
        <v>0</v>
      </c>
      <c r="R228" s="195">
        <f t="shared" ref="R228:R259" si="66">Q228*H228</f>
        <v>0</v>
      </c>
      <c r="S228" s="195">
        <v>0</v>
      </c>
      <c r="T228" s="196">
        <f t="shared" ref="T228:T259" si="67">S228*H228</f>
        <v>0</v>
      </c>
      <c r="U228" s="38"/>
      <c r="V228" s="38"/>
      <c r="W228" s="38"/>
      <c r="X228" s="38"/>
      <c r="Y228" s="38"/>
      <c r="Z228" s="38"/>
      <c r="AA228" s="38"/>
      <c r="AB228" s="38"/>
      <c r="AC228" s="38"/>
      <c r="AD228" s="38"/>
      <c r="AE228" s="38"/>
      <c r="AR228" s="197" t="s">
        <v>1206</v>
      </c>
      <c r="AT228" s="197" t="s">
        <v>533</v>
      </c>
      <c r="AU228" s="197" t="s">
        <v>85</v>
      </c>
      <c r="AY228" s="21" t="s">
        <v>525</v>
      </c>
      <c r="BE228" s="198">
        <f t="shared" ref="BE228:BE259" si="68">IF(N228="základní",J228,0)</f>
        <v>0</v>
      </c>
      <c r="BF228" s="198">
        <f t="shared" ref="BF228:BF259" si="69">IF(N228="snížená",J228,0)</f>
        <v>0</v>
      </c>
      <c r="BG228" s="198">
        <f t="shared" ref="BG228:BG259" si="70">IF(N228="zákl. přenesená",J228,0)</f>
        <v>0</v>
      </c>
      <c r="BH228" s="198">
        <f t="shared" ref="BH228:BH259" si="71">IF(N228="sníž. přenesená",J228,0)</f>
        <v>0</v>
      </c>
      <c r="BI228" s="198">
        <f t="shared" ref="BI228:BI259" si="72">IF(N228="nulová",J228,0)</f>
        <v>0</v>
      </c>
      <c r="BJ228" s="21" t="s">
        <v>85</v>
      </c>
      <c r="BK228" s="198">
        <f t="shared" ref="BK228:BK259" si="73">ROUND(I228*H228,2)</f>
        <v>0</v>
      </c>
      <c r="BL228" s="21" t="s">
        <v>1206</v>
      </c>
      <c r="BM228" s="197" t="s">
        <v>3086</v>
      </c>
    </row>
    <row r="229" spans="1:65" s="2" customFormat="1" ht="24.2" customHeight="1">
      <c r="A229" s="38"/>
      <c r="B229" s="39"/>
      <c r="C229" s="186" t="s">
        <v>1841</v>
      </c>
      <c r="D229" s="186" t="s">
        <v>533</v>
      </c>
      <c r="E229" s="187" t="s">
        <v>6211</v>
      </c>
      <c r="F229" s="188" t="s">
        <v>6212</v>
      </c>
      <c r="G229" s="189" t="s">
        <v>5219</v>
      </c>
      <c r="H229" s="190">
        <v>2</v>
      </c>
      <c r="I229" s="191"/>
      <c r="J229" s="192">
        <f t="shared" si="64"/>
        <v>0</v>
      </c>
      <c r="K229" s="188" t="s">
        <v>19</v>
      </c>
      <c r="L229" s="43"/>
      <c r="M229" s="193" t="s">
        <v>19</v>
      </c>
      <c r="N229" s="194" t="s">
        <v>44</v>
      </c>
      <c r="O229" s="68"/>
      <c r="P229" s="195">
        <f t="shared" si="65"/>
        <v>0</v>
      </c>
      <c r="Q229" s="195">
        <v>0</v>
      </c>
      <c r="R229" s="195">
        <f t="shared" si="66"/>
        <v>0</v>
      </c>
      <c r="S229" s="195">
        <v>0</v>
      </c>
      <c r="T229" s="196">
        <f t="shared" si="67"/>
        <v>0</v>
      </c>
      <c r="U229" s="38"/>
      <c r="V229" s="38"/>
      <c r="W229" s="38"/>
      <c r="X229" s="38"/>
      <c r="Y229" s="38"/>
      <c r="Z229" s="38"/>
      <c r="AA229" s="38"/>
      <c r="AB229" s="38"/>
      <c r="AC229" s="38"/>
      <c r="AD229" s="38"/>
      <c r="AE229" s="38"/>
      <c r="AR229" s="197" t="s">
        <v>1206</v>
      </c>
      <c r="AT229" s="197" t="s">
        <v>533</v>
      </c>
      <c r="AU229" s="197" t="s">
        <v>85</v>
      </c>
      <c r="AY229" s="21" t="s">
        <v>525</v>
      </c>
      <c r="BE229" s="198">
        <f t="shared" si="68"/>
        <v>0</v>
      </c>
      <c r="BF229" s="198">
        <f t="shared" si="69"/>
        <v>0</v>
      </c>
      <c r="BG229" s="198">
        <f t="shared" si="70"/>
        <v>0</v>
      </c>
      <c r="BH229" s="198">
        <f t="shared" si="71"/>
        <v>0</v>
      </c>
      <c r="BI229" s="198">
        <f t="shared" si="72"/>
        <v>0</v>
      </c>
      <c r="BJ229" s="21" t="s">
        <v>85</v>
      </c>
      <c r="BK229" s="198">
        <f t="shared" si="73"/>
        <v>0</v>
      </c>
      <c r="BL229" s="21" t="s">
        <v>1206</v>
      </c>
      <c r="BM229" s="197" t="s">
        <v>3095</v>
      </c>
    </row>
    <row r="230" spans="1:65" s="2" customFormat="1" ht="16.5" customHeight="1">
      <c r="A230" s="38"/>
      <c r="B230" s="39"/>
      <c r="C230" s="186" t="s">
        <v>1851</v>
      </c>
      <c r="D230" s="186" t="s">
        <v>533</v>
      </c>
      <c r="E230" s="187" t="s">
        <v>6213</v>
      </c>
      <c r="F230" s="188" t="s">
        <v>6214</v>
      </c>
      <c r="G230" s="189" t="s">
        <v>5219</v>
      </c>
      <c r="H230" s="190">
        <v>1</v>
      </c>
      <c r="I230" s="191"/>
      <c r="J230" s="192">
        <f t="shared" si="64"/>
        <v>0</v>
      </c>
      <c r="K230" s="188" t="s">
        <v>19</v>
      </c>
      <c r="L230" s="43"/>
      <c r="M230" s="193" t="s">
        <v>19</v>
      </c>
      <c r="N230" s="194" t="s">
        <v>44</v>
      </c>
      <c r="O230" s="68"/>
      <c r="P230" s="195">
        <f t="shared" si="65"/>
        <v>0</v>
      </c>
      <c r="Q230" s="195">
        <v>0</v>
      </c>
      <c r="R230" s="195">
        <f t="shared" si="66"/>
        <v>0</v>
      </c>
      <c r="S230" s="195">
        <v>0</v>
      </c>
      <c r="T230" s="196">
        <f t="shared" si="67"/>
        <v>0</v>
      </c>
      <c r="U230" s="38"/>
      <c r="V230" s="38"/>
      <c r="W230" s="38"/>
      <c r="X230" s="38"/>
      <c r="Y230" s="38"/>
      <c r="Z230" s="38"/>
      <c r="AA230" s="38"/>
      <c r="AB230" s="38"/>
      <c r="AC230" s="38"/>
      <c r="AD230" s="38"/>
      <c r="AE230" s="38"/>
      <c r="AR230" s="197" t="s">
        <v>1206</v>
      </c>
      <c r="AT230" s="197" t="s">
        <v>533</v>
      </c>
      <c r="AU230" s="197" t="s">
        <v>85</v>
      </c>
      <c r="AY230" s="21" t="s">
        <v>525</v>
      </c>
      <c r="BE230" s="198">
        <f t="shared" si="68"/>
        <v>0</v>
      </c>
      <c r="BF230" s="198">
        <f t="shared" si="69"/>
        <v>0</v>
      </c>
      <c r="BG230" s="198">
        <f t="shared" si="70"/>
        <v>0</v>
      </c>
      <c r="BH230" s="198">
        <f t="shared" si="71"/>
        <v>0</v>
      </c>
      <c r="BI230" s="198">
        <f t="shared" si="72"/>
        <v>0</v>
      </c>
      <c r="BJ230" s="21" t="s">
        <v>85</v>
      </c>
      <c r="BK230" s="198">
        <f t="shared" si="73"/>
        <v>0</v>
      </c>
      <c r="BL230" s="21" t="s">
        <v>1206</v>
      </c>
      <c r="BM230" s="197" t="s">
        <v>3105</v>
      </c>
    </row>
    <row r="231" spans="1:65" s="2" customFormat="1" ht="21.75" customHeight="1">
      <c r="A231" s="38"/>
      <c r="B231" s="39"/>
      <c r="C231" s="186" t="s">
        <v>1856</v>
      </c>
      <c r="D231" s="186" t="s">
        <v>533</v>
      </c>
      <c r="E231" s="187" t="s">
        <v>6215</v>
      </c>
      <c r="F231" s="188" t="s">
        <v>6216</v>
      </c>
      <c r="G231" s="189" t="s">
        <v>5219</v>
      </c>
      <c r="H231" s="190">
        <v>18</v>
      </c>
      <c r="I231" s="191"/>
      <c r="J231" s="192">
        <f t="shared" si="64"/>
        <v>0</v>
      </c>
      <c r="K231" s="188" t="s">
        <v>19</v>
      </c>
      <c r="L231" s="43"/>
      <c r="M231" s="193" t="s">
        <v>19</v>
      </c>
      <c r="N231" s="194" t="s">
        <v>44</v>
      </c>
      <c r="O231" s="68"/>
      <c r="P231" s="195">
        <f t="shared" si="65"/>
        <v>0</v>
      </c>
      <c r="Q231" s="195">
        <v>0</v>
      </c>
      <c r="R231" s="195">
        <f t="shared" si="66"/>
        <v>0</v>
      </c>
      <c r="S231" s="195">
        <v>0</v>
      </c>
      <c r="T231" s="196">
        <f t="shared" si="67"/>
        <v>0</v>
      </c>
      <c r="U231" s="38"/>
      <c r="V231" s="38"/>
      <c r="W231" s="38"/>
      <c r="X231" s="38"/>
      <c r="Y231" s="38"/>
      <c r="Z231" s="38"/>
      <c r="AA231" s="38"/>
      <c r="AB231" s="38"/>
      <c r="AC231" s="38"/>
      <c r="AD231" s="38"/>
      <c r="AE231" s="38"/>
      <c r="AR231" s="197" t="s">
        <v>1206</v>
      </c>
      <c r="AT231" s="197" t="s">
        <v>533</v>
      </c>
      <c r="AU231" s="197" t="s">
        <v>85</v>
      </c>
      <c r="AY231" s="21" t="s">
        <v>525</v>
      </c>
      <c r="BE231" s="198">
        <f t="shared" si="68"/>
        <v>0</v>
      </c>
      <c r="BF231" s="198">
        <f t="shared" si="69"/>
        <v>0</v>
      </c>
      <c r="BG231" s="198">
        <f t="shared" si="70"/>
        <v>0</v>
      </c>
      <c r="BH231" s="198">
        <f t="shared" si="71"/>
        <v>0</v>
      </c>
      <c r="BI231" s="198">
        <f t="shared" si="72"/>
        <v>0</v>
      </c>
      <c r="BJ231" s="21" t="s">
        <v>85</v>
      </c>
      <c r="BK231" s="198">
        <f t="shared" si="73"/>
        <v>0</v>
      </c>
      <c r="BL231" s="21" t="s">
        <v>1206</v>
      </c>
      <c r="BM231" s="197" t="s">
        <v>3117</v>
      </c>
    </row>
    <row r="232" spans="1:65" s="2" customFormat="1" ht="16.5" customHeight="1">
      <c r="A232" s="38"/>
      <c r="B232" s="39"/>
      <c r="C232" s="186" t="s">
        <v>1861</v>
      </c>
      <c r="D232" s="186" t="s">
        <v>533</v>
      </c>
      <c r="E232" s="187" t="s">
        <v>6217</v>
      </c>
      <c r="F232" s="188" t="s">
        <v>6218</v>
      </c>
      <c r="G232" s="189" t="s">
        <v>5219</v>
      </c>
      <c r="H232" s="190">
        <v>2</v>
      </c>
      <c r="I232" s="191"/>
      <c r="J232" s="192">
        <f t="shared" si="64"/>
        <v>0</v>
      </c>
      <c r="K232" s="188" t="s">
        <v>19</v>
      </c>
      <c r="L232" s="43"/>
      <c r="M232" s="193" t="s">
        <v>19</v>
      </c>
      <c r="N232" s="194" t="s">
        <v>44</v>
      </c>
      <c r="O232" s="68"/>
      <c r="P232" s="195">
        <f t="shared" si="65"/>
        <v>0</v>
      </c>
      <c r="Q232" s="195">
        <v>0</v>
      </c>
      <c r="R232" s="195">
        <f t="shared" si="66"/>
        <v>0</v>
      </c>
      <c r="S232" s="195">
        <v>0</v>
      </c>
      <c r="T232" s="196">
        <f t="shared" si="67"/>
        <v>0</v>
      </c>
      <c r="U232" s="38"/>
      <c r="V232" s="38"/>
      <c r="W232" s="38"/>
      <c r="X232" s="38"/>
      <c r="Y232" s="38"/>
      <c r="Z232" s="38"/>
      <c r="AA232" s="38"/>
      <c r="AB232" s="38"/>
      <c r="AC232" s="38"/>
      <c r="AD232" s="38"/>
      <c r="AE232" s="38"/>
      <c r="AR232" s="197" t="s">
        <v>1206</v>
      </c>
      <c r="AT232" s="197" t="s">
        <v>533</v>
      </c>
      <c r="AU232" s="197" t="s">
        <v>85</v>
      </c>
      <c r="AY232" s="21" t="s">
        <v>525</v>
      </c>
      <c r="BE232" s="198">
        <f t="shared" si="68"/>
        <v>0</v>
      </c>
      <c r="BF232" s="198">
        <f t="shared" si="69"/>
        <v>0</v>
      </c>
      <c r="BG232" s="198">
        <f t="shared" si="70"/>
        <v>0</v>
      </c>
      <c r="BH232" s="198">
        <f t="shared" si="71"/>
        <v>0</v>
      </c>
      <c r="BI232" s="198">
        <f t="shared" si="72"/>
        <v>0</v>
      </c>
      <c r="BJ232" s="21" t="s">
        <v>85</v>
      </c>
      <c r="BK232" s="198">
        <f t="shared" si="73"/>
        <v>0</v>
      </c>
      <c r="BL232" s="21" t="s">
        <v>1206</v>
      </c>
      <c r="BM232" s="197" t="s">
        <v>3131</v>
      </c>
    </row>
    <row r="233" spans="1:65" s="2" customFormat="1" ht="21.75" customHeight="1">
      <c r="A233" s="38"/>
      <c r="B233" s="39"/>
      <c r="C233" s="186" t="s">
        <v>1866</v>
      </c>
      <c r="D233" s="186" t="s">
        <v>533</v>
      </c>
      <c r="E233" s="187" t="s">
        <v>6219</v>
      </c>
      <c r="F233" s="188" t="s">
        <v>6220</v>
      </c>
      <c r="G233" s="189" t="s">
        <v>5219</v>
      </c>
      <c r="H233" s="190">
        <v>16</v>
      </c>
      <c r="I233" s="191"/>
      <c r="J233" s="192">
        <f t="shared" si="64"/>
        <v>0</v>
      </c>
      <c r="K233" s="188" t="s">
        <v>19</v>
      </c>
      <c r="L233" s="43"/>
      <c r="M233" s="193" t="s">
        <v>19</v>
      </c>
      <c r="N233" s="194" t="s">
        <v>44</v>
      </c>
      <c r="O233" s="68"/>
      <c r="P233" s="195">
        <f t="shared" si="65"/>
        <v>0</v>
      </c>
      <c r="Q233" s="195">
        <v>0</v>
      </c>
      <c r="R233" s="195">
        <f t="shared" si="66"/>
        <v>0</v>
      </c>
      <c r="S233" s="195">
        <v>0</v>
      </c>
      <c r="T233" s="196">
        <f t="shared" si="67"/>
        <v>0</v>
      </c>
      <c r="U233" s="38"/>
      <c r="V233" s="38"/>
      <c r="W233" s="38"/>
      <c r="X233" s="38"/>
      <c r="Y233" s="38"/>
      <c r="Z233" s="38"/>
      <c r="AA233" s="38"/>
      <c r="AB233" s="38"/>
      <c r="AC233" s="38"/>
      <c r="AD233" s="38"/>
      <c r="AE233" s="38"/>
      <c r="AR233" s="197" t="s">
        <v>1206</v>
      </c>
      <c r="AT233" s="197" t="s">
        <v>533</v>
      </c>
      <c r="AU233" s="197" t="s">
        <v>85</v>
      </c>
      <c r="AY233" s="21" t="s">
        <v>525</v>
      </c>
      <c r="BE233" s="198">
        <f t="shared" si="68"/>
        <v>0</v>
      </c>
      <c r="BF233" s="198">
        <f t="shared" si="69"/>
        <v>0</v>
      </c>
      <c r="BG233" s="198">
        <f t="shared" si="70"/>
        <v>0</v>
      </c>
      <c r="BH233" s="198">
        <f t="shared" si="71"/>
        <v>0</v>
      </c>
      <c r="BI233" s="198">
        <f t="shared" si="72"/>
        <v>0</v>
      </c>
      <c r="BJ233" s="21" t="s">
        <v>85</v>
      </c>
      <c r="BK233" s="198">
        <f t="shared" si="73"/>
        <v>0</v>
      </c>
      <c r="BL233" s="21" t="s">
        <v>1206</v>
      </c>
      <c r="BM233" s="197" t="s">
        <v>3143</v>
      </c>
    </row>
    <row r="234" spans="1:65" s="2" customFormat="1" ht="21.75" customHeight="1">
      <c r="A234" s="38"/>
      <c r="B234" s="39"/>
      <c r="C234" s="186" t="s">
        <v>1938</v>
      </c>
      <c r="D234" s="186" t="s">
        <v>533</v>
      </c>
      <c r="E234" s="187" t="s">
        <v>6221</v>
      </c>
      <c r="F234" s="188" t="s">
        <v>6222</v>
      </c>
      <c r="G234" s="189" t="s">
        <v>5219</v>
      </c>
      <c r="H234" s="190">
        <v>27</v>
      </c>
      <c r="I234" s="191"/>
      <c r="J234" s="192">
        <f t="shared" si="64"/>
        <v>0</v>
      </c>
      <c r="K234" s="188" t="s">
        <v>19</v>
      </c>
      <c r="L234" s="43"/>
      <c r="M234" s="193" t="s">
        <v>19</v>
      </c>
      <c r="N234" s="194" t="s">
        <v>44</v>
      </c>
      <c r="O234" s="68"/>
      <c r="P234" s="195">
        <f t="shared" si="65"/>
        <v>0</v>
      </c>
      <c r="Q234" s="195">
        <v>0</v>
      </c>
      <c r="R234" s="195">
        <f t="shared" si="66"/>
        <v>0</v>
      </c>
      <c r="S234" s="195">
        <v>0</v>
      </c>
      <c r="T234" s="196">
        <f t="shared" si="67"/>
        <v>0</v>
      </c>
      <c r="U234" s="38"/>
      <c r="V234" s="38"/>
      <c r="W234" s="38"/>
      <c r="X234" s="38"/>
      <c r="Y234" s="38"/>
      <c r="Z234" s="38"/>
      <c r="AA234" s="38"/>
      <c r="AB234" s="38"/>
      <c r="AC234" s="38"/>
      <c r="AD234" s="38"/>
      <c r="AE234" s="38"/>
      <c r="AR234" s="197" t="s">
        <v>1206</v>
      </c>
      <c r="AT234" s="197" t="s">
        <v>533</v>
      </c>
      <c r="AU234" s="197" t="s">
        <v>85</v>
      </c>
      <c r="AY234" s="21" t="s">
        <v>525</v>
      </c>
      <c r="BE234" s="198">
        <f t="shared" si="68"/>
        <v>0</v>
      </c>
      <c r="BF234" s="198">
        <f t="shared" si="69"/>
        <v>0</v>
      </c>
      <c r="BG234" s="198">
        <f t="shared" si="70"/>
        <v>0</v>
      </c>
      <c r="BH234" s="198">
        <f t="shared" si="71"/>
        <v>0</v>
      </c>
      <c r="BI234" s="198">
        <f t="shared" si="72"/>
        <v>0</v>
      </c>
      <c r="BJ234" s="21" t="s">
        <v>85</v>
      </c>
      <c r="BK234" s="198">
        <f t="shared" si="73"/>
        <v>0</v>
      </c>
      <c r="BL234" s="21" t="s">
        <v>1206</v>
      </c>
      <c r="BM234" s="197" t="s">
        <v>3158</v>
      </c>
    </row>
    <row r="235" spans="1:65" s="2" customFormat="1" ht="21.75" customHeight="1">
      <c r="A235" s="38"/>
      <c r="B235" s="39"/>
      <c r="C235" s="186" t="s">
        <v>2195</v>
      </c>
      <c r="D235" s="186" t="s">
        <v>533</v>
      </c>
      <c r="E235" s="187" t="s">
        <v>6223</v>
      </c>
      <c r="F235" s="188" t="s">
        <v>6224</v>
      </c>
      <c r="G235" s="189" t="s">
        <v>5219</v>
      </c>
      <c r="H235" s="190">
        <v>40</v>
      </c>
      <c r="I235" s="191"/>
      <c r="J235" s="192">
        <f t="shared" si="64"/>
        <v>0</v>
      </c>
      <c r="K235" s="188" t="s">
        <v>19</v>
      </c>
      <c r="L235" s="43"/>
      <c r="M235" s="193" t="s">
        <v>19</v>
      </c>
      <c r="N235" s="194" t="s">
        <v>44</v>
      </c>
      <c r="O235" s="68"/>
      <c r="P235" s="195">
        <f t="shared" si="65"/>
        <v>0</v>
      </c>
      <c r="Q235" s="195">
        <v>0</v>
      </c>
      <c r="R235" s="195">
        <f t="shared" si="66"/>
        <v>0</v>
      </c>
      <c r="S235" s="195">
        <v>0</v>
      </c>
      <c r="T235" s="196">
        <f t="shared" si="67"/>
        <v>0</v>
      </c>
      <c r="U235" s="38"/>
      <c r="V235" s="38"/>
      <c r="W235" s="38"/>
      <c r="X235" s="38"/>
      <c r="Y235" s="38"/>
      <c r="Z235" s="38"/>
      <c r="AA235" s="38"/>
      <c r="AB235" s="38"/>
      <c r="AC235" s="38"/>
      <c r="AD235" s="38"/>
      <c r="AE235" s="38"/>
      <c r="AR235" s="197" t="s">
        <v>1206</v>
      </c>
      <c r="AT235" s="197" t="s">
        <v>533</v>
      </c>
      <c r="AU235" s="197" t="s">
        <v>85</v>
      </c>
      <c r="AY235" s="21" t="s">
        <v>525</v>
      </c>
      <c r="BE235" s="198">
        <f t="shared" si="68"/>
        <v>0</v>
      </c>
      <c r="BF235" s="198">
        <f t="shared" si="69"/>
        <v>0</v>
      </c>
      <c r="BG235" s="198">
        <f t="shared" si="70"/>
        <v>0</v>
      </c>
      <c r="BH235" s="198">
        <f t="shared" si="71"/>
        <v>0</v>
      </c>
      <c r="BI235" s="198">
        <f t="shared" si="72"/>
        <v>0</v>
      </c>
      <c r="BJ235" s="21" t="s">
        <v>85</v>
      </c>
      <c r="BK235" s="198">
        <f t="shared" si="73"/>
        <v>0</v>
      </c>
      <c r="BL235" s="21" t="s">
        <v>1206</v>
      </c>
      <c r="BM235" s="197" t="s">
        <v>3169</v>
      </c>
    </row>
    <row r="236" spans="1:65" s="2" customFormat="1" ht="21.75" customHeight="1">
      <c r="A236" s="38"/>
      <c r="B236" s="39"/>
      <c r="C236" s="186" t="s">
        <v>2203</v>
      </c>
      <c r="D236" s="186" t="s">
        <v>533</v>
      </c>
      <c r="E236" s="187" t="s">
        <v>6225</v>
      </c>
      <c r="F236" s="188" t="s">
        <v>6226</v>
      </c>
      <c r="G236" s="189" t="s">
        <v>5219</v>
      </c>
      <c r="H236" s="190">
        <v>20</v>
      </c>
      <c r="I236" s="191"/>
      <c r="J236" s="192">
        <f t="shared" si="64"/>
        <v>0</v>
      </c>
      <c r="K236" s="188" t="s">
        <v>19</v>
      </c>
      <c r="L236" s="43"/>
      <c r="M236" s="193" t="s">
        <v>19</v>
      </c>
      <c r="N236" s="194" t="s">
        <v>44</v>
      </c>
      <c r="O236" s="68"/>
      <c r="P236" s="195">
        <f t="shared" si="65"/>
        <v>0</v>
      </c>
      <c r="Q236" s="195">
        <v>0</v>
      </c>
      <c r="R236" s="195">
        <f t="shared" si="66"/>
        <v>0</v>
      </c>
      <c r="S236" s="195">
        <v>0</v>
      </c>
      <c r="T236" s="196">
        <f t="shared" si="67"/>
        <v>0</v>
      </c>
      <c r="U236" s="38"/>
      <c r="V236" s="38"/>
      <c r="W236" s="38"/>
      <c r="X236" s="38"/>
      <c r="Y236" s="38"/>
      <c r="Z236" s="38"/>
      <c r="AA236" s="38"/>
      <c r="AB236" s="38"/>
      <c r="AC236" s="38"/>
      <c r="AD236" s="38"/>
      <c r="AE236" s="38"/>
      <c r="AR236" s="197" t="s">
        <v>1206</v>
      </c>
      <c r="AT236" s="197" t="s">
        <v>533</v>
      </c>
      <c r="AU236" s="197" t="s">
        <v>85</v>
      </c>
      <c r="AY236" s="21" t="s">
        <v>525</v>
      </c>
      <c r="BE236" s="198">
        <f t="shared" si="68"/>
        <v>0</v>
      </c>
      <c r="BF236" s="198">
        <f t="shared" si="69"/>
        <v>0</v>
      </c>
      <c r="BG236" s="198">
        <f t="shared" si="70"/>
        <v>0</v>
      </c>
      <c r="BH236" s="198">
        <f t="shared" si="71"/>
        <v>0</v>
      </c>
      <c r="BI236" s="198">
        <f t="shared" si="72"/>
        <v>0</v>
      </c>
      <c r="BJ236" s="21" t="s">
        <v>85</v>
      </c>
      <c r="BK236" s="198">
        <f t="shared" si="73"/>
        <v>0</v>
      </c>
      <c r="BL236" s="21" t="s">
        <v>1206</v>
      </c>
      <c r="BM236" s="197" t="s">
        <v>3178</v>
      </c>
    </row>
    <row r="237" spans="1:65" s="2" customFormat="1" ht="21.75" customHeight="1">
      <c r="A237" s="38"/>
      <c r="B237" s="39"/>
      <c r="C237" s="186" t="s">
        <v>2209</v>
      </c>
      <c r="D237" s="186" t="s">
        <v>533</v>
      </c>
      <c r="E237" s="187" t="s">
        <v>6227</v>
      </c>
      <c r="F237" s="188" t="s">
        <v>6228</v>
      </c>
      <c r="G237" s="189" t="s">
        <v>5219</v>
      </c>
      <c r="H237" s="190">
        <v>80</v>
      </c>
      <c r="I237" s="191"/>
      <c r="J237" s="192">
        <f t="shared" si="64"/>
        <v>0</v>
      </c>
      <c r="K237" s="188" t="s">
        <v>19</v>
      </c>
      <c r="L237" s="43"/>
      <c r="M237" s="193" t="s">
        <v>19</v>
      </c>
      <c r="N237" s="194" t="s">
        <v>44</v>
      </c>
      <c r="O237" s="68"/>
      <c r="P237" s="195">
        <f t="shared" si="65"/>
        <v>0</v>
      </c>
      <c r="Q237" s="195">
        <v>0</v>
      </c>
      <c r="R237" s="195">
        <f t="shared" si="66"/>
        <v>0</v>
      </c>
      <c r="S237" s="195">
        <v>0</v>
      </c>
      <c r="T237" s="196">
        <f t="shared" si="67"/>
        <v>0</v>
      </c>
      <c r="U237" s="38"/>
      <c r="V237" s="38"/>
      <c r="W237" s="38"/>
      <c r="X237" s="38"/>
      <c r="Y237" s="38"/>
      <c r="Z237" s="38"/>
      <c r="AA237" s="38"/>
      <c r="AB237" s="38"/>
      <c r="AC237" s="38"/>
      <c r="AD237" s="38"/>
      <c r="AE237" s="38"/>
      <c r="AR237" s="197" t="s">
        <v>1206</v>
      </c>
      <c r="AT237" s="197" t="s">
        <v>533</v>
      </c>
      <c r="AU237" s="197" t="s">
        <v>85</v>
      </c>
      <c r="AY237" s="21" t="s">
        <v>525</v>
      </c>
      <c r="BE237" s="198">
        <f t="shared" si="68"/>
        <v>0</v>
      </c>
      <c r="BF237" s="198">
        <f t="shared" si="69"/>
        <v>0</v>
      </c>
      <c r="BG237" s="198">
        <f t="shared" si="70"/>
        <v>0</v>
      </c>
      <c r="BH237" s="198">
        <f t="shared" si="71"/>
        <v>0</v>
      </c>
      <c r="BI237" s="198">
        <f t="shared" si="72"/>
        <v>0</v>
      </c>
      <c r="BJ237" s="21" t="s">
        <v>85</v>
      </c>
      <c r="BK237" s="198">
        <f t="shared" si="73"/>
        <v>0</v>
      </c>
      <c r="BL237" s="21" t="s">
        <v>1206</v>
      </c>
      <c r="BM237" s="197" t="s">
        <v>3187</v>
      </c>
    </row>
    <row r="238" spans="1:65" s="2" customFormat="1" ht="21.75" customHeight="1">
      <c r="A238" s="38"/>
      <c r="B238" s="39"/>
      <c r="C238" s="186" t="s">
        <v>2214</v>
      </c>
      <c r="D238" s="186" t="s">
        <v>533</v>
      </c>
      <c r="E238" s="187" t="s">
        <v>6229</v>
      </c>
      <c r="F238" s="188" t="s">
        <v>6230</v>
      </c>
      <c r="G238" s="189" t="s">
        <v>5219</v>
      </c>
      <c r="H238" s="190">
        <v>6</v>
      </c>
      <c r="I238" s="191"/>
      <c r="J238" s="192">
        <f t="shared" si="64"/>
        <v>0</v>
      </c>
      <c r="K238" s="188" t="s">
        <v>19</v>
      </c>
      <c r="L238" s="43"/>
      <c r="M238" s="193" t="s">
        <v>19</v>
      </c>
      <c r="N238" s="194" t="s">
        <v>44</v>
      </c>
      <c r="O238" s="68"/>
      <c r="P238" s="195">
        <f t="shared" si="65"/>
        <v>0</v>
      </c>
      <c r="Q238" s="195">
        <v>0</v>
      </c>
      <c r="R238" s="195">
        <f t="shared" si="66"/>
        <v>0</v>
      </c>
      <c r="S238" s="195">
        <v>0</v>
      </c>
      <c r="T238" s="196">
        <f t="shared" si="67"/>
        <v>0</v>
      </c>
      <c r="U238" s="38"/>
      <c r="V238" s="38"/>
      <c r="W238" s="38"/>
      <c r="X238" s="38"/>
      <c r="Y238" s="38"/>
      <c r="Z238" s="38"/>
      <c r="AA238" s="38"/>
      <c r="AB238" s="38"/>
      <c r="AC238" s="38"/>
      <c r="AD238" s="38"/>
      <c r="AE238" s="38"/>
      <c r="AR238" s="197" t="s">
        <v>1206</v>
      </c>
      <c r="AT238" s="197" t="s">
        <v>533</v>
      </c>
      <c r="AU238" s="197" t="s">
        <v>85</v>
      </c>
      <c r="AY238" s="21" t="s">
        <v>525</v>
      </c>
      <c r="BE238" s="198">
        <f t="shared" si="68"/>
        <v>0</v>
      </c>
      <c r="BF238" s="198">
        <f t="shared" si="69"/>
        <v>0</v>
      </c>
      <c r="BG238" s="198">
        <f t="shared" si="70"/>
        <v>0</v>
      </c>
      <c r="BH238" s="198">
        <f t="shared" si="71"/>
        <v>0</v>
      </c>
      <c r="BI238" s="198">
        <f t="shared" si="72"/>
        <v>0</v>
      </c>
      <c r="BJ238" s="21" t="s">
        <v>85</v>
      </c>
      <c r="BK238" s="198">
        <f t="shared" si="73"/>
        <v>0</v>
      </c>
      <c r="BL238" s="21" t="s">
        <v>1206</v>
      </c>
      <c r="BM238" s="197" t="s">
        <v>3198</v>
      </c>
    </row>
    <row r="239" spans="1:65" s="2" customFormat="1" ht="24.2" customHeight="1">
      <c r="A239" s="38"/>
      <c r="B239" s="39"/>
      <c r="C239" s="186" t="s">
        <v>2219</v>
      </c>
      <c r="D239" s="186" t="s">
        <v>533</v>
      </c>
      <c r="E239" s="187" t="s">
        <v>6231</v>
      </c>
      <c r="F239" s="188" t="s">
        <v>6232</v>
      </c>
      <c r="G239" s="189" t="s">
        <v>5219</v>
      </c>
      <c r="H239" s="190">
        <v>12</v>
      </c>
      <c r="I239" s="191"/>
      <c r="J239" s="192">
        <f t="shared" si="64"/>
        <v>0</v>
      </c>
      <c r="K239" s="188" t="s">
        <v>19</v>
      </c>
      <c r="L239" s="43"/>
      <c r="M239" s="193" t="s">
        <v>19</v>
      </c>
      <c r="N239" s="194" t="s">
        <v>44</v>
      </c>
      <c r="O239" s="68"/>
      <c r="P239" s="195">
        <f t="shared" si="65"/>
        <v>0</v>
      </c>
      <c r="Q239" s="195">
        <v>0</v>
      </c>
      <c r="R239" s="195">
        <f t="shared" si="66"/>
        <v>0</v>
      </c>
      <c r="S239" s="195">
        <v>0</v>
      </c>
      <c r="T239" s="196">
        <f t="shared" si="67"/>
        <v>0</v>
      </c>
      <c r="U239" s="38"/>
      <c r="V239" s="38"/>
      <c r="W239" s="38"/>
      <c r="X239" s="38"/>
      <c r="Y239" s="38"/>
      <c r="Z239" s="38"/>
      <c r="AA239" s="38"/>
      <c r="AB239" s="38"/>
      <c r="AC239" s="38"/>
      <c r="AD239" s="38"/>
      <c r="AE239" s="38"/>
      <c r="AR239" s="197" t="s">
        <v>1206</v>
      </c>
      <c r="AT239" s="197" t="s">
        <v>533</v>
      </c>
      <c r="AU239" s="197" t="s">
        <v>85</v>
      </c>
      <c r="AY239" s="21" t="s">
        <v>525</v>
      </c>
      <c r="BE239" s="198">
        <f t="shared" si="68"/>
        <v>0</v>
      </c>
      <c r="BF239" s="198">
        <f t="shared" si="69"/>
        <v>0</v>
      </c>
      <c r="BG239" s="198">
        <f t="shared" si="70"/>
        <v>0</v>
      </c>
      <c r="BH239" s="198">
        <f t="shared" si="71"/>
        <v>0</v>
      </c>
      <c r="BI239" s="198">
        <f t="shared" si="72"/>
        <v>0</v>
      </c>
      <c r="BJ239" s="21" t="s">
        <v>85</v>
      </c>
      <c r="BK239" s="198">
        <f t="shared" si="73"/>
        <v>0</v>
      </c>
      <c r="BL239" s="21" t="s">
        <v>1206</v>
      </c>
      <c r="BM239" s="197" t="s">
        <v>3209</v>
      </c>
    </row>
    <row r="240" spans="1:65" s="2" customFormat="1" ht="21.75" customHeight="1">
      <c r="A240" s="38"/>
      <c r="B240" s="39"/>
      <c r="C240" s="186" t="s">
        <v>2226</v>
      </c>
      <c r="D240" s="186" t="s">
        <v>533</v>
      </c>
      <c r="E240" s="187" t="s">
        <v>6233</v>
      </c>
      <c r="F240" s="188" t="s">
        <v>6234</v>
      </c>
      <c r="G240" s="189" t="s">
        <v>5219</v>
      </c>
      <c r="H240" s="190">
        <v>9</v>
      </c>
      <c r="I240" s="191"/>
      <c r="J240" s="192">
        <f t="shared" si="64"/>
        <v>0</v>
      </c>
      <c r="K240" s="188" t="s">
        <v>19</v>
      </c>
      <c r="L240" s="43"/>
      <c r="M240" s="193" t="s">
        <v>19</v>
      </c>
      <c r="N240" s="194" t="s">
        <v>44</v>
      </c>
      <c r="O240" s="68"/>
      <c r="P240" s="195">
        <f t="shared" si="65"/>
        <v>0</v>
      </c>
      <c r="Q240" s="195">
        <v>0</v>
      </c>
      <c r="R240" s="195">
        <f t="shared" si="66"/>
        <v>0</v>
      </c>
      <c r="S240" s="195">
        <v>0</v>
      </c>
      <c r="T240" s="196">
        <f t="shared" si="67"/>
        <v>0</v>
      </c>
      <c r="U240" s="38"/>
      <c r="V240" s="38"/>
      <c r="W240" s="38"/>
      <c r="X240" s="38"/>
      <c r="Y240" s="38"/>
      <c r="Z240" s="38"/>
      <c r="AA240" s="38"/>
      <c r="AB240" s="38"/>
      <c r="AC240" s="38"/>
      <c r="AD240" s="38"/>
      <c r="AE240" s="38"/>
      <c r="AR240" s="197" t="s">
        <v>1206</v>
      </c>
      <c r="AT240" s="197" t="s">
        <v>533</v>
      </c>
      <c r="AU240" s="197" t="s">
        <v>85</v>
      </c>
      <c r="AY240" s="21" t="s">
        <v>525</v>
      </c>
      <c r="BE240" s="198">
        <f t="shared" si="68"/>
        <v>0</v>
      </c>
      <c r="BF240" s="198">
        <f t="shared" si="69"/>
        <v>0</v>
      </c>
      <c r="BG240" s="198">
        <f t="shared" si="70"/>
        <v>0</v>
      </c>
      <c r="BH240" s="198">
        <f t="shared" si="71"/>
        <v>0</v>
      </c>
      <c r="BI240" s="198">
        <f t="shared" si="72"/>
        <v>0</v>
      </c>
      <c r="BJ240" s="21" t="s">
        <v>85</v>
      </c>
      <c r="BK240" s="198">
        <f t="shared" si="73"/>
        <v>0</v>
      </c>
      <c r="BL240" s="21" t="s">
        <v>1206</v>
      </c>
      <c r="BM240" s="197" t="s">
        <v>3222</v>
      </c>
    </row>
    <row r="241" spans="1:65" s="2" customFormat="1" ht="21.75" customHeight="1">
      <c r="A241" s="38"/>
      <c r="B241" s="39"/>
      <c r="C241" s="186" t="s">
        <v>2231</v>
      </c>
      <c r="D241" s="186" t="s">
        <v>533</v>
      </c>
      <c r="E241" s="187" t="s">
        <v>6235</v>
      </c>
      <c r="F241" s="188" t="s">
        <v>6236</v>
      </c>
      <c r="G241" s="189" t="s">
        <v>5219</v>
      </c>
      <c r="H241" s="190">
        <v>2</v>
      </c>
      <c r="I241" s="191"/>
      <c r="J241" s="192">
        <f t="shared" si="64"/>
        <v>0</v>
      </c>
      <c r="K241" s="188" t="s">
        <v>19</v>
      </c>
      <c r="L241" s="43"/>
      <c r="M241" s="193" t="s">
        <v>19</v>
      </c>
      <c r="N241" s="194" t="s">
        <v>44</v>
      </c>
      <c r="O241" s="68"/>
      <c r="P241" s="195">
        <f t="shared" si="65"/>
        <v>0</v>
      </c>
      <c r="Q241" s="195">
        <v>0</v>
      </c>
      <c r="R241" s="195">
        <f t="shared" si="66"/>
        <v>0</v>
      </c>
      <c r="S241" s="195">
        <v>0</v>
      </c>
      <c r="T241" s="196">
        <f t="shared" si="67"/>
        <v>0</v>
      </c>
      <c r="U241" s="38"/>
      <c r="V241" s="38"/>
      <c r="W241" s="38"/>
      <c r="X241" s="38"/>
      <c r="Y241" s="38"/>
      <c r="Z241" s="38"/>
      <c r="AA241" s="38"/>
      <c r="AB241" s="38"/>
      <c r="AC241" s="38"/>
      <c r="AD241" s="38"/>
      <c r="AE241" s="38"/>
      <c r="AR241" s="197" t="s">
        <v>1206</v>
      </c>
      <c r="AT241" s="197" t="s">
        <v>533</v>
      </c>
      <c r="AU241" s="197" t="s">
        <v>85</v>
      </c>
      <c r="AY241" s="21" t="s">
        <v>525</v>
      </c>
      <c r="BE241" s="198">
        <f t="shared" si="68"/>
        <v>0</v>
      </c>
      <c r="BF241" s="198">
        <f t="shared" si="69"/>
        <v>0</v>
      </c>
      <c r="BG241" s="198">
        <f t="shared" si="70"/>
        <v>0</v>
      </c>
      <c r="BH241" s="198">
        <f t="shared" si="71"/>
        <v>0</v>
      </c>
      <c r="BI241" s="198">
        <f t="shared" si="72"/>
        <v>0</v>
      </c>
      <c r="BJ241" s="21" t="s">
        <v>85</v>
      </c>
      <c r="BK241" s="198">
        <f t="shared" si="73"/>
        <v>0</v>
      </c>
      <c r="BL241" s="21" t="s">
        <v>1206</v>
      </c>
      <c r="BM241" s="197" t="s">
        <v>3238</v>
      </c>
    </row>
    <row r="242" spans="1:65" s="2" customFormat="1" ht="21.75" customHeight="1">
      <c r="A242" s="38"/>
      <c r="B242" s="39"/>
      <c r="C242" s="186" t="s">
        <v>2236</v>
      </c>
      <c r="D242" s="186" t="s">
        <v>533</v>
      </c>
      <c r="E242" s="187" t="s">
        <v>6237</v>
      </c>
      <c r="F242" s="188" t="s">
        <v>6238</v>
      </c>
      <c r="G242" s="189" t="s">
        <v>5219</v>
      </c>
      <c r="H242" s="190">
        <v>4</v>
      </c>
      <c r="I242" s="191"/>
      <c r="J242" s="192">
        <f t="shared" si="64"/>
        <v>0</v>
      </c>
      <c r="K242" s="188" t="s">
        <v>19</v>
      </c>
      <c r="L242" s="43"/>
      <c r="M242" s="193" t="s">
        <v>19</v>
      </c>
      <c r="N242" s="194" t="s">
        <v>44</v>
      </c>
      <c r="O242" s="68"/>
      <c r="P242" s="195">
        <f t="shared" si="65"/>
        <v>0</v>
      </c>
      <c r="Q242" s="195">
        <v>0</v>
      </c>
      <c r="R242" s="195">
        <f t="shared" si="66"/>
        <v>0</v>
      </c>
      <c r="S242" s="195">
        <v>0</v>
      </c>
      <c r="T242" s="196">
        <f t="shared" si="67"/>
        <v>0</v>
      </c>
      <c r="U242" s="38"/>
      <c r="V242" s="38"/>
      <c r="W242" s="38"/>
      <c r="X242" s="38"/>
      <c r="Y242" s="38"/>
      <c r="Z242" s="38"/>
      <c r="AA242" s="38"/>
      <c r="AB242" s="38"/>
      <c r="AC242" s="38"/>
      <c r="AD242" s="38"/>
      <c r="AE242" s="38"/>
      <c r="AR242" s="197" t="s">
        <v>1206</v>
      </c>
      <c r="AT242" s="197" t="s">
        <v>533</v>
      </c>
      <c r="AU242" s="197" t="s">
        <v>85</v>
      </c>
      <c r="AY242" s="21" t="s">
        <v>525</v>
      </c>
      <c r="BE242" s="198">
        <f t="shared" si="68"/>
        <v>0</v>
      </c>
      <c r="BF242" s="198">
        <f t="shared" si="69"/>
        <v>0</v>
      </c>
      <c r="BG242" s="198">
        <f t="shared" si="70"/>
        <v>0</v>
      </c>
      <c r="BH242" s="198">
        <f t="shared" si="71"/>
        <v>0</v>
      </c>
      <c r="BI242" s="198">
        <f t="shared" si="72"/>
        <v>0</v>
      </c>
      <c r="BJ242" s="21" t="s">
        <v>85</v>
      </c>
      <c r="BK242" s="198">
        <f t="shared" si="73"/>
        <v>0</v>
      </c>
      <c r="BL242" s="21" t="s">
        <v>1206</v>
      </c>
      <c r="BM242" s="197" t="s">
        <v>3249</v>
      </c>
    </row>
    <row r="243" spans="1:65" s="2" customFormat="1" ht="21.75" customHeight="1">
      <c r="A243" s="38"/>
      <c r="B243" s="39"/>
      <c r="C243" s="186" t="s">
        <v>2242</v>
      </c>
      <c r="D243" s="186" t="s">
        <v>533</v>
      </c>
      <c r="E243" s="187" t="s">
        <v>6239</v>
      </c>
      <c r="F243" s="188" t="s">
        <v>6240</v>
      </c>
      <c r="G243" s="189" t="s">
        <v>5219</v>
      </c>
      <c r="H243" s="190">
        <v>12</v>
      </c>
      <c r="I243" s="191"/>
      <c r="J243" s="192">
        <f t="shared" si="64"/>
        <v>0</v>
      </c>
      <c r="K243" s="188" t="s">
        <v>19</v>
      </c>
      <c r="L243" s="43"/>
      <c r="M243" s="193" t="s">
        <v>19</v>
      </c>
      <c r="N243" s="194" t="s">
        <v>44</v>
      </c>
      <c r="O243" s="68"/>
      <c r="P243" s="195">
        <f t="shared" si="65"/>
        <v>0</v>
      </c>
      <c r="Q243" s="195">
        <v>0</v>
      </c>
      <c r="R243" s="195">
        <f t="shared" si="66"/>
        <v>0</v>
      </c>
      <c r="S243" s="195">
        <v>0</v>
      </c>
      <c r="T243" s="196">
        <f t="shared" si="67"/>
        <v>0</v>
      </c>
      <c r="U243" s="38"/>
      <c r="V243" s="38"/>
      <c r="W243" s="38"/>
      <c r="X243" s="38"/>
      <c r="Y243" s="38"/>
      <c r="Z243" s="38"/>
      <c r="AA243" s="38"/>
      <c r="AB243" s="38"/>
      <c r="AC243" s="38"/>
      <c r="AD243" s="38"/>
      <c r="AE243" s="38"/>
      <c r="AR243" s="197" t="s">
        <v>1206</v>
      </c>
      <c r="AT243" s="197" t="s">
        <v>533</v>
      </c>
      <c r="AU243" s="197" t="s">
        <v>85</v>
      </c>
      <c r="AY243" s="21" t="s">
        <v>525</v>
      </c>
      <c r="BE243" s="198">
        <f t="shared" si="68"/>
        <v>0</v>
      </c>
      <c r="BF243" s="198">
        <f t="shared" si="69"/>
        <v>0</v>
      </c>
      <c r="BG243" s="198">
        <f t="shared" si="70"/>
        <v>0</v>
      </c>
      <c r="BH243" s="198">
        <f t="shared" si="71"/>
        <v>0</v>
      </c>
      <c r="BI243" s="198">
        <f t="shared" si="72"/>
        <v>0</v>
      </c>
      <c r="BJ243" s="21" t="s">
        <v>85</v>
      </c>
      <c r="BK243" s="198">
        <f t="shared" si="73"/>
        <v>0</v>
      </c>
      <c r="BL243" s="21" t="s">
        <v>1206</v>
      </c>
      <c r="BM243" s="197" t="s">
        <v>3263</v>
      </c>
    </row>
    <row r="244" spans="1:65" s="2" customFormat="1" ht="21.75" customHeight="1">
      <c r="A244" s="38"/>
      <c r="B244" s="39"/>
      <c r="C244" s="186" t="s">
        <v>2249</v>
      </c>
      <c r="D244" s="186" t="s">
        <v>533</v>
      </c>
      <c r="E244" s="187" t="s">
        <v>6241</v>
      </c>
      <c r="F244" s="188" t="s">
        <v>6242</v>
      </c>
      <c r="G244" s="189" t="s">
        <v>5219</v>
      </c>
      <c r="H244" s="190">
        <v>4</v>
      </c>
      <c r="I244" s="191"/>
      <c r="J244" s="192">
        <f t="shared" si="64"/>
        <v>0</v>
      </c>
      <c r="K244" s="188" t="s">
        <v>19</v>
      </c>
      <c r="L244" s="43"/>
      <c r="M244" s="193" t="s">
        <v>19</v>
      </c>
      <c r="N244" s="194" t="s">
        <v>44</v>
      </c>
      <c r="O244" s="68"/>
      <c r="P244" s="195">
        <f t="shared" si="65"/>
        <v>0</v>
      </c>
      <c r="Q244" s="195">
        <v>0</v>
      </c>
      <c r="R244" s="195">
        <f t="shared" si="66"/>
        <v>0</v>
      </c>
      <c r="S244" s="195">
        <v>0</v>
      </c>
      <c r="T244" s="196">
        <f t="shared" si="67"/>
        <v>0</v>
      </c>
      <c r="U244" s="38"/>
      <c r="V244" s="38"/>
      <c r="W244" s="38"/>
      <c r="X244" s="38"/>
      <c r="Y244" s="38"/>
      <c r="Z244" s="38"/>
      <c r="AA244" s="38"/>
      <c r="AB244" s="38"/>
      <c r="AC244" s="38"/>
      <c r="AD244" s="38"/>
      <c r="AE244" s="38"/>
      <c r="AR244" s="197" t="s">
        <v>1206</v>
      </c>
      <c r="AT244" s="197" t="s">
        <v>533</v>
      </c>
      <c r="AU244" s="197" t="s">
        <v>85</v>
      </c>
      <c r="AY244" s="21" t="s">
        <v>525</v>
      </c>
      <c r="BE244" s="198">
        <f t="shared" si="68"/>
        <v>0</v>
      </c>
      <c r="BF244" s="198">
        <f t="shared" si="69"/>
        <v>0</v>
      </c>
      <c r="BG244" s="198">
        <f t="shared" si="70"/>
        <v>0</v>
      </c>
      <c r="BH244" s="198">
        <f t="shared" si="71"/>
        <v>0</v>
      </c>
      <c r="BI244" s="198">
        <f t="shared" si="72"/>
        <v>0</v>
      </c>
      <c r="BJ244" s="21" t="s">
        <v>85</v>
      </c>
      <c r="BK244" s="198">
        <f t="shared" si="73"/>
        <v>0</v>
      </c>
      <c r="BL244" s="21" t="s">
        <v>1206</v>
      </c>
      <c r="BM244" s="197" t="s">
        <v>3276</v>
      </c>
    </row>
    <row r="245" spans="1:65" s="2" customFormat="1" ht="16.5" customHeight="1">
      <c r="A245" s="38"/>
      <c r="B245" s="39"/>
      <c r="C245" s="186" t="s">
        <v>2254</v>
      </c>
      <c r="D245" s="186" t="s">
        <v>533</v>
      </c>
      <c r="E245" s="187" t="s">
        <v>6243</v>
      </c>
      <c r="F245" s="188" t="s">
        <v>6244</v>
      </c>
      <c r="G245" s="189" t="s">
        <v>5219</v>
      </c>
      <c r="H245" s="190">
        <v>33</v>
      </c>
      <c r="I245" s="191"/>
      <c r="J245" s="192">
        <f t="shared" si="64"/>
        <v>0</v>
      </c>
      <c r="K245" s="188" t="s">
        <v>19</v>
      </c>
      <c r="L245" s="43"/>
      <c r="M245" s="193" t="s">
        <v>19</v>
      </c>
      <c r="N245" s="194" t="s">
        <v>44</v>
      </c>
      <c r="O245" s="68"/>
      <c r="P245" s="195">
        <f t="shared" si="65"/>
        <v>0</v>
      </c>
      <c r="Q245" s="195">
        <v>0</v>
      </c>
      <c r="R245" s="195">
        <f t="shared" si="66"/>
        <v>0</v>
      </c>
      <c r="S245" s="195">
        <v>0</v>
      </c>
      <c r="T245" s="196">
        <f t="shared" si="67"/>
        <v>0</v>
      </c>
      <c r="U245" s="38"/>
      <c r="V245" s="38"/>
      <c r="W245" s="38"/>
      <c r="X245" s="38"/>
      <c r="Y245" s="38"/>
      <c r="Z245" s="38"/>
      <c r="AA245" s="38"/>
      <c r="AB245" s="38"/>
      <c r="AC245" s="38"/>
      <c r="AD245" s="38"/>
      <c r="AE245" s="38"/>
      <c r="AR245" s="197" t="s">
        <v>1206</v>
      </c>
      <c r="AT245" s="197" t="s">
        <v>533</v>
      </c>
      <c r="AU245" s="197" t="s">
        <v>85</v>
      </c>
      <c r="AY245" s="21" t="s">
        <v>525</v>
      </c>
      <c r="BE245" s="198">
        <f t="shared" si="68"/>
        <v>0</v>
      </c>
      <c r="BF245" s="198">
        <f t="shared" si="69"/>
        <v>0</v>
      </c>
      <c r="BG245" s="198">
        <f t="shared" si="70"/>
        <v>0</v>
      </c>
      <c r="BH245" s="198">
        <f t="shared" si="71"/>
        <v>0</v>
      </c>
      <c r="BI245" s="198">
        <f t="shared" si="72"/>
        <v>0</v>
      </c>
      <c r="BJ245" s="21" t="s">
        <v>85</v>
      </c>
      <c r="BK245" s="198">
        <f t="shared" si="73"/>
        <v>0</v>
      </c>
      <c r="BL245" s="21" t="s">
        <v>1206</v>
      </c>
      <c r="BM245" s="197" t="s">
        <v>3286</v>
      </c>
    </row>
    <row r="246" spans="1:65" s="2" customFormat="1" ht="16.5" customHeight="1">
      <c r="A246" s="38"/>
      <c r="B246" s="39"/>
      <c r="C246" s="186" t="s">
        <v>2261</v>
      </c>
      <c r="D246" s="186" t="s">
        <v>533</v>
      </c>
      <c r="E246" s="187" t="s">
        <v>6245</v>
      </c>
      <c r="F246" s="188" t="s">
        <v>6246</v>
      </c>
      <c r="G246" s="189" t="s">
        <v>5219</v>
      </c>
      <c r="H246" s="190">
        <v>8</v>
      </c>
      <c r="I246" s="191"/>
      <c r="J246" s="192">
        <f t="shared" si="64"/>
        <v>0</v>
      </c>
      <c r="K246" s="188" t="s">
        <v>19</v>
      </c>
      <c r="L246" s="43"/>
      <c r="M246" s="193" t="s">
        <v>19</v>
      </c>
      <c r="N246" s="194" t="s">
        <v>44</v>
      </c>
      <c r="O246" s="68"/>
      <c r="P246" s="195">
        <f t="shared" si="65"/>
        <v>0</v>
      </c>
      <c r="Q246" s="195">
        <v>0</v>
      </c>
      <c r="R246" s="195">
        <f t="shared" si="66"/>
        <v>0</v>
      </c>
      <c r="S246" s="195">
        <v>0</v>
      </c>
      <c r="T246" s="196">
        <f t="shared" si="67"/>
        <v>0</v>
      </c>
      <c r="U246" s="38"/>
      <c r="V246" s="38"/>
      <c r="W246" s="38"/>
      <c r="X246" s="38"/>
      <c r="Y246" s="38"/>
      <c r="Z246" s="38"/>
      <c r="AA246" s="38"/>
      <c r="AB246" s="38"/>
      <c r="AC246" s="38"/>
      <c r="AD246" s="38"/>
      <c r="AE246" s="38"/>
      <c r="AR246" s="197" t="s">
        <v>1206</v>
      </c>
      <c r="AT246" s="197" t="s">
        <v>533</v>
      </c>
      <c r="AU246" s="197" t="s">
        <v>85</v>
      </c>
      <c r="AY246" s="21" t="s">
        <v>525</v>
      </c>
      <c r="BE246" s="198">
        <f t="shared" si="68"/>
        <v>0</v>
      </c>
      <c r="BF246" s="198">
        <f t="shared" si="69"/>
        <v>0</v>
      </c>
      <c r="BG246" s="198">
        <f t="shared" si="70"/>
        <v>0</v>
      </c>
      <c r="BH246" s="198">
        <f t="shared" si="71"/>
        <v>0</v>
      </c>
      <c r="BI246" s="198">
        <f t="shared" si="72"/>
        <v>0</v>
      </c>
      <c r="BJ246" s="21" t="s">
        <v>85</v>
      </c>
      <c r="BK246" s="198">
        <f t="shared" si="73"/>
        <v>0</v>
      </c>
      <c r="BL246" s="21" t="s">
        <v>1206</v>
      </c>
      <c r="BM246" s="197" t="s">
        <v>3300</v>
      </c>
    </row>
    <row r="247" spans="1:65" s="2" customFormat="1" ht="16.5" customHeight="1">
      <c r="A247" s="38"/>
      <c r="B247" s="39"/>
      <c r="C247" s="186" t="s">
        <v>2268</v>
      </c>
      <c r="D247" s="186" t="s">
        <v>533</v>
      </c>
      <c r="E247" s="187" t="s">
        <v>6247</v>
      </c>
      <c r="F247" s="188" t="s">
        <v>6248</v>
      </c>
      <c r="G247" s="189" t="s">
        <v>5219</v>
      </c>
      <c r="H247" s="190">
        <v>5</v>
      </c>
      <c r="I247" s="191"/>
      <c r="J247" s="192">
        <f t="shared" si="64"/>
        <v>0</v>
      </c>
      <c r="K247" s="188" t="s">
        <v>19</v>
      </c>
      <c r="L247" s="43"/>
      <c r="M247" s="193" t="s">
        <v>19</v>
      </c>
      <c r="N247" s="194" t="s">
        <v>44</v>
      </c>
      <c r="O247" s="68"/>
      <c r="P247" s="195">
        <f t="shared" si="65"/>
        <v>0</v>
      </c>
      <c r="Q247" s="195">
        <v>0</v>
      </c>
      <c r="R247" s="195">
        <f t="shared" si="66"/>
        <v>0</v>
      </c>
      <c r="S247" s="195">
        <v>0</v>
      </c>
      <c r="T247" s="196">
        <f t="shared" si="67"/>
        <v>0</v>
      </c>
      <c r="U247" s="38"/>
      <c r="V247" s="38"/>
      <c r="W247" s="38"/>
      <c r="X247" s="38"/>
      <c r="Y247" s="38"/>
      <c r="Z247" s="38"/>
      <c r="AA247" s="38"/>
      <c r="AB247" s="38"/>
      <c r="AC247" s="38"/>
      <c r="AD247" s="38"/>
      <c r="AE247" s="38"/>
      <c r="AR247" s="197" t="s">
        <v>1206</v>
      </c>
      <c r="AT247" s="197" t="s">
        <v>533</v>
      </c>
      <c r="AU247" s="197" t="s">
        <v>85</v>
      </c>
      <c r="AY247" s="21" t="s">
        <v>525</v>
      </c>
      <c r="BE247" s="198">
        <f t="shared" si="68"/>
        <v>0</v>
      </c>
      <c r="BF247" s="198">
        <f t="shared" si="69"/>
        <v>0</v>
      </c>
      <c r="BG247" s="198">
        <f t="shared" si="70"/>
        <v>0</v>
      </c>
      <c r="BH247" s="198">
        <f t="shared" si="71"/>
        <v>0</v>
      </c>
      <c r="BI247" s="198">
        <f t="shared" si="72"/>
        <v>0</v>
      </c>
      <c r="BJ247" s="21" t="s">
        <v>85</v>
      </c>
      <c r="BK247" s="198">
        <f t="shared" si="73"/>
        <v>0</v>
      </c>
      <c r="BL247" s="21" t="s">
        <v>1206</v>
      </c>
      <c r="BM247" s="197" t="s">
        <v>3307</v>
      </c>
    </row>
    <row r="248" spans="1:65" s="2" customFormat="1" ht="16.5" customHeight="1">
      <c r="A248" s="38"/>
      <c r="B248" s="39"/>
      <c r="C248" s="186" t="s">
        <v>2284</v>
      </c>
      <c r="D248" s="186" t="s">
        <v>533</v>
      </c>
      <c r="E248" s="187" t="s">
        <v>6249</v>
      </c>
      <c r="F248" s="188" t="s">
        <v>6250</v>
      </c>
      <c r="G248" s="189" t="s">
        <v>5219</v>
      </c>
      <c r="H248" s="190">
        <v>19</v>
      </c>
      <c r="I248" s="191"/>
      <c r="J248" s="192">
        <f t="shared" si="64"/>
        <v>0</v>
      </c>
      <c r="K248" s="188" t="s">
        <v>19</v>
      </c>
      <c r="L248" s="43"/>
      <c r="M248" s="193" t="s">
        <v>19</v>
      </c>
      <c r="N248" s="194" t="s">
        <v>44</v>
      </c>
      <c r="O248" s="68"/>
      <c r="P248" s="195">
        <f t="shared" si="65"/>
        <v>0</v>
      </c>
      <c r="Q248" s="195">
        <v>0</v>
      </c>
      <c r="R248" s="195">
        <f t="shared" si="66"/>
        <v>0</v>
      </c>
      <c r="S248" s="195">
        <v>0</v>
      </c>
      <c r="T248" s="196">
        <f t="shared" si="67"/>
        <v>0</v>
      </c>
      <c r="U248" s="38"/>
      <c r="V248" s="38"/>
      <c r="W248" s="38"/>
      <c r="X248" s="38"/>
      <c r="Y248" s="38"/>
      <c r="Z248" s="38"/>
      <c r="AA248" s="38"/>
      <c r="AB248" s="38"/>
      <c r="AC248" s="38"/>
      <c r="AD248" s="38"/>
      <c r="AE248" s="38"/>
      <c r="AR248" s="197" t="s">
        <v>1206</v>
      </c>
      <c r="AT248" s="197" t="s">
        <v>533</v>
      </c>
      <c r="AU248" s="197" t="s">
        <v>85</v>
      </c>
      <c r="AY248" s="21" t="s">
        <v>525</v>
      </c>
      <c r="BE248" s="198">
        <f t="shared" si="68"/>
        <v>0</v>
      </c>
      <c r="BF248" s="198">
        <f t="shared" si="69"/>
        <v>0</v>
      </c>
      <c r="BG248" s="198">
        <f t="shared" si="70"/>
        <v>0</v>
      </c>
      <c r="BH248" s="198">
        <f t="shared" si="71"/>
        <v>0</v>
      </c>
      <c r="BI248" s="198">
        <f t="shared" si="72"/>
        <v>0</v>
      </c>
      <c r="BJ248" s="21" t="s">
        <v>85</v>
      </c>
      <c r="BK248" s="198">
        <f t="shared" si="73"/>
        <v>0</v>
      </c>
      <c r="BL248" s="21" t="s">
        <v>1206</v>
      </c>
      <c r="BM248" s="197" t="s">
        <v>3324</v>
      </c>
    </row>
    <row r="249" spans="1:65" s="2" customFormat="1" ht="16.5" customHeight="1">
      <c r="A249" s="38"/>
      <c r="B249" s="39"/>
      <c r="C249" s="186" t="s">
        <v>2290</v>
      </c>
      <c r="D249" s="186" t="s">
        <v>533</v>
      </c>
      <c r="E249" s="187" t="s">
        <v>6251</v>
      </c>
      <c r="F249" s="188" t="s">
        <v>6252</v>
      </c>
      <c r="G249" s="189" t="s">
        <v>5219</v>
      </c>
      <c r="H249" s="190">
        <v>24</v>
      </c>
      <c r="I249" s="191"/>
      <c r="J249" s="192">
        <f t="shared" si="64"/>
        <v>0</v>
      </c>
      <c r="K249" s="188" t="s">
        <v>19</v>
      </c>
      <c r="L249" s="43"/>
      <c r="M249" s="193" t="s">
        <v>19</v>
      </c>
      <c r="N249" s="194" t="s">
        <v>44</v>
      </c>
      <c r="O249" s="68"/>
      <c r="P249" s="195">
        <f t="shared" si="65"/>
        <v>0</v>
      </c>
      <c r="Q249" s="195">
        <v>0</v>
      </c>
      <c r="R249" s="195">
        <f t="shared" si="66"/>
        <v>0</v>
      </c>
      <c r="S249" s="195">
        <v>0</v>
      </c>
      <c r="T249" s="196">
        <f t="shared" si="67"/>
        <v>0</v>
      </c>
      <c r="U249" s="38"/>
      <c r="V249" s="38"/>
      <c r="W249" s="38"/>
      <c r="X249" s="38"/>
      <c r="Y249" s="38"/>
      <c r="Z249" s="38"/>
      <c r="AA249" s="38"/>
      <c r="AB249" s="38"/>
      <c r="AC249" s="38"/>
      <c r="AD249" s="38"/>
      <c r="AE249" s="38"/>
      <c r="AR249" s="197" t="s">
        <v>1206</v>
      </c>
      <c r="AT249" s="197" t="s">
        <v>533</v>
      </c>
      <c r="AU249" s="197" t="s">
        <v>85</v>
      </c>
      <c r="AY249" s="21" t="s">
        <v>525</v>
      </c>
      <c r="BE249" s="198">
        <f t="shared" si="68"/>
        <v>0</v>
      </c>
      <c r="BF249" s="198">
        <f t="shared" si="69"/>
        <v>0</v>
      </c>
      <c r="BG249" s="198">
        <f t="shared" si="70"/>
        <v>0</v>
      </c>
      <c r="BH249" s="198">
        <f t="shared" si="71"/>
        <v>0</v>
      </c>
      <c r="BI249" s="198">
        <f t="shared" si="72"/>
        <v>0</v>
      </c>
      <c r="BJ249" s="21" t="s">
        <v>85</v>
      </c>
      <c r="BK249" s="198">
        <f t="shared" si="73"/>
        <v>0</v>
      </c>
      <c r="BL249" s="21" t="s">
        <v>1206</v>
      </c>
      <c r="BM249" s="197" t="s">
        <v>3335</v>
      </c>
    </row>
    <row r="250" spans="1:65" s="2" customFormat="1" ht="16.5" customHeight="1">
      <c r="A250" s="38"/>
      <c r="B250" s="39"/>
      <c r="C250" s="186" t="s">
        <v>2296</v>
      </c>
      <c r="D250" s="186" t="s">
        <v>533</v>
      </c>
      <c r="E250" s="187" t="s">
        <v>6253</v>
      </c>
      <c r="F250" s="188" t="s">
        <v>6254</v>
      </c>
      <c r="G250" s="189" t="s">
        <v>5219</v>
      </c>
      <c r="H250" s="190">
        <v>6</v>
      </c>
      <c r="I250" s="191"/>
      <c r="J250" s="192">
        <f t="shared" si="64"/>
        <v>0</v>
      </c>
      <c r="K250" s="188" t="s">
        <v>19</v>
      </c>
      <c r="L250" s="43"/>
      <c r="M250" s="193" t="s">
        <v>19</v>
      </c>
      <c r="N250" s="194" t="s">
        <v>44</v>
      </c>
      <c r="O250" s="68"/>
      <c r="P250" s="195">
        <f t="shared" si="65"/>
        <v>0</v>
      </c>
      <c r="Q250" s="195">
        <v>0</v>
      </c>
      <c r="R250" s="195">
        <f t="shared" si="66"/>
        <v>0</v>
      </c>
      <c r="S250" s="195">
        <v>0</v>
      </c>
      <c r="T250" s="196">
        <f t="shared" si="67"/>
        <v>0</v>
      </c>
      <c r="U250" s="38"/>
      <c r="V250" s="38"/>
      <c r="W250" s="38"/>
      <c r="X250" s="38"/>
      <c r="Y250" s="38"/>
      <c r="Z250" s="38"/>
      <c r="AA250" s="38"/>
      <c r="AB250" s="38"/>
      <c r="AC250" s="38"/>
      <c r="AD250" s="38"/>
      <c r="AE250" s="38"/>
      <c r="AR250" s="197" t="s">
        <v>1206</v>
      </c>
      <c r="AT250" s="197" t="s">
        <v>533</v>
      </c>
      <c r="AU250" s="197" t="s">
        <v>85</v>
      </c>
      <c r="AY250" s="21" t="s">
        <v>525</v>
      </c>
      <c r="BE250" s="198">
        <f t="shared" si="68"/>
        <v>0</v>
      </c>
      <c r="BF250" s="198">
        <f t="shared" si="69"/>
        <v>0</v>
      </c>
      <c r="BG250" s="198">
        <f t="shared" si="70"/>
        <v>0</v>
      </c>
      <c r="BH250" s="198">
        <f t="shared" si="71"/>
        <v>0</v>
      </c>
      <c r="BI250" s="198">
        <f t="shared" si="72"/>
        <v>0</v>
      </c>
      <c r="BJ250" s="21" t="s">
        <v>85</v>
      </c>
      <c r="BK250" s="198">
        <f t="shared" si="73"/>
        <v>0</v>
      </c>
      <c r="BL250" s="21" t="s">
        <v>1206</v>
      </c>
      <c r="BM250" s="197" t="s">
        <v>3347</v>
      </c>
    </row>
    <row r="251" spans="1:65" s="2" customFormat="1" ht="16.5" customHeight="1">
      <c r="A251" s="38"/>
      <c r="B251" s="39"/>
      <c r="C251" s="186" t="s">
        <v>2316</v>
      </c>
      <c r="D251" s="186" t="s">
        <v>533</v>
      </c>
      <c r="E251" s="187" t="s">
        <v>6255</v>
      </c>
      <c r="F251" s="188" t="s">
        <v>6256</v>
      </c>
      <c r="G251" s="189" t="s">
        <v>5219</v>
      </c>
      <c r="H251" s="190">
        <v>30</v>
      </c>
      <c r="I251" s="191"/>
      <c r="J251" s="192">
        <f t="shared" si="64"/>
        <v>0</v>
      </c>
      <c r="K251" s="188" t="s">
        <v>19</v>
      </c>
      <c r="L251" s="43"/>
      <c r="M251" s="193" t="s">
        <v>19</v>
      </c>
      <c r="N251" s="194" t="s">
        <v>44</v>
      </c>
      <c r="O251" s="68"/>
      <c r="P251" s="195">
        <f t="shared" si="65"/>
        <v>0</v>
      </c>
      <c r="Q251" s="195">
        <v>0</v>
      </c>
      <c r="R251" s="195">
        <f t="shared" si="66"/>
        <v>0</v>
      </c>
      <c r="S251" s="195">
        <v>0</v>
      </c>
      <c r="T251" s="196">
        <f t="shared" si="67"/>
        <v>0</v>
      </c>
      <c r="U251" s="38"/>
      <c r="V251" s="38"/>
      <c r="W251" s="38"/>
      <c r="X251" s="38"/>
      <c r="Y251" s="38"/>
      <c r="Z251" s="38"/>
      <c r="AA251" s="38"/>
      <c r="AB251" s="38"/>
      <c r="AC251" s="38"/>
      <c r="AD251" s="38"/>
      <c r="AE251" s="38"/>
      <c r="AR251" s="197" t="s">
        <v>1206</v>
      </c>
      <c r="AT251" s="197" t="s">
        <v>533</v>
      </c>
      <c r="AU251" s="197" t="s">
        <v>85</v>
      </c>
      <c r="AY251" s="21" t="s">
        <v>525</v>
      </c>
      <c r="BE251" s="198">
        <f t="shared" si="68"/>
        <v>0</v>
      </c>
      <c r="BF251" s="198">
        <f t="shared" si="69"/>
        <v>0</v>
      </c>
      <c r="BG251" s="198">
        <f t="shared" si="70"/>
        <v>0</v>
      </c>
      <c r="BH251" s="198">
        <f t="shared" si="71"/>
        <v>0</v>
      </c>
      <c r="BI251" s="198">
        <f t="shared" si="72"/>
        <v>0</v>
      </c>
      <c r="BJ251" s="21" t="s">
        <v>85</v>
      </c>
      <c r="BK251" s="198">
        <f t="shared" si="73"/>
        <v>0</v>
      </c>
      <c r="BL251" s="21" t="s">
        <v>1206</v>
      </c>
      <c r="BM251" s="197" t="s">
        <v>3364</v>
      </c>
    </row>
    <row r="252" spans="1:65" s="2" customFormat="1" ht="16.5" customHeight="1">
      <c r="A252" s="38"/>
      <c r="B252" s="39"/>
      <c r="C252" s="186" t="s">
        <v>2321</v>
      </c>
      <c r="D252" s="186" t="s">
        <v>533</v>
      </c>
      <c r="E252" s="187" t="s">
        <v>6257</v>
      </c>
      <c r="F252" s="188" t="s">
        <v>6258</v>
      </c>
      <c r="G252" s="189" t="s">
        <v>5219</v>
      </c>
      <c r="H252" s="190">
        <v>4</v>
      </c>
      <c r="I252" s="191"/>
      <c r="J252" s="192">
        <f t="shared" si="64"/>
        <v>0</v>
      </c>
      <c r="K252" s="188" t="s">
        <v>19</v>
      </c>
      <c r="L252" s="43"/>
      <c r="M252" s="193" t="s">
        <v>19</v>
      </c>
      <c r="N252" s="194" t="s">
        <v>44</v>
      </c>
      <c r="O252" s="68"/>
      <c r="P252" s="195">
        <f t="shared" si="65"/>
        <v>0</v>
      </c>
      <c r="Q252" s="195">
        <v>0</v>
      </c>
      <c r="R252" s="195">
        <f t="shared" si="66"/>
        <v>0</v>
      </c>
      <c r="S252" s="195">
        <v>0</v>
      </c>
      <c r="T252" s="196">
        <f t="shared" si="67"/>
        <v>0</v>
      </c>
      <c r="U252" s="38"/>
      <c r="V252" s="38"/>
      <c r="W252" s="38"/>
      <c r="X252" s="38"/>
      <c r="Y252" s="38"/>
      <c r="Z252" s="38"/>
      <c r="AA252" s="38"/>
      <c r="AB252" s="38"/>
      <c r="AC252" s="38"/>
      <c r="AD252" s="38"/>
      <c r="AE252" s="38"/>
      <c r="AR252" s="197" t="s">
        <v>1206</v>
      </c>
      <c r="AT252" s="197" t="s">
        <v>533</v>
      </c>
      <c r="AU252" s="197" t="s">
        <v>85</v>
      </c>
      <c r="AY252" s="21" t="s">
        <v>525</v>
      </c>
      <c r="BE252" s="198">
        <f t="shared" si="68"/>
        <v>0</v>
      </c>
      <c r="BF252" s="198">
        <f t="shared" si="69"/>
        <v>0</v>
      </c>
      <c r="BG252" s="198">
        <f t="shared" si="70"/>
        <v>0</v>
      </c>
      <c r="BH252" s="198">
        <f t="shared" si="71"/>
        <v>0</v>
      </c>
      <c r="BI252" s="198">
        <f t="shared" si="72"/>
        <v>0</v>
      </c>
      <c r="BJ252" s="21" t="s">
        <v>85</v>
      </c>
      <c r="BK252" s="198">
        <f t="shared" si="73"/>
        <v>0</v>
      </c>
      <c r="BL252" s="21" t="s">
        <v>1206</v>
      </c>
      <c r="BM252" s="197" t="s">
        <v>3377</v>
      </c>
    </row>
    <row r="253" spans="1:65" s="2" customFormat="1" ht="16.5" customHeight="1">
      <c r="A253" s="38"/>
      <c r="B253" s="39"/>
      <c r="C253" s="186" t="s">
        <v>2327</v>
      </c>
      <c r="D253" s="186" t="s">
        <v>533</v>
      </c>
      <c r="E253" s="187" t="s">
        <v>6259</v>
      </c>
      <c r="F253" s="188" t="s">
        <v>6260</v>
      </c>
      <c r="G253" s="189" t="s">
        <v>5219</v>
      </c>
      <c r="H253" s="190">
        <v>15</v>
      </c>
      <c r="I253" s="191"/>
      <c r="J253" s="192">
        <f t="shared" si="64"/>
        <v>0</v>
      </c>
      <c r="K253" s="188" t="s">
        <v>19</v>
      </c>
      <c r="L253" s="43"/>
      <c r="M253" s="193" t="s">
        <v>19</v>
      </c>
      <c r="N253" s="194" t="s">
        <v>44</v>
      </c>
      <c r="O253" s="68"/>
      <c r="P253" s="195">
        <f t="shared" si="65"/>
        <v>0</v>
      </c>
      <c r="Q253" s="195">
        <v>0</v>
      </c>
      <c r="R253" s="195">
        <f t="shared" si="66"/>
        <v>0</v>
      </c>
      <c r="S253" s="195">
        <v>0</v>
      </c>
      <c r="T253" s="196">
        <f t="shared" si="67"/>
        <v>0</v>
      </c>
      <c r="U253" s="38"/>
      <c r="V253" s="38"/>
      <c r="W253" s="38"/>
      <c r="X253" s="38"/>
      <c r="Y253" s="38"/>
      <c r="Z253" s="38"/>
      <c r="AA253" s="38"/>
      <c r="AB253" s="38"/>
      <c r="AC253" s="38"/>
      <c r="AD253" s="38"/>
      <c r="AE253" s="38"/>
      <c r="AR253" s="197" t="s">
        <v>1206</v>
      </c>
      <c r="AT253" s="197" t="s">
        <v>533</v>
      </c>
      <c r="AU253" s="197" t="s">
        <v>85</v>
      </c>
      <c r="AY253" s="21" t="s">
        <v>525</v>
      </c>
      <c r="BE253" s="198">
        <f t="shared" si="68"/>
        <v>0</v>
      </c>
      <c r="BF253" s="198">
        <f t="shared" si="69"/>
        <v>0</v>
      </c>
      <c r="BG253" s="198">
        <f t="shared" si="70"/>
        <v>0</v>
      </c>
      <c r="BH253" s="198">
        <f t="shared" si="71"/>
        <v>0</v>
      </c>
      <c r="BI253" s="198">
        <f t="shared" si="72"/>
        <v>0</v>
      </c>
      <c r="BJ253" s="21" t="s">
        <v>85</v>
      </c>
      <c r="BK253" s="198">
        <f t="shared" si="73"/>
        <v>0</v>
      </c>
      <c r="BL253" s="21" t="s">
        <v>1206</v>
      </c>
      <c r="BM253" s="197" t="s">
        <v>3389</v>
      </c>
    </row>
    <row r="254" spans="1:65" s="2" customFormat="1" ht="16.5" customHeight="1">
      <c r="A254" s="38"/>
      <c r="B254" s="39"/>
      <c r="C254" s="186" t="s">
        <v>2363</v>
      </c>
      <c r="D254" s="186" t="s">
        <v>533</v>
      </c>
      <c r="E254" s="187" t="s">
        <v>6261</v>
      </c>
      <c r="F254" s="188" t="s">
        <v>6262</v>
      </c>
      <c r="G254" s="189" t="s">
        <v>5219</v>
      </c>
      <c r="H254" s="190">
        <v>6</v>
      </c>
      <c r="I254" s="191"/>
      <c r="J254" s="192">
        <f t="shared" si="64"/>
        <v>0</v>
      </c>
      <c r="K254" s="188" t="s">
        <v>19</v>
      </c>
      <c r="L254" s="43"/>
      <c r="M254" s="193" t="s">
        <v>19</v>
      </c>
      <c r="N254" s="194" t="s">
        <v>44</v>
      </c>
      <c r="O254" s="68"/>
      <c r="P254" s="195">
        <f t="shared" si="65"/>
        <v>0</v>
      </c>
      <c r="Q254" s="195">
        <v>0</v>
      </c>
      <c r="R254" s="195">
        <f t="shared" si="66"/>
        <v>0</v>
      </c>
      <c r="S254" s="195">
        <v>0</v>
      </c>
      <c r="T254" s="196">
        <f t="shared" si="67"/>
        <v>0</v>
      </c>
      <c r="U254" s="38"/>
      <c r="V254" s="38"/>
      <c r="W254" s="38"/>
      <c r="X254" s="38"/>
      <c r="Y254" s="38"/>
      <c r="Z254" s="38"/>
      <c r="AA254" s="38"/>
      <c r="AB254" s="38"/>
      <c r="AC254" s="38"/>
      <c r="AD254" s="38"/>
      <c r="AE254" s="38"/>
      <c r="AR254" s="197" t="s">
        <v>1206</v>
      </c>
      <c r="AT254" s="197" t="s">
        <v>533</v>
      </c>
      <c r="AU254" s="197" t="s">
        <v>85</v>
      </c>
      <c r="AY254" s="21" t="s">
        <v>525</v>
      </c>
      <c r="BE254" s="198">
        <f t="shared" si="68"/>
        <v>0</v>
      </c>
      <c r="BF254" s="198">
        <f t="shared" si="69"/>
        <v>0</v>
      </c>
      <c r="BG254" s="198">
        <f t="shared" si="70"/>
        <v>0</v>
      </c>
      <c r="BH254" s="198">
        <f t="shared" si="71"/>
        <v>0</v>
      </c>
      <c r="BI254" s="198">
        <f t="shared" si="72"/>
        <v>0</v>
      </c>
      <c r="BJ254" s="21" t="s">
        <v>85</v>
      </c>
      <c r="BK254" s="198">
        <f t="shared" si="73"/>
        <v>0</v>
      </c>
      <c r="BL254" s="21" t="s">
        <v>1206</v>
      </c>
      <c r="BM254" s="197" t="s">
        <v>3402</v>
      </c>
    </row>
    <row r="255" spans="1:65" s="2" customFormat="1" ht="16.5" customHeight="1">
      <c r="A255" s="38"/>
      <c r="B255" s="39"/>
      <c r="C255" s="186" t="s">
        <v>2369</v>
      </c>
      <c r="D255" s="186" t="s">
        <v>533</v>
      </c>
      <c r="E255" s="187" t="s">
        <v>6263</v>
      </c>
      <c r="F255" s="188" t="s">
        <v>6264</v>
      </c>
      <c r="G255" s="189" t="s">
        <v>128</v>
      </c>
      <c r="H255" s="190">
        <v>70</v>
      </c>
      <c r="I255" s="191"/>
      <c r="J255" s="192">
        <f t="shared" si="64"/>
        <v>0</v>
      </c>
      <c r="K255" s="188" t="s">
        <v>19</v>
      </c>
      <c r="L255" s="43"/>
      <c r="M255" s="193" t="s">
        <v>19</v>
      </c>
      <c r="N255" s="194" t="s">
        <v>44</v>
      </c>
      <c r="O255" s="68"/>
      <c r="P255" s="195">
        <f t="shared" si="65"/>
        <v>0</v>
      </c>
      <c r="Q255" s="195">
        <v>0</v>
      </c>
      <c r="R255" s="195">
        <f t="shared" si="66"/>
        <v>0</v>
      </c>
      <c r="S255" s="195">
        <v>0</v>
      </c>
      <c r="T255" s="196">
        <f t="shared" si="67"/>
        <v>0</v>
      </c>
      <c r="U255" s="38"/>
      <c r="V255" s="38"/>
      <c r="W255" s="38"/>
      <c r="X255" s="38"/>
      <c r="Y255" s="38"/>
      <c r="Z255" s="38"/>
      <c r="AA255" s="38"/>
      <c r="AB255" s="38"/>
      <c r="AC255" s="38"/>
      <c r="AD255" s="38"/>
      <c r="AE255" s="38"/>
      <c r="AR255" s="197" t="s">
        <v>1206</v>
      </c>
      <c r="AT255" s="197" t="s">
        <v>533</v>
      </c>
      <c r="AU255" s="197" t="s">
        <v>85</v>
      </c>
      <c r="AY255" s="21" t="s">
        <v>525</v>
      </c>
      <c r="BE255" s="198">
        <f t="shared" si="68"/>
        <v>0</v>
      </c>
      <c r="BF255" s="198">
        <f t="shared" si="69"/>
        <v>0</v>
      </c>
      <c r="BG255" s="198">
        <f t="shared" si="70"/>
        <v>0</v>
      </c>
      <c r="BH255" s="198">
        <f t="shared" si="71"/>
        <v>0</v>
      </c>
      <c r="BI255" s="198">
        <f t="shared" si="72"/>
        <v>0</v>
      </c>
      <c r="BJ255" s="21" t="s">
        <v>85</v>
      </c>
      <c r="BK255" s="198">
        <f t="shared" si="73"/>
        <v>0</v>
      </c>
      <c r="BL255" s="21" t="s">
        <v>1206</v>
      </c>
      <c r="BM255" s="197" t="s">
        <v>3412</v>
      </c>
    </row>
    <row r="256" spans="1:65" s="2" customFormat="1" ht="16.5" customHeight="1">
      <c r="A256" s="38"/>
      <c r="B256" s="39"/>
      <c r="C256" s="186" t="s">
        <v>2376</v>
      </c>
      <c r="D256" s="186" t="s">
        <v>533</v>
      </c>
      <c r="E256" s="187" t="s">
        <v>6265</v>
      </c>
      <c r="F256" s="188" t="s">
        <v>6256</v>
      </c>
      <c r="G256" s="189" t="s">
        <v>128</v>
      </c>
      <c r="H256" s="190">
        <v>70</v>
      </c>
      <c r="I256" s="191"/>
      <c r="J256" s="192">
        <f t="shared" si="64"/>
        <v>0</v>
      </c>
      <c r="K256" s="188" t="s">
        <v>19</v>
      </c>
      <c r="L256" s="43"/>
      <c r="M256" s="193" t="s">
        <v>19</v>
      </c>
      <c r="N256" s="194" t="s">
        <v>44</v>
      </c>
      <c r="O256" s="68"/>
      <c r="P256" s="195">
        <f t="shared" si="65"/>
        <v>0</v>
      </c>
      <c r="Q256" s="195">
        <v>0</v>
      </c>
      <c r="R256" s="195">
        <f t="shared" si="66"/>
        <v>0</v>
      </c>
      <c r="S256" s="195">
        <v>0</v>
      </c>
      <c r="T256" s="196">
        <f t="shared" si="67"/>
        <v>0</v>
      </c>
      <c r="U256" s="38"/>
      <c r="V256" s="38"/>
      <c r="W256" s="38"/>
      <c r="X256" s="38"/>
      <c r="Y256" s="38"/>
      <c r="Z256" s="38"/>
      <c r="AA256" s="38"/>
      <c r="AB256" s="38"/>
      <c r="AC256" s="38"/>
      <c r="AD256" s="38"/>
      <c r="AE256" s="38"/>
      <c r="AR256" s="197" t="s">
        <v>1206</v>
      </c>
      <c r="AT256" s="197" t="s">
        <v>533</v>
      </c>
      <c r="AU256" s="197" t="s">
        <v>85</v>
      </c>
      <c r="AY256" s="21" t="s">
        <v>525</v>
      </c>
      <c r="BE256" s="198">
        <f t="shared" si="68"/>
        <v>0</v>
      </c>
      <c r="BF256" s="198">
        <f t="shared" si="69"/>
        <v>0</v>
      </c>
      <c r="BG256" s="198">
        <f t="shared" si="70"/>
        <v>0</v>
      </c>
      <c r="BH256" s="198">
        <f t="shared" si="71"/>
        <v>0</v>
      </c>
      <c r="BI256" s="198">
        <f t="shared" si="72"/>
        <v>0</v>
      </c>
      <c r="BJ256" s="21" t="s">
        <v>85</v>
      </c>
      <c r="BK256" s="198">
        <f t="shared" si="73"/>
        <v>0</v>
      </c>
      <c r="BL256" s="21" t="s">
        <v>1206</v>
      </c>
      <c r="BM256" s="197" t="s">
        <v>3422</v>
      </c>
    </row>
    <row r="257" spans="1:65" s="2" customFormat="1" ht="16.5" customHeight="1">
      <c r="A257" s="38"/>
      <c r="B257" s="39"/>
      <c r="C257" s="186" t="s">
        <v>2381</v>
      </c>
      <c r="D257" s="186" t="s">
        <v>533</v>
      </c>
      <c r="E257" s="187" t="s">
        <v>6257</v>
      </c>
      <c r="F257" s="188" t="s">
        <v>6258</v>
      </c>
      <c r="G257" s="189" t="s">
        <v>5219</v>
      </c>
      <c r="H257" s="190">
        <v>24</v>
      </c>
      <c r="I257" s="191"/>
      <c r="J257" s="192">
        <f t="shared" si="64"/>
        <v>0</v>
      </c>
      <c r="K257" s="188" t="s">
        <v>19</v>
      </c>
      <c r="L257" s="43"/>
      <c r="M257" s="193" t="s">
        <v>19</v>
      </c>
      <c r="N257" s="194" t="s">
        <v>44</v>
      </c>
      <c r="O257" s="68"/>
      <c r="P257" s="195">
        <f t="shared" si="65"/>
        <v>0</v>
      </c>
      <c r="Q257" s="195">
        <v>0</v>
      </c>
      <c r="R257" s="195">
        <f t="shared" si="66"/>
        <v>0</v>
      </c>
      <c r="S257" s="195">
        <v>0</v>
      </c>
      <c r="T257" s="196">
        <f t="shared" si="67"/>
        <v>0</v>
      </c>
      <c r="U257" s="38"/>
      <c r="V257" s="38"/>
      <c r="W257" s="38"/>
      <c r="X257" s="38"/>
      <c r="Y257" s="38"/>
      <c r="Z257" s="38"/>
      <c r="AA257" s="38"/>
      <c r="AB257" s="38"/>
      <c r="AC257" s="38"/>
      <c r="AD257" s="38"/>
      <c r="AE257" s="38"/>
      <c r="AR257" s="197" t="s">
        <v>1206</v>
      </c>
      <c r="AT257" s="197" t="s">
        <v>533</v>
      </c>
      <c r="AU257" s="197" t="s">
        <v>85</v>
      </c>
      <c r="AY257" s="21" t="s">
        <v>525</v>
      </c>
      <c r="BE257" s="198">
        <f t="shared" si="68"/>
        <v>0</v>
      </c>
      <c r="BF257" s="198">
        <f t="shared" si="69"/>
        <v>0</v>
      </c>
      <c r="BG257" s="198">
        <f t="shared" si="70"/>
        <v>0</v>
      </c>
      <c r="BH257" s="198">
        <f t="shared" si="71"/>
        <v>0</v>
      </c>
      <c r="BI257" s="198">
        <f t="shared" si="72"/>
        <v>0</v>
      </c>
      <c r="BJ257" s="21" t="s">
        <v>85</v>
      </c>
      <c r="BK257" s="198">
        <f t="shared" si="73"/>
        <v>0</v>
      </c>
      <c r="BL257" s="21" t="s">
        <v>1206</v>
      </c>
      <c r="BM257" s="197" t="s">
        <v>3434</v>
      </c>
    </row>
    <row r="258" spans="1:65" s="2" customFormat="1" ht="16.5" customHeight="1">
      <c r="A258" s="38"/>
      <c r="B258" s="39"/>
      <c r="C258" s="186" t="s">
        <v>2429</v>
      </c>
      <c r="D258" s="186" t="s">
        <v>533</v>
      </c>
      <c r="E258" s="187" t="s">
        <v>6266</v>
      </c>
      <c r="F258" s="188" t="s">
        <v>6267</v>
      </c>
      <c r="G258" s="189" t="s">
        <v>128</v>
      </c>
      <c r="H258" s="190">
        <v>20</v>
      </c>
      <c r="I258" s="191"/>
      <c r="J258" s="192">
        <f t="shared" si="64"/>
        <v>0</v>
      </c>
      <c r="K258" s="188" t="s">
        <v>19</v>
      </c>
      <c r="L258" s="43"/>
      <c r="M258" s="193" t="s">
        <v>19</v>
      </c>
      <c r="N258" s="194" t="s">
        <v>44</v>
      </c>
      <c r="O258" s="68"/>
      <c r="P258" s="195">
        <f t="shared" si="65"/>
        <v>0</v>
      </c>
      <c r="Q258" s="195">
        <v>0</v>
      </c>
      <c r="R258" s="195">
        <f t="shared" si="66"/>
        <v>0</v>
      </c>
      <c r="S258" s="195">
        <v>0</v>
      </c>
      <c r="T258" s="196">
        <f t="shared" si="67"/>
        <v>0</v>
      </c>
      <c r="U258" s="38"/>
      <c r="V258" s="38"/>
      <c r="W258" s="38"/>
      <c r="X258" s="38"/>
      <c r="Y258" s="38"/>
      <c r="Z258" s="38"/>
      <c r="AA258" s="38"/>
      <c r="AB258" s="38"/>
      <c r="AC258" s="38"/>
      <c r="AD258" s="38"/>
      <c r="AE258" s="38"/>
      <c r="AR258" s="197" t="s">
        <v>1206</v>
      </c>
      <c r="AT258" s="197" t="s">
        <v>533</v>
      </c>
      <c r="AU258" s="197" t="s">
        <v>85</v>
      </c>
      <c r="AY258" s="21" t="s">
        <v>525</v>
      </c>
      <c r="BE258" s="198">
        <f t="shared" si="68"/>
        <v>0</v>
      </c>
      <c r="BF258" s="198">
        <f t="shared" si="69"/>
        <v>0</v>
      </c>
      <c r="BG258" s="198">
        <f t="shared" si="70"/>
        <v>0</v>
      </c>
      <c r="BH258" s="198">
        <f t="shared" si="71"/>
        <v>0</v>
      </c>
      <c r="BI258" s="198">
        <f t="shared" si="72"/>
        <v>0</v>
      </c>
      <c r="BJ258" s="21" t="s">
        <v>85</v>
      </c>
      <c r="BK258" s="198">
        <f t="shared" si="73"/>
        <v>0</v>
      </c>
      <c r="BL258" s="21" t="s">
        <v>1206</v>
      </c>
      <c r="BM258" s="197" t="s">
        <v>3446</v>
      </c>
    </row>
    <row r="259" spans="1:65" s="2" customFormat="1" ht="16.5" customHeight="1">
      <c r="A259" s="38"/>
      <c r="B259" s="39"/>
      <c r="C259" s="186" t="s">
        <v>2435</v>
      </c>
      <c r="D259" s="186" t="s">
        <v>533</v>
      </c>
      <c r="E259" s="187" t="s">
        <v>6268</v>
      </c>
      <c r="F259" s="188" t="s">
        <v>6269</v>
      </c>
      <c r="G259" s="189" t="s">
        <v>5219</v>
      </c>
      <c r="H259" s="190">
        <v>78</v>
      </c>
      <c r="I259" s="191"/>
      <c r="J259" s="192">
        <f t="shared" si="64"/>
        <v>0</v>
      </c>
      <c r="K259" s="188" t="s">
        <v>19</v>
      </c>
      <c r="L259" s="43"/>
      <c r="M259" s="193" t="s">
        <v>19</v>
      </c>
      <c r="N259" s="194" t="s">
        <v>44</v>
      </c>
      <c r="O259" s="68"/>
      <c r="P259" s="195">
        <f t="shared" si="65"/>
        <v>0</v>
      </c>
      <c r="Q259" s="195">
        <v>0</v>
      </c>
      <c r="R259" s="195">
        <f t="shared" si="66"/>
        <v>0</v>
      </c>
      <c r="S259" s="195">
        <v>0</v>
      </c>
      <c r="T259" s="196">
        <f t="shared" si="67"/>
        <v>0</v>
      </c>
      <c r="U259" s="38"/>
      <c r="V259" s="38"/>
      <c r="W259" s="38"/>
      <c r="X259" s="38"/>
      <c r="Y259" s="38"/>
      <c r="Z259" s="38"/>
      <c r="AA259" s="38"/>
      <c r="AB259" s="38"/>
      <c r="AC259" s="38"/>
      <c r="AD259" s="38"/>
      <c r="AE259" s="38"/>
      <c r="AR259" s="197" t="s">
        <v>1206</v>
      </c>
      <c r="AT259" s="197" t="s">
        <v>533</v>
      </c>
      <c r="AU259" s="197" t="s">
        <v>85</v>
      </c>
      <c r="AY259" s="21" t="s">
        <v>525</v>
      </c>
      <c r="BE259" s="198">
        <f t="shared" si="68"/>
        <v>0</v>
      </c>
      <c r="BF259" s="198">
        <f t="shared" si="69"/>
        <v>0</v>
      </c>
      <c r="BG259" s="198">
        <f t="shared" si="70"/>
        <v>0</v>
      </c>
      <c r="BH259" s="198">
        <f t="shared" si="71"/>
        <v>0</v>
      </c>
      <c r="BI259" s="198">
        <f t="shared" si="72"/>
        <v>0</v>
      </c>
      <c r="BJ259" s="21" t="s">
        <v>85</v>
      </c>
      <c r="BK259" s="198">
        <f t="shared" si="73"/>
        <v>0</v>
      </c>
      <c r="BL259" s="21" t="s">
        <v>1206</v>
      </c>
      <c r="BM259" s="197" t="s">
        <v>3457</v>
      </c>
    </row>
    <row r="260" spans="1:65" s="2" customFormat="1" ht="16.5" customHeight="1">
      <c r="A260" s="38"/>
      <c r="B260" s="39"/>
      <c r="C260" s="186" t="s">
        <v>2441</v>
      </c>
      <c r="D260" s="186" t="s">
        <v>533</v>
      </c>
      <c r="E260" s="187" t="s">
        <v>6270</v>
      </c>
      <c r="F260" s="188" t="s">
        <v>6271</v>
      </c>
      <c r="G260" s="189" t="s">
        <v>5219</v>
      </c>
      <c r="H260" s="190">
        <v>77</v>
      </c>
      <c r="I260" s="191"/>
      <c r="J260" s="192">
        <f t="shared" ref="J260:J291" si="74">ROUND(I260*H260,2)</f>
        <v>0</v>
      </c>
      <c r="K260" s="188" t="s">
        <v>19</v>
      </c>
      <c r="L260" s="43"/>
      <c r="M260" s="193" t="s">
        <v>19</v>
      </c>
      <c r="N260" s="194" t="s">
        <v>44</v>
      </c>
      <c r="O260" s="68"/>
      <c r="P260" s="195">
        <f t="shared" ref="P260:P291" si="75">O260*H260</f>
        <v>0</v>
      </c>
      <c r="Q260" s="195">
        <v>0</v>
      </c>
      <c r="R260" s="195">
        <f t="shared" ref="R260:R291" si="76">Q260*H260</f>
        <v>0</v>
      </c>
      <c r="S260" s="195">
        <v>0</v>
      </c>
      <c r="T260" s="196">
        <f t="shared" ref="T260:T291" si="77">S260*H260</f>
        <v>0</v>
      </c>
      <c r="U260" s="38"/>
      <c r="V260" s="38"/>
      <c r="W260" s="38"/>
      <c r="X260" s="38"/>
      <c r="Y260" s="38"/>
      <c r="Z260" s="38"/>
      <c r="AA260" s="38"/>
      <c r="AB260" s="38"/>
      <c r="AC260" s="38"/>
      <c r="AD260" s="38"/>
      <c r="AE260" s="38"/>
      <c r="AR260" s="197" t="s">
        <v>1206</v>
      </c>
      <c r="AT260" s="197" t="s">
        <v>533</v>
      </c>
      <c r="AU260" s="197" t="s">
        <v>85</v>
      </c>
      <c r="AY260" s="21" t="s">
        <v>525</v>
      </c>
      <c r="BE260" s="198">
        <f t="shared" ref="BE260:BE291" si="78">IF(N260="základní",J260,0)</f>
        <v>0</v>
      </c>
      <c r="BF260" s="198">
        <f t="shared" ref="BF260:BF291" si="79">IF(N260="snížená",J260,0)</f>
        <v>0</v>
      </c>
      <c r="BG260" s="198">
        <f t="shared" ref="BG260:BG291" si="80">IF(N260="zákl. přenesená",J260,0)</f>
        <v>0</v>
      </c>
      <c r="BH260" s="198">
        <f t="shared" ref="BH260:BH291" si="81">IF(N260="sníž. přenesená",J260,0)</f>
        <v>0</v>
      </c>
      <c r="BI260" s="198">
        <f t="shared" ref="BI260:BI291" si="82">IF(N260="nulová",J260,0)</f>
        <v>0</v>
      </c>
      <c r="BJ260" s="21" t="s">
        <v>85</v>
      </c>
      <c r="BK260" s="198">
        <f t="shared" ref="BK260:BK291" si="83">ROUND(I260*H260,2)</f>
        <v>0</v>
      </c>
      <c r="BL260" s="21" t="s">
        <v>1206</v>
      </c>
      <c r="BM260" s="197" t="s">
        <v>3467</v>
      </c>
    </row>
    <row r="261" spans="1:65" s="2" customFormat="1" ht="16.5" customHeight="1">
      <c r="A261" s="38"/>
      <c r="B261" s="39"/>
      <c r="C261" s="186" t="s">
        <v>2446</v>
      </c>
      <c r="D261" s="186" t="s">
        <v>533</v>
      </c>
      <c r="E261" s="187" t="s">
        <v>6272</v>
      </c>
      <c r="F261" s="188" t="s">
        <v>6273</v>
      </c>
      <c r="G261" s="189" t="s">
        <v>5219</v>
      </c>
      <c r="H261" s="190">
        <v>18</v>
      </c>
      <c r="I261" s="191"/>
      <c r="J261" s="192">
        <f t="shared" si="74"/>
        <v>0</v>
      </c>
      <c r="K261" s="188" t="s">
        <v>19</v>
      </c>
      <c r="L261" s="43"/>
      <c r="M261" s="193" t="s">
        <v>19</v>
      </c>
      <c r="N261" s="194" t="s">
        <v>44</v>
      </c>
      <c r="O261" s="68"/>
      <c r="P261" s="195">
        <f t="shared" si="75"/>
        <v>0</v>
      </c>
      <c r="Q261" s="195">
        <v>0</v>
      </c>
      <c r="R261" s="195">
        <f t="shared" si="76"/>
        <v>0</v>
      </c>
      <c r="S261" s="195">
        <v>0</v>
      </c>
      <c r="T261" s="196">
        <f t="shared" si="77"/>
        <v>0</v>
      </c>
      <c r="U261" s="38"/>
      <c r="V261" s="38"/>
      <c r="W261" s="38"/>
      <c r="X261" s="38"/>
      <c r="Y261" s="38"/>
      <c r="Z261" s="38"/>
      <c r="AA261" s="38"/>
      <c r="AB261" s="38"/>
      <c r="AC261" s="38"/>
      <c r="AD261" s="38"/>
      <c r="AE261" s="38"/>
      <c r="AR261" s="197" t="s">
        <v>1206</v>
      </c>
      <c r="AT261" s="197" t="s">
        <v>533</v>
      </c>
      <c r="AU261" s="197" t="s">
        <v>85</v>
      </c>
      <c r="AY261" s="21" t="s">
        <v>525</v>
      </c>
      <c r="BE261" s="198">
        <f t="shared" si="78"/>
        <v>0</v>
      </c>
      <c r="BF261" s="198">
        <f t="shared" si="79"/>
        <v>0</v>
      </c>
      <c r="BG261" s="198">
        <f t="shared" si="80"/>
        <v>0</v>
      </c>
      <c r="BH261" s="198">
        <f t="shared" si="81"/>
        <v>0</v>
      </c>
      <c r="BI261" s="198">
        <f t="shared" si="82"/>
        <v>0</v>
      </c>
      <c r="BJ261" s="21" t="s">
        <v>85</v>
      </c>
      <c r="BK261" s="198">
        <f t="shared" si="83"/>
        <v>0</v>
      </c>
      <c r="BL261" s="21" t="s">
        <v>1206</v>
      </c>
      <c r="BM261" s="197" t="s">
        <v>3477</v>
      </c>
    </row>
    <row r="262" spans="1:65" s="2" customFormat="1" ht="16.5" customHeight="1">
      <c r="A262" s="38"/>
      <c r="B262" s="39"/>
      <c r="C262" s="186" t="s">
        <v>2464</v>
      </c>
      <c r="D262" s="186" t="s">
        <v>533</v>
      </c>
      <c r="E262" s="187" t="s">
        <v>6274</v>
      </c>
      <c r="F262" s="188" t="s">
        <v>6275</v>
      </c>
      <c r="G262" s="189" t="s">
        <v>128</v>
      </c>
      <c r="H262" s="190">
        <v>80</v>
      </c>
      <c r="I262" s="191"/>
      <c r="J262" s="192">
        <f t="shared" si="74"/>
        <v>0</v>
      </c>
      <c r="K262" s="188" t="s">
        <v>19</v>
      </c>
      <c r="L262" s="43"/>
      <c r="M262" s="193" t="s">
        <v>19</v>
      </c>
      <c r="N262" s="194" t="s">
        <v>44</v>
      </c>
      <c r="O262" s="68"/>
      <c r="P262" s="195">
        <f t="shared" si="75"/>
        <v>0</v>
      </c>
      <c r="Q262" s="195">
        <v>0</v>
      </c>
      <c r="R262" s="195">
        <f t="shared" si="76"/>
        <v>0</v>
      </c>
      <c r="S262" s="195">
        <v>0</v>
      </c>
      <c r="T262" s="196">
        <f t="shared" si="77"/>
        <v>0</v>
      </c>
      <c r="U262" s="38"/>
      <c r="V262" s="38"/>
      <c r="W262" s="38"/>
      <c r="X262" s="38"/>
      <c r="Y262" s="38"/>
      <c r="Z262" s="38"/>
      <c r="AA262" s="38"/>
      <c r="AB262" s="38"/>
      <c r="AC262" s="38"/>
      <c r="AD262" s="38"/>
      <c r="AE262" s="38"/>
      <c r="AR262" s="197" t="s">
        <v>1206</v>
      </c>
      <c r="AT262" s="197" t="s">
        <v>533</v>
      </c>
      <c r="AU262" s="197" t="s">
        <v>85</v>
      </c>
      <c r="AY262" s="21" t="s">
        <v>525</v>
      </c>
      <c r="BE262" s="198">
        <f t="shared" si="78"/>
        <v>0</v>
      </c>
      <c r="BF262" s="198">
        <f t="shared" si="79"/>
        <v>0</v>
      </c>
      <c r="BG262" s="198">
        <f t="shared" si="80"/>
        <v>0</v>
      </c>
      <c r="BH262" s="198">
        <f t="shared" si="81"/>
        <v>0</v>
      </c>
      <c r="BI262" s="198">
        <f t="shared" si="82"/>
        <v>0</v>
      </c>
      <c r="BJ262" s="21" t="s">
        <v>85</v>
      </c>
      <c r="BK262" s="198">
        <f t="shared" si="83"/>
        <v>0</v>
      </c>
      <c r="BL262" s="21" t="s">
        <v>1206</v>
      </c>
      <c r="BM262" s="197" t="s">
        <v>3488</v>
      </c>
    </row>
    <row r="263" spans="1:65" s="2" customFormat="1" ht="16.5" customHeight="1">
      <c r="A263" s="38"/>
      <c r="B263" s="39"/>
      <c r="C263" s="186" t="s">
        <v>2470</v>
      </c>
      <c r="D263" s="186" t="s">
        <v>533</v>
      </c>
      <c r="E263" s="187" t="s">
        <v>6276</v>
      </c>
      <c r="F263" s="188" t="s">
        <v>6277</v>
      </c>
      <c r="G263" s="189" t="s">
        <v>128</v>
      </c>
      <c r="H263" s="190">
        <v>85</v>
      </c>
      <c r="I263" s="191"/>
      <c r="J263" s="192">
        <f t="shared" si="74"/>
        <v>0</v>
      </c>
      <c r="K263" s="188" t="s">
        <v>19</v>
      </c>
      <c r="L263" s="43"/>
      <c r="M263" s="193" t="s">
        <v>19</v>
      </c>
      <c r="N263" s="194" t="s">
        <v>44</v>
      </c>
      <c r="O263" s="68"/>
      <c r="P263" s="195">
        <f t="shared" si="75"/>
        <v>0</v>
      </c>
      <c r="Q263" s="195">
        <v>0</v>
      </c>
      <c r="R263" s="195">
        <f t="shared" si="76"/>
        <v>0</v>
      </c>
      <c r="S263" s="195">
        <v>0</v>
      </c>
      <c r="T263" s="196">
        <f t="shared" si="77"/>
        <v>0</v>
      </c>
      <c r="U263" s="38"/>
      <c r="V263" s="38"/>
      <c r="W263" s="38"/>
      <c r="X263" s="38"/>
      <c r="Y263" s="38"/>
      <c r="Z263" s="38"/>
      <c r="AA263" s="38"/>
      <c r="AB263" s="38"/>
      <c r="AC263" s="38"/>
      <c r="AD263" s="38"/>
      <c r="AE263" s="38"/>
      <c r="AR263" s="197" t="s">
        <v>1206</v>
      </c>
      <c r="AT263" s="197" t="s">
        <v>533</v>
      </c>
      <c r="AU263" s="197" t="s">
        <v>85</v>
      </c>
      <c r="AY263" s="21" t="s">
        <v>525</v>
      </c>
      <c r="BE263" s="198">
        <f t="shared" si="78"/>
        <v>0</v>
      </c>
      <c r="BF263" s="198">
        <f t="shared" si="79"/>
        <v>0</v>
      </c>
      <c r="BG263" s="198">
        <f t="shared" si="80"/>
        <v>0</v>
      </c>
      <c r="BH263" s="198">
        <f t="shared" si="81"/>
        <v>0</v>
      </c>
      <c r="BI263" s="198">
        <f t="shared" si="82"/>
        <v>0</v>
      </c>
      <c r="BJ263" s="21" t="s">
        <v>85</v>
      </c>
      <c r="BK263" s="198">
        <f t="shared" si="83"/>
        <v>0</v>
      </c>
      <c r="BL263" s="21" t="s">
        <v>1206</v>
      </c>
      <c r="BM263" s="197" t="s">
        <v>3499</v>
      </c>
    </row>
    <row r="264" spans="1:65" s="2" customFormat="1" ht="21.75" customHeight="1">
      <c r="A264" s="38"/>
      <c r="B264" s="39"/>
      <c r="C264" s="186" t="s">
        <v>2477</v>
      </c>
      <c r="D264" s="186" t="s">
        <v>533</v>
      </c>
      <c r="E264" s="187" t="s">
        <v>6278</v>
      </c>
      <c r="F264" s="188" t="s">
        <v>6279</v>
      </c>
      <c r="G264" s="189" t="s">
        <v>128</v>
      </c>
      <c r="H264" s="190">
        <v>190</v>
      </c>
      <c r="I264" s="191"/>
      <c r="J264" s="192">
        <f t="shared" si="74"/>
        <v>0</v>
      </c>
      <c r="K264" s="188" t="s">
        <v>19</v>
      </c>
      <c r="L264" s="43"/>
      <c r="M264" s="193" t="s">
        <v>19</v>
      </c>
      <c r="N264" s="194" t="s">
        <v>44</v>
      </c>
      <c r="O264" s="68"/>
      <c r="P264" s="195">
        <f t="shared" si="75"/>
        <v>0</v>
      </c>
      <c r="Q264" s="195">
        <v>0</v>
      </c>
      <c r="R264" s="195">
        <f t="shared" si="76"/>
        <v>0</v>
      </c>
      <c r="S264" s="195">
        <v>0</v>
      </c>
      <c r="T264" s="196">
        <f t="shared" si="77"/>
        <v>0</v>
      </c>
      <c r="U264" s="38"/>
      <c r="V264" s="38"/>
      <c r="W264" s="38"/>
      <c r="X264" s="38"/>
      <c r="Y264" s="38"/>
      <c r="Z264" s="38"/>
      <c r="AA264" s="38"/>
      <c r="AB264" s="38"/>
      <c r="AC264" s="38"/>
      <c r="AD264" s="38"/>
      <c r="AE264" s="38"/>
      <c r="AR264" s="197" t="s">
        <v>1206</v>
      </c>
      <c r="AT264" s="197" t="s">
        <v>533</v>
      </c>
      <c r="AU264" s="197" t="s">
        <v>85</v>
      </c>
      <c r="AY264" s="21" t="s">
        <v>525</v>
      </c>
      <c r="BE264" s="198">
        <f t="shared" si="78"/>
        <v>0</v>
      </c>
      <c r="BF264" s="198">
        <f t="shared" si="79"/>
        <v>0</v>
      </c>
      <c r="BG264" s="198">
        <f t="shared" si="80"/>
        <v>0</v>
      </c>
      <c r="BH264" s="198">
        <f t="shared" si="81"/>
        <v>0</v>
      </c>
      <c r="BI264" s="198">
        <f t="shared" si="82"/>
        <v>0</v>
      </c>
      <c r="BJ264" s="21" t="s">
        <v>85</v>
      </c>
      <c r="BK264" s="198">
        <f t="shared" si="83"/>
        <v>0</v>
      </c>
      <c r="BL264" s="21" t="s">
        <v>1206</v>
      </c>
      <c r="BM264" s="197" t="s">
        <v>3512</v>
      </c>
    </row>
    <row r="265" spans="1:65" s="2" customFormat="1" ht="16.5" customHeight="1">
      <c r="A265" s="38"/>
      <c r="B265" s="39"/>
      <c r="C265" s="186" t="s">
        <v>2482</v>
      </c>
      <c r="D265" s="186" t="s">
        <v>533</v>
      </c>
      <c r="E265" s="187" t="s">
        <v>6280</v>
      </c>
      <c r="F265" s="188" t="s">
        <v>6281</v>
      </c>
      <c r="G265" s="189" t="s">
        <v>5219</v>
      </c>
      <c r="H265" s="190">
        <v>30</v>
      </c>
      <c r="I265" s="191"/>
      <c r="J265" s="192">
        <f t="shared" si="74"/>
        <v>0</v>
      </c>
      <c r="K265" s="188" t="s">
        <v>19</v>
      </c>
      <c r="L265" s="43"/>
      <c r="M265" s="193" t="s">
        <v>19</v>
      </c>
      <c r="N265" s="194" t="s">
        <v>44</v>
      </c>
      <c r="O265" s="68"/>
      <c r="P265" s="195">
        <f t="shared" si="75"/>
        <v>0</v>
      </c>
      <c r="Q265" s="195">
        <v>0</v>
      </c>
      <c r="R265" s="195">
        <f t="shared" si="76"/>
        <v>0</v>
      </c>
      <c r="S265" s="195">
        <v>0</v>
      </c>
      <c r="T265" s="196">
        <f t="shared" si="77"/>
        <v>0</v>
      </c>
      <c r="U265" s="38"/>
      <c r="V265" s="38"/>
      <c r="W265" s="38"/>
      <c r="X265" s="38"/>
      <c r="Y265" s="38"/>
      <c r="Z265" s="38"/>
      <c r="AA265" s="38"/>
      <c r="AB265" s="38"/>
      <c r="AC265" s="38"/>
      <c r="AD265" s="38"/>
      <c r="AE265" s="38"/>
      <c r="AR265" s="197" t="s">
        <v>1206</v>
      </c>
      <c r="AT265" s="197" t="s">
        <v>533</v>
      </c>
      <c r="AU265" s="197" t="s">
        <v>85</v>
      </c>
      <c r="AY265" s="21" t="s">
        <v>525</v>
      </c>
      <c r="BE265" s="198">
        <f t="shared" si="78"/>
        <v>0</v>
      </c>
      <c r="BF265" s="198">
        <f t="shared" si="79"/>
        <v>0</v>
      </c>
      <c r="BG265" s="198">
        <f t="shared" si="80"/>
        <v>0</v>
      </c>
      <c r="BH265" s="198">
        <f t="shared" si="81"/>
        <v>0</v>
      </c>
      <c r="BI265" s="198">
        <f t="shared" si="82"/>
        <v>0</v>
      </c>
      <c r="BJ265" s="21" t="s">
        <v>85</v>
      </c>
      <c r="BK265" s="198">
        <f t="shared" si="83"/>
        <v>0</v>
      </c>
      <c r="BL265" s="21" t="s">
        <v>1206</v>
      </c>
      <c r="BM265" s="197" t="s">
        <v>3521</v>
      </c>
    </row>
    <row r="266" spans="1:65" s="2" customFormat="1" ht="16.5" customHeight="1">
      <c r="A266" s="38"/>
      <c r="B266" s="39"/>
      <c r="C266" s="186" t="s">
        <v>2495</v>
      </c>
      <c r="D266" s="186" t="s">
        <v>533</v>
      </c>
      <c r="E266" s="187" t="s">
        <v>6282</v>
      </c>
      <c r="F266" s="188" t="s">
        <v>6283</v>
      </c>
      <c r="G266" s="189" t="s">
        <v>5219</v>
      </c>
      <c r="H266" s="190">
        <v>7</v>
      </c>
      <c r="I266" s="191"/>
      <c r="J266" s="192">
        <f t="shared" si="74"/>
        <v>0</v>
      </c>
      <c r="K266" s="188" t="s">
        <v>19</v>
      </c>
      <c r="L266" s="43"/>
      <c r="M266" s="193" t="s">
        <v>19</v>
      </c>
      <c r="N266" s="194" t="s">
        <v>44</v>
      </c>
      <c r="O266" s="68"/>
      <c r="P266" s="195">
        <f t="shared" si="75"/>
        <v>0</v>
      </c>
      <c r="Q266" s="195">
        <v>0</v>
      </c>
      <c r="R266" s="195">
        <f t="shared" si="76"/>
        <v>0</v>
      </c>
      <c r="S266" s="195">
        <v>0</v>
      </c>
      <c r="T266" s="196">
        <f t="shared" si="77"/>
        <v>0</v>
      </c>
      <c r="U266" s="38"/>
      <c r="V266" s="38"/>
      <c r="W266" s="38"/>
      <c r="X266" s="38"/>
      <c r="Y266" s="38"/>
      <c r="Z266" s="38"/>
      <c r="AA266" s="38"/>
      <c r="AB266" s="38"/>
      <c r="AC266" s="38"/>
      <c r="AD266" s="38"/>
      <c r="AE266" s="38"/>
      <c r="AR266" s="197" t="s">
        <v>1206</v>
      </c>
      <c r="AT266" s="197" t="s">
        <v>533</v>
      </c>
      <c r="AU266" s="197" t="s">
        <v>85</v>
      </c>
      <c r="AY266" s="21" t="s">
        <v>525</v>
      </c>
      <c r="BE266" s="198">
        <f t="shared" si="78"/>
        <v>0</v>
      </c>
      <c r="BF266" s="198">
        <f t="shared" si="79"/>
        <v>0</v>
      </c>
      <c r="BG266" s="198">
        <f t="shared" si="80"/>
        <v>0</v>
      </c>
      <c r="BH266" s="198">
        <f t="shared" si="81"/>
        <v>0</v>
      </c>
      <c r="BI266" s="198">
        <f t="shared" si="82"/>
        <v>0</v>
      </c>
      <c r="BJ266" s="21" t="s">
        <v>85</v>
      </c>
      <c r="BK266" s="198">
        <f t="shared" si="83"/>
        <v>0</v>
      </c>
      <c r="BL266" s="21" t="s">
        <v>1206</v>
      </c>
      <c r="BM266" s="197" t="s">
        <v>3529</v>
      </c>
    </row>
    <row r="267" spans="1:65" s="2" customFormat="1" ht="16.5" customHeight="1">
      <c r="A267" s="38"/>
      <c r="B267" s="39"/>
      <c r="C267" s="186" t="s">
        <v>2504</v>
      </c>
      <c r="D267" s="186" t="s">
        <v>533</v>
      </c>
      <c r="E267" s="187" t="s">
        <v>6284</v>
      </c>
      <c r="F267" s="188" t="s">
        <v>6285</v>
      </c>
      <c r="G267" s="189" t="s">
        <v>5219</v>
      </c>
      <c r="H267" s="190">
        <v>7</v>
      </c>
      <c r="I267" s="191"/>
      <c r="J267" s="192">
        <f t="shared" si="74"/>
        <v>0</v>
      </c>
      <c r="K267" s="188" t="s">
        <v>19</v>
      </c>
      <c r="L267" s="43"/>
      <c r="M267" s="193" t="s">
        <v>19</v>
      </c>
      <c r="N267" s="194" t="s">
        <v>44</v>
      </c>
      <c r="O267" s="68"/>
      <c r="P267" s="195">
        <f t="shared" si="75"/>
        <v>0</v>
      </c>
      <c r="Q267" s="195">
        <v>0</v>
      </c>
      <c r="R267" s="195">
        <f t="shared" si="76"/>
        <v>0</v>
      </c>
      <c r="S267" s="195">
        <v>0</v>
      </c>
      <c r="T267" s="196">
        <f t="shared" si="77"/>
        <v>0</v>
      </c>
      <c r="U267" s="38"/>
      <c r="V267" s="38"/>
      <c r="W267" s="38"/>
      <c r="X267" s="38"/>
      <c r="Y267" s="38"/>
      <c r="Z267" s="38"/>
      <c r="AA267" s="38"/>
      <c r="AB267" s="38"/>
      <c r="AC267" s="38"/>
      <c r="AD267" s="38"/>
      <c r="AE267" s="38"/>
      <c r="AR267" s="197" t="s">
        <v>1206</v>
      </c>
      <c r="AT267" s="197" t="s">
        <v>533</v>
      </c>
      <c r="AU267" s="197" t="s">
        <v>85</v>
      </c>
      <c r="AY267" s="21" t="s">
        <v>525</v>
      </c>
      <c r="BE267" s="198">
        <f t="shared" si="78"/>
        <v>0</v>
      </c>
      <c r="BF267" s="198">
        <f t="shared" si="79"/>
        <v>0</v>
      </c>
      <c r="BG267" s="198">
        <f t="shared" si="80"/>
        <v>0</v>
      </c>
      <c r="BH267" s="198">
        <f t="shared" si="81"/>
        <v>0</v>
      </c>
      <c r="BI267" s="198">
        <f t="shared" si="82"/>
        <v>0</v>
      </c>
      <c r="BJ267" s="21" t="s">
        <v>85</v>
      </c>
      <c r="BK267" s="198">
        <f t="shared" si="83"/>
        <v>0</v>
      </c>
      <c r="BL267" s="21" t="s">
        <v>1206</v>
      </c>
      <c r="BM267" s="197" t="s">
        <v>3542</v>
      </c>
    </row>
    <row r="268" spans="1:65" s="2" customFormat="1" ht="16.5" customHeight="1">
      <c r="A268" s="38"/>
      <c r="B268" s="39"/>
      <c r="C268" s="186" t="s">
        <v>2512</v>
      </c>
      <c r="D268" s="186" t="s">
        <v>533</v>
      </c>
      <c r="E268" s="187" t="s">
        <v>6286</v>
      </c>
      <c r="F268" s="188" t="s">
        <v>6287</v>
      </c>
      <c r="G268" s="189" t="s">
        <v>5219</v>
      </c>
      <c r="H268" s="190">
        <v>49</v>
      </c>
      <c r="I268" s="191"/>
      <c r="J268" s="192">
        <f t="shared" si="74"/>
        <v>0</v>
      </c>
      <c r="K268" s="188" t="s">
        <v>19</v>
      </c>
      <c r="L268" s="43"/>
      <c r="M268" s="193" t="s">
        <v>19</v>
      </c>
      <c r="N268" s="194" t="s">
        <v>44</v>
      </c>
      <c r="O268" s="68"/>
      <c r="P268" s="195">
        <f t="shared" si="75"/>
        <v>0</v>
      </c>
      <c r="Q268" s="195">
        <v>0</v>
      </c>
      <c r="R268" s="195">
        <f t="shared" si="76"/>
        <v>0</v>
      </c>
      <c r="S268" s="195">
        <v>0</v>
      </c>
      <c r="T268" s="196">
        <f t="shared" si="77"/>
        <v>0</v>
      </c>
      <c r="U268" s="38"/>
      <c r="V268" s="38"/>
      <c r="W268" s="38"/>
      <c r="X268" s="38"/>
      <c r="Y268" s="38"/>
      <c r="Z268" s="38"/>
      <c r="AA268" s="38"/>
      <c r="AB268" s="38"/>
      <c r="AC268" s="38"/>
      <c r="AD268" s="38"/>
      <c r="AE268" s="38"/>
      <c r="AR268" s="197" t="s">
        <v>1206</v>
      </c>
      <c r="AT268" s="197" t="s">
        <v>533</v>
      </c>
      <c r="AU268" s="197" t="s">
        <v>85</v>
      </c>
      <c r="AY268" s="21" t="s">
        <v>525</v>
      </c>
      <c r="BE268" s="198">
        <f t="shared" si="78"/>
        <v>0</v>
      </c>
      <c r="BF268" s="198">
        <f t="shared" si="79"/>
        <v>0</v>
      </c>
      <c r="BG268" s="198">
        <f t="shared" si="80"/>
        <v>0</v>
      </c>
      <c r="BH268" s="198">
        <f t="shared" si="81"/>
        <v>0</v>
      </c>
      <c r="BI268" s="198">
        <f t="shared" si="82"/>
        <v>0</v>
      </c>
      <c r="BJ268" s="21" t="s">
        <v>85</v>
      </c>
      <c r="BK268" s="198">
        <f t="shared" si="83"/>
        <v>0</v>
      </c>
      <c r="BL268" s="21" t="s">
        <v>1206</v>
      </c>
      <c r="BM268" s="197" t="s">
        <v>3553</v>
      </c>
    </row>
    <row r="269" spans="1:65" s="2" customFormat="1" ht="16.5" customHeight="1">
      <c r="A269" s="38"/>
      <c r="B269" s="39"/>
      <c r="C269" s="186" t="s">
        <v>2517</v>
      </c>
      <c r="D269" s="186" t="s">
        <v>533</v>
      </c>
      <c r="E269" s="187" t="s">
        <v>6288</v>
      </c>
      <c r="F269" s="188" t="s">
        <v>6289</v>
      </c>
      <c r="G269" s="189" t="s">
        <v>5219</v>
      </c>
      <c r="H269" s="190">
        <v>4</v>
      </c>
      <c r="I269" s="191"/>
      <c r="J269" s="192">
        <f t="shared" si="74"/>
        <v>0</v>
      </c>
      <c r="K269" s="188" t="s">
        <v>19</v>
      </c>
      <c r="L269" s="43"/>
      <c r="M269" s="193" t="s">
        <v>19</v>
      </c>
      <c r="N269" s="194" t="s">
        <v>44</v>
      </c>
      <c r="O269" s="68"/>
      <c r="P269" s="195">
        <f t="shared" si="75"/>
        <v>0</v>
      </c>
      <c r="Q269" s="195">
        <v>0</v>
      </c>
      <c r="R269" s="195">
        <f t="shared" si="76"/>
        <v>0</v>
      </c>
      <c r="S269" s="195">
        <v>0</v>
      </c>
      <c r="T269" s="196">
        <f t="shared" si="77"/>
        <v>0</v>
      </c>
      <c r="U269" s="38"/>
      <c r="V269" s="38"/>
      <c r="W269" s="38"/>
      <c r="X269" s="38"/>
      <c r="Y269" s="38"/>
      <c r="Z269" s="38"/>
      <c r="AA269" s="38"/>
      <c r="AB269" s="38"/>
      <c r="AC269" s="38"/>
      <c r="AD269" s="38"/>
      <c r="AE269" s="38"/>
      <c r="AR269" s="197" t="s">
        <v>1206</v>
      </c>
      <c r="AT269" s="197" t="s">
        <v>533</v>
      </c>
      <c r="AU269" s="197" t="s">
        <v>85</v>
      </c>
      <c r="AY269" s="21" t="s">
        <v>525</v>
      </c>
      <c r="BE269" s="198">
        <f t="shared" si="78"/>
        <v>0</v>
      </c>
      <c r="BF269" s="198">
        <f t="shared" si="79"/>
        <v>0</v>
      </c>
      <c r="BG269" s="198">
        <f t="shared" si="80"/>
        <v>0</v>
      </c>
      <c r="BH269" s="198">
        <f t="shared" si="81"/>
        <v>0</v>
      </c>
      <c r="BI269" s="198">
        <f t="shared" si="82"/>
        <v>0</v>
      </c>
      <c r="BJ269" s="21" t="s">
        <v>85</v>
      </c>
      <c r="BK269" s="198">
        <f t="shared" si="83"/>
        <v>0</v>
      </c>
      <c r="BL269" s="21" t="s">
        <v>1206</v>
      </c>
      <c r="BM269" s="197" t="s">
        <v>3564</v>
      </c>
    </row>
    <row r="270" spans="1:65" s="2" customFormat="1" ht="16.5" customHeight="1">
      <c r="A270" s="38"/>
      <c r="B270" s="39"/>
      <c r="C270" s="186" t="s">
        <v>2575</v>
      </c>
      <c r="D270" s="186" t="s">
        <v>533</v>
      </c>
      <c r="E270" s="187" t="s">
        <v>6290</v>
      </c>
      <c r="F270" s="188" t="s">
        <v>6291</v>
      </c>
      <c r="G270" s="189" t="s">
        <v>5219</v>
      </c>
      <c r="H270" s="190">
        <v>4</v>
      </c>
      <c r="I270" s="191"/>
      <c r="J270" s="192">
        <f t="shared" si="74"/>
        <v>0</v>
      </c>
      <c r="K270" s="188" t="s">
        <v>19</v>
      </c>
      <c r="L270" s="43"/>
      <c r="M270" s="193" t="s">
        <v>19</v>
      </c>
      <c r="N270" s="194" t="s">
        <v>44</v>
      </c>
      <c r="O270" s="68"/>
      <c r="P270" s="195">
        <f t="shared" si="75"/>
        <v>0</v>
      </c>
      <c r="Q270" s="195">
        <v>0</v>
      </c>
      <c r="R270" s="195">
        <f t="shared" si="76"/>
        <v>0</v>
      </c>
      <c r="S270" s="195">
        <v>0</v>
      </c>
      <c r="T270" s="196">
        <f t="shared" si="77"/>
        <v>0</v>
      </c>
      <c r="U270" s="38"/>
      <c r="V270" s="38"/>
      <c r="W270" s="38"/>
      <c r="X270" s="38"/>
      <c r="Y270" s="38"/>
      <c r="Z270" s="38"/>
      <c r="AA270" s="38"/>
      <c r="AB270" s="38"/>
      <c r="AC270" s="38"/>
      <c r="AD270" s="38"/>
      <c r="AE270" s="38"/>
      <c r="AR270" s="197" t="s">
        <v>1206</v>
      </c>
      <c r="AT270" s="197" t="s">
        <v>533</v>
      </c>
      <c r="AU270" s="197" t="s">
        <v>85</v>
      </c>
      <c r="AY270" s="21" t="s">
        <v>525</v>
      </c>
      <c r="BE270" s="198">
        <f t="shared" si="78"/>
        <v>0</v>
      </c>
      <c r="BF270" s="198">
        <f t="shared" si="79"/>
        <v>0</v>
      </c>
      <c r="BG270" s="198">
        <f t="shared" si="80"/>
        <v>0</v>
      </c>
      <c r="BH270" s="198">
        <f t="shared" si="81"/>
        <v>0</v>
      </c>
      <c r="BI270" s="198">
        <f t="shared" si="82"/>
        <v>0</v>
      </c>
      <c r="BJ270" s="21" t="s">
        <v>85</v>
      </c>
      <c r="BK270" s="198">
        <f t="shared" si="83"/>
        <v>0</v>
      </c>
      <c r="BL270" s="21" t="s">
        <v>1206</v>
      </c>
      <c r="BM270" s="197" t="s">
        <v>3574</v>
      </c>
    </row>
    <row r="271" spans="1:65" s="2" customFormat="1" ht="16.5" customHeight="1">
      <c r="A271" s="38"/>
      <c r="B271" s="39"/>
      <c r="C271" s="186" t="s">
        <v>2582</v>
      </c>
      <c r="D271" s="186" t="s">
        <v>533</v>
      </c>
      <c r="E271" s="187" t="s">
        <v>6292</v>
      </c>
      <c r="F271" s="188" t="s">
        <v>6293</v>
      </c>
      <c r="G271" s="189" t="s">
        <v>641</v>
      </c>
      <c r="H271" s="190">
        <v>1</v>
      </c>
      <c r="I271" s="191"/>
      <c r="J271" s="192">
        <f t="shared" si="74"/>
        <v>0</v>
      </c>
      <c r="K271" s="188" t="s">
        <v>19</v>
      </c>
      <c r="L271" s="43"/>
      <c r="M271" s="193" t="s">
        <v>19</v>
      </c>
      <c r="N271" s="194" t="s">
        <v>44</v>
      </c>
      <c r="O271" s="68"/>
      <c r="P271" s="195">
        <f t="shared" si="75"/>
        <v>0</v>
      </c>
      <c r="Q271" s="195">
        <v>0</v>
      </c>
      <c r="R271" s="195">
        <f t="shared" si="76"/>
        <v>0</v>
      </c>
      <c r="S271" s="195">
        <v>0</v>
      </c>
      <c r="T271" s="196">
        <f t="shared" si="77"/>
        <v>0</v>
      </c>
      <c r="U271" s="38"/>
      <c r="V271" s="38"/>
      <c r="W271" s="38"/>
      <c r="X271" s="38"/>
      <c r="Y271" s="38"/>
      <c r="Z271" s="38"/>
      <c r="AA271" s="38"/>
      <c r="AB271" s="38"/>
      <c r="AC271" s="38"/>
      <c r="AD271" s="38"/>
      <c r="AE271" s="38"/>
      <c r="AR271" s="197" t="s">
        <v>1206</v>
      </c>
      <c r="AT271" s="197" t="s">
        <v>533</v>
      </c>
      <c r="AU271" s="197" t="s">
        <v>85</v>
      </c>
      <c r="AY271" s="21" t="s">
        <v>525</v>
      </c>
      <c r="BE271" s="198">
        <f t="shared" si="78"/>
        <v>0</v>
      </c>
      <c r="BF271" s="198">
        <f t="shared" si="79"/>
        <v>0</v>
      </c>
      <c r="BG271" s="198">
        <f t="shared" si="80"/>
        <v>0</v>
      </c>
      <c r="BH271" s="198">
        <f t="shared" si="81"/>
        <v>0</v>
      </c>
      <c r="BI271" s="198">
        <f t="shared" si="82"/>
        <v>0</v>
      </c>
      <c r="BJ271" s="21" t="s">
        <v>85</v>
      </c>
      <c r="BK271" s="198">
        <f t="shared" si="83"/>
        <v>0</v>
      </c>
      <c r="BL271" s="21" t="s">
        <v>1206</v>
      </c>
      <c r="BM271" s="197" t="s">
        <v>3585</v>
      </c>
    </row>
    <row r="272" spans="1:65" s="2" customFormat="1" ht="16.5" customHeight="1">
      <c r="A272" s="38"/>
      <c r="B272" s="39"/>
      <c r="C272" s="186" t="s">
        <v>2589</v>
      </c>
      <c r="D272" s="186" t="s">
        <v>533</v>
      </c>
      <c r="E272" s="187" t="s">
        <v>6294</v>
      </c>
      <c r="F272" s="188" t="s">
        <v>6295</v>
      </c>
      <c r="G272" s="189" t="s">
        <v>5219</v>
      </c>
      <c r="H272" s="190">
        <v>8</v>
      </c>
      <c r="I272" s="191"/>
      <c r="J272" s="192">
        <f t="shared" si="74"/>
        <v>0</v>
      </c>
      <c r="K272" s="188" t="s">
        <v>19</v>
      </c>
      <c r="L272" s="43"/>
      <c r="M272" s="193" t="s">
        <v>19</v>
      </c>
      <c r="N272" s="194" t="s">
        <v>44</v>
      </c>
      <c r="O272" s="68"/>
      <c r="P272" s="195">
        <f t="shared" si="75"/>
        <v>0</v>
      </c>
      <c r="Q272" s="195">
        <v>0</v>
      </c>
      <c r="R272" s="195">
        <f t="shared" si="76"/>
        <v>0</v>
      </c>
      <c r="S272" s="195">
        <v>0</v>
      </c>
      <c r="T272" s="196">
        <f t="shared" si="77"/>
        <v>0</v>
      </c>
      <c r="U272" s="38"/>
      <c r="V272" s="38"/>
      <c r="W272" s="38"/>
      <c r="X272" s="38"/>
      <c r="Y272" s="38"/>
      <c r="Z272" s="38"/>
      <c r="AA272" s="38"/>
      <c r="AB272" s="38"/>
      <c r="AC272" s="38"/>
      <c r="AD272" s="38"/>
      <c r="AE272" s="38"/>
      <c r="AR272" s="197" t="s">
        <v>1206</v>
      </c>
      <c r="AT272" s="197" t="s">
        <v>533</v>
      </c>
      <c r="AU272" s="197" t="s">
        <v>85</v>
      </c>
      <c r="AY272" s="21" t="s">
        <v>525</v>
      </c>
      <c r="BE272" s="198">
        <f t="shared" si="78"/>
        <v>0</v>
      </c>
      <c r="BF272" s="198">
        <f t="shared" si="79"/>
        <v>0</v>
      </c>
      <c r="BG272" s="198">
        <f t="shared" si="80"/>
        <v>0</v>
      </c>
      <c r="BH272" s="198">
        <f t="shared" si="81"/>
        <v>0</v>
      </c>
      <c r="BI272" s="198">
        <f t="shared" si="82"/>
        <v>0</v>
      </c>
      <c r="BJ272" s="21" t="s">
        <v>85</v>
      </c>
      <c r="BK272" s="198">
        <f t="shared" si="83"/>
        <v>0</v>
      </c>
      <c r="BL272" s="21" t="s">
        <v>1206</v>
      </c>
      <c r="BM272" s="197" t="s">
        <v>3597</v>
      </c>
    </row>
    <row r="273" spans="1:65" s="2" customFormat="1" ht="16.5" customHeight="1">
      <c r="A273" s="38"/>
      <c r="B273" s="39"/>
      <c r="C273" s="186" t="s">
        <v>2594</v>
      </c>
      <c r="D273" s="186" t="s">
        <v>533</v>
      </c>
      <c r="E273" s="187" t="s">
        <v>6296</v>
      </c>
      <c r="F273" s="188" t="s">
        <v>6297</v>
      </c>
      <c r="G273" s="189" t="s">
        <v>5219</v>
      </c>
      <c r="H273" s="190">
        <v>25</v>
      </c>
      <c r="I273" s="191"/>
      <c r="J273" s="192">
        <f t="shared" si="74"/>
        <v>0</v>
      </c>
      <c r="K273" s="188" t="s">
        <v>19</v>
      </c>
      <c r="L273" s="43"/>
      <c r="M273" s="193" t="s">
        <v>19</v>
      </c>
      <c r="N273" s="194" t="s">
        <v>44</v>
      </c>
      <c r="O273" s="68"/>
      <c r="P273" s="195">
        <f t="shared" si="75"/>
        <v>0</v>
      </c>
      <c r="Q273" s="195">
        <v>0</v>
      </c>
      <c r="R273" s="195">
        <f t="shared" si="76"/>
        <v>0</v>
      </c>
      <c r="S273" s="195">
        <v>0</v>
      </c>
      <c r="T273" s="196">
        <f t="shared" si="77"/>
        <v>0</v>
      </c>
      <c r="U273" s="38"/>
      <c r="V273" s="38"/>
      <c r="W273" s="38"/>
      <c r="X273" s="38"/>
      <c r="Y273" s="38"/>
      <c r="Z273" s="38"/>
      <c r="AA273" s="38"/>
      <c r="AB273" s="38"/>
      <c r="AC273" s="38"/>
      <c r="AD273" s="38"/>
      <c r="AE273" s="38"/>
      <c r="AR273" s="197" t="s">
        <v>1206</v>
      </c>
      <c r="AT273" s="197" t="s">
        <v>533</v>
      </c>
      <c r="AU273" s="197" t="s">
        <v>85</v>
      </c>
      <c r="AY273" s="21" t="s">
        <v>525</v>
      </c>
      <c r="BE273" s="198">
        <f t="shared" si="78"/>
        <v>0</v>
      </c>
      <c r="BF273" s="198">
        <f t="shared" si="79"/>
        <v>0</v>
      </c>
      <c r="BG273" s="198">
        <f t="shared" si="80"/>
        <v>0</v>
      </c>
      <c r="BH273" s="198">
        <f t="shared" si="81"/>
        <v>0</v>
      </c>
      <c r="BI273" s="198">
        <f t="shared" si="82"/>
        <v>0</v>
      </c>
      <c r="BJ273" s="21" t="s">
        <v>85</v>
      </c>
      <c r="BK273" s="198">
        <f t="shared" si="83"/>
        <v>0</v>
      </c>
      <c r="BL273" s="21" t="s">
        <v>1206</v>
      </c>
      <c r="BM273" s="197" t="s">
        <v>3607</v>
      </c>
    </row>
    <row r="274" spans="1:65" s="2" customFormat="1" ht="16.5" customHeight="1">
      <c r="A274" s="38"/>
      <c r="B274" s="39"/>
      <c r="C274" s="186" t="s">
        <v>2601</v>
      </c>
      <c r="D274" s="186" t="s">
        <v>533</v>
      </c>
      <c r="E274" s="187" t="s">
        <v>6298</v>
      </c>
      <c r="F274" s="188" t="s">
        <v>6299</v>
      </c>
      <c r="G274" s="189" t="s">
        <v>5219</v>
      </c>
      <c r="H274" s="190">
        <v>60</v>
      </c>
      <c r="I274" s="191"/>
      <c r="J274" s="192">
        <f t="shared" si="74"/>
        <v>0</v>
      </c>
      <c r="K274" s="188" t="s">
        <v>19</v>
      </c>
      <c r="L274" s="43"/>
      <c r="M274" s="193" t="s">
        <v>19</v>
      </c>
      <c r="N274" s="194" t="s">
        <v>44</v>
      </c>
      <c r="O274" s="68"/>
      <c r="P274" s="195">
        <f t="shared" si="75"/>
        <v>0</v>
      </c>
      <c r="Q274" s="195">
        <v>0</v>
      </c>
      <c r="R274" s="195">
        <f t="shared" si="76"/>
        <v>0</v>
      </c>
      <c r="S274" s="195">
        <v>0</v>
      </c>
      <c r="T274" s="196">
        <f t="shared" si="77"/>
        <v>0</v>
      </c>
      <c r="U274" s="38"/>
      <c r="V274" s="38"/>
      <c r="W274" s="38"/>
      <c r="X274" s="38"/>
      <c r="Y274" s="38"/>
      <c r="Z274" s="38"/>
      <c r="AA274" s="38"/>
      <c r="AB274" s="38"/>
      <c r="AC274" s="38"/>
      <c r="AD274" s="38"/>
      <c r="AE274" s="38"/>
      <c r="AR274" s="197" t="s">
        <v>1206</v>
      </c>
      <c r="AT274" s="197" t="s">
        <v>533</v>
      </c>
      <c r="AU274" s="197" t="s">
        <v>85</v>
      </c>
      <c r="AY274" s="21" t="s">
        <v>525</v>
      </c>
      <c r="BE274" s="198">
        <f t="shared" si="78"/>
        <v>0</v>
      </c>
      <c r="BF274" s="198">
        <f t="shared" si="79"/>
        <v>0</v>
      </c>
      <c r="BG274" s="198">
        <f t="shared" si="80"/>
        <v>0</v>
      </c>
      <c r="BH274" s="198">
        <f t="shared" si="81"/>
        <v>0</v>
      </c>
      <c r="BI274" s="198">
        <f t="shared" si="82"/>
        <v>0</v>
      </c>
      <c r="BJ274" s="21" t="s">
        <v>85</v>
      </c>
      <c r="BK274" s="198">
        <f t="shared" si="83"/>
        <v>0</v>
      </c>
      <c r="BL274" s="21" t="s">
        <v>1206</v>
      </c>
      <c r="BM274" s="197" t="s">
        <v>3617</v>
      </c>
    </row>
    <row r="275" spans="1:65" s="2" customFormat="1" ht="16.5" customHeight="1">
      <c r="A275" s="38"/>
      <c r="B275" s="39"/>
      <c r="C275" s="186" t="s">
        <v>2612</v>
      </c>
      <c r="D275" s="186" t="s">
        <v>533</v>
      </c>
      <c r="E275" s="187" t="s">
        <v>6300</v>
      </c>
      <c r="F275" s="188" t="s">
        <v>6301</v>
      </c>
      <c r="G275" s="189" t="s">
        <v>5219</v>
      </c>
      <c r="H275" s="190">
        <v>24</v>
      </c>
      <c r="I275" s="191"/>
      <c r="J275" s="192">
        <f t="shared" si="74"/>
        <v>0</v>
      </c>
      <c r="K275" s="188" t="s">
        <v>19</v>
      </c>
      <c r="L275" s="43"/>
      <c r="M275" s="193" t="s">
        <v>19</v>
      </c>
      <c r="N275" s="194" t="s">
        <v>44</v>
      </c>
      <c r="O275" s="68"/>
      <c r="P275" s="195">
        <f t="shared" si="75"/>
        <v>0</v>
      </c>
      <c r="Q275" s="195">
        <v>0</v>
      </c>
      <c r="R275" s="195">
        <f t="shared" si="76"/>
        <v>0</v>
      </c>
      <c r="S275" s="195">
        <v>0</v>
      </c>
      <c r="T275" s="196">
        <f t="shared" si="77"/>
        <v>0</v>
      </c>
      <c r="U275" s="38"/>
      <c r="V275" s="38"/>
      <c r="W275" s="38"/>
      <c r="X275" s="38"/>
      <c r="Y275" s="38"/>
      <c r="Z275" s="38"/>
      <c r="AA275" s="38"/>
      <c r="AB275" s="38"/>
      <c r="AC275" s="38"/>
      <c r="AD275" s="38"/>
      <c r="AE275" s="38"/>
      <c r="AR275" s="197" t="s">
        <v>1206</v>
      </c>
      <c r="AT275" s="197" t="s">
        <v>533</v>
      </c>
      <c r="AU275" s="197" t="s">
        <v>85</v>
      </c>
      <c r="AY275" s="21" t="s">
        <v>525</v>
      </c>
      <c r="BE275" s="198">
        <f t="shared" si="78"/>
        <v>0</v>
      </c>
      <c r="BF275" s="198">
        <f t="shared" si="79"/>
        <v>0</v>
      </c>
      <c r="BG275" s="198">
        <f t="shared" si="80"/>
        <v>0</v>
      </c>
      <c r="BH275" s="198">
        <f t="shared" si="81"/>
        <v>0</v>
      </c>
      <c r="BI275" s="198">
        <f t="shared" si="82"/>
        <v>0</v>
      </c>
      <c r="BJ275" s="21" t="s">
        <v>85</v>
      </c>
      <c r="BK275" s="198">
        <f t="shared" si="83"/>
        <v>0</v>
      </c>
      <c r="BL275" s="21" t="s">
        <v>1206</v>
      </c>
      <c r="BM275" s="197" t="s">
        <v>3628</v>
      </c>
    </row>
    <row r="276" spans="1:65" s="2" customFormat="1" ht="16.5" customHeight="1">
      <c r="A276" s="38"/>
      <c r="B276" s="39"/>
      <c r="C276" s="186" t="s">
        <v>2619</v>
      </c>
      <c r="D276" s="186" t="s">
        <v>533</v>
      </c>
      <c r="E276" s="187" t="s">
        <v>6302</v>
      </c>
      <c r="F276" s="188" t="s">
        <v>6303</v>
      </c>
      <c r="G276" s="189" t="s">
        <v>5219</v>
      </c>
      <c r="H276" s="190">
        <v>12</v>
      </c>
      <c r="I276" s="191"/>
      <c r="J276" s="192">
        <f t="shared" si="74"/>
        <v>0</v>
      </c>
      <c r="K276" s="188" t="s">
        <v>19</v>
      </c>
      <c r="L276" s="43"/>
      <c r="M276" s="193" t="s">
        <v>19</v>
      </c>
      <c r="N276" s="194" t="s">
        <v>44</v>
      </c>
      <c r="O276" s="68"/>
      <c r="P276" s="195">
        <f t="shared" si="75"/>
        <v>0</v>
      </c>
      <c r="Q276" s="195">
        <v>0</v>
      </c>
      <c r="R276" s="195">
        <f t="shared" si="76"/>
        <v>0</v>
      </c>
      <c r="S276" s="195">
        <v>0</v>
      </c>
      <c r="T276" s="196">
        <f t="shared" si="77"/>
        <v>0</v>
      </c>
      <c r="U276" s="38"/>
      <c r="V276" s="38"/>
      <c r="W276" s="38"/>
      <c r="X276" s="38"/>
      <c r="Y276" s="38"/>
      <c r="Z276" s="38"/>
      <c r="AA276" s="38"/>
      <c r="AB276" s="38"/>
      <c r="AC276" s="38"/>
      <c r="AD276" s="38"/>
      <c r="AE276" s="38"/>
      <c r="AR276" s="197" t="s">
        <v>1206</v>
      </c>
      <c r="AT276" s="197" t="s">
        <v>533</v>
      </c>
      <c r="AU276" s="197" t="s">
        <v>85</v>
      </c>
      <c r="AY276" s="21" t="s">
        <v>525</v>
      </c>
      <c r="BE276" s="198">
        <f t="shared" si="78"/>
        <v>0</v>
      </c>
      <c r="BF276" s="198">
        <f t="shared" si="79"/>
        <v>0</v>
      </c>
      <c r="BG276" s="198">
        <f t="shared" si="80"/>
        <v>0</v>
      </c>
      <c r="BH276" s="198">
        <f t="shared" si="81"/>
        <v>0</v>
      </c>
      <c r="BI276" s="198">
        <f t="shared" si="82"/>
        <v>0</v>
      </c>
      <c r="BJ276" s="21" t="s">
        <v>85</v>
      </c>
      <c r="BK276" s="198">
        <f t="shared" si="83"/>
        <v>0</v>
      </c>
      <c r="BL276" s="21" t="s">
        <v>1206</v>
      </c>
      <c r="BM276" s="197" t="s">
        <v>3638</v>
      </c>
    </row>
    <row r="277" spans="1:65" s="2" customFormat="1" ht="16.5" customHeight="1">
      <c r="A277" s="38"/>
      <c r="B277" s="39"/>
      <c r="C277" s="186" t="s">
        <v>2625</v>
      </c>
      <c r="D277" s="186" t="s">
        <v>533</v>
      </c>
      <c r="E277" s="187" t="s">
        <v>6304</v>
      </c>
      <c r="F277" s="188" t="s">
        <v>6305</v>
      </c>
      <c r="G277" s="189" t="s">
        <v>5219</v>
      </c>
      <c r="H277" s="190">
        <v>4</v>
      </c>
      <c r="I277" s="191"/>
      <c r="J277" s="192">
        <f t="shared" si="74"/>
        <v>0</v>
      </c>
      <c r="K277" s="188" t="s">
        <v>19</v>
      </c>
      <c r="L277" s="43"/>
      <c r="M277" s="193" t="s">
        <v>19</v>
      </c>
      <c r="N277" s="194" t="s">
        <v>44</v>
      </c>
      <c r="O277" s="68"/>
      <c r="P277" s="195">
        <f t="shared" si="75"/>
        <v>0</v>
      </c>
      <c r="Q277" s="195">
        <v>0</v>
      </c>
      <c r="R277" s="195">
        <f t="shared" si="76"/>
        <v>0</v>
      </c>
      <c r="S277" s="195">
        <v>0</v>
      </c>
      <c r="T277" s="196">
        <f t="shared" si="77"/>
        <v>0</v>
      </c>
      <c r="U277" s="38"/>
      <c r="V277" s="38"/>
      <c r="W277" s="38"/>
      <c r="X277" s="38"/>
      <c r="Y277" s="38"/>
      <c r="Z277" s="38"/>
      <c r="AA277" s="38"/>
      <c r="AB277" s="38"/>
      <c r="AC277" s="38"/>
      <c r="AD277" s="38"/>
      <c r="AE277" s="38"/>
      <c r="AR277" s="197" t="s">
        <v>1206</v>
      </c>
      <c r="AT277" s="197" t="s">
        <v>533</v>
      </c>
      <c r="AU277" s="197" t="s">
        <v>85</v>
      </c>
      <c r="AY277" s="21" t="s">
        <v>525</v>
      </c>
      <c r="BE277" s="198">
        <f t="shared" si="78"/>
        <v>0</v>
      </c>
      <c r="BF277" s="198">
        <f t="shared" si="79"/>
        <v>0</v>
      </c>
      <c r="BG277" s="198">
        <f t="shared" si="80"/>
        <v>0</v>
      </c>
      <c r="BH277" s="198">
        <f t="shared" si="81"/>
        <v>0</v>
      </c>
      <c r="BI277" s="198">
        <f t="shared" si="82"/>
        <v>0</v>
      </c>
      <c r="BJ277" s="21" t="s">
        <v>85</v>
      </c>
      <c r="BK277" s="198">
        <f t="shared" si="83"/>
        <v>0</v>
      </c>
      <c r="BL277" s="21" t="s">
        <v>1206</v>
      </c>
      <c r="BM277" s="197" t="s">
        <v>3648</v>
      </c>
    </row>
    <row r="278" spans="1:65" s="2" customFormat="1" ht="16.5" customHeight="1">
      <c r="A278" s="38"/>
      <c r="B278" s="39"/>
      <c r="C278" s="186" t="s">
        <v>2631</v>
      </c>
      <c r="D278" s="186" t="s">
        <v>533</v>
      </c>
      <c r="E278" s="187" t="s">
        <v>6306</v>
      </c>
      <c r="F278" s="188" t="s">
        <v>6307</v>
      </c>
      <c r="G278" s="189" t="s">
        <v>5219</v>
      </c>
      <c r="H278" s="190">
        <v>4</v>
      </c>
      <c r="I278" s="191"/>
      <c r="J278" s="192">
        <f t="shared" si="74"/>
        <v>0</v>
      </c>
      <c r="K278" s="188" t="s">
        <v>19</v>
      </c>
      <c r="L278" s="43"/>
      <c r="M278" s="193" t="s">
        <v>19</v>
      </c>
      <c r="N278" s="194" t="s">
        <v>44</v>
      </c>
      <c r="O278" s="68"/>
      <c r="P278" s="195">
        <f t="shared" si="75"/>
        <v>0</v>
      </c>
      <c r="Q278" s="195">
        <v>0</v>
      </c>
      <c r="R278" s="195">
        <f t="shared" si="76"/>
        <v>0</v>
      </c>
      <c r="S278" s="195">
        <v>0</v>
      </c>
      <c r="T278" s="196">
        <f t="shared" si="77"/>
        <v>0</v>
      </c>
      <c r="U278" s="38"/>
      <c r="V278" s="38"/>
      <c r="W278" s="38"/>
      <c r="X278" s="38"/>
      <c r="Y278" s="38"/>
      <c r="Z278" s="38"/>
      <c r="AA278" s="38"/>
      <c r="AB278" s="38"/>
      <c r="AC278" s="38"/>
      <c r="AD278" s="38"/>
      <c r="AE278" s="38"/>
      <c r="AR278" s="197" t="s">
        <v>1206</v>
      </c>
      <c r="AT278" s="197" t="s">
        <v>533</v>
      </c>
      <c r="AU278" s="197" t="s">
        <v>85</v>
      </c>
      <c r="AY278" s="21" t="s">
        <v>525</v>
      </c>
      <c r="BE278" s="198">
        <f t="shared" si="78"/>
        <v>0</v>
      </c>
      <c r="BF278" s="198">
        <f t="shared" si="79"/>
        <v>0</v>
      </c>
      <c r="BG278" s="198">
        <f t="shared" si="80"/>
        <v>0</v>
      </c>
      <c r="BH278" s="198">
        <f t="shared" si="81"/>
        <v>0</v>
      </c>
      <c r="BI278" s="198">
        <f t="shared" si="82"/>
        <v>0</v>
      </c>
      <c r="BJ278" s="21" t="s">
        <v>85</v>
      </c>
      <c r="BK278" s="198">
        <f t="shared" si="83"/>
        <v>0</v>
      </c>
      <c r="BL278" s="21" t="s">
        <v>1206</v>
      </c>
      <c r="BM278" s="197" t="s">
        <v>3659</v>
      </c>
    </row>
    <row r="279" spans="1:65" s="2" customFormat="1" ht="16.5" customHeight="1">
      <c r="A279" s="38"/>
      <c r="B279" s="39"/>
      <c r="C279" s="186" t="s">
        <v>2636</v>
      </c>
      <c r="D279" s="186" t="s">
        <v>533</v>
      </c>
      <c r="E279" s="187" t="s">
        <v>6308</v>
      </c>
      <c r="F279" s="188" t="s">
        <v>6309</v>
      </c>
      <c r="G279" s="189" t="s">
        <v>5219</v>
      </c>
      <c r="H279" s="190">
        <v>8</v>
      </c>
      <c r="I279" s="191"/>
      <c r="J279" s="192">
        <f t="shared" si="74"/>
        <v>0</v>
      </c>
      <c r="K279" s="188" t="s">
        <v>19</v>
      </c>
      <c r="L279" s="43"/>
      <c r="M279" s="193" t="s">
        <v>19</v>
      </c>
      <c r="N279" s="194" t="s">
        <v>44</v>
      </c>
      <c r="O279" s="68"/>
      <c r="P279" s="195">
        <f t="shared" si="75"/>
        <v>0</v>
      </c>
      <c r="Q279" s="195">
        <v>0</v>
      </c>
      <c r="R279" s="195">
        <f t="shared" si="76"/>
        <v>0</v>
      </c>
      <c r="S279" s="195">
        <v>0</v>
      </c>
      <c r="T279" s="196">
        <f t="shared" si="77"/>
        <v>0</v>
      </c>
      <c r="U279" s="38"/>
      <c r="V279" s="38"/>
      <c r="W279" s="38"/>
      <c r="X279" s="38"/>
      <c r="Y279" s="38"/>
      <c r="Z279" s="38"/>
      <c r="AA279" s="38"/>
      <c r="AB279" s="38"/>
      <c r="AC279" s="38"/>
      <c r="AD279" s="38"/>
      <c r="AE279" s="38"/>
      <c r="AR279" s="197" t="s">
        <v>1206</v>
      </c>
      <c r="AT279" s="197" t="s">
        <v>533</v>
      </c>
      <c r="AU279" s="197" t="s">
        <v>85</v>
      </c>
      <c r="AY279" s="21" t="s">
        <v>525</v>
      </c>
      <c r="BE279" s="198">
        <f t="shared" si="78"/>
        <v>0</v>
      </c>
      <c r="BF279" s="198">
        <f t="shared" si="79"/>
        <v>0</v>
      </c>
      <c r="BG279" s="198">
        <f t="shared" si="80"/>
        <v>0</v>
      </c>
      <c r="BH279" s="198">
        <f t="shared" si="81"/>
        <v>0</v>
      </c>
      <c r="BI279" s="198">
        <f t="shared" si="82"/>
        <v>0</v>
      </c>
      <c r="BJ279" s="21" t="s">
        <v>85</v>
      </c>
      <c r="BK279" s="198">
        <f t="shared" si="83"/>
        <v>0</v>
      </c>
      <c r="BL279" s="21" t="s">
        <v>1206</v>
      </c>
      <c r="BM279" s="197" t="s">
        <v>3673</v>
      </c>
    </row>
    <row r="280" spans="1:65" s="2" customFormat="1" ht="21.75" customHeight="1">
      <c r="A280" s="38"/>
      <c r="B280" s="39"/>
      <c r="C280" s="186" t="s">
        <v>2641</v>
      </c>
      <c r="D280" s="186" t="s">
        <v>533</v>
      </c>
      <c r="E280" s="187" t="s">
        <v>6310</v>
      </c>
      <c r="F280" s="188" t="s">
        <v>6311</v>
      </c>
      <c r="G280" s="189" t="s">
        <v>5219</v>
      </c>
      <c r="H280" s="190">
        <v>50</v>
      </c>
      <c r="I280" s="191"/>
      <c r="J280" s="192">
        <f t="shared" si="74"/>
        <v>0</v>
      </c>
      <c r="K280" s="188" t="s">
        <v>19</v>
      </c>
      <c r="L280" s="43"/>
      <c r="M280" s="193" t="s">
        <v>19</v>
      </c>
      <c r="N280" s="194" t="s">
        <v>44</v>
      </c>
      <c r="O280" s="68"/>
      <c r="P280" s="195">
        <f t="shared" si="75"/>
        <v>0</v>
      </c>
      <c r="Q280" s="195">
        <v>0</v>
      </c>
      <c r="R280" s="195">
        <f t="shared" si="76"/>
        <v>0</v>
      </c>
      <c r="S280" s="195">
        <v>0</v>
      </c>
      <c r="T280" s="196">
        <f t="shared" si="77"/>
        <v>0</v>
      </c>
      <c r="U280" s="38"/>
      <c r="V280" s="38"/>
      <c r="W280" s="38"/>
      <c r="X280" s="38"/>
      <c r="Y280" s="38"/>
      <c r="Z280" s="38"/>
      <c r="AA280" s="38"/>
      <c r="AB280" s="38"/>
      <c r="AC280" s="38"/>
      <c r="AD280" s="38"/>
      <c r="AE280" s="38"/>
      <c r="AR280" s="197" t="s">
        <v>1206</v>
      </c>
      <c r="AT280" s="197" t="s">
        <v>533</v>
      </c>
      <c r="AU280" s="197" t="s">
        <v>85</v>
      </c>
      <c r="AY280" s="21" t="s">
        <v>525</v>
      </c>
      <c r="BE280" s="198">
        <f t="shared" si="78"/>
        <v>0</v>
      </c>
      <c r="BF280" s="198">
        <f t="shared" si="79"/>
        <v>0</v>
      </c>
      <c r="BG280" s="198">
        <f t="shared" si="80"/>
        <v>0</v>
      </c>
      <c r="BH280" s="198">
        <f t="shared" si="81"/>
        <v>0</v>
      </c>
      <c r="BI280" s="198">
        <f t="shared" si="82"/>
        <v>0</v>
      </c>
      <c r="BJ280" s="21" t="s">
        <v>85</v>
      </c>
      <c r="BK280" s="198">
        <f t="shared" si="83"/>
        <v>0</v>
      </c>
      <c r="BL280" s="21" t="s">
        <v>1206</v>
      </c>
      <c r="BM280" s="197" t="s">
        <v>3690</v>
      </c>
    </row>
    <row r="281" spans="1:65" s="2" customFormat="1" ht="16.5" customHeight="1">
      <c r="A281" s="38"/>
      <c r="B281" s="39"/>
      <c r="C281" s="186" t="s">
        <v>2646</v>
      </c>
      <c r="D281" s="186" t="s">
        <v>533</v>
      </c>
      <c r="E281" s="187" t="s">
        <v>6312</v>
      </c>
      <c r="F281" s="188" t="s">
        <v>6313</v>
      </c>
      <c r="G281" s="189" t="s">
        <v>5219</v>
      </c>
      <c r="H281" s="190">
        <v>50</v>
      </c>
      <c r="I281" s="191"/>
      <c r="J281" s="192">
        <f t="shared" si="74"/>
        <v>0</v>
      </c>
      <c r="K281" s="188" t="s">
        <v>19</v>
      </c>
      <c r="L281" s="43"/>
      <c r="M281" s="193" t="s">
        <v>19</v>
      </c>
      <c r="N281" s="194" t="s">
        <v>44</v>
      </c>
      <c r="O281" s="68"/>
      <c r="P281" s="195">
        <f t="shared" si="75"/>
        <v>0</v>
      </c>
      <c r="Q281" s="195">
        <v>0</v>
      </c>
      <c r="R281" s="195">
        <f t="shared" si="76"/>
        <v>0</v>
      </c>
      <c r="S281" s="195">
        <v>0</v>
      </c>
      <c r="T281" s="196">
        <f t="shared" si="77"/>
        <v>0</v>
      </c>
      <c r="U281" s="38"/>
      <c r="V281" s="38"/>
      <c r="W281" s="38"/>
      <c r="X281" s="38"/>
      <c r="Y281" s="38"/>
      <c r="Z281" s="38"/>
      <c r="AA281" s="38"/>
      <c r="AB281" s="38"/>
      <c r="AC281" s="38"/>
      <c r="AD281" s="38"/>
      <c r="AE281" s="38"/>
      <c r="AR281" s="197" t="s">
        <v>1206</v>
      </c>
      <c r="AT281" s="197" t="s">
        <v>533</v>
      </c>
      <c r="AU281" s="197" t="s">
        <v>85</v>
      </c>
      <c r="AY281" s="21" t="s">
        <v>525</v>
      </c>
      <c r="BE281" s="198">
        <f t="shared" si="78"/>
        <v>0</v>
      </c>
      <c r="BF281" s="198">
        <f t="shared" si="79"/>
        <v>0</v>
      </c>
      <c r="BG281" s="198">
        <f t="shared" si="80"/>
        <v>0</v>
      </c>
      <c r="BH281" s="198">
        <f t="shared" si="81"/>
        <v>0</v>
      </c>
      <c r="BI281" s="198">
        <f t="shared" si="82"/>
        <v>0</v>
      </c>
      <c r="BJ281" s="21" t="s">
        <v>85</v>
      </c>
      <c r="BK281" s="198">
        <f t="shared" si="83"/>
        <v>0</v>
      </c>
      <c r="BL281" s="21" t="s">
        <v>1206</v>
      </c>
      <c r="BM281" s="197" t="s">
        <v>3711</v>
      </c>
    </row>
    <row r="282" spans="1:65" s="2" customFormat="1" ht="21.75" customHeight="1">
      <c r="A282" s="38"/>
      <c r="B282" s="39"/>
      <c r="C282" s="186" t="s">
        <v>2652</v>
      </c>
      <c r="D282" s="186" t="s">
        <v>533</v>
      </c>
      <c r="E282" s="187" t="s">
        <v>6314</v>
      </c>
      <c r="F282" s="188" t="s">
        <v>6315</v>
      </c>
      <c r="G282" s="189" t="s">
        <v>5219</v>
      </c>
      <c r="H282" s="190">
        <v>80</v>
      </c>
      <c r="I282" s="191"/>
      <c r="J282" s="192">
        <f t="shared" si="74"/>
        <v>0</v>
      </c>
      <c r="K282" s="188" t="s">
        <v>19</v>
      </c>
      <c r="L282" s="43"/>
      <c r="M282" s="193" t="s">
        <v>19</v>
      </c>
      <c r="N282" s="194" t="s">
        <v>44</v>
      </c>
      <c r="O282" s="68"/>
      <c r="P282" s="195">
        <f t="shared" si="75"/>
        <v>0</v>
      </c>
      <c r="Q282" s="195">
        <v>0</v>
      </c>
      <c r="R282" s="195">
        <f t="shared" si="76"/>
        <v>0</v>
      </c>
      <c r="S282" s="195">
        <v>0</v>
      </c>
      <c r="T282" s="196">
        <f t="shared" si="77"/>
        <v>0</v>
      </c>
      <c r="U282" s="38"/>
      <c r="V282" s="38"/>
      <c r="W282" s="38"/>
      <c r="X282" s="38"/>
      <c r="Y282" s="38"/>
      <c r="Z282" s="38"/>
      <c r="AA282" s="38"/>
      <c r="AB282" s="38"/>
      <c r="AC282" s="38"/>
      <c r="AD282" s="38"/>
      <c r="AE282" s="38"/>
      <c r="AR282" s="197" t="s">
        <v>1206</v>
      </c>
      <c r="AT282" s="197" t="s">
        <v>533</v>
      </c>
      <c r="AU282" s="197" t="s">
        <v>85</v>
      </c>
      <c r="AY282" s="21" t="s">
        <v>525</v>
      </c>
      <c r="BE282" s="198">
        <f t="shared" si="78"/>
        <v>0</v>
      </c>
      <c r="BF282" s="198">
        <f t="shared" si="79"/>
        <v>0</v>
      </c>
      <c r="BG282" s="198">
        <f t="shared" si="80"/>
        <v>0</v>
      </c>
      <c r="BH282" s="198">
        <f t="shared" si="81"/>
        <v>0</v>
      </c>
      <c r="BI282" s="198">
        <f t="shared" si="82"/>
        <v>0</v>
      </c>
      <c r="BJ282" s="21" t="s">
        <v>85</v>
      </c>
      <c r="BK282" s="198">
        <f t="shared" si="83"/>
        <v>0</v>
      </c>
      <c r="BL282" s="21" t="s">
        <v>1206</v>
      </c>
      <c r="BM282" s="197" t="s">
        <v>3725</v>
      </c>
    </row>
    <row r="283" spans="1:65" s="2" customFormat="1" ht="24.2" customHeight="1">
      <c r="A283" s="38"/>
      <c r="B283" s="39"/>
      <c r="C283" s="186" t="s">
        <v>2658</v>
      </c>
      <c r="D283" s="186" t="s">
        <v>533</v>
      </c>
      <c r="E283" s="187" t="s">
        <v>6316</v>
      </c>
      <c r="F283" s="188" t="s">
        <v>6317</v>
      </c>
      <c r="G283" s="189" t="s">
        <v>5219</v>
      </c>
      <c r="H283" s="190">
        <v>4</v>
      </c>
      <c r="I283" s="191"/>
      <c r="J283" s="192">
        <f t="shared" si="74"/>
        <v>0</v>
      </c>
      <c r="K283" s="188" t="s">
        <v>19</v>
      </c>
      <c r="L283" s="43"/>
      <c r="M283" s="193" t="s">
        <v>19</v>
      </c>
      <c r="N283" s="194" t="s">
        <v>44</v>
      </c>
      <c r="O283" s="68"/>
      <c r="P283" s="195">
        <f t="shared" si="75"/>
        <v>0</v>
      </c>
      <c r="Q283" s="195">
        <v>0</v>
      </c>
      <c r="R283" s="195">
        <f t="shared" si="76"/>
        <v>0</v>
      </c>
      <c r="S283" s="195">
        <v>0</v>
      </c>
      <c r="T283" s="196">
        <f t="shared" si="77"/>
        <v>0</v>
      </c>
      <c r="U283" s="38"/>
      <c r="V283" s="38"/>
      <c r="W283" s="38"/>
      <c r="X283" s="38"/>
      <c r="Y283" s="38"/>
      <c r="Z283" s="38"/>
      <c r="AA283" s="38"/>
      <c r="AB283" s="38"/>
      <c r="AC283" s="38"/>
      <c r="AD283" s="38"/>
      <c r="AE283" s="38"/>
      <c r="AR283" s="197" t="s">
        <v>1206</v>
      </c>
      <c r="AT283" s="197" t="s">
        <v>533</v>
      </c>
      <c r="AU283" s="197" t="s">
        <v>85</v>
      </c>
      <c r="AY283" s="21" t="s">
        <v>525</v>
      </c>
      <c r="BE283" s="198">
        <f t="shared" si="78"/>
        <v>0</v>
      </c>
      <c r="BF283" s="198">
        <f t="shared" si="79"/>
        <v>0</v>
      </c>
      <c r="BG283" s="198">
        <f t="shared" si="80"/>
        <v>0</v>
      </c>
      <c r="BH283" s="198">
        <f t="shared" si="81"/>
        <v>0</v>
      </c>
      <c r="BI283" s="198">
        <f t="shared" si="82"/>
        <v>0</v>
      </c>
      <c r="BJ283" s="21" t="s">
        <v>85</v>
      </c>
      <c r="BK283" s="198">
        <f t="shared" si="83"/>
        <v>0</v>
      </c>
      <c r="BL283" s="21" t="s">
        <v>1206</v>
      </c>
      <c r="BM283" s="197" t="s">
        <v>3743</v>
      </c>
    </row>
    <row r="284" spans="1:65" s="2" customFormat="1" ht="24.2" customHeight="1">
      <c r="A284" s="38"/>
      <c r="B284" s="39"/>
      <c r="C284" s="186" t="s">
        <v>2663</v>
      </c>
      <c r="D284" s="186" t="s">
        <v>533</v>
      </c>
      <c r="E284" s="187" t="s">
        <v>6318</v>
      </c>
      <c r="F284" s="188" t="s">
        <v>6319</v>
      </c>
      <c r="G284" s="189" t="s">
        <v>5219</v>
      </c>
      <c r="H284" s="190">
        <v>10</v>
      </c>
      <c r="I284" s="191"/>
      <c r="J284" s="192">
        <f t="shared" si="74"/>
        <v>0</v>
      </c>
      <c r="K284" s="188" t="s">
        <v>19</v>
      </c>
      <c r="L284" s="43"/>
      <c r="M284" s="193" t="s">
        <v>19</v>
      </c>
      <c r="N284" s="194" t="s">
        <v>44</v>
      </c>
      <c r="O284" s="68"/>
      <c r="P284" s="195">
        <f t="shared" si="75"/>
        <v>0</v>
      </c>
      <c r="Q284" s="195">
        <v>0</v>
      </c>
      <c r="R284" s="195">
        <f t="shared" si="76"/>
        <v>0</v>
      </c>
      <c r="S284" s="195">
        <v>0</v>
      </c>
      <c r="T284" s="196">
        <f t="shared" si="77"/>
        <v>0</v>
      </c>
      <c r="U284" s="38"/>
      <c r="V284" s="38"/>
      <c r="W284" s="38"/>
      <c r="X284" s="38"/>
      <c r="Y284" s="38"/>
      <c r="Z284" s="38"/>
      <c r="AA284" s="38"/>
      <c r="AB284" s="38"/>
      <c r="AC284" s="38"/>
      <c r="AD284" s="38"/>
      <c r="AE284" s="38"/>
      <c r="AR284" s="197" t="s">
        <v>1206</v>
      </c>
      <c r="AT284" s="197" t="s">
        <v>533</v>
      </c>
      <c r="AU284" s="197" t="s">
        <v>85</v>
      </c>
      <c r="AY284" s="21" t="s">
        <v>525</v>
      </c>
      <c r="BE284" s="198">
        <f t="shared" si="78"/>
        <v>0</v>
      </c>
      <c r="BF284" s="198">
        <f t="shared" si="79"/>
        <v>0</v>
      </c>
      <c r="BG284" s="198">
        <f t="shared" si="80"/>
        <v>0</v>
      </c>
      <c r="BH284" s="198">
        <f t="shared" si="81"/>
        <v>0</v>
      </c>
      <c r="BI284" s="198">
        <f t="shared" si="82"/>
        <v>0</v>
      </c>
      <c r="BJ284" s="21" t="s">
        <v>85</v>
      </c>
      <c r="BK284" s="198">
        <f t="shared" si="83"/>
        <v>0</v>
      </c>
      <c r="BL284" s="21" t="s">
        <v>1206</v>
      </c>
      <c r="BM284" s="197" t="s">
        <v>3765</v>
      </c>
    </row>
    <row r="285" spans="1:65" s="2" customFormat="1" ht="24.2" customHeight="1">
      <c r="A285" s="38"/>
      <c r="B285" s="39"/>
      <c r="C285" s="186" t="s">
        <v>2669</v>
      </c>
      <c r="D285" s="186" t="s">
        <v>533</v>
      </c>
      <c r="E285" s="187" t="s">
        <v>6320</v>
      </c>
      <c r="F285" s="188" t="s">
        <v>6321</v>
      </c>
      <c r="G285" s="189" t="s">
        <v>5219</v>
      </c>
      <c r="H285" s="190">
        <v>4</v>
      </c>
      <c r="I285" s="191"/>
      <c r="J285" s="192">
        <f t="shared" si="74"/>
        <v>0</v>
      </c>
      <c r="K285" s="188" t="s">
        <v>19</v>
      </c>
      <c r="L285" s="43"/>
      <c r="M285" s="193" t="s">
        <v>19</v>
      </c>
      <c r="N285" s="194" t="s">
        <v>44</v>
      </c>
      <c r="O285" s="68"/>
      <c r="P285" s="195">
        <f t="shared" si="75"/>
        <v>0</v>
      </c>
      <c r="Q285" s="195">
        <v>0</v>
      </c>
      <c r="R285" s="195">
        <f t="shared" si="76"/>
        <v>0</v>
      </c>
      <c r="S285" s="195">
        <v>0</v>
      </c>
      <c r="T285" s="196">
        <f t="shared" si="77"/>
        <v>0</v>
      </c>
      <c r="U285" s="38"/>
      <c r="V285" s="38"/>
      <c r="W285" s="38"/>
      <c r="X285" s="38"/>
      <c r="Y285" s="38"/>
      <c r="Z285" s="38"/>
      <c r="AA285" s="38"/>
      <c r="AB285" s="38"/>
      <c r="AC285" s="38"/>
      <c r="AD285" s="38"/>
      <c r="AE285" s="38"/>
      <c r="AR285" s="197" t="s">
        <v>1206</v>
      </c>
      <c r="AT285" s="197" t="s">
        <v>533</v>
      </c>
      <c r="AU285" s="197" t="s">
        <v>85</v>
      </c>
      <c r="AY285" s="21" t="s">
        <v>525</v>
      </c>
      <c r="BE285" s="198">
        <f t="shared" si="78"/>
        <v>0</v>
      </c>
      <c r="BF285" s="198">
        <f t="shared" si="79"/>
        <v>0</v>
      </c>
      <c r="BG285" s="198">
        <f t="shared" si="80"/>
        <v>0</v>
      </c>
      <c r="BH285" s="198">
        <f t="shared" si="81"/>
        <v>0</v>
      </c>
      <c r="BI285" s="198">
        <f t="shared" si="82"/>
        <v>0</v>
      </c>
      <c r="BJ285" s="21" t="s">
        <v>85</v>
      </c>
      <c r="BK285" s="198">
        <f t="shared" si="83"/>
        <v>0</v>
      </c>
      <c r="BL285" s="21" t="s">
        <v>1206</v>
      </c>
      <c r="BM285" s="197" t="s">
        <v>3776</v>
      </c>
    </row>
    <row r="286" spans="1:65" s="2" customFormat="1" ht="24.2" customHeight="1">
      <c r="A286" s="38"/>
      <c r="B286" s="39"/>
      <c r="C286" s="186" t="s">
        <v>2675</v>
      </c>
      <c r="D286" s="186" t="s">
        <v>533</v>
      </c>
      <c r="E286" s="187" t="s">
        <v>6322</v>
      </c>
      <c r="F286" s="188" t="s">
        <v>6323</v>
      </c>
      <c r="G286" s="189" t="s">
        <v>5219</v>
      </c>
      <c r="H286" s="190">
        <v>7</v>
      </c>
      <c r="I286" s="191"/>
      <c r="J286" s="192">
        <f t="shared" si="74"/>
        <v>0</v>
      </c>
      <c r="K286" s="188" t="s">
        <v>19</v>
      </c>
      <c r="L286" s="43"/>
      <c r="M286" s="193" t="s">
        <v>19</v>
      </c>
      <c r="N286" s="194" t="s">
        <v>44</v>
      </c>
      <c r="O286" s="68"/>
      <c r="P286" s="195">
        <f t="shared" si="75"/>
        <v>0</v>
      </c>
      <c r="Q286" s="195">
        <v>0</v>
      </c>
      <c r="R286" s="195">
        <f t="shared" si="76"/>
        <v>0</v>
      </c>
      <c r="S286" s="195">
        <v>0</v>
      </c>
      <c r="T286" s="196">
        <f t="shared" si="77"/>
        <v>0</v>
      </c>
      <c r="U286" s="38"/>
      <c r="V286" s="38"/>
      <c r="W286" s="38"/>
      <c r="X286" s="38"/>
      <c r="Y286" s="38"/>
      <c r="Z286" s="38"/>
      <c r="AA286" s="38"/>
      <c r="AB286" s="38"/>
      <c r="AC286" s="38"/>
      <c r="AD286" s="38"/>
      <c r="AE286" s="38"/>
      <c r="AR286" s="197" t="s">
        <v>1206</v>
      </c>
      <c r="AT286" s="197" t="s">
        <v>533</v>
      </c>
      <c r="AU286" s="197" t="s">
        <v>85</v>
      </c>
      <c r="AY286" s="21" t="s">
        <v>525</v>
      </c>
      <c r="BE286" s="198">
        <f t="shared" si="78"/>
        <v>0</v>
      </c>
      <c r="BF286" s="198">
        <f t="shared" si="79"/>
        <v>0</v>
      </c>
      <c r="BG286" s="198">
        <f t="shared" si="80"/>
        <v>0</v>
      </c>
      <c r="BH286" s="198">
        <f t="shared" si="81"/>
        <v>0</v>
      </c>
      <c r="BI286" s="198">
        <f t="shared" si="82"/>
        <v>0</v>
      </c>
      <c r="BJ286" s="21" t="s">
        <v>85</v>
      </c>
      <c r="BK286" s="198">
        <f t="shared" si="83"/>
        <v>0</v>
      </c>
      <c r="BL286" s="21" t="s">
        <v>1206</v>
      </c>
      <c r="BM286" s="197" t="s">
        <v>3803</v>
      </c>
    </row>
    <row r="287" spans="1:65" s="2" customFormat="1" ht="16.5" customHeight="1">
      <c r="A287" s="38"/>
      <c r="B287" s="39"/>
      <c r="C287" s="186" t="s">
        <v>2681</v>
      </c>
      <c r="D287" s="186" t="s">
        <v>533</v>
      </c>
      <c r="E287" s="187" t="s">
        <v>6324</v>
      </c>
      <c r="F287" s="188" t="s">
        <v>6325</v>
      </c>
      <c r="G287" s="189" t="s">
        <v>5219</v>
      </c>
      <c r="H287" s="190">
        <v>8</v>
      </c>
      <c r="I287" s="191"/>
      <c r="J287" s="192">
        <f t="shared" si="74"/>
        <v>0</v>
      </c>
      <c r="K287" s="188" t="s">
        <v>19</v>
      </c>
      <c r="L287" s="43"/>
      <c r="M287" s="193" t="s">
        <v>19</v>
      </c>
      <c r="N287" s="194" t="s">
        <v>44</v>
      </c>
      <c r="O287" s="68"/>
      <c r="P287" s="195">
        <f t="shared" si="75"/>
        <v>0</v>
      </c>
      <c r="Q287" s="195">
        <v>0</v>
      </c>
      <c r="R287" s="195">
        <f t="shared" si="76"/>
        <v>0</v>
      </c>
      <c r="S287" s="195">
        <v>0</v>
      </c>
      <c r="T287" s="196">
        <f t="shared" si="77"/>
        <v>0</v>
      </c>
      <c r="U287" s="38"/>
      <c r="V287" s="38"/>
      <c r="W287" s="38"/>
      <c r="X287" s="38"/>
      <c r="Y287" s="38"/>
      <c r="Z287" s="38"/>
      <c r="AA287" s="38"/>
      <c r="AB287" s="38"/>
      <c r="AC287" s="38"/>
      <c r="AD287" s="38"/>
      <c r="AE287" s="38"/>
      <c r="AR287" s="197" t="s">
        <v>1206</v>
      </c>
      <c r="AT287" s="197" t="s">
        <v>533</v>
      </c>
      <c r="AU287" s="197" t="s">
        <v>85</v>
      </c>
      <c r="AY287" s="21" t="s">
        <v>525</v>
      </c>
      <c r="BE287" s="198">
        <f t="shared" si="78"/>
        <v>0</v>
      </c>
      <c r="BF287" s="198">
        <f t="shared" si="79"/>
        <v>0</v>
      </c>
      <c r="BG287" s="198">
        <f t="shared" si="80"/>
        <v>0</v>
      </c>
      <c r="BH287" s="198">
        <f t="shared" si="81"/>
        <v>0</v>
      </c>
      <c r="BI287" s="198">
        <f t="shared" si="82"/>
        <v>0</v>
      </c>
      <c r="BJ287" s="21" t="s">
        <v>85</v>
      </c>
      <c r="BK287" s="198">
        <f t="shared" si="83"/>
        <v>0</v>
      </c>
      <c r="BL287" s="21" t="s">
        <v>1206</v>
      </c>
      <c r="BM287" s="197" t="s">
        <v>3830</v>
      </c>
    </row>
    <row r="288" spans="1:65" s="2" customFormat="1" ht="16.5" customHeight="1">
      <c r="A288" s="38"/>
      <c r="B288" s="39"/>
      <c r="C288" s="186" t="s">
        <v>2686</v>
      </c>
      <c r="D288" s="186" t="s">
        <v>533</v>
      </c>
      <c r="E288" s="187" t="s">
        <v>6326</v>
      </c>
      <c r="F288" s="188" t="s">
        <v>6327</v>
      </c>
      <c r="G288" s="189" t="s">
        <v>5219</v>
      </c>
      <c r="H288" s="190">
        <v>14</v>
      </c>
      <c r="I288" s="191"/>
      <c r="J288" s="192">
        <f t="shared" si="74"/>
        <v>0</v>
      </c>
      <c r="K288" s="188" t="s">
        <v>19</v>
      </c>
      <c r="L288" s="43"/>
      <c r="M288" s="193" t="s">
        <v>19</v>
      </c>
      <c r="N288" s="194" t="s">
        <v>44</v>
      </c>
      <c r="O288" s="68"/>
      <c r="P288" s="195">
        <f t="shared" si="75"/>
        <v>0</v>
      </c>
      <c r="Q288" s="195">
        <v>0</v>
      </c>
      <c r="R288" s="195">
        <f t="shared" si="76"/>
        <v>0</v>
      </c>
      <c r="S288" s="195">
        <v>0</v>
      </c>
      <c r="T288" s="196">
        <f t="shared" si="77"/>
        <v>0</v>
      </c>
      <c r="U288" s="38"/>
      <c r="V288" s="38"/>
      <c r="W288" s="38"/>
      <c r="X288" s="38"/>
      <c r="Y288" s="38"/>
      <c r="Z288" s="38"/>
      <c r="AA288" s="38"/>
      <c r="AB288" s="38"/>
      <c r="AC288" s="38"/>
      <c r="AD288" s="38"/>
      <c r="AE288" s="38"/>
      <c r="AR288" s="197" t="s">
        <v>1206</v>
      </c>
      <c r="AT288" s="197" t="s">
        <v>533</v>
      </c>
      <c r="AU288" s="197" t="s">
        <v>85</v>
      </c>
      <c r="AY288" s="21" t="s">
        <v>525</v>
      </c>
      <c r="BE288" s="198">
        <f t="shared" si="78"/>
        <v>0</v>
      </c>
      <c r="BF288" s="198">
        <f t="shared" si="79"/>
        <v>0</v>
      </c>
      <c r="BG288" s="198">
        <f t="shared" si="80"/>
        <v>0</v>
      </c>
      <c r="BH288" s="198">
        <f t="shared" si="81"/>
        <v>0</v>
      </c>
      <c r="BI288" s="198">
        <f t="shared" si="82"/>
        <v>0</v>
      </c>
      <c r="BJ288" s="21" t="s">
        <v>85</v>
      </c>
      <c r="BK288" s="198">
        <f t="shared" si="83"/>
        <v>0</v>
      </c>
      <c r="BL288" s="21" t="s">
        <v>1206</v>
      </c>
      <c r="BM288" s="197" t="s">
        <v>3843</v>
      </c>
    </row>
    <row r="289" spans="1:65" s="2" customFormat="1" ht="16.5" customHeight="1">
      <c r="A289" s="38"/>
      <c r="B289" s="39"/>
      <c r="C289" s="186" t="s">
        <v>2695</v>
      </c>
      <c r="D289" s="186" t="s">
        <v>533</v>
      </c>
      <c r="E289" s="187" t="s">
        <v>6328</v>
      </c>
      <c r="F289" s="188" t="s">
        <v>6329</v>
      </c>
      <c r="G289" s="189" t="s">
        <v>5219</v>
      </c>
      <c r="H289" s="190">
        <v>49</v>
      </c>
      <c r="I289" s="191"/>
      <c r="J289" s="192">
        <f t="shared" si="74"/>
        <v>0</v>
      </c>
      <c r="K289" s="188" t="s">
        <v>19</v>
      </c>
      <c r="L289" s="43"/>
      <c r="M289" s="193" t="s">
        <v>19</v>
      </c>
      <c r="N289" s="194" t="s">
        <v>44</v>
      </c>
      <c r="O289" s="68"/>
      <c r="P289" s="195">
        <f t="shared" si="75"/>
        <v>0</v>
      </c>
      <c r="Q289" s="195">
        <v>0</v>
      </c>
      <c r="R289" s="195">
        <f t="shared" si="76"/>
        <v>0</v>
      </c>
      <c r="S289" s="195">
        <v>0</v>
      </c>
      <c r="T289" s="196">
        <f t="shared" si="77"/>
        <v>0</v>
      </c>
      <c r="U289" s="38"/>
      <c r="V289" s="38"/>
      <c r="W289" s="38"/>
      <c r="X289" s="38"/>
      <c r="Y289" s="38"/>
      <c r="Z289" s="38"/>
      <c r="AA289" s="38"/>
      <c r="AB289" s="38"/>
      <c r="AC289" s="38"/>
      <c r="AD289" s="38"/>
      <c r="AE289" s="38"/>
      <c r="AR289" s="197" t="s">
        <v>1206</v>
      </c>
      <c r="AT289" s="197" t="s">
        <v>533</v>
      </c>
      <c r="AU289" s="197" t="s">
        <v>85</v>
      </c>
      <c r="AY289" s="21" t="s">
        <v>525</v>
      </c>
      <c r="BE289" s="198">
        <f t="shared" si="78"/>
        <v>0</v>
      </c>
      <c r="BF289" s="198">
        <f t="shared" si="79"/>
        <v>0</v>
      </c>
      <c r="BG289" s="198">
        <f t="shared" si="80"/>
        <v>0</v>
      </c>
      <c r="BH289" s="198">
        <f t="shared" si="81"/>
        <v>0</v>
      </c>
      <c r="BI289" s="198">
        <f t="shared" si="82"/>
        <v>0</v>
      </c>
      <c r="BJ289" s="21" t="s">
        <v>85</v>
      </c>
      <c r="BK289" s="198">
        <f t="shared" si="83"/>
        <v>0</v>
      </c>
      <c r="BL289" s="21" t="s">
        <v>1206</v>
      </c>
      <c r="BM289" s="197" t="s">
        <v>3855</v>
      </c>
    </row>
    <row r="290" spans="1:65" s="2" customFormat="1" ht="24.2" customHeight="1">
      <c r="A290" s="38"/>
      <c r="B290" s="39"/>
      <c r="C290" s="186" t="s">
        <v>2700</v>
      </c>
      <c r="D290" s="186" t="s">
        <v>533</v>
      </c>
      <c r="E290" s="187" t="s">
        <v>6330</v>
      </c>
      <c r="F290" s="188" t="s">
        <v>6331</v>
      </c>
      <c r="G290" s="189" t="s">
        <v>128</v>
      </c>
      <c r="H290" s="190">
        <v>25</v>
      </c>
      <c r="I290" s="191"/>
      <c r="J290" s="192">
        <f t="shared" si="74"/>
        <v>0</v>
      </c>
      <c r="K290" s="188" t="s">
        <v>19</v>
      </c>
      <c r="L290" s="43"/>
      <c r="M290" s="193" t="s">
        <v>19</v>
      </c>
      <c r="N290" s="194" t="s">
        <v>44</v>
      </c>
      <c r="O290" s="68"/>
      <c r="P290" s="195">
        <f t="shared" si="75"/>
        <v>0</v>
      </c>
      <c r="Q290" s="195">
        <v>0</v>
      </c>
      <c r="R290" s="195">
        <f t="shared" si="76"/>
        <v>0</v>
      </c>
      <c r="S290" s="195">
        <v>0</v>
      </c>
      <c r="T290" s="196">
        <f t="shared" si="77"/>
        <v>0</v>
      </c>
      <c r="U290" s="38"/>
      <c r="V290" s="38"/>
      <c r="W290" s="38"/>
      <c r="X290" s="38"/>
      <c r="Y290" s="38"/>
      <c r="Z290" s="38"/>
      <c r="AA290" s="38"/>
      <c r="AB290" s="38"/>
      <c r="AC290" s="38"/>
      <c r="AD290" s="38"/>
      <c r="AE290" s="38"/>
      <c r="AR290" s="197" t="s">
        <v>1206</v>
      </c>
      <c r="AT290" s="197" t="s">
        <v>533</v>
      </c>
      <c r="AU290" s="197" t="s">
        <v>85</v>
      </c>
      <c r="AY290" s="21" t="s">
        <v>525</v>
      </c>
      <c r="BE290" s="198">
        <f t="shared" si="78"/>
        <v>0</v>
      </c>
      <c r="BF290" s="198">
        <f t="shared" si="79"/>
        <v>0</v>
      </c>
      <c r="BG290" s="198">
        <f t="shared" si="80"/>
        <v>0</v>
      </c>
      <c r="BH290" s="198">
        <f t="shared" si="81"/>
        <v>0</v>
      </c>
      <c r="BI290" s="198">
        <f t="shared" si="82"/>
        <v>0</v>
      </c>
      <c r="BJ290" s="21" t="s">
        <v>85</v>
      </c>
      <c r="BK290" s="198">
        <f t="shared" si="83"/>
        <v>0</v>
      </c>
      <c r="BL290" s="21" t="s">
        <v>1206</v>
      </c>
      <c r="BM290" s="197" t="s">
        <v>3871</v>
      </c>
    </row>
    <row r="291" spans="1:65" s="2" customFormat="1" ht="21.75" customHeight="1">
      <c r="A291" s="38"/>
      <c r="B291" s="39"/>
      <c r="C291" s="186" t="s">
        <v>2704</v>
      </c>
      <c r="D291" s="186" t="s">
        <v>533</v>
      </c>
      <c r="E291" s="187" t="s">
        <v>6332</v>
      </c>
      <c r="F291" s="188" t="s">
        <v>6333</v>
      </c>
      <c r="G291" s="189" t="s">
        <v>128</v>
      </c>
      <c r="H291" s="190">
        <v>50</v>
      </c>
      <c r="I291" s="191"/>
      <c r="J291" s="192">
        <f t="shared" si="74"/>
        <v>0</v>
      </c>
      <c r="K291" s="188" t="s">
        <v>19</v>
      </c>
      <c r="L291" s="43"/>
      <c r="M291" s="193" t="s">
        <v>19</v>
      </c>
      <c r="N291" s="194" t="s">
        <v>44</v>
      </c>
      <c r="O291" s="68"/>
      <c r="P291" s="195">
        <f t="shared" si="75"/>
        <v>0</v>
      </c>
      <c r="Q291" s="195">
        <v>0</v>
      </c>
      <c r="R291" s="195">
        <f t="shared" si="76"/>
        <v>0</v>
      </c>
      <c r="S291" s="195">
        <v>0</v>
      </c>
      <c r="T291" s="196">
        <f t="shared" si="77"/>
        <v>0</v>
      </c>
      <c r="U291" s="38"/>
      <c r="V291" s="38"/>
      <c r="W291" s="38"/>
      <c r="X291" s="38"/>
      <c r="Y291" s="38"/>
      <c r="Z291" s="38"/>
      <c r="AA291" s="38"/>
      <c r="AB291" s="38"/>
      <c r="AC291" s="38"/>
      <c r="AD291" s="38"/>
      <c r="AE291" s="38"/>
      <c r="AR291" s="197" t="s">
        <v>1206</v>
      </c>
      <c r="AT291" s="197" t="s">
        <v>533</v>
      </c>
      <c r="AU291" s="197" t="s">
        <v>85</v>
      </c>
      <c r="AY291" s="21" t="s">
        <v>525</v>
      </c>
      <c r="BE291" s="198">
        <f t="shared" si="78"/>
        <v>0</v>
      </c>
      <c r="BF291" s="198">
        <f t="shared" si="79"/>
        <v>0</v>
      </c>
      <c r="BG291" s="198">
        <f t="shared" si="80"/>
        <v>0</v>
      </c>
      <c r="BH291" s="198">
        <f t="shared" si="81"/>
        <v>0</v>
      </c>
      <c r="BI291" s="198">
        <f t="shared" si="82"/>
        <v>0</v>
      </c>
      <c r="BJ291" s="21" t="s">
        <v>85</v>
      </c>
      <c r="BK291" s="198">
        <f t="shared" si="83"/>
        <v>0</v>
      </c>
      <c r="BL291" s="21" t="s">
        <v>1206</v>
      </c>
      <c r="BM291" s="197" t="s">
        <v>3898</v>
      </c>
    </row>
    <row r="292" spans="1:65" s="2" customFormat="1" ht="16.5" customHeight="1">
      <c r="A292" s="38"/>
      <c r="B292" s="39"/>
      <c r="C292" s="186" t="s">
        <v>2709</v>
      </c>
      <c r="D292" s="186" t="s">
        <v>533</v>
      </c>
      <c r="E292" s="187" t="s">
        <v>6334</v>
      </c>
      <c r="F292" s="188" t="s">
        <v>6055</v>
      </c>
      <c r="G292" s="189" t="s">
        <v>128</v>
      </c>
      <c r="H292" s="190">
        <v>800</v>
      </c>
      <c r="I292" s="191"/>
      <c r="J292" s="192">
        <f t="shared" ref="J292:J323" si="84">ROUND(I292*H292,2)</f>
        <v>0</v>
      </c>
      <c r="K292" s="188" t="s">
        <v>19</v>
      </c>
      <c r="L292" s="43"/>
      <c r="M292" s="193" t="s">
        <v>19</v>
      </c>
      <c r="N292" s="194" t="s">
        <v>44</v>
      </c>
      <c r="O292" s="68"/>
      <c r="P292" s="195">
        <f t="shared" ref="P292:P323" si="85">O292*H292</f>
        <v>0</v>
      </c>
      <c r="Q292" s="195">
        <v>0</v>
      </c>
      <c r="R292" s="195">
        <f t="shared" ref="R292:R323" si="86">Q292*H292</f>
        <v>0</v>
      </c>
      <c r="S292" s="195">
        <v>0</v>
      </c>
      <c r="T292" s="196">
        <f t="shared" ref="T292:T323" si="87">S292*H292</f>
        <v>0</v>
      </c>
      <c r="U292" s="38"/>
      <c r="V292" s="38"/>
      <c r="W292" s="38"/>
      <c r="X292" s="38"/>
      <c r="Y292" s="38"/>
      <c r="Z292" s="38"/>
      <c r="AA292" s="38"/>
      <c r="AB292" s="38"/>
      <c r="AC292" s="38"/>
      <c r="AD292" s="38"/>
      <c r="AE292" s="38"/>
      <c r="AR292" s="197" t="s">
        <v>1206</v>
      </c>
      <c r="AT292" s="197" t="s">
        <v>533</v>
      </c>
      <c r="AU292" s="197" t="s">
        <v>85</v>
      </c>
      <c r="AY292" s="21" t="s">
        <v>525</v>
      </c>
      <c r="BE292" s="198">
        <f t="shared" ref="BE292:BE323" si="88">IF(N292="základní",J292,0)</f>
        <v>0</v>
      </c>
      <c r="BF292" s="198">
        <f t="shared" ref="BF292:BF323" si="89">IF(N292="snížená",J292,0)</f>
        <v>0</v>
      </c>
      <c r="BG292" s="198">
        <f t="shared" ref="BG292:BG323" si="90">IF(N292="zákl. přenesená",J292,0)</f>
        <v>0</v>
      </c>
      <c r="BH292" s="198">
        <f t="shared" ref="BH292:BH323" si="91">IF(N292="sníž. přenesená",J292,0)</f>
        <v>0</v>
      </c>
      <c r="BI292" s="198">
        <f t="shared" ref="BI292:BI323" si="92">IF(N292="nulová",J292,0)</f>
        <v>0</v>
      </c>
      <c r="BJ292" s="21" t="s">
        <v>85</v>
      </c>
      <c r="BK292" s="198">
        <f t="shared" ref="BK292:BK323" si="93">ROUND(I292*H292,2)</f>
        <v>0</v>
      </c>
      <c r="BL292" s="21" t="s">
        <v>1206</v>
      </c>
      <c r="BM292" s="197" t="s">
        <v>3911</v>
      </c>
    </row>
    <row r="293" spans="1:65" s="2" customFormat="1" ht="16.5" customHeight="1">
      <c r="A293" s="38"/>
      <c r="B293" s="39"/>
      <c r="C293" s="186" t="s">
        <v>2713</v>
      </c>
      <c r="D293" s="186" t="s">
        <v>533</v>
      </c>
      <c r="E293" s="187" t="s">
        <v>6335</v>
      </c>
      <c r="F293" s="188" t="s">
        <v>6057</v>
      </c>
      <c r="G293" s="189" t="s">
        <v>128</v>
      </c>
      <c r="H293" s="190">
        <v>1200</v>
      </c>
      <c r="I293" s="191"/>
      <c r="J293" s="192">
        <f t="shared" si="84"/>
        <v>0</v>
      </c>
      <c r="K293" s="188" t="s">
        <v>19</v>
      </c>
      <c r="L293" s="43"/>
      <c r="M293" s="193" t="s">
        <v>19</v>
      </c>
      <c r="N293" s="194" t="s">
        <v>44</v>
      </c>
      <c r="O293" s="68"/>
      <c r="P293" s="195">
        <f t="shared" si="85"/>
        <v>0</v>
      </c>
      <c r="Q293" s="195">
        <v>0</v>
      </c>
      <c r="R293" s="195">
        <f t="shared" si="86"/>
        <v>0</v>
      </c>
      <c r="S293" s="195">
        <v>0</v>
      </c>
      <c r="T293" s="196">
        <f t="shared" si="87"/>
        <v>0</v>
      </c>
      <c r="U293" s="38"/>
      <c r="V293" s="38"/>
      <c r="W293" s="38"/>
      <c r="X293" s="38"/>
      <c r="Y293" s="38"/>
      <c r="Z293" s="38"/>
      <c r="AA293" s="38"/>
      <c r="AB293" s="38"/>
      <c r="AC293" s="38"/>
      <c r="AD293" s="38"/>
      <c r="AE293" s="38"/>
      <c r="AR293" s="197" t="s">
        <v>1206</v>
      </c>
      <c r="AT293" s="197" t="s">
        <v>533</v>
      </c>
      <c r="AU293" s="197" t="s">
        <v>85</v>
      </c>
      <c r="AY293" s="21" t="s">
        <v>525</v>
      </c>
      <c r="BE293" s="198">
        <f t="shared" si="88"/>
        <v>0</v>
      </c>
      <c r="BF293" s="198">
        <f t="shared" si="89"/>
        <v>0</v>
      </c>
      <c r="BG293" s="198">
        <f t="shared" si="90"/>
        <v>0</v>
      </c>
      <c r="BH293" s="198">
        <f t="shared" si="91"/>
        <v>0</v>
      </c>
      <c r="BI293" s="198">
        <f t="shared" si="92"/>
        <v>0</v>
      </c>
      <c r="BJ293" s="21" t="s">
        <v>85</v>
      </c>
      <c r="BK293" s="198">
        <f t="shared" si="93"/>
        <v>0</v>
      </c>
      <c r="BL293" s="21" t="s">
        <v>1206</v>
      </c>
      <c r="BM293" s="197" t="s">
        <v>3921</v>
      </c>
    </row>
    <row r="294" spans="1:65" s="2" customFormat="1" ht="16.5" customHeight="1">
      <c r="A294" s="38"/>
      <c r="B294" s="39"/>
      <c r="C294" s="186" t="s">
        <v>2718</v>
      </c>
      <c r="D294" s="186" t="s">
        <v>533</v>
      </c>
      <c r="E294" s="187" t="s">
        <v>6336</v>
      </c>
      <c r="F294" s="188" t="s">
        <v>6059</v>
      </c>
      <c r="G294" s="189" t="s">
        <v>128</v>
      </c>
      <c r="H294" s="190">
        <v>700</v>
      </c>
      <c r="I294" s="191"/>
      <c r="J294" s="192">
        <f t="shared" si="84"/>
        <v>0</v>
      </c>
      <c r="K294" s="188" t="s">
        <v>19</v>
      </c>
      <c r="L294" s="43"/>
      <c r="M294" s="193" t="s">
        <v>19</v>
      </c>
      <c r="N294" s="194" t="s">
        <v>44</v>
      </c>
      <c r="O294" s="68"/>
      <c r="P294" s="195">
        <f t="shared" si="85"/>
        <v>0</v>
      </c>
      <c r="Q294" s="195">
        <v>0</v>
      </c>
      <c r="R294" s="195">
        <f t="shared" si="86"/>
        <v>0</v>
      </c>
      <c r="S294" s="195">
        <v>0</v>
      </c>
      <c r="T294" s="196">
        <f t="shared" si="87"/>
        <v>0</v>
      </c>
      <c r="U294" s="38"/>
      <c r="V294" s="38"/>
      <c r="W294" s="38"/>
      <c r="X294" s="38"/>
      <c r="Y294" s="38"/>
      <c r="Z294" s="38"/>
      <c r="AA294" s="38"/>
      <c r="AB294" s="38"/>
      <c r="AC294" s="38"/>
      <c r="AD294" s="38"/>
      <c r="AE294" s="38"/>
      <c r="AR294" s="197" t="s">
        <v>1206</v>
      </c>
      <c r="AT294" s="197" t="s">
        <v>533</v>
      </c>
      <c r="AU294" s="197" t="s">
        <v>85</v>
      </c>
      <c r="AY294" s="21" t="s">
        <v>525</v>
      </c>
      <c r="BE294" s="198">
        <f t="shared" si="88"/>
        <v>0</v>
      </c>
      <c r="BF294" s="198">
        <f t="shared" si="89"/>
        <v>0</v>
      </c>
      <c r="BG294" s="198">
        <f t="shared" si="90"/>
        <v>0</v>
      </c>
      <c r="BH294" s="198">
        <f t="shared" si="91"/>
        <v>0</v>
      </c>
      <c r="BI294" s="198">
        <f t="shared" si="92"/>
        <v>0</v>
      </c>
      <c r="BJ294" s="21" t="s">
        <v>85</v>
      </c>
      <c r="BK294" s="198">
        <f t="shared" si="93"/>
        <v>0</v>
      </c>
      <c r="BL294" s="21" t="s">
        <v>1206</v>
      </c>
      <c r="BM294" s="197" t="s">
        <v>3930</v>
      </c>
    </row>
    <row r="295" spans="1:65" s="2" customFormat="1" ht="16.5" customHeight="1">
      <c r="A295" s="38"/>
      <c r="B295" s="39"/>
      <c r="C295" s="186" t="s">
        <v>2722</v>
      </c>
      <c r="D295" s="186" t="s">
        <v>533</v>
      </c>
      <c r="E295" s="187" t="s">
        <v>6337</v>
      </c>
      <c r="F295" s="188" t="s">
        <v>6061</v>
      </c>
      <c r="G295" s="189" t="s">
        <v>128</v>
      </c>
      <c r="H295" s="190">
        <v>900</v>
      </c>
      <c r="I295" s="191"/>
      <c r="J295" s="192">
        <f t="shared" si="84"/>
        <v>0</v>
      </c>
      <c r="K295" s="188" t="s">
        <v>19</v>
      </c>
      <c r="L295" s="43"/>
      <c r="M295" s="193" t="s">
        <v>19</v>
      </c>
      <c r="N295" s="194" t="s">
        <v>44</v>
      </c>
      <c r="O295" s="68"/>
      <c r="P295" s="195">
        <f t="shared" si="85"/>
        <v>0</v>
      </c>
      <c r="Q295" s="195">
        <v>0</v>
      </c>
      <c r="R295" s="195">
        <f t="shared" si="86"/>
        <v>0</v>
      </c>
      <c r="S295" s="195">
        <v>0</v>
      </c>
      <c r="T295" s="196">
        <f t="shared" si="87"/>
        <v>0</v>
      </c>
      <c r="U295" s="38"/>
      <c r="V295" s="38"/>
      <c r="W295" s="38"/>
      <c r="X295" s="38"/>
      <c r="Y295" s="38"/>
      <c r="Z295" s="38"/>
      <c r="AA295" s="38"/>
      <c r="AB295" s="38"/>
      <c r="AC295" s="38"/>
      <c r="AD295" s="38"/>
      <c r="AE295" s="38"/>
      <c r="AR295" s="197" t="s">
        <v>1206</v>
      </c>
      <c r="AT295" s="197" t="s">
        <v>533</v>
      </c>
      <c r="AU295" s="197" t="s">
        <v>85</v>
      </c>
      <c r="AY295" s="21" t="s">
        <v>525</v>
      </c>
      <c r="BE295" s="198">
        <f t="shared" si="88"/>
        <v>0</v>
      </c>
      <c r="BF295" s="198">
        <f t="shared" si="89"/>
        <v>0</v>
      </c>
      <c r="BG295" s="198">
        <f t="shared" si="90"/>
        <v>0</v>
      </c>
      <c r="BH295" s="198">
        <f t="shared" si="91"/>
        <v>0</v>
      </c>
      <c r="BI295" s="198">
        <f t="shared" si="92"/>
        <v>0</v>
      </c>
      <c r="BJ295" s="21" t="s">
        <v>85</v>
      </c>
      <c r="BK295" s="198">
        <f t="shared" si="93"/>
        <v>0</v>
      </c>
      <c r="BL295" s="21" t="s">
        <v>1206</v>
      </c>
      <c r="BM295" s="197" t="s">
        <v>3940</v>
      </c>
    </row>
    <row r="296" spans="1:65" s="2" customFormat="1" ht="16.5" customHeight="1">
      <c r="A296" s="38"/>
      <c r="B296" s="39"/>
      <c r="C296" s="186" t="s">
        <v>2726</v>
      </c>
      <c r="D296" s="186" t="s">
        <v>533</v>
      </c>
      <c r="E296" s="187" t="s">
        <v>6338</v>
      </c>
      <c r="F296" s="188" t="s">
        <v>6063</v>
      </c>
      <c r="G296" s="189" t="s">
        <v>128</v>
      </c>
      <c r="H296" s="190">
        <v>250</v>
      </c>
      <c r="I296" s="191"/>
      <c r="J296" s="192">
        <f t="shared" si="84"/>
        <v>0</v>
      </c>
      <c r="K296" s="188" t="s">
        <v>19</v>
      </c>
      <c r="L296" s="43"/>
      <c r="M296" s="193" t="s">
        <v>19</v>
      </c>
      <c r="N296" s="194" t="s">
        <v>44</v>
      </c>
      <c r="O296" s="68"/>
      <c r="P296" s="195">
        <f t="shared" si="85"/>
        <v>0</v>
      </c>
      <c r="Q296" s="195">
        <v>0</v>
      </c>
      <c r="R296" s="195">
        <f t="shared" si="86"/>
        <v>0</v>
      </c>
      <c r="S296" s="195">
        <v>0</v>
      </c>
      <c r="T296" s="196">
        <f t="shared" si="87"/>
        <v>0</v>
      </c>
      <c r="U296" s="38"/>
      <c r="V296" s="38"/>
      <c r="W296" s="38"/>
      <c r="X296" s="38"/>
      <c r="Y296" s="38"/>
      <c r="Z296" s="38"/>
      <c r="AA296" s="38"/>
      <c r="AB296" s="38"/>
      <c r="AC296" s="38"/>
      <c r="AD296" s="38"/>
      <c r="AE296" s="38"/>
      <c r="AR296" s="197" t="s">
        <v>1206</v>
      </c>
      <c r="AT296" s="197" t="s">
        <v>533</v>
      </c>
      <c r="AU296" s="197" t="s">
        <v>85</v>
      </c>
      <c r="AY296" s="21" t="s">
        <v>525</v>
      </c>
      <c r="BE296" s="198">
        <f t="shared" si="88"/>
        <v>0</v>
      </c>
      <c r="BF296" s="198">
        <f t="shared" si="89"/>
        <v>0</v>
      </c>
      <c r="BG296" s="198">
        <f t="shared" si="90"/>
        <v>0</v>
      </c>
      <c r="BH296" s="198">
        <f t="shared" si="91"/>
        <v>0</v>
      </c>
      <c r="BI296" s="198">
        <f t="shared" si="92"/>
        <v>0</v>
      </c>
      <c r="BJ296" s="21" t="s">
        <v>85</v>
      </c>
      <c r="BK296" s="198">
        <f t="shared" si="93"/>
        <v>0</v>
      </c>
      <c r="BL296" s="21" t="s">
        <v>1206</v>
      </c>
      <c r="BM296" s="197" t="s">
        <v>3949</v>
      </c>
    </row>
    <row r="297" spans="1:65" s="2" customFormat="1" ht="16.5" customHeight="1">
      <c r="A297" s="38"/>
      <c r="B297" s="39"/>
      <c r="C297" s="186" t="s">
        <v>2741</v>
      </c>
      <c r="D297" s="186" t="s">
        <v>533</v>
      </c>
      <c r="E297" s="187" t="s">
        <v>6339</v>
      </c>
      <c r="F297" s="188" t="s">
        <v>6065</v>
      </c>
      <c r="G297" s="189" t="s">
        <v>128</v>
      </c>
      <c r="H297" s="190">
        <v>100</v>
      </c>
      <c r="I297" s="191"/>
      <c r="J297" s="192">
        <f t="shared" si="84"/>
        <v>0</v>
      </c>
      <c r="K297" s="188" t="s">
        <v>19</v>
      </c>
      <c r="L297" s="43"/>
      <c r="M297" s="193" t="s">
        <v>19</v>
      </c>
      <c r="N297" s="194" t="s">
        <v>44</v>
      </c>
      <c r="O297" s="68"/>
      <c r="P297" s="195">
        <f t="shared" si="85"/>
        <v>0</v>
      </c>
      <c r="Q297" s="195">
        <v>0</v>
      </c>
      <c r="R297" s="195">
        <f t="shared" si="86"/>
        <v>0</v>
      </c>
      <c r="S297" s="195">
        <v>0</v>
      </c>
      <c r="T297" s="196">
        <f t="shared" si="87"/>
        <v>0</v>
      </c>
      <c r="U297" s="38"/>
      <c r="V297" s="38"/>
      <c r="W297" s="38"/>
      <c r="X297" s="38"/>
      <c r="Y297" s="38"/>
      <c r="Z297" s="38"/>
      <c r="AA297" s="38"/>
      <c r="AB297" s="38"/>
      <c r="AC297" s="38"/>
      <c r="AD297" s="38"/>
      <c r="AE297" s="38"/>
      <c r="AR297" s="197" t="s">
        <v>1206</v>
      </c>
      <c r="AT297" s="197" t="s">
        <v>533</v>
      </c>
      <c r="AU297" s="197" t="s">
        <v>85</v>
      </c>
      <c r="AY297" s="21" t="s">
        <v>525</v>
      </c>
      <c r="BE297" s="198">
        <f t="shared" si="88"/>
        <v>0</v>
      </c>
      <c r="BF297" s="198">
        <f t="shared" si="89"/>
        <v>0</v>
      </c>
      <c r="BG297" s="198">
        <f t="shared" si="90"/>
        <v>0</v>
      </c>
      <c r="BH297" s="198">
        <f t="shared" si="91"/>
        <v>0</v>
      </c>
      <c r="BI297" s="198">
        <f t="shared" si="92"/>
        <v>0</v>
      </c>
      <c r="BJ297" s="21" t="s">
        <v>85</v>
      </c>
      <c r="BK297" s="198">
        <f t="shared" si="93"/>
        <v>0</v>
      </c>
      <c r="BL297" s="21" t="s">
        <v>1206</v>
      </c>
      <c r="BM297" s="197" t="s">
        <v>3957</v>
      </c>
    </row>
    <row r="298" spans="1:65" s="2" customFormat="1" ht="16.5" customHeight="1">
      <c r="A298" s="38"/>
      <c r="B298" s="39"/>
      <c r="C298" s="186" t="s">
        <v>2746</v>
      </c>
      <c r="D298" s="186" t="s">
        <v>533</v>
      </c>
      <c r="E298" s="187" t="s">
        <v>6340</v>
      </c>
      <c r="F298" s="188" t="s">
        <v>6015</v>
      </c>
      <c r="G298" s="189" t="s">
        <v>128</v>
      </c>
      <c r="H298" s="190">
        <v>2400</v>
      </c>
      <c r="I298" s="191"/>
      <c r="J298" s="192">
        <f t="shared" si="84"/>
        <v>0</v>
      </c>
      <c r="K298" s="188" t="s">
        <v>19</v>
      </c>
      <c r="L298" s="43"/>
      <c r="M298" s="193" t="s">
        <v>19</v>
      </c>
      <c r="N298" s="194" t="s">
        <v>44</v>
      </c>
      <c r="O298" s="68"/>
      <c r="P298" s="195">
        <f t="shared" si="85"/>
        <v>0</v>
      </c>
      <c r="Q298" s="195">
        <v>0</v>
      </c>
      <c r="R298" s="195">
        <f t="shared" si="86"/>
        <v>0</v>
      </c>
      <c r="S298" s="195">
        <v>0</v>
      </c>
      <c r="T298" s="196">
        <f t="shared" si="87"/>
        <v>0</v>
      </c>
      <c r="U298" s="38"/>
      <c r="V298" s="38"/>
      <c r="W298" s="38"/>
      <c r="X298" s="38"/>
      <c r="Y298" s="38"/>
      <c r="Z298" s="38"/>
      <c r="AA298" s="38"/>
      <c r="AB298" s="38"/>
      <c r="AC298" s="38"/>
      <c r="AD298" s="38"/>
      <c r="AE298" s="38"/>
      <c r="AR298" s="197" t="s">
        <v>1206</v>
      </c>
      <c r="AT298" s="197" t="s">
        <v>533</v>
      </c>
      <c r="AU298" s="197" t="s">
        <v>85</v>
      </c>
      <c r="AY298" s="21" t="s">
        <v>525</v>
      </c>
      <c r="BE298" s="198">
        <f t="shared" si="88"/>
        <v>0</v>
      </c>
      <c r="BF298" s="198">
        <f t="shared" si="89"/>
        <v>0</v>
      </c>
      <c r="BG298" s="198">
        <f t="shared" si="90"/>
        <v>0</v>
      </c>
      <c r="BH298" s="198">
        <f t="shared" si="91"/>
        <v>0</v>
      </c>
      <c r="BI298" s="198">
        <f t="shared" si="92"/>
        <v>0</v>
      </c>
      <c r="BJ298" s="21" t="s">
        <v>85</v>
      </c>
      <c r="BK298" s="198">
        <f t="shared" si="93"/>
        <v>0</v>
      </c>
      <c r="BL298" s="21" t="s">
        <v>1206</v>
      </c>
      <c r="BM298" s="197" t="s">
        <v>3966</v>
      </c>
    </row>
    <row r="299" spans="1:65" s="2" customFormat="1" ht="16.5" customHeight="1">
      <c r="A299" s="38"/>
      <c r="B299" s="39"/>
      <c r="C299" s="186" t="s">
        <v>2751</v>
      </c>
      <c r="D299" s="186" t="s">
        <v>533</v>
      </c>
      <c r="E299" s="187" t="s">
        <v>6341</v>
      </c>
      <c r="F299" s="188" t="s">
        <v>6019</v>
      </c>
      <c r="G299" s="189" t="s">
        <v>128</v>
      </c>
      <c r="H299" s="190">
        <v>6500</v>
      </c>
      <c r="I299" s="191"/>
      <c r="J299" s="192">
        <f t="shared" si="84"/>
        <v>0</v>
      </c>
      <c r="K299" s="188" t="s">
        <v>19</v>
      </c>
      <c r="L299" s="43"/>
      <c r="M299" s="193" t="s">
        <v>19</v>
      </c>
      <c r="N299" s="194" t="s">
        <v>44</v>
      </c>
      <c r="O299" s="68"/>
      <c r="P299" s="195">
        <f t="shared" si="85"/>
        <v>0</v>
      </c>
      <c r="Q299" s="195">
        <v>0</v>
      </c>
      <c r="R299" s="195">
        <f t="shared" si="86"/>
        <v>0</v>
      </c>
      <c r="S299" s="195">
        <v>0</v>
      </c>
      <c r="T299" s="196">
        <f t="shared" si="87"/>
        <v>0</v>
      </c>
      <c r="U299" s="38"/>
      <c r="V299" s="38"/>
      <c r="W299" s="38"/>
      <c r="X299" s="38"/>
      <c r="Y299" s="38"/>
      <c r="Z299" s="38"/>
      <c r="AA299" s="38"/>
      <c r="AB299" s="38"/>
      <c r="AC299" s="38"/>
      <c r="AD299" s="38"/>
      <c r="AE299" s="38"/>
      <c r="AR299" s="197" t="s">
        <v>1206</v>
      </c>
      <c r="AT299" s="197" t="s">
        <v>533</v>
      </c>
      <c r="AU299" s="197" t="s">
        <v>85</v>
      </c>
      <c r="AY299" s="21" t="s">
        <v>525</v>
      </c>
      <c r="BE299" s="198">
        <f t="shared" si="88"/>
        <v>0</v>
      </c>
      <c r="BF299" s="198">
        <f t="shared" si="89"/>
        <v>0</v>
      </c>
      <c r="BG299" s="198">
        <f t="shared" si="90"/>
        <v>0</v>
      </c>
      <c r="BH299" s="198">
        <f t="shared" si="91"/>
        <v>0</v>
      </c>
      <c r="BI299" s="198">
        <f t="shared" si="92"/>
        <v>0</v>
      </c>
      <c r="BJ299" s="21" t="s">
        <v>85</v>
      </c>
      <c r="BK299" s="198">
        <f t="shared" si="93"/>
        <v>0</v>
      </c>
      <c r="BL299" s="21" t="s">
        <v>1206</v>
      </c>
      <c r="BM299" s="197" t="s">
        <v>3975</v>
      </c>
    </row>
    <row r="300" spans="1:65" s="2" customFormat="1" ht="16.5" customHeight="1">
      <c r="A300" s="38"/>
      <c r="B300" s="39"/>
      <c r="C300" s="186" t="s">
        <v>2756</v>
      </c>
      <c r="D300" s="186" t="s">
        <v>533</v>
      </c>
      <c r="E300" s="187" t="s">
        <v>6342</v>
      </c>
      <c r="F300" s="188" t="s">
        <v>6023</v>
      </c>
      <c r="G300" s="189" t="s">
        <v>128</v>
      </c>
      <c r="H300" s="190">
        <v>1800</v>
      </c>
      <c r="I300" s="191"/>
      <c r="J300" s="192">
        <f t="shared" si="84"/>
        <v>0</v>
      </c>
      <c r="K300" s="188" t="s">
        <v>19</v>
      </c>
      <c r="L300" s="43"/>
      <c r="M300" s="193" t="s">
        <v>19</v>
      </c>
      <c r="N300" s="194" t="s">
        <v>44</v>
      </c>
      <c r="O300" s="68"/>
      <c r="P300" s="195">
        <f t="shared" si="85"/>
        <v>0</v>
      </c>
      <c r="Q300" s="195">
        <v>0</v>
      </c>
      <c r="R300" s="195">
        <f t="shared" si="86"/>
        <v>0</v>
      </c>
      <c r="S300" s="195">
        <v>0</v>
      </c>
      <c r="T300" s="196">
        <f t="shared" si="87"/>
        <v>0</v>
      </c>
      <c r="U300" s="38"/>
      <c r="V300" s="38"/>
      <c r="W300" s="38"/>
      <c r="X300" s="38"/>
      <c r="Y300" s="38"/>
      <c r="Z300" s="38"/>
      <c r="AA300" s="38"/>
      <c r="AB300" s="38"/>
      <c r="AC300" s="38"/>
      <c r="AD300" s="38"/>
      <c r="AE300" s="38"/>
      <c r="AR300" s="197" t="s">
        <v>1206</v>
      </c>
      <c r="AT300" s="197" t="s">
        <v>533</v>
      </c>
      <c r="AU300" s="197" t="s">
        <v>85</v>
      </c>
      <c r="AY300" s="21" t="s">
        <v>525</v>
      </c>
      <c r="BE300" s="198">
        <f t="shared" si="88"/>
        <v>0</v>
      </c>
      <c r="BF300" s="198">
        <f t="shared" si="89"/>
        <v>0</v>
      </c>
      <c r="BG300" s="198">
        <f t="shared" si="90"/>
        <v>0</v>
      </c>
      <c r="BH300" s="198">
        <f t="shared" si="91"/>
        <v>0</v>
      </c>
      <c r="BI300" s="198">
        <f t="shared" si="92"/>
        <v>0</v>
      </c>
      <c r="BJ300" s="21" t="s">
        <v>85</v>
      </c>
      <c r="BK300" s="198">
        <f t="shared" si="93"/>
        <v>0</v>
      </c>
      <c r="BL300" s="21" t="s">
        <v>1206</v>
      </c>
      <c r="BM300" s="197" t="s">
        <v>3983</v>
      </c>
    </row>
    <row r="301" spans="1:65" s="2" customFormat="1" ht="16.5" customHeight="1">
      <c r="A301" s="38"/>
      <c r="B301" s="39"/>
      <c r="C301" s="186" t="s">
        <v>2761</v>
      </c>
      <c r="D301" s="186" t="s">
        <v>533</v>
      </c>
      <c r="E301" s="187" t="s">
        <v>6343</v>
      </c>
      <c r="F301" s="188" t="s">
        <v>6025</v>
      </c>
      <c r="G301" s="189" t="s">
        <v>128</v>
      </c>
      <c r="H301" s="190">
        <v>200</v>
      </c>
      <c r="I301" s="191"/>
      <c r="J301" s="192">
        <f t="shared" si="84"/>
        <v>0</v>
      </c>
      <c r="K301" s="188" t="s">
        <v>19</v>
      </c>
      <c r="L301" s="43"/>
      <c r="M301" s="193" t="s">
        <v>19</v>
      </c>
      <c r="N301" s="194" t="s">
        <v>44</v>
      </c>
      <c r="O301" s="68"/>
      <c r="P301" s="195">
        <f t="shared" si="85"/>
        <v>0</v>
      </c>
      <c r="Q301" s="195">
        <v>0</v>
      </c>
      <c r="R301" s="195">
        <f t="shared" si="86"/>
        <v>0</v>
      </c>
      <c r="S301" s="195">
        <v>0</v>
      </c>
      <c r="T301" s="196">
        <f t="shared" si="87"/>
        <v>0</v>
      </c>
      <c r="U301" s="38"/>
      <c r="V301" s="38"/>
      <c r="W301" s="38"/>
      <c r="X301" s="38"/>
      <c r="Y301" s="38"/>
      <c r="Z301" s="38"/>
      <c r="AA301" s="38"/>
      <c r="AB301" s="38"/>
      <c r="AC301" s="38"/>
      <c r="AD301" s="38"/>
      <c r="AE301" s="38"/>
      <c r="AR301" s="197" t="s">
        <v>1206</v>
      </c>
      <c r="AT301" s="197" t="s">
        <v>533</v>
      </c>
      <c r="AU301" s="197" t="s">
        <v>85</v>
      </c>
      <c r="AY301" s="21" t="s">
        <v>525</v>
      </c>
      <c r="BE301" s="198">
        <f t="shared" si="88"/>
        <v>0</v>
      </c>
      <c r="BF301" s="198">
        <f t="shared" si="89"/>
        <v>0</v>
      </c>
      <c r="BG301" s="198">
        <f t="shared" si="90"/>
        <v>0</v>
      </c>
      <c r="BH301" s="198">
        <f t="shared" si="91"/>
        <v>0</v>
      </c>
      <c r="BI301" s="198">
        <f t="shared" si="92"/>
        <v>0</v>
      </c>
      <c r="BJ301" s="21" t="s">
        <v>85</v>
      </c>
      <c r="BK301" s="198">
        <f t="shared" si="93"/>
        <v>0</v>
      </c>
      <c r="BL301" s="21" t="s">
        <v>1206</v>
      </c>
      <c r="BM301" s="197" t="s">
        <v>3991</v>
      </c>
    </row>
    <row r="302" spans="1:65" s="2" customFormat="1" ht="16.5" customHeight="1">
      <c r="A302" s="38"/>
      <c r="B302" s="39"/>
      <c r="C302" s="186" t="s">
        <v>2766</v>
      </c>
      <c r="D302" s="186" t="s">
        <v>533</v>
      </c>
      <c r="E302" s="187" t="s">
        <v>6344</v>
      </c>
      <c r="F302" s="188" t="s">
        <v>6021</v>
      </c>
      <c r="G302" s="189" t="s">
        <v>128</v>
      </c>
      <c r="H302" s="190">
        <v>7580</v>
      </c>
      <c r="I302" s="191"/>
      <c r="J302" s="192">
        <f t="shared" si="84"/>
        <v>0</v>
      </c>
      <c r="K302" s="188" t="s">
        <v>19</v>
      </c>
      <c r="L302" s="43"/>
      <c r="M302" s="193" t="s">
        <v>19</v>
      </c>
      <c r="N302" s="194" t="s">
        <v>44</v>
      </c>
      <c r="O302" s="68"/>
      <c r="P302" s="195">
        <f t="shared" si="85"/>
        <v>0</v>
      </c>
      <c r="Q302" s="195">
        <v>0</v>
      </c>
      <c r="R302" s="195">
        <f t="shared" si="86"/>
        <v>0</v>
      </c>
      <c r="S302" s="195">
        <v>0</v>
      </c>
      <c r="T302" s="196">
        <f t="shared" si="87"/>
        <v>0</v>
      </c>
      <c r="U302" s="38"/>
      <c r="V302" s="38"/>
      <c r="W302" s="38"/>
      <c r="X302" s="38"/>
      <c r="Y302" s="38"/>
      <c r="Z302" s="38"/>
      <c r="AA302" s="38"/>
      <c r="AB302" s="38"/>
      <c r="AC302" s="38"/>
      <c r="AD302" s="38"/>
      <c r="AE302" s="38"/>
      <c r="AR302" s="197" t="s">
        <v>1206</v>
      </c>
      <c r="AT302" s="197" t="s">
        <v>533</v>
      </c>
      <c r="AU302" s="197" t="s">
        <v>85</v>
      </c>
      <c r="AY302" s="21" t="s">
        <v>525</v>
      </c>
      <c r="BE302" s="198">
        <f t="shared" si="88"/>
        <v>0</v>
      </c>
      <c r="BF302" s="198">
        <f t="shared" si="89"/>
        <v>0</v>
      </c>
      <c r="BG302" s="198">
        <f t="shared" si="90"/>
        <v>0</v>
      </c>
      <c r="BH302" s="198">
        <f t="shared" si="91"/>
        <v>0</v>
      </c>
      <c r="BI302" s="198">
        <f t="shared" si="92"/>
        <v>0</v>
      </c>
      <c r="BJ302" s="21" t="s">
        <v>85</v>
      </c>
      <c r="BK302" s="198">
        <f t="shared" si="93"/>
        <v>0</v>
      </c>
      <c r="BL302" s="21" t="s">
        <v>1206</v>
      </c>
      <c r="BM302" s="197" t="s">
        <v>4003</v>
      </c>
    </row>
    <row r="303" spans="1:65" s="2" customFormat="1" ht="16.5" customHeight="1">
      <c r="A303" s="38"/>
      <c r="B303" s="39"/>
      <c r="C303" s="186" t="s">
        <v>2771</v>
      </c>
      <c r="D303" s="186" t="s">
        <v>533</v>
      </c>
      <c r="E303" s="187" t="s">
        <v>6345</v>
      </c>
      <c r="F303" s="188" t="s">
        <v>6346</v>
      </c>
      <c r="G303" s="189" t="s">
        <v>128</v>
      </c>
      <c r="H303" s="190">
        <v>60</v>
      </c>
      <c r="I303" s="191"/>
      <c r="J303" s="192">
        <f t="shared" si="84"/>
        <v>0</v>
      </c>
      <c r="K303" s="188" t="s">
        <v>19</v>
      </c>
      <c r="L303" s="43"/>
      <c r="M303" s="193" t="s">
        <v>19</v>
      </c>
      <c r="N303" s="194" t="s">
        <v>44</v>
      </c>
      <c r="O303" s="68"/>
      <c r="P303" s="195">
        <f t="shared" si="85"/>
        <v>0</v>
      </c>
      <c r="Q303" s="195">
        <v>0</v>
      </c>
      <c r="R303" s="195">
        <f t="shared" si="86"/>
        <v>0</v>
      </c>
      <c r="S303" s="195">
        <v>0</v>
      </c>
      <c r="T303" s="196">
        <f t="shared" si="87"/>
        <v>0</v>
      </c>
      <c r="U303" s="38"/>
      <c r="V303" s="38"/>
      <c r="W303" s="38"/>
      <c r="X303" s="38"/>
      <c r="Y303" s="38"/>
      <c r="Z303" s="38"/>
      <c r="AA303" s="38"/>
      <c r="AB303" s="38"/>
      <c r="AC303" s="38"/>
      <c r="AD303" s="38"/>
      <c r="AE303" s="38"/>
      <c r="AR303" s="197" t="s">
        <v>1206</v>
      </c>
      <c r="AT303" s="197" t="s">
        <v>533</v>
      </c>
      <c r="AU303" s="197" t="s">
        <v>85</v>
      </c>
      <c r="AY303" s="21" t="s">
        <v>525</v>
      </c>
      <c r="BE303" s="198">
        <f t="shared" si="88"/>
        <v>0</v>
      </c>
      <c r="BF303" s="198">
        <f t="shared" si="89"/>
        <v>0</v>
      </c>
      <c r="BG303" s="198">
        <f t="shared" si="90"/>
        <v>0</v>
      </c>
      <c r="BH303" s="198">
        <f t="shared" si="91"/>
        <v>0</v>
      </c>
      <c r="BI303" s="198">
        <f t="shared" si="92"/>
        <v>0</v>
      </c>
      <c r="BJ303" s="21" t="s">
        <v>85</v>
      </c>
      <c r="BK303" s="198">
        <f t="shared" si="93"/>
        <v>0</v>
      </c>
      <c r="BL303" s="21" t="s">
        <v>1206</v>
      </c>
      <c r="BM303" s="197" t="s">
        <v>4013</v>
      </c>
    </row>
    <row r="304" spans="1:65" s="2" customFormat="1" ht="16.5" customHeight="1">
      <c r="A304" s="38"/>
      <c r="B304" s="39"/>
      <c r="C304" s="186" t="s">
        <v>2776</v>
      </c>
      <c r="D304" s="186" t="s">
        <v>533</v>
      </c>
      <c r="E304" s="187" t="s">
        <v>6347</v>
      </c>
      <c r="F304" s="188" t="s">
        <v>6348</v>
      </c>
      <c r="G304" s="189" t="s">
        <v>128</v>
      </c>
      <c r="H304" s="190">
        <v>30</v>
      </c>
      <c r="I304" s="191"/>
      <c r="J304" s="192">
        <f t="shared" si="84"/>
        <v>0</v>
      </c>
      <c r="K304" s="188" t="s">
        <v>19</v>
      </c>
      <c r="L304" s="43"/>
      <c r="M304" s="193" t="s">
        <v>19</v>
      </c>
      <c r="N304" s="194" t="s">
        <v>44</v>
      </c>
      <c r="O304" s="68"/>
      <c r="P304" s="195">
        <f t="shared" si="85"/>
        <v>0</v>
      </c>
      <c r="Q304" s="195">
        <v>0</v>
      </c>
      <c r="R304" s="195">
        <f t="shared" si="86"/>
        <v>0</v>
      </c>
      <c r="S304" s="195">
        <v>0</v>
      </c>
      <c r="T304" s="196">
        <f t="shared" si="87"/>
        <v>0</v>
      </c>
      <c r="U304" s="38"/>
      <c r="V304" s="38"/>
      <c r="W304" s="38"/>
      <c r="X304" s="38"/>
      <c r="Y304" s="38"/>
      <c r="Z304" s="38"/>
      <c r="AA304" s="38"/>
      <c r="AB304" s="38"/>
      <c r="AC304" s="38"/>
      <c r="AD304" s="38"/>
      <c r="AE304" s="38"/>
      <c r="AR304" s="197" t="s">
        <v>1206</v>
      </c>
      <c r="AT304" s="197" t="s">
        <v>533</v>
      </c>
      <c r="AU304" s="197" t="s">
        <v>85</v>
      </c>
      <c r="AY304" s="21" t="s">
        <v>525</v>
      </c>
      <c r="BE304" s="198">
        <f t="shared" si="88"/>
        <v>0</v>
      </c>
      <c r="BF304" s="198">
        <f t="shared" si="89"/>
        <v>0</v>
      </c>
      <c r="BG304" s="198">
        <f t="shared" si="90"/>
        <v>0</v>
      </c>
      <c r="BH304" s="198">
        <f t="shared" si="91"/>
        <v>0</v>
      </c>
      <c r="BI304" s="198">
        <f t="shared" si="92"/>
        <v>0</v>
      </c>
      <c r="BJ304" s="21" t="s">
        <v>85</v>
      </c>
      <c r="BK304" s="198">
        <f t="shared" si="93"/>
        <v>0</v>
      </c>
      <c r="BL304" s="21" t="s">
        <v>1206</v>
      </c>
      <c r="BM304" s="197" t="s">
        <v>4023</v>
      </c>
    </row>
    <row r="305" spans="1:65" s="2" customFormat="1" ht="16.5" customHeight="1">
      <c r="A305" s="38"/>
      <c r="B305" s="39"/>
      <c r="C305" s="186" t="s">
        <v>2781</v>
      </c>
      <c r="D305" s="186" t="s">
        <v>533</v>
      </c>
      <c r="E305" s="187" t="s">
        <v>6349</v>
      </c>
      <c r="F305" s="188" t="s">
        <v>6031</v>
      </c>
      <c r="G305" s="189" t="s">
        <v>128</v>
      </c>
      <c r="H305" s="190">
        <v>50</v>
      </c>
      <c r="I305" s="191"/>
      <c r="J305" s="192">
        <f t="shared" si="84"/>
        <v>0</v>
      </c>
      <c r="K305" s="188" t="s">
        <v>19</v>
      </c>
      <c r="L305" s="43"/>
      <c r="M305" s="193" t="s">
        <v>19</v>
      </c>
      <c r="N305" s="194" t="s">
        <v>44</v>
      </c>
      <c r="O305" s="68"/>
      <c r="P305" s="195">
        <f t="shared" si="85"/>
        <v>0</v>
      </c>
      <c r="Q305" s="195">
        <v>0</v>
      </c>
      <c r="R305" s="195">
        <f t="shared" si="86"/>
        <v>0</v>
      </c>
      <c r="S305" s="195">
        <v>0</v>
      </c>
      <c r="T305" s="196">
        <f t="shared" si="87"/>
        <v>0</v>
      </c>
      <c r="U305" s="38"/>
      <c r="V305" s="38"/>
      <c r="W305" s="38"/>
      <c r="X305" s="38"/>
      <c r="Y305" s="38"/>
      <c r="Z305" s="38"/>
      <c r="AA305" s="38"/>
      <c r="AB305" s="38"/>
      <c r="AC305" s="38"/>
      <c r="AD305" s="38"/>
      <c r="AE305" s="38"/>
      <c r="AR305" s="197" t="s">
        <v>1206</v>
      </c>
      <c r="AT305" s="197" t="s">
        <v>533</v>
      </c>
      <c r="AU305" s="197" t="s">
        <v>85</v>
      </c>
      <c r="AY305" s="21" t="s">
        <v>525</v>
      </c>
      <c r="BE305" s="198">
        <f t="shared" si="88"/>
        <v>0</v>
      </c>
      <c r="BF305" s="198">
        <f t="shared" si="89"/>
        <v>0</v>
      </c>
      <c r="BG305" s="198">
        <f t="shared" si="90"/>
        <v>0</v>
      </c>
      <c r="BH305" s="198">
        <f t="shared" si="91"/>
        <v>0</v>
      </c>
      <c r="BI305" s="198">
        <f t="shared" si="92"/>
        <v>0</v>
      </c>
      <c r="BJ305" s="21" t="s">
        <v>85</v>
      </c>
      <c r="BK305" s="198">
        <f t="shared" si="93"/>
        <v>0</v>
      </c>
      <c r="BL305" s="21" t="s">
        <v>1206</v>
      </c>
      <c r="BM305" s="197" t="s">
        <v>4033</v>
      </c>
    </row>
    <row r="306" spans="1:65" s="2" customFormat="1" ht="16.5" customHeight="1">
      <c r="A306" s="38"/>
      <c r="B306" s="39"/>
      <c r="C306" s="186" t="s">
        <v>2786</v>
      </c>
      <c r="D306" s="186" t="s">
        <v>533</v>
      </c>
      <c r="E306" s="187" t="s">
        <v>6350</v>
      </c>
      <c r="F306" s="188" t="s">
        <v>6033</v>
      </c>
      <c r="G306" s="189" t="s">
        <v>128</v>
      </c>
      <c r="H306" s="190">
        <v>250</v>
      </c>
      <c r="I306" s="191"/>
      <c r="J306" s="192">
        <f t="shared" si="84"/>
        <v>0</v>
      </c>
      <c r="K306" s="188" t="s">
        <v>19</v>
      </c>
      <c r="L306" s="43"/>
      <c r="M306" s="193" t="s">
        <v>19</v>
      </c>
      <c r="N306" s="194" t="s">
        <v>44</v>
      </c>
      <c r="O306" s="68"/>
      <c r="P306" s="195">
        <f t="shared" si="85"/>
        <v>0</v>
      </c>
      <c r="Q306" s="195">
        <v>0</v>
      </c>
      <c r="R306" s="195">
        <f t="shared" si="86"/>
        <v>0</v>
      </c>
      <c r="S306" s="195">
        <v>0</v>
      </c>
      <c r="T306" s="196">
        <f t="shared" si="87"/>
        <v>0</v>
      </c>
      <c r="U306" s="38"/>
      <c r="V306" s="38"/>
      <c r="W306" s="38"/>
      <c r="X306" s="38"/>
      <c r="Y306" s="38"/>
      <c r="Z306" s="38"/>
      <c r="AA306" s="38"/>
      <c r="AB306" s="38"/>
      <c r="AC306" s="38"/>
      <c r="AD306" s="38"/>
      <c r="AE306" s="38"/>
      <c r="AR306" s="197" t="s">
        <v>1206</v>
      </c>
      <c r="AT306" s="197" t="s">
        <v>533</v>
      </c>
      <c r="AU306" s="197" t="s">
        <v>85</v>
      </c>
      <c r="AY306" s="21" t="s">
        <v>525</v>
      </c>
      <c r="BE306" s="198">
        <f t="shared" si="88"/>
        <v>0</v>
      </c>
      <c r="BF306" s="198">
        <f t="shared" si="89"/>
        <v>0</v>
      </c>
      <c r="BG306" s="198">
        <f t="shared" si="90"/>
        <v>0</v>
      </c>
      <c r="BH306" s="198">
        <f t="shared" si="91"/>
        <v>0</v>
      </c>
      <c r="BI306" s="198">
        <f t="shared" si="92"/>
        <v>0</v>
      </c>
      <c r="BJ306" s="21" t="s">
        <v>85</v>
      </c>
      <c r="BK306" s="198">
        <f t="shared" si="93"/>
        <v>0</v>
      </c>
      <c r="BL306" s="21" t="s">
        <v>1206</v>
      </c>
      <c r="BM306" s="197" t="s">
        <v>4043</v>
      </c>
    </row>
    <row r="307" spans="1:65" s="2" customFormat="1" ht="16.5" customHeight="1">
      <c r="A307" s="38"/>
      <c r="B307" s="39"/>
      <c r="C307" s="186" t="s">
        <v>2791</v>
      </c>
      <c r="D307" s="186" t="s">
        <v>533</v>
      </c>
      <c r="E307" s="187" t="s">
        <v>6351</v>
      </c>
      <c r="F307" s="188" t="s">
        <v>6352</v>
      </c>
      <c r="G307" s="189" t="s">
        <v>128</v>
      </c>
      <c r="H307" s="190">
        <v>140</v>
      </c>
      <c r="I307" s="191"/>
      <c r="J307" s="192">
        <f t="shared" si="84"/>
        <v>0</v>
      </c>
      <c r="K307" s="188" t="s">
        <v>19</v>
      </c>
      <c r="L307" s="43"/>
      <c r="M307" s="193" t="s">
        <v>19</v>
      </c>
      <c r="N307" s="194" t="s">
        <v>44</v>
      </c>
      <c r="O307" s="68"/>
      <c r="P307" s="195">
        <f t="shared" si="85"/>
        <v>0</v>
      </c>
      <c r="Q307" s="195">
        <v>0</v>
      </c>
      <c r="R307" s="195">
        <f t="shared" si="86"/>
        <v>0</v>
      </c>
      <c r="S307" s="195">
        <v>0</v>
      </c>
      <c r="T307" s="196">
        <f t="shared" si="87"/>
        <v>0</v>
      </c>
      <c r="U307" s="38"/>
      <c r="V307" s="38"/>
      <c r="W307" s="38"/>
      <c r="X307" s="38"/>
      <c r="Y307" s="38"/>
      <c r="Z307" s="38"/>
      <c r="AA307" s="38"/>
      <c r="AB307" s="38"/>
      <c r="AC307" s="38"/>
      <c r="AD307" s="38"/>
      <c r="AE307" s="38"/>
      <c r="AR307" s="197" t="s">
        <v>1206</v>
      </c>
      <c r="AT307" s="197" t="s">
        <v>533</v>
      </c>
      <c r="AU307" s="197" t="s">
        <v>85</v>
      </c>
      <c r="AY307" s="21" t="s">
        <v>525</v>
      </c>
      <c r="BE307" s="198">
        <f t="shared" si="88"/>
        <v>0</v>
      </c>
      <c r="BF307" s="198">
        <f t="shared" si="89"/>
        <v>0</v>
      </c>
      <c r="BG307" s="198">
        <f t="shared" si="90"/>
        <v>0</v>
      </c>
      <c r="BH307" s="198">
        <f t="shared" si="91"/>
        <v>0</v>
      </c>
      <c r="BI307" s="198">
        <f t="shared" si="92"/>
        <v>0</v>
      </c>
      <c r="BJ307" s="21" t="s">
        <v>85</v>
      </c>
      <c r="BK307" s="198">
        <f t="shared" si="93"/>
        <v>0</v>
      </c>
      <c r="BL307" s="21" t="s">
        <v>1206</v>
      </c>
      <c r="BM307" s="197" t="s">
        <v>4052</v>
      </c>
    </row>
    <row r="308" spans="1:65" s="2" customFormat="1" ht="16.5" customHeight="1">
      <c r="A308" s="38"/>
      <c r="B308" s="39"/>
      <c r="C308" s="186" t="s">
        <v>2796</v>
      </c>
      <c r="D308" s="186" t="s">
        <v>533</v>
      </c>
      <c r="E308" s="187" t="s">
        <v>6353</v>
      </c>
      <c r="F308" s="188" t="s">
        <v>6354</v>
      </c>
      <c r="G308" s="189" t="s">
        <v>128</v>
      </c>
      <c r="H308" s="190">
        <v>45</v>
      </c>
      <c r="I308" s="191"/>
      <c r="J308" s="192">
        <f t="shared" si="84"/>
        <v>0</v>
      </c>
      <c r="K308" s="188" t="s">
        <v>19</v>
      </c>
      <c r="L308" s="43"/>
      <c r="M308" s="193" t="s">
        <v>19</v>
      </c>
      <c r="N308" s="194" t="s">
        <v>44</v>
      </c>
      <c r="O308" s="68"/>
      <c r="P308" s="195">
        <f t="shared" si="85"/>
        <v>0</v>
      </c>
      <c r="Q308" s="195">
        <v>0</v>
      </c>
      <c r="R308" s="195">
        <f t="shared" si="86"/>
        <v>0</v>
      </c>
      <c r="S308" s="195">
        <v>0</v>
      </c>
      <c r="T308" s="196">
        <f t="shared" si="87"/>
        <v>0</v>
      </c>
      <c r="U308" s="38"/>
      <c r="V308" s="38"/>
      <c r="W308" s="38"/>
      <c r="X308" s="38"/>
      <c r="Y308" s="38"/>
      <c r="Z308" s="38"/>
      <c r="AA308" s="38"/>
      <c r="AB308" s="38"/>
      <c r="AC308" s="38"/>
      <c r="AD308" s="38"/>
      <c r="AE308" s="38"/>
      <c r="AR308" s="197" t="s">
        <v>1206</v>
      </c>
      <c r="AT308" s="197" t="s">
        <v>533</v>
      </c>
      <c r="AU308" s="197" t="s">
        <v>85</v>
      </c>
      <c r="AY308" s="21" t="s">
        <v>525</v>
      </c>
      <c r="BE308" s="198">
        <f t="shared" si="88"/>
        <v>0</v>
      </c>
      <c r="BF308" s="198">
        <f t="shared" si="89"/>
        <v>0</v>
      </c>
      <c r="BG308" s="198">
        <f t="shared" si="90"/>
        <v>0</v>
      </c>
      <c r="BH308" s="198">
        <f t="shared" si="91"/>
        <v>0</v>
      </c>
      <c r="BI308" s="198">
        <f t="shared" si="92"/>
        <v>0</v>
      </c>
      <c r="BJ308" s="21" t="s">
        <v>85</v>
      </c>
      <c r="BK308" s="198">
        <f t="shared" si="93"/>
        <v>0</v>
      </c>
      <c r="BL308" s="21" t="s">
        <v>1206</v>
      </c>
      <c r="BM308" s="197" t="s">
        <v>4062</v>
      </c>
    </row>
    <row r="309" spans="1:65" s="2" customFormat="1" ht="16.5" customHeight="1">
      <c r="A309" s="38"/>
      <c r="B309" s="39"/>
      <c r="C309" s="186" t="s">
        <v>2801</v>
      </c>
      <c r="D309" s="186" t="s">
        <v>533</v>
      </c>
      <c r="E309" s="187" t="s">
        <v>6355</v>
      </c>
      <c r="F309" s="188" t="s">
        <v>6356</v>
      </c>
      <c r="G309" s="189" t="s">
        <v>128</v>
      </c>
      <c r="H309" s="190">
        <v>45</v>
      </c>
      <c r="I309" s="191"/>
      <c r="J309" s="192">
        <f t="shared" si="84"/>
        <v>0</v>
      </c>
      <c r="K309" s="188" t="s">
        <v>19</v>
      </c>
      <c r="L309" s="43"/>
      <c r="M309" s="193" t="s">
        <v>19</v>
      </c>
      <c r="N309" s="194" t="s">
        <v>44</v>
      </c>
      <c r="O309" s="68"/>
      <c r="P309" s="195">
        <f t="shared" si="85"/>
        <v>0</v>
      </c>
      <c r="Q309" s="195">
        <v>0</v>
      </c>
      <c r="R309" s="195">
        <f t="shared" si="86"/>
        <v>0</v>
      </c>
      <c r="S309" s="195">
        <v>0</v>
      </c>
      <c r="T309" s="196">
        <f t="shared" si="87"/>
        <v>0</v>
      </c>
      <c r="U309" s="38"/>
      <c r="V309" s="38"/>
      <c r="W309" s="38"/>
      <c r="X309" s="38"/>
      <c r="Y309" s="38"/>
      <c r="Z309" s="38"/>
      <c r="AA309" s="38"/>
      <c r="AB309" s="38"/>
      <c r="AC309" s="38"/>
      <c r="AD309" s="38"/>
      <c r="AE309" s="38"/>
      <c r="AR309" s="197" t="s">
        <v>1206</v>
      </c>
      <c r="AT309" s="197" t="s">
        <v>533</v>
      </c>
      <c r="AU309" s="197" t="s">
        <v>85</v>
      </c>
      <c r="AY309" s="21" t="s">
        <v>525</v>
      </c>
      <c r="BE309" s="198">
        <f t="shared" si="88"/>
        <v>0</v>
      </c>
      <c r="BF309" s="198">
        <f t="shared" si="89"/>
        <v>0</v>
      </c>
      <c r="BG309" s="198">
        <f t="shared" si="90"/>
        <v>0</v>
      </c>
      <c r="BH309" s="198">
        <f t="shared" si="91"/>
        <v>0</v>
      </c>
      <c r="BI309" s="198">
        <f t="shared" si="92"/>
        <v>0</v>
      </c>
      <c r="BJ309" s="21" t="s">
        <v>85</v>
      </c>
      <c r="BK309" s="198">
        <f t="shared" si="93"/>
        <v>0</v>
      </c>
      <c r="BL309" s="21" t="s">
        <v>1206</v>
      </c>
      <c r="BM309" s="197" t="s">
        <v>4072</v>
      </c>
    </row>
    <row r="310" spans="1:65" s="2" customFormat="1" ht="16.5" customHeight="1">
      <c r="A310" s="38"/>
      <c r="B310" s="39"/>
      <c r="C310" s="186" t="s">
        <v>2806</v>
      </c>
      <c r="D310" s="186" t="s">
        <v>533</v>
      </c>
      <c r="E310" s="187" t="s">
        <v>6357</v>
      </c>
      <c r="F310" s="188" t="s">
        <v>6358</v>
      </c>
      <c r="G310" s="189" t="s">
        <v>128</v>
      </c>
      <c r="H310" s="190">
        <v>20</v>
      </c>
      <c r="I310" s="191"/>
      <c r="J310" s="192">
        <f t="shared" si="84"/>
        <v>0</v>
      </c>
      <c r="K310" s="188" t="s">
        <v>19</v>
      </c>
      <c r="L310" s="43"/>
      <c r="M310" s="193" t="s">
        <v>19</v>
      </c>
      <c r="N310" s="194" t="s">
        <v>44</v>
      </c>
      <c r="O310" s="68"/>
      <c r="P310" s="195">
        <f t="shared" si="85"/>
        <v>0</v>
      </c>
      <c r="Q310" s="195">
        <v>0</v>
      </c>
      <c r="R310" s="195">
        <f t="shared" si="86"/>
        <v>0</v>
      </c>
      <c r="S310" s="195">
        <v>0</v>
      </c>
      <c r="T310" s="196">
        <f t="shared" si="87"/>
        <v>0</v>
      </c>
      <c r="U310" s="38"/>
      <c r="V310" s="38"/>
      <c r="W310" s="38"/>
      <c r="X310" s="38"/>
      <c r="Y310" s="38"/>
      <c r="Z310" s="38"/>
      <c r="AA310" s="38"/>
      <c r="AB310" s="38"/>
      <c r="AC310" s="38"/>
      <c r="AD310" s="38"/>
      <c r="AE310" s="38"/>
      <c r="AR310" s="197" t="s">
        <v>1206</v>
      </c>
      <c r="AT310" s="197" t="s">
        <v>533</v>
      </c>
      <c r="AU310" s="197" t="s">
        <v>85</v>
      </c>
      <c r="AY310" s="21" t="s">
        <v>525</v>
      </c>
      <c r="BE310" s="198">
        <f t="shared" si="88"/>
        <v>0</v>
      </c>
      <c r="BF310" s="198">
        <f t="shared" si="89"/>
        <v>0</v>
      </c>
      <c r="BG310" s="198">
        <f t="shared" si="90"/>
        <v>0</v>
      </c>
      <c r="BH310" s="198">
        <f t="shared" si="91"/>
        <v>0</v>
      </c>
      <c r="BI310" s="198">
        <f t="shared" si="92"/>
        <v>0</v>
      </c>
      <c r="BJ310" s="21" t="s">
        <v>85</v>
      </c>
      <c r="BK310" s="198">
        <f t="shared" si="93"/>
        <v>0</v>
      </c>
      <c r="BL310" s="21" t="s">
        <v>1206</v>
      </c>
      <c r="BM310" s="197" t="s">
        <v>4081</v>
      </c>
    </row>
    <row r="311" spans="1:65" s="2" customFormat="1" ht="16.5" customHeight="1">
      <c r="A311" s="38"/>
      <c r="B311" s="39"/>
      <c r="C311" s="186" t="s">
        <v>2811</v>
      </c>
      <c r="D311" s="186" t="s">
        <v>533</v>
      </c>
      <c r="E311" s="187" t="s">
        <v>6359</v>
      </c>
      <c r="F311" s="188" t="s">
        <v>6047</v>
      </c>
      <c r="G311" s="189" t="s">
        <v>128</v>
      </c>
      <c r="H311" s="190">
        <v>300</v>
      </c>
      <c r="I311" s="191"/>
      <c r="J311" s="192">
        <f t="shared" si="84"/>
        <v>0</v>
      </c>
      <c r="K311" s="188" t="s">
        <v>19</v>
      </c>
      <c r="L311" s="43"/>
      <c r="M311" s="193" t="s">
        <v>19</v>
      </c>
      <c r="N311" s="194" t="s">
        <v>44</v>
      </c>
      <c r="O311" s="68"/>
      <c r="P311" s="195">
        <f t="shared" si="85"/>
        <v>0</v>
      </c>
      <c r="Q311" s="195">
        <v>0</v>
      </c>
      <c r="R311" s="195">
        <f t="shared" si="86"/>
        <v>0</v>
      </c>
      <c r="S311" s="195">
        <v>0</v>
      </c>
      <c r="T311" s="196">
        <f t="shared" si="87"/>
        <v>0</v>
      </c>
      <c r="U311" s="38"/>
      <c r="V311" s="38"/>
      <c r="W311" s="38"/>
      <c r="X311" s="38"/>
      <c r="Y311" s="38"/>
      <c r="Z311" s="38"/>
      <c r="AA311" s="38"/>
      <c r="AB311" s="38"/>
      <c r="AC311" s="38"/>
      <c r="AD311" s="38"/>
      <c r="AE311" s="38"/>
      <c r="AR311" s="197" t="s">
        <v>1206</v>
      </c>
      <c r="AT311" s="197" t="s">
        <v>533</v>
      </c>
      <c r="AU311" s="197" t="s">
        <v>85</v>
      </c>
      <c r="AY311" s="21" t="s">
        <v>525</v>
      </c>
      <c r="BE311" s="198">
        <f t="shared" si="88"/>
        <v>0</v>
      </c>
      <c r="BF311" s="198">
        <f t="shared" si="89"/>
        <v>0</v>
      </c>
      <c r="BG311" s="198">
        <f t="shared" si="90"/>
        <v>0</v>
      </c>
      <c r="BH311" s="198">
        <f t="shared" si="91"/>
        <v>0</v>
      </c>
      <c r="BI311" s="198">
        <f t="shared" si="92"/>
        <v>0</v>
      </c>
      <c r="BJ311" s="21" t="s">
        <v>85</v>
      </c>
      <c r="BK311" s="198">
        <f t="shared" si="93"/>
        <v>0</v>
      </c>
      <c r="BL311" s="21" t="s">
        <v>1206</v>
      </c>
      <c r="BM311" s="197" t="s">
        <v>4090</v>
      </c>
    </row>
    <row r="312" spans="1:65" s="2" customFormat="1" ht="16.5" customHeight="1">
      <c r="A312" s="38"/>
      <c r="B312" s="39"/>
      <c r="C312" s="186" t="s">
        <v>2816</v>
      </c>
      <c r="D312" s="186" t="s">
        <v>533</v>
      </c>
      <c r="E312" s="187" t="s">
        <v>6360</v>
      </c>
      <c r="F312" s="188" t="s">
        <v>6361</v>
      </c>
      <c r="G312" s="189" t="s">
        <v>128</v>
      </c>
      <c r="H312" s="190">
        <v>480</v>
      </c>
      <c r="I312" s="191"/>
      <c r="J312" s="192">
        <f t="shared" si="84"/>
        <v>0</v>
      </c>
      <c r="K312" s="188" t="s">
        <v>19</v>
      </c>
      <c r="L312" s="43"/>
      <c r="M312" s="193" t="s">
        <v>19</v>
      </c>
      <c r="N312" s="194" t="s">
        <v>44</v>
      </c>
      <c r="O312" s="68"/>
      <c r="P312" s="195">
        <f t="shared" si="85"/>
        <v>0</v>
      </c>
      <c r="Q312" s="195">
        <v>0</v>
      </c>
      <c r="R312" s="195">
        <f t="shared" si="86"/>
        <v>0</v>
      </c>
      <c r="S312" s="195">
        <v>0</v>
      </c>
      <c r="T312" s="196">
        <f t="shared" si="87"/>
        <v>0</v>
      </c>
      <c r="U312" s="38"/>
      <c r="V312" s="38"/>
      <c r="W312" s="38"/>
      <c r="X312" s="38"/>
      <c r="Y312" s="38"/>
      <c r="Z312" s="38"/>
      <c r="AA312" s="38"/>
      <c r="AB312" s="38"/>
      <c r="AC312" s="38"/>
      <c r="AD312" s="38"/>
      <c r="AE312" s="38"/>
      <c r="AR312" s="197" t="s">
        <v>1206</v>
      </c>
      <c r="AT312" s="197" t="s">
        <v>533</v>
      </c>
      <c r="AU312" s="197" t="s">
        <v>85</v>
      </c>
      <c r="AY312" s="21" t="s">
        <v>525</v>
      </c>
      <c r="BE312" s="198">
        <f t="shared" si="88"/>
        <v>0</v>
      </c>
      <c r="BF312" s="198">
        <f t="shared" si="89"/>
        <v>0</v>
      </c>
      <c r="BG312" s="198">
        <f t="shared" si="90"/>
        <v>0</v>
      </c>
      <c r="BH312" s="198">
        <f t="shared" si="91"/>
        <v>0</v>
      </c>
      <c r="BI312" s="198">
        <f t="shared" si="92"/>
        <v>0</v>
      </c>
      <c r="BJ312" s="21" t="s">
        <v>85</v>
      </c>
      <c r="BK312" s="198">
        <f t="shared" si="93"/>
        <v>0</v>
      </c>
      <c r="BL312" s="21" t="s">
        <v>1206</v>
      </c>
      <c r="BM312" s="197" t="s">
        <v>4100</v>
      </c>
    </row>
    <row r="313" spans="1:65" s="2" customFormat="1" ht="16.5" customHeight="1">
      <c r="A313" s="38"/>
      <c r="B313" s="39"/>
      <c r="C313" s="186" t="s">
        <v>2821</v>
      </c>
      <c r="D313" s="186" t="s">
        <v>533</v>
      </c>
      <c r="E313" s="187" t="s">
        <v>6362</v>
      </c>
      <c r="F313" s="188" t="s">
        <v>6051</v>
      </c>
      <c r="G313" s="189" t="s">
        <v>128</v>
      </c>
      <c r="H313" s="190">
        <v>180</v>
      </c>
      <c r="I313" s="191"/>
      <c r="J313" s="192">
        <f t="shared" si="84"/>
        <v>0</v>
      </c>
      <c r="K313" s="188" t="s">
        <v>19</v>
      </c>
      <c r="L313" s="43"/>
      <c r="M313" s="193" t="s">
        <v>19</v>
      </c>
      <c r="N313" s="194" t="s">
        <v>44</v>
      </c>
      <c r="O313" s="68"/>
      <c r="P313" s="195">
        <f t="shared" si="85"/>
        <v>0</v>
      </c>
      <c r="Q313" s="195">
        <v>0</v>
      </c>
      <c r="R313" s="195">
        <f t="shared" si="86"/>
        <v>0</v>
      </c>
      <c r="S313" s="195">
        <v>0</v>
      </c>
      <c r="T313" s="196">
        <f t="shared" si="87"/>
        <v>0</v>
      </c>
      <c r="U313" s="38"/>
      <c r="V313" s="38"/>
      <c r="W313" s="38"/>
      <c r="X313" s="38"/>
      <c r="Y313" s="38"/>
      <c r="Z313" s="38"/>
      <c r="AA313" s="38"/>
      <c r="AB313" s="38"/>
      <c r="AC313" s="38"/>
      <c r="AD313" s="38"/>
      <c r="AE313" s="38"/>
      <c r="AR313" s="197" t="s">
        <v>1206</v>
      </c>
      <c r="AT313" s="197" t="s">
        <v>533</v>
      </c>
      <c r="AU313" s="197" t="s">
        <v>85</v>
      </c>
      <c r="AY313" s="21" t="s">
        <v>525</v>
      </c>
      <c r="BE313" s="198">
        <f t="shared" si="88"/>
        <v>0</v>
      </c>
      <c r="BF313" s="198">
        <f t="shared" si="89"/>
        <v>0</v>
      </c>
      <c r="BG313" s="198">
        <f t="shared" si="90"/>
        <v>0</v>
      </c>
      <c r="BH313" s="198">
        <f t="shared" si="91"/>
        <v>0</v>
      </c>
      <c r="BI313" s="198">
        <f t="shared" si="92"/>
        <v>0</v>
      </c>
      <c r="BJ313" s="21" t="s">
        <v>85</v>
      </c>
      <c r="BK313" s="198">
        <f t="shared" si="93"/>
        <v>0</v>
      </c>
      <c r="BL313" s="21" t="s">
        <v>1206</v>
      </c>
      <c r="BM313" s="197" t="s">
        <v>4112</v>
      </c>
    </row>
    <row r="314" spans="1:65" s="2" customFormat="1" ht="16.5" customHeight="1">
      <c r="A314" s="38"/>
      <c r="B314" s="39"/>
      <c r="C314" s="186" t="s">
        <v>2826</v>
      </c>
      <c r="D314" s="186" t="s">
        <v>533</v>
      </c>
      <c r="E314" s="187" t="s">
        <v>6363</v>
      </c>
      <c r="F314" s="188" t="s">
        <v>6053</v>
      </c>
      <c r="G314" s="189" t="s">
        <v>128</v>
      </c>
      <c r="H314" s="190">
        <v>45</v>
      </c>
      <c r="I314" s="191"/>
      <c r="J314" s="192">
        <f t="shared" si="84"/>
        <v>0</v>
      </c>
      <c r="K314" s="188" t="s">
        <v>19</v>
      </c>
      <c r="L314" s="43"/>
      <c r="M314" s="193" t="s">
        <v>19</v>
      </c>
      <c r="N314" s="194" t="s">
        <v>44</v>
      </c>
      <c r="O314" s="68"/>
      <c r="P314" s="195">
        <f t="shared" si="85"/>
        <v>0</v>
      </c>
      <c r="Q314" s="195">
        <v>0</v>
      </c>
      <c r="R314" s="195">
        <f t="shared" si="86"/>
        <v>0</v>
      </c>
      <c r="S314" s="195">
        <v>0</v>
      </c>
      <c r="T314" s="196">
        <f t="shared" si="87"/>
        <v>0</v>
      </c>
      <c r="U314" s="38"/>
      <c r="V314" s="38"/>
      <c r="W314" s="38"/>
      <c r="X314" s="38"/>
      <c r="Y314" s="38"/>
      <c r="Z314" s="38"/>
      <c r="AA314" s="38"/>
      <c r="AB314" s="38"/>
      <c r="AC314" s="38"/>
      <c r="AD314" s="38"/>
      <c r="AE314" s="38"/>
      <c r="AR314" s="197" t="s">
        <v>1206</v>
      </c>
      <c r="AT314" s="197" t="s">
        <v>533</v>
      </c>
      <c r="AU314" s="197" t="s">
        <v>85</v>
      </c>
      <c r="AY314" s="21" t="s">
        <v>525</v>
      </c>
      <c r="BE314" s="198">
        <f t="shared" si="88"/>
        <v>0</v>
      </c>
      <c r="BF314" s="198">
        <f t="shared" si="89"/>
        <v>0</v>
      </c>
      <c r="BG314" s="198">
        <f t="shared" si="90"/>
        <v>0</v>
      </c>
      <c r="BH314" s="198">
        <f t="shared" si="91"/>
        <v>0</v>
      </c>
      <c r="BI314" s="198">
        <f t="shared" si="92"/>
        <v>0</v>
      </c>
      <c r="BJ314" s="21" t="s">
        <v>85</v>
      </c>
      <c r="BK314" s="198">
        <f t="shared" si="93"/>
        <v>0</v>
      </c>
      <c r="BL314" s="21" t="s">
        <v>1206</v>
      </c>
      <c r="BM314" s="197" t="s">
        <v>4122</v>
      </c>
    </row>
    <row r="315" spans="1:65" s="2" customFormat="1" ht="16.5" customHeight="1">
      <c r="A315" s="38"/>
      <c r="B315" s="39"/>
      <c r="C315" s="186" t="s">
        <v>2831</v>
      </c>
      <c r="D315" s="186" t="s">
        <v>533</v>
      </c>
      <c r="E315" s="187" t="s">
        <v>6364</v>
      </c>
      <c r="F315" s="188" t="s">
        <v>6365</v>
      </c>
      <c r="G315" s="189" t="s">
        <v>128</v>
      </c>
      <c r="H315" s="190">
        <v>300</v>
      </c>
      <c r="I315" s="191"/>
      <c r="J315" s="192">
        <f t="shared" si="84"/>
        <v>0</v>
      </c>
      <c r="K315" s="188" t="s">
        <v>19</v>
      </c>
      <c r="L315" s="43"/>
      <c r="M315" s="193" t="s">
        <v>19</v>
      </c>
      <c r="N315" s="194" t="s">
        <v>44</v>
      </c>
      <c r="O315" s="68"/>
      <c r="P315" s="195">
        <f t="shared" si="85"/>
        <v>0</v>
      </c>
      <c r="Q315" s="195">
        <v>0</v>
      </c>
      <c r="R315" s="195">
        <f t="shared" si="86"/>
        <v>0</v>
      </c>
      <c r="S315" s="195">
        <v>0</v>
      </c>
      <c r="T315" s="196">
        <f t="shared" si="87"/>
        <v>0</v>
      </c>
      <c r="U315" s="38"/>
      <c r="V315" s="38"/>
      <c r="W315" s="38"/>
      <c r="X315" s="38"/>
      <c r="Y315" s="38"/>
      <c r="Z315" s="38"/>
      <c r="AA315" s="38"/>
      <c r="AB315" s="38"/>
      <c r="AC315" s="38"/>
      <c r="AD315" s="38"/>
      <c r="AE315" s="38"/>
      <c r="AR315" s="197" t="s">
        <v>1206</v>
      </c>
      <c r="AT315" s="197" t="s">
        <v>533</v>
      </c>
      <c r="AU315" s="197" t="s">
        <v>85</v>
      </c>
      <c r="AY315" s="21" t="s">
        <v>525</v>
      </c>
      <c r="BE315" s="198">
        <f t="shared" si="88"/>
        <v>0</v>
      </c>
      <c r="BF315" s="198">
        <f t="shared" si="89"/>
        <v>0</v>
      </c>
      <c r="BG315" s="198">
        <f t="shared" si="90"/>
        <v>0</v>
      </c>
      <c r="BH315" s="198">
        <f t="shared" si="91"/>
        <v>0</v>
      </c>
      <c r="BI315" s="198">
        <f t="shared" si="92"/>
        <v>0</v>
      </c>
      <c r="BJ315" s="21" t="s">
        <v>85</v>
      </c>
      <c r="BK315" s="198">
        <f t="shared" si="93"/>
        <v>0</v>
      </c>
      <c r="BL315" s="21" t="s">
        <v>1206</v>
      </c>
      <c r="BM315" s="197" t="s">
        <v>4132</v>
      </c>
    </row>
    <row r="316" spans="1:65" s="2" customFormat="1" ht="16.5" customHeight="1">
      <c r="A316" s="38"/>
      <c r="B316" s="39"/>
      <c r="C316" s="186" t="s">
        <v>2836</v>
      </c>
      <c r="D316" s="186" t="s">
        <v>533</v>
      </c>
      <c r="E316" s="187" t="s">
        <v>6366</v>
      </c>
      <c r="F316" s="188" t="s">
        <v>6049</v>
      </c>
      <c r="G316" s="189" t="s">
        <v>128</v>
      </c>
      <c r="H316" s="190">
        <v>60</v>
      </c>
      <c r="I316" s="191"/>
      <c r="J316" s="192">
        <f t="shared" si="84"/>
        <v>0</v>
      </c>
      <c r="K316" s="188" t="s">
        <v>19</v>
      </c>
      <c r="L316" s="43"/>
      <c r="M316" s="193" t="s">
        <v>19</v>
      </c>
      <c r="N316" s="194" t="s">
        <v>44</v>
      </c>
      <c r="O316" s="68"/>
      <c r="P316" s="195">
        <f t="shared" si="85"/>
        <v>0</v>
      </c>
      <c r="Q316" s="195">
        <v>0</v>
      </c>
      <c r="R316" s="195">
        <f t="shared" si="86"/>
        <v>0</v>
      </c>
      <c r="S316" s="195">
        <v>0</v>
      </c>
      <c r="T316" s="196">
        <f t="shared" si="87"/>
        <v>0</v>
      </c>
      <c r="U316" s="38"/>
      <c r="V316" s="38"/>
      <c r="W316" s="38"/>
      <c r="X316" s="38"/>
      <c r="Y316" s="38"/>
      <c r="Z316" s="38"/>
      <c r="AA316" s="38"/>
      <c r="AB316" s="38"/>
      <c r="AC316" s="38"/>
      <c r="AD316" s="38"/>
      <c r="AE316" s="38"/>
      <c r="AR316" s="197" t="s">
        <v>1206</v>
      </c>
      <c r="AT316" s="197" t="s">
        <v>533</v>
      </c>
      <c r="AU316" s="197" t="s">
        <v>85</v>
      </c>
      <c r="AY316" s="21" t="s">
        <v>525</v>
      </c>
      <c r="BE316" s="198">
        <f t="shared" si="88"/>
        <v>0</v>
      </c>
      <c r="BF316" s="198">
        <f t="shared" si="89"/>
        <v>0</v>
      </c>
      <c r="BG316" s="198">
        <f t="shared" si="90"/>
        <v>0</v>
      </c>
      <c r="BH316" s="198">
        <f t="shared" si="91"/>
        <v>0</v>
      </c>
      <c r="BI316" s="198">
        <f t="shared" si="92"/>
        <v>0</v>
      </c>
      <c r="BJ316" s="21" t="s">
        <v>85</v>
      </c>
      <c r="BK316" s="198">
        <f t="shared" si="93"/>
        <v>0</v>
      </c>
      <c r="BL316" s="21" t="s">
        <v>1206</v>
      </c>
      <c r="BM316" s="197" t="s">
        <v>4142</v>
      </c>
    </row>
    <row r="317" spans="1:65" s="2" customFormat="1" ht="16.5" customHeight="1">
      <c r="A317" s="38"/>
      <c r="B317" s="39"/>
      <c r="C317" s="186" t="s">
        <v>2841</v>
      </c>
      <c r="D317" s="186" t="s">
        <v>533</v>
      </c>
      <c r="E317" s="187" t="s">
        <v>6367</v>
      </c>
      <c r="F317" s="188" t="s">
        <v>6368</v>
      </c>
      <c r="G317" s="189" t="s">
        <v>5219</v>
      </c>
      <c r="H317" s="190">
        <v>60</v>
      </c>
      <c r="I317" s="191"/>
      <c r="J317" s="192">
        <f t="shared" si="84"/>
        <v>0</v>
      </c>
      <c r="K317" s="188" t="s">
        <v>19</v>
      </c>
      <c r="L317" s="43"/>
      <c r="M317" s="193" t="s">
        <v>19</v>
      </c>
      <c r="N317" s="194" t="s">
        <v>44</v>
      </c>
      <c r="O317" s="68"/>
      <c r="P317" s="195">
        <f t="shared" si="85"/>
        <v>0</v>
      </c>
      <c r="Q317" s="195">
        <v>0</v>
      </c>
      <c r="R317" s="195">
        <f t="shared" si="86"/>
        <v>0</v>
      </c>
      <c r="S317" s="195">
        <v>0</v>
      </c>
      <c r="T317" s="196">
        <f t="shared" si="87"/>
        <v>0</v>
      </c>
      <c r="U317" s="38"/>
      <c r="V317" s="38"/>
      <c r="W317" s="38"/>
      <c r="X317" s="38"/>
      <c r="Y317" s="38"/>
      <c r="Z317" s="38"/>
      <c r="AA317" s="38"/>
      <c r="AB317" s="38"/>
      <c r="AC317" s="38"/>
      <c r="AD317" s="38"/>
      <c r="AE317" s="38"/>
      <c r="AR317" s="197" t="s">
        <v>1206</v>
      </c>
      <c r="AT317" s="197" t="s">
        <v>533</v>
      </c>
      <c r="AU317" s="197" t="s">
        <v>85</v>
      </c>
      <c r="AY317" s="21" t="s">
        <v>525</v>
      </c>
      <c r="BE317" s="198">
        <f t="shared" si="88"/>
        <v>0</v>
      </c>
      <c r="BF317" s="198">
        <f t="shared" si="89"/>
        <v>0</v>
      </c>
      <c r="BG317" s="198">
        <f t="shared" si="90"/>
        <v>0</v>
      </c>
      <c r="BH317" s="198">
        <f t="shared" si="91"/>
        <v>0</v>
      </c>
      <c r="BI317" s="198">
        <f t="shared" si="92"/>
        <v>0</v>
      </c>
      <c r="BJ317" s="21" t="s">
        <v>85</v>
      </c>
      <c r="BK317" s="198">
        <f t="shared" si="93"/>
        <v>0</v>
      </c>
      <c r="BL317" s="21" t="s">
        <v>1206</v>
      </c>
      <c r="BM317" s="197" t="s">
        <v>4152</v>
      </c>
    </row>
    <row r="318" spans="1:65" s="2" customFormat="1" ht="16.5" customHeight="1">
      <c r="A318" s="38"/>
      <c r="B318" s="39"/>
      <c r="C318" s="186" t="s">
        <v>2846</v>
      </c>
      <c r="D318" s="186" t="s">
        <v>533</v>
      </c>
      <c r="E318" s="187" t="s">
        <v>6369</v>
      </c>
      <c r="F318" s="188" t="s">
        <v>6370</v>
      </c>
      <c r="G318" s="189" t="s">
        <v>5219</v>
      </c>
      <c r="H318" s="190">
        <v>2</v>
      </c>
      <c r="I318" s="191"/>
      <c r="J318" s="192">
        <f t="shared" si="84"/>
        <v>0</v>
      </c>
      <c r="K318" s="188" t="s">
        <v>19</v>
      </c>
      <c r="L318" s="43"/>
      <c r="M318" s="193" t="s">
        <v>19</v>
      </c>
      <c r="N318" s="194" t="s">
        <v>44</v>
      </c>
      <c r="O318" s="68"/>
      <c r="P318" s="195">
        <f t="shared" si="85"/>
        <v>0</v>
      </c>
      <c r="Q318" s="195">
        <v>0</v>
      </c>
      <c r="R318" s="195">
        <f t="shared" si="86"/>
        <v>0</v>
      </c>
      <c r="S318" s="195">
        <v>0</v>
      </c>
      <c r="T318" s="196">
        <f t="shared" si="87"/>
        <v>0</v>
      </c>
      <c r="U318" s="38"/>
      <c r="V318" s="38"/>
      <c r="W318" s="38"/>
      <c r="X318" s="38"/>
      <c r="Y318" s="38"/>
      <c r="Z318" s="38"/>
      <c r="AA318" s="38"/>
      <c r="AB318" s="38"/>
      <c r="AC318" s="38"/>
      <c r="AD318" s="38"/>
      <c r="AE318" s="38"/>
      <c r="AR318" s="197" t="s">
        <v>1206</v>
      </c>
      <c r="AT318" s="197" t="s">
        <v>533</v>
      </c>
      <c r="AU318" s="197" t="s">
        <v>85</v>
      </c>
      <c r="AY318" s="21" t="s">
        <v>525</v>
      </c>
      <c r="BE318" s="198">
        <f t="shared" si="88"/>
        <v>0</v>
      </c>
      <c r="BF318" s="198">
        <f t="shared" si="89"/>
        <v>0</v>
      </c>
      <c r="BG318" s="198">
        <f t="shared" si="90"/>
        <v>0</v>
      </c>
      <c r="BH318" s="198">
        <f t="shared" si="91"/>
        <v>0</v>
      </c>
      <c r="BI318" s="198">
        <f t="shared" si="92"/>
        <v>0</v>
      </c>
      <c r="BJ318" s="21" t="s">
        <v>85</v>
      </c>
      <c r="BK318" s="198">
        <f t="shared" si="93"/>
        <v>0</v>
      </c>
      <c r="BL318" s="21" t="s">
        <v>1206</v>
      </c>
      <c r="BM318" s="197" t="s">
        <v>4164</v>
      </c>
    </row>
    <row r="319" spans="1:65" s="2" customFormat="1" ht="16.5" customHeight="1">
      <c r="A319" s="38"/>
      <c r="B319" s="39"/>
      <c r="C319" s="186" t="s">
        <v>2851</v>
      </c>
      <c r="D319" s="186" t="s">
        <v>533</v>
      </c>
      <c r="E319" s="187" t="s">
        <v>6371</v>
      </c>
      <c r="F319" s="188" t="s">
        <v>6372</v>
      </c>
      <c r="G319" s="189" t="s">
        <v>5219</v>
      </c>
      <c r="H319" s="190">
        <v>50</v>
      </c>
      <c r="I319" s="191"/>
      <c r="J319" s="192">
        <f t="shared" si="84"/>
        <v>0</v>
      </c>
      <c r="K319" s="188" t="s">
        <v>19</v>
      </c>
      <c r="L319" s="43"/>
      <c r="M319" s="193" t="s">
        <v>19</v>
      </c>
      <c r="N319" s="194" t="s">
        <v>44</v>
      </c>
      <c r="O319" s="68"/>
      <c r="P319" s="195">
        <f t="shared" si="85"/>
        <v>0</v>
      </c>
      <c r="Q319" s="195">
        <v>0</v>
      </c>
      <c r="R319" s="195">
        <f t="shared" si="86"/>
        <v>0</v>
      </c>
      <c r="S319" s="195">
        <v>0</v>
      </c>
      <c r="T319" s="196">
        <f t="shared" si="87"/>
        <v>0</v>
      </c>
      <c r="U319" s="38"/>
      <c r="V319" s="38"/>
      <c r="W319" s="38"/>
      <c r="X319" s="38"/>
      <c r="Y319" s="38"/>
      <c r="Z319" s="38"/>
      <c r="AA319" s="38"/>
      <c r="AB319" s="38"/>
      <c r="AC319" s="38"/>
      <c r="AD319" s="38"/>
      <c r="AE319" s="38"/>
      <c r="AR319" s="197" t="s">
        <v>1206</v>
      </c>
      <c r="AT319" s="197" t="s">
        <v>533</v>
      </c>
      <c r="AU319" s="197" t="s">
        <v>85</v>
      </c>
      <c r="AY319" s="21" t="s">
        <v>525</v>
      </c>
      <c r="BE319" s="198">
        <f t="shared" si="88"/>
        <v>0</v>
      </c>
      <c r="BF319" s="198">
        <f t="shared" si="89"/>
        <v>0</v>
      </c>
      <c r="BG319" s="198">
        <f t="shared" si="90"/>
        <v>0</v>
      </c>
      <c r="BH319" s="198">
        <f t="shared" si="91"/>
        <v>0</v>
      </c>
      <c r="BI319" s="198">
        <f t="shared" si="92"/>
        <v>0</v>
      </c>
      <c r="BJ319" s="21" t="s">
        <v>85</v>
      </c>
      <c r="BK319" s="198">
        <f t="shared" si="93"/>
        <v>0</v>
      </c>
      <c r="BL319" s="21" t="s">
        <v>1206</v>
      </c>
      <c r="BM319" s="197" t="s">
        <v>4174</v>
      </c>
    </row>
    <row r="320" spans="1:65" s="2" customFormat="1" ht="16.5" customHeight="1">
      <c r="A320" s="38"/>
      <c r="B320" s="39"/>
      <c r="C320" s="186" t="s">
        <v>2856</v>
      </c>
      <c r="D320" s="186" t="s">
        <v>533</v>
      </c>
      <c r="E320" s="187" t="s">
        <v>6373</v>
      </c>
      <c r="F320" s="188" t="s">
        <v>6374</v>
      </c>
      <c r="G320" s="189" t="s">
        <v>5219</v>
      </c>
      <c r="H320" s="190">
        <v>20</v>
      </c>
      <c r="I320" s="191"/>
      <c r="J320" s="192">
        <f t="shared" si="84"/>
        <v>0</v>
      </c>
      <c r="K320" s="188" t="s">
        <v>19</v>
      </c>
      <c r="L320" s="43"/>
      <c r="M320" s="193" t="s">
        <v>19</v>
      </c>
      <c r="N320" s="194" t="s">
        <v>44</v>
      </c>
      <c r="O320" s="68"/>
      <c r="P320" s="195">
        <f t="shared" si="85"/>
        <v>0</v>
      </c>
      <c r="Q320" s="195">
        <v>0</v>
      </c>
      <c r="R320" s="195">
        <f t="shared" si="86"/>
        <v>0</v>
      </c>
      <c r="S320" s="195">
        <v>0</v>
      </c>
      <c r="T320" s="196">
        <f t="shared" si="87"/>
        <v>0</v>
      </c>
      <c r="U320" s="38"/>
      <c r="V320" s="38"/>
      <c r="W320" s="38"/>
      <c r="X320" s="38"/>
      <c r="Y320" s="38"/>
      <c r="Z320" s="38"/>
      <c r="AA320" s="38"/>
      <c r="AB320" s="38"/>
      <c r="AC320" s="38"/>
      <c r="AD320" s="38"/>
      <c r="AE320" s="38"/>
      <c r="AR320" s="197" t="s">
        <v>1206</v>
      </c>
      <c r="AT320" s="197" t="s">
        <v>533</v>
      </c>
      <c r="AU320" s="197" t="s">
        <v>85</v>
      </c>
      <c r="AY320" s="21" t="s">
        <v>525</v>
      </c>
      <c r="BE320" s="198">
        <f t="shared" si="88"/>
        <v>0</v>
      </c>
      <c r="BF320" s="198">
        <f t="shared" si="89"/>
        <v>0</v>
      </c>
      <c r="BG320" s="198">
        <f t="shared" si="90"/>
        <v>0</v>
      </c>
      <c r="BH320" s="198">
        <f t="shared" si="91"/>
        <v>0</v>
      </c>
      <c r="BI320" s="198">
        <f t="shared" si="92"/>
        <v>0</v>
      </c>
      <c r="BJ320" s="21" t="s">
        <v>85</v>
      </c>
      <c r="BK320" s="198">
        <f t="shared" si="93"/>
        <v>0</v>
      </c>
      <c r="BL320" s="21" t="s">
        <v>1206</v>
      </c>
      <c r="BM320" s="197" t="s">
        <v>4184</v>
      </c>
    </row>
    <row r="321" spans="1:65" s="2" customFormat="1" ht="16.5" customHeight="1">
      <c r="A321" s="38"/>
      <c r="B321" s="39"/>
      <c r="C321" s="186" t="s">
        <v>2861</v>
      </c>
      <c r="D321" s="186" t="s">
        <v>533</v>
      </c>
      <c r="E321" s="187" t="s">
        <v>6375</v>
      </c>
      <c r="F321" s="188" t="s">
        <v>6376</v>
      </c>
      <c r="G321" s="189" t="s">
        <v>5219</v>
      </c>
      <c r="H321" s="190">
        <v>40</v>
      </c>
      <c r="I321" s="191"/>
      <c r="J321" s="192">
        <f t="shared" si="84"/>
        <v>0</v>
      </c>
      <c r="K321" s="188" t="s">
        <v>19</v>
      </c>
      <c r="L321" s="43"/>
      <c r="M321" s="193" t="s">
        <v>19</v>
      </c>
      <c r="N321" s="194" t="s">
        <v>44</v>
      </c>
      <c r="O321" s="68"/>
      <c r="P321" s="195">
        <f t="shared" si="85"/>
        <v>0</v>
      </c>
      <c r="Q321" s="195">
        <v>0</v>
      </c>
      <c r="R321" s="195">
        <f t="shared" si="86"/>
        <v>0</v>
      </c>
      <c r="S321" s="195">
        <v>0</v>
      </c>
      <c r="T321" s="196">
        <f t="shared" si="87"/>
        <v>0</v>
      </c>
      <c r="U321" s="38"/>
      <c r="V321" s="38"/>
      <c r="W321" s="38"/>
      <c r="X321" s="38"/>
      <c r="Y321" s="38"/>
      <c r="Z321" s="38"/>
      <c r="AA321" s="38"/>
      <c r="AB321" s="38"/>
      <c r="AC321" s="38"/>
      <c r="AD321" s="38"/>
      <c r="AE321" s="38"/>
      <c r="AR321" s="197" t="s">
        <v>1206</v>
      </c>
      <c r="AT321" s="197" t="s">
        <v>533</v>
      </c>
      <c r="AU321" s="197" t="s">
        <v>85</v>
      </c>
      <c r="AY321" s="21" t="s">
        <v>525</v>
      </c>
      <c r="BE321" s="198">
        <f t="shared" si="88"/>
        <v>0</v>
      </c>
      <c r="BF321" s="198">
        <f t="shared" si="89"/>
        <v>0</v>
      </c>
      <c r="BG321" s="198">
        <f t="shared" si="90"/>
        <v>0</v>
      </c>
      <c r="BH321" s="198">
        <f t="shared" si="91"/>
        <v>0</v>
      </c>
      <c r="BI321" s="198">
        <f t="shared" si="92"/>
        <v>0</v>
      </c>
      <c r="BJ321" s="21" t="s">
        <v>85</v>
      </c>
      <c r="BK321" s="198">
        <f t="shared" si="93"/>
        <v>0</v>
      </c>
      <c r="BL321" s="21" t="s">
        <v>1206</v>
      </c>
      <c r="BM321" s="197" t="s">
        <v>4194</v>
      </c>
    </row>
    <row r="322" spans="1:65" s="2" customFormat="1" ht="16.5" customHeight="1">
      <c r="A322" s="38"/>
      <c r="B322" s="39"/>
      <c r="C322" s="186" t="s">
        <v>2866</v>
      </c>
      <c r="D322" s="186" t="s">
        <v>533</v>
      </c>
      <c r="E322" s="187" t="s">
        <v>6377</v>
      </c>
      <c r="F322" s="188" t="s">
        <v>6378</v>
      </c>
      <c r="G322" s="189" t="s">
        <v>641</v>
      </c>
      <c r="H322" s="190">
        <v>1</v>
      </c>
      <c r="I322" s="191"/>
      <c r="J322" s="192">
        <f t="shared" si="84"/>
        <v>0</v>
      </c>
      <c r="K322" s="188" t="s">
        <v>19</v>
      </c>
      <c r="L322" s="43"/>
      <c r="M322" s="193" t="s">
        <v>19</v>
      </c>
      <c r="N322" s="194" t="s">
        <v>44</v>
      </c>
      <c r="O322" s="68"/>
      <c r="P322" s="195">
        <f t="shared" si="85"/>
        <v>0</v>
      </c>
      <c r="Q322" s="195">
        <v>0</v>
      </c>
      <c r="R322" s="195">
        <f t="shared" si="86"/>
        <v>0</v>
      </c>
      <c r="S322" s="195">
        <v>0</v>
      </c>
      <c r="T322" s="196">
        <f t="shared" si="87"/>
        <v>0</v>
      </c>
      <c r="U322" s="38"/>
      <c r="V322" s="38"/>
      <c r="W322" s="38"/>
      <c r="X322" s="38"/>
      <c r="Y322" s="38"/>
      <c r="Z322" s="38"/>
      <c r="AA322" s="38"/>
      <c r="AB322" s="38"/>
      <c r="AC322" s="38"/>
      <c r="AD322" s="38"/>
      <c r="AE322" s="38"/>
      <c r="AR322" s="197" t="s">
        <v>1206</v>
      </c>
      <c r="AT322" s="197" t="s">
        <v>533</v>
      </c>
      <c r="AU322" s="197" t="s">
        <v>85</v>
      </c>
      <c r="AY322" s="21" t="s">
        <v>525</v>
      </c>
      <c r="BE322" s="198">
        <f t="shared" si="88"/>
        <v>0</v>
      </c>
      <c r="BF322" s="198">
        <f t="shared" si="89"/>
        <v>0</v>
      </c>
      <c r="BG322" s="198">
        <f t="shared" si="90"/>
        <v>0</v>
      </c>
      <c r="BH322" s="198">
        <f t="shared" si="91"/>
        <v>0</v>
      </c>
      <c r="BI322" s="198">
        <f t="shared" si="92"/>
        <v>0</v>
      </c>
      <c r="BJ322" s="21" t="s">
        <v>85</v>
      </c>
      <c r="BK322" s="198">
        <f t="shared" si="93"/>
        <v>0</v>
      </c>
      <c r="BL322" s="21" t="s">
        <v>1206</v>
      </c>
      <c r="BM322" s="197" t="s">
        <v>4203</v>
      </c>
    </row>
    <row r="323" spans="1:65" s="2" customFormat="1" ht="16.5" customHeight="1">
      <c r="A323" s="38"/>
      <c r="B323" s="39"/>
      <c r="C323" s="186" t="s">
        <v>2871</v>
      </c>
      <c r="D323" s="186" t="s">
        <v>533</v>
      </c>
      <c r="E323" s="187" t="s">
        <v>6379</v>
      </c>
      <c r="F323" s="188" t="s">
        <v>6380</v>
      </c>
      <c r="G323" s="189" t="s">
        <v>641</v>
      </c>
      <c r="H323" s="190">
        <v>1</v>
      </c>
      <c r="I323" s="191"/>
      <c r="J323" s="192">
        <f t="shared" si="84"/>
        <v>0</v>
      </c>
      <c r="K323" s="188" t="s">
        <v>19</v>
      </c>
      <c r="L323" s="43"/>
      <c r="M323" s="193" t="s">
        <v>19</v>
      </c>
      <c r="N323" s="194" t="s">
        <v>44</v>
      </c>
      <c r="O323" s="68"/>
      <c r="P323" s="195">
        <f t="shared" si="85"/>
        <v>0</v>
      </c>
      <c r="Q323" s="195">
        <v>0</v>
      </c>
      <c r="R323" s="195">
        <f t="shared" si="86"/>
        <v>0</v>
      </c>
      <c r="S323" s="195">
        <v>0</v>
      </c>
      <c r="T323" s="196">
        <f t="shared" si="87"/>
        <v>0</v>
      </c>
      <c r="U323" s="38"/>
      <c r="V323" s="38"/>
      <c r="W323" s="38"/>
      <c r="X323" s="38"/>
      <c r="Y323" s="38"/>
      <c r="Z323" s="38"/>
      <c r="AA323" s="38"/>
      <c r="AB323" s="38"/>
      <c r="AC323" s="38"/>
      <c r="AD323" s="38"/>
      <c r="AE323" s="38"/>
      <c r="AR323" s="197" t="s">
        <v>1206</v>
      </c>
      <c r="AT323" s="197" t="s">
        <v>533</v>
      </c>
      <c r="AU323" s="197" t="s">
        <v>85</v>
      </c>
      <c r="AY323" s="21" t="s">
        <v>525</v>
      </c>
      <c r="BE323" s="198">
        <f t="shared" si="88"/>
        <v>0</v>
      </c>
      <c r="BF323" s="198">
        <f t="shared" si="89"/>
        <v>0</v>
      </c>
      <c r="BG323" s="198">
        <f t="shared" si="90"/>
        <v>0</v>
      </c>
      <c r="BH323" s="198">
        <f t="shared" si="91"/>
        <v>0</v>
      </c>
      <c r="BI323" s="198">
        <f t="shared" si="92"/>
        <v>0</v>
      </c>
      <c r="BJ323" s="21" t="s">
        <v>85</v>
      </c>
      <c r="BK323" s="198">
        <f t="shared" si="93"/>
        <v>0</v>
      </c>
      <c r="BL323" s="21" t="s">
        <v>1206</v>
      </c>
      <c r="BM323" s="197" t="s">
        <v>6381</v>
      </c>
    </row>
    <row r="324" spans="1:65" s="12" customFormat="1" ht="22.9" customHeight="1">
      <c r="B324" s="170"/>
      <c r="C324" s="171"/>
      <c r="D324" s="172" t="s">
        <v>71</v>
      </c>
      <c r="E324" s="184" t="s">
        <v>6382</v>
      </c>
      <c r="F324" s="184" t="s">
        <v>6383</v>
      </c>
      <c r="G324" s="171"/>
      <c r="H324" s="171"/>
      <c r="I324" s="174"/>
      <c r="J324" s="185">
        <f>BK324</f>
        <v>0</v>
      </c>
      <c r="K324" s="171"/>
      <c r="L324" s="176"/>
      <c r="M324" s="177"/>
      <c r="N324" s="178"/>
      <c r="O324" s="178"/>
      <c r="P324" s="179">
        <f>P325</f>
        <v>0</v>
      </c>
      <c r="Q324" s="178"/>
      <c r="R324" s="179">
        <f>R325</f>
        <v>0</v>
      </c>
      <c r="S324" s="178"/>
      <c r="T324" s="180">
        <f>T325</f>
        <v>0</v>
      </c>
      <c r="AR324" s="181" t="s">
        <v>79</v>
      </c>
      <c r="AT324" s="182" t="s">
        <v>71</v>
      </c>
      <c r="AU324" s="182" t="s">
        <v>79</v>
      </c>
      <c r="AY324" s="181" t="s">
        <v>525</v>
      </c>
      <c r="BK324" s="183">
        <f>BK325</f>
        <v>0</v>
      </c>
    </row>
    <row r="325" spans="1:65" s="2" customFormat="1" ht="16.5" customHeight="1">
      <c r="A325" s="38"/>
      <c r="B325" s="39"/>
      <c r="C325" s="186" t="s">
        <v>2876</v>
      </c>
      <c r="D325" s="186" t="s">
        <v>533</v>
      </c>
      <c r="E325" s="187" t="s">
        <v>6384</v>
      </c>
      <c r="F325" s="188" t="s">
        <v>6385</v>
      </c>
      <c r="G325" s="189" t="s">
        <v>641</v>
      </c>
      <c r="H325" s="190">
        <v>1</v>
      </c>
      <c r="I325" s="191"/>
      <c r="J325" s="192">
        <f>ROUND(I325*H325,2)</f>
        <v>0</v>
      </c>
      <c r="K325" s="188" t="s">
        <v>19</v>
      </c>
      <c r="L325" s="43"/>
      <c r="M325" s="276" t="s">
        <v>19</v>
      </c>
      <c r="N325" s="277" t="s">
        <v>44</v>
      </c>
      <c r="O325" s="261"/>
      <c r="P325" s="278">
        <f>O325*H325</f>
        <v>0</v>
      </c>
      <c r="Q325" s="278">
        <v>0</v>
      </c>
      <c r="R325" s="278">
        <f>Q325*H325</f>
        <v>0</v>
      </c>
      <c r="S325" s="278">
        <v>0</v>
      </c>
      <c r="T325" s="279">
        <f>S325*H325</f>
        <v>0</v>
      </c>
      <c r="U325" s="38"/>
      <c r="V325" s="38"/>
      <c r="W325" s="38"/>
      <c r="X325" s="38"/>
      <c r="Y325" s="38"/>
      <c r="Z325" s="38"/>
      <c r="AA325" s="38"/>
      <c r="AB325" s="38"/>
      <c r="AC325" s="38"/>
      <c r="AD325" s="38"/>
      <c r="AE325" s="38"/>
      <c r="AR325" s="197" t="s">
        <v>1206</v>
      </c>
      <c r="AT325" s="197" t="s">
        <v>533</v>
      </c>
      <c r="AU325" s="197" t="s">
        <v>85</v>
      </c>
      <c r="AY325" s="21" t="s">
        <v>525</v>
      </c>
      <c r="BE325" s="198">
        <f>IF(N325="základní",J325,0)</f>
        <v>0</v>
      </c>
      <c r="BF325" s="198">
        <f>IF(N325="snížená",J325,0)</f>
        <v>0</v>
      </c>
      <c r="BG325" s="198">
        <f>IF(N325="zákl. přenesená",J325,0)</f>
        <v>0</v>
      </c>
      <c r="BH325" s="198">
        <f>IF(N325="sníž. přenesená",J325,0)</f>
        <v>0</v>
      </c>
      <c r="BI325" s="198">
        <f>IF(N325="nulová",J325,0)</f>
        <v>0</v>
      </c>
      <c r="BJ325" s="21" t="s">
        <v>85</v>
      </c>
      <c r="BK325" s="198">
        <f>ROUND(I325*H325,2)</f>
        <v>0</v>
      </c>
      <c r="BL325" s="21" t="s">
        <v>1206</v>
      </c>
      <c r="BM325" s="197" t="s">
        <v>6386</v>
      </c>
    </row>
    <row r="326" spans="1:65" s="2" customFormat="1" ht="6.95" customHeight="1">
      <c r="A326" s="38"/>
      <c r="B326" s="51"/>
      <c r="C326" s="52"/>
      <c r="D326" s="52"/>
      <c r="E326" s="52"/>
      <c r="F326" s="52"/>
      <c r="G326" s="52"/>
      <c r="H326" s="52"/>
      <c r="I326" s="52"/>
      <c r="J326" s="52"/>
      <c r="K326" s="52"/>
      <c r="L326" s="43"/>
      <c r="M326" s="38"/>
      <c r="O326" s="38"/>
      <c r="P326" s="38"/>
      <c r="Q326" s="38"/>
      <c r="R326" s="38"/>
      <c r="S326" s="38"/>
      <c r="T326" s="38"/>
      <c r="U326" s="38"/>
      <c r="V326" s="38"/>
      <c r="W326" s="38"/>
      <c r="X326" s="38"/>
      <c r="Y326" s="38"/>
      <c r="Z326" s="38"/>
      <c r="AA326" s="38"/>
      <c r="AB326" s="38"/>
      <c r="AC326" s="38"/>
      <c r="AD326" s="38"/>
      <c r="AE326" s="38"/>
    </row>
  </sheetData>
  <sheetProtection algorithmName="SHA-512" hashValue="IKh4v+74gnFMpSxKvCwssf2ATOIX0MMJPFAbDfmrEoo6UWDufy3xpV6cIc4ZPnM4Q3isvzCmgLmPlDACn5VSlw==" saltValue="FYdwshjW0IYehKbm73dDNKFNpnKTDoaZzUNLfbN82gV+umNzUBSIkPxDJbz8X84Uj/+zSa1ub9THRAMY7iVmSQ==" spinCount="100000" sheet="1" objects="1" scenarios="1" formatColumns="0" formatRows="0" autoFilter="0"/>
  <autoFilter ref="C92:K325"/>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98</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6387</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ROUND(J91,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ROUND((SUM(BE91:BE153)),  2)</f>
        <v>0</v>
      </c>
      <c r="G35" s="38"/>
      <c r="H35" s="38"/>
      <c r="I35" s="130">
        <v>0.21</v>
      </c>
      <c r="J35" s="129">
        <f>ROUND(((SUM(BE91:BE153))*I35),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ROUND((SUM(BF91:BF153)),  2)</f>
        <v>0</v>
      </c>
      <c r="G36" s="38"/>
      <c r="H36" s="38"/>
      <c r="I36" s="130">
        <v>0.12</v>
      </c>
      <c r="J36" s="129">
        <f>ROUND(((SUM(BF91:BF153))*I36),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ROUND((SUM(BG91:BG153)),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ROUND((SUM(BH91:BH153)),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ROUND((SUM(BI91:BI153)),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01.05 - Elektroinstalace - slaboproud</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J91</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6388</v>
      </c>
      <c r="E64" s="149"/>
      <c r="F64" s="149"/>
      <c r="G64" s="149"/>
      <c r="H64" s="149"/>
      <c r="I64" s="149"/>
      <c r="J64" s="150">
        <f>J92</f>
        <v>0</v>
      </c>
      <c r="K64" s="147"/>
      <c r="L64" s="151"/>
    </row>
    <row r="65" spans="1:31" s="10" customFormat="1" ht="19.899999999999999" customHeight="1">
      <c r="B65" s="153"/>
      <c r="C65" s="101"/>
      <c r="D65" s="154" t="s">
        <v>6389</v>
      </c>
      <c r="E65" s="155"/>
      <c r="F65" s="155"/>
      <c r="G65" s="155"/>
      <c r="H65" s="155"/>
      <c r="I65" s="155"/>
      <c r="J65" s="156">
        <f>J93</f>
        <v>0</v>
      </c>
      <c r="K65" s="101"/>
      <c r="L65" s="157"/>
    </row>
    <row r="66" spans="1:31" s="10" customFormat="1" ht="19.899999999999999" customHeight="1">
      <c r="B66" s="153"/>
      <c r="C66" s="101"/>
      <c r="D66" s="154" t="s">
        <v>6390</v>
      </c>
      <c r="E66" s="155"/>
      <c r="F66" s="155"/>
      <c r="G66" s="155"/>
      <c r="H66" s="155"/>
      <c r="I66" s="155"/>
      <c r="J66" s="156">
        <f>J100</f>
        <v>0</v>
      </c>
      <c r="K66" s="101"/>
      <c r="L66" s="157"/>
    </row>
    <row r="67" spans="1:31" s="10" customFormat="1" ht="19.899999999999999" customHeight="1">
      <c r="B67" s="153"/>
      <c r="C67" s="101"/>
      <c r="D67" s="154" t="s">
        <v>6391</v>
      </c>
      <c r="E67" s="155"/>
      <c r="F67" s="155"/>
      <c r="G67" s="155"/>
      <c r="H67" s="155"/>
      <c r="I67" s="155"/>
      <c r="J67" s="156">
        <f>J114</f>
        <v>0</v>
      </c>
      <c r="K67" s="101"/>
      <c r="L67" s="157"/>
    </row>
    <row r="68" spans="1:31" s="10" customFormat="1" ht="19.899999999999999" customHeight="1">
      <c r="B68" s="153"/>
      <c r="C68" s="101"/>
      <c r="D68" s="154" t="s">
        <v>6392</v>
      </c>
      <c r="E68" s="155"/>
      <c r="F68" s="155"/>
      <c r="G68" s="155"/>
      <c r="H68" s="155"/>
      <c r="I68" s="155"/>
      <c r="J68" s="156">
        <f>J128</f>
        <v>0</v>
      </c>
      <c r="K68" s="101"/>
      <c r="L68" s="157"/>
    </row>
    <row r="69" spans="1:31" s="10" customFormat="1" ht="19.899999999999999" customHeight="1">
      <c r="B69" s="153"/>
      <c r="C69" s="101"/>
      <c r="D69" s="154" t="s">
        <v>6393</v>
      </c>
      <c r="E69" s="155"/>
      <c r="F69" s="155"/>
      <c r="G69" s="155"/>
      <c r="H69" s="155"/>
      <c r="I69" s="155"/>
      <c r="J69" s="156">
        <f>J152</f>
        <v>0</v>
      </c>
      <c r="K69" s="101"/>
      <c r="L69" s="157"/>
    </row>
    <row r="70" spans="1:31" s="2" customFormat="1" ht="21.75" customHeight="1">
      <c r="A70" s="38"/>
      <c r="B70" s="39"/>
      <c r="C70" s="40"/>
      <c r="D70" s="40"/>
      <c r="E70" s="40"/>
      <c r="F70" s="40"/>
      <c r="G70" s="40"/>
      <c r="H70" s="40"/>
      <c r="I70" s="40"/>
      <c r="J70" s="40"/>
      <c r="K70" s="40"/>
      <c r="L70" s="118"/>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8"/>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8"/>
      <c r="S75" s="38"/>
      <c r="T75" s="38"/>
      <c r="U75" s="38"/>
      <c r="V75" s="38"/>
      <c r="W75" s="38"/>
      <c r="X75" s="38"/>
      <c r="Y75" s="38"/>
      <c r="Z75" s="38"/>
      <c r="AA75" s="38"/>
      <c r="AB75" s="38"/>
      <c r="AC75" s="38"/>
      <c r="AD75" s="38"/>
      <c r="AE75" s="38"/>
    </row>
    <row r="76" spans="1:31" s="2" customFormat="1" ht="24.95" customHeight="1">
      <c r="A76" s="38"/>
      <c r="B76" s="39"/>
      <c r="C76" s="27" t="s">
        <v>462</v>
      </c>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26.25" customHeight="1">
      <c r="A79" s="38"/>
      <c r="B79" s="39"/>
      <c r="C79" s="40"/>
      <c r="D79" s="40"/>
      <c r="E79" s="433" t="str">
        <f>E7</f>
        <v>Novostavba objektu Domova se zvláštním režimem, ulice Benešova, Domažlice</v>
      </c>
      <c r="F79" s="434"/>
      <c r="G79" s="434"/>
      <c r="H79" s="434"/>
      <c r="I79" s="40"/>
      <c r="J79" s="40"/>
      <c r="K79" s="40"/>
      <c r="L79" s="118"/>
      <c r="S79" s="38"/>
      <c r="T79" s="38"/>
      <c r="U79" s="38"/>
      <c r="V79" s="38"/>
      <c r="W79" s="38"/>
      <c r="X79" s="38"/>
      <c r="Y79" s="38"/>
      <c r="Z79" s="38"/>
      <c r="AA79" s="38"/>
      <c r="AB79" s="38"/>
      <c r="AC79" s="38"/>
      <c r="AD79" s="38"/>
      <c r="AE79" s="38"/>
    </row>
    <row r="80" spans="1:31" s="1" customFormat="1" ht="12" customHeight="1">
      <c r="B80" s="25"/>
      <c r="C80" s="33" t="s">
        <v>147</v>
      </c>
      <c r="D80" s="26"/>
      <c r="E80" s="26"/>
      <c r="F80" s="26"/>
      <c r="G80" s="26"/>
      <c r="H80" s="26"/>
      <c r="I80" s="26"/>
      <c r="J80" s="26"/>
      <c r="K80" s="26"/>
      <c r="L80" s="24"/>
    </row>
    <row r="81" spans="1:65" s="2" customFormat="1" ht="16.5" customHeight="1">
      <c r="A81" s="38"/>
      <c r="B81" s="39"/>
      <c r="C81" s="40"/>
      <c r="D81" s="40"/>
      <c r="E81" s="433" t="s">
        <v>151</v>
      </c>
      <c r="F81" s="435"/>
      <c r="G81" s="435"/>
      <c r="H81" s="435"/>
      <c r="I81" s="40"/>
      <c r="J81" s="40"/>
      <c r="K81" s="40"/>
      <c r="L81" s="118"/>
      <c r="S81" s="38"/>
      <c r="T81" s="38"/>
      <c r="U81" s="38"/>
      <c r="V81" s="38"/>
      <c r="W81" s="38"/>
      <c r="X81" s="38"/>
      <c r="Y81" s="38"/>
      <c r="Z81" s="38"/>
      <c r="AA81" s="38"/>
      <c r="AB81" s="38"/>
      <c r="AC81" s="38"/>
      <c r="AD81" s="38"/>
      <c r="AE81" s="38"/>
    </row>
    <row r="82" spans="1:65" s="2" customFormat="1" ht="12" customHeight="1">
      <c r="A82" s="38"/>
      <c r="B82" s="39"/>
      <c r="C82" s="33" t="s">
        <v>155</v>
      </c>
      <c r="D82" s="40"/>
      <c r="E82" s="40"/>
      <c r="F82" s="40"/>
      <c r="G82" s="40"/>
      <c r="H82" s="40"/>
      <c r="I82" s="40"/>
      <c r="J82" s="40"/>
      <c r="K82" s="40"/>
      <c r="L82" s="118"/>
      <c r="S82" s="38"/>
      <c r="T82" s="38"/>
      <c r="U82" s="38"/>
      <c r="V82" s="38"/>
      <c r="W82" s="38"/>
      <c r="X82" s="38"/>
      <c r="Y82" s="38"/>
      <c r="Z82" s="38"/>
      <c r="AA82" s="38"/>
      <c r="AB82" s="38"/>
      <c r="AC82" s="38"/>
      <c r="AD82" s="38"/>
      <c r="AE82" s="38"/>
    </row>
    <row r="83" spans="1:65" s="2" customFormat="1" ht="16.5" customHeight="1">
      <c r="A83" s="38"/>
      <c r="B83" s="39"/>
      <c r="C83" s="40"/>
      <c r="D83" s="40"/>
      <c r="E83" s="387" t="str">
        <f>E11</f>
        <v>SO 01.05 - Elektroinstalace - slaboproud</v>
      </c>
      <c r="F83" s="435"/>
      <c r="G83" s="435"/>
      <c r="H83" s="435"/>
      <c r="I83" s="40"/>
      <c r="J83" s="40"/>
      <c r="K83" s="40"/>
      <c r="L83" s="118"/>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8"/>
      <c r="S84" s="38"/>
      <c r="T84" s="38"/>
      <c r="U84" s="38"/>
      <c r="V84" s="38"/>
      <c r="W84" s="38"/>
      <c r="X84" s="38"/>
      <c r="Y84" s="38"/>
      <c r="Z84" s="38"/>
      <c r="AA84" s="38"/>
      <c r="AB84" s="38"/>
      <c r="AC84" s="38"/>
      <c r="AD84" s="38"/>
      <c r="AE84" s="38"/>
    </row>
    <row r="85" spans="1:65" s="2" customFormat="1" ht="12" customHeight="1">
      <c r="A85" s="38"/>
      <c r="B85" s="39"/>
      <c r="C85" s="33" t="s">
        <v>21</v>
      </c>
      <c r="D85" s="40"/>
      <c r="E85" s="40"/>
      <c r="F85" s="31" t="str">
        <f>F14</f>
        <v>Benešova ulice, Domažlice</v>
      </c>
      <c r="G85" s="40"/>
      <c r="H85" s="40"/>
      <c r="I85" s="33" t="s">
        <v>23</v>
      </c>
      <c r="J85" s="63" t="str">
        <f>IF(J14="","",J14)</f>
        <v>22. 6. 2024</v>
      </c>
      <c r="K85" s="40"/>
      <c r="L85" s="118"/>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8"/>
      <c r="S86" s="38"/>
      <c r="T86" s="38"/>
      <c r="U86" s="38"/>
      <c r="V86" s="38"/>
      <c r="W86" s="38"/>
      <c r="X86" s="38"/>
      <c r="Y86" s="38"/>
      <c r="Z86" s="38"/>
      <c r="AA86" s="38"/>
      <c r="AB86" s="38"/>
      <c r="AC86" s="38"/>
      <c r="AD86" s="38"/>
      <c r="AE86" s="38"/>
    </row>
    <row r="87" spans="1:65" s="2" customFormat="1" ht="40.15" customHeight="1">
      <c r="A87" s="38"/>
      <c r="B87" s="39"/>
      <c r="C87" s="33" t="s">
        <v>25</v>
      </c>
      <c r="D87" s="40"/>
      <c r="E87" s="40"/>
      <c r="F87" s="31" t="str">
        <f>E17</f>
        <v>Město Domažlice, náměstí Míru 1, 344 20 Domažlice</v>
      </c>
      <c r="G87" s="40"/>
      <c r="H87" s="40"/>
      <c r="I87" s="33" t="s">
        <v>31</v>
      </c>
      <c r="J87" s="36" t="str">
        <f>E23</f>
        <v>MEPRO s.r.o., nám.Před bateriemi 912/6, Praha 6</v>
      </c>
      <c r="K87" s="40"/>
      <c r="L87" s="118"/>
      <c r="S87" s="38"/>
      <c r="T87" s="38"/>
      <c r="U87" s="38"/>
      <c r="V87" s="38"/>
      <c r="W87" s="38"/>
      <c r="X87" s="38"/>
      <c r="Y87" s="38"/>
      <c r="Z87" s="38"/>
      <c r="AA87" s="38"/>
      <c r="AB87" s="38"/>
      <c r="AC87" s="38"/>
      <c r="AD87" s="38"/>
      <c r="AE87" s="38"/>
    </row>
    <row r="88" spans="1:65" s="2" customFormat="1" ht="40.15" customHeight="1">
      <c r="A88" s="38"/>
      <c r="B88" s="39"/>
      <c r="C88" s="33" t="s">
        <v>29</v>
      </c>
      <c r="D88" s="40"/>
      <c r="E88" s="40"/>
      <c r="F88" s="31" t="str">
        <f>IF(E20="","",E20)</f>
        <v>Vyplň údaj</v>
      </c>
      <c r="G88" s="40"/>
      <c r="H88" s="40"/>
      <c r="I88" s="33" t="s">
        <v>34</v>
      </c>
      <c r="J88" s="36" t="str">
        <f>E26</f>
        <v>Tomáš Vašek, Sněhurčina 710, 460 15 Liberec</v>
      </c>
      <c r="K88" s="40"/>
      <c r="L88" s="118"/>
      <c r="S88" s="38"/>
      <c r="T88" s="38"/>
      <c r="U88" s="38"/>
      <c r="V88" s="38"/>
      <c r="W88" s="38"/>
      <c r="X88" s="38"/>
      <c r="Y88" s="38"/>
      <c r="Z88" s="38"/>
      <c r="AA88" s="38"/>
      <c r="AB88" s="38"/>
      <c r="AC88" s="38"/>
      <c r="AD88" s="38"/>
      <c r="AE88" s="38"/>
    </row>
    <row r="89" spans="1:65" s="2" customFormat="1" ht="10.3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65" s="11" customFormat="1" ht="29.25" customHeight="1">
      <c r="A90" s="159"/>
      <c r="B90" s="160"/>
      <c r="C90" s="161" t="s">
        <v>505</v>
      </c>
      <c r="D90" s="162" t="s">
        <v>57</v>
      </c>
      <c r="E90" s="162" t="s">
        <v>53</v>
      </c>
      <c r="F90" s="162" t="s">
        <v>54</v>
      </c>
      <c r="G90" s="162" t="s">
        <v>506</v>
      </c>
      <c r="H90" s="162" t="s">
        <v>507</v>
      </c>
      <c r="I90" s="162" t="s">
        <v>508</v>
      </c>
      <c r="J90" s="162" t="s">
        <v>304</v>
      </c>
      <c r="K90" s="163" t="s">
        <v>509</v>
      </c>
      <c r="L90" s="164"/>
      <c r="M90" s="72" t="s">
        <v>19</v>
      </c>
      <c r="N90" s="73" t="s">
        <v>42</v>
      </c>
      <c r="O90" s="73" t="s">
        <v>510</v>
      </c>
      <c r="P90" s="73" t="s">
        <v>511</v>
      </c>
      <c r="Q90" s="73" t="s">
        <v>512</v>
      </c>
      <c r="R90" s="73" t="s">
        <v>513</v>
      </c>
      <c r="S90" s="73" t="s">
        <v>514</v>
      </c>
      <c r="T90" s="74" t="s">
        <v>515</v>
      </c>
      <c r="U90" s="159"/>
      <c r="V90" s="159"/>
      <c r="W90" s="159"/>
      <c r="X90" s="159"/>
      <c r="Y90" s="159"/>
      <c r="Z90" s="159"/>
      <c r="AA90" s="159"/>
      <c r="AB90" s="159"/>
      <c r="AC90" s="159"/>
      <c r="AD90" s="159"/>
      <c r="AE90" s="159"/>
    </row>
    <row r="91" spans="1:65" s="2" customFormat="1" ht="22.9" customHeight="1">
      <c r="A91" s="38"/>
      <c r="B91" s="39"/>
      <c r="C91" s="79" t="s">
        <v>519</v>
      </c>
      <c r="D91" s="40"/>
      <c r="E91" s="40"/>
      <c r="F91" s="40"/>
      <c r="G91" s="40"/>
      <c r="H91" s="40"/>
      <c r="I91" s="40"/>
      <c r="J91" s="165">
        <f>BK91</f>
        <v>0</v>
      </c>
      <c r="K91" s="40"/>
      <c r="L91" s="43"/>
      <c r="M91" s="75"/>
      <c r="N91" s="166"/>
      <c r="O91" s="76"/>
      <c r="P91" s="167">
        <f>P92</f>
        <v>0</v>
      </c>
      <c r="Q91" s="76"/>
      <c r="R91" s="167">
        <f>R92</f>
        <v>0</v>
      </c>
      <c r="S91" s="76"/>
      <c r="T91" s="168">
        <f>T92</f>
        <v>0</v>
      </c>
      <c r="U91" s="38"/>
      <c r="V91" s="38"/>
      <c r="W91" s="38"/>
      <c r="X91" s="38"/>
      <c r="Y91" s="38"/>
      <c r="Z91" s="38"/>
      <c r="AA91" s="38"/>
      <c r="AB91" s="38"/>
      <c r="AC91" s="38"/>
      <c r="AD91" s="38"/>
      <c r="AE91" s="38"/>
      <c r="AT91" s="21" t="s">
        <v>71</v>
      </c>
      <c r="AU91" s="21" t="s">
        <v>311</v>
      </c>
      <c r="BK91" s="169">
        <f>BK92</f>
        <v>0</v>
      </c>
    </row>
    <row r="92" spans="1:65" s="12" customFormat="1" ht="25.9" customHeight="1">
      <c r="B92" s="170"/>
      <c r="C92" s="171"/>
      <c r="D92" s="172" t="s">
        <v>71</v>
      </c>
      <c r="E92" s="173" t="s">
        <v>6394</v>
      </c>
      <c r="F92" s="173" t="s">
        <v>97</v>
      </c>
      <c r="G92" s="171"/>
      <c r="H92" s="171"/>
      <c r="I92" s="174"/>
      <c r="J92" s="175">
        <f>BK92</f>
        <v>0</v>
      </c>
      <c r="K92" s="171"/>
      <c r="L92" s="176"/>
      <c r="M92" s="177"/>
      <c r="N92" s="178"/>
      <c r="O92" s="178"/>
      <c r="P92" s="179">
        <f>P93+P100+P114+P128+P152</f>
        <v>0</v>
      </c>
      <c r="Q92" s="178"/>
      <c r="R92" s="179">
        <f>R93+R100+R114+R128+R152</f>
        <v>0</v>
      </c>
      <c r="S92" s="178"/>
      <c r="T92" s="180">
        <f>T93+T100+T114+T128+T152</f>
        <v>0</v>
      </c>
      <c r="AR92" s="181" t="s">
        <v>85</v>
      </c>
      <c r="AT92" s="182" t="s">
        <v>71</v>
      </c>
      <c r="AU92" s="182" t="s">
        <v>72</v>
      </c>
      <c r="AY92" s="181" t="s">
        <v>525</v>
      </c>
      <c r="BK92" s="183">
        <f>BK93+BK100+BK114+BK128+BK152</f>
        <v>0</v>
      </c>
    </row>
    <row r="93" spans="1:65" s="12" customFormat="1" ht="22.9" customHeight="1">
      <c r="B93" s="170"/>
      <c r="C93" s="171"/>
      <c r="D93" s="172" t="s">
        <v>71</v>
      </c>
      <c r="E93" s="184" t="s">
        <v>6395</v>
      </c>
      <c r="F93" s="184" t="s">
        <v>6396</v>
      </c>
      <c r="G93" s="171"/>
      <c r="H93" s="171"/>
      <c r="I93" s="174"/>
      <c r="J93" s="185">
        <f>BK93</f>
        <v>0</v>
      </c>
      <c r="K93" s="171"/>
      <c r="L93" s="176"/>
      <c r="M93" s="177"/>
      <c r="N93" s="178"/>
      <c r="O93" s="178"/>
      <c r="P93" s="179">
        <f>SUM(P94:P99)</f>
        <v>0</v>
      </c>
      <c r="Q93" s="178"/>
      <c r="R93" s="179">
        <f>SUM(R94:R99)</f>
        <v>0</v>
      </c>
      <c r="S93" s="178"/>
      <c r="T93" s="180">
        <f>SUM(T94:T99)</f>
        <v>0</v>
      </c>
      <c r="AR93" s="181" t="s">
        <v>79</v>
      </c>
      <c r="AT93" s="182" t="s">
        <v>71</v>
      </c>
      <c r="AU93" s="182" t="s">
        <v>79</v>
      </c>
      <c r="AY93" s="181" t="s">
        <v>525</v>
      </c>
      <c r="BK93" s="183">
        <f>SUM(BK94:BK99)</f>
        <v>0</v>
      </c>
    </row>
    <row r="94" spans="1:65" s="2" customFormat="1" ht="16.5" customHeight="1">
      <c r="A94" s="38"/>
      <c r="B94" s="39"/>
      <c r="C94" s="186" t="s">
        <v>79</v>
      </c>
      <c r="D94" s="186" t="s">
        <v>533</v>
      </c>
      <c r="E94" s="187" t="s">
        <v>6105</v>
      </c>
      <c r="F94" s="188" t="s">
        <v>6397</v>
      </c>
      <c r="G94" s="189" t="s">
        <v>128</v>
      </c>
      <c r="H94" s="190">
        <v>300</v>
      </c>
      <c r="I94" s="191"/>
      <c r="J94" s="192">
        <f t="shared" ref="J94:J99" si="0">ROUND(I94*H94,2)</f>
        <v>0</v>
      </c>
      <c r="K94" s="188" t="s">
        <v>19</v>
      </c>
      <c r="L94" s="43"/>
      <c r="M94" s="193" t="s">
        <v>19</v>
      </c>
      <c r="N94" s="194" t="s">
        <v>44</v>
      </c>
      <c r="O94" s="68"/>
      <c r="P94" s="195">
        <f t="shared" ref="P94:P99" si="1">O94*H94</f>
        <v>0</v>
      </c>
      <c r="Q94" s="195">
        <v>0</v>
      </c>
      <c r="R94" s="195">
        <f t="shared" ref="R94:R99" si="2">Q94*H94</f>
        <v>0</v>
      </c>
      <c r="S94" s="195">
        <v>0</v>
      </c>
      <c r="T94" s="196">
        <f t="shared" ref="T94:T99" si="3">S94*H94</f>
        <v>0</v>
      </c>
      <c r="U94" s="38"/>
      <c r="V94" s="38"/>
      <c r="W94" s="38"/>
      <c r="X94" s="38"/>
      <c r="Y94" s="38"/>
      <c r="Z94" s="38"/>
      <c r="AA94" s="38"/>
      <c r="AB94" s="38"/>
      <c r="AC94" s="38"/>
      <c r="AD94" s="38"/>
      <c r="AE94" s="38"/>
      <c r="AR94" s="197" t="s">
        <v>537</v>
      </c>
      <c r="AT94" s="197" t="s">
        <v>533</v>
      </c>
      <c r="AU94" s="197" t="s">
        <v>85</v>
      </c>
      <c r="AY94" s="21" t="s">
        <v>525</v>
      </c>
      <c r="BE94" s="198">
        <f t="shared" ref="BE94:BE99" si="4">IF(N94="základní",J94,0)</f>
        <v>0</v>
      </c>
      <c r="BF94" s="198">
        <f t="shared" ref="BF94:BF99" si="5">IF(N94="snížená",J94,0)</f>
        <v>0</v>
      </c>
      <c r="BG94" s="198">
        <f t="shared" ref="BG94:BG99" si="6">IF(N94="zákl. přenesená",J94,0)</f>
        <v>0</v>
      </c>
      <c r="BH94" s="198">
        <f t="shared" ref="BH94:BH99" si="7">IF(N94="sníž. přenesená",J94,0)</f>
        <v>0</v>
      </c>
      <c r="BI94" s="198">
        <f t="shared" ref="BI94:BI99" si="8">IF(N94="nulová",J94,0)</f>
        <v>0</v>
      </c>
      <c r="BJ94" s="21" t="s">
        <v>85</v>
      </c>
      <c r="BK94" s="198">
        <f t="shared" ref="BK94:BK99" si="9">ROUND(I94*H94,2)</f>
        <v>0</v>
      </c>
      <c r="BL94" s="21" t="s">
        <v>537</v>
      </c>
      <c r="BM94" s="197" t="s">
        <v>85</v>
      </c>
    </row>
    <row r="95" spans="1:65" s="2" customFormat="1" ht="16.5" customHeight="1">
      <c r="A95" s="38"/>
      <c r="B95" s="39"/>
      <c r="C95" s="186" t="s">
        <v>85</v>
      </c>
      <c r="D95" s="186" t="s">
        <v>533</v>
      </c>
      <c r="E95" s="187" t="s">
        <v>6107</v>
      </c>
      <c r="F95" s="188" t="s">
        <v>6108</v>
      </c>
      <c r="G95" s="189" t="s">
        <v>5219</v>
      </c>
      <c r="H95" s="190">
        <v>130</v>
      </c>
      <c r="I95" s="191"/>
      <c r="J95" s="192">
        <f t="shared" si="0"/>
        <v>0</v>
      </c>
      <c r="K95" s="188" t="s">
        <v>19</v>
      </c>
      <c r="L95" s="43"/>
      <c r="M95" s="193" t="s">
        <v>19</v>
      </c>
      <c r="N95" s="194" t="s">
        <v>44</v>
      </c>
      <c r="O95" s="68"/>
      <c r="P95" s="195">
        <f t="shared" si="1"/>
        <v>0</v>
      </c>
      <c r="Q95" s="195">
        <v>0</v>
      </c>
      <c r="R95" s="195">
        <f t="shared" si="2"/>
        <v>0</v>
      </c>
      <c r="S95" s="195">
        <v>0</v>
      </c>
      <c r="T95" s="196">
        <f t="shared" si="3"/>
        <v>0</v>
      </c>
      <c r="U95" s="38"/>
      <c r="V95" s="38"/>
      <c r="W95" s="38"/>
      <c r="X95" s="38"/>
      <c r="Y95" s="38"/>
      <c r="Z95" s="38"/>
      <c r="AA95" s="38"/>
      <c r="AB95" s="38"/>
      <c r="AC95" s="38"/>
      <c r="AD95" s="38"/>
      <c r="AE95" s="38"/>
      <c r="AR95" s="197" t="s">
        <v>537</v>
      </c>
      <c r="AT95" s="197" t="s">
        <v>533</v>
      </c>
      <c r="AU95" s="197" t="s">
        <v>85</v>
      </c>
      <c r="AY95" s="21" t="s">
        <v>525</v>
      </c>
      <c r="BE95" s="198">
        <f t="shared" si="4"/>
        <v>0</v>
      </c>
      <c r="BF95" s="198">
        <f t="shared" si="5"/>
        <v>0</v>
      </c>
      <c r="BG95" s="198">
        <f t="shared" si="6"/>
        <v>0</v>
      </c>
      <c r="BH95" s="198">
        <f t="shared" si="7"/>
        <v>0</v>
      </c>
      <c r="BI95" s="198">
        <f t="shared" si="8"/>
        <v>0</v>
      </c>
      <c r="BJ95" s="21" t="s">
        <v>85</v>
      </c>
      <c r="BK95" s="198">
        <f t="shared" si="9"/>
        <v>0</v>
      </c>
      <c r="BL95" s="21" t="s">
        <v>537</v>
      </c>
      <c r="BM95" s="197" t="s">
        <v>537</v>
      </c>
    </row>
    <row r="96" spans="1:65" s="2" customFormat="1" ht="16.5" customHeight="1">
      <c r="A96" s="38"/>
      <c r="B96" s="39"/>
      <c r="C96" s="186" t="s">
        <v>573</v>
      </c>
      <c r="D96" s="186" t="s">
        <v>533</v>
      </c>
      <c r="E96" s="187" t="s">
        <v>6113</v>
      </c>
      <c r="F96" s="188" t="s">
        <v>6110</v>
      </c>
      <c r="G96" s="189" t="s">
        <v>158</v>
      </c>
      <c r="H96" s="190">
        <v>1.1000000000000001</v>
      </c>
      <c r="I96" s="191"/>
      <c r="J96" s="192">
        <f t="shared" si="0"/>
        <v>0</v>
      </c>
      <c r="K96" s="188" t="s">
        <v>19</v>
      </c>
      <c r="L96" s="43"/>
      <c r="M96" s="193" t="s">
        <v>19</v>
      </c>
      <c r="N96" s="194" t="s">
        <v>44</v>
      </c>
      <c r="O96" s="68"/>
      <c r="P96" s="195">
        <f t="shared" si="1"/>
        <v>0</v>
      </c>
      <c r="Q96" s="195">
        <v>0</v>
      </c>
      <c r="R96" s="195">
        <f t="shared" si="2"/>
        <v>0</v>
      </c>
      <c r="S96" s="195">
        <v>0</v>
      </c>
      <c r="T96" s="196">
        <f t="shared" si="3"/>
        <v>0</v>
      </c>
      <c r="U96" s="38"/>
      <c r="V96" s="38"/>
      <c r="W96" s="38"/>
      <c r="X96" s="38"/>
      <c r="Y96" s="38"/>
      <c r="Z96" s="38"/>
      <c r="AA96" s="38"/>
      <c r="AB96" s="38"/>
      <c r="AC96" s="38"/>
      <c r="AD96" s="38"/>
      <c r="AE96" s="38"/>
      <c r="AR96" s="197" t="s">
        <v>537</v>
      </c>
      <c r="AT96" s="197" t="s">
        <v>533</v>
      </c>
      <c r="AU96" s="197" t="s">
        <v>85</v>
      </c>
      <c r="AY96" s="21" t="s">
        <v>525</v>
      </c>
      <c r="BE96" s="198">
        <f t="shared" si="4"/>
        <v>0</v>
      </c>
      <c r="BF96" s="198">
        <f t="shared" si="5"/>
        <v>0</v>
      </c>
      <c r="BG96" s="198">
        <f t="shared" si="6"/>
        <v>0</v>
      </c>
      <c r="BH96" s="198">
        <f t="shared" si="7"/>
        <v>0</v>
      </c>
      <c r="BI96" s="198">
        <f t="shared" si="8"/>
        <v>0</v>
      </c>
      <c r="BJ96" s="21" t="s">
        <v>85</v>
      </c>
      <c r="BK96" s="198">
        <f t="shared" si="9"/>
        <v>0</v>
      </c>
      <c r="BL96" s="21" t="s">
        <v>537</v>
      </c>
      <c r="BM96" s="197" t="s">
        <v>645</v>
      </c>
    </row>
    <row r="97" spans="1:65" s="2" customFormat="1" ht="16.5" customHeight="1">
      <c r="A97" s="38"/>
      <c r="B97" s="39"/>
      <c r="C97" s="186" t="s">
        <v>537</v>
      </c>
      <c r="D97" s="186" t="s">
        <v>533</v>
      </c>
      <c r="E97" s="187" t="s">
        <v>6115</v>
      </c>
      <c r="F97" s="188" t="s">
        <v>6112</v>
      </c>
      <c r="G97" s="189" t="s">
        <v>5219</v>
      </c>
      <c r="H97" s="190">
        <v>1.1000000000000001</v>
      </c>
      <c r="I97" s="191"/>
      <c r="J97" s="192">
        <f t="shared" si="0"/>
        <v>0</v>
      </c>
      <c r="K97" s="188" t="s">
        <v>19</v>
      </c>
      <c r="L97" s="43"/>
      <c r="M97" s="193" t="s">
        <v>19</v>
      </c>
      <c r="N97" s="194" t="s">
        <v>44</v>
      </c>
      <c r="O97" s="68"/>
      <c r="P97" s="195">
        <f t="shared" si="1"/>
        <v>0</v>
      </c>
      <c r="Q97" s="195">
        <v>0</v>
      </c>
      <c r="R97" s="195">
        <f t="shared" si="2"/>
        <v>0</v>
      </c>
      <c r="S97" s="195">
        <v>0</v>
      </c>
      <c r="T97" s="196">
        <f t="shared" si="3"/>
        <v>0</v>
      </c>
      <c r="U97" s="38"/>
      <c r="V97" s="38"/>
      <c r="W97" s="38"/>
      <c r="X97" s="38"/>
      <c r="Y97" s="38"/>
      <c r="Z97" s="38"/>
      <c r="AA97" s="38"/>
      <c r="AB97" s="38"/>
      <c r="AC97" s="38"/>
      <c r="AD97" s="38"/>
      <c r="AE97" s="38"/>
      <c r="AR97" s="197" t="s">
        <v>537</v>
      </c>
      <c r="AT97" s="197" t="s">
        <v>533</v>
      </c>
      <c r="AU97" s="197" t="s">
        <v>85</v>
      </c>
      <c r="AY97" s="21" t="s">
        <v>525</v>
      </c>
      <c r="BE97" s="198">
        <f t="shared" si="4"/>
        <v>0</v>
      </c>
      <c r="BF97" s="198">
        <f t="shared" si="5"/>
        <v>0</v>
      </c>
      <c r="BG97" s="198">
        <f t="shared" si="6"/>
        <v>0</v>
      </c>
      <c r="BH97" s="198">
        <f t="shared" si="7"/>
        <v>0</v>
      </c>
      <c r="BI97" s="198">
        <f t="shared" si="8"/>
        <v>0</v>
      </c>
      <c r="BJ97" s="21" t="s">
        <v>85</v>
      </c>
      <c r="BK97" s="198">
        <f t="shared" si="9"/>
        <v>0</v>
      </c>
      <c r="BL97" s="21" t="s">
        <v>537</v>
      </c>
      <c r="BM97" s="197" t="s">
        <v>674</v>
      </c>
    </row>
    <row r="98" spans="1:65" s="2" customFormat="1" ht="16.5" customHeight="1">
      <c r="A98" s="38"/>
      <c r="B98" s="39"/>
      <c r="C98" s="186" t="s">
        <v>646</v>
      </c>
      <c r="D98" s="186" t="s">
        <v>533</v>
      </c>
      <c r="E98" s="187" t="s">
        <v>6398</v>
      </c>
      <c r="F98" s="188" t="s">
        <v>6114</v>
      </c>
      <c r="G98" s="189" t="s">
        <v>5219</v>
      </c>
      <c r="H98" s="190">
        <v>200</v>
      </c>
      <c r="I98" s="191"/>
      <c r="J98" s="192">
        <f t="shared" si="0"/>
        <v>0</v>
      </c>
      <c r="K98" s="188" t="s">
        <v>19</v>
      </c>
      <c r="L98" s="43"/>
      <c r="M98" s="193" t="s">
        <v>19</v>
      </c>
      <c r="N98" s="194" t="s">
        <v>44</v>
      </c>
      <c r="O98" s="68"/>
      <c r="P98" s="195">
        <f t="shared" si="1"/>
        <v>0</v>
      </c>
      <c r="Q98" s="195">
        <v>0</v>
      </c>
      <c r="R98" s="195">
        <f t="shared" si="2"/>
        <v>0</v>
      </c>
      <c r="S98" s="195">
        <v>0</v>
      </c>
      <c r="T98" s="196">
        <f t="shared" si="3"/>
        <v>0</v>
      </c>
      <c r="U98" s="38"/>
      <c r="V98" s="38"/>
      <c r="W98" s="38"/>
      <c r="X98" s="38"/>
      <c r="Y98" s="38"/>
      <c r="Z98" s="38"/>
      <c r="AA98" s="38"/>
      <c r="AB98" s="38"/>
      <c r="AC98" s="38"/>
      <c r="AD98" s="38"/>
      <c r="AE98" s="38"/>
      <c r="AR98" s="197" t="s">
        <v>537</v>
      </c>
      <c r="AT98" s="197" t="s">
        <v>533</v>
      </c>
      <c r="AU98" s="197" t="s">
        <v>85</v>
      </c>
      <c r="AY98" s="21" t="s">
        <v>525</v>
      </c>
      <c r="BE98" s="198">
        <f t="shared" si="4"/>
        <v>0</v>
      </c>
      <c r="BF98" s="198">
        <f t="shared" si="5"/>
        <v>0</v>
      </c>
      <c r="BG98" s="198">
        <f t="shared" si="6"/>
        <v>0</v>
      </c>
      <c r="BH98" s="198">
        <f t="shared" si="7"/>
        <v>0</v>
      </c>
      <c r="BI98" s="198">
        <f t="shared" si="8"/>
        <v>0</v>
      </c>
      <c r="BJ98" s="21" t="s">
        <v>85</v>
      </c>
      <c r="BK98" s="198">
        <f t="shared" si="9"/>
        <v>0</v>
      </c>
      <c r="BL98" s="21" t="s">
        <v>537</v>
      </c>
      <c r="BM98" s="197" t="s">
        <v>443</v>
      </c>
    </row>
    <row r="99" spans="1:65" s="2" customFormat="1" ht="16.5" customHeight="1">
      <c r="A99" s="38"/>
      <c r="B99" s="39"/>
      <c r="C99" s="186" t="s">
        <v>645</v>
      </c>
      <c r="D99" s="186" t="s">
        <v>533</v>
      </c>
      <c r="E99" s="187" t="s">
        <v>6399</v>
      </c>
      <c r="F99" s="188" t="s">
        <v>6116</v>
      </c>
      <c r="G99" s="189" t="s">
        <v>5219</v>
      </c>
      <c r="H99" s="190">
        <v>50</v>
      </c>
      <c r="I99" s="191"/>
      <c r="J99" s="192">
        <f t="shared" si="0"/>
        <v>0</v>
      </c>
      <c r="K99" s="188" t="s">
        <v>19</v>
      </c>
      <c r="L99" s="43"/>
      <c r="M99" s="193" t="s">
        <v>19</v>
      </c>
      <c r="N99" s="194" t="s">
        <v>44</v>
      </c>
      <c r="O99" s="68"/>
      <c r="P99" s="195">
        <f t="shared" si="1"/>
        <v>0</v>
      </c>
      <c r="Q99" s="195">
        <v>0</v>
      </c>
      <c r="R99" s="195">
        <f t="shared" si="2"/>
        <v>0</v>
      </c>
      <c r="S99" s="195">
        <v>0</v>
      </c>
      <c r="T99" s="196">
        <f t="shared" si="3"/>
        <v>0</v>
      </c>
      <c r="U99" s="38"/>
      <c r="V99" s="38"/>
      <c r="W99" s="38"/>
      <c r="X99" s="38"/>
      <c r="Y99" s="38"/>
      <c r="Z99" s="38"/>
      <c r="AA99" s="38"/>
      <c r="AB99" s="38"/>
      <c r="AC99" s="38"/>
      <c r="AD99" s="38"/>
      <c r="AE99" s="38"/>
      <c r="AR99" s="197" t="s">
        <v>537</v>
      </c>
      <c r="AT99" s="197" t="s">
        <v>533</v>
      </c>
      <c r="AU99" s="197" t="s">
        <v>85</v>
      </c>
      <c r="AY99" s="21" t="s">
        <v>525</v>
      </c>
      <c r="BE99" s="198">
        <f t="shared" si="4"/>
        <v>0</v>
      </c>
      <c r="BF99" s="198">
        <f t="shared" si="5"/>
        <v>0</v>
      </c>
      <c r="BG99" s="198">
        <f t="shared" si="6"/>
        <v>0</v>
      </c>
      <c r="BH99" s="198">
        <f t="shared" si="7"/>
        <v>0</v>
      </c>
      <c r="BI99" s="198">
        <f t="shared" si="8"/>
        <v>0</v>
      </c>
      <c r="BJ99" s="21" t="s">
        <v>85</v>
      </c>
      <c r="BK99" s="198">
        <f t="shared" si="9"/>
        <v>0</v>
      </c>
      <c r="BL99" s="21" t="s">
        <v>537</v>
      </c>
      <c r="BM99" s="197" t="s">
        <v>8</v>
      </c>
    </row>
    <row r="100" spans="1:65" s="12" customFormat="1" ht="22.9" customHeight="1">
      <c r="B100" s="170"/>
      <c r="C100" s="171"/>
      <c r="D100" s="172" t="s">
        <v>71</v>
      </c>
      <c r="E100" s="184" t="s">
        <v>6400</v>
      </c>
      <c r="F100" s="184" t="s">
        <v>5941</v>
      </c>
      <c r="G100" s="171"/>
      <c r="H100" s="171"/>
      <c r="I100" s="174"/>
      <c r="J100" s="185">
        <f>BK100</f>
        <v>0</v>
      </c>
      <c r="K100" s="171"/>
      <c r="L100" s="176"/>
      <c r="M100" s="177"/>
      <c r="N100" s="178"/>
      <c r="O100" s="178"/>
      <c r="P100" s="179">
        <f>SUM(P101:P113)</f>
        <v>0</v>
      </c>
      <c r="Q100" s="178"/>
      <c r="R100" s="179">
        <f>SUM(R101:R113)</f>
        <v>0</v>
      </c>
      <c r="S100" s="178"/>
      <c r="T100" s="180">
        <f>SUM(T101:T113)</f>
        <v>0</v>
      </c>
      <c r="AR100" s="181" t="s">
        <v>79</v>
      </c>
      <c r="AT100" s="182" t="s">
        <v>71</v>
      </c>
      <c r="AU100" s="182" t="s">
        <v>79</v>
      </c>
      <c r="AY100" s="181" t="s">
        <v>525</v>
      </c>
      <c r="BK100" s="183">
        <f>SUM(BK101:BK113)</f>
        <v>0</v>
      </c>
    </row>
    <row r="101" spans="1:65" s="2" customFormat="1" ht="21.75" customHeight="1">
      <c r="A101" s="38"/>
      <c r="B101" s="39"/>
      <c r="C101" s="186" t="s">
        <v>79</v>
      </c>
      <c r="D101" s="186" t="s">
        <v>533</v>
      </c>
      <c r="E101" s="187" t="s">
        <v>5942</v>
      </c>
      <c r="F101" s="188" t="s">
        <v>6401</v>
      </c>
      <c r="G101" s="189" t="s">
        <v>128</v>
      </c>
      <c r="H101" s="190">
        <v>6000</v>
      </c>
      <c r="I101" s="191"/>
      <c r="J101" s="192">
        <f t="shared" ref="J101:J113" si="10">ROUND(I101*H101,2)</f>
        <v>0</v>
      </c>
      <c r="K101" s="188" t="s">
        <v>19</v>
      </c>
      <c r="L101" s="43"/>
      <c r="M101" s="193" t="s">
        <v>19</v>
      </c>
      <c r="N101" s="194" t="s">
        <v>44</v>
      </c>
      <c r="O101" s="68"/>
      <c r="P101" s="195">
        <f t="shared" ref="P101:P113" si="11">O101*H101</f>
        <v>0</v>
      </c>
      <c r="Q101" s="195">
        <v>0</v>
      </c>
      <c r="R101" s="195">
        <f t="shared" ref="R101:R113" si="12">Q101*H101</f>
        <v>0</v>
      </c>
      <c r="S101" s="195">
        <v>0</v>
      </c>
      <c r="T101" s="196">
        <f t="shared" ref="T101:T113" si="13">S101*H101</f>
        <v>0</v>
      </c>
      <c r="U101" s="38"/>
      <c r="V101" s="38"/>
      <c r="W101" s="38"/>
      <c r="X101" s="38"/>
      <c r="Y101" s="38"/>
      <c r="Z101" s="38"/>
      <c r="AA101" s="38"/>
      <c r="AB101" s="38"/>
      <c r="AC101" s="38"/>
      <c r="AD101" s="38"/>
      <c r="AE101" s="38"/>
      <c r="AR101" s="197" t="s">
        <v>537</v>
      </c>
      <c r="AT101" s="197" t="s">
        <v>533</v>
      </c>
      <c r="AU101" s="197" t="s">
        <v>85</v>
      </c>
      <c r="AY101" s="21" t="s">
        <v>525</v>
      </c>
      <c r="BE101" s="198">
        <f t="shared" ref="BE101:BE113" si="14">IF(N101="základní",J101,0)</f>
        <v>0</v>
      </c>
      <c r="BF101" s="198">
        <f t="shared" ref="BF101:BF113" si="15">IF(N101="snížená",J101,0)</f>
        <v>0</v>
      </c>
      <c r="BG101" s="198">
        <f t="shared" ref="BG101:BG113" si="16">IF(N101="zákl. přenesená",J101,0)</f>
        <v>0</v>
      </c>
      <c r="BH101" s="198">
        <f t="shared" ref="BH101:BH113" si="17">IF(N101="sníž. přenesená",J101,0)</f>
        <v>0</v>
      </c>
      <c r="BI101" s="198">
        <f t="shared" ref="BI101:BI113" si="18">IF(N101="nulová",J101,0)</f>
        <v>0</v>
      </c>
      <c r="BJ101" s="21" t="s">
        <v>85</v>
      </c>
      <c r="BK101" s="198">
        <f t="shared" ref="BK101:BK113" si="19">ROUND(I101*H101,2)</f>
        <v>0</v>
      </c>
      <c r="BL101" s="21" t="s">
        <v>537</v>
      </c>
      <c r="BM101" s="197" t="s">
        <v>722</v>
      </c>
    </row>
    <row r="102" spans="1:65" s="2" customFormat="1" ht="21.75" customHeight="1">
      <c r="A102" s="38"/>
      <c r="B102" s="39"/>
      <c r="C102" s="186" t="s">
        <v>85</v>
      </c>
      <c r="D102" s="186" t="s">
        <v>533</v>
      </c>
      <c r="E102" s="187" t="s">
        <v>5944</v>
      </c>
      <c r="F102" s="188" t="s">
        <v>6402</v>
      </c>
      <c r="G102" s="189" t="s">
        <v>128</v>
      </c>
      <c r="H102" s="190">
        <v>3500</v>
      </c>
      <c r="I102" s="191"/>
      <c r="J102" s="192">
        <f t="shared" si="10"/>
        <v>0</v>
      </c>
      <c r="K102" s="188" t="s">
        <v>19</v>
      </c>
      <c r="L102" s="43"/>
      <c r="M102" s="193" t="s">
        <v>19</v>
      </c>
      <c r="N102" s="194" t="s">
        <v>44</v>
      </c>
      <c r="O102" s="68"/>
      <c r="P102" s="195">
        <f t="shared" si="11"/>
        <v>0</v>
      </c>
      <c r="Q102" s="195">
        <v>0</v>
      </c>
      <c r="R102" s="195">
        <f t="shared" si="12"/>
        <v>0</v>
      </c>
      <c r="S102" s="195">
        <v>0</v>
      </c>
      <c r="T102" s="196">
        <f t="shared" si="13"/>
        <v>0</v>
      </c>
      <c r="U102" s="38"/>
      <c r="V102" s="38"/>
      <c r="W102" s="38"/>
      <c r="X102" s="38"/>
      <c r="Y102" s="38"/>
      <c r="Z102" s="38"/>
      <c r="AA102" s="38"/>
      <c r="AB102" s="38"/>
      <c r="AC102" s="38"/>
      <c r="AD102" s="38"/>
      <c r="AE102" s="38"/>
      <c r="AR102" s="197" t="s">
        <v>537</v>
      </c>
      <c r="AT102" s="197" t="s">
        <v>533</v>
      </c>
      <c r="AU102" s="197" t="s">
        <v>85</v>
      </c>
      <c r="AY102" s="21" t="s">
        <v>525</v>
      </c>
      <c r="BE102" s="198">
        <f t="shared" si="14"/>
        <v>0</v>
      </c>
      <c r="BF102" s="198">
        <f t="shared" si="15"/>
        <v>0</v>
      </c>
      <c r="BG102" s="198">
        <f t="shared" si="16"/>
        <v>0</v>
      </c>
      <c r="BH102" s="198">
        <f t="shared" si="17"/>
        <v>0</v>
      </c>
      <c r="BI102" s="198">
        <f t="shared" si="18"/>
        <v>0</v>
      </c>
      <c r="BJ102" s="21" t="s">
        <v>85</v>
      </c>
      <c r="BK102" s="198">
        <f t="shared" si="19"/>
        <v>0</v>
      </c>
      <c r="BL102" s="21" t="s">
        <v>537</v>
      </c>
      <c r="BM102" s="197" t="s">
        <v>642</v>
      </c>
    </row>
    <row r="103" spans="1:65" s="2" customFormat="1" ht="21.75" customHeight="1">
      <c r="A103" s="38"/>
      <c r="B103" s="39"/>
      <c r="C103" s="186" t="s">
        <v>573</v>
      </c>
      <c r="D103" s="186" t="s">
        <v>533</v>
      </c>
      <c r="E103" s="187" t="s">
        <v>6403</v>
      </c>
      <c r="F103" s="188" t="s">
        <v>6404</v>
      </c>
      <c r="G103" s="189" t="s">
        <v>128</v>
      </c>
      <c r="H103" s="190">
        <v>400</v>
      </c>
      <c r="I103" s="191"/>
      <c r="J103" s="192">
        <f t="shared" si="10"/>
        <v>0</v>
      </c>
      <c r="K103" s="188" t="s">
        <v>19</v>
      </c>
      <c r="L103" s="43"/>
      <c r="M103" s="193" t="s">
        <v>19</v>
      </c>
      <c r="N103" s="194" t="s">
        <v>44</v>
      </c>
      <c r="O103" s="68"/>
      <c r="P103" s="195">
        <f t="shared" si="11"/>
        <v>0</v>
      </c>
      <c r="Q103" s="195">
        <v>0</v>
      </c>
      <c r="R103" s="195">
        <f t="shared" si="12"/>
        <v>0</v>
      </c>
      <c r="S103" s="195">
        <v>0</v>
      </c>
      <c r="T103" s="196">
        <f t="shared" si="13"/>
        <v>0</v>
      </c>
      <c r="U103" s="38"/>
      <c r="V103" s="38"/>
      <c r="W103" s="38"/>
      <c r="X103" s="38"/>
      <c r="Y103" s="38"/>
      <c r="Z103" s="38"/>
      <c r="AA103" s="38"/>
      <c r="AB103" s="38"/>
      <c r="AC103" s="38"/>
      <c r="AD103" s="38"/>
      <c r="AE103" s="38"/>
      <c r="AR103" s="197" t="s">
        <v>537</v>
      </c>
      <c r="AT103" s="197" t="s">
        <v>533</v>
      </c>
      <c r="AU103" s="197" t="s">
        <v>85</v>
      </c>
      <c r="AY103" s="21" t="s">
        <v>525</v>
      </c>
      <c r="BE103" s="198">
        <f t="shared" si="14"/>
        <v>0</v>
      </c>
      <c r="BF103" s="198">
        <f t="shared" si="15"/>
        <v>0</v>
      </c>
      <c r="BG103" s="198">
        <f t="shared" si="16"/>
        <v>0</v>
      </c>
      <c r="BH103" s="198">
        <f t="shared" si="17"/>
        <v>0</v>
      </c>
      <c r="BI103" s="198">
        <f t="shared" si="18"/>
        <v>0</v>
      </c>
      <c r="BJ103" s="21" t="s">
        <v>85</v>
      </c>
      <c r="BK103" s="198">
        <f t="shared" si="19"/>
        <v>0</v>
      </c>
      <c r="BL103" s="21" t="s">
        <v>537</v>
      </c>
      <c r="BM103" s="197" t="s">
        <v>745</v>
      </c>
    </row>
    <row r="104" spans="1:65" s="2" customFormat="1" ht="16.5" customHeight="1">
      <c r="A104" s="38"/>
      <c r="B104" s="39"/>
      <c r="C104" s="186" t="s">
        <v>537</v>
      </c>
      <c r="D104" s="186" t="s">
        <v>533</v>
      </c>
      <c r="E104" s="187" t="s">
        <v>5950</v>
      </c>
      <c r="F104" s="188" t="s">
        <v>6405</v>
      </c>
      <c r="G104" s="189" t="s">
        <v>5219</v>
      </c>
      <c r="H104" s="190">
        <v>1</v>
      </c>
      <c r="I104" s="191"/>
      <c r="J104" s="192">
        <f t="shared" si="10"/>
        <v>0</v>
      </c>
      <c r="K104" s="188" t="s">
        <v>19</v>
      </c>
      <c r="L104" s="43"/>
      <c r="M104" s="193" t="s">
        <v>19</v>
      </c>
      <c r="N104" s="194" t="s">
        <v>44</v>
      </c>
      <c r="O104" s="68"/>
      <c r="P104" s="195">
        <f t="shared" si="11"/>
        <v>0</v>
      </c>
      <c r="Q104" s="195">
        <v>0</v>
      </c>
      <c r="R104" s="195">
        <f t="shared" si="12"/>
        <v>0</v>
      </c>
      <c r="S104" s="195">
        <v>0</v>
      </c>
      <c r="T104" s="196">
        <f t="shared" si="13"/>
        <v>0</v>
      </c>
      <c r="U104" s="38"/>
      <c r="V104" s="38"/>
      <c r="W104" s="38"/>
      <c r="X104" s="38"/>
      <c r="Y104" s="38"/>
      <c r="Z104" s="38"/>
      <c r="AA104" s="38"/>
      <c r="AB104" s="38"/>
      <c r="AC104" s="38"/>
      <c r="AD104" s="38"/>
      <c r="AE104" s="38"/>
      <c r="AR104" s="197" t="s">
        <v>537</v>
      </c>
      <c r="AT104" s="197" t="s">
        <v>533</v>
      </c>
      <c r="AU104" s="197" t="s">
        <v>85</v>
      </c>
      <c r="AY104" s="21" t="s">
        <v>525</v>
      </c>
      <c r="BE104" s="198">
        <f t="shared" si="14"/>
        <v>0</v>
      </c>
      <c r="BF104" s="198">
        <f t="shared" si="15"/>
        <v>0</v>
      </c>
      <c r="BG104" s="198">
        <f t="shared" si="16"/>
        <v>0</v>
      </c>
      <c r="BH104" s="198">
        <f t="shared" si="17"/>
        <v>0</v>
      </c>
      <c r="BI104" s="198">
        <f t="shared" si="18"/>
        <v>0</v>
      </c>
      <c r="BJ104" s="21" t="s">
        <v>85</v>
      </c>
      <c r="BK104" s="198">
        <f t="shared" si="19"/>
        <v>0</v>
      </c>
      <c r="BL104" s="21" t="s">
        <v>537</v>
      </c>
      <c r="BM104" s="197" t="s">
        <v>659</v>
      </c>
    </row>
    <row r="105" spans="1:65" s="2" customFormat="1" ht="16.5" customHeight="1">
      <c r="A105" s="38"/>
      <c r="B105" s="39"/>
      <c r="C105" s="186" t="s">
        <v>537</v>
      </c>
      <c r="D105" s="186" t="s">
        <v>533</v>
      </c>
      <c r="E105" s="187" t="s">
        <v>6406</v>
      </c>
      <c r="F105" s="188" t="s">
        <v>6407</v>
      </c>
      <c r="G105" s="189" t="s">
        <v>5219</v>
      </c>
      <c r="H105" s="190">
        <v>1</v>
      </c>
      <c r="I105" s="191"/>
      <c r="J105" s="192">
        <f t="shared" si="10"/>
        <v>0</v>
      </c>
      <c r="K105" s="188" t="s">
        <v>19</v>
      </c>
      <c r="L105" s="43"/>
      <c r="M105" s="193" t="s">
        <v>19</v>
      </c>
      <c r="N105" s="194" t="s">
        <v>44</v>
      </c>
      <c r="O105" s="68"/>
      <c r="P105" s="195">
        <f t="shared" si="11"/>
        <v>0</v>
      </c>
      <c r="Q105" s="195">
        <v>0</v>
      </c>
      <c r="R105" s="195">
        <f t="shared" si="12"/>
        <v>0</v>
      </c>
      <c r="S105" s="195">
        <v>0</v>
      </c>
      <c r="T105" s="196">
        <f t="shared" si="13"/>
        <v>0</v>
      </c>
      <c r="U105" s="38"/>
      <c r="V105" s="38"/>
      <c r="W105" s="38"/>
      <c r="X105" s="38"/>
      <c r="Y105" s="38"/>
      <c r="Z105" s="38"/>
      <c r="AA105" s="38"/>
      <c r="AB105" s="38"/>
      <c r="AC105" s="38"/>
      <c r="AD105" s="38"/>
      <c r="AE105" s="38"/>
      <c r="AR105" s="197" t="s">
        <v>537</v>
      </c>
      <c r="AT105" s="197" t="s">
        <v>533</v>
      </c>
      <c r="AU105" s="197" t="s">
        <v>85</v>
      </c>
      <c r="AY105" s="21" t="s">
        <v>525</v>
      </c>
      <c r="BE105" s="198">
        <f t="shared" si="14"/>
        <v>0</v>
      </c>
      <c r="BF105" s="198">
        <f t="shared" si="15"/>
        <v>0</v>
      </c>
      <c r="BG105" s="198">
        <f t="shared" si="16"/>
        <v>0</v>
      </c>
      <c r="BH105" s="198">
        <f t="shared" si="17"/>
        <v>0</v>
      </c>
      <c r="BI105" s="198">
        <f t="shared" si="18"/>
        <v>0</v>
      </c>
      <c r="BJ105" s="21" t="s">
        <v>85</v>
      </c>
      <c r="BK105" s="198">
        <f t="shared" si="19"/>
        <v>0</v>
      </c>
      <c r="BL105" s="21" t="s">
        <v>537</v>
      </c>
      <c r="BM105" s="197" t="s">
        <v>779</v>
      </c>
    </row>
    <row r="106" spans="1:65" s="2" customFormat="1" ht="24.2" customHeight="1">
      <c r="A106" s="38"/>
      <c r="B106" s="39"/>
      <c r="C106" s="186" t="s">
        <v>537</v>
      </c>
      <c r="D106" s="186" t="s">
        <v>533</v>
      </c>
      <c r="E106" s="187" t="s">
        <v>6408</v>
      </c>
      <c r="F106" s="188" t="s">
        <v>5951</v>
      </c>
      <c r="G106" s="189" t="s">
        <v>5219</v>
      </c>
      <c r="H106" s="190">
        <v>20</v>
      </c>
      <c r="I106" s="191"/>
      <c r="J106" s="192">
        <f t="shared" si="10"/>
        <v>0</v>
      </c>
      <c r="K106" s="188" t="s">
        <v>19</v>
      </c>
      <c r="L106" s="43"/>
      <c r="M106" s="193" t="s">
        <v>19</v>
      </c>
      <c r="N106" s="194" t="s">
        <v>44</v>
      </c>
      <c r="O106" s="68"/>
      <c r="P106" s="195">
        <f t="shared" si="11"/>
        <v>0</v>
      </c>
      <c r="Q106" s="195">
        <v>0</v>
      </c>
      <c r="R106" s="195">
        <f t="shared" si="12"/>
        <v>0</v>
      </c>
      <c r="S106" s="195">
        <v>0</v>
      </c>
      <c r="T106" s="196">
        <f t="shared" si="13"/>
        <v>0</v>
      </c>
      <c r="U106" s="38"/>
      <c r="V106" s="38"/>
      <c r="W106" s="38"/>
      <c r="X106" s="38"/>
      <c r="Y106" s="38"/>
      <c r="Z106" s="38"/>
      <c r="AA106" s="38"/>
      <c r="AB106" s="38"/>
      <c r="AC106" s="38"/>
      <c r="AD106" s="38"/>
      <c r="AE106" s="38"/>
      <c r="AR106" s="197" t="s">
        <v>537</v>
      </c>
      <c r="AT106" s="197" t="s">
        <v>533</v>
      </c>
      <c r="AU106" s="197" t="s">
        <v>85</v>
      </c>
      <c r="AY106" s="21" t="s">
        <v>525</v>
      </c>
      <c r="BE106" s="198">
        <f t="shared" si="14"/>
        <v>0</v>
      </c>
      <c r="BF106" s="198">
        <f t="shared" si="15"/>
        <v>0</v>
      </c>
      <c r="BG106" s="198">
        <f t="shared" si="16"/>
        <v>0</v>
      </c>
      <c r="BH106" s="198">
        <f t="shared" si="17"/>
        <v>0</v>
      </c>
      <c r="BI106" s="198">
        <f t="shared" si="18"/>
        <v>0</v>
      </c>
      <c r="BJ106" s="21" t="s">
        <v>85</v>
      </c>
      <c r="BK106" s="198">
        <f t="shared" si="19"/>
        <v>0</v>
      </c>
      <c r="BL106" s="21" t="s">
        <v>537</v>
      </c>
      <c r="BM106" s="197" t="s">
        <v>787</v>
      </c>
    </row>
    <row r="107" spans="1:65" s="2" customFormat="1" ht="24.2" customHeight="1">
      <c r="A107" s="38"/>
      <c r="B107" s="39"/>
      <c r="C107" s="186" t="s">
        <v>646</v>
      </c>
      <c r="D107" s="186" t="s">
        <v>533</v>
      </c>
      <c r="E107" s="187" t="s">
        <v>5954</v>
      </c>
      <c r="F107" s="188" t="s">
        <v>5955</v>
      </c>
      <c r="G107" s="189" t="s">
        <v>5219</v>
      </c>
      <c r="H107" s="190">
        <v>5</v>
      </c>
      <c r="I107" s="191"/>
      <c r="J107" s="192">
        <f t="shared" si="10"/>
        <v>0</v>
      </c>
      <c r="K107" s="188" t="s">
        <v>19</v>
      </c>
      <c r="L107" s="43"/>
      <c r="M107" s="193" t="s">
        <v>19</v>
      </c>
      <c r="N107" s="194" t="s">
        <v>44</v>
      </c>
      <c r="O107" s="68"/>
      <c r="P107" s="195">
        <f t="shared" si="11"/>
        <v>0</v>
      </c>
      <c r="Q107" s="195">
        <v>0</v>
      </c>
      <c r="R107" s="195">
        <f t="shared" si="12"/>
        <v>0</v>
      </c>
      <c r="S107" s="195">
        <v>0</v>
      </c>
      <c r="T107" s="196">
        <f t="shared" si="13"/>
        <v>0</v>
      </c>
      <c r="U107" s="38"/>
      <c r="V107" s="38"/>
      <c r="W107" s="38"/>
      <c r="X107" s="38"/>
      <c r="Y107" s="38"/>
      <c r="Z107" s="38"/>
      <c r="AA107" s="38"/>
      <c r="AB107" s="38"/>
      <c r="AC107" s="38"/>
      <c r="AD107" s="38"/>
      <c r="AE107" s="38"/>
      <c r="AR107" s="197" t="s">
        <v>537</v>
      </c>
      <c r="AT107" s="197" t="s">
        <v>533</v>
      </c>
      <c r="AU107" s="197" t="s">
        <v>85</v>
      </c>
      <c r="AY107" s="21" t="s">
        <v>525</v>
      </c>
      <c r="BE107" s="198">
        <f t="shared" si="14"/>
        <v>0</v>
      </c>
      <c r="BF107" s="198">
        <f t="shared" si="15"/>
        <v>0</v>
      </c>
      <c r="BG107" s="198">
        <f t="shared" si="16"/>
        <v>0</v>
      </c>
      <c r="BH107" s="198">
        <f t="shared" si="17"/>
        <v>0</v>
      </c>
      <c r="BI107" s="198">
        <f t="shared" si="18"/>
        <v>0</v>
      </c>
      <c r="BJ107" s="21" t="s">
        <v>85</v>
      </c>
      <c r="BK107" s="198">
        <f t="shared" si="19"/>
        <v>0</v>
      </c>
      <c r="BL107" s="21" t="s">
        <v>537</v>
      </c>
      <c r="BM107" s="197" t="s">
        <v>802</v>
      </c>
    </row>
    <row r="108" spans="1:65" s="2" customFormat="1" ht="16.5" customHeight="1">
      <c r="A108" s="38"/>
      <c r="B108" s="39"/>
      <c r="C108" s="186" t="s">
        <v>645</v>
      </c>
      <c r="D108" s="186" t="s">
        <v>533</v>
      </c>
      <c r="E108" s="187" t="s">
        <v>6409</v>
      </c>
      <c r="F108" s="188" t="s">
        <v>6410</v>
      </c>
      <c r="G108" s="189" t="s">
        <v>128</v>
      </c>
      <c r="H108" s="190">
        <v>100</v>
      </c>
      <c r="I108" s="191"/>
      <c r="J108" s="192">
        <f t="shared" si="10"/>
        <v>0</v>
      </c>
      <c r="K108" s="188" t="s">
        <v>19</v>
      </c>
      <c r="L108" s="43"/>
      <c r="M108" s="193" t="s">
        <v>19</v>
      </c>
      <c r="N108" s="194" t="s">
        <v>44</v>
      </c>
      <c r="O108" s="68"/>
      <c r="P108" s="195">
        <f t="shared" si="11"/>
        <v>0</v>
      </c>
      <c r="Q108" s="195">
        <v>0</v>
      </c>
      <c r="R108" s="195">
        <f t="shared" si="12"/>
        <v>0</v>
      </c>
      <c r="S108" s="195">
        <v>0</v>
      </c>
      <c r="T108" s="196">
        <f t="shared" si="13"/>
        <v>0</v>
      </c>
      <c r="U108" s="38"/>
      <c r="V108" s="38"/>
      <c r="W108" s="38"/>
      <c r="X108" s="38"/>
      <c r="Y108" s="38"/>
      <c r="Z108" s="38"/>
      <c r="AA108" s="38"/>
      <c r="AB108" s="38"/>
      <c r="AC108" s="38"/>
      <c r="AD108" s="38"/>
      <c r="AE108" s="38"/>
      <c r="AR108" s="197" t="s">
        <v>537</v>
      </c>
      <c r="AT108" s="197" t="s">
        <v>533</v>
      </c>
      <c r="AU108" s="197" t="s">
        <v>85</v>
      </c>
      <c r="AY108" s="21" t="s">
        <v>525</v>
      </c>
      <c r="BE108" s="198">
        <f t="shared" si="14"/>
        <v>0</v>
      </c>
      <c r="BF108" s="198">
        <f t="shared" si="15"/>
        <v>0</v>
      </c>
      <c r="BG108" s="198">
        <f t="shared" si="16"/>
        <v>0</v>
      </c>
      <c r="BH108" s="198">
        <f t="shared" si="17"/>
        <v>0</v>
      </c>
      <c r="BI108" s="198">
        <f t="shared" si="18"/>
        <v>0</v>
      </c>
      <c r="BJ108" s="21" t="s">
        <v>85</v>
      </c>
      <c r="BK108" s="198">
        <f t="shared" si="19"/>
        <v>0</v>
      </c>
      <c r="BL108" s="21" t="s">
        <v>537</v>
      </c>
      <c r="BM108" s="197" t="s">
        <v>814</v>
      </c>
    </row>
    <row r="109" spans="1:65" s="2" customFormat="1" ht="16.5" customHeight="1">
      <c r="A109" s="38"/>
      <c r="B109" s="39"/>
      <c r="C109" s="186" t="s">
        <v>671</v>
      </c>
      <c r="D109" s="186" t="s">
        <v>533</v>
      </c>
      <c r="E109" s="187" t="s">
        <v>6411</v>
      </c>
      <c r="F109" s="188" t="s">
        <v>6412</v>
      </c>
      <c r="G109" s="189" t="s">
        <v>5219</v>
      </c>
      <c r="H109" s="190">
        <v>115</v>
      </c>
      <c r="I109" s="191"/>
      <c r="J109" s="192">
        <f t="shared" si="10"/>
        <v>0</v>
      </c>
      <c r="K109" s="188" t="s">
        <v>19</v>
      </c>
      <c r="L109" s="43"/>
      <c r="M109" s="193" t="s">
        <v>19</v>
      </c>
      <c r="N109" s="194" t="s">
        <v>44</v>
      </c>
      <c r="O109" s="68"/>
      <c r="P109" s="195">
        <f t="shared" si="11"/>
        <v>0</v>
      </c>
      <c r="Q109" s="195">
        <v>0</v>
      </c>
      <c r="R109" s="195">
        <f t="shared" si="12"/>
        <v>0</v>
      </c>
      <c r="S109" s="195">
        <v>0</v>
      </c>
      <c r="T109" s="196">
        <f t="shared" si="13"/>
        <v>0</v>
      </c>
      <c r="U109" s="38"/>
      <c r="V109" s="38"/>
      <c r="W109" s="38"/>
      <c r="X109" s="38"/>
      <c r="Y109" s="38"/>
      <c r="Z109" s="38"/>
      <c r="AA109" s="38"/>
      <c r="AB109" s="38"/>
      <c r="AC109" s="38"/>
      <c r="AD109" s="38"/>
      <c r="AE109" s="38"/>
      <c r="AR109" s="197" t="s">
        <v>537</v>
      </c>
      <c r="AT109" s="197" t="s">
        <v>533</v>
      </c>
      <c r="AU109" s="197" t="s">
        <v>85</v>
      </c>
      <c r="AY109" s="21" t="s">
        <v>525</v>
      </c>
      <c r="BE109" s="198">
        <f t="shared" si="14"/>
        <v>0</v>
      </c>
      <c r="BF109" s="198">
        <f t="shared" si="15"/>
        <v>0</v>
      </c>
      <c r="BG109" s="198">
        <f t="shared" si="16"/>
        <v>0</v>
      </c>
      <c r="BH109" s="198">
        <f t="shared" si="17"/>
        <v>0</v>
      </c>
      <c r="BI109" s="198">
        <f t="shared" si="18"/>
        <v>0</v>
      </c>
      <c r="BJ109" s="21" t="s">
        <v>85</v>
      </c>
      <c r="BK109" s="198">
        <f t="shared" si="19"/>
        <v>0</v>
      </c>
      <c r="BL109" s="21" t="s">
        <v>537</v>
      </c>
      <c r="BM109" s="197" t="s">
        <v>826</v>
      </c>
    </row>
    <row r="110" spans="1:65" s="2" customFormat="1" ht="16.5" customHeight="1">
      <c r="A110" s="38"/>
      <c r="B110" s="39"/>
      <c r="C110" s="186" t="s">
        <v>674</v>
      </c>
      <c r="D110" s="186" t="s">
        <v>533</v>
      </c>
      <c r="E110" s="187" t="s">
        <v>6413</v>
      </c>
      <c r="F110" s="188" t="s">
        <v>6414</v>
      </c>
      <c r="G110" s="189" t="s">
        <v>128</v>
      </c>
      <c r="H110" s="190">
        <v>2980</v>
      </c>
      <c r="I110" s="191"/>
      <c r="J110" s="192">
        <f t="shared" si="10"/>
        <v>0</v>
      </c>
      <c r="K110" s="188" t="s">
        <v>19</v>
      </c>
      <c r="L110" s="43"/>
      <c r="M110" s="193" t="s">
        <v>19</v>
      </c>
      <c r="N110" s="194" t="s">
        <v>44</v>
      </c>
      <c r="O110" s="68"/>
      <c r="P110" s="195">
        <f t="shared" si="11"/>
        <v>0</v>
      </c>
      <c r="Q110" s="195">
        <v>0</v>
      </c>
      <c r="R110" s="195">
        <f t="shared" si="12"/>
        <v>0</v>
      </c>
      <c r="S110" s="195">
        <v>0</v>
      </c>
      <c r="T110" s="196">
        <f t="shared" si="13"/>
        <v>0</v>
      </c>
      <c r="U110" s="38"/>
      <c r="V110" s="38"/>
      <c r="W110" s="38"/>
      <c r="X110" s="38"/>
      <c r="Y110" s="38"/>
      <c r="Z110" s="38"/>
      <c r="AA110" s="38"/>
      <c r="AB110" s="38"/>
      <c r="AC110" s="38"/>
      <c r="AD110" s="38"/>
      <c r="AE110" s="38"/>
      <c r="AR110" s="197" t="s">
        <v>537</v>
      </c>
      <c r="AT110" s="197" t="s">
        <v>533</v>
      </c>
      <c r="AU110" s="197" t="s">
        <v>85</v>
      </c>
      <c r="AY110" s="21" t="s">
        <v>525</v>
      </c>
      <c r="BE110" s="198">
        <f t="shared" si="14"/>
        <v>0</v>
      </c>
      <c r="BF110" s="198">
        <f t="shared" si="15"/>
        <v>0</v>
      </c>
      <c r="BG110" s="198">
        <f t="shared" si="16"/>
        <v>0</v>
      </c>
      <c r="BH110" s="198">
        <f t="shared" si="17"/>
        <v>0</v>
      </c>
      <c r="BI110" s="198">
        <f t="shared" si="18"/>
        <v>0</v>
      </c>
      <c r="BJ110" s="21" t="s">
        <v>85</v>
      </c>
      <c r="BK110" s="198">
        <f t="shared" si="19"/>
        <v>0</v>
      </c>
      <c r="BL110" s="21" t="s">
        <v>537</v>
      </c>
      <c r="BM110" s="197" t="s">
        <v>839</v>
      </c>
    </row>
    <row r="111" spans="1:65" s="2" customFormat="1" ht="16.5" customHeight="1">
      <c r="A111" s="38"/>
      <c r="B111" s="39"/>
      <c r="C111" s="186" t="s">
        <v>674</v>
      </c>
      <c r="D111" s="186" t="s">
        <v>533</v>
      </c>
      <c r="E111" s="187" t="s">
        <v>6415</v>
      </c>
      <c r="F111" s="188" t="s">
        <v>6416</v>
      </c>
      <c r="G111" s="189" t="s">
        <v>128</v>
      </c>
      <c r="H111" s="190">
        <v>10500</v>
      </c>
      <c r="I111" s="191"/>
      <c r="J111" s="192">
        <f t="shared" si="10"/>
        <v>0</v>
      </c>
      <c r="K111" s="188" t="s">
        <v>19</v>
      </c>
      <c r="L111" s="43"/>
      <c r="M111" s="193" t="s">
        <v>19</v>
      </c>
      <c r="N111" s="194" t="s">
        <v>44</v>
      </c>
      <c r="O111" s="68"/>
      <c r="P111" s="195">
        <f t="shared" si="11"/>
        <v>0</v>
      </c>
      <c r="Q111" s="195">
        <v>0</v>
      </c>
      <c r="R111" s="195">
        <f t="shared" si="12"/>
        <v>0</v>
      </c>
      <c r="S111" s="195">
        <v>0</v>
      </c>
      <c r="T111" s="196">
        <f t="shared" si="13"/>
        <v>0</v>
      </c>
      <c r="U111" s="38"/>
      <c r="V111" s="38"/>
      <c r="W111" s="38"/>
      <c r="X111" s="38"/>
      <c r="Y111" s="38"/>
      <c r="Z111" s="38"/>
      <c r="AA111" s="38"/>
      <c r="AB111" s="38"/>
      <c r="AC111" s="38"/>
      <c r="AD111" s="38"/>
      <c r="AE111" s="38"/>
      <c r="AR111" s="197" t="s">
        <v>537</v>
      </c>
      <c r="AT111" s="197" t="s">
        <v>533</v>
      </c>
      <c r="AU111" s="197" t="s">
        <v>85</v>
      </c>
      <c r="AY111" s="21" t="s">
        <v>525</v>
      </c>
      <c r="BE111" s="198">
        <f t="shared" si="14"/>
        <v>0</v>
      </c>
      <c r="BF111" s="198">
        <f t="shared" si="15"/>
        <v>0</v>
      </c>
      <c r="BG111" s="198">
        <f t="shared" si="16"/>
        <v>0</v>
      </c>
      <c r="BH111" s="198">
        <f t="shared" si="17"/>
        <v>0</v>
      </c>
      <c r="BI111" s="198">
        <f t="shared" si="18"/>
        <v>0</v>
      </c>
      <c r="BJ111" s="21" t="s">
        <v>85</v>
      </c>
      <c r="BK111" s="198">
        <f t="shared" si="19"/>
        <v>0</v>
      </c>
      <c r="BL111" s="21" t="s">
        <v>537</v>
      </c>
      <c r="BM111" s="197" t="s">
        <v>855</v>
      </c>
    </row>
    <row r="112" spans="1:65" s="2" customFormat="1" ht="16.5" customHeight="1">
      <c r="A112" s="38"/>
      <c r="B112" s="39"/>
      <c r="C112" s="186" t="s">
        <v>681</v>
      </c>
      <c r="D112" s="186" t="s">
        <v>533</v>
      </c>
      <c r="E112" s="187" t="s">
        <v>6068</v>
      </c>
      <c r="F112" s="188" t="s">
        <v>6417</v>
      </c>
      <c r="G112" s="189" t="s">
        <v>5219</v>
      </c>
      <c r="H112" s="190">
        <v>31</v>
      </c>
      <c r="I112" s="191"/>
      <c r="J112" s="192">
        <f t="shared" si="10"/>
        <v>0</v>
      </c>
      <c r="K112" s="188" t="s">
        <v>19</v>
      </c>
      <c r="L112" s="43"/>
      <c r="M112" s="193" t="s">
        <v>19</v>
      </c>
      <c r="N112" s="194" t="s">
        <v>44</v>
      </c>
      <c r="O112" s="68"/>
      <c r="P112" s="195">
        <f t="shared" si="11"/>
        <v>0</v>
      </c>
      <c r="Q112" s="195">
        <v>0</v>
      </c>
      <c r="R112" s="195">
        <f t="shared" si="12"/>
        <v>0</v>
      </c>
      <c r="S112" s="195">
        <v>0</v>
      </c>
      <c r="T112" s="196">
        <f t="shared" si="13"/>
        <v>0</v>
      </c>
      <c r="U112" s="38"/>
      <c r="V112" s="38"/>
      <c r="W112" s="38"/>
      <c r="X112" s="38"/>
      <c r="Y112" s="38"/>
      <c r="Z112" s="38"/>
      <c r="AA112" s="38"/>
      <c r="AB112" s="38"/>
      <c r="AC112" s="38"/>
      <c r="AD112" s="38"/>
      <c r="AE112" s="38"/>
      <c r="AR112" s="197" t="s">
        <v>537</v>
      </c>
      <c r="AT112" s="197" t="s">
        <v>533</v>
      </c>
      <c r="AU112" s="197" t="s">
        <v>85</v>
      </c>
      <c r="AY112" s="21" t="s">
        <v>525</v>
      </c>
      <c r="BE112" s="198">
        <f t="shared" si="14"/>
        <v>0</v>
      </c>
      <c r="BF112" s="198">
        <f t="shared" si="15"/>
        <v>0</v>
      </c>
      <c r="BG112" s="198">
        <f t="shared" si="16"/>
        <v>0</v>
      </c>
      <c r="BH112" s="198">
        <f t="shared" si="17"/>
        <v>0</v>
      </c>
      <c r="BI112" s="198">
        <f t="shared" si="18"/>
        <v>0</v>
      </c>
      <c r="BJ112" s="21" t="s">
        <v>85</v>
      </c>
      <c r="BK112" s="198">
        <f t="shared" si="19"/>
        <v>0</v>
      </c>
      <c r="BL112" s="21" t="s">
        <v>537</v>
      </c>
      <c r="BM112" s="197" t="s">
        <v>867</v>
      </c>
    </row>
    <row r="113" spans="1:65" s="2" customFormat="1" ht="16.5" customHeight="1">
      <c r="A113" s="38"/>
      <c r="B113" s="39"/>
      <c r="C113" s="186" t="s">
        <v>443</v>
      </c>
      <c r="D113" s="186" t="s">
        <v>533</v>
      </c>
      <c r="E113" s="187" t="s">
        <v>6418</v>
      </c>
      <c r="F113" s="188" t="s">
        <v>6419</v>
      </c>
      <c r="G113" s="189" t="s">
        <v>128</v>
      </c>
      <c r="H113" s="190">
        <v>1250</v>
      </c>
      <c r="I113" s="191"/>
      <c r="J113" s="192">
        <f t="shared" si="10"/>
        <v>0</v>
      </c>
      <c r="K113" s="188" t="s">
        <v>19</v>
      </c>
      <c r="L113" s="43"/>
      <c r="M113" s="193" t="s">
        <v>19</v>
      </c>
      <c r="N113" s="194" t="s">
        <v>44</v>
      </c>
      <c r="O113" s="68"/>
      <c r="P113" s="195">
        <f t="shared" si="11"/>
        <v>0</v>
      </c>
      <c r="Q113" s="195">
        <v>0</v>
      </c>
      <c r="R113" s="195">
        <f t="shared" si="12"/>
        <v>0</v>
      </c>
      <c r="S113" s="195">
        <v>0</v>
      </c>
      <c r="T113" s="196">
        <f t="shared" si="13"/>
        <v>0</v>
      </c>
      <c r="U113" s="38"/>
      <c r="V113" s="38"/>
      <c r="W113" s="38"/>
      <c r="X113" s="38"/>
      <c r="Y113" s="38"/>
      <c r="Z113" s="38"/>
      <c r="AA113" s="38"/>
      <c r="AB113" s="38"/>
      <c r="AC113" s="38"/>
      <c r="AD113" s="38"/>
      <c r="AE113" s="38"/>
      <c r="AR113" s="197" t="s">
        <v>537</v>
      </c>
      <c r="AT113" s="197" t="s">
        <v>533</v>
      </c>
      <c r="AU113" s="197" t="s">
        <v>85</v>
      </c>
      <c r="AY113" s="21" t="s">
        <v>525</v>
      </c>
      <c r="BE113" s="198">
        <f t="shared" si="14"/>
        <v>0</v>
      </c>
      <c r="BF113" s="198">
        <f t="shared" si="15"/>
        <v>0</v>
      </c>
      <c r="BG113" s="198">
        <f t="shared" si="16"/>
        <v>0</v>
      </c>
      <c r="BH113" s="198">
        <f t="shared" si="17"/>
        <v>0</v>
      </c>
      <c r="BI113" s="198">
        <f t="shared" si="18"/>
        <v>0</v>
      </c>
      <c r="BJ113" s="21" t="s">
        <v>85</v>
      </c>
      <c r="BK113" s="198">
        <f t="shared" si="19"/>
        <v>0</v>
      </c>
      <c r="BL113" s="21" t="s">
        <v>537</v>
      </c>
      <c r="BM113" s="197" t="s">
        <v>881</v>
      </c>
    </row>
    <row r="114" spans="1:65" s="12" customFormat="1" ht="22.9" customHeight="1">
      <c r="B114" s="170"/>
      <c r="C114" s="171"/>
      <c r="D114" s="172" t="s">
        <v>71</v>
      </c>
      <c r="E114" s="184" t="s">
        <v>6420</v>
      </c>
      <c r="F114" s="184" t="s">
        <v>6118</v>
      </c>
      <c r="G114" s="171"/>
      <c r="H114" s="171"/>
      <c r="I114" s="174"/>
      <c r="J114" s="185">
        <f>BK114</f>
        <v>0</v>
      </c>
      <c r="K114" s="171"/>
      <c r="L114" s="176"/>
      <c r="M114" s="177"/>
      <c r="N114" s="178"/>
      <c r="O114" s="178"/>
      <c r="P114" s="179">
        <f>SUM(P115:P127)</f>
        <v>0</v>
      </c>
      <c r="Q114" s="178"/>
      <c r="R114" s="179">
        <f>SUM(R115:R127)</f>
        <v>0</v>
      </c>
      <c r="S114" s="178"/>
      <c r="T114" s="180">
        <f>SUM(T115:T127)</f>
        <v>0</v>
      </c>
      <c r="AR114" s="181" t="s">
        <v>79</v>
      </c>
      <c r="AT114" s="182" t="s">
        <v>71</v>
      </c>
      <c r="AU114" s="182" t="s">
        <v>79</v>
      </c>
      <c r="AY114" s="181" t="s">
        <v>525</v>
      </c>
      <c r="BK114" s="183">
        <f>SUM(BK115:BK127)</f>
        <v>0</v>
      </c>
    </row>
    <row r="115" spans="1:65" s="2" customFormat="1" ht="16.5" customHeight="1">
      <c r="A115" s="38"/>
      <c r="B115" s="39"/>
      <c r="C115" s="186" t="s">
        <v>867</v>
      </c>
      <c r="D115" s="186" t="s">
        <v>533</v>
      </c>
      <c r="E115" s="187" t="s">
        <v>6119</v>
      </c>
      <c r="F115" s="188" t="s">
        <v>6120</v>
      </c>
      <c r="G115" s="189" t="s">
        <v>641</v>
      </c>
      <c r="H115" s="190">
        <v>2</v>
      </c>
      <c r="I115" s="191"/>
      <c r="J115" s="192">
        <f t="shared" ref="J115:J127" si="20">ROUND(I115*H115,2)</f>
        <v>0</v>
      </c>
      <c r="K115" s="188" t="s">
        <v>19</v>
      </c>
      <c r="L115" s="43"/>
      <c r="M115" s="193" t="s">
        <v>19</v>
      </c>
      <c r="N115" s="194" t="s">
        <v>44</v>
      </c>
      <c r="O115" s="68"/>
      <c r="P115" s="195">
        <f t="shared" ref="P115:P127" si="21">O115*H115</f>
        <v>0</v>
      </c>
      <c r="Q115" s="195">
        <v>0</v>
      </c>
      <c r="R115" s="195">
        <f t="shared" ref="R115:R127" si="22">Q115*H115</f>
        <v>0</v>
      </c>
      <c r="S115" s="195">
        <v>0</v>
      </c>
      <c r="T115" s="196">
        <f t="shared" ref="T115:T127" si="23">S115*H115</f>
        <v>0</v>
      </c>
      <c r="U115" s="38"/>
      <c r="V115" s="38"/>
      <c r="W115" s="38"/>
      <c r="X115" s="38"/>
      <c r="Y115" s="38"/>
      <c r="Z115" s="38"/>
      <c r="AA115" s="38"/>
      <c r="AB115" s="38"/>
      <c r="AC115" s="38"/>
      <c r="AD115" s="38"/>
      <c r="AE115" s="38"/>
      <c r="AR115" s="197" t="s">
        <v>537</v>
      </c>
      <c r="AT115" s="197" t="s">
        <v>533</v>
      </c>
      <c r="AU115" s="197" t="s">
        <v>85</v>
      </c>
      <c r="AY115" s="21" t="s">
        <v>525</v>
      </c>
      <c r="BE115" s="198">
        <f t="shared" ref="BE115:BE127" si="24">IF(N115="základní",J115,0)</f>
        <v>0</v>
      </c>
      <c r="BF115" s="198">
        <f t="shared" ref="BF115:BF127" si="25">IF(N115="snížená",J115,0)</f>
        <v>0</v>
      </c>
      <c r="BG115" s="198">
        <f t="shared" ref="BG115:BG127" si="26">IF(N115="zákl. přenesená",J115,0)</f>
        <v>0</v>
      </c>
      <c r="BH115" s="198">
        <f t="shared" ref="BH115:BH127" si="27">IF(N115="sníž. přenesená",J115,0)</f>
        <v>0</v>
      </c>
      <c r="BI115" s="198">
        <f t="shared" ref="BI115:BI127" si="28">IF(N115="nulová",J115,0)</f>
        <v>0</v>
      </c>
      <c r="BJ115" s="21" t="s">
        <v>85</v>
      </c>
      <c r="BK115" s="198">
        <f t="shared" ref="BK115:BK127" si="29">ROUND(I115*H115,2)</f>
        <v>0</v>
      </c>
      <c r="BL115" s="21" t="s">
        <v>537</v>
      </c>
      <c r="BM115" s="197" t="s">
        <v>6421</v>
      </c>
    </row>
    <row r="116" spans="1:65" s="2" customFormat="1" ht="16.5" customHeight="1">
      <c r="A116" s="38"/>
      <c r="B116" s="39"/>
      <c r="C116" s="186" t="s">
        <v>875</v>
      </c>
      <c r="D116" s="186" t="s">
        <v>533</v>
      </c>
      <c r="E116" s="187" t="s">
        <v>6123</v>
      </c>
      <c r="F116" s="188" t="s">
        <v>5909</v>
      </c>
      <c r="G116" s="189" t="s">
        <v>641</v>
      </c>
      <c r="H116" s="190">
        <v>1</v>
      </c>
      <c r="I116" s="191"/>
      <c r="J116" s="192">
        <f t="shared" si="20"/>
        <v>0</v>
      </c>
      <c r="K116" s="188" t="s">
        <v>19</v>
      </c>
      <c r="L116" s="43"/>
      <c r="M116" s="193" t="s">
        <v>19</v>
      </c>
      <c r="N116" s="194" t="s">
        <v>44</v>
      </c>
      <c r="O116" s="68"/>
      <c r="P116" s="195">
        <f t="shared" si="21"/>
        <v>0</v>
      </c>
      <c r="Q116" s="195">
        <v>0</v>
      </c>
      <c r="R116" s="195">
        <f t="shared" si="22"/>
        <v>0</v>
      </c>
      <c r="S116" s="195">
        <v>0</v>
      </c>
      <c r="T116" s="196">
        <f t="shared" si="23"/>
        <v>0</v>
      </c>
      <c r="U116" s="38"/>
      <c r="V116" s="38"/>
      <c r="W116" s="38"/>
      <c r="X116" s="38"/>
      <c r="Y116" s="38"/>
      <c r="Z116" s="38"/>
      <c r="AA116" s="38"/>
      <c r="AB116" s="38"/>
      <c r="AC116" s="38"/>
      <c r="AD116" s="38"/>
      <c r="AE116" s="38"/>
      <c r="AR116" s="197" t="s">
        <v>537</v>
      </c>
      <c r="AT116" s="197" t="s">
        <v>533</v>
      </c>
      <c r="AU116" s="197" t="s">
        <v>85</v>
      </c>
      <c r="AY116" s="21" t="s">
        <v>525</v>
      </c>
      <c r="BE116" s="198">
        <f t="shared" si="24"/>
        <v>0</v>
      </c>
      <c r="BF116" s="198">
        <f t="shared" si="25"/>
        <v>0</v>
      </c>
      <c r="BG116" s="198">
        <f t="shared" si="26"/>
        <v>0</v>
      </c>
      <c r="BH116" s="198">
        <f t="shared" si="27"/>
        <v>0</v>
      </c>
      <c r="BI116" s="198">
        <f t="shared" si="28"/>
        <v>0</v>
      </c>
      <c r="BJ116" s="21" t="s">
        <v>85</v>
      </c>
      <c r="BK116" s="198">
        <f t="shared" si="29"/>
        <v>0</v>
      </c>
      <c r="BL116" s="21" t="s">
        <v>537</v>
      </c>
      <c r="BM116" s="197" t="s">
        <v>6422</v>
      </c>
    </row>
    <row r="117" spans="1:65" s="2" customFormat="1" ht="16.5" customHeight="1">
      <c r="A117" s="38"/>
      <c r="B117" s="39"/>
      <c r="C117" s="186" t="s">
        <v>881</v>
      </c>
      <c r="D117" s="186" t="s">
        <v>533</v>
      </c>
      <c r="E117" s="187" t="s">
        <v>6423</v>
      </c>
      <c r="F117" s="188" t="s">
        <v>6124</v>
      </c>
      <c r="G117" s="189" t="s">
        <v>641</v>
      </c>
      <c r="H117" s="190">
        <v>1</v>
      </c>
      <c r="I117" s="191"/>
      <c r="J117" s="192">
        <f t="shared" si="20"/>
        <v>0</v>
      </c>
      <c r="K117" s="188" t="s">
        <v>19</v>
      </c>
      <c r="L117" s="43"/>
      <c r="M117" s="193" t="s">
        <v>19</v>
      </c>
      <c r="N117" s="194" t="s">
        <v>44</v>
      </c>
      <c r="O117" s="68"/>
      <c r="P117" s="195">
        <f t="shared" si="21"/>
        <v>0</v>
      </c>
      <c r="Q117" s="195">
        <v>0</v>
      </c>
      <c r="R117" s="195">
        <f t="shared" si="22"/>
        <v>0</v>
      </c>
      <c r="S117" s="195">
        <v>0</v>
      </c>
      <c r="T117" s="196">
        <f t="shared" si="23"/>
        <v>0</v>
      </c>
      <c r="U117" s="38"/>
      <c r="V117" s="38"/>
      <c r="W117" s="38"/>
      <c r="X117" s="38"/>
      <c r="Y117" s="38"/>
      <c r="Z117" s="38"/>
      <c r="AA117" s="38"/>
      <c r="AB117" s="38"/>
      <c r="AC117" s="38"/>
      <c r="AD117" s="38"/>
      <c r="AE117" s="38"/>
      <c r="AR117" s="197" t="s">
        <v>537</v>
      </c>
      <c r="AT117" s="197" t="s">
        <v>533</v>
      </c>
      <c r="AU117" s="197" t="s">
        <v>85</v>
      </c>
      <c r="AY117" s="21" t="s">
        <v>525</v>
      </c>
      <c r="BE117" s="198">
        <f t="shared" si="24"/>
        <v>0</v>
      </c>
      <c r="BF117" s="198">
        <f t="shared" si="25"/>
        <v>0</v>
      </c>
      <c r="BG117" s="198">
        <f t="shared" si="26"/>
        <v>0</v>
      </c>
      <c r="BH117" s="198">
        <f t="shared" si="27"/>
        <v>0</v>
      </c>
      <c r="BI117" s="198">
        <f t="shared" si="28"/>
        <v>0</v>
      </c>
      <c r="BJ117" s="21" t="s">
        <v>85</v>
      </c>
      <c r="BK117" s="198">
        <f t="shared" si="29"/>
        <v>0</v>
      </c>
      <c r="BL117" s="21" t="s">
        <v>537</v>
      </c>
      <c r="BM117" s="197" t="s">
        <v>6424</v>
      </c>
    </row>
    <row r="118" spans="1:65" s="2" customFormat="1" ht="16.5" customHeight="1">
      <c r="A118" s="38"/>
      <c r="B118" s="39"/>
      <c r="C118" s="186" t="s">
        <v>887</v>
      </c>
      <c r="D118" s="186" t="s">
        <v>533</v>
      </c>
      <c r="E118" s="187" t="s">
        <v>6425</v>
      </c>
      <c r="F118" s="188" t="s">
        <v>6134</v>
      </c>
      <c r="G118" s="189" t="s">
        <v>5902</v>
      </c>
      <c r="H118" s="190">
        <v>20</v>
      </c>
      <c r="I118" s="191"/>
      <c r="J118" s="192">
        <f t="shared" si="20"/>
        <v>0</v>
      </c>
      <c r="K118" s="188" t="s">
        <v>19</v>
      </c>
      <c r="L118" s="43"/>
      <c r="M118" s="193" t="s">
        <v>19</v>
      </c>
      <c r="N118" s="194" t="s">
        <v>44</v>
      </c>
      <c r="O118" s="68"/>
      <c r="P118" s="195">
        <f t="shared" si="21"/>
        <v>0</v>
      </c>
      <c r="Q118" s="195">
        <v>0</v>
      </c>
      <c r="R118" s="195">
        <f t="shared" si="22"/>
        <v>0</v>
      </c>
      <c r="S118" s="195">
        <v>0</v>
      </c>
      <c r="T118" s="196">
        <f t="shared" si="23"/>
        <v>0</v>
      </c>
      <c r="U118" s="38"/>
      <c r="V118" s="38"/>
      <c r="W118" s="38"/>
      <c r="X118" s="38"/>
      <c r="Y118" s="38"/>
      <c r="Z118" s="38"/>
      <c r="AA118" s="38"/>
      <c r="AB118" s="38"/>
      <c r="AC118" s="38"/>
      <c r="AD118" s="38"/>
      <c r="AE118" s="38"/>
      <c r="AR118" s="197" t="s">
        <v>537</v>
      </c>
      <c r="AT118" s="197" t="s">
        <v>533</v>
      </c>
      <c r="AU118" s="197" t="s">
        <v>85</v>
      </c>
      <c r="AY118" s="21" t="s">
        <v>525</v>
      </c>
      <c r="BE118" s="198">
        <f t="shared" si="24"/>
        <v>0</v>
      </c>
      <c r="BF118" s="198">
        <f t="shared" si="25"/>
        <v>0</v>
      </c>
      <c r="BG118" s="198">
        <f t="shared" si="26"/>
        <v>0</v>
      </c>
      <c r="BH118" s="198">
        <f t="shared" si="27"/>
        <v>0</v>
      </c>
      <c r="BI118" s="198">
        <f t="shared" si="28"/>
        <v>0</v>
      </c>
      <c r="BJ118" s="21" t="s">
        <v>85</v>
      </c>
      <c r="BK118" s="198">
        <f t="shared" si="29"/>
        <v>0</v>
      </c>
      <c r="BL118" s="21" t="s">
        <v>537</v>
      </c>
      <c r="BM118" s="197" t="s">
        <v>6426</v>
      </c>
    </row>
    <row r="119" spans="1:65" s="2" customFormat="1" ht="16.5" customHeight="1">
      <c r="A119" s="38"/>
      <c r="B119" s="39"/>
      <c r="C119" s="186" t="s">
        <v>895</v>
      </c>
      <c r="D119" s="186" t="s">
        <v>533</v>
      </c>
      <c r="E119" s="187" t="s">
        <v>6427</v>
      </c>
      <c r="F119" s="188" t="s">
        <v>6428</v>
      </c>
      <c r="G119" s="189" t="s">
        <v>5902</v>
      </c>
      <c r="H119" s="190">
        <v>15</v>
      </c>
      <c r="I119" s="191"/>
      <c r="J119" s="192">
        <f t="shared" si="20"/>
        <v>0</v>
      </c>
      <c r="K119" s="188" t="s">
        <v>19</v>
      </c>
      <c r="L119" s="43"/>
      <c r="M119" s="193" t="s">
        <v>19</v>
      </c>
      <c r="N119" s="194" t="s">
        <v>44</v>
      </c>
      <c r="O119" s="68"/>
      <c r="P119" s="195">
        <f t="shared" si="21"/>
        <v>0</v>
      </c>
      <c r="Q119" s="195">
        <v>0</v>
      </c>
      <c r="R119" s="195">
        <f t="shared" si="22"/>
        <v>0</v>
      </c>
      <c r="S119" s="195">
        <v>0</v>
      </c>
      <c r="T119" s="196">
        <f t="shared" si="23"/>
        <v>0</v>
      </c>
      <c r="U119" s="38"/>
      <c r="V119" s="38"/>
      <c r="W119" s="38"/>
      <c r="X119" s="38"/>
      <c r="Y119" s="38"/>
      <c r="Z119" s="38"/>
      <c r="AA119" s="38"/>
      <c r="AB119" s="38"/>
      <c r="AC119" s="38"/>
      <c r="AD119" s="38"/>
      <c r="AE119" s="38"/>
      <c r="AR119" s="197" t="s">
        <v>537</v>
      </c>
      <c r="AT119" s="197" t="s">
        <v>533</v>
      </c>
      <c r="AU119" s="197" t="s">
        <v>85</v>
      </c>
      <c r="AY119" s="21" t="s">
        <v>525</v>
      </c>
      <c r="BE119" s="198">
        <f t="shared" si="24"/>
        <v>0</v>
      </c>
      <c r="BF119" s="198">
        <f t="shared" si="25"/>
        <v>0</v>
      </c>
      <c r="BG119" s="198">
        <f t="shared" si="26"/>
        <v>0</v>
      </c>
      <c r="BH119" s="198">
        <f t="shared" si="27"/>
        <v>0</v>
      </c>
      <c r="BI119" s="198">
        <f t="shared" si="28"/>
        <v>0</v>
      </c>
      <c r="BJ119" s="21" t="s">
        <v>85</v>
      </c>
      <c r="BK119" s="198">
        <f t="shared" si="29"/>
        <v>0</v>
      </c>
      <c r="BL119" s="21" t="s">
        <v>537</v>
      </c>
      <c r="BM119" s="197" t="s">
        <v>6429</v>
      </c>
    </row>
    <row r="120" spans="1:65" s="2" customFormat="1" ht="16.5" customHeight="1">
      <c r="A120" s="38"/>
      <c r="B120" s="39"/>
      <c r="C120" s="186" t="s">
        <v>902</v>
      </c>
      <c r="D120" s="186" t="s">
        <v>533</v>
      </c>
      <c r="E120" s="187" t="s">
        <v>6430</v>
      </c>
      <c r="F120" s="188" t="s">
        <v>6431</v>
      </c>
      <c r="G120" s="189" t="s">
        <v>5902</v>
      </c>
      <c r="H120" s="190">
        <v>15</v>
      </c>
      <c r="I120" s="191"/>
      <c r="J120" s="192">
        <f t="shared" si="20"/>
        <v>0</v>
      </c>
      <c r="K120" s="188" t="s">
        <v>19</v>
      </c>
      <c r="L120" s="43"/>
      <c r="M120" s="193" t="s">
        <v>19</v>
      </c>
      <c r="N120" s="194" t="s">
        <v>44</v>
      </c>
      <c r="O120" s="68"/>
      <c r="P120" s="195">
        <f t="shared" si="21"/>
        <v>0</v>
      </c>
      <c r="Q120" s="195">
        <v>0</v>
      </c>
      <c r="R120" s="195">
        <f t="shared" si="22"/>
        <v>0</v>
      </c>
      <c r="S120" s="195">
        <v>0</v>
      </c>
      <c r="T120" s="196">
        <f t="shared" si="23"/>
        <v>0</v>
      </c>
      <c r="U120" s="38"/>
      <c r="V120" s="38"/>
      <c r="W120" s="38"/>
      <c r="X120" s="38"/>
      <c r="Y120" s="38"/>
      <c r="Z120" s="38"/>
      <c r="AA120" s="38"/>
      <c r="AB120" s="38"/>
      <c r="AC120" s="38"/>
      <c r="AD120" s="38"/>
      <c r="AE120" s="38"/>
      <c r="AR120" s="197" t="s">
        <v>537</v>
      </c>
      <c r="AT120" s="197" t="s">
        <v>533</v>
      </c>
      <c r="AU120" s="197" t="s">
        <v>85</v>
      </c>
      <c r="AY120" s="21" t="s">
        <v>525</v>
      </c>
      <c r="BE120" s="198">
        <f t="shared" si="24"/>
        <v>0</v>
      </c>
      <c r="BF120" s="198">
        <f t="shared" si="25"/>
        <v>0</v>
      </c>
      <c r="BG120" s="198">
        <f t="shared" si="26"/>
        <v>0</v>
      </c>
      <c r="BH120" s="198">
        <f t="shared" si="27"/>
        <v>0</v>
      </c>
      <c r="BI120" s="198">
        <f t="shared" si="28"/>
        <v>0</v>
      </c>
      <c r="BJ120" s="21" t="s">
        <v>85</v>
      </c>
      <c r="BK120" s="198">
        <f t="shared" si="29"/>
        <v>0</v>
      </c>
      <c r="BL120" s="21" t="s">
        <v>537</v>
      </c>
      <c r="BM120" s="197" t="s">
        <v>6432</v>
      </c>
    </row>
    <row r="121" spans="1:65" s="2" customFormat="1" ht="16.5" customHeight="1">
      <c r="A121" s="38"/>
      <c r="B121" s="39"/>
      <c r="C121" s="186" t="s">
        <v>907</v>
      </c>
      <c r="D121" s="186" t="s">
        <v>533</v>
      </c>
      <c r="E121" s="187" t="s">
        <v>6433</v>
      </c>
      <c r="F121" s="188" t="s">
        <v>6434</v>
      </c>
      <c r="G121" s="189" t="s">
        <v>5902</v>
      </c>
      <c r="H121" s="190">
        <v>16</v>
      </c>
      <c r="I121" s="191"/>
      <c r="J121" s="192">
        <f t="shared" si="20"/>
        <v>0</v>
      </c>
      <c r="K121" s="188" t="s">
        <v>19</v>
      </c>
      <c r="L121" s="43"/>
      <c r="M121" s="193" t="s">
        <v>19</v>
      </c>
      <c r="N121" s="194" t="s">
        <v>44</v>
      </c>
      <c r="O121" s="68"/>
      <c r="P121" s="195">
        <f t="shared" si="21"/>
        <v>0</v>
      </c>
      <c r="Q121" s="195">
        <v>0</v>
      </c>
      <c r="R121" s="195">
        <f t="shared" si="22"/>
        <v>0</v>
      </c>
      <c r="S121" s="195">
        <v>0</v>
      </c>
      <c r="T121" s="196">
        <f t="shared" si="23"/>
        <v>0</v>
      </c>
      <c r="U121" s="38"/>
      <c r="V121" s="38"/>
      <c r="W121" s="38"/>
      <c r="X121" s="38"/>
      <c r="Y121" s="38"/>
      <c r="Z121" s="38"/>
      <c r="AA121" s="38"/>
      <c r="AB121" s="38"/>
      <c r="AC121" s="38"/>
      <c r="AD121" s="38"/>
      <c r="AE121" s="38"/>
      <c r="AR121" s="197" t="s">
        <v>537</v>
      </c>
      <c r="AT121" s="197" t="s">
        <v>533</v>
      </c>
      <c r="AU121" s="197" t="s">
        <v>85</v>
      </c>
      <c r="AY121" s="21" t="s">
        <v>525</v>
      </c>
      <c r="BE121" s="198">
        <f t="shared" si="24"/>
        <v>0</v>
      </c>
      <c r="BF121" s="198">
        <f t="shared" si="25"/>
        <v>0</v>
      </c>
      <c r="BG121" s="198">
        <f t="shared" si="26"/>
        <v>0</v>
      </c>
      <c r="BH121" s="198">
        <f t="shared" si="27"/>
        <v>0</v>
      </c>
      <c r="BI121" s="198">
        <f t="shared" si="28"/>
        <v>0</v>
      </c>
      <c r="BJ121" s="21" t="s">
        <v>85</v>
      </c>
      <c r="BK121" s="198">
        <f t="shared" si="29"/>
        <v>0</v>
      </c>
      <c r="BL121" s="21" t="s">
        <v>537</v>
      </c>
      <c r="BM121" s="197" t="s">
        <v>6435</v>
      </c>
    </row>
    <row r="122" spans="1:65" s="2" customFormat="1" ht="16.5" customHeight="1">
      <c r="A122" s="38"/>
      <c r="B122" s="39"/>
      <c r="C122" s="186" t="s">
        <v>913</v>
      </c>
      <c r="D122" s="186" t="s">
        <v>533</v>
      </c>
      <c r="E122" s="187" t="s">
        <v>6436</v>
      </c>
      <c r="F122" s="188" t="s">
        <v>6124</v>
      </c>
      <c r="G122" s="189" t="s">
        <v>641</v>
      </c>
      <c r="H122" s="190">
        <v>1</v>
      </c>
      <c r="I122" s="191"/>
      <c r="J122" s="192">
        <f t="shared" si="20"/>
        <v>0</v>
      </c>
      <c r="K122" s="188" t="s">
        <v>19</v>
      </c>
      <c r="L122" s="43"/>
      <c r="M122" s="193" t="s">
        <v>19</v>
      </c>
      <c r="N122" s="194" t="s">
        <v>44</v>
      </c>
      <c r="O122" s="68"/>
      <c r="P122" s="195">
        <f t="shared" si="21"/>
        <v>0</v>
      </c>
      <c r="Q122" s="195">
        <v>0</v>
      </c>
      <c r="R122" s="195">
        <f t="shared" si="22"/>
        <v>0</v>
      </c>
      <c r="S122" s="195">
        <v>0</v>
      </c>
      <c r="T122" s="196">
        <f t="shared" si="23"/>
        <v>0</v>
      </c>
      <c r="U122" s="38"/>
      <c r="V122" s="38"/>
      <c r="W122" s="38"/>
      <c r="X122" s="38"/>
      <c r="Y122" s="38"/>
      <c r="Z122" s="38"/>
      <c r="AA122" s="38"/>
      <c r="AB122" s="38"/>
      <c r="AC122" s="38"/>
      <c r="AD122" s="38"/>
      <c r="AE122" s="38"/>
      <c r="AR122" s="197" t="s">
        <v>537</v>
      </c>
      <c r="AT122" s="197" t="s">
        <v>533</v>
      </c>
      <c r="AU122" s="197" t="s">
        <v>85</v>
      </c>
      <c r="AY122" s="21" t="s">
        <v>525</v>
      </c>
      <c r="BE122" s="198">
        <f t="shared" si="24"/>
        <v>0</v>
      </c>
      <c r="BF122" s="198">
        <f t="shared" si="25"/>
        <v>0</v>
      </c>
      <c r="BG122" s="198">
        <f t="shared" si="26"/>
        <v>0</v>
      </c>
      <c r="BH122" s="198">
        <f t="shared" si="27"/>
        <v>0</v>
      </c>
      <c r="BI122" s="198">
        <f t="shared" si="28"/>
        <v>0</v>
      </c>
      <c r="BJ122" s="21" t="s">
        <v>85</v>
      </c>
      <c r="BK122" s="198">
        <f t="shared" si="29"/>
        <v>0</v>
      </c>
      <c r="BL122" s="21" t="s">
        <v>537</v>
      </c>
      <c r="BM122" s="197" t="s">
        <v>6437</v>
      </c>
    </row>
    <row r="123" spans="1:65" s="2" customFormat="1" ht="16.5" customHeight="1">
      <c r="A123" s="38"/>
      <c r="B123" s="39"/>
      <c r="C123" s="186" t="s">
        <v>918</v>
      </c>
      <c r="D123" s="186" t="s">
        <v>533</v>
      </c>
      <c r="E123" s="187" t="s">
        <v>6438</v>
      </c>
      <c r="F123" s="188" t="s">
        <v>6126</v>
      </c>
      <c r="G123" s="189" t="s">
        <v>641</v>
      </c>
      <c r="H123" s="190">
        <v>1</v>
      </c>
      <c r="I123" s="191"/>
      <c r="J123" s="192">
        <f t="shared" si="20"/>
        <v>0</v>
      </c>
      <c r="K123" s="188" t="s">
        <v>19</v>
      </c>
      <c r="L123" s="43"/>
      <c r="M123" s="193" t="s">
        <v>19</v>
      </c>
      <c r="N123" s="194" t="s">
        <v>44</v>
      </c>
      <c r="O123" s="68"/>
      <c r="P123" s="195">
        <f t="shared" si="21"/>
        <v>0</v>
      </c>
      <c r="Q123" s="195">
        <v>0</v>
      </c>
      <c r="R123" s="195">
        <f t="shared" si="22"/>
        <v>0</v>
      </c>
      <c r="S123" s="195">
        <v>0</v>
      </c>
      <c r="T123" s="196">
        <f t="shared" si="23"/>
        <v>0</v>
      </c>
      <c r="U123" s="38"/>
      <c r="V123" s="38"/>
      <c r="W123" s="38"/>
      <c r="X123" s="38"/>
      <c r="Y123" s="38"/>
      <c r="Z123" s="38"/>
      <c r="AA123" s="38"/>
      <c r="AB123" s="38"/>
      <c r="AC123" s="38"/>
      <c r="AD123" s="38"/>
      <c r="AE123" s="38"/>
      <c r="AR123" s="197" t="s">
        <v>537</v>
      </c>
      <c r="AT123" s="197" t="s">
        <v>533</v>
      </c>
      <c r="AU123" s="197" t="s">
        <v>85</v>
      </c>
      <c r="AY123" s="21" t="s">
        <v>525</v>
      </c>
      <c r="BE123" s="198">
        <f t="shared" si="24"/>
        <v>0</v>
      </c>
      <c r="BF123" s="198">
        <f t="shared" si="25"/>
        <v>0</v>
      </c>
      <c r="BG123" s="198">
        <f t="shared" si="26"/>
        <v>0</v>
      </c>
      <c r="BH123" s="198">
        <f t="shared" si="27"/>
        <v>0</v>
      </c>
      <c r="BI123" s="198">
        <f t="shared" si="28"/>
        <v>0</v>
      </c>
      <c r="BJ123" s="21" t="s">
        <v>85</v>
      </c>
      <c r="BK123" s="198">
        <f t="shared" si="29"/>
        <v>0</v>
      </c>
      <c r="BL123" s="21" t="s">
        <v>537</v>
      </c>
      <c r="BM123" s="197" t="s">
        <v>6439</v>
      </c>
    </row>
    <row r="124" spans="1:65" s="2" customFormat="1" ht="16.5" customHeight="1">
      <c r="A124" s="38"/>
      <c r="B124" s="39"/>
      <c r="C124" s="186" t="s">
        <v>928</v>
      </c>
      <c r="D124" s="186" t="s">
        <v>533</v>
      </c>
      <c r="E124" s="187" t="s">
        <v>6440</v>
      </c>
      <c r="F124" s="188" t="s">
        <v>6128</v>
      </c>
      <c r="G124" s="189" t="s">
        <v>641</v>
      </c>
      <c r="H124" s="190">
        <v>1</v>
      </c>
      <c r="I124" s="191"/>
      <c r="J124" s="192">
        <f t="shared" si="20"/>
        <v>0</v>
      </c>
      <c r="K124" s="188" t="s">
        <v>19</v>
      </c>
      <c r="L124" s="43"/>
      <c r="M124" s="193" t="s">
        <v>19</v>
      </c>
      <c r="N124" s="194" t="s">
        <v>44</v>
      </c>
      <c r="O124" s="68"/>
      <c r="P124" s="195">
        <f t="shared" si="21"/>
        <v>0</v>
      </c>
      <c r="Q124" s="195">
        <v>0</v>
      </c>
      <c r="R124" s="195">
        <f t="shared" si="22"/>
        <v>0</v>
      </c>
      <c r="S124" s="195">
        <v>0</v>
      </c>
      <c r="T124" s="196">
        <f t="shared" si="23"/>
        <v>0</v>
      </c>
      <c r="U124" s="38"/>
      <c r="V124" s="38"/>
      <c r="W124" s="38"/>
      <c r="X124" s="38"/>
      <c r="Y124" s="38"/>
      <c r="Z124" s="38"/>
      <c r="AA124" s="38"/>
      <c r="AB124" s="38"/>
      <c r="AC124" s="38"/>
      <c r="AD124" s="38"/>
      <c r="AE124" s="38"/>
      <c r="AR124" s="197" t="s">
        <v>537</v>
      </c>
      <c r="AT124" s="197" t="s">
        <v>533</v>
      </c>
      <c r="AU124" s="197" t="s">
        <v>85</v>
      </c>
      <c r="AY124" s="21" t="s">
        <v>525</v>
      </c>
      <c r="BE124" s="198">
        <f t="shared" si="24"/>
        <v>0</v>
      </c>
      <c r="BF124" s="198">
        <f t="shared" si="25"/>
        <v>0</v>
      </c>
      <c r="BG124" s="198">
        <f t="shared" si="26"/>
        <v>0</v>
      </c>
      <c r="BH124" s="198">
        <f t="shared" si="27"/>
        <v>0</v>
      </c>
      <c r="BI124" s="198">
        <f t="shared" si="28"/>
        <v>0</v>
      </c>
      <c r="BJ124" s="21" t="s">
        <v>85</v>
      </c>
      <c r="BK124" s="198">
        <f t="shared" si="29"/>
        <v>0</v>
      </c>
      <c r="BL124" s="21" t="s">
        <v>537</v>
      </c>
      <c r="BM124" s="197" t="s">
        <v>6441</v>
      </c>
    </row>
    <row r="125" spans="1:65" s="2" customFormat="1" ht="16.5" customHeight="1">
      <c r="A125" s="38"/>
      <c r="B125" s="39"/>
      <c r="C125" s="186" t="s">
        <v>945</v>
      </c>
      <c r="D125" s="186" t="s">
        <v>533</v>
      </c>
      <c r="E125" s="187" t="s">
        <v>6442</v>
      </c>
      <c r="F125" s="188" t="s">
        <v>6443</v>
      </c>
      <c r="G125" s="189" t="s">
        <v>641</v>
      </c>
      <c r="H125" s="190">
        <v>1</v>
      </c>
      <c r="I125" s="191"/>
      <c r="J125" s="192">
        <f t="shared" si="20"/>
        <v>0</v>
      </c>
      <c r="K125" s="188" t="s">
        <v>19</v>
      </c>
      <c r="L125" s="43"/>
      <c r="M125" s="193" t="s">
        <v>19</v>
      </c>
      <c r="N125" s="194" t="s">
        <v>44</v>
      </c>
      <c r="O125" s="68"/>
      <c r="P125" s="195">
        <f t="shared" si="21"/>
        <v>0</v>
      </c>
      <c r="Q125" s="195">
        <v>0</v>
      </c>
      <c r="R125" s="195">
        <f t="shared" si="22"/>
        <v>0</v>
      </c>
      <c r="S125" s="195">
        <v>0</v>
      </c>
      <c r="T125" s="196">
        <f t="shared" si="23"/>
        <v>0</v>
      </c>
      <c r="U125" s="38"/>
      <c r="V125" s="38"/>
      <c r="W125" s="38"/>
      <c r="X125" s="38"/>
      <c r="Y125" s="38"/>
      <c r="Z125" s="38"/>
      <c r="AA125" s="38"/>
      <c r="AB125" s="38"/>
      <c r="AC125" s="38"/>
      <c r="AD125" s="38"/>
      <c r="AE125" s="38"/>
      <c r="AR125" s="197" t="s">
        <v>537</v>
      </c>
      <c r="AT125" s="197" t="s">
        <v>533</v>
      </c>
      <c r="AU125" s="197" t="s">
        <v>85</v>
      </c>
      <c r="AY125" s="21" t="s">
        <v>525</v>
      </c>
      <c r="BE125" s="198">
        <f t="shared" si="24"/>
        <v>0</v>
      </c>
      <c r="BF125" s="198">
        <f t="shared" si="25"/>
        <v>0</v>
      </c>
      <c r="BG125" s="198">
        <f t="shared" si="26"/>
        <v>0</v>
      </c>
      <c r="BH125" s="198">
        <f t="shared" si="27"/>
        <v>0</v>
      </c>
      <c r="BI125" s="198">
        <f t="shared" si="28"/>
        <v>0</v>
      </c>
      <c r="BJ125" s="21" t="s">
        <v>85</v>
      </c>
      <c r="BK125" s="198">
        <f t="shared" si="29"/>
        <v>0</v>
      </c>
      <c r="BL125" s="21" t="s">
        <v>537</v>
      </c>
      <c r="BM125" s="197" t="s">
        <v>6444</v>
      </c>
    </row>
    <row r="126" spans="1:65" s="2" customFormat="1" ht="16.5" customHeight="1">
      <c r="A126" s="38"/>
      <c r="B126" s="39"/>
      <c r="C126" s="186" t="s">
        <v>967</v>
      </c>
      <c r="D126" s="186" t="s">
        <v>533</v>
      </c>
      <c r="E126" s="187" t="s">
        <v>6445</v>
      </c>
      <c r="F126" s="188" t="s">
        <v>6130</v>
      </c>
      <c r="G126" s="189" t="s">
        <v>641</v>
      </c>
      <c r="H126" s="190">
        <v>1</v>
      </c>
      <c r="I126" s="191"/>
      <c r="J126" s="192">
        <f t="shared" si="20"/>
        <v>0</v>
      </c>
      <c r="K126" s="188" t="s">
        <v>19</v>
      </c>
      <c r="L126" s="43"/>
      <c r="M126" s="193" t="s">
        <v>19</v>
      </c>
      <c r="N126" s="194" t="s">
        <v>44</v>
      </c>
      <c r="O126" s="68"/>
      <c r="P126" s="195">
        <f t="shared" si="21"/>
        <v>0</v>
      </c>
      <c r="Q126" s="195">
        <v>0</v>
      </c>
      <c r="R126" s="195">
        <f t="shared" si="22"/>
        <v>0</v>
      </c>
      <c r="S126" s="195">
        <v>0</v>
      </c>
      <c r="T126" s="196">
        <f t="shared" si="23"/>
        <v>0</v>
      </c>
      <c r="U126" s="38"/>
      <c r="V126" s="38"/>
      <c r="W126" s="38"/>
      <c r="X126" s="38"/>
      <c r="Y126" s="38"/>
      <c r="Z126" s="38"/>
      <c r="AA126" s="38"/>
      <c r="AB126" s="38"/>
      <c r="AC126" s="38"/>
      <c r="AD126" s="38"/>
      <c r="AE126" s="38"/>
      <c r="AR126" s="197" t="s">
        <v>537</v>
      </c>
      <c r="AT126" s="197" t="s">
        <v>533</v>
      </c>
      <c r="AU126" s="197" t="s">
        <v>85</v>
      </c>
      <c r="AY126" s="21" t="s">
        <v>525</v>
      </c>
      <c r="BE126" s="198">
        <f t="shared" si="24"/>
        <v>0</v>
      </c>
      <c r="BF126" s="198">
        <f t="shared" si="25"/>
        <v>0</v>
      </c>
      <c r="BG126" s="198">
        <f t="shared" si="26"/>
        <v>0</v>
      </c>
      <c r="BH126" s="198">
        <f t="shared" si="27"/>
        <v>0</v>
      </c>
      <c r="BI126" s="198">
        <f t="shared" si="28"/>
        <v>0</v>
      </c>
      <c r="BJ126" s="21" t="s">
        <v>85</v>
      </c>
      <c r="BK126" s="198">
        <f t="shared" si="29"/>
        <v>0</v>
      </c>
      <c r="BL126" s="21" t="s">
        <v>537</v>
      </c>
      <c r="BM126" s="197" t="s">
        <v>6446</v>
      </c>
    </row>
    <row r="127" spans="1:65" s="2" customFormat="1" ht="16.5" customHeight="1">
      <c r="A127" s="38"/>
      <c r="B127" s="39"/>
      <c r="C127" s="186" t="s">
        <v>994</v>
      </c>
      <c r="D127" s="186" t="s">
        <v>533</v>
      </c>
      <c r="E127" s="187" t="s">
        <v>6447</v>
      </c>
      <c r="F127" s="188" t="s">
        <v>6132</v>
      </c>
      <c r="G127" s="189" t="s">
        <v>641</v>
      </c>
      <c r="H127" s="190">
        <v>1</v>
      </c>
      <c r="I127" s="191"/>
      <c r="J127" s="192">
        <f t="shared" si="20"/>
        <v>0</v>
      </c>
      <c r="K127" s="188" t="s">
        <v>19</v>
      </c>
      <c r="L127" s="43"/>
      <c r="M127" s="193" t="s">
        <v>19</v>
      </c>
      <c r="N127" s="194" t="s">
        <v>44</v>
      </c>
      <c r="O127" s="68"/>
      <c r="P127" s="195">
        <f t="shared" si="21"/>
        <v>0</v>
      </c>
      <c r="Q127" s="195">
        <v>0</v>
      </c>
      <c r="R127" s="195">
        <f t="shared" si="22"/>
        <v>0</v>
      </c>
      <c r="S127" s="195">
        <v>0</v>
      </c>
      <c r="T127" s="196">
        <f t="shared" si="23"/>
        <v>0</v>
      </c>
      <c r="U127" s="38"/>
      <c r="V127" s="38"/>
      <c r="W127" s="38"/>
      <c r="X127" s="38"/>
      <c r="Y127" s="38"/>
      <c r="Z127" s="38"/>
      <c r="AA127" s="38"/>
      <c r="AB127" s="38"/>
      <c r="AC127" s="38"/>
      <c r="AD127" s="38"/>
      <c r="AE127" s="38"/>
      <c r="AR127" s="197" t="s">
        <v>537</v>
      </c>
      <c r="AT127" s="197" t="s">
        <v>533</v>
      </c>
      <c r="AU127" s="197" t="s">
        <v>85</v>
      </c>
      <c r="AY127" s="21" t="s">
        <v>525</v>
      </c>
      <c r="BE127" s="198">
        <f t="shared" si="24"/>
        <v>0</v>
      </c>
      <c r="BF127" s="198">
        <f t="shared" si="25"/>
        <v>0</v>
      </c>
      <c r="BG127" s="198">
        <f t="shared" si="26"/>
        <v>0</v>
      </c>
      <c r="BH127" s="198">
        <f t="shared" si="27"/>
        <v>0</v>
      </c>
      <c r="BI127" s="198">
        <f t="shared" si="28"/>
        <v>0</v>
      </c>
      <c r="BJ127" s="21" t="s">
        <v>85</v>
      </c>
      <c r="BK127" s="198">
        <f t="shared" si="29"/>
        <v>0</v>
      </c>
      <c r="BL127" s="21" t="s">
        <v>537</v>
      </c>
      <c r="BM127" s="197" t="s">
        <v>6448</v>
      </c>
    </row>
    <row r="128" spans="1:65" s="12" customFormat="1" ht="22.9" customHeight="1">
      <c r="B128" s="170"/>
      <c r="C128" s="171"/>
      <c r="D128" s="172" t="s">
        <v>71</v>
      </c>
      <c r="E128" s="184" t="s">
        <v>6449</v>
      </c>
      <c r="F128" s="184" t="s">
        <v>6144</v>
      </c>
      <c r="G128" s="171"/>
      <c r="H128" s="171"/>
      <c r="I128" s="174"/>
      <c r="J128" s="185">
        <f>BK128</f>
        <v>0</v>
      </c>
      <c r="K128" s="171"/>
      <c r="L128" s="176"/>
      <c r="M128" s="177"/>
      <c r="N128" s="178"/>
      <c r="O128" s="178"/>
      <c r="P128" s="179">
        <f>SUM(P129:P151)</f>
        <v>0</v>
      </c>
      <c r="Q128" s="178"/>
      <c r="R128" s="179">
        <f>SUM(R129:R151)</f>
        <v>0</v>
      </c>
      <c r="S128" s="178"/>
      <c r="T128" s="180">
        <f>SUM(T129:T151)</f>
        <v>0</v>
      </c>
      <c r="AR128" s="181" t="s">
        <v>79</v>
      </c>
      <c r="AT128" s="182" t="s">
        <v>71</v>
      </c>
      <c r="AU128" s="182" t="s">
        <v>79</v>
      </c>
      <c r="AY128" s="181" t="s">
        <v>525</v>
      </c>
      <c r="BK128" s="183">
        <f>SUM(BK129:BK151)</f>
        <v>0</v>
      </c>
    </row>
    <row r="129" spans="1:65" s="2" customFormat="1" ht="16.5" customHeight="1">
      <c r="A129" s="38"/>
      <c r="B129" s="39"/>
      <c r="C129" s="186" t="s">
        <v>79</v>
      </c>
      <c r="D129" s="186" t="s">
        <v>533</v>
      </c>
      <c r="E129" s="187" t="s">
        <v>6450</v>
      </c>
      <c r="F129" s="188" t="s">
        <v>6176</v>
      </c>
      <c r="G129" s="189" t="s">
        <v>128</v>
      </c>
      <c r="H129" s="190">
        <v>6000</v>
      </c>
      <c r="I129" s="191"/>
      <c r="J129" s="192">
        <f t="shared" ref="J129:J151" si="30">ROUND(I129*H129,2)</f>
        <v>0</v>
      </c>
      <c r="K129" s="188" t="s">
        <v>19</v>
      </c>
      <c r="L129" s="43"/>
      <c r="M129" s="193" t="s">
        <v>19</v>
      </c>
      <c r="N129" s="194" t="s">
        <v>44</v>
      </c>
      <c r="O129" s="68"/>
      <c r="P129" s="195">
        <f t="shared" ref="P129:P151" si="31">O129*H129</f>
        <v>0</v>
      </c>
      <c r="Q129" s="195">
        <v>0</v>
      </c>
      <c r="R129" s="195">
        <f t="shared" ref="R129:R151" si="32">Q129*H129</f>
        <v>0</v>
      </c>
      <c r="S129" s="195">
        <v>0</v>
      </c>
      <c r="T129" s="196">
        <f t="shared" ref="T129:T151" si="33">S129*H129</f>
        <v>0</v>
      </c>
      <c r="U129" s="38"/>
      <c r="V129" s="38"/>
      <c r="W129" s="38"/>
      <c r="X129" s="38"/>
      <c r="Y129" s="38"/>
      <c r="Z129" s="38"/>
      <c r="AA129" s="38"/>
      <c r="AB129" s="38"/>
      <c r="AC129" s="38"/>
      <c r="AD129" s="38"/>
      <c r="AE129" s="38"/>
      <c r="AR129" s="197" t="s">
        <v>537</v>
      </c>
      <c r="AT129" s="197" t="s">
        <v>533</v>
      </c>
      <c r="AU129" s="197" t="s">
        <v>85</v>
      </c>
      <c r="AY129" s="21" t="s">
        <v>525</v>
      </c>
      <c r="BE129" s="198">
        <f t="shared" ref="BE129:BE151" si="34">IF(N129="základní",J129,0)</f>
        <v>0</v>
      </c>
      <c r="BF129" s="198">
        <f t="shared" ref="BF129:BF151" si="35">IF(N129="snížená",J129,0)</f>
        <v>0</v>
      </c>
      <c r="BG129" s="198">
        <f t="shared" ref="BG129:BG151" si="36">IF(N129="zákl. přenesená",J129,0)</f>
        <v>0</v>
      </c>
      <c r="BH129" s="198">
        <f t="shared" ref="BH129:BH151" si="37">IF(N129="sníž. přenesená",J129,0)</f>
        <v>0</v>
      </c>
      <c r="BI129" s="198">
        <f t="shared" ref="BI129:BI151" si="38">IF(N129="nulová",J129,0)</f>
        <v>0</v>
      </c>
      <c r="BJ129" s="21" t="s">
        <v>85</v>
      </c>
      <c r="BK129" s="198">
        <f t="shared" ref="BK129:BK151" si="39">ROUND(I129*H129,2)</f>
        <v>0</v>
      </c>
      <c r="BL129" s="21" t="s">
        <v>537</v>
      </c>
      <c r="BM129" s="197" t="s">
        <v>895</v>
      </c>
    </row>
    <row r="130" spans="1:65" s="2" customFormat="1" ht="16.5" customHeight="1">
      <c r="A130" s="38"/>
      <c r="B130" s="39"/>
      <c r="C130" s="186" t="s">
        <v>85</v>
      </c>
      <c r="D130" s="186" t="s">
        <v>533</v>
      </c>
      <c r="E130" s="187" t="s">
        <v>6451</v>
      </c>
      <c r="F130" s="188" t="s">
        <v>6178</v>
      </c>
      <c r="G130" s="189" t="s">
        <v>128</v>
      </c>
      <c r="H130" s="190">
        <v>3500</v>
      </c>
      <c r="I130" s="191"/>
      <c r="J130" s="192">
        <f t="shared" si="30"/>
        <v>0</v>
      </c>
      <c r="K130" s="188" t="s">
        <v>19</v>
      </c>
      <c r="L130" s="43"/>
      <c r="M130" s="193" t="s">
        <v>19</v>
      </c>
      <c r="N130" s="194" t="s">
        <v>44</v>
      </c>
      <c r="O130" s="68"/>
      <c r="P130" s="195">
        <f t="shared" si="31"/>
        <v>0</v>
      </c>
      <c r="Q130" s="195">
        <v>0</v>
      </c>
      <c r="R130" s="195">
        <f t="shared" si="32"/>
        <v>0</v>
      </c>
      <c r="S130" s="195">
        <v>0</v>
      </c>
      <c r="T130" s="196">
        <f t="shared" si="33"/>
        <v>0</v>
      </c>
      <c r="U130" s="38"/>
      <c r="V130" s="38"/>
      <c r="W130" s="38"/>
      <c r="X130" s="38"/>
      <c r="Y130" s="38"/>
      <c r="Z130" s="38"/>
      <c r="AA130" s="38"/>
      <c r="AB130" s="38"/>
      <c r="AC130" s="38"/>
      <c r="AD130" s="38"/>
      <c r="AE130" s="38"/>
      <c r="AR130" s="197" t="s">
        <v>537</v>
      </c>
      <c r="AT130" s="197" t="s">
        <v>533</v>
      </c>
      <c r="AU130" s="197" t="s">
        <v>85</v>
      </c>
      <c r="AY130" s="21" t="s">
        <v>525</v>
      </c>
      <c r="BE130" s="198">
        <f t="shared" si="34"/>
        <v>0</v>
      </c>
      <c r="BF130" s="198">
        <f t="shared" si="35"/>
        <v>0</v>
      </c>
      <c r="BG130" s="198">
        <f t="shared" si="36"/>
        <v>0</v>
      </c>
      <c r="BH130" s="198">
        <f t="shared" si="37"/>
        <v>0</v>
      </c>
      <c r="BI130" s="198">
        <f t="shared" si="38"/>
        <v>0</v>
      </c>
      <c r="BJ130" s="21" t="s">
        <v>85</v>
      </c>
      <c r="BK130" s="198">
        <f t="shared" si="39"/>
        <v>0</v>
      </c>
      <c r="BL130" s="21" t="s">
        <v>537</v>
      </c>
      <c r="BM130" s="197" t="s">
        <v>907</v>
      </c>
    </row>
    <row r="131" spans="1:65" s="2" customFormat="1" ht="16.5" customHeight="1">
      <c r="A131" s="38"/>
      <c r="B131" s="39"/>
      <c r="C131" s="186" t="s">
        <v>573</v>
      </c>
      <c r="D131" s="186" t="s">
        <v>533</v>
      </c>
      <c r="E131" s="187" t="s">
        <v>6452</v>
      </c>
      <c r="F131" s="188" t="s">
        <v>6453</v>
      </c>
      <c r="G131" s="189" t="s">
        <v>128</v>
      </c>
      <c r="H131" s="190">
        <v>400</v>
      </c>
      <c r="I131" s="191"/>
      <c r="J131" s="192">
        <f t="shared" si="30"/>
        <v>0</v>
      </c>
      <c r="K131" s="188" t="s">
        <v>19</v>
      </c>
      <c r="L131" s="43"/>
      <c r="M131" s="193" t="s">
        <v>19</v>
      </c>
      <c r="N131" s="194" t="s">
        <v>44</v>
      </c>
      <c r="O131" s="68"/>
      <c r="P131" s="195">
        <f t="shared" si="31"/>
        <v>0</v>
      </c>
      <c r="Q131" s="195">
        <v>0</v>
      </c>
      <c r="R131" s="195">
        <f t="shared" si="32"/>
        <v>0</v>
      </c>
      <c r="S131" s="195">
        <v>0</v>
      </c>
      <c r="T131" s="196">
        <f t="shared" si="33"/>
        <v>0</v>
      </c>
      <c r="U131" s="38"/>
      <c r="V131" s="38"/>
      <c r="W131" s="38"/>
      <c r="X131" s="38"/>
      <c r="Y131" s="38"/>
      <c r="Z131" s="38"/>
      <c r="AA131" s="38"/>
      <c r="AB131" s="38"/>
      <c r="AC131" s="38"/>
      <c r="AD131" s="38"/>
      <c r="AE131" s="38"/>
      <c r="AR131" s="197" t="s">
        <v>537</v>
      </c>
      <c r="AT131" s="197" t="s">
        <v>533</v>
      </c>
      <c r="AU131" s="197" t="s">
        <v>85</v>
      </c>
      <c r="AY131" s="21" t="s">
        <v>525</v>
      </c>
      <c r="BE131" s="198">
        <f t="shared" si="34"/>
        <v>0</v>
      </c>
      <c r="BF131" s="198">
        <f t="shared" si="35"/>
        <v>0</v>
      </c>
      <c r="BG131" s="198">
        <f t="shared" si="36"/>
        <v>0</v>
      </c>
      <c r="BH131" s="198">
        <f t="shared" si="37"/>
        <v>0</v>
      </c>
      <c r="BI131" s="198">
        <f t="shared" si="38"/>
        <v>0</v>
      </c>
      <c r="BJ131" s="21" t="s">
        <v>85</v>
      </c>
      <c r="BK131" s="198">
        <f t="shared" si="39"/>
        <v>0</v>
      </c>
      <c r="BL131" s="21" t="s">
        <v>537</v>
      </c>
      <c r="BM131" s="197" t="s">
        <v>918</v>
      </c>
    </row>
    <row r="132" spans="1:65" s="2" customFormat="1" ht="16.5" customHeight="1">
      <c r="A132" s="38"/>
      <c r="B132" s="39"/>
      <c r="C132" s="186" t="s">
        <v>537</v>
      </c>
      <c r="D132" s="186" t="s">
        <v>533</v>
      </c>
      <c r="E132" s="187" t="s">
        <v>6454</v>
      </c>
      <c r="F132" s="188" t="s">
        <v>6186</v>
      </c>
      <c r="G132" s="189" t="s">
        <v>5219</v>
      </c>
      <c r="H132" s="190">
        <v>30</v>
      </c>
      <c r="I132" s="191"/>
      <c r="J132" s="192">
        <f t="shared" si="30"/>
        <v>0</v>
      </c>
      <c r="K132" s="188" t="s">
        <v>19</v>
      </c>
      <c r="L132" s="43"/>
      <c r="M132" s="193" t="s">
        <v>19</v>
      </c>
      <c r="N132" s="194" t="s">
        <v>44</v>
      </c>
      <c r="O132" s="68"/>
      <c r="P132" s="195">
        <f t="shared" si="31"/>
        <v>0</v>
      </c>
      <c r="Q132" s="195">
        <v>0</v>
      </c>
      <c r="R132" s="195">
        <f t="shared" si="32"/>
        <v>0</v>
      </c>
      <c r="S132" s="195">
        <v>0</v>
      </c>
      <c r="T132" s="196">
        <f t="shared" si="33"/>
        <v>0</v>
      </c>
      <c r="U132" s="38"/>
      <c r="V132" s="38"/>
      <c r="W132" s="38"/>
      <c r="X132" s="38"/>
      <c r="Y132" s="38"/>
      <c r="Z132" s="38"/>
      <c r="AA132" s="38"/>
      <c r="AB132" s="38"/>
      <c r="AC132" s="38"/>
      <c r="AD132" s="38"/>
      <c r="AE132" s="38"/>
      <c r="AR132" s="197" t="s">
        <v>537</v>
      </c>
      <c r="AT132" s="197" t="s">
        <v>533</v>
      </c>
      <c r="AU132" s="197" t="s">
        <v>85</v>
      </c>
      <c r="AY132" s="21" t="s">
        <v>525</v>
      </c>
      <c r="BE132" s="198">
        <f t="shared" si="34"/>
        <v>0</v>
      </c>
      <c r="BF132" s="198">
        <f t="shared" si="35"/>
        <v>0</v>
      </c>
      <c r="BG132" s="198">
        <f t="shared" si="36"/>
        <v>0</v>
      </c>
      <c r="BH132" s="198">
        <f t="shared" si="37"/>
        <v>0</v>
      </c>
      <c r="BI132" s="198">
        <f t="shared" si="38"/>
        <v>0</v>
      </c>
      <c r="BJ132" s="21" t="s">
        <v>85</v>
      </c>
      <c r="BK132" s="198">
        <f t="shared" si="39"/>
        <v>0</v>
      </c>
      <c r="BL132" s="21" t="s">
        <v>537</v>
      </c>
      <c r="BM132" s="197" t="s">
        <v>945</v>
      </c>
    </row>
    <row r="133" spans="1:65" s="2" customFormat="1" ht="16.5" customHeight="1">
      <c r="A133" s="38"/>
      <c r="B133" s="39"/>
      <c r="C133" s="186" t="s">
        <v>646</v>
      </c>
      <c r="D133" s="186" t="s">
        <v>533</v>
      </c>
      <c r="E133" s="187" t="s">
        <v>6455</v>
      </c>
      <c r="F133" s="188" t="s">
        <v>6188</v>
      </c>
      <c r="G133" s="189" t="s">
        <v>5219</v>
      </c>
      <c r="H133" s="190">
        <v>80</v>
      </c>
      <c r="I133" s="191"/>
      <c r="J133" s="192">
        <f t="shared" si="30"/>
        <v>0</v>
      </c>
      <c r="K133" s="188" t="s">
        <v>19</v>
      </c>
      <c r="L133" s="43"/>
      <c r="M133" s="193" t="s">
        <v>19</v>
      </c>
      <c r="N133" s="194" t="s">
        <v>44</v>
      </c>
      <c r="O133" s="68"/>
      <c r="P133" s="195">
        <f t="shared" si="31"/>
        <v>0</v>
      </c>
      <c r="Q133" s="195">
        <v>0</v>
      </c>
      <c r="R133" s="195">
        <f t="shared" si="32"/>
        <v>0</v>
      </c>
      <c r="S133" s="195">
        <v>0</v>
      </c>
      <c r="T133" s="196">
        <f t="shared" si="33"/>
        <v>0</v>
      </c>
      <c r="U133" s="38"/>
      <c r="V133" s="38"/>
      <c r="W133" s="38"/>
      <c r="X133" s="38"/>
      <c r="Y133" s="38"/>
      <c r="Z133" s="38"/>
      <c r="AA133" s="38"/>
      <c r="AB133" s="38"/>
      <c r="AC133" s="38"/>
      <c r="AD133" s="38"/>
      <c r="AE133" s="38"/>
      <c r="AR133" s="197" t="s">
        <v>537</v>
      </c>
      <c r="AT133" s="197" t="s">
        <v>533</v>
      </c>
      <c r="AU133" s="197" t="s">
        <v>85</v>
      </c>
      <c r="AY133" s="21" t="s">
        <v>525</v>
      </c>
      <c r="BE133" s="198">
        <f t="shared" si="34"/>
        <v>0</v>
      </c>
      <c r="BF133" s="198">
        <f t="shared" si="35"/>
        <v>0</v>
      </c>
      <c r="BG133" s="198">
        <f t="shared" si="36"/>
        <v>0</v>
      </c>
      <c r="BH133" s="198">
        <f t="shared" si="37"/>
        <v>0</v>
      </c>
      <c r="BI133" s="198">
        <f t="shared" si="38"/>
        <v>0</v>
      </c>
      <c r="BJ133" s="21" t="s">
        <v>85</v>
      </c>
      <c r="BK133" s="198">
        <f t="shared" si="39"/>
        <v>0</v>
      </c>
      <c r="BL133" s="21" t="s">
        <v>537</v>
      </c>
      <c r="BM133" s="197" t="s">
        <v>994</v>
      </c>
    </row>
    <row r="134" spans="1:65" s="2" customFormat="1" ht="16.5" customHeight="1">
      <c r="A134" s="38"/>
      <c r="B134" s="39"/>
      <c r="C134" s="186" t="s">
        <v>645</v>
      </c>
      <c r="D134" s="186" t="s">
        <v>533</v>
      </c>
      <c r="E134" s="187" t="s">
        <v>6456</v>
      </c>
      <c r="F134" s="188" t="s">
        <v>6457</v>
      </c>
      <c r="G134" s="189" t="s">
        <v>128</v>
      </c>
      <c r="H134" s="190">
        <v>160</v>
      </c>
      <c r="I134" s="191"/>
      <c r="J134" s="192">
        <f t="shared" si="30"/>
        <v>0</v>
      </c>
      <c r="K134" s="188" t="s">
        <v>19</v>
      </c>
      <c r="L134" s="43"/>
      <c r="M134" s="193" t="s">
        <v>19</v>
      </c>
      <c r="N134" s="194" t="s">
        <v>44</v>
      </c>
      <c r="O134" s="68"/>
      <c r="P134" s="195">
        <f t="shared" si="31"/>
        <v>0</v>
      </c>
      <c r="Q134" s="195">
        <v>0</v>
      </c>
      <c r="R134" s="195">
        <f t="shared" si="32"/>
        <v>0</v>
      </c>
      <c r="S134" s="195">
        <v>0</v>
      </c>
      <c r="T134" s="196">
        <f t="shared" si="33"/>
        <v>0</v>
      </c>
      <c r="U134" s="38"/>
      <c r="V134" s="38"/>
      <c r="W134" s="38"/>
      <c r="X134" s="38"/>
      <c r="Y134" s="38"/>
      <c r="Z134" s="38"/>
      <c r="AA134" s="38"/>
      <c r="AB134" s="38"/>
      <c r="AC134" s="38"/>
      <c r="AD134" s="38"/>
      <c r="AE134" s="38"/>
      <c r="AR134" s="197" t="s">
        <v>537</v>
      </c>
      <c r="AT134" s="197" t="s">
        <v>533</v>
      </c>
      <c r="AU134" s="197" t="s">
        <v>85</v>
      </c>
      <c r="AY134" s="21" t="s">
        <v>525</v>
      </c>
      <c r="BE134" s="198">
        <f t="shared" si="34"/>
        <v>0</v>
      </c>
      <c r="BF134" s="198">
        <f t="shared" si="35"/>
        <v>0</v>
      </c>
      <c r="BG134" s="198">
        <f t="shared" si="36"/>
        <v>0</v>
      </c>
      <c r="BH134" s="198">
        <f t="shared" si="37"/>
        <v>0</v>
      </c>
      <c r="BI134" s="198">
        <f t="shared" si="38"/>
        <v>0</v>
      </c>
      <c r="BJ134" s="21" t="s">
        <v>85</v>
      </c>
      <c r="BK134" s="198">
        <f t="shared" si="39"/>
        <v>0</v>
      </c>
      <c r="BL134" s="21" t="s">
        <v>537</v>
      </c>
      <c r="BM134" s="197" t="s">
        <v>1011</v>
      </c>
    </row>
    <row r="135" spans="1:65" s="2" customFormat="1" ht="16.5" customHeight="1">
      <c r="A135" s="38"/>
      <c r="B135" s="39"/>
      <c r="C135" s="186" t="s">
        <v>645</v>
      </c>
      <c r="D135" s="186" t="s">
        <v>533</v>
      </c>
      <c r="E135" s="187" t="s">
        <v>6458</v>
      </c>
      <c r="F135" s="188" t="s">
        <v>6459</v>
      </c>
      <c r="G135" s="189" t="s">
        <v>128</v>
      </c>
      <c r="H135" s="190">
        <v>25</v>
      </c>
      <c r="I135" s="191"/>
      <c r="J135" s="192">
        <f t="shared" si="30"/>
        <v>0</v>
      </c>
      <c r="K135" s="188" t="s">
        <v>19</v>
      </c>
      <c r="L135" s="43"/>
      <c r="M135" s="193" t="s">
        <v>19</v>
      </c>
      <c r="N135" s="194" t="s">
        <v>44</v>
      </c>
      <c r="O135" s="68"/>
      <c r="P135" s="195">
        <f t="shared" si="31"/>
        <v>0</v>
      </c>
      <c r="Q135" s="195">
        <v>0</v>
      </c>
      <c r="R135" s="195">
        <f t="shared" si="32"/>
        <v>0</v>
      </c>
      <c r="S135" s="195">
        <v>0</v>
      </c>
      <c r="T135" s="196">
        <f t="shared" si="33"/>
        <v>0</v>
      </c>
      <c r="U135" s="38"/>
      <c r="V135" s="38"/>
      <c r="W135" s="38"/>
      <c r="X135" s="38"/>
      <c r="Y135" s="38"/>
      <c r="Z135" s="38"/>
      <c r="AA135" s="38"/>
      <c r="AB135" s="38"/>
      <c r="AC135" s="38"/>
      <c r="AD135" s="38"/>
      <c r="AE135" s="38"/>
      <c r="AR135" s="197" t="s">
        <v>537</v>
      </c>
      <c r="AT135" s="197" t="s">
        <v>533</v>
      </c>
      <c r="AU135" s="197" t="s">
        <v>85</v>
      </c>
      <c r="AY135" s="21" t="s">
        <v>525</v>
      </c>
      <c r="BE135" s="198">
        <f t="shared" si="34"/>
        <v>0</v>
      </c>
      <c r="BF135" s="198">
        <f t="shared" si="35"/>
        <v>0</v>
      </c>
      <c r="BG135" s="198">
        <f t="shared" si="36"/>
        <v>0</v>
      </c>
      <c r="BH135" s="198">
        <f t="shared" si="37"/>
        <v>0</v>
      </c>
      <c r="BI135" s="198">
        <f t="shared" si="38"/>
        <v>0</v>
      </c>
      <c r="BJ135" s="21" t="s">
        <v>85</v>
      </c>
      <c r="BK135" s="198">
        <f t="shared" si="39"/>
        <v>0</v>
      </c>
      <c r="BL135" s="21" t="s">
        <v>537</v>
      </c>
      <c r="BM135" s="197" t="s">
        <v>1023</v>
      </c>
    </row>
    <row r="136" spans="1:65" s="2" customFormat="1" ht="16.5" customHeight="1">
      <c r="A136" s="38"/>
      <c r="B136" s="39"/>
      <c r="C136" s="186" t="s">
        <v>671</v>
      </c>
      <c r="D136" s="186" t="s">
        <v>533</v>
      </c>
      <c r="E136" s="187" t="s">
        <v>6460</v>
      </c>
      <c r="F136" s="188" t="s">
        <v>6461</v>
      </c>
      <c r="G136" s="189" t="s">
        <v>5219</v>
      </c>
      <c r="H136" s="190">
        <v>160</v>
      </c>
      <c r="I136" s="191"/>
      <c r="J136" s="192">
        <f t="shared" si="30"/>
        <v>0</v>
      </c>
      <c r="K136" s="188" t="s">
        <v>19</v>
      </c>
      <c r="L136" s="43"/>
      <c r="M136" s="193" t="s">
        <v>19</v>
      </c>
      <c r="N136" s="194" t="s">
        <v>44</v>
      </c>
      <c r="O136" s="68"/>
      <c r="P136" s="195">
        <f t="shared" si="31"/>
        <v>0</v>
      </c>
      <c r="Q136" s="195">
        <v>0</v>
      </c>
      <c r="R136" s="195">
        <f t="shared" si="32"/>
        <v>0</v>
      </c>
      <c r="S136" s="195">
        <v>0</v>
      </c>
      <c r="T136" s="196">
        <f t="shared" si="33"/>
        <v>0</v>
      </c>
      <c r="U136" s="38"/>
      <c r="V136" s="38"/>
      <c r="W136" s="38"/>
      <c r="X136" s="38"/>
      <c r="Y136" s="38"/>
      <c r="Z136" s="38"/>
      <c r="AA136" s="38"/>
      <c r="AB136" s="38"/>
      <c r="AC136" s="38"/>
      <c r="AD136" s="38"/>
      <c r="AE136" s="38"/>
      <c r="AR136" s="197" t="s">
        <v>537</v>
      </c>
      <c r="AT136" s="197" t="s">
        <v>533</v>
      </c>
      <c r="AU136" s="197" t="s">
        <v>85</v>
      </c>
      <c r="AY136" s="21" t="s">
        <v>525</v>
      </c>
      <c r="BE136" s="198">
        <f t="shared" si="34"/>
        <v>0</v>
      </c>
      <c r="BF136" s="198">
        <f t="shared" si="35"/>
        <v>0</v>
      </c>
      <c r="BG136" s="198">
        <f t="shared" si="36"/>
        <v>0</v>
      </c>
      <c r="BH136" s="198">
        <f t="shared" si="37"/>
        <v>0</v>
      </c>
      <c r="BI136" s="198">
        <f t="shared" si="38"/>
        <v>0</v>
      </c>
      <c r="BJ136" s="21" t="s">
        <v>85</v>
      </c>
      <c r="BK136" s="198">
        <f t="shared" si="39"/>
        <v>0</v>
      </c>
      <c r="BL136" s="21" t="s">
        <v>537</v>
      </c>
      <c r="BM136" s="197" t="s">
        <v>1039</v>
      </c>
    </row>
    <row r="137" spans="1:65" s="2" customFormat="1" ht="16.5" customHeight="1">
      <c r="A137" s="38"/>
      <c r="B137" s="39"/>
      <c r="C137" s="186" t="s">
        <v>674</v>
      </c>
      <c r="D137" s="186" t="s">
        <v>533</v>
      </c>
      <c r="E137" s="187" t="s">
        <v>6462</v>
      </c>
      <c r="F137" s="188" t="s">
        <v>6463</v>
      </c>
      <c r="G137" s="189" t="s">
        <v>5219</v>
      </c>
      <c r="H137" s="190">
        <v>1</v>
      </c>
      <c r="I137" s="191"/>
      <c r="J137" s="192">
        <f t="shared" si="30"/>
        <v>0</v>
      </c>
      <c r="K137" s="188" t="s">
        <v>19</v>
      </c>
      <c r="L137" s="43"/>
      <c r="M137" s="193" t="s">
        <v>19</v>
      </c>
      <c r="N137" s="194" t="s">
        <v>44</v>
      </c>
      <c r="O137" s="68"/>
      <c r="P137" s="195">
        <f t="shared" si="31"/>
        <v>0</v>
      </c>
      <c r="Q137" s="195">
        <v>0</v>
      </c>
      <c r="R137" s="195">
        <f t="shared" si="32"/>
        <v>0</v>
      </c>
      <c r="S137" s="195">
        <v>0</v>
      </c>
      <c r="T137" s="196">
        <f t="shared" si="33"/>
        <v>0</v>
      </c>
      <c r="U137" s="38"/>
      <c r="V137" s="38"/>
      <c r="W137" s="38"/>
      <c r="X137" s="38"/>
      <c r="Y137" s="38"/>
      <c r="Z137" s="38"/>
      <c r="AA137" s="38"/>
      <c r="AB137" s="38"/>
      <c r="AC137" s="38"/>
      <c r="AD137" s="38"/>
      <c r="AE137" s="38"/>
      <c r="AR137" s="197" t="s">
        <v>537</v>
      </c>
      <c r="AT137" s="197" t="s">
        <v>533</v>
      </c>
      <c r="AU137" s="197" t="s">
        <v>85</v>
      </c>
      <c r="AY137" s="21" t="s">
        <v>525</v>
      </c>
      <c r="BE137" s="198">
        <f t="shared" si="34"/>
        <v>0</v>
      </c>
      <c r="BF137" s="198">
        <f t="shared" si="35"/>
        <v>0</v>
      </c>
      <c r="BG137" s="198">
        <f t="shared" si="36"/>
        <v>0</v>
      </c>
      <c r="BH137" s="198">
        <f t="shared" si="37"/>
        <v>0</v>
      </c>
      <c r="BI137" s="198">
        <f t="shared" si="38"/>
        <v>0</v>
      </c>
      <c r="BJ137" s="21" t="s">
        <v>85</v>
      </c>
      <c r="BK137" s="198">
        <f t="shared" si="39"/>
        <v>0</v>
      </c>
      <c r="BL137" s="21" t="s">
        <v>537</v>
      </c>
      <c r="BM137" s="197" t="s">
        <v>1052</v>
      </c>
    </row>
    <row r="138" spans="1:65" s="2" customFormat="1" ht="16.5" customHeight="1">
      <c r="A138" s="38"/>
      <c r="B138" s="39"/>
      <c r="C138" s="186" t="s">
        <v>8</v>
      </c>
      <c r="D138" s="186" t="s">
        <v>533</v>
      </c>
      <c r="E138" s="187" t="s">
        <v>6464</v>
      </c>
      <c r="F138" s="188" t="s">
        <v>6465</v>
      </c>
      <c r="G138" s="189" t="s">
        <v>5219</v>
      </c>
      <c r="H138" s="190">
        <v>2</v>
      </c>
      <c r="I138" s="191"/>
      <c r="J138" s="192">
        <f t="shared" si="30"/>
        <v>0</v>
      </c>
      <c r="K138" s="188" t="s">
        <v>19</v>
      </c>
      <c r="L138" s="43"/>
      <c r="M138" s="193" t="s">
        <v>19</v>
      </c>
      <c r="N138" s="194" t="s">
        <v>44</v>
      </c>
      <c r="O138" s="68"/>
      <c r="P138" s="195">
        <f t="shared" si="31"/>
        <v>0</v>
      </c>
      <c r="Q138" s="195">
        <v>0</v>
      </c>
      <c r="R138" s="195">
        <f t="shared" si="32"/>
        <v>0</v>
      </c>
      <c r="S138" s="195">
        <v>0</v>
      </c>
      <c r="T138" s="196">
        <f t="shared" si="33"/>
        <v>0</v>
      </c>
      <c r="U138" s="38"/>
      <c r="V138" s="38"/>
      <c r="W138" s="38"/>
      <c r="X138" s="38"/>
      <c r="Y138" s="38"/>
      <c r="Z138" s="38"/>
      <c r="AA138" s="38"/>
      <c r="AB138" s="38"/>
      <c r="AC138" s="38"/>
      <c r="AD138" s="38"/>
      <c r="AE138" s="38"/>
      <c r="AR138" s="197" t="s">
        <v>537</v>
      </c>
      <c r="AT138" s="197" t="s">
        <v>533</v>
      </c>
      <c r="AU138" s="197" t="s">
        <v>85</v>
      </c>
      <c r="AY138" s="21" t="s">
        <v>525</v>
      </c>
      <c r="BE138" s="198">
        <f t="shared" si="34"/>
        <v>0</v>
      </c>
      <c r="BF138" s="198">
        <f t="shared" si="35"/>
        <v>0</v>
      </c>
      <c r="BG138" s="198">
        <f t="shared" si="36"/>
        <v>0</v>
      </c>
      <c r="BH138" s="198">
        <f t="shared" si="37"/>
        <v>0</v>
      </c>
      <c r="BI138" s="198">
        <f t="shared" si="38"/>
        <v>0</v>
      </c>
      <c r="BJ138" s="21" t="s">
        <v>85</v>
      </c>
      <c r="BK138" s="198">
        <f t="shared" si="39"/>
        <v>0</v>
      </c>
      <c r="BL138" s="21" t="s">
        <v>537</v>
      </c>
      <c r="BM138" s="197" t="s">
        <v>1063</v>
      </c>
    </row>
    <row r="139" spans="1:65" s="2" customFormat="1" ht="16.5" customHeight="1">
      <c r="A139" s="38"/>
      <c r="B139" s="39"/>
      <c r="C139" s="186" t="s">
        <v>753</v>
      </c>
      <c r="D139" s="186" t="s">
        <v>533</v>
      </c>
      <c r="E139" s="187" t="s">
        <v>6466</v>
      </c>
      <c r="F139" s="188" t="s">
        <v>6467</v>
      </c>
      <c r="G139" s="189" t="s">
        <v>5219</v>
      </c>
      <c r="H139" s="190">
        <v>42</v>
      </c>
      <c r="I139" s="191"/>
      <c r="J139" s="192">
        <f t="shared" si="30"/>
        <v>0</v>
      </c>
      <c r="K139" s="188" t="s">
        <v>19</v>
      </c>
      <c r="L139" s="43"/>
      <c r="M139" s="193" t="s">
        <v>19</v>
      </c>
      <c r="N139" s="194" t="s">
        <v>44</v>
      </c>
      <c r="O139" s="68"/>
      <c r="P139" s="195">
        <f t="shared" si="31"/>
        <v>0</v>
      </c>
      <c r="Q139" s="195">
        <v>0</v>
      </c>
      <c r="R139" s="195">
        <f t="shared" si="32"/>
        <v>0</v>
      </c>
      <c r="S139" s="195">
        <v>0</v>
      </c>
      <c r="T139" s="196">
        <f t="shared" si="33"/>
        <v>0</v>
      </c>
      <c r="U139" s="38"/>
      <c r="V139" s="38"/>
      <c r="W139" s="38"/>
      <c r="X139" s="38"/>
      <c r="Y139" s="38"/>
      <c r="Z139" s="38"/>
      <c r="AA139" s="38"/>
      <c r="AB139" s="38"/>
      <c r="AC139" s="38"/>
      <c r="AD139" s="38"/>
      <c r="AE139" s="38"/>
      <c r="AR139" s="197" t="s">
        <v>537</v>
      </c>
      <c r="AT139" s="197" t="s">
        <v>533</v>
      </c>
      <c r="AU139" s="197" t="s">
        <v>85</v>
      </c>
      <c r="AY139" s="21" t="s">
        <v>525</v>
      </c>
      <c r="BE139" s="198">
        <f t="shared" si="34"/>
        <v>0</v>
      </c>
      <c r="BF139" s="198">
        <f t="shared" si="35"/>
        <v>0</v>
      </c>
      <c r="BG139" s="198">
        <f t="shared" si="36"/>
        <v>0</v>
      </c>
      <c r="BH139" s="198">
        <f t="shared" si="37"/>
        <v>0</v>
      </c>
      <c r="BI139" s="198">
        <f t="shared" si="38"/>
        <v>0</v>
      </c>
      <c r="BJ139" s="21" t="s">
        <v>85</v>
      </c>
      <c r="BK139" s="198">
        <f t="shared" si="39"/>
        <v>0</v>
      </c>
      <c r="BL139" s="21" t="s">
        <v>537</v>
      </c>
      <c r="BM139" s="197" t="s">
        <v>1076</v>
      </c>
    </row>
    <row r="140" spans="1:65" s="2" customFormat="1" ht="16.5" customHeight="1">
      <c r="A140" s="38"/>
      <c r="B140" s="39"/>
      <c r="C140" s="186" t="s">
        <v>659</v>
      </c>
      <c r="D140" s="186" t="s">
        <v>533</v>
      </c>
      <c r="E140" s="187" t="s">
        <v>6468</v>
      </c>
      <c r="F140" s="188" t="s">
        <v>6469</v>
      </c>
      <c r="G140" s="189" t="s">
        <v>5219</v>
      </c>
      <c r="H140" s="190">
        <v>16</v>
      </c>
      <c r="I140" s="191"/>
      <c r="J140" s="192">
        <f t="shared" si="30"/>
        <v>0</v>
      </c>
      <c r="K140" s="188" t="s">
        <v>19</v>
      </c>
      <c r="L140" s="43"/>
      <c r="M140" s="193" t="s">
        <v>19</v>
      </c>
      <c r="N140" s="194" t="s">
        <v>44</v>
      </c>
      <c r="O140" s="68"/>
      <c r="P140" s="195">
        <f t="shared" si="31"/>
        <v>0</v>
      </c>
      <c r="Q140" s="195">
        <v>0</v>
      </c>
      <c r="R140" s="195">
        <f t="shared" si="32"/>
        <v>0</v>
      </c>
      <c r="S140" s="195">
        <v>0</v>
      </c>
      <c r="T140" s="196">
        <f t="shared" si="33"/>
        <v>0</v>
      </c>
      <c r="U140" s="38"/>
      <c r="V140" s="38"/>
      <c r="W140" s="38"/>
      <c r="X140" s="38"/>
      <c r="Y140" s="38"/>
      <c r="Z140" s="38"/>
      <c r="AA140" s="38"/>
      <c r="AB140" s="38"/>
      <c r="AC140" s="38"/>
      <c r="AD140" s="38"/>
      <c r="AE140" s="38"/>
      <c r="AR140" s="197" t="s">
        <v>537</v>
      </c>
      <c r="AT140" s="197" t="s">
        <v>533</v>
      </c>
      <c r="AU140" s="197" t="s">
        <v>85</v>
      </c>
      <c r="AY140" s="21" t="s">
        <v>525</v>
      </c>
      <c r="BE140" s="198">
        <f t="shared" si="34"/>
        <v>0</v>
      </c>
      <c r="BF140" s="198">
        <f t="shared" si="35"/>
        <v>0</v>
      </c>
      <c r="BG140" s="198">
        <f t="shared" si="36"/>
        <v>0</v>
      </c>
      <c r="BH140" s="198">
        <f t="shared" si="37"/>
        <v>0</v>
      </c>
      <c r="BI140" s="198">
        <f t="shared" si="38"/>
        <v>0</v>
      </c>
      <c r="BJ140" s="21" t="s">
        <v>85</v>
      </c>
      <c r="BK140" s="198">
        <f t="shared" si="39"/>
        <v>0</v>
      </c>
      <c r="BL140" s="21" t="s">
        <v>537</v>
      </c>
      <c r="BM140" s="197" t="s">
        <v>1092</v>
      </c>
    </row>
    <row r="141" spans="1:65" s="2" customFormat="1" ht="16.5" customHeight="1">
      <c r="A141" s="38"/>
      <c r="B141" s="39"/>
      <c r="C141" s="186" t="s">
        <v>7</v>
      </c>
      <c r="D141" s="186" t="s">
        <v>533</v>
      </c>
      <c r="E141" s="187" t="s">
        <v>6470</v>
      </c>
      <c r="F141" s="188" t="s">
        <v>6471</v>
      </c>
      <c r="G141" s="189" t="s">
        <v>5219</v>
      </c>
      <c r="H141" s="190">
        <v>31</v>
      </c>
      <c r="I141" s="191"/>
      <c r="J141" s="192">
        <f t="shared" si="30"/>
        <v>0</v>
      </c>
      <c r="K141" s="188" t="s">
        <v>19</v>
      </c>
      <c r="L141" s="43"/>
      <c r="M141" s="193" t="s">
        <v>19</v>
      </c>
      <c r="N141" s="194" t="s">
        <v>44</v>
      </c>
      <c r="O141" s="68"/>
      <c r="P141" s="195">
        <f t="shared" si="31"/>
        <v>0</v>
      </c>
      <c r="Q141" s="195">
        <v>0</v>
      </c>
      <c r="R141" s="195">
        <f t="shared" si="32"/>
        <v>0</v>
      </c>
      <c r="S141" s="195">
        <v>0</v>
      </c>
      <c r="T141" s="196">
        <f t="shared" si="33"/>
        <v>0</v>
      </c>
      <c r="U141" s="38"/>
      <c r="V141" s="38"/>
      <c r="W141" s="38"/>
      <c r="X141" s="38"/>
      <c r="Y141" s="38"/>
      <c r="Z141" s="38"/>
      <c r="AA141" s="38"/>
      <c r="AB141" s="38"/>
      <c r="AC141" s="38"/>
      <c r="AD141" s="38"/>
      <c r="AE141" s="38"/>
      <c r="AR141" s="197" t="s">
        <v>537</v>
      </c>
      <c r="AT141" s="197" t="s">
        <v>533</v>
      </c>
      <c r="AU141" s="197" t="s">
        <v>85</v>
      </c>
      <c r="AY141" s="21" t="s">
        <v>525</v>
      </c>
      <c r="BE141" s="198">
        <f t="shared" si="34"/>
        <v>0</v>
      </c>
      <c r="BF141" s="198">
        <f t="shared" si="35"/>
        <v>0</v>
      </c>
      <c r="BG141" s="198">
        <f t="shared" si="36"/>
        <v>0</v>
      </c>
      <c r="BH141" s="198">
        <f t="shared" si="37"/>
        <v>0</v>
      </c>
      <c r="BI141" s="198">
        <f t="shared" si="38"/>
        <v>0</v>
      </c>
      <c r="BJ141" s="21" t="s">
        <v>85</v>
      </c>
      <c r="BK141" s="198">
        <f t="shared" si="39"/>
        <v>0</v>
      </c>
      <c r="BL141" s="21" t="s">
        <v>537</v>
      </c>
      <c r="BM141" s="197" t="s">
        <v>1206</v>
      </c>
    </row>
    <row r="142" spans="1:65" s="2" customFormat="1" ht="16.5" customHeight="1">
      <c r="A142" s="38"/>
      <c r="B142" s="39"/>
      <c r="C142" s="186" t="s">
        <v>7</v>
      </c>
      <c r="D142" s="186" t="s">
        <v>533</v>
      </c>
      <c r="E142" s="187" t="s">
        <v>6472</v>
      </c>
      <c r="F142" s="188" t="s">
        <v>6473</v>
      </c>
      <c r="G142" s="189" t="s">
        <v>5219</v>
      </c>
      <c r="H142" s="190">
        <v>8</v>
      </c>
      <c r="I142" s="191"/>
      <c r="J142" s="192">
        <f t="shared" si="30"/>
        <v>0</v>
      </c>
      <c r="K142" s="188" t="s">
        <v>19</v>
      </c>
      <c r="L142" s="43"/>
      <c r="M142" s="193" t="s">
        <v>19</v>
      </c>
      <c r="N142" s="194" t="s">
        <v>44</v>
      </c>
      <c r="O142" s="68"/>
      <c r="P142" s="195">
        <f t="shared" si="31"/>
        <v>0</v>
      </c>
      <c r="Q142" s="195">
        <v>0</v>
      </c>
      <c r="R142" s="195">
        <f t="shared" si="32"/>
        <v>0</v>
      </c>
      <c r="S142" s="195">
        <v>0</v>
      </c>
      <c r="T142" s="196">
        <f t="shared" si="33"/>
        <v>0</v>
      </c>
      <c r="U142" s="38"/>
      <c r="V142" s="38"/>
      <c r="W142" s="38"/>
      <c r="X142" s="38"/>
      <c r="Y142" s="38"/>
      <c r="Z142" s="38"/>
      <c r="AA142" s="38"/>
      <c r="AB142" s="38"/>
      <c r="AC142" s="38"/>
      <c r="AD142" s="38"/>
      <c r="AE142" s="38"/>
      <c r="AR142" s="197" t="s">
        <v>537</v>
      </c>
      <c r="AT142" s="197" t="s">
        <v>533</v>
      </c>
      <c r="AU142" s="197" t="s">
        <v>85</v>
      </c>
      <c r="AY142" s="21" t="s">
        <v>525</v>
      </c>
      <c r="BE142" s="198">
        <f t="shared" si="34"/>
        <v>0</v>
      </c>
      <c r="BF142" s="198">
        <f t="shared" si="35"/>
        <v>0</v>
      </c>
      <c r="BG142" s="198">
        <f t="shared" si="36"/>
        <v>0</v>
      </c>
      <c r="BH142" s="198">
        <f t="shared" si="37"/>
        <v>0</v>
      </c>
      <c r="BI142" s="198">
        <f t="shared" si="38"/>
        <v>0</v>
      </c>
      <c r="BJ142" s="21" t="s">
        <v>85</v>
      </c>
      <c r="BK142" s="198">
        <f t="shared" si="39"/>
        <v>0</v>
      </c>
      <c r="BL142" s="21" t="s">
        <v>537</v>
      </c>
      <c r="BM142" s="197" t="s">
        <v>1234</v>
      </c>
    </row>
    <row r="143" spans="1:65" s="2" customFormat="1" ht="16.5" customHeight="1">
      <c r="A143" s="38"/>
      <c r="B143" s="39"/>
      <c r="C143" s="186" t="s">
        <v>782</v>
      </c>
      <c r="D143" s="186" t="s">
        <v>533</v>
      </c>
      <c r="E143" s="187" t="s">
        <v>6474</v>
      </c>
      <c r="F143" s="188" t="s">
        <v>6475</v>
      </c>
      <c r="G143" s="189" t="s">
        <v>5219</v>
      </c>
      <c r="H143" s="190">
        <v>30</v>
      </c>
      <c r="I143" s="191"/>
      <c r="J143" s="192">
        <f t="shared" si="30"/>
        <v>0</v>
      </c>
      <c r="K143" s="188" t="s">
        <v>19</v>
      </c>
      <c r="L143" s="43"/>
      <c r="M143" s="193" t="s">
        <v>19</v>
      </c>
      <c r="N143" s="194" t="s">
        <v>44</v>
      </c>
      <c r="O143" s="68"/>
      <c r="P143" s="195">
        <f t="shared" si="31"/>
        <v>0</v>
      </c>
      <c r="Q143" s="195">
        <v>0</v>
      </c>
      <c r="R143" s="195">
        <f t="shared" si="32"/>
        <v>0</v>
      </c>
      <c r="S143" s="195">
        <v>0</v>
      </c>
      <c r="T143" s="196">
        <f t="shared" si="33"/>
        <v>0</v>
      </c>
      <c r="U143" s="38"/>
      <c r="V143" s="38"/>
      <c r="W143" s="38"/>
      <c r="X143" s="38"/>
      <c r="Y143" s="38"/>
      <c r="Z143" s="38"/>
      <c r="AA143" s="38"/>
      <c r="AB143" s="38"/>
      <c r="AC143" s="38"/>
      <c r="AD143" s="38"/>
      <c r="AE143" s="38"/>
      <c r="AR143" s="197" t="s">
        <v>537</v>
      </c>
      <c r="AT143" s="197" t="s">
        <v>533</v>
      </c>
      <c r="AU143" s="197" t="s">
        <v>85</v>
      </c>
      <c r="AY143" s="21" t="s">
        <v>525</v>
      </c>
      <c r="BE143" s="198">
        <f t="shared" si="34"/>
        <v>0</v>
      </c>
      <c r="BF143" s="198">
        <f t="shared" si="35"/>
        <v>0</v>
      </c>
      <c r="BG143" s="198">
        <f t="shared" si="36"/>
        <v>0</v>
      </c>
      <c r="BH143" s="198">
        <f t="shared" si="37"/>
        <v>0</v>
      </c>
      <c r="BI143" s="198">
        <f t="shared" si="38"/>
        <v>0</v>
      </c>
      <c r="BJ143" s="21" t="s">
        <v>85</v>
      </c>
      <c r="BK143" s="198">
        <f t="shared" si="39"/>
        <v>0</v>
      </c>
      <c r="BL143" s="21" t="s">
        <v>537</v>
      </c>
      <c r="BM143" s="197" t="s">
        <v>1250</v>
      </c>
    </row>
    <row r="144" spans="1:65" s="2" customFormat="1" ht="16.5" customHeight="1">
      <c r="A144" s="38"/>
      <c r="B144" s="39"/>
      <c r="C144" s="186" t="s">
        <v>787</v>
      </c>
      <c r="D144" s="186" t="s">
        <v>533</v>
      </c>
      <c r="E144" s="187" t="s">
        <v>6476</v>
      </c>
      <c r="F144" s="188" t="s">
        <v>6477</v>
      </c>
      <c r="G144" s="189" t="s">
        <v>5219</v>
      </c>
      <c r="H144" s="190">
        <v>14</v>
      </c>
      <c r="I144" s="191"/>
      <c r="J144" s="192">
        <f t="shared" si="30"/>
        <v>0</v>
      </c>
      <c r="K144" s="188" t="s">
        <v>19</v>
      </c>
      <c r="L144" s="43"/>
      <c r="M144" s="193" t="s">
        <v>19</v>
      </c>
      <c r="N144" s="194" t="s">
        <v>44</v>
      </c>
      <c r="O144" s="68"/>
      <c r="P144" s="195">
        <f t="shared" si="31"/>
        <v>0</v>
      </c>
      <c r="Q144" s="195">
        <v>0</v>
      </c>
      <c r="R144" s="195">
        <f t="shared" si="32"/>
        <v>0</v>
      </c>
      <c r="S144" s="195">
        <v>0</v>
      </c>
      <c r="T144" s="196">
        <f t="shared" si="33"/>
        <v>0</v>
      </c>
      <c r="U144" s="38"/>
      <c r="V144" s="38"/>
      <c r="W144" s="38"/>
      <c r="X144" s="38"/>
      <c r="Y144" s="38"/>
      <c r="Z144" s="38"/>
      <c r="AA144" s="38"/>
      <c r="AB144" s="38"/>
      <c r="AC144" s="38"/>
      <c r="AD144" s="38"/>
      <c r="AE144" s="38"/>
      <c r="AR144" s="197" t="s">
        <v>537</v>
      </c>
      <c r="AT144" s="197" t="s">
        <v>533</v>
      </c>
      <c r="AU144" s="197" t="s">
        <v>85</v>
      </c>
      <c r="AY144" s="21" t="s">
        <v>525</v>
      </c>
      <c r="BE144" s="198">
        <f t="shared" si="34"/>
        <v>0</v>
      </c>
      <c r="BF144" s="198">
        <f t="shared" si="35"/>
        <v>0</v>
      </c>
      <c r="BG144" s="198">
        <f t="shared" si="36"/>
        <v>0</v>
      </c>
      <c r="BH144" s="198">
        <f t="shared" si="37"/>
        <v>0</v>
      </c>
      <c r="BI144" s="198">
        <f t="shared" si="38"/>
        <v>0</v>
      </c>
      <c r="BJ144" s="21" t="s">
        <v>85</v>
      </c>
      <c r="BK144" s="198">
        <f t="shared" si="39"/>
        <v>0</v>
      </c>
      <c r="BL144" s="21" t="s">
        <v>537</v>
      </c>
      <c r="BM144" s="197" t="s">
        <v>1265</v>
      </c>
    </row>
    <row r="145" spans="1:65" s="2" customFormat="1" ht="16.5" customHeight="1">
      <c r="A145" s="38"/>
      <c r="B145" s="39"/>
      <c r="C145" s="186" t="s">
        <v>839</v>
      </c>
      <c r="D145" s="186" t="s">
        <v>533</v>
      </c>
      <c r="E145" s="187" t="s">
        <v>6478</v>
      </c>
      <c r="F145" s="188" t="s">
        <v>6479</v>
      </c>
      <c r="G145" s="189" t="s">
        <v>128</v>
      </c>
      <c r="H145" s="190">
        <v>10500</v>
      </c>
      <c r="I145" s="191"/>
      <c r="J145" s="192">
        <f t="shared" si="30"/>
        <v>0</v>
      </c>
      <c r="K145" s="188" t="s">
        <v>19</v>
      </c>
      <c r="L145" s="43"/>
      <c r="M145" s="193" t="s">
        <v>19</v>
      </c>
      <c r="N145" s="194" t="s">
        <v>44</v>
      </c>
      <c r="O145" s="68"/>
      <c r="P145" s="195">
        <f t="shared" si="31"/>
        <v>0</v>
      </c>
      <c r="Q145" s="195">
        <v>0</v>
      </c>
      <c r="R145" s="195">
        <f t="shared" si="32"/>
        <v>0</v>
      </c>
      <c r="S145" s="195">
        <v>0</v>
      </c>
      <c r="T145" s="196">
        <f t="shared" si="33"/>
        <v>0</v>
      </c>
      <c r="U145" s="38"/>
      <c r="V145" s="38"/>
      <c r="W145" s="38"/>
      <c r="X145" s="38"/>
      <c r="Y145" s="38"/>
      <c r="Z145" s="38"/>
      <c r="AA145" s="38"/>
      <c r="AB145" s="38"/>
      <c r="AC145" s="38"/>
      <c r="AD145" s="38"/>
      <c r="AE145" s="38"/>
      <c r="AR145" s="197" t="s">
        <v>537</v>
      </c>
      <c r="AT145" s="197" t="s">
        <v>533</v>
      </c>
      <c r="AU145" s="197" t="s">
        <v>85</v>
      </c>
      <c r="AY145" s="21" t="s">
        <v>525</v>
      </c>
      <c r="BE145" s="198">
        <f t="shared" si="34"/>
        <v>0</v>
      </c>
      <c r="BF145" s="198">
        <f t="shared" si="35"/>
        <v>0</v>
      </c>
      <c r="BG145" s="198">
        <f t="shared" si="36"/>
        <v>0</v>
      </c>
      <c r="BH145" s="198">
        <f t="shared" si="37"/>
        <v>0</v>
      </c>
      <c r="BI145" s="198">
        <f t="shared" si="38"/>
        <v>0</v>
      </c>
      <c r="BJ145" s="21" t="s">
        <v>85</v>
      </c>
      <c r="BK145" s="198">
        <f t="shared" si="39"/>
        <v>0</v>
      </c>
      <c r="BL145" s="21" t="s">
        <v>537</v>
      </c>
      <c r="BM145" s="197" t="s">
        <v>1279</v>
      </c>
    </row>
    <row r="146" spans="1:65" s="2" customFormat="1" ht="16.5" customHeight="1">
      <c r="A146" s="38"/>
      <c r="B146" s="39"/>
      <c r="C146" s="186" t="s">
        <v>839</v>
      </c>
      <c r="D146" s="186" t="s">
        <v>533</v>
      </c>
      <c r="E146" s="187" t="s">
        <v>6480</v>
      </c>
      <c r="F146" s="188" t="s">
        <v>6481</v>
      </c>
      <c r="G146" s="189" t="s">
        <v>128</v>
      </c>
      <c r="H146" s="190">
        <v>2980</v>
      </c>
      <c r="I146" s="191"/>
      <c r="J146" s="192">
        <f t="shared" si="30"/>
        <v>0</v>
      </c>
      <c r="K146" s="188" t="s">
        <v>19</v>
      </c>
      <c r="L146" s="43"/>
      <c r="M146" s="193" t="s">
        <v>19</v>
      </c>
      <c r="N146" s="194" t="s">
        <v>44</v>
      </c>
      <c r="O146" s="68"/>
      <c r="P146" s="195">
        <f t="shared" si="31"/>
        <v>0</v>
      </c>
      <c r="Q146" s="195">
        <v>0</v>
      </c>
      <c r="R146" s="195">
        <f t="shared" si="32"/>
        <v>0</v>
      </c>
      <c r="S146" s="195">
        <v>0</v>
      </c>
      <c r="T146" s="196">
        <f t="shared" si="33"/>
        <v>0</v>
      </c>
      <c r="U146" s="38"/>
      <c r="V146" s="38"/>
      <c r="W146" s="38"/>
      <c r="X146" s="38"/>
      <c r="Y146" s="38"/>
      <c r="Z146" s="38"/>
      <c r="AA146" s="38"/>
      <c r="AB146" s="38"/>
      <c r="AC146" s="38"/>
      <c r="AD146" s="38"/>
      <c r="AE146" s="38"/>
      <c r="AR146" s="197" t="s">
        <v>537</v>
      </c>
      <c r="AT146" s="197" t="s">
        <v>533</v>
      </c>
      <c r="AU146" s="197" t="s">
        <v>85</v>
      </c>
      <c r="AY146" s="21" t="s">
        <v>525</v>
      </c>
      <c r="BE146" s="198">
        <f t="shared" si="34"/>
        <v>0</v>
      </c>
      <c r="BF146" s="198">
        <f t="shared" si="35"/>
        <v>0</v>
      </c>
      <c r="BG146" s="198">
        <f t="shared" si="36"/>
        <v>0</v>
      </c>
      <c r="BH146" s="198">
        <f t="shared" si="37"/>
        <v>0</v>
      </c>
      <c r="BI146" s="198">
        <f t="shared" si="38"/>
        <v>0</v>
      </c>
      <c r="BJ146" s="21" t="s">
        <v>85</v>
      </c>
      <c r="BK146" s="198">
        <f t="shared" si="39"/>
        <v>0</v>
      </c>
      <c r="BL146" s="21" t="s">
        <v>537</v>
      </c>
      <c r="BM146" s="197" t="s">
        <v>1290</v>
      </c>
    </row>
    <row r="147" spans="1:65" s="2" customFormat="1" ht="16.5" customHeight="1">
      <c r="A147" s="38"/>
      <c r="B147" s="39"/>
      <c r="C147" s="186" t="s">
        <v>846</v>
      </c>
      <c r="D147" s="186" t="s">
        <v>533</v>
      </c>
      <c r="E147" s="187" t="s">
        <v>6482</v>
      </c>
      <c r="F147" s="188" t="s">
        <v>6483</v>
      </c>
      <c r="G147" s="189" t="s">
        <v>5219</v>
      </c>
      <c r="H147" s="190">
        <v>14</v>
      </c>
      <c r="I147" s="191"/>
      <c r="J147" s="192">
        <f t="shared" si="30"/>
        <v>0</v>
      </c>
      <c r="K147" s="188" t="s">
        <v>19</v>
      </c>
      <c r="L147" s="43"/>
      <c r="M147" s="193" t="s">
        <v>19</v>
      </c>
      <c r="N147" s="194" t="s">
        <v>44</v>
      </c>
      <c r="O147" s="68"/>
      <c r="P147" s="195">
        <f t="shared" si="31"/>
        <v>0</v>
      </c>
      <c r="Q147" s="195">
        <v>0</v>
      </c>
      <c r="R147" s="195">
        <f t="shared" si="32"/>
        <v>0</v>
      </c>
      <c r="S147" s="195">
        <v>0</v>
      </c>
      <c r="T147" s="196">
        <f t="shared" si="33"/>
        <v>0</v>
      </c>
      <c r="U147" s="38"/>
      <c r="V147" s="38"/>
      <c r="W147" s="38"/>
      <c r="X147" s="38"/>
      <c r="Y147" s="38"/>
      <c r="Z147" s="38"/>
      <c r="AA147" s="38"/>
      <c r="AB147" s="38"/>
      <c r="AC147" s="38"/>
      <c r="AD147" s="38"/>
      <c r="AE147" s="38"/>
      <c r="AR147" s="197" t="s">
        <v>537</v>
      </c>
      <c r="AT147" s="197" t="s">
        <v>533</v>
      </c>
      <c r="AU147" s="197" t="s">
        <v>85</v>
      </c>
      <c r="AY147" s="21" t="s">
        <v>525</v>
      </c>
      <c r="BE147" s="198">
        <f t="shared" si="34"/>
        <v>0</v>
      </c>
      <c r="BF147" s="198">
        <f t="shared" si="35"/>
        <v>0</v>
      </c>
      <c r="BG147" s="198">
        <f t="shared" si="36"/>
        <v>0</v>
      </c>
      <c r="BH147" s="198">
        <f t="shared" si="37"/>
        <v>0</v>
      </c>
      <c r="BI147" s="198">
        <f t="shared" si="38"/>
        <v>0</v>
      </c>
      <c r="BJ147" s="21" t="s">
        <v>85</v>
      </c>
      <c r="BK147" s="198">
        <f t="shared" si="39"/>
        <v>0</v>
      </c>
      <c r="BL147" s="21" t="s">
        <v>537</v>
      </c>
      <c r="BM147" s="197" t="s">
        <v>1304</v>
      </c>
    </row>
    <row r="148" spans="1:65" s="2" customFormat="1" ht="16.5" customHeight="1">
      <c r="A148" s="38"/>
      <c r="B148" s="39"/>
      <c r="C148" s="186" t="s">
        <v>855</v>
      </c>
      <c r="D148" s="186" t="s">
        <v>533</v>
      </c>
      <c r="E148" s="187" t="s">
        <v>6484</v>
      </c>
      <c r="F148" s="188" t="s">
        <v>6485</v>
      </c>
      <c r="G148" s="189" t="s">
        <v>5219</v>
      </c>
      <c r="H148" s="190">
        <v>17</v>
      </c>
      <c r="I148" s="191"/>
      <c r="J148" s="192">
        <f t="shared" si="30"/>
        <v>0</v>
      </c>
      <c r="K148" s="188" t="s">
        <v>19</v>
      </c>
      <c r="L148" s="43"/>
      <c r="M148" s="193" t="s">
        <v>19</v>
      </c>
      <c r="N148" s="194" t="s">
        <v>44</v>
      </c>
      <c r="O148" s="68"/>
      <c r="P148" s="195">
        <f t="shared" si="31"/>
        <v>0</v>
      </c>
      <c r="Q148" s="195">
        <v>0</v>
      </c>
      <c r="R148" s="195">
        <f t="shared" si="32"/>
        <v>0</v>
      </c>
      <c r="S148" s="195">
        <v>0</v>
      </c>
      <c r="T148" s="196">
        <f t="shared" si="33"/>
        <v>0</v>
      </c>
      <c r="U148" s="38"/>
      <c r="V148" s="38"/>
      <c r="W148" s="38"/>
      <c r="X148" s="38"/>
      <c r="Y148" s="38"/>
      <c r="Z148" s="38"/>
      <c r="AA148" s="38"/>
      <c r="AB148" s="38"/>
      <c r="AC148" s="38"/>
      <c r="AD148" s="38"/>
      <c r="AE148" s="38"/>
      <c r="AR148" s="197" t="s">
        <v>537</v>
      </c>
      <c r="AT148" s="197" t="s">
        <v>533</v>
      </c>
      <c r="AU148" s="197" t="s">
        <v>85</v>
      </c>
      <c r="AY148" s="21" t="s">
        <v>525</v>
      </c>
      <c r="BE148" s="198">
        <f t="shared" si="34"/>
        <v>0</v>
      </c>
      <c r="BF148" s="198">
        <f t="shared" si="35"/>
        <v>0</v>
      </c>
      <c r="BG148" s="198">
        <f t="shared" si="36"/>
        <v>0</v>
      </c>
      <c r="BH148" s="198">
        <f t="shared" si="37"/>
        <v>0</v>
      </c>
      <c r="BI148" s="198">
        <f t="shared" si="38"/>
        <v>0</v>
      </c>
      <c r="BJ148" s="21" t="s">
        <v>85</v>
      </c>
      <c r="BK148" s="198">
        <f t="shared" si="39"/>
        <v>0</v>
      </c>
      <c r="BL148" s="21" t="s">
        <v>537</v>
      </c>
      <c r="BM148" s="197" t="s">
        <v>1316</v>
      </c>
    </row>
    <row r="149" spans="1:65" s="2" customFormat="1" ht="16.5" customHeight="1">
      <c r="A149" s="38"/>
      <c r="B149" s="39"/>
      <c r="C149" s="186" t="s">
        <v>861</v>
      </c>
      <c r="D149" s="186" t="s">
        <v>533</v>
      </c>
      <c r="E149" s="187" t="s">
        <v>6486</v>
      </c>
      <c r="F149" s="188" t="s">
        <v>6487</v>
      </c>
      <c r="G149" s="189" t="s">
        <v>128</v>
      </c>
      <c r="H149" s="190">
        <v>250</v>
      </c>
      <c r="I149" s="191"/>
      <c r="J149" s="192">
        <f t="shared" si="30"/>
        <v>0</v>
      </c>
      <c r="K149" s="188" t="s">
        <v>19</v>
      </c>
      <c r="L149" s="43"/>
      <c r="M149" s="193" t="s">
        <v>19</v>
      </c>
      <c r="N149" s="194" t="s">
        <v>44</v>
      </c>
      <c r="O149" s="68"/>
      <c r="P149" s="195">
        <f t="shared" si="31"/>
        <v>0</v>
      </c>
      <c r="Q149" s="195">
        <v>0</v>
      </c>
      <c r="R149" s="195">
        <f t="shared" si="32"/>
        <v>0</v>
      </c>
      <c r="S149" s="195">
        <v>0</v>
      </c>
      <c r="T149" s="196">
        <f t="shared" si="33"/>
        <v>0</v>
      </c>
      <c r="U149" s="38"/>
      <c r="V149" s="38"/>
      <c r="W149" s="38"/>
      <c r="X149" s="38"/>
      <c r="Y149" s="38"/>
      <c r="Z149" s="38"/>
      <c r="AA149" s="38"/>
      <c r="AB149" s="38"/>
      <c r="AC149" s="38"/>
      <c r="AD149" s="38"/>
      <c r="AE149" s="38"/>
      <c r="AR149" s="197" t="s">
        <v>537</v>
      </c>
      <c r="AT149" s="197" t="s">
        <v>533</v>
      </c>
      <c r="AU149" s="197" t="s">
        <v>85</v>
      </c>
      <c r="AY149" s="21" t="s">
        <v>525</v>
      </c>
      <c r="BE149" s="198">
        <f t="shared" si="34"/>
        <v>0</v>
      </c>
      <c r="BF149" s="198">
        <f t="shared" si="35"/>
        <v>0</v>
      </c>
      <c r="BG149" s="198">
        <f t="shared" si="36"/>
        <v>0</v>
      </c>
      <c r="BH149" s="198">
        <f t="shared" si="37"/>
        <v>0</v>
      </c>
      <c r="BI149" s="198">
        <f t="shared" si="38"/>
        <v>0</v>
      </c>
      <c r="BJ149" s="21" t="s">
        <v>85</v>
      </c>
      <c r="BK149" s="198">
        <f t="shared" si="39"/>
        <v>0</v>
      </c>
      <c r="BL149" s="21" t="s">
        <v>537</v>
      </c>
      <c r="BM149" s="197" t="s">
        <v>1328</v>
      </c>
    </row>
    <row r="150" spans="1:65" s="2" customFormat="1" ht="16.5" customHeight="1">
      <c r="A150" s="38"/>
      <c r="B150" s="39"/>
      <c r="C150" s="186" t="s">
        <v>861</v>
      </c>
      <c r="D150" s="186" t="s">
        <v>533</v>
      </c>
      <c r="E150" s="187" t="s">
        <v>6488</v>
      </c>
      <c r="F150" s="188" t="s">
        <v>6489</v>
      </c>
      <c r="G150" s="189" t="s">
        <v>128</v>
      </c>
      <c r="H150" s="190">
        <v>1000</v>
      </c>
      <c r="I150" s="191"/>
      <c r="J150" s="192">
        <f t="shared" si="30"/>
        <v>0</v>
      </c>
      <c r="K150" s="188" t="s">
        <v>19</v>
      </c>
      <c r="L150" s="43"/>
      <c r="M150" s="193" t="s">
        <v>19</v>
      </c>
      <c r="N150" s="194" t="s">
        <v>44</v>
      </c>
      <c r="O150" s="68"/>
      <c r="P150" s="195">
        <f t="shared" si="31"/>
        <v>0</v>
      </c>
      <c r="Q150" s="195">
        <v>0</v>
      </c>
      <c r="R150" s="195">
        <f t="shared" si="32"/>
        <v>0</v>
      </c>
      <c r="S150" s="195">
        <v>0</v>
      </c>
      <c r="T150" s="196">
        <f t="shared" si="33"/>
        <v>0</v>
      </c>
      <c r="U150" s="38"/>
      <c r="V150" s="38"/>
      <c r="W150" s="38"/>
      <c r="X150" s="38"/>
      <c r="Y150" s="38"/>
      <c r="Z150" s="38"/>
      <c r="AA150" s="38"/>
      <c r="AB150" s="38"/>
      <c r="AC150" s="38"/>
      <c r="AD150" s="38"/>
      <c r="AE150" s="38"/>
      <c r="AR150" s="197" t="s">
        <v>537</v>
      </c>
      <c r="AT150" s="197" t="s">
        <v>533</v>
      </c>
      <c r="AU150" s="197" t="s">
        <v>85</v>
      </c>
      <c r="AY150" s="21" t="s">
        <v>525</v>
      </c>
      <c r="BE150" s="198">
        <f t="shared" si="34"/>
        <v>0</v>
      </c>
      <c r="BF150" s="198">
        <f t="shared" si="35"/>
        <v>0</v>
      </c>
      <c r="BG150" s="198">
        <f t="shared" si="36"/>
        <v>0</v>
      </c>
      <c r="BH150" s="198">
        <f t="shared" si="37"/>
        <v>0</v>
      </c>
      <c r="BI150" s="198">
        <f t="shared" si="38"/>
        <v>0</v>
      </c>
      <c r="BJ150" s="21" t="s">
        <v>85</v>
      </c>
      <c r="BK150" s="198">
        <f t="shared" si="39"/>
        <v>0</v>
      </c>
      <c r="BL150" s="21" t="s">
        <v>537</v>
      </c>
      <c r="BM150" s="197" t="s">
        <v>1343</v>
      </c>
    </row>
    <row r="151" spans="1:65" s="2" customFormat="1" ht="16.5" customHeight="1">
      <c r="A151" s="38"/>
      <c r="B151" s="39"/>
      <c r="C151" s="186" t="s">
        <v>1002</v>
      </c>
      <c r="D151" s="186" t="s">
        <v>533</v>
      </c>
      <c r="E151" s="187" t="s">
        <v>6490</v>
      </c>
      <c r="F151" s="188" t="s">
        <v>6380</v>
      </c>
      <c r="G151" s="189" t="s">
        <v>641</v>
      </c>
      <c r="H151" s="190">
        <v>1</v>
      </c>
      <c r="I151" s="191"/>
      <c r="J151" s="192">
        <f t="shared" si="30"/>
        <v>0</v>
      </c>
      <c r="K151" s="188" t="s">
        <v>19</v>
      </c>
      <c r="L151" s="43"/>
      <c r="M151" s="193" t="s">
        <v>19</v>
      </c>
      <c r="N151" s="194" t="s">
        <v>44</v>
      </c>
      <c r="O151" s="68"/>
      <c r="P151" s="195">
        <f t="shared" si="31"/>
        <v>0</v>
      </c>
      <c r="Q151" s="195">
        <v>0</v>
      </c>
      <c r="R151" s="195">
        <f t="shared" si="32"/>
        <v>0</v>
      </c>
      <c r="S151" s="195">
        <v>0</v>
      </c>
      <c r="T151" s="196">
        <f t="shared" si="33"/>
        <v>0</v>
      </c>
      <c r="U151" s="38"/>
      <c r="V151" s="38"/>
      <c r="W151" s="38"/>
      <c r="X151" s="38"/>
      <c r="Y151" s="38"/>
      <c r="Z151" s="38"/>
      <c r="AA151" s="38"/>
      <c r="AB151" s="38"/>
      <c r="AC151" s="38"/>
      <c r="AD151" s="38"/>
      <c r="AE151" s="38"/>
      <c r="AR151" s="197" t="s">
        <v>537</v>
      </c>
      <c r="AT151" s="197" t="s">
        <v>533</v>
      </c>
      <c r="AU151" s="197" t="s">
        <v>85</v>
      </c>
      <c r="AY151" s="21" t="s">
        <v>525</v>
      </c>
      <c r="BE151" s="198">
        <f t="shared" si="34"/>
        <v>0</v>
      </c>
      <c r="BF151" s="198">
        <f t="shared" si="35"/>
        <v>0</v>
      </c>
      <c r="BG151" s="198">
        <f t="shared" si="36"/>
        <v>0</v>
      </c>
      <c r="BH151" s="198">
        <f t="shared" si="37"/>
        <v>0</v>
      </c>
      <c r="BI151" s="198">
        <f t="shared" si="38"/>
        <v>0</v>
      </c>
      <c r="BJ151" s="21" t="s">
        <v>85</v>
      </c>
      <c r="BK151" s="198">
        <f t="shared" si="39"/>
        <v>0</v>
      </c>
      <c r="BL151" s="21" t="s">
        <v>537</v>
      </c>
      <c r="BM151" s="197" t="s">
        <v>6491</v>
      </c>
    </row>
    <row r="152" spans="1:65" s="12" customFormat="1" ht="22.9" customHeight="1">
      <c r="B152" s="170"/>
      <c r="C152" s="171"/>
      <c r="D152" s="172" t="s">
        <v>71</v>
      </c>
      <c r="E152" s="184" t="s">
        <v>6492</v>
      </c>
      <c r="F152" s="184" t="s">
        <v>6383</v>
      </c>
      <c r="G152" s="171"/>
      <c r="H152" s="171"/>
      <c r="I152" s="174"/>
      <c r="J152" s="185">
        <f>BK152</f>
        <v>0</v>
      </c>
      <c r="K152" s="171"/>
      <c r="L152" s="176"/>
      <c r="M152" s="177"/>
      <c r="N152" s="178"/>
      <c r="O152" s="178"/>
      <c r="P152" s="179">
        <f>P153</f>
        <v>0</v>
      </c>
      <c r="Q152" s="178"/>
      <c r="R152" s="179">
        <f>R153</f>
        <v>0</v>
      </c>
      <c r="S152" s="178"/>
      <c r="T152" s="180">
        <f>T153</f>
        <v>0</v>
      </c>
      <c r="AR152" s="181" t="s">
        <v>79</v>
      </c>
      <c r="AT152" s="182" t="s">
        <v>71</v>
      </c>
      <c r="AU152" s="182" t="s">
        <v>79</v>
      </c>
      <c r="AY152" s="181" t="s">
        <v>525</v>
      </c>
      <c r="BK152" s="183">
        <f>BK153</f>
        <v>0</v>
      </c>
    </row>
    <row r="153" spans="1:65" s="2" customFormat="1" ht="16.5" customHeight="1">
      <c r="A153" s="38"/>
      <c r="B153" s="39"/>
      <c r="C153" s="186" t="s">
        <v>1011</v>
      </c>
      <c r="D153" s="186" t="s">
        <v>533</v>
      </c>
      <c r="E153" s="187" t="s">
        <v>6493</v>
      </c>
      <c r="F153" s="188" t="s">
        <v>6385</v>
      </c>
      <c r="G153" s="189" t="s">
        <v>641</v>
      </c>
      <c r="H153" s="190">
        <v>1</v>
      </c>
      <c r="I153" s="191"/>
      <c r="J153" s="192">
        <f>ROUND(I153*H153,2)</f>
        <v>0</v>
      </c>
      <c r="K153" s="188" t="s">
        <v>19</v>
      </c>
      <c r="L153" s="43"/>
      <c r="M153" s="276" t="s">
        <v>19</v>
      </c>
      <c r="N153" s="277" t="s">
        <v>44</v>
      </c>
      <c r="O153" s="261"/>
      <c r="P153" s="278">
        <f>O153*H153</f>
        <v>0</v>
      </c>
      <c r="Q153" s="278">
        <v>0</v>
      </c>
      <c r="R153" s="278">
        <f>Q153*H153</f>
        <v>0</v>
      </c>
      <c r="S153" s="278">
        <v>0</v>
      </c>
      <c r="T153" s="279">
        <f>S153*H153</f>
        <v>0</v>
      </c>
      <c r="U153" s="38"/>
      <c r="V153" s="38"/>
      <c r="W153" s="38"/>
      <c r="X153" s="38"/>
      <c r="Y153" s="38"/>
      <c r="Z153" s="38"/>
      <c r="AA153" s="38"/>
      <c r="AB153" s="38"/>
      <c r="AC153" s="38"/>
      <c r="AD153" s="38"/>
      <c r="AE153" s="38"/>
      <c r="AR153" s="197" t="s">
        <v>537</v>
      </c>
      <c r="AT153" s="197" t="s">
        <v>533</v>
      </c>
      <c r="AU153" s="197" t="s">
        <v>85</v>
      </c>
      <c r="AY153" s="21" t="s">
        <v>525</v>
      </c>
      <c r="BE153" s="198">
        <f>IF(N153="základní",J153,0)</f>
        <v>0</v>
      </c>
      <c r="BF153" s="198">
        <f>IF(N153="snížená",J153,0)</f>
        <v>0</v>
      </c>
      <c r="BG153" s="198">
        <f>IF(N153="zákl. přenesená",J153,0)</f>
        <v>0</v>
      </c>
      <c r="BH153" s="198">
        <f>IF(N153="sníž. přenesená",J153,0)</f>
        <v>0</v>
      </c>
      <c r="BI153" s="198">
        <f>IF(N153="nulová",J153,0)</f>
        <v>0</v>
      </c>
      <c r="BJ153" s="21" t="s">
        <v>85</v>
      </c>
      <c r="BK153" s="198">
        <f>ROUND(I153*H153,2)</f>
        <v>0</v>
      </c>
      <c r="BL153" s="21" t="s">
        <v>537</v>
      </c>
      <c r="BM153" s="197" t="s">
        <v>6494</v>
      </c>
    </row>
    <row r="154" spans="1:65" s="2" customFormat="1" ht="6.95" customHeight="1">
      <c r="A154" s="38"/>
      <c r="B154" s="51"/>
      <c r="C154" s="52"/>
      <c r="D154" s="52"/>
      <c r="E154" s="52"/>
      <c r="F154" s="52"/>
      <c r="G154" s="52"/>
      <c r="H154" s="52"/>
      <c r="I154" s="52"/>
      <c r="J154" s="52"/>
      <c r="K154" s="52"/>
      <c r="L154" s="43"/>
      <c r="M154" s="38"/>
      <c r="O154" s="38"/>
      <c r="P154" s="38"/>
      <c r="Q154" s="38"/>
      <c r="R154" s="38"/>
      <c r="S154" s="38"/>
      <c r="T154" s="38"/>
      <c r="U154" s="38"/>
      <c r="V154" s="38"/>
      <c r="W154" s="38"/>
      <c r="X154" s="38"/>
      <c r="Y154" s="38"/>
      <c r="Z154" s="38"/>
      <c r="AA154" s="38"/>
      <c r="AB154" s="38"/>
      <c r="AC154" s="38"/>
      <c r="AD154" s="38"/>
      <c r="AE154" s="38"/>
    </row>
  </sheetData>
  <sheetProtection algorithmName="SHA-512" hashValue="2GMOmPP3h9j6m3HwFPxaeOS6/irn9wlVpDE/DKdkKrXVgvWEyAFxcTn6xNYGu5O8Xckw7ZC0kDw9J7E0b8PCAw==" saltValue="2UN2yEKBS1D5T+efHpjehkhX92Bh3aV7XCqKQe4G9WAdUrH06XeqDStEacQeWugMxdxCNW1gfhwx+CgXeoBqcg==" spinCount="100000" sheet="1" objects="1" scenarios="1" formatColumns="0" formatRows="0" autoFilter="0"/>
  <autoFilter ref="C90:K15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101</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6495</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ROUND(J97,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ROUND((SUM(BE97:BE161)),  2)</f>
        <v>0</v>
      </c>
      <c r="G35" s="38"/>
      <c r="H35" s="38"/>
      <c r="I35" s="130">
        <v>0.21</v>
      </c>
      <c r="J35" s="129">
        <f>ROUND(((SUM(BE97:BE161))*I35),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ROUND((SUM(BF97:BF161)),  2)</f>
        <v>0</v>
      </c>
      <c r="G36" s="38"/>
      <c r="H36" s="38"/>
      <c r="I36" s="130">
        <v>0.12</v>
      </c>
      <c r="J36" s="129">
        <f>ROUND(((SUM(BF97:BF161))*I36),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ROUND((SUM(BG97:BG161)),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ROUND((SUM(BH97:BH161)),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ROUND((SUM(BI97:BI161)),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01.06 - EPS</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J97</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6496</v>
      </c>
      <c r="E64" s="149"/>
      <c r="F64" s="149"/>
      <c r="G64" s="149"/>
      <c r="H64" s="149"/>
      <c r="I64" s="149"/>
      <c r="J64" s="150">
        <f>J98</f>
        <v>0</v>
      </c>
      <c r="K64" s="147"/>
      <c r="L64" s="151"/>
    </row>
    <row r="65" spans="1:31" s="10" customFormat="1" ht="19.899999999999999" customHeight="1">
      <c r="B65" s="153"/>
      <c r="C65" s="101"/>
      <c r="D65" s="154" t="s">
        <v>6497</v>
      </c>
      <c r="E65" s="155"/>
      <c r="F65" s="155"/>
      <c r="G65" s="155"/>
      <c r="H65" s="155"/>
      <c r="I65" s="155"/>
      <c r="J65" s="156">
        <f>J99</f>
        <v>0</v>
      </c>
      <c r="K65" s="101"/>
      <c r="L65" s="157"/>
    </row>
    <row r="66" spans="1:31" s="10" customFormat="1" ht="19.899999999999999" customHeight="1">
      <c r="B66" s="153"/>
      <c r="C66" s="101"/>
      <c r="D66" s="154" t="s">
        <v>6498</v>
      </c>
      <c r="E66" s="155"/>
      <c r="F66" s="155"/>
      <c r="G66" s="155"/>
      <c r="H66" s="155"/>
      <c r="I66" s="155"/>
      <c r="J66" s="156">
        <f>J101</f>
        <v>0</v>
      </c>
      <c r="K66" s="101"/>
      <c r="L66" s="157"/>
    </row>
    <row r="67" spans="1:31" s="10" customFormat="1" ht="19.899999999999999" customHeight="1">
      <c r="B67" s="153"/>
      <c r="C67" s="101"/>
      <c r="D67" s="154" t="s">
        <v>6499</v>
      </c>
      <c r="E67" s="155"/>
      <c r="F67" s="155"/>
      <c r="G67" s="155"/>
      <c r="H67" s="155"/>
      <c r="I67" s="155"/>
      <c r="J67" s="156">
        <f>J107</f>
        <v>0</v>
      </c>
      <c r="K67" s="101"/>
      <c r="L67" s="157"/>
    </row>
    <row r="68" spans="1:31" s="10" customFormat="1" ht="19.899999999999999" customHeight="1">
      <c r="B68" s="153"/>
      <c r="C68" s="101"/>
      <c r="D68" s="154" t="s">
        <v>6500</v>
      </c>
      <c r="E68" s="155"/>
      <c r="F68" s="155"/>
      <c r="G68" s="155"/>
      <c r="H68" s="155"/>
      <c r="I68" s="155"/>
      <c r="J68" s="156">
        <f>J111</f>
        <v>0</v>
      </c>
      <c r="K68" s="101"/>
      <c r="L68" s="157"/>
    </row>
    <row r="69" spans="1:31" s="10" customFormat="1" ht="19.899999999999999" customHeight="1">
      <c r="B69" s="153"/>
      <c r="C69" s="101"/>
      <c r="D69" s="154" t="s">
        <v>6501</v>
      </c>
      <c r="E69" s="155"/>
      <c r="F69" s="155"/>
      <c r="G69" s="155"/>
      <c r="H69" s="155"/>
      <c r="I69" s="155"/>
      <c r="J69" s="156">
        <f>J117</f>
        <v>0</v>
      </c>
      <c r="K69" s="101"/>
      <c r="L69" s="157"/>
    </row>
    <row r="70" spans="1:31" s="10" customFormat="1" ht="19.899999999999999" customHeight="1">
      <c r="B70" s="153"/>
      <c r="C70" s="101"/>
      <c r="D70" s="154" t="s">
        <v>6502</v>
      </c>
      <c r="E70" s="155"/>
      <c r="F70" s="155"/>
      <c r="G70" s="155"/>
      <c r="H70" s="155"/>
      <c r="I70" s="155"/>
      <c r="J70" s="156">
        <f>J122</f>
        <v>0</v>
      </c>
      <c r="K70" s="101"/>
      <c r="L70" s="157"/>
    </row>
    <row r="71" spans="1:31" s="10" customFormat="1" ht="19.899999999999999" customHeight="1">
      <c r="B71" s="153"/>
      <c r="C71" s="101"/>
      <c r="D71" s="154" t="s">
        <v>6503</v>
      </c>
      <c r="E71" s="155"/>
      <c r="F71" s="155"/>
      <c r="G71" s="155"/>
      <c r="H71" s="155"/>
      <c r="I71" s="155"/>
      <c r="J71" s="156">
        <f>J124</f>
        <v>0</v>
      </c>
      <c r="K71" s="101"/>
      <c r="L71" s="157"/>
    </row>
    <row r="72" spans="1:31" s="10" customFormat="1" ht="19.899999999999999" customHeight="1">
      <c r="B72" s="153"/>
      <c r="C72" s="101"/>
      <c r="D72" s="154" t="s">
        <v>6504</v>
      </c>
      <c r="E72" s="155"/>
      <c r="F72" s="155"/>
      <c r="G72" s="155"/>
      <c r="H72" s="155"/>
      <c r="I72" s="155"/>
      <c r="J72" s="156">
        <f>J126</f>
        <v>0</v>
      </c>
      <c r="K72" s="101"/>
      <c r="L72" s="157"/>
    </row>
    <row r="73" spans="1:31" s="10" customFormat="1" ht="19.899999999999999" customHeight="1">
      <c r="B73" s="153"/>
      <c r="C73" s="101"/>
      <c r="D73" s="154" t="s">
        <v>6505</v>
      </c>
      <c r="E73" s="155"/>
      <c r="F73" s="155"/>
      <c r="G73" s="155"/>
      <c r="H73" s="155"/>
      <c r="I73" s="155"/>
      <c r="J73" s="156">
        <f>J129</f>
        <v>0</v>
      </c>
      <c r="K73" s="101"/>
      <c r="L73" s="157"/>
    </row>
    <row r="74" spans="1:31" s="10" customFormat="1" ht="19.899999999999999" customHeight="1">
      <c r="B74" s="153"/>
      <c r="C74" s="101"/>
      <c r="D74" s="154" t="s">
        <v>6506</v>
      </c>
      <c r="E74" s="155"/>
      <c r="F74" s="155"/>
      <c r="G74" s="155"/>
      <c r="H74" s="155"/>
      <c r="I74" s="155"/>
      <c r="J74" s="156">
        <f>J132</f>
        <v>0</v>
      </c>
      <c r="K74" s="101"/>
      <c r="L74" s="157"/>
    </row>
    <row r="75" spans="1:31" s="10" customFormat="1" ht="19.899999999999999" customHeight="1">
      <c r="B75" s="153"/>
      <c r="C75" s="101"/>
      <c r="D75" s="154" t="s">
        <v>6507</v>
      </c>
      <c r="E75" s="155"/>
      <c r="F75" s="155"/>
      <c r="G75" s="155"/>
      <c r="H75" s="155"/>
      <c r="I75" s="155"/>
      <c r="J75" s="156">
        <f>J144</f>
        <v>0</v>
      </c>
      <c r="K75" s="101"/>
      <c r="L75" s="157"/>
    </row>
    <row r="76" spans="1:31" s="2" customFormat="1" ht="21.75" customHeight="1">
      <c r="A76" s="38"/>
      <c r="B76" s="39"/>
      <c r="C76" s="40"/>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6.95" customHeight="1">
      <c r="A77" s="38"/>
      <c r="B77" s="51"/>
      <c r="C77" s="52"/>
      <c r="D77" s="52"/>
      <c r="E77" s="52"/>
      <c r="F77" s="52"/>
      <c r="G77" s="52"/>
      <c r="H77" s="52"/>
      <c r="I77" s="52"/>
      <c r="J77" s="52"/>
      <c r="K77" s="52"/>
      <c r="L77" s="118"/>
      <c r="S77" s="38"/>
      <c r="T77" s="38"/>
      <c r="U77" s="38"/>
      <c r="V77" s="38"/>
      <c r="W77" s="38"/>
      <c r="X77" s="38"/>
      <c r="Y77" s="38"/>
      <c r="Z77" s="38"/>
      <c r="AA77" s="38"/>
      <c r="AB77" s="38"/>
      <c r="AC77" s="38"/>
      <c r="AD77" s="38"/>
      <c r="AE77" s="38"/>
    </row>
    <row r="81" spans="1:31" s="2" customFormat="1" ht="6.95" customHeight="1">
      <c r="A81" s="38"/>
      <c r="B81" s="53"/>
      <c r="C81" s="54"/>
      <c r="D81" s="54"/>
      <c r="E81" s="54"/>
      <c r="F81" s="54"/>
      <c r="G81" s="54"/>
      <c r="H81" s="54"/>
      <c r="I81" s="54"/>
      <c r="J81" s="54"/>
      <c r="K81" s="54"/>
      <c r="L81" s="118"/>
      <c r="S81" s="38"/>
      <c r="T81" s="38"/>
      <c r="U81" s="38"/>
      <c r="V81" s="38"/>
      <c r="W81" s="38"/>
      <c r="X81" s="38"/>
      <c r="Y81" s="38"/>
      <c r="Z81" s="38"/>
      <c r="AA81" s="38"/>
      <c r="AB81" s="38"/>
      <c r="AC81" s="38"/>
      <c r="AD81" s="38"/>
      <c r="AE81" s="38"/>
    </row>
    <row r="82" spans="1:31" s="2" customFormat="1" ht="24.95" customHeight="1">
      <c r="A82" s="38"/>
      <c r="B82" s="39"/>
      <c r="C82" s="27" t="s">
        <v>462</v>
      </c>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6.9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31" s="2" customFormat="1" ht="12" customHeight="1">
      <c r="A84" s="38"/>
      <c r="B84" s="39"/>
      <c r="C84" s="33" t="s">
        <v>16</v>
      </c>
      <c r="D84" s="40"/>
      <c r="E84" s="40"/>
      <c r="F84" s="40"/>
      <c r="G84" s="40"/>
      <c r="H84" s="40"/>
      <c r="I84" s="40"/>
      <c r="J84" s="40"/>
      <c r="K84" s="40"/>
      <c r="L84" s="118"/>
      <c r="S84" s="38"/>
      <c r="T84" s="38"/>
      <c r="U84" s="38"/>
      <c r="V84" s="38"/>
      <c r="W84" s="38"/>
      <c r="X84" s="38"/>
      <c r="Y84" s="38"/>
      <c r="Z84" s="38"/>
      <c r="AA84" s="38"/>
      <c r="AB84" s="38"/>
      <c r="AC84" s="38"/>
      <c r="AD84" s="38"/>
      <c r="AE84" s="38"/>
    </row>
    <row r="85" spans="1:31" s="2" customFormat="1" ht="26.25" customHeight="1">
      <c r="A85" s="38"/>
      <c r="B85" s="39"/>
      <c r="C85" s="40"/>
      <c r="D85" s="40"/>
      <c r="E85" s="433" t="str">
        <f>E7</f>
        <v>Novostavba objektu Domova se zvláštním režimem, ulice Benešova, Domažlice</v>
      </c>
      <c r="F85" s="434"/>
      <c r="G85" s="434"/>
      <c r="H85" s="434"/>
      <c r="I85" s="40"/>
      <c r="J85" s="40"/>
      <c r="K85" s="40"/>
      <c r="L85" s="118"/>
      <c r="S85" s="38"/>
      <c r="T85" s="38"/>
      <c r="U85" s="38"/>
      <c r="V85" s="38"/>
      <c r="W85" s="38"/>
      <c r="X85" s="38"/>
      <c r="Y85" s="38"/>
      <c r="Z85" s="38"/>
      <c r="AA85" s="38"/>
      <c r="AB85" s="38"/>
      <c r="AC85" s="38"/>
      <c r="AD85" s="38"/>
      <c r="AE85" s="38"/>
    </row>
    <row r="86" spans="1:31" s="1" customFormat="1" ht="12" customHeight="1">
      <c r="B86" s="25"/>
      <c r="C86" s="33" t="s">
        <v>147</v>
      </c>
      <c r="D86" s="26"/>
      <c r="E86" s="26"/>
      <c r="F86" s="26"/>
      <c r="G86" s="26"/>
      <c r="H86" s="26"/>
      <c r="I86" s="26"/>
      <c r="J86" s="26"/>
      <c r="K86" s="26"/>
      <c r="L86" s="24"/>
    </row>
    <row r="87" spans="1:31" s="2" customFormat="1" ht="16.5" customHeight="1">
      <c r="A87" s="38"/>
      <c r="B87" s="39"/>
      <c r="C87" s="40"/>
      <c r="D87" s="40"/>
      <c r="E87" s="433" t="s">
        <v>151</v>
      </c>
      <c r="F87" s="435"/>
      <c r="G87" s="435"/>
      <c r="H87" s="435"/>
      <c r="I87" s="40"/>
      <c r="J87" s="40"/>
      <c r="K87" s="40"/>
      <c r="L87" s="118"/>
      <c r="S87" s="38"/>
      <c r="T87" s="38"/>
      <c r="U87" s="38"/>
      <c r="V87" s="38"/>
      <c r="W87" s="38"/>
      <c r="X87" s="38"/>
      <c r="Y87" s="38"/>
      <c r="Z87" s="38"/>
      <c r="AA87" s="38"/>
      <c r="AB87" s="38"/>
      <c r="AC87" s="38"/>
      <c r="AD87" s="38"/>
      <c r="AE87" s="38"/>
    </row>
    <row r="88" spans="1:31" s="2" customFormat="1" ht="12" customHeight="1">
      <c r="A88" s="38"/>
      <c r="B88" s="39"/>
      <c r="C88" s="33" t="s">
        <v>155</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16.5" customHeight="1">
      <c r="A89" s="38"/>
      <c r="B89" s="39"/>
      <c r="C89" s="40"/>
      <c r="D89" s="40"/>
      <c r="E89" s="387" t="str">
        <f>E11</f>
        <v>SO 01.06 - EPS</v>
      </c>
      <c r="F89" s="435"/>
      <c r="G89" s="435"/>
      <c r="H89" s="435"/>
      <c r="I89" s="40"/>
      <c r="J89" s="40"/>
      <c r="K89" s="40"/>
      <c r="L89" s="118"/>
      <c r="S89" s="38"/>
      <c r="T89" s="38"/>
      <c r="U89" s="38"/>
      <c r="V89" s="38"/>
      <c r="W89" s="38"/>
      <c r="X89" s="38"/>
      <c r="Y89" s="38"/>
      <c r="Z89" s="38"/>
      <c r="AA89" s="38"/>
      <c r="AB89" s="38"/>
      <c r="AC89" s="38"/>
      <c r="AD89" s="38"/>
      <c r="AE89" s="38"/>
    </row>
    <row r="90" spans="1:31"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2" customHeight="1">
      <c r="A91" s="38"/>
      <c r="B91" s="39"/>
      <c r="C91" s="33" t="s">
        <v>21</v>
      </c>
      <c r="D91" s="40"/>
      <c r="E91" s="40"/>
      <c r="F91" s="31" t="str">
        <f>F14</f>
        <v>Benešova ulice, Domažlice</v>
      </c>
      <c r="G91" s="40"/>
      <c r="H91" s="40"/>
      <c r="I91" s="33" t="s">
        <v>23</v>
      </c>
      <c r="J91" s="63" t="str">
        <f>IF(J14="","",J14)</f>
        <v>22. 6. 2024</v>
      </c>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40.15" customHeight="1">
      <c r="A93" s="38"/>
      <c r="B93" s="39"/>
      <c r="C93" s="33" t="s">
        <v>25</v>
      </c>
      <c r="D93" s="40"/>
      <c r="E93" s="40"/>
      <c r="F93" s="31" t="str">
        <f>E17</f>
        <v>Město Domažlice, náměstí Míru 1, 344 20 Domažlice</v>
      </c>
      <c r="G93" s="40"/>
      <c r="H93" s="40"/>
      <c r="I93" s="33" t="s">
        <v>31</v>
      </c>
      <c r="J93" s="36" t="str">
        <f>E23</f>
        <v>MEPRO s.r.o., nám.Před bateriemi 912/6, Praha 6</v>
      </c>
      <c r="K93" s="40"/>
      <c r="L93" s="118"/>
      <c r="S93" s="38"/>
      <c r="T93" s="38"/>
      <c r="U93" s="38"/>
      <c r="V93" s="38"/>
      <c r="W93" s="38"/>
      <c r="X93" s="38"/>
      <c r="Y93" s="38"/>
      <c r="Z93" s="38"/>
      <c r="AA93" s="38"/>
      <c r="AB93" s="38"/>
      <c r="AC93" s="38"/>
      <c r="AD93" s="38"/>
      <c r="AE93" s="38"/>
    </row>
    <row r="94" spans="1:31" s="2" customFormat="1" ht="40.15" customHeight="1">
      <c r="A94" s="38"/>
      <c r="B94" s="39"/>
      <c r="C94" s="33" t="s">
        <v>29</v>
      </c>
      <c r="D94" s="40"/>
      <c r="E94" s="40"/>
      <c r="F94" s="31" t="str">
        <f>IF(E20="","",E20)</f>
        <v>Vyplň údaj</v>
      </c>
      <c r="G94" s="40"/>
      <c r="H94" s="40"/>
      <c r="I94" s="33" t="s">
        <v>34</v>
      </c>
      <c r="J94" s="36" t="str">
        <f>E26</f>
        <v>Tomáš Vašek, Sněhurčina 710, 460 15 Liberec</v>
      </c>
      <c r="K94" s="40"/>
      <c r="L94" s="118"/>
      <c r="S94" s="38"/>
      <c r="T94" s="38"/>
      <c r="U94" s="38"/>
      <c r="V94" s="38"/>
      <c r="W94" s="38"/>
      <c r="X94" s="38"/>
      <c r="Y94" s="38"/>
      <c r="Z94" s="38"/>
      <c r="AA94" s="38"/>
      <c r="AB94" s="38"/>
      <c r="AC94" s="38"/>
      <c r="AD94" s="38"/>
      <c r="AE94" s="38"/>
    </row>
    <row r="95" spans="1:31" s="2" customFormat="1" ht="10.35" customHeight="1">
      <c r="A95" s="38"/>
      <c r="B95" s="39"/>
      <c r="C95" s="40"/>
      <c r="D95" s="40"/>
      <c r="E95" s="40"/>
      <c r="F95" s="40"/>
      <c r="G95" s="40"/>
      <c r="H95" s="40"/>
      <c r="I95" s="40"/>
      <c r="J95" s="40"/>
      <c r="K95" s="40"/>
      <c r="L95" s="118"/>
      <c r="S95" s="38"/>
      <c r="T95" s="38"/>
      <c r="U95" s="38"/>
      <c r="V95" s="38"/>
      <c r="W95" s="38"/>
      <c r="X95" s="38"/>
      <c r="Y95" s="38"/>
      <c r="Z95" s="38"/>
      <c r="AA95" s="38"/>
      <c r="AB95" s="38"/>
      <c r="AC95" s="38"/>
      <c r="AD95" s="38"/>
      <c r="AE95" s="38"/>
    </row>
    <row r="96" spans="1:31" s="11" customFormat="1" ht="29.25" customHeight="1">
      <c r="A96" s="159"/>
      <c r="B96" s="160"/>
      <c r="C96" s="161" t="s">
        <v>505</v>
      </c>
      <c r="D96" s="162" t="s">
        <v>57</v>
      </c>
      <c r="E96" s="162" t="s">
        <v>53</v>
      </c>
      <c r="F96" s="162" t="s">
        <v>54</v>
      </c>
      <c r="G96" s="162" t="s">
        <v>506</v>
      </c>
      <c r="H96" s="162" t="s">
        <v>507</v>
      </c>
      <c r="I96" s="162" t="s">
        <v>508</v>
      </c>
      <c r="J96" s="162" t="s">
        <v>304</v>
      </c>
      <c r="K96" s="163" t="s">
        <v>509</v>
      </c>
      <c r="L96" s="164"/>
      <c r="M96" s="72" t="s">
        <v>19</v>
      </c>
      <c r="N96" s="73" t="s">
        <v>42</v>
      </c>
      <c r="O96" s="73" t="s">
        <v>510</v>
      </c>
      <c r="P96" s="73" t="s">
        <v>511</v>
      </c>
      <c r="Q96" s="73" t="s">
        <v>512</v>
      </c>
      <c r="R96" s="73" t="s">
        <v>513</v>
      </c>
      <c r="S96" s="73" t="s">
        <v>514</v>
      </c>
      <c r="T96" s="74" t="s">
        <v>515</v>
      </c>
      <c r="U96" s="159"/>
      <c r="V96" s="159"/>
      <c r="W96" s="159"/>
      <c r="X96" s="159"/>
      <c r="Y96" s="159"/>
      <c r="Z96" s="159"/>
      <c r="AA96" s="159"/>
      <c r="AB96" s="159"/>
      <c r="AC96" s="159"/>
      <c r="AD96" s="159"/>
      <c r="AE96" s="159"/>
    </row>
    <row r="97" spans="1:65" s="2" customFormat="1" ht="22.9" customHeight="1">
      <c r="A97" s="38"/>
      <c r="B97" s="39"/>
      <c r="C97" s="79" t="s">
        <v>519</v>
      </c>
      <c r="D97" s="40"/>
      <c r="E97" s="40"/>
      <c r="F97" s="40"/>
      <c r="G97" s="40"/>
      <c r="H97" s="40"/>
      <c r="I97" s="40"/>
      <c r="J97" s="165">
        <f>BK97</f>
        <v>0</v>
      </c>
      <c r="K97" s="40"/>
      <c r="L97" s="43"/>
      <c r="M97" s="75"/>
      <c r="N97" s="166"/>
      <c r="O97" s="76"/>
      <c r="P97" s="167">
        <f>P98</f>
        <v>0</v>
      </c>
      <c r="Q97" s="76"/>
      <c r="R97" s="167">
        <f>R98</f>
        <v>0</v>
      </c>
      <c r="S97" s="76"/>
      <c r="T97" s="168">
        <f>T98</f>
        <v>0</v>
      </c>
      <c r="U97" s="38"/>
      <c r="V97" s="38"/>
      <c r="W97" s="38"/>
      <c r="X97" s="38"/>
      <c r="Y97" s="38"/>
      <c r="Z97" s="38"/>
      <c r="AA97" s="38"/>
      <c r="AB97" s="38"/>
      <c r="AC97" s="38"/>
      <c r="AD97" s="38"/>
      <c r="AE97" s="38"/>
      <c r="AT97" s="21" t="s">
        <v>71</v>
      </c>
      <c r="AU97" s="21" t="s">
        <v>311</v>
      </c>
      <c r="BK97" s="169">
        <f>BK98</f>
        <v>0</v>
      </c>
    </row>
    <row r="98" spans="1:65" s="12" customFormat="1" ht="25.9" customHeight="1">
      <c r="B98" s="170"/>
      <c r="C98" s="171"/>
      <c r="D98" s="172" t="s">
        <v>71</v>
      </c>
      <c r="E98" s="173" t="s">
        <v>6508</v>
      </c>
      <c r="F98" s="173" t="s">
        <v>100</v>
      </c>
      <c r="G98" s="171"/>
      <c r="H98" s="171"/>
      <c r="I98" s="174"/>
      <c r="J98" s="175">
        <f>BK98</f>
        <v>0</v>
      </c>
      <c r="K98" s="171"/>
      <c r="L98" s="176"/>
      <c r="M98" s="177"/>
      <c r="N98" s="178"/>
      <c r="O98" s="178"/>
      <c r="P98" s="179">
        <f>P99+P101+P107+P111+P117+P122+P124+P126+P129+P132+P144</f>
        <v>0</v>
      </c>
      <c r="Q98" s="178"/>
      <c r="R98" s="179">
        <f>R99+R101+R107+R111+R117+R122+R124+R126+R129+R132+R144</f>
        <v>0</v>
      </c>
      <c r="S98" s="178"/>
      <c r="T98" s="180">
        <f>T99+T101+T107+T111+T117+T122+T124+T126+T129+T132+T144</f>
        <v>0</v>
      </c>
      <c r="AR98" s="181" t="s">
        <v>573</v>
      </c>
      <c r="AT98" s="182" t="s">
        <v>71</v>
      </c>
      <c r="AU98" s="182" t="s">
        <v>72</v>
      </c>
      <c r="AY98" s="181" t="s">
        <v>525</v>
      </c>
      <c r="BK98" s="183">
        <f>BK99+BK101+BK107+BK111+BK117+BK122+BK124+BK126+BK129+BK132+BK144</f>
        <v>0</v>
      </c>
    </row>
    <row r="99" spans="1:65" s="12" customFormat="1" ht="22.9" customHeight="1">
      <c r="B99" s="170"/>
      <c r="C99" s="171"/>
      <c r="D99" s="172" t="s">
        <v>71</v>
      </c>
      <c r="E99" s="184" t="s">
        <v>6509</v>
      </c>
      <c r="F99" s="184" t="s">
        <v>6510</v>
      </c>
      <c r="G99" s="171"/>
      <c r="H99" s="171"/>
      <c r="I99" s="174"/>
      <c r="J99" s="185">
        <f>BK99</f>
        <v>0</v>
      </c>
      <c r="K99" s="171"/>
      <c r="L99" s="176"/>
      <c r="M99" s="177"/>
      <c r="N99" s="178"/>
      <c r="O99" s="178"/>
      <c r="P99" s="179">
        <f>P100</f>
        <v>0</v>
      </c>
      <c r="Q99" s="178"/>
      <c r="R99" s="179">
        <f>R100</f>
        <v>0</v>
      </c>
      <c r="S99" s="178"/>
      <c r="T99" s="180">
        <f>T100</f>
        <v>0</v>
      </c>
      <c r="AR99" s="181" t="s">
        <v>79</v>
      </c>
      <c r="AT99" s="182" t="s">
        <v>71</v>
      </c>
      <c r="AU99" s="182" t="s">
        <v>79</v>
      </c>
      <c r="AY99" s="181" t="s">
        <v>525</v>
      </c>
      <c r="BK99" s="183">
        <f>BK100</f>
        <v>0</v>
      </c>
    </row>
    <row r="100" spans="1:65" s="2" customFormat="1" ht="16.5" customHeight="1">
      <c r="A100" s="38"/>
      <c r="B100" s="39"/>
      <c r="C100" s="186" t="s">
        <v>72</v>
      </c>
      <c r="D100" s="186" t="s">
        <v>533</v>
      </c>
      <c r="E100" s="187" t="s">
        <v>79</v>
      </c>
      <c r="F100" s="188" t="s">
        <v>6511</v>
      </c>
      <c r="G100" s="189" t="s">
        <v>5219</v>
      </c>
      <c r="H100" s="190">
        <v>1</v>
      </c>
      <c r="I100" s="191"/>
      <c r="J100" s="192">
        <f>ROUND(I100*H100,2)</f>
        <v>0</v>
      </c>
      <c r="K100" s="188" t="s">
        <v>19</v>
      </c>
      <c r="L100" s="43"/>
      <c r="M100" s="193" t="s">
        <v>19</v>
      </c>
      <c r="N100" s="194" t="s">
        <v>44</v>
      </c>
      <c r="O100" s="68"/>
      <c r="P100" s="195">
        <f>O100*H100</f>
        <v>0</v>
      </c>
      <c r="Q100" s="195">
        <v>0</v>
      </c>
      <c r="R100" s="195">
        <f>Q100*H100</f>
        <v>0</v>
      </c>
      <c r="S100" s="195">
        <v>0</v>
      </c>
      <c r="T100" s="196">
        <f>S100*H100</f>
        <v>0</v>
      </c>
      <c r="U100" s="38"/>
      <c r="V100" s="38"/>
      <c r="W100" s="38"/>
      <c r="X100" s="38"/>
      <c r="Y100" s="38"/>
      <c r="Z100" s="38"/>
      <c r="AA100" s="38"/>
      <c r="AB100" s="38"/>
      <c r="AC100" s="38"/>
      <c r="AD100" s="38"/>
      <c r="AE100" s="38"/>
      <c r="AR100" s="197" t="s">
        <v>1206</v>
      </c>
      <c r="AT100" s="197" t="s">
        <v>533</v>
      </c>
      <c r="AU100" s="197" t="s">
        <v>85</v>
      </c>
      <c r="AY100" s="21" t="s">
        <v>525</v>
      </c>
      <c r="BE100" s="198">
        <f>IF(N100="základní",J100,0)</f>
        <v>0</v>
      </c>
      <c r="BF100" s="198">
        <f>IF(N100="snížená",J100,0)</f>
        <v>0</v>
      </c>
      <c r="BG100" s="198">
        <f>IF(N100="zákl. přenesená",J100,0)</f>
        <v>0</v>
      </c>
      <c r="BH100" s="198">
        <f>IF(N100="sníž. přenesená",J100,0)</f>
        <v>0</v>
      </c>
      <c r="BI100" s="198">
        <f>IF(N100="nulová",J100,0)</f>
        <v>0</v>
      </c>
      <c r="BJ100" s="21" t="s">
        <v>85</v>
      </c>
      <c r="BK100" s="198">
        <f>ROUND(I100*H100,2)</f>
        <v>0</v>
      </c>
      <c r="BL100" s="21" t="s">
        <v>1206</v>
      </c>
      <c r="BM100" s="197" t="s">
        <v>85</v>
      </c>
    </row>
    <row r="101" spans="1:65" s="12" customFormat="1" ht="22.9" customHeight="1">
      <c r="B101" s="170"/>
      <c r="C101" s="171"/>
      <c r="D101" s="172" t="s">
        <v>71</v>
      </c>
      <c r="E101" s="184" t="s">
        <v>6512</v>
      </c>
      <c r="F101" s="184" t="s">
        <v>6513</v>
      </c>
      <c r="G101" s="171"/>
      <c r="H101" s="171"/>
      <c r="I101" s="174"/>
      <c r="J101" s="185">
        <f>BK101</f>
        <v>0</v>
      </c>
      <c r="K101" s="171"/>
      <c r="L101" s="176"/>
      <c r="M101" s="177"/>
      <c r="N101" s="178"/>
      <c r="O101" s="178"/>
      <c r="P101" s="179">
        <f>SUM(P102:P106)</f>
        <v>0</v>
      </c>
      <c r="Q101" s="178"/>
      <c r="R101" s="179">
        <f>SUM(R102:R106)</f>
        <v>0</v>
      </c>
      <c r="S101" s="178"/>
      <c r="T101" s="180">
        <f>SUM(T102:T106)</f>
        <v>0</v>
      </c>
      <c r="AR101" s="181" t="s">
        <v>79</v>
      </c>
      <c r="AT101" s="182" t="s">
        <v>71</v>
      </c>
      <c r="AU101" s="182" t="s">
        <v>79</v>
      </c>
      <c r="AY101" s="181" t="s">
        <v>525</v>
      </c>
      <c r="BK101" s="183">
        <f>SUM(BK102:BK106)</f>
        <v>0</v>
      </c>
    </row>
    <row r="102" spans="1:65" s="2" customFormat="1" ht="16.5" customHeight="1">
      <c r="A102" s="38"/>
      <c r="B102" s="39"/>
      <c r="C102" s="186" t="s">
        <v>72</v>
      </c>
      <c r="D102" s="186" t="s">
        <v>533</v>
      </c>
      <c r="E102" s="187" t="s">
        <v>85</v>
      </c>
      <c r="F102" s="188" t="s">
        <v>6514</v>
      </c>
      <c r="G102" s="189" t="s">
        <v>5219</v>
      </c>
      <c r="H102" s="190">
        <v>1</v>
      </c>
      <c r="I102" s="191"/>
      <c r="J102" s="192">
        <f>ROUND(I102*H102,2)</f>
        <v>0</v>
      </c>
      <c r="K102" s="188" t="s">
        <v>19</v>
      </c>
      <c r="L102" s="43"/>
      <c r="M102" s="193" t="s">
        <v>19</v>
      </c>
      <c r="N102" s="194" t="s">
        <v>44</v>
      </c>
      <c r="O102" s="68"/>
      <c r="P102" s="195">
        <f>O102*H102</f>
        <v>0</v>
      </c>
      <c r="Q102" s="195">
        <v>0</v>
      </c>
      <c r="R102" s="195">
        <f>Q102*H102</f>
        <v>0</v>
      </c>
      <c r="S102" s="195">
        <v>0</v>
      </c>
      <c r="T102" s="196">
        <f>S102*H102</f>
        <v>0</v>
      </c>
      <c r="U102" s="38"/>
      <c r="V102" s="38"/>
      <c r="W102" s="38"/>
      <c r="X102" s="38"/>
      <c r="Y102" s="38"/>
      <c r="Z102" s="38"/>
      <c r="AA102" s="38"/>
      <c r="AB102" s="38"/>
      <c r="AC102" s="38"/>
      <c r="AD102" s="38"/>
      <c r="AE102" s="38"/>
      <c r="AR102" s="197" t="s">
        <v>1206</v>
      </c>
      <c r="AT102" s="197" t="s">
        <v>533</v>
      </c>
      <c r="AU102" s="197" t="s">
        <v>85</v>
      </c>
      <c r="AY102" s="21" t="s">
        <v>525</v>
      </c>
      <c r="BE102" s="198">
        <f>IF(N102="základní",J102,0)</f>
        <v>0</v>
      </c>
      <c r="BF102" s="198">
        <f>IF(N102="snížená",J102,0)</f>
        <v>0</v>
      </c>
      <c r="BG102" s="198">
        <f>IF(N102="zákl. přenesená",J102,0)</f>
        <v>0</v>
      </c>
      <c r="BH102" s="198">
        <f>IF(N102="sníž. přenesená",J102,0)</f>
        <v>0</v>
      </c>
      <c r="BI102" s="198">
        <f>IF(N102="nulová",J102,0)</f>
        <v>0</v>
      </c>
      <c r="BJ102" s="21" t="s">
        <v>85</v>
      </c>
      <c r="BK102" s="198">
        <f>ROUND(I102*H102,2)</f>
        <v>0</v>
      </c>
      <c r="BL102" s="21" t="s">
        <v>1206</v>
      </c>
      <c r="BM102" s="197" t="s">
        <v>537</v>
      </c>
    </row>
    <row r="103" spans="1:65" s="2" customFormat="1" ht="16.5" customHeight="1">
      <c r="A103" s="38"/>
      <c r="B103" s="39"/>
      <c r="C103" s="186" t="s">
        <v>72</v>
      </c>
      <c r="D103" s="186" t="s">
        <v>533</v>
      </c>
      <c r="E103" s="187" t="s">
        <v>573</v>
      </c>
      <c r="F103" s="188" t="s">
        <v>6515</v>
      </c>
      <c r="G103" s="189" t="s">
        <v>5219</v>
      </c>
      <c r="H103" s="190">
        <v>1</v>
      </c>
      <c r="I103" s="191"/>
      <c r="J103" s="192">
        <f>ROUND(I103*H103,2)</f>
        <v>0</v>
      </c>
      <c r="K103" s="188" t="s">
        <v>19</v>
      </c>
      <c r="L103" s="43"/>
      <c r="M103" s="193" t="s">
        <v>19</v>
      </c>
      <c r="N103" s="194" t="s">
        <v>44</v>
      </c>
      <c r="O103" s="68"/>
      <c r="P103" s="195">
        <f>O103*H103</f>
        <v>0</v>
      </c>
      <c r="Q103" s="195">
        <v>0</v>
      </c>
      <c r="R103" s="195">
        <f>Q103*H103</f>
        <v>0</v>
      </c>
      <c r="S103" s="195">
        <v>0</v>
      </c>
      <c r="T103" s="196">
        <f>S103*H103</f>
        <v>0</v>
      </c>
      <c r="U103" s="38"/>
      <c r="V103" s="38"/>
      <c r="W103" s="38"/>
      <c r="X103" s="38"/>
      <c r="Y103" s="38"/>
      <c r="Z103" s="38"/>
      <c r="AA103" s="38"/>
      <c r="AB103" s="38"/>
      <c r="AC103" s="38"/>
      <c r="AD103" s="38"/>
      <c r="AE103" s="38"/>
      <c r="AR103" s="197" t="s">
        <v>1206</v>
      </c>
      <c r="AT103" s="197" t="s">
        <v>533</v>
      </c>
      <c r="AU103" s="197" t="s">
        <v>85</v>
      </c>
      <c r="AY103" s="21" t="s">
        <v>525</v>
      </c>
      <c r="BE103" s="198">
        <f>IF(N103="základní",J103,0)</f>
        <v>0</v>
      </c>
      <c r="BF103" s="198">
        <f>IF(N103="snížená",J103,0)</f>
        <v>0</v>
      </c>
      <c r="BG103" s="198">
        <f>IF(N103="zákl. přenesená",J103,0)</f>
        <v>0</v>
      </c>
      <c r="BH103" s="198">
        <f>IF(N103="sníž. přenesená",J103,0)</f>
        <v>0</v>
      </c>
      <c r="BI103" s="198">
        <f>IF(N103="nulová",J103,0)</f>
        <v>0</v>
      </c>
      <c r="BJ103" s="21" t="s">
        <v>85</v>
      </c>
      <c r="BK103" s="198">
        <f>ROUND(I103*H103,2)</f>
        <v>0</v>
      </c>
      <c r="BL103" s="21" t="s">
        <v>1206</v>
      </c>
      <c r="BM103" s="197" t="s">
        <v>645</v>
      </c>
    </row>
    <row r="104" spans="1:65" s="2" customFormat="1" ht="16.5" customHeight="1">
      <c r="A104" s="38"/>
      <c r="B104" s="39"/>
      <c r="C104" s="186" t="s">
        <v>72</v>
      </c>
      <c r="D104" s="186" t="s">
        <v>533</v>
      </c>
      <c r="E104" s="187" t="s">
        <v>537</v>
      </c>
      <c r="F104" s="188" t="s">
        <v>6516</v>
      </c>
      <c r="G104" s="189" t="s">
        <v>5219</v>
      </c>
      <c r="H104" s="190">
        <v>2</v>
      </c>
      <c r="I104" s="191"/>
      <c r="J104" s="192">
        <f>ROUND(I104*H104,2)</f>
        <v>0</v>
      </c>
      <c r="K104" s="188" t="s">
        <v>19</v>
      </c>
      <c r="L104" s="43"/>
      <c r="M104" s="193" t="s">
        <v>19</v>
      </c>
      <c r="N104" s="194" t="s">
        <v>44</v>
      </c>
      <c r="O104" s="68"/>
      <c r="P104" s="195">
        <f>O104*H104</f>
        <v>0</v>
      </c>
      <c r="Q104" s="195">
        <v>0</v>
      </c>
      <c r="R104" s="195">
        <f>Q104*H104</f>
        <v>0</v>
      </c>
      <c r="S104" s="195">
        <v>0</v>
      </c>
      <c r="T104" s="196">
        <f>S104*H104</f>
        <v>0</v>
      </c>
      <c r="U104" s="38"/>
      <c r="V104" s="38"/>
      <c r="W104" s="38"/>
      <c r="X104" s="38"/>
      <c r="Y104" s="38"/>
      <c r="Z104" s="38"/>
      <c r="AA104" s="38"/>
      <c r="AB104" s="38"/>
      <c r="AC104" s="38"/>
      <c r="AD104" s="38"/>
      <c r="AE104" s="38"/>
      <c r="AR104" s="197" t="s">
        <v>1206</v>
      </c>
      <c r="AT104" s="197" t="s">
        <v>533</v>
      </c>
      <c r="AU104" s="197" t="s">
        <v>85</v>
      </c>
      <c r="AY104" s="21" t="s">
        <v>525</v>
      </c>
      <c r="BE104" s="198">
        <f>IF(N104="základní",J104,0)</f>
        <v>0</v>
      </c>
      <c r="BF104" s="198">
        <f>IF(N104="snížená",J104,0)</f>
        <v>0</v>
      </c>
      <c r="BG104" s="198">
        <f>IF(N104="zákl. přenesená",J104,0)</f>
        <v>0</v>
      </c>
      <c r="BH104" s="198">
        <f>IF(N104="sníž. přenesená",J104,0)</f>
        <v>0</v>
      </c>
      <c r="BI104" s="198">
        <f>IF(N104="nulová",J104,0)</f>
        <v>0</v>
      </c>
      <c r="BJ104" s="21" t="s">
        <v>85</v>
      </c>
      <c r="BK104" s="198">
        <f>ROUND(I104*H104,2)</f>
        <v>0</v>
      </c>
      <c r="BL104" s="21" t="s">
        <v>1206</v>
      </c>
      <c r="BM104" s="197" t="s">
        <v>674</v>
      </c>
    </row>
    <row r="105" spans="1:65" s="2" customFormat="1" ht="16.5" customHeight="1">
      <c r="A105" s="38"/>
      <c r="B105" s="39"/>
      <c r="C105" s="186" t="s">
        <v>72</v>
      </c>
      <c r="D105" s="186" t="s">
        <v>533</v>
      </c>
      <c r="E105" s="187" t="s">
        <v>646</v>
      </c>
      <c r="F105" s="188" t="s">
        <v>6517</v>
      </c>
      <c r="G105" s="189" t="s">
        <v>5219</v>
      </c>
      <c r="H105" s="190">
        <v>1</v>
      </c>
      <c r="I105" s="191"/>
      <c r="J105" s="192">
        <f>ROUND(I105*H105,2)</f>
        <v>0</v>
      </c>
      <c r="K105" s="188" t="s">
        <v>19</v>
      </c>
      <c r="L105" s="43"/>
      <c r="M105" s="193" t="s">
        <v>19</v>
      </c>
      <c r="N105" s="194" t="s">
        <v>44</v>
      </c>
      <c r="O105" s="68"/>
      <c r="P105" s="195">
        <f>O105*H105</f>
        <v>0</v>
      </c>
      <c r="Q105" s="195">
        <v>0</v>
      </c>
      <c r="R105" s="195">
        <f>Q105*H105</f>
        <v>0</v>
      </c>
      <c r="S105" s="195">
        <v>0</v>
      </c>
      <c r="T105" s="196">
        <f>S105*H105</f>
        <v>0</v>
      </c>
      <c r="U105" s="38"/>
      <c r="V105" s="38"/>
      <c r="W105" s="38"/>
      <c r="X105" s="38"/>
      <c r="Y105" s="38"/>
      <c r="Z105" s="38"/>
      <c r="AA105" s="38"/>
      <c r="AB105" s="38"/>
      <c r="AC105" s="38"/>
      <c r="AD105" s="38"/>
      <c r="AE105" s="38"/>
      <c r="AR105" s="197" t="s">
        <v>1206</v>
      </c>
      <c r="AT105" s="197" t="s">
        <v>533</v>
      </c>
      <c r="AU105" s="197" t="s">
        <v>85</v>
      </c>
      <c r="AY105" s="21" t="s">
        <v>525</v>
      </c>
      <c r="BE105" s="198">
        <f>IF(N105="základní",J105,0)</f>
        <v>0</v>
      </c>
      <c r="BF105" s="198">
        <f>IF(N105="snížená",J105,0)</f>
        <v>0</v>
      </c>
      <c r="BG105" s="198">
        <f>IF(N105="zákl. přenesená",J105,0)</f>
        <v>0</v>
      </c>
      <c r="BH105" s="198">
        <f>IF(N105="sníž. přenesená",J105,0)</f>
        <v>0</v>
      </c>
      <c r="BI105" s="198">
        <f>IF(N105="nulová",J105,0)</f>
        <v>0</v>
      </c>
      <c r="BJ105" s="21" t="s">
        <v>85</v>
      </c>
      <c r="BK105" s="198">
        <f>ROUND(I105*H105,2)</f>
        <v>0</v>
      </c>
      <c r="BL105" s="21" t="s">
        <v>1206</v>
      </c>
      <c r="BM105" s="197" t="s">
        <v>443</v>
      </c>
    </row>
    <row r="106" spans="1:65" s="2" customFormat="1" ht="16.5" customHeight="1">
      <c r="A106" s="38"/>
      <c r="B106" s="39"/>
      <c r="C106" s="186" t="s">
        <v>72</v>
      </c>
      <c r="D106" s="186" t="s">
        <v>533</v>
      </c>
      <c r="E106" s="187" t="s">
        <v>645</v>
      </c>
      <c r="F106" s="188" t="s">
        <v>6518</v>
      </c>
      <c r="G106" s="189" t="s">
        <v>5219</v>
      </c>
      <c r="H106" s="190">
        <v>1</v>
      </c>
      <c r="I106" s="191"/>
      <c r="J106" s="192">
        <f>ROUND(I106*H106,2)</f>
        <v>0</v>
      </c>
      <c r="K106" s="188" t="s">
        <v>19</v>
      </c>
      <c r="L106" s="43"/>
      <c r="M106" s="193" t="s">
        <v>19</v>
      </c>
      <c r="N106" s="194" t="s">
        <v>44</v>
      </c>
      <c r="O106" s="68"/>
      <c r="P106" s="195">
        <f>O106*H106</f>
        <v>0</v>
      </c>
      <c r="Q106" s="195">
        <v>0</v>
      </c>
      <c r="R106" s="195">
        <f>Q106*H106</f>
        <v>0</v>
      </c>
      <c r="S106" s="195">
        <v>0</v>
      </c>
      <c r="T106" s="196">
        <f>S106*H106</f>
        <v>0</v>
      </c>
      <c r="U106" s="38"/>
      <c r="V106" s="38"/>
      <c r="W106" s="38"/>
      <c r="X106" s="38"/>
      <c r="Y106" s="38"/>
      <c r="Z106" s="38"/>
      <c r="AA106" s="38"/>
      <c r="AB106" s="38"/>
      <c r="AC106" s="38"/>
      <c r="AD106" s="38"/>
      <c r="AE106" s="38"/>
      <c r="AR106" s="197" t="s">
        <v>1206</v>
      </c>
      <c r="AT106" s="197" t="s">
        <v>533</v>
      </c>
      <c r="AU106" s="197" t="s">
        <v>85</v>
      </c>
      <c r="AY106" s="21" t="s">
        <v>525</v>
      </c>
      <c r="BE106" s="198">
        <f>IF(N106="základní",J106,0)</f>
        <v>0</v>
      </c>
      <c r="BF106" s="198">
        <f>IF(N106="snížená",J106,0)</f>
        <v>0</v>
      </c>
      <c r="BG106" s="198">
        <f>IF(N106="zákl. přenesená",J106,0)</f>
        <v>0</v>
      </c>
      <c r="BH106" s="198">
        <f>IF(N106="sníž. přenesená",J106,0)</f>
        <v>0</v>
      </c>
      <c r="BI106" s="198">
        <f>IF(N106="nulová",J106,0)</f>
        <v>0</v>
      </c>
      <c r="BJ106" s="21" t="s">
        <v>85</v>
      </c>
      <c r="BK106" s="198">
        <f>ROUND(I106*H106,2)</f>
        <v>0</v>
      </c>
      <c r="BL106" s="21" t="s">
        <v>1206</v>
      </c>
      <c r="BM106" s="197" t="s">
        <v>8</v>
      </c>
    </row>
    <row r="107" spans="1:65" s="12" customFormat="1" ht="22.9" customHeight="1">
      <c r="B107" s="170"/>
      <c r="C107" s="171"/>
      <c r="D107" s="172" t="s">
        <v>71</v>
      </c>
      <c r="E107" s="184" t="s">
        <v>6519</v>
      </c>
      <c r="F107" s="184" t="s">
        <v>6520</v>
      </c>
      <c r="G107" s="171"/>
      <c r="H107" s="171"/>
      <c r="I107" s="174"/>
      <c r="J107" s="185">
        <f>BK107</f>
        <v>0</v>
      </c>
      <c r="K107" s="171"/>
      <c r="L107" s="176"/>
      <c r="M107" s="177"/>
      <c r="N107" s="178"/>
      <c r="O107" s="178"/>
      <c r="P107" s="179">
        <f>SUM(P108:P110)</f>
        <v>0</v>
      </c>
      <c r="Q107" s="178"/>
      <c r="R107" s="179">
        <f>SUM(R108:R110)</f>
        <v>0</v>
      </c>
      <c r="S107" s="178"/>
      <c r="T107" s="180">
        <f>SUM(T108:T110)</f>
        <v>0</v>
      </c>
      <c r="AR107" s="181" t="s">
        <v>79</v>
      </c>
      <c r="AT107" s="182" t="s">
        <v>71</v>
      </c>
      <c r="AU107" s="182" t="s">
        <v>79</v>
      </c>
      <c r="AY107" s="181" t="s">
        <v>525</v>
      </c>
      <c r="BK107" s="183">
        <f>SUM(BK108:BK110)</f>
        <v>0</v>
      </c>
    </row>
    <row r="108" spans="1:65" s="2" customFormat="1" ht="16.5" customHeight="1">
      <c r="A108" s="38"/>
      <c r="B108" s="39"/>
      <c r="C108" s="186" t="s">
        <v>72</v>
      </c>
      <c r="D108" s="186" t="s">
        <v>533</v>
      </c>
      <c r="E108" s="187" t="s">
        <v>671</v>
      </c>
      <c r="F108" s="188" t="s">
        <v>6521</v>
      </c>
      <c r="G108" s="189" t="s">
        <v>5219</v>
      </c>
      <c r="H108" s="190">
        <v>1</v>
      </c>
      <c r="I108" s="191"/>
      <c r="J108" s="192">
        <f>ROUND(I108*H108,2)</f>
        <v>0</v>
      </c>
      <c r="K108" s="188" t="s">
        <v>19</v>
      </c>
      <c r="L108" s="43"/>
      <c r="M108" s="193" t="s">
        <v>19</v>
      </c>
      <c r="N108" s="194" t="s">
        <v>44</v>
      </c>
      <c r="O108" s="68"/>
      <c r="P108" s="195">
        <f>O108*H108</f>
        <v>0</v>
      </c>
      <c r="Q108" s="195">
        <v>0</v>
      </c>
      <c r="R108" s="195">
        <f>Q108*H108</f>
        <v>0</v>
      </c>
      <c r="S108" s="195">
        <v>0</v>
      </c>
      <c r="T108" s="196">
        <f>S108*H108</f>
        <v>0</v>
      </c>
      <c r="U108" s="38"/>
      <c r="V108" s="38"/>
      <c r="W108" s="38"/>
      <c r="X108" s="38"/>
      <c r="Y108" s="38"/>
      <c r="Z108" s="38"/>
      <c r="AA108" s="38"/>
      <c r="AB108" s="38"/>
      <c r="AC108" s="38"/>
      <c r="AD108" s="38"/>
      <c r="AE108" s="38"/>
      <c r="AR108" s="197" t="s">
        <v>1206</v>
      </c>
      <c r="AT108" s="197" t="s">
        <v>533</v>
      </c>
      <c r="AU108" s="197" t="s">
        <v>85</v>
      </c>
      <c r="AY108" s="21" t="s">
        <v>525</v>
      </c>
      <c r="BE108" s="198">
        <f>IF(N108="základní",J108,0)</f>
        <v>0</v>
      </c>
      <c r="BF108" s="198">
        <f>IF(N108="snížená",J108,0)</f>
        <v>0</v>
      </c>
      <c r="BG108" s="198">
        <f>IF(N108="zákl. přenesená",J108,0)</f>
        <v>0</v>
      </c>
      <c r="BH108" s="198">
        <f>IF(N108="sníž. přenesená",J108,0)</f>
        <v>0</v>
      </c>
      <c r="BI108" s="198">
        <f>IF(N108="nulová",J108,0)</f>
        <v>0</v>
      </c>
      <c r="BJ108" s="21" t="s">
        <v>85</v>
      </c>
      <c r="BK108" s="198">
        <f>ROUND(I108*H108,2)</f>
        <v>0</v>
      </c>
      <c r="BL108" s="21" t="s">
        <v>1206</v>
      </c>
      <c r="BM108" s="197" t="s">
        <v>722</v>
      </c>
    </row>
    <row r="109" spans="1:65" s="2" customFormat="1" ht="16.5" customHeight="1">
      <c r="A109" s="38"/>
      <c r="B109" s="39"/>
      <c r="C109" s="186" t="s">
        <v>72</v>
      </c>
      <c r="D109" s="186" t="s">
        <v>533</v>
      </c>
      <c r="E109" s="187" t="s">
        <v>674</v>
      </c>
      <c r="F109" s="188" t="s">
        <v>6522</v>
      </c>
      <c r="G109" s="189" t="s">
        <v>5219</v>
      </c>
      <c r="H109" s="190">
        <v>1</v>
      </c>
      <c r="I109" s="191"/>
      <c r="J109" s="192">
        <f>ROUND(I109*H109,2)</f>
        <v>0</v>
      </c>
      <c r="K109" s="188" t="s">
        <v>19</v>
      </c>
      <c r="L109" s="43"/>
      <c r="M109" s="193" t="s">
        <v>19</v>
      </c>
      <c r="N109" s="194" t="s">
        <v>44</v>
      </c>
      <c r="O109" s="68"/>
      <c r="P109" s="195">
        <f>O109*H109</f>
        <v>0</v>
      </c>
      <c r="Q109" s="195">
        <v>0</v>
      </c>
      <c r="R109" s="195">
        <f>Q109*H109</f>
        <v>0</v>
      </c>
      <c r="S109" s="195">
        <v>0</v>
      </c>
      <c r="T109" s="196">
        <f>S109*H109</f>
        <v>0</v>
      </c>
      <c r="U109" s="38"/>
      <c r="V109" s="38"/>
      <c r="W109" s="38"/>
      <c r="X109" s="38"/>
      <c r="Y109" s="38"/>
      <c r="Z109" s="38"/>
      <c r="AA109" s="38"/>
      <c r="AB109" s="38"/>
      <c r="AC109" s="38"/>
      <c r="AD109" s="38"/>
      <c r="AE109" s="38"/>
      <c r="AR109" s="197" t="s">
        <v>1206</v>
      </c>
      <c r="AT109" s="197" t="s">
        <v>533</v>
      </c>
      <c r="AU109" s="197" t="s">
        <v>85</v>
      </c>
      <c r="AY109" s="21" t="s">
        <v>525</v>
      </c>
      <c r="BE109" s="198">
        <f>IF(N109="základní",J109,0)</f>
        <v>0</v>
      </c>
      <c r="BF109" s="198">
        <f>IF(N109="snížená",J109,0)</f>
        <v>0</v>
      </c>
      <c r="BG109" s="198">
        <f>IF(N109="zákl. přenesená",J109,0)</f>
        <v>0</v>
      </c>
      <c r="BH109" s="198">
        <f>IF(N109="sníž. přenesená",J109,0)</f>
        <v>0</v>
      </c>
      <c r="BI109" s="198">
        <f>IF(N109="nulová",J109,0)</f>
        <v>0</v>
      </c>
      <c r="BJ109" s="21" t="s">
        <v>85</v>
      </c>
      <c r="BK109" s="198">
        <f>ROUND(I109*H109,2)</f>
        <v>0</v>
      </c>
      <c r="BL109" s="21" t="s">
        <v>1206</v>
      </c>
      <c r="BM109" s="197" t="s">
        <v>642</v>
      </c>
    </row>
    <row r="110" spans="1:65" s="2" customFormat="1" ht="16.5" customHeight="1">
      <c r="A110" s="38"/>
      <c r="B110" s="39"/>
      <c r="C110" s="186" t="s">
        <v>72</v>
      </c>
      <c r="D110" s="186" t="s">
        <v>533</v>
      </c>
      <c r="E110" s="187" t="s">
        <v>681</v>
      </c>
      <c r="F110" s="188" t="s">
        <v>6523</v>
      </c>
      <c r="G110" s="189" t="s">
        <v>5219</v>
      </c>
      <c r="H110" s="190">
        <v>2</v>
      </c>
      <c r="I110" s="191"/>
      <c r="J110" s="192">
        <f>ROUND(I110*H110,2)</f>
        <v>0</v>
      </c>
      <c r="K110" s="188" t="s">
        <v>19</v>
      </c>
      <c r="L110" s="43"/>
      <c r="M110" s="193" t="s">
        <v>19</v>
      </c>
      <c r="N110" s="194" t="s">
        <v>44</v>
      </c>
      <c r="O110" s="68"/>
      <c r="P110" s="195">
        <f>O110*H110</f>
        <v>0</v>
      </c>
      <c r="Q110" s="195">
        <v>0</v>
      </c>
      <c r="R110" s="195">
        <f>Q110*H110</f>
        <v>0</v>
      </c>
      <c r="S110" s="195">
        <v>0</v>
      </c>
      <c r="T110" s="196">
        <f>S110*H110</f>
        <v>0</v>
      </c>
      <c r="U110" s="38"/>
      <c r="V110" s="38"/>
      <c r="W110" s="38"/>
      <c r="X110" s="38"/>
      <c r="Y110" s="38"/>
      <c r="Z110" s="38"/>
      <c r="AA110" s="38"/>
      <c r="AB110" s="38"/>
      <c r="AC110" s="38"/>
      <c r="AD110" s="38"/>
      <c r="AE110" s="38"/>
      <c r="AR110" s="197" t="s">
        <v>1206</v>
      </c>
      <c r="AT110" s="197" t="s">
        <v>533</v>
      </c>
      <c r="AU110" s="197" t="s">
        <v>85</v>
      </c>
      <c r="AY110" s="21" t="s">
        <v>525</v>
      </c>
      <c r="BE110" s="198">
        <f>IF(N110="základní",J110,0)</f>
        <v>0</v>
      </c>
      <c r="BF110" s="198">
        <f>IF(N110="snížená",J110,0)</f>
        <v>0</v>
      </c>
      <c r="BG110" s="198">
        <f>IF(N110="zákl. přenesená",J110,0)</f>
        <v>0</v>
      </c>
      <c r="BH110" s="198">
        <f>IF(N110="sníž. přenesená",J110,0)</f>
        <v>0</v>
      </c>
      <c r="BI110" s="198">
        <f>IF(N110="nulová",J110,0)</f>
        <v>0</v>
      </c>
      <c r="BJ110" s="21" t="s">
        <v>85</v>
      </c>
      <c r="BK110" s="198">
        <f>ROUND(I110*H110,2)</f>
        <v>0</v>
      </c>
      <c r="BL110" s="21" t="s">
        <v>1206</v>
      </c>
      <c r="BM110" s="197" t="s">
        <v>745</v>
      </c>
    </row>
    <row r="111" spans="1:65" s="12" customFormat="1" ht="22.9" customHeight="1">
      <c r="B111" s="170"/>
      <c r="C111" s="171"/>
      <c r="D111" s="172" t="s">
        <v>71</v>
      </c>
      <c r="E111" s="184" t="s">
        <v>6524</v>
      </c>
      <c r="F111" s="184" t="s">
        <v>6525</v>
      </c>
      <c r="G111" s="171"/>
      <c r="H111" s="171"/>
      <c r="I111" s="174"/>
      <c r="J111" s="185">
        <f>BK111</f>
        <v>0</v>
      </c>
      <c r="K111" s="171"/>
      <c r="L111" s="176"/>
      <c r="M111" s="177"/>
      <c r="N111" s="178"/>
      <c r="O111" s="178"/>
      <c r="P111" s="179">
        <f>SUM(P112:P116)</f>
        <v>0</v>
      </c>
      <c r="Q111" s="178"/>
      <c r="R111" s="179">
        <f>SUM(R112:R116)</f>
        <v>0</v>
      </c>
      <c r="S111" s="178"/>
      <c r="T111" s="180">
        <f>SUM(T112:T116)</f>
        <v>0</v>
      </c>
      <c r="AR111" s="181" t="s">
        <v>79</v>
      </c>
      <c r="AT111" s="182" t="s">
        <v>71</v>
      </c>
      <c r="AU111" s="182" t="s">
        <v>79</v>
      </c>
      <c r="AY111" s="181" t="s">
        <v>525</v>
      </c>
      <c r="BK111" s="183">
        <f>SUM(BK112:BK116)</f>
        <v>0</v>
      </c>
    </row>
    <row r="112" spans="1:65" s="2" customFormat="1" ht="16.5" customHeight="1">
      <c r="A112" s="38"/>
      <c r="B112" s="39"/>
      <c r="C112" s="186" t="s">
        <v>72</v>
      </c>
      <c r="D112" s="186" t="s">
        <v>533</v>
      </c>
      <c r="E112" s="187" t="s">
        <v>443</v>
      </c>
      <c r="F112" s="188" t="s">
        <v>6526</v>
      </c>
      <c r="G112" s="189" t="s">
        <v>5219</v>
      </c>
      <c r="H112" s="190">
        <v>1</v>
      </c>
      <c r="I112" s="191"/>
      <c r="J112" s="192">
        <f>ROUND(I112*H112,2)</f>
        <v>0</v>
      </c>
      <c r="K112" s="188" t="s">
        <v>19</v>
      </c>
      <c r="L112" s="43"/>
      <c r="M112" s="193" t="s">
        <v>19</v>
      </c>
      <c r="N112" s="194" t="s">
        <v>44</v>
      </c>
      <c r="O112" s="68"/>
      <c r="P112" s="195">
        <f>O112*H112</f>
        <v>0</v>
      </c>
      <c r="Q112" s="195">
        <v>0</v>
      </c>
      <c r="R112" s="195">
        <f>Q112*H112</f>
        <v>0</v>
      </c>
      <c r="S112" s="195">
        <v>0</v>
      </c>
      <c r="T112" s="196">
        <f>S112*H112</f>
        <v>0</v>
      </c>
      <c r="U112" s="38"/>
      <c r="V112" s="38"/>
      <c r="W112" s="38"/>
      <c r="X112" s="38"/>
      <c r="Y112" s="38"/>
      <c r="Z112" s="38"/>
      <c r="AA112" s="38"/>
      <c r="AB112" s="38"/>
      <c r="AC112" s="38"/>
      <c r="AD112" s="38"/>
      <c r="AE112" s="38"/>
      <c r="AR112" s="197" t="s">
        <v>1206</v>
      </c>
      <c r="AT112" s="197" t="s">
        <v>533</v>
      </c>
      <c r="AU112" s="197" t="s">
        <v>85</v>
      </c>
      <c r="AY112" s="21" t="s">
        <v>525</v>
      </c>
      <c r="BE112" s="198">
        <f>IF(N112="základní",J112,0)</f>
        <v>0</v>
      </c>
      <c r="BF112" s="198">
        <f>IF(N112="snížená",J112,0)</f>
        <v>0</v>
      </c>
      <c r="BG112" s="198">
        <f>IF(N112="zákl. přenesená",J112,0)</f>
        <v>0</v>
      </c>
      <c r="BH112" s="198">
        <f>IF(N112="sníž. přenesená",J112,0)</f>
        <v>0</v>
      </c>
      <c r="BI112" s="198">
        <f>IF(N112="nulová",J112,0)</f>
        <v>0</v>
      </c>
      <c r="BJ112" s="21" t="s">
        <v>85</v>
      </c>
      <c r="BK112" s="198">
        <f>ROUND(I112*H112,2)</f>
        <v>0</v>
      </c>
      <c r="BL112" s="21" t="s">
        <v>1206</v>
      </c>
      <c r="BM112" s="197" t="s">
        <v>659</v>
      </c>
    </row>
    <row r="113" spans="1:65" s="2" customFormat="1" ht="16.5" customHeight="1">
      <c r="A113" s="38"/>
      <c r="B113" s="39"/>
      <c r="C113" s="186" t="s">
        <v>72</v>
      </c>
      <c r="D113" s="186" t="s">
        <v>533</v>
      </c>
      <c r="E113" s="187" t="s">
        <v>696</v>
      </c>
      <c r="F113" s="188" t="s">
        <v>6527</v>
      </c>
      <c r="G113" s="189" t="s">
        <v>5219</v>
      </c>
      <c r="H113" s="190">
        <v>4</v>
      </c>
      <c r="I113" s="191"/>
      <c r="J113" s="192">
        <f>ROUND(I113*H113,2)</f>
        <v>0</v>
      </c>
      <c r="K113" s="188" t="s">
        <v>19</v>
      </c>
      <c r="L113" s="43"/>
      <c r="M113" s="193" t="s">
        <v>19</v>
      </c>
      <c r="N113" s="194" t="s">
        <v>44</v>
      </c>
      <c r="O113" s="68"/>
      <c r="P113" s="195">
        <f>O113*H113</f>
        <v>0</v>
      </c>
      <c r="Q113" s="195">
        <v>0</v>
      </c>
      <c r="R113" s="195">
        <f>Q113*H113</f>
        <v>0</v>
      </c>
      <c r="S113" s="195">
        <v>0</v>
      </c>
      <c r="T113" s="196">
        <f>S113*H113</f>
        <v>0</v>
      </c>
      <c r="U113" s="38"/>
      <c r="V113" s="38"/>
      <c r="W113" s="38"/>
      <c r="X113" s="38"/>
      <c r="Y113" s="38"/>
      <c r="Z113" s="38"/>
      <c r="AA113" s="38"/>
      <c r="AB113" s="38"/>
      <c r="AC113" s="38"/>
      <c r="AD113" s="38"/>
      <c r="AE113" s="38"/>
      <c r="AR113" s="197" t="s">
        <v>1206</v>
      </c>
      <c r="AT113" s="197" t="s">
        <v>533</v>
      </c>
      <c r="AU113" s="197" t="s">
        <v>85</v>
      </c>
      <c r="AY113" s="21" t="s">
        <v>525</v>
      </c>
      <c r="BE113" s="198">
        <f>IF(N113="základní",J113,0)</f>
        <v>0</v>
      </c>
      <c r="BF113" s="198">
        <f>IF(N113="snížená",J113,0)</f>
        <v>0</v>
      </c>
      <c r="BG113" s="198">
        <f>IF(N113="zákl. přenesená",J113,0)</f>
        <v>0</v>
      </c>
      <c r="BH113" s="198">
        <f>IF(N113="sníž. přenesená",J113,0)</f>
        <v>0</v>
      </c>
      <c r="BI113" s="198">
        <f>IF(N113="nulová",J113,0)</f>
        <v>0</v>
      </c>
      <c r="BJ113" s="21" t="s">
        <v>85</v>
      </c>
      <c r="BK113" s="198">
        <f>ROUND(I113*H113,2)</f>
        <v>0</v>
      </c>
      <c r="BL113" s="21" t="s">
        <v>1206</v>
      </c>
      <c r="BM113" s="197" t="s">
        <v>779</v>
      </c>
    </row>
    <row r="114" spans="1:65" s="2" customFormat="1" ht="24.2" customHeight="1">
      <c r="A114" s="38"/>
      <c r="B114" s="39"/>
      <c r="C114" s="186" t="s">
        <v>72</v>
      </c>
      <c r="D114" s="186" t="s">
        <v>533</v>
      </c>
      <c r="E114" s="187" t="s">
        <v>8</v>
      </c>
      <c r="F114" s="188" t="s">
        <v>6528</v>
      </c>
      <c r="G114" s="189" t="s">
        <v>5219</v>
      </c>
      <c r="H114" s="190">
        <v>1</v>
      </c>
      <c r="I114" s="191"/>
      <c r="J114" s="192">
        <f>ROUND(I114*H114,2)</f>
        <v>0</v>
      </c>
      <c r="K114" s="188" t="s">
        <v>19</v>
      </c>
      <c r="L114" s="43"/>
      <c r="M114" s="193" t="s">
        <v>19</v>
      </c>
      <c r="N114" s="194" t="s">
        <v>44</v>
      </c>
      <c r="O114" s="68"/>
      <c r="P114" s="195">
        <f>O114*H114</f>
        <v>0</v>
      </c>
      <c r="Q114" s="195">
        <v>0</v>
      </c>
      <c r="R114" s="195">
        <f>Q114*H114</f>
        <v>0</v>
      </c>
      <c r="S114" s="195">
        <v>0</v>
      </c>
      <c r="T114" s="196">
        <f>S114*H114</f>
        <v>0</v>
      </c>
      <c r="U114" s="38"/>
      <c r="V114" s="38"/>
      <c r="W114" s="38"/>
      <c r="X114" s="38"/>
      <c r="Y114" s="38"/>
      <c r="Z114" s="38"/>
      <c r="AA114" s="38"/>
      <c r="AB114" s="38"/>
      <c r="AC114" s="38"/>
      <c r="AD114" s="38"/>
      <c r="AE114" s="38"/>
      <c r="AR114" s="197" t="s">
        <v>1206</v>
      </c>
      <c r="AT114" s="197" t="s">
        <v>533</v>
      </c>
      <c r="AU114" s="197" t="s">
        <v>85</v>
      </c>
      <c r="AY114" s="21" t="s">
        <v>525</v>
      </c>
      <c r="BE114" s="198">
        <f>IF(N114="základní",J114,0)</f>
        <v>0</v>
      </c>
      <c r="BF114" s="198">
        <f>IF(N114="snížená",J114,0)</f>
        <v>0</v>
      </c>
      <c r="BG114" s="198">
        <f>IF(N114="zákl. přenesená",J114,0)</f>
        <v>0</v>
      </c>
      <c r="BH114" s="198">
        <f>IF(N114="sníž. přenesená",J114,0)</f>
        <v>0</v>
      </c>
      <c r="BI114" s="198">
        <f>IF(N114="nulová",J114,0)</f>
        <v>0</v>
      </c>
      <c r="BJ114" s="21" t="s">
        <v>85</v>
      </c>
      <c r="BK114" s="198">
        <f>ROUND(I114*H114,2)</f>
        <v>0</v>
      </c>
      <c r="BL114" s="21" t="s">
        <v>1206</v>
      </c>
      <c r="BM114" s="197" t="s">
        <v>787</v>
      </c>
    </row>
    <row r="115" spans="1:65" s="2" customFormat="1" ht="24.2" customHeight="1">
      <c r="A115" s="38"/>
      <c r="B115" s="39"/>
      <c r="C115" s="186" t="s">
        <v>72</v>
      </c>
      <c r="D115" s="186" t="s">
        <v>533</v>
      </c>
      <c r="E115" s="187" t="s">
        <v>710</v>
      </c>
      <c r="F115" s="188" t="s">
        <v>6529</v>
      </c>
      <c r="G115" s="189" t="s">
        <v>5219</v>
      </c>
      <c r="H115" s="190">
        <v>2</v>
      </c>
      <c r="I115" s="191"/>
      <c r="J115" s="192">
        <f>ROUND(I115*H115,2)</f>
        <v>0</v>
      </c>
      <c r="K115" s="188" t="s">
        <v>19</v>
      </c>
      <c r="L115" s="43"/>
      <c r="M115" s="193" t="s">
        <v>19</v>
      </c>
      <c r="N115" s="194" t="s">
        <v>44</v>
      </c>
      <c r="O115" s="68"/>
      <c r="P115" s="195">
        <f>O115*H115</f>
        <v>0</v>
      </c>
      <c r="Q115" s="195">
        <v>0</v>
      </c>
      <c r="R115" s="195">
        <f>Q115*H115</f>
        <v>0</v>
      </c>
      <c r="S115" s="195">
        <v>0</v>
      </c>
      <c r="T115" s="196">
        <f>S115*H115</f>
        <v>0</v>
      </c>
      <c r="U115" s="38"/>
      <c r="V115" s="38"/>
      <c r="W115" s="38"/>
      <c r="X115" s="38"/>
      <c r="Y115" s="38"/>
      <c r="Z115" s="38"/>
      <c r="AA115" s="38"/>
      <c r="AB115" s="38"/>
      <c r="AC115" s="38"/>
      <c r="AD115" s="38"/>
      <c r="AE115" s="38"/>
      <c r="AR115" s="197" t="s">
        <v>1206</v>
      </c>
      <c r="AT115" s="197" t="s">
        <v>533</v>
      </c>
      <c r="AU115" s="197" t="s">
        <v>85</v>
      </c>
      <c r="AY115" s="21" t="s">
        <v>525</v>
      </c>
      <c r="BE115" s="198">
        <f>IF(N115="základní",J115,0)</f>
        <v>0</v>
      </c>
      <c r="BF115" s="198">
        <f>IF(N115="snížená",J115,0)</f>
        <v>0</v>
      </c>
      <c r="BG115" s="198">
        <f>IF(N115="zákl. přenesená",J115,0)</f>
        <v>0</v>
      </c>
      <c r="BH115" s="198">
        <f>IF(N115="sníž. přenesená",J115,0)</f>
        <v>0</v>
      </c>
      <c r="BI115" s="198">
        <f>IF(N115="nulová",J115,0)</f>
        <v>0</v>
      </c>
      <c r="BJ115" s="21" t="s">
        <v>85</v>
      </c>
      <c r="BK115" s="198">
        <f>ROUND(I115*H115,2)</f>
        <v>0</v>
      </c>
      <c r="BL115" s="21" t="s">
        <v>1206</v>
      </c>
      <c r="BM115" s="197" t="s">
        <v>802</v>
      </c>
    </row>
    <row r="116" spans="1:65" s="2" customFormat="1" ht="21.75" customHeight="1">
      <c r="A116" s="38"/>
      <c r="B116" s="39"/>
      <c r="C116" s="186" t="s">
        <v>72</v>
      </c>
      <c r="D116" s="186" t="s">
        <v>533</v>
      </c>
      <c r="E116" s="187" t="s">
        <v>722</v>
      </c>
      <c r="F116" s="188" t="s">
        <v>6530</v>
      </c>
      <c r="G116" s="189" t="s">
        <v>5219</v>
      </c>
      <c r="H116" s="190">
        <v>1</v>
      </c>
      <c r="I116" s="191"/>
      <c r="J116" s="192">
        <f>ROUND(I116*H116,2)</f>
        <v>0</v>
      </c>
      <c r="K116" s="188" t="s">
        <v>19</v>
      </c>
      <c r="L116" s="43"/>
      <c r="M116" s="193" t="s">
        <v>19</v>
      </c>
      <c r="N116" s="194" t="s">
        <v>44</v>
      </c>
      <c r="O116" s="68"/>
      <c r="P116" s="195">
        <f>O116*H116</f>
        <v>0</v>
      </c>
      <c r="Q116" s="195">
        <v>0</v>
      </c>
      <c r="R116" s="195">
        <f>Q116*H116</f>
        <v>0</v>
      </c>
      <c r="S116" s="195">
        <v>0</v>
      </c>
      <c r="T116" s="196">
        <f>S116*H116</f>
        <v>0</v>
      </c>
      <c r="U116" s="38"/>
      <c r="V116" s="38"/>
      <c r="W116" s="38"/>
      <c r="X116" s="38"/>
      <c r="Y116" s="38"/>
      <c r="Z116" s="38"/>
      <c r="AA116" s="38"/>
      <c r="AB116" s="38"/>
      <c r="AC116" s="38"/>
      <c r="AD116" s="38"/>
      <c r="AE116" s="38"/>
      <c r="AR116" s="197" t="s">
        <v>1206</v>
      </c>
      <c r="AT116" s="197" t="s">
        <v>533</v>
      </c>
      <c r="AU116" s="197" t="s">
        <v>85</v>
      </c>
      <c r="AY116" s="21" t="s">
        <v>525</v>
      </c>
      <c r="BE116" s="198">
        <f>IF(N116="základní",J116,0)</f>
        <v>0</v>
      </c>
      <c r="BF116" s="198">
        <f>IF(N116="snížená",J116,0)</f>
        <v>0</v>
      </c>
      <c r="BG116" s="198">
        <f>IF(N116="zákl. přenesená",J116,0)</f>
        <v>0</v>
      </c>
      <c r="BH116" s="198">
        <f>IF(N116="sníž. přenesená",J116,0)</f>
        <v>0</v>
      </c>
      <c r="BI116" s="198">
        <f>IF(N116="nulová",J116,0)</f>
        <v>0</v>
      </c>
      <c r="BJ116" s="21" t="s">
        <v>85</v>
      </c>
      <c r="BK116" s="198">
        <f>ROUND(I116*H116,2)</f>
        <v>0</v>
      </c>
      <c r="BL116" s="21" t="s">
        <v>1206</v>
      </c>
      <c r="BM116" s="197" t="s">
        <v>814</v>
      </c>
    </row>
    <row r="117" spans="1:65" s="12" customFormat="1" ht="22.9" customHeight="1">
      <c r="B117" s="170"/>
      <c r="C117" s="171"/>
      <c r="D117" s="172" t="s">
        <v>71</v>
      </c>
      <c r="E117" s="184" t="s">
        <v>6531</v>
      </c>
      <c r="F117" s="184" t="s">
        <v>6532</v>
      </c>
      <c r="G117" s="171"/>
      <c r="H117" s="171"/>
      <c r="I117" s="174"/>
      <c r="J117" s="185">
        <f>BK117</f>
        <v>0</v>
      </c>
      <c r="K117" s="171"/>
      <c r="L117" s="176"/>
      <c r="M117" s="177"/>
      <c r="N117" s="178"/>
      <c r="O117" s="178"/>
      <c r="P117" s="179">
        <f>SUM(P118:P121)</f>
        <v>0</v>
      </c>
      <c r="Q117" s="178"/>
      <c r="R117" s="179">
        <f>SUM(R118:R121)</f>
        <v>0</v>
      </c>
      <c r="S117" s="178"/>
      <c r="T117" s="180">
        <f>SUM(T118:T121)</f>
        <v>0</v>
      </c>
      <c r="AR117" s="181" t="s">
        <v>79</v>
      </c>
      <c r="AT117" s="182" t="s">
        <v>71</v>
      </c>
      <c r="AU117" s="182" t="s">
        <v>79</v>
      </c>
      <c r="AY117" s="181" t="s">
        <v>525</v>
      </c>
      <c r="BK117" s="183">
        <f>SUM(BK118:BK121)</f>
        <v>0</v>
      </c>
    </row>
    <row r="118" spans="1:65" s="2" customFormat="1" ht="16.5" customHeight="1">
      <c r="A118" s="38"/>
      <c r="B118" s="39"/>
      <c r="C118" s="186" t="s">
        <v>72</v>
      </c>
      <c r="D118" s="186" t="s">
        <v>533</v>
      </c>
      <c r="E118" s="187" t="s">
        <v>728</v>
      </c>
      <c r="F118" s="188" t="s">
        <v>6533</v>
      </c>
      <c r="G118" s="189" t="s">
        <v>5219</v>
      </c>
      <c r="H118" s="190">
        <v>90</v>
      </c>
      <c r="I118" s="191"/>
      <c r="J118" s="192">
        <f>ROUND(I118*H118,2)</f>
        <v>0</v>
      </c>
      <c r="K118" s="188" t="s">
        <v>19</v>
      </c>
      <c r="L118" s="43"/>
      <c r="M118" s="193" t="s">
        <v>19</v>
      </c>
      <c r="N118" s="194" t="s">
        <v>44</v>
      </c>
      <c r="O118" s="68"/>
      <c r="P118" s="195">
        <f>O118*H118</f>
        <v>0</v>
      </c>
      <c r="Q118" s="195">
        <v>0</v>
      </c>
      <c r="R118" s="195">
        <f>Q118*H118</f>
        <v>0</v>
      </c>
      <c r="S118" s="195">
        <v>0</v>
      </c>
      <c r="T118" s="196">
        <f>S118*H118</f>
        <v>0</v>
      </c>
      <c r="U118" s="38"/>
      <c r="V118" s="38"/>
      <c r="W118" s="38"/>
      <c r="X118" s="38"/>
      <c r="Y118" s="38"/>
      <c r="Z118" s="38"/>
      <c r="AA118" s="38"/>
      <c r="AB118" s="38"/>
      <c r="AC118" s="38"/>
      <c r="AD118" s="38"/>
      <c r="AE118" s="38"/>
      <c r="AR118" s="197" t="s">
        <v>1206</v>
      </c>
      <c r="AT118" s="197" t="s">
        <v>533</v>
      </c>
      <c r="AU118" s="197" t="s">
        <v>85</v>
      </c>
      <c r="AY118" s="21" t="s">
        <v>525</v>
      </c>
      <c r="BE118" s="198">
        <f>IF(N118="základní",J118,0)</f>
        <v>0</v>
      </c>
      <c r="BF118" s="198">
        <f>IF(N118="snížená",J118,0)</f>
        <v>0</v>
      </c>
      <c r="BG118" s="198">
        <f>IF(N118="zákl. přenesená",J118,0)</f>
        <v>0</v>
      </c>
      <c r="BH118" s="198">
        <f>IF(N118="sníž. přenesená",J118,0)</f>
        <v>0</v>
      </c>
      <c r="BI118" s="198">
        <f>IF(N118="nulová",J118,0)</f>
        <v>0</v>
      </c>
      <c r="BJ118" s="21" t="s">
        <v>85</v>
      </c>
      <c r="BK118" s="198">
        <f>ROUND(I118*H118,2)</f>
        <v>0</v>
      </c>
      <c r="BL118" s="21" t="s">
        <v>1206</v>
      </c>
      <c r="BM118" s="197" t="s">
        <v>826</v>
      </c>
    </row>
    <row r="119" spans="1:65" s="2" customFormat="1" ht="16.5" customHeight="1">
      <c r="A119" s="38"/>
      <c r="B119" s="39"/>
      <c r="C119" s="186" t="s">
        <v>72</v>
      </c>
      <c r="D119" s="186" t="s">
        <v>533</v>
      </c>
      <c r="E119" s="187" t="s">
        <v>642</v>
      </c>
      <c r="F119" s="188" t="s">
        <v>6534</v>
      </c>
      <c r="G119" s="189" t="s">
        <v>5219</v>
      </c>
      <c r="H119" s="190">
        <v>4</v>
      </c>
      <c r="I119" s="191"/>
      <c r="J119" s="192">
        <f>ROUND(I119*H119,2)</f>
        <v>0</v>
      </c>
      <c r="K119" s="188" t="s">
        <v>19</v>
      </c>
      <c r="L119" s="43"/>
      <c r="M119" s="193" t="s">
        <v>19</v>
      </c>
      <c r="N119" s="194" t="s">
        <v>44</v>
      </c>
      <c r="O119" s="68"/>
      <c r="P119" s="195">
        <f>O119*H119</f>
        <v>0</v>
      </c>
      <c r="Q119" s="195">
        <v>0</v>
      </c>
      <c r="R119" s="195">
        <f>Q119*H119</f>
        <v>0</v>
      </c>
      <c r="S119" s="195">
        <v>0</v>
      </c>
      <c r="T119" s="196">
        <f>S119*H119</f>
        <v>0</v>
      </c>
      <c r="U119" s="38"/>
      <c r="V119" s="38"/>
      <c r="W119" s="38"/>
      <c r="X119" s="38"/>
      <c r="Y119" s="38"/>
      <c r="Z119" s="38"/>
      <c r="AA119" s="38"/>
      <c r="AB119" s="38"/>
      <c r="AC119" s="38"/>
      <c r="AD119" s="38"/>
      <c r="AE119" s="38"/>
      <c r="AR119" s="197" t="s">
        <v>1206</v>
      </c>
      <c r="AT119" s="197" t="s">
        <v>533</v>
      </c>
      <c r="AU119" s="197" t="s">
        <v>85</v>
      </c>
      <c r="AY119" s="21" t="s">
        <v>525</v>
      </c>
      <c r="BE119" s="198">
        <f>IF(N119="základní",J119,0)</f>
        <v>0</v>
      </c>
      <c r="BF119" s="198">
        <f>IF(N119="snížená",J119,0)</f>
        <v>0</v>
      </c>
      <c r="BG119" s="198">
        <f>IF(N119="zákl. přenesená",J119,0)</f>
        <v>0</v>
      </c>
      <c r="BH119" s="198">
        <f>IF(N119="sníž. přenesená",J119,0)</f>
        <v>0</v>
      </c>
      <c r="BI119" s="198">
        <f>IF(N119="nulová",J119,0)</f>
        <v>0</v>
      </c>
      <c r="BJ119" s="21" t="s">
        <v>85</v>
      </c>
      <c r="BK119" s="198">
        <f>ROUND(I119*H119,2)</f>
        <v>0</v>
      </c>
      <c r="BL119" s="21" t="s">
        <v>1206</v>
      </c>
      <c r="BM119" s="197" t="s">
        <v>839</v>
      </c>
    </row>
    <row r="120" spans="1:65" s="2" customFormat="1" ht="16.5" customHeight="1">
      <c r="A120" s="38"/>
      <c r="B120" s="39"/>
      <c r="C120" s="186" t="s">
        <v>72</v>
      </c>
      <c r="D120" s="186" t="s">
        <v>533</v>
      </c>
      <c r="E120" s="187" t="s">
        <v>739</v>
      </c>
      <c r="F120" s="188" t="s">
        <v>6535</v>
      </c>
      <c r="G120" s="189" t="s">
        <v>5219</v>
      </c>
      <c r="H120" s="190">
        <v>94</v>
      </c>
      <c r="I120" s="191"/>
      <c r="J120" s="192">
        <f>ROUND(I120*H120,2)</f>
        <v>0</v>
      </c>
      <c r="K120" s="188" t="s">
        <v>19</v>
      </c>
      <c r="L120" s="43"/>
      <c r="M120" s="193" t="s">
        <v>19</v>
      </c>
      <c r="N120" s="194" t="s">
        <v>44</v>
      </c>
      <c r="O120" s="68"/>
      <c r="P120" s="195">
        <f>O120*H120</f>
        <v>0</v>
      </c>
      <c r="Q120" s="195">
        <v>0</v>
      </c>
      <c r="R120" s="195">
        <f>Q120*H120</f>
        <v>0</v>
      </c>
      <c r="S120" s="195">
        <v>0</v>
      </c>
      <c r="T120" s="196">
        <f>S120*H120</f>
        <v>0</v>
      </c>
      <c r="U120" s="38"/>
      <c r="V120" s="38"/>
      <c r="W120" s="38"/>
      <c r="X120" s="38"/>
      <c r="Y120" s="38"/>
      <c r="Z120" s="38"/>
      <c r="AA120" s="38"/>
      <c r="AB120" s="38"/>
      <c r="AC120" s="38"/>
      <c r="AD120" s="38"/>
      <c r="AE120" s="38"/>
      <c r="AR120" s="197" t="s">
        <v>1206</v>
      </c>
      <c r="AT120" s="197" t="s">
        <v>533</v>
      </c>
      <c r="AU120" s="197" t="s">
        <v>85</v>
      </c>
      <c r="AY120" s="21" t="s">
        <v>525</v>
      </c>
      <c r="BE120" s="198">
        <f>IF(N120="základní",J120,0)</f>
        <v>0</v>
      </c>
      <c r="BF120" s="198">
        <f>IF(N120="snížená",J120,0)</f>
        <v>0</v>
      </c>
      <c r="BG120" s="198">
        <f>IF(N120="zákl. přenesená",J120,0)</f>
        <v>0</v>
      </c>
      <c r="BH120" s="198">
        <f>IF(N120="sníž. přenesená",J120,0)</f>
        <v>0</v>
      </c>
      <c r="BI120" s="198">
        <f>IF(N120="nulová",J120,0)</f>
        <v>0</v>
      </c>
      <c r="BJ120" s="21" t="s">
        <v>85</v>
      </c>
      <c r="BK120" s="198">
        <f>ROUND(I120*H120,2)</f>
        <v>0</v>
      </c>
      <c r="BL120" s="21" t="s">
        <v>1206</v>
      </c>
      <c r="BM120" s="197" t="s">
        <v>855</v>
      </c>
    </row>
    <row r="121" spans="1:65" s="2" customFormat="1" ht="21.75" customHeight="1">
      <c r="A121" s="38"/>
      <c r="B121" s="39"/>
      <c r="C121" s="186" t="s">
        <v>72</v>
      </c>
      <c r="D121" s="186" t="s">
        <v>533</v>
      </c>
      <c r="E121" s="187" t="s">
        <v>745</v>
      </c>
      <c r="F121" s="188" t="s">
        <v>6536</v>
      </c>
      <c r="G121" s="189" t="s">
        <v>5219</v>
      </c>
      <c r="H121" s="190">
        <v>50</v>
      </c>
      <c r="I121" s="191"/>
      <c r="J121" s="192">
        <f>ROUND(I121*H121,2)</f>
        <v>0</v>
      </c>
      <c r="K121" s="188" t="s">
        <v>19</v>
      </c>
      <c r="L121" s="43"/>
      <c r="M121" s="193" t="s">
        <v>19</v>
      </c>
      <c r="N121" s="194" t="s">
        <v>44</v>
      </c>
      <c r="O121" s="68"/>
      <c r="P121" s="195">
        <f>O121*H121</f>
        <v>0</v>
      </c>
      <c r="Q121" s="195">
        <v>0</v>
      </c>
      <c r="R121" s="195">
        <f>Q121*H121</f>
        <v>0</v>
      </c>
      <c r="S121" s="195">
        <v>0</v>
      </c>
      <c r="T121" s="196">
        <f>S121*H121</f>
        <v>0</v>
      </c>
      <c r="U121" s="38"/>
      <c r="V121" s="38"/>
      <c r="W121" s="38"/>
      <c r="X121" s="38"/>
      <c r="Y121" s="38"/>
      <c r="Z121" s="38"/>
      <c r="AA121" s="38"/>
      <c r="AB121" s="38"/>
      <c r="AC121" s="38"/>
      <c r="AD121" s="38"/>
      <c r="AE121" s="38"/>
      <c r="AR121" s="197" t="s">
        <v>1206</v>
      </c>
      <c r="AT121" s="197" t="s">
        <v>533</v>
      </c>
      <c r="AU121" s="197" t="s">
        <v>85</v>
      </c>
      <c r="AY121" s="21" t="s">
        <v>525</v>
      </c>
      <c r="BE121" s="198">
        <f>IF(N121="základní",J121,0)</f>
        <v>0</v>
      </c>
      <c r="BF121" s="198">
        <f>IF(N121="snížená",J121,0)</f>
        <v>0</v>
      </c>
      <c r="BG121" s="198">
        <f>IF(N121="zákl. přenesená",J121,0)</f>
        <v>0</v>
      </c>
      <c r="BH121" s="198">
        <f>IF(N121="sníž. přenesená",J121,0)</f>
        <v>0</v>
      </c>
      <c r="BI121" s="198">
        <f>IF(N121="nulová",J121,0)</f>
        <v>0</v>
      </c>
      <c r="BJ121" s="21" t="s">
        <v>85</v>
      </c>
      <c r="BK121" s="198">
        <f>ROUND(I121*H121,2)</f>
        <v>0</v>
      </c>
      <c r="BL121" s="21" t="s">
        <v>1206</v>
      </c>
      <c r="BM121" s="197" t="s">
        <v>867</v>
      </c>
    </row>
    <row r="122" spans="1:65" s="12" customFormat="1" ht="22.9" customHeight="1">
      <c r="B122" s="170"/>
      <c r="C122" s="171"/>
      <c r="D122" s="172" t="s">
        <v>71</v>
      </c>
      <c r="E122" s="184" t="s">
        <v>6537</v>
      </c>
      <c r="F122" s="184" t="s">
        <v>6538</v>
      </c>
      <c r="G122" s="171"/>
      <c r="H122" s="171"/>
      <c r="I122" s="174"/>
      <c r="J122" s="185">
        <f>BK122</f>
        <v>0</v>
      </c>
      <c r="K122" s="171"/>
      <c r="L122" s="176"/>
      <c r="M122" s="177"/>
      <c r="N122" s="178"/>
      <c r="O122" s="178"/>
      <c r="P122" s="179">
        <f>P123</f>
        <v>0</v>
      </c>
      <c r="Q122" s="178"/>
      <c r="R122" s="179">
        <f>R123</f>
        <v>0</v>
      </c>
      <c r="S122" s="178"/>
      <c r="T122" s="180">
        <f>T123</f>
        <v>0</v>
      </c>
      <c r="AR122" s="181" t="s">
        <v>79</v>
      </c>
      <c r="AT122" s="182" t="s">
        <v>71</v>
      </c>
      <c r="AU122" s="182" t="s">
        <v>79</v>
      </c>
      <c r="AY122" s="181" t="s">
        <v>525</v>
      </c>
      <c r="BK122" s="183">
        <f>BK123</f>
        <v>0</v>
      </c>
    </row>
    <row r="123" spans="1:65" s="2" customFormat="1" ht="21.75" customHeight="1">
      <c r="A123" s="38"/>
      <c r="B123" s="39"/>
      <c r="C123" s="186" t="s">
        <v>72</v>
      </c>
      <c r="D123" s="186" t="s">
        <v>533</v>
      </c>
      <c r="E123" s="187" t="s">
        <v>753</v>
      </c>
      <c r="F123" s="188" t="s">
        <v>6539</v>
      </c>
      <c r="G123" s="189" t="s">
        <v>5219</v>
      </c>
      <c r="H123" s="190">
        <v>30</v>
      </c>
      <c r="I123" s="191"/>
      <c r="J123" s="192">
        <f>ROUND(I123*H123,2)</f>
        <v>0</v>
      </c>
      <c r="K123" s="188" t="s">
        <v>19</v>
      </c>
      <c r="L123" s="43"/>
      <c r="M123" s="193" t="s">
        <v>19</v>
      </c>
      <c r="N123" s="194" t="s">
        <v>44</v>
      </c>
      <c r="O123" s="68"/>
      <c r="P123" s="195">
        <f>O123*H123</f>
        <v>0</v>
      </c>
      <c r="Q123" s="195">
        <v>0</v>
      </c>
      <c r="R123" s="195">
        <f>Q123*H123</f>
        <v>0</v>
      </c>
      <c r="S123" s="195">
        <v>0</v>
      </c>
      <c r="T123" s="196">
        <f>S123*H123</f>
        <v>0</v>
      </c>
      <c r="U123" s="38"/>
      <c r="V123" s="38"/>
      <c r="W123" s="38"/>
      <c r="X123" s="38"/>
      <c r="Y123" s="38"/>
      <c r="Z123" s="38"/>
      <c r="AA123" s="38"/>
      <c r="AB123" s="38"/>
      <c r="AC123" s="38"/>
      <c r="AD123" s="38"/>
      <c r="AE123" s="38"/>
      <c r="AR123" s="197" t="s">
        <v>1206</v>
      </c>
      <c r="AT123" s="197" t="s">
        <v>533</v>
      </c>
      <c r="AU123" s="197" t="s">
        <v>85</v>
      </c>
      <c r="AY123" s="21" t="s">
        <v>525</v>
      </c>
      <c r="BE123" s="198">
        <f>IF(N123="základní",J123,0)</f>
        <v>0</v>
      </c>
      <c r="BF123" s="198">
        <f>IF(N123="snížená",J123,0)</f>
        <v>0</v>
      </c>
      <c r="BG123" s="198">
        <f>IF(N123="zákl. přenesená",J123,0)</f>
        <v>0</v>
      </c>
      <c r="BH123" s="198">
        <f>IF(N123="sníž. přenesená",J123,0)</f>
        <v>0</v>
      </c>
      <c r="BI123" s="198">
        <f>IF(N123="nulová",J123,0)</f>
        <v>0</v>
      </c>
      <c r="BJ123" s="21" t="s">
        <v>85</v>
      </c>
      <c r="BK123" s="198">
        <f>ROUND(I123*H123,2)</f>
        <v>0</v>
      </c>
      <c r="BL123" s="21" t="s">
        <v>1206</v>
      </c>
      <c r="BM123" s="197" t="s">
        <v>881</v>
      </c>
    </row>
    <row r="124" spans="1:65" s="12" customFormat="1" ht="22.9" customHeight="1">
      <c r="B124" s="170"/>
      <c r="C124" s="171"/>
      <c r="D124" s="172" t="s">
        <v>71</v>
      </c>
      <c r="E124" s="184" t="s">
        <v>6540</v>
      </c>
      <c r="F124" s="184" t="s">
        <v>6541</v>
      </c>
      <c r="G124" s="171"/>
      <c r="H124" s="171"/>
      <c r="I124" s="174"/>
      <c r="J124" s="185">
        <f>BK124</f>
        <v>0</v>
      </c>
      <c r="K124" s="171"/>
      <c r="L124" s="176"/>
      <c r="M124" s="177"/>
      <c r="N124" s="178"/>
      <c r="O124" s="178"/>
      <c r="P124" s="179">
        <f>P125</f>
        <v>0</v>
      </c>
      <c r="Q124" s="178"/>
      <c r="R124" s="179">
        <f>R125</f>
        <v>0</v>
      </c>
      <c r="S124" s="178"/>
      <c r="T124" s="180">
        <f>T125</f>
        <v>0</v>
      </c>
      <c r="AR124" s="181" t="s">
        <v>79</v>
      </c>
      <c r="AT124" s="182" t="s">
        <v>71</v>
      </c>
      <c r="AU124" s="182" t="s">
        <v>79</v>
      </c>
      <c r="AY124" s="181" t="s">
        <v>525</v>
      </c>
      <c r="BK124" s="183">
        <f>BK125</f>
        <v>0</v>
      </c>
    </row>
    <row r="125" spans="1:65" s="2" customFormat="1" ht="24.2" customHeight="1">
      <c r="A125" s="38"/>
      <c r="B125" s="39"/>
      <c r="C125" s="186" t="s">
        <v>72</v>
      </c>
      <c r="D125" s="186" t="s">
        <v>533</v>
      </c>
      <c r="E125" s="187" t="s">
        <v>659</v>
      </c>
      <c r="F125" s="188" t="s">
        <v>6542</v>
      </c>
      <c r="G125" s="189" t="s">
        <v>5219</v>
      </c>
      <c r="H125" s="190">
        <v>14</v>
      </c>
      <c r="I125" s="191"/>
      <c r="J125" s="192">
        <f>ROUND(I125*H125,2)</f>
        <v>0</v>
      </c>
      <c r="K125" s="188" t="s">
        <v>19</v>
      </c>
      <c r="L125" s="43"/>
      <c r="M125" s="193" t="s">
        <v>19</v>
      </c>
      <c r="N125" s="194" t="s">
        <v>44</v>
      </c>
      <c r="O125" s="68"/>
      <c r="P125" s="195">
        <f>O125*H125</f>
        <v>0</v>
      </c>
      <c r="Q125" s="195">
        <v>0</v>
      </c>
      <c r="R125" s="195">
        <f>Q125*H125</f>
        <v>0</v>
      </c>
      <c r="S125" s="195">
        <v>0</v>
      </c>
      <c r="T125" s="196">
        <f>S125*H125</f>
        <v>0</v>
      </c>
      <c r="U125" s="38"/>
      <c r="V125" s="38"/>
      <c r="W125" s="38"/>
      <c r="X125" s="38"/>
      <c r="Y125" s="38"/>
      <c r="Z125" s="38"/>
      <c r="AA125" s="38"/>
      <c r="AB125" s="38"/>
      <c r="AC125" s="38"/>
      <c r="AD125" s="38"/>
      <c r="AE125" s="38"/>
      <c r="AR125" s="197" t="s">
        <v>1206</v>
      </c>
      <c r="AT125" s="197" t="s">
        <v>533</v>
      </c>
      <c r="AU125" s="197" t="s">
        <v>85</v>
      </c>
      <c r="AY125" s="21" t="s">
        <v>525</v>
      </c>
      <c r="BE125" s="198">
        <f>IF(N125="základní",J125,0)</f>
        <v>0</v>
      </c>
      <c r="BF125" s="198">
        <f>IF(N125="snížená",J125,0)</f>
        <v>0</v>
      </c>
      <c r="BG125" s="198">
        <f>IF(N125="zákl. přenesená",J125,0)</f>
        <v>0</v>
      </c>
      <c r="BH125" s="198">
        <f>IF(N125="sníž. přenesená",J125,0)</f>
        <v>0</v>
      </c>
      <c r="BI125" s="198">
        <f>IF(N125="nulová",J125,0)</f>
        <v>0</v>
      </c>
      <c r="BJ125" s="21" t="s">
        <v>85</v>
      </c>
      <c r="BK125" s="198">
        <f>ROUND(I125*H125,2)</f>
        <v>0</v>
      </c>
      <c r="BL125" s="21" t="s">
        <v>1206</v>
      </c>
      <c r="BM125" s="197" t="s">
        <v>895</v>
      </c>
    </row>
    <row r="126" spans="1:65" s="12" customFormat="1" ht="22.9" customHeight="1">
      <c r="B126" s="170"/>
      <c r="C126" s="171"/>
      <c r="D126" s="172" t="s">
        <v>71</v>
      </c>
      <c r="E126" s="184" t="s">
        <v>6543</v>
      </c>
      <c r="F126" s="184" t="s">
        <v>6544</v>
      </c>
      <c r="G126" s="171"/>
      <c r="H126" s="171"/>
      <c r="I126" s="174"/>
      <c r="J126" s="185">
        <f>BK126</f>
        <v>0</v>
      </c>
      <c r="K126" s="171"/>
      <c r="L126" s="176"/>
      <c r="M126" s="177"/>
      <c r="N126" s="178"/>
      <c r="O126" s="178"/>
      <c r="P126" s="179">
        <f>SUM(P127:P128)</f>
        <v>0</v>
      </c>
      <c r="Q126" s="178"/>
      <c r="R126" s="179">
        <f>SUM(R127:R128)</f>
        <v>0</v>
      </c>
      <c r="S126" s="178"/>
      <c r="T126" s="180">
        <f>SUM(T127:T128)</f>
        <v>0</v>
      </c>
      <c r="AR126" s="181" t="s">
        <v>79</v>
      </c>
      <c r="AT126" s="182" t="s">
        <v>71</v>
      </c>
      <c r="AU126" s="182" t="s">
        <v>79</v>
      </c>
      <c r="AY126" s="181" t="s">
        <v>525</v>
      </c>
      <c r="BK126" s="183">
        <f>SUM(BK127:BK128)</f>
        <v>0</v>
      </c>
    </row>
    <row r="127" spans="1:65" s="2" customFormat="1" ht="24.2" customHeight="1">
      <c r="A127" s="38"/>
      <c r="B127" s="39"/>
      <c r="C127" s="186" t="s">
        <v>72</v>
      </c>
      <c r="D127" s="186" t="s">
        <v>533</v>
      </c>
      <c r="E127" s="187" t="s">
        <v>7</v>
      </c>
      <c r="F127" s="188" t="s">
        <v>6545</v>
      </c>
      <c r="G127" s="189" t="s">
        <v>5219</v>
      </c>
      <c r="H127" s="190">
        <v>10</v>
      </c>
      <c r="I127" s="191"/>
      <c r="J127" s="192">
        <f>ROUND(I127*H127,2)</f>
        <v>0</v>
      </c>
      <c r="K127" s="188" t="s">
        <v>19</v>
      </c>
      <c r="L127" s="43"/>
      <c r="M127" s="193" t="s">
        <v>19</v>
      </c>
      <c r="N127" s="194" t="s">
        <v>44</v>
      </c>
      <c r="O127" s="68"/>
      <c r="P127" s="195">
        <f>O127*H127</f>
        <v>0</v>
      </c>
      <c r="Q127" s="195">
        <v>0</v>
      </c>
      <c r="R127" s="195">
        <f>Q127*H127</f>
        <v>0</v>
      </c>
      <c r="S127" s="195">
        <v>0</v>
      </c>
      <c r="T127" s="196">
        <f>S127*H127</f>
        <v>0</v>
      </c>
      <c r="U127" s="38"/>
      <c r="V127" s="38"/>
      <c r="W127" s="38"/>
      <c r="X127" s="38"/>
      <c r="Y127" s="38"/>
      <c r="Z127" s="38"/>
      <c r="AA127" s="38"/>
      <c r="AB127" s="38"/>
      <c r="AC127" s="38"/>
      <c r="AD127" s="38"/>
      <c r="AE127" s="38"/>
      <c r="AR127" s="197" t="s">
        <v>1206</v>
      </c>
      <c r="AT127" s="197" t="s">
        <v>533</v>
      </c>
      <c r="AU127" s="197" t="s">
        <v>85</v>
      </c>
      <c r="AY127" s="21" t="s">
        <v>525</v>
      </c>
      <c r="BE127" s="198">
        <f>IF(N127="základní",J127,0)</f>
        <v>0</v>
      </c>
      <c r="BF127" s="198">
        <f>IF(N127="snížená",J127,0)</f>
        <v>0</v>
      </c>
      <c r="BG127" s="198">
        <f>IF(N127="zákl. přenesená",J127,0)</f>
        <v>0</v>
      </c>
      <c r="BH127" s="198">
        <f>IF(N127="sníž. přenesená",J127,0)</f>
        <v>0</v>
      </c>
      <c r="BI127" s="198">
        <f>IF(N127="nulová",J127,0)</f>
        <v>0</v>
      </c>
      <c r="BJ127" s="21" t="s">
        <v>85</v>
      </c>
      <c r="BK127" s="198">
        <f>ROUND(I127*H127,2)</f>
        <v>0</v>
      </c>
      <c r="BL127" s="21" t="s">
        <v>1206</v>
      </c>
      <c r="BM127" s="197" t="s">
        <v>907</v>
      </c>
    </row>
    <row r="128" spans="1:65" s="2" customFormat="1" ht="24.2" customHeight="1">
      <c r="A128" s="38"/>
      <c r="B128" s="39"/>
      <c r="C128" s="186" t="s">
        <v>72</v>
      </c>
      <c r="D128" s="186" t="s">
        <v>533</v>
      </c>
      <c r="E128" s="187" t="s">
        <v>779</v>
      </c>
      <c r="F128" s="188" t="s">
        <v>6546</v>
      </c>
      <c r="G128" s="189" t="s">
        <v>5219</v>
      </c>
      <c r="H128" s="190">
        <v>1</v>
      </c>
      <c r="I128" s="191"/>
      <c r="J128" s="192">
        <f>ROUND(I128*H128,2)</f>
        <v>0</v>
      </c>
      <c r="K128" s="188" t="s">
        <v>19</v>
      </c>
      <c r="L128" s="43"/>
      <c r="M128" s="193" t="s">
        <v>19</v>
      </c>
      <c r="N128" s="194" t="s">
        <v>44</v>
      </c>
      <c r="O128" s="68"/>
      <c r="P128" s="195">
        <f>O128*H128</f>
        <v>0</v>
      </c>
      <c r="Q128" s="195">
        <v>0</v>
      </c>
      <c r="R128" s="195">
        <f>Q128*H128</f>
        <v>0</v>
      </c>
      <c r="S128" s="195">
        <v>0</v>
      </c>
      <c r="T128" s="196">
        <f>S128*H128</f>
        <v>0</v>
      </c>
      <c r="U128" s="38"/>
      <c r="V128" s="38"/>
      <c r="W128" s="38"/>
      <c r="X128" s="38"/>
      <c r="Y128" s="38"/>
      <c r="Z128" s="38"/>
      <c r="AA128" s="38"/>
      <c r="AB128" s="38"/>
      <c r="AC128" s="38"/>
      <c r="AD128" s="38"/>
      <c r="AE128" s="38"/>
      <c r="AR128" s="197" t="s">
        <v>1206</v>
      </c>
      <c r="AT128" s="197" t="s">
        <v>533</v>
      </c>
      <c r="AU128" s="197" t="s">
        <v>85</v>
      </c>
      <c r="AY128" s="21" t="s">
        <v>525</v>
      </c>
      <c r="BE128" s="198">
        <f>IF(N128="základní",J128,0)</f>
        <v>0</v>
      </c>
      <c r="BF128" s="198">
        <f>IF(N128="snížená",J128,0)</f>
        <v>0</v>
      </c>
      <c r="BG128" s="198">
        <f>IF(N128="zákl. přenesená",J128,0)</f>
        <v>0</v>
      </c>
      <c r="BH128" s="198">
        <f>IF(N128="sníž. přenesená",J128,0)</f>
        <v>0</v>
      </c>
      <c r="BI128" s="198">
        <f>IF(N128="nulová",J128,0)</f>
        <v>0</v>
      </c>
      <c r="BJ128" s="21" t="s">
        <v>85</v>
      </c>
      <c r="BK128" s="198">
        <f>ROUND(I128*H128,2)</f>
        <v>0</v>
      </c>
      <c r="BL128" s="21" t="s">
        <v>1206</v>
      </c>
      <c r="BM128" s="197" t="s">
        <v>918</v>
      </c>
    </row>
    <row r="129" spans="1:65" s="12" customFormat="1" ht="22.9" customHeight="1">
      <c r="B129" s="170"/>
      <c r="C129" s="171"/>
      <c r="D129" s="172" t="s">
        <v>71</v>
      </c>
      <c r="E129" s="184" t="s">
        <v>6547</v>
      </c>
      <c r="F129" s="184" t="s">
        <v>6548</v>
      </c>
      <c r="G129" s="171"/>
      <c r="H129" s="171"/>
      <c r="I129" s="174"/>
      <c r="J129" s="185">
        <f>BK129</f>
        <v>0</v>
      </c>
      <c r="K129" s="171"/>
      <c r="L129" s="176"/>
      <c r="M129" s="177"/>
      <c r="N129" s="178"/>
      <c r="O129" s="178"/>
      <c r="P129" s="179">
        <f>SUM(P130:P131)</f>
        <v>0</v>
      </c>
      <c r="Q129" s="178"/>
      <c r="R129" s="179">
        <f>SUM(R130:R131)</f>
        <v>0</v>
      </c>
      <c r="S129" s="178"/>
      <c r="T129" s="180">
        <f>SUM(T130:T131)</f>
        <v>0</v>
      </c>
      <c r="AR129" s="181" t="s">
        <v>79</v>
      </c>
      <c r="AT129" s="182" t="s">
        <v>71</v>
      </c>
      <c r="AU129" s="182" t="s">
        <v>79</v>
      </c>
      <c r="AY129" s="181" t="s">
        <v>525</v>
      </c>
      <c r="BK129" s="183">
        <f>SUM(BK130:BK131)</f>
        <v>0</v>
      </c>
    </row>
    <row r="130" spans="1:65" s="2" customFormat="1" ht="16.5" customHeight="1">
      <c r="A130" s="38"/>
      <c r="B130" s="39"/>
      <c r="C130" s="186" t="s">
        <v>72</v>
      </c>
      <c r="D130" s="186" t="s">
        <v>533</v>
      </c>
      <c r="E130" s="187" t="s">
        <v>782</v>
      </c>
      <c r="F130" s="188" t="s">
        <v>6549</v>
      </c>
      <c r="G130" s="189" t="s">
        <v>5219</v>
      </c>
      <c r="H130" s="190">
        <v>1</v>
      </c>
      <c r="I130" s="191"/>
      <c r="J130" s="192">
        <f>ROUND(I130*H130,2)</f>
        <v>0</v>
      </c>
      <c r="K130" s="188" t="s">
        <v>19</v>
      </c>
      <c r="L130" s="43"/>
      <c r="M130" s="193" t="s">
        <v>19</v>
      </c>
      <c r="N130" s="194" t="s">
        <v>44</v>
      </c>
      <c r="O130" s="68"/>
      <c r="P130" s="195">
        <f>O130*H130</f>
        <v>0</v>
      </c>
      <c r="Q130" s="195">
        <v>0</v>
      </c>
      <c r="R130" s="195">
        <f>Q130*H130</f>
        <v>0</v>
      </c>
      <c r="S130" s="195">
        <v>0</v>
      </c>
      <c r="T130" s="196">
        <f>S130*H130</f>
        <v>0</v>
      </c>
      <c r="U130" s="38"/>
      <c r="V130" s="38"/>
      <c r="W130" s="38"/>
      <c r="X130" s="38"/>
      <c r="Y130" s="38"/>
      <c r="Z130" s="38"/>
      <c r="AA130" s="38"/>
      <c r="AB130" s="38"/>
      <c r="AC130" s="38"/>
      <c r="AD130" s="38"/>
      <c r="AE130" s="38"/>
      <c r="AR130" s="197" t="s">
        <v>1206</v>
      </c>
      <c r="AT130" s="197" t="s">
        <v>533</v>
      </c>
      <c r="AU130" s="197" t="s">
        <v>85</v>
      </c>
      <c r="AY130" s="21" t="s">
        <v>525</v>
      </c>
      <c r="BE130" s="198">
        <f>IF(N130="základní",J130,0)</f>
        <v>0</v>
      </c>
      <c r="BF130" s="198">
        <f>IF(N130="snížená",J130,0)</f>
        <v>0</v>
      </c>
      <c r="BG130" s="198">
        <f>IF(N130="zákl. přenesená",J130,0)</f>
        <v>0</v>
      </c>
      <c r="BH130" s="198">
        <f>IF(N130="sníž. přenesená",J130,0)</f>
        <v>0</v>
      </c>
      <c r="BI130" s="198">
        <f>IF(N130="nulová",J130,0)</f>
        <v>0</v>
      </c>
      <c r="BJ130" s="21" t="s">
        <v>85</v>
      </c>
      <c r="BK130" s="198">
        <f>ROUND(I130*H130,2)</f>
        <v>0</v>
      </c>
      <c r="BL130" s="21" t="s">
        <v>1206</v>
      </c>
      <c r="BM130" s="197" t="s">
        <v>945</v>
      </c>
    </row>
    <row r="131" spans="1:65" s="2" customFormat="1" ht="21.75" customHeight="1">
      <c r="A131" s="38"/>
      <c r="B131" s="39"/>
      <c r="C131" s="186" t="s">
        <v>72</v>
      </c>
      <c r="D131" s="186" t="s">
        <v>533</v>
      </c>
      <c r="E131" s="187" t="s">
        <v>787</v>
      </c>
      <c r="F131" s="188" t="s">
        <v>6550</v>
      </c>
      <c r="G131" s="189" t="s">
        <v>5219</v>
      </c>
      <c r="H131" s="190">
        <v>1</v>
      </c>
      <c r="I131" s="191"/>
      <c r="J131" s="192">
        <f>ROUND(I131*H131,2)</f>
        <v>0</v>
      </c>
      <c r="K131" s="188" t="s">
        <v>19</v>
      </c>
      <c r="L131" s="43"/>
      <c r="M131" s="193" t="s">
        <v>19</v>
      </c>
      <c r="N131" s="194" t="s">
        <v>44</v>
      </c>
      <c r="O131" s="68"/>
      <c r="P131" s="195">
        <f>O131*H131</f>
        <v>0</v>
      </c>
      <c r="Q131" s="195">
        <v>0</v>
      </c>
      <c r="R131" s="195">
        <f>Q131*H131</f>
        <v>0</v>
      </c>
      <c r="S131" s="195">
        <v>0</v>
      </c>
      <c r="T131" s="196">
        <f>S131*H131</f>
        <v>0</v>
      </c>
      <c r="U131" s="38"/>
      <c r="V131" s="38"/>
      <c r="W131" s="38"/>
      <c r="X131" s="38"/>
      <c r="Y131" s="38"/>
      <c r="Z131" s="38"/>
      <c r="AA131" s="38"/>
      <c r="AB131" s="38"/>
      <c r="AC131" s="38"/>
      <c r="AD131" s="38"/>
      <c r="AE131" s="38"/>
      <c r="AR131" s="197" t="s">
        <v>1206</v>
      </c>
      <c r="AT131" s="197" t="s">
        <v>533</v>
      </c>
      <c r="AU131" s="197" t="s">
        <v>85</v>
      </c>
      <c r="AY131" s="21" t="s">
        <v>525</v>
      </c>
      <c r="BE131" s="198">
        <f>IF(N131="základní",J131,0)</f>
        <v>0</v>
      </c>
      <c r="BF131" s="198">
        <f>IF(N131="snížená",J131,0)</f>
        <v>0</v>
      </c>
      <c r="BG131" s="198">
        <f>IF(N131="zákl. přenesená",J131,0)</f>
        <v>0</v>
      </c>
      <c r="BH131" s="198">
        <f>IF(N131="sníž. přenesená",J131,0)</f>
        <v>0</v>
      </c>
      <c r="BI131" s="198">
        <f>IF(N131="nulová",J131,0)</f>
        <v>0</v>
      </c>
      <c r="BJ131" s="21" t="s">
        <v>85</v>
      </c>
      <c r="BK131" s="198">
        <f>ROUND(I131*H131,2)</f>
        <v>0</v>
      </c>
      <c r="BL131" s="21" t="s">
        <v>1206</v>
      </c>
      <c r="BM131" s="197" t="s">
        <v>994</v>
      </c>
    </row>
    <row r="132" spans="1:65" s="12" customFormat="1" ht="22.9" customHeight="1">
      <c r="B132" s="170"/>
      <c r="C132" s="171"/>
      <c r="D132" s="172" t="s">
        <v>71</v>
      </c>
      <c r="E132" s="184" t="s">
        <v>6551</v>
      </c>
      <c r="F132" s="184" t="s">
        <v>6552</v>
      </c>
      <c r="G132" s="171"/>
      <c r="H132" s="171"/>
      <c r="I132" s="174"/>
      <c r="J132" s="185">
        <f>BK132</f>
        <v>0</v>
      </c>
      <c r="K132" s="171"/>
      <c r="L132" s="176"/>
      <c r="M132" s="177"/>
      <c r="N132" s="178"/>
      <c r="O132" s="178"/>
      <c r="P132" s="179">
        <f>SUM(P133:P143)</f>
        <v>0</v>
      </c>
      <c r="Q132" s="178"/>
      <c r="R132" s="179">
        <f>SUM(R133:R143)</f>
        <v>0</v>
      </c>
      <c r="S132" s="178"/>
      <c r="T132" s="180">
        <f>SUM(T133:T143)</f>
        <v>0</v>
      </c>
      <c r="AR132" s="181" t="s">
        <v>79</v>
      </c>
      <c r="AT132" s="182" t="s">
        <v>71</v>
      </c>
      <c r="AU132" s="182" t="s">
        <v>79</v>
      </c>
      <c r="AY132" s="181" t="s">
        <v>525</v>
      </c>
      <c r="BK132" s="183">
        <f>SUM(BK133:BK143)</f>
        <v>0</v>
      </c>
    </row>
    <row r="133" spans="1:65" s="2" customFormat="1" ht="16.5" customHeight="1">
      <c r="A133" s="38"/>
      <c r="B133" s="39"/>
      <c r="C133" s="186" t="s">
        <v>72</v>
      </c>
      <c r="D133" s="186" t="s">
        <v>533</v>
      </c>
      <c r="E133" s="187" t="s">
        <v>795</v>
      </c>
      <c r="F133" s="188" t="s">
        <v>6553</v>
      </c>
      <c r="G133" s="189" t="s">
        <v>128</v>
      </c>
      <c r="H133" s="190">
        <v>200</v>
      </c>
      <c r="I133" s="191"/>
      <c r="J133" s="192">
        <f t="shared" ref="J133:J143" si="0">ROUND(I133*H133,2)</f>
        <v>0</v>
      </c>
      <c r="K133" s="188" t="s">
        <v>19</v>
      </c>
      <c r="L133" s="43"/>
      <c r="M133" s="193" t="s">
        <v>19</v>
      </c>
      <c r="N133" s="194" t="s">
        <v>44</v>
      </c>
      <c r="O133" s="68"/>
      <c r="P133" s="195">
        <f t="shared" ref="P133:P143" si="1">O133*H133</f>
        <v>0</v>
      </c>
      <c r="Q133" s="195">
        <v>0</v>
      </c>
      <c r="R133" s="195">
        <f t="shared" ref="R133:R143" si="2">Q133*H133</f>
        <v>0</v>
      </c>
      <c r="S133" s="195">
        <v>0</v>
      </c>
      <c r="T133" s="196">
        <f t="shared" ref="T133:T143" si="3">S133*H133</f>
        <v>0</v>
      </c>
      <c r="U133" s="38"/>
      <c r="V133" s="38"/>
      <c r="W133" s="38"/>
      <c r="X133" s="38"/>
      <c r="Y133" s="38"/>
      <c r="Z133" s="38"/>
      <c r="AA133" s="38"/>
      <c r="AB133" s="38"/>
      <c r="AC133" s="38"/>
      <c r="AD133" s="38"/>
      <c r="AE133" s="38"/>
      <c r="AR133" s="197" t="s">
        <v>1206</v>
      </c>
      <c r="AT133" s="197" t="s">
        <v>533</v>
      </c>
      <c r="AU133" s="197" t="s">
        <v>85</v>
      </c>
      <c r="AY133" s="21" t="s">
        <v>525</v>
      </c>
      <c r="BE133" s="198">
        <f t="shared" ref="BE133:BE143" si="4">IF(N133="základní",J133,0)</f>
        <v>0</v>
      </c>
      <c r="BF133" s="198">
        <f t="shared" ref="BF133:BF143" si="5">IF(N133="snížená",J133,0)</f>
        <v>0</v>
      </c>
      <c r="BG133" s="198">
        <f t="shared" ref="BG133:BG143" si="6">IF(N133="zákl. přenesená",J133,0)</f>
        <v>0</v>
      </c>
      <c r="BH133" s="198">
        <f t="shared" ref="BH133:BH143" si="7">IF(N133="sníž. přenesená",J133,0)</f>
        <v>0</v>
      </c>
      <c r="BI133" s="198">
        <f t="shared" ref="BI133:BI143" si="8">IF(N133="nulová",J133,0)</f>
        <v>0</v>
      </c>
      <c r="BJ133" s="21" t="s">
        <v>85</v>
      </c>
      <c r="BK133" s="198">
        <f t="shared" ref="BK133:BK143" si="9">ROUND(I133*H133,2)</f>
        <v>0</v>
      </c>
      <c r="BL133" s="21" t="s">
        <v>1206</v>
      </c>
      <c r="BM133" s="197" t="s">
        <v>1011</v>
      </c>
    </row>
    <row r="134" spans="1:65" s="2" customFormat="1" ht="16.5" customHeight="1">
      <c r="A134" s="38"/>
      <c r="B134" s="39"/>
      <c r="C134" s="186" t="s">
        <v>72</v>
      </c>
      <c r="D134" s="186" t="s">
        <v>533</v>
      </c>
      <c r="E134" s="187" t="s">
        <v>802</v>
      </c>
      <c r="F134" s="188" t="s">
        <v>6554</v>
      </c>
      <c r="G134" s="189" t="s">
        <v>128</v>
      </c>
      <c r="H134" s="190">
        <v>1100</v>
      </c>
      <c r="I134" s="191"/>
      <c r="J134" s="192">
        <f t="shared" si="0"/>
        <v>0</v>
      </c>
      <c r="K134" s="188" t="s">
        <v>19</v>
      </c>
      <c r="L134" s="43"/>
      <c r="M134" s="193" t="s">
        <v>19</v>
      </c>
      <c r="N134" s="194" t="s">
        <v>44</v>
      </c>
      <c r="O134" s="68"/>
      <c r="P134" s="195">
        <f t="shared" si="1"/>
        <v>0</v>
      </c>
      <c r="Q134" s="195">
        <v>0</v>
      </c>
      <c r="R134" s="195">
        <f t="shared" si="2"/>
        <v>0</v>
      </c>
      <c r="S134" s="195">
        <v>0</v>
      </c>
      <c r="T134" s="196">
        <f t="shared" si="3"/>
        <v>0</v>
      </c>
      <c r="U134" s="38"/>
      <c r="V134" s="38"/>
      <c r="W134" s="38"/>
      <c r="X134" s="38"/>
      <c r="Y134" s="38"/>
      <c r="Z134" s="38"/>
      <c r="AA134" s="38"/>
      <c r="AB134" s="38"/>
      <c r="AC134" s="38"/>
      <c r="AD134" s="38"/>
      <c r="AE134" s="38"/>
      <c r="AR134" s="197" t="s">
        <v>1206</v>
      </c>
      <c r="AT134" s="197" t="s">
        <v>533</v>
      </c>
      <c r="AU134" s="197" t="s">
        <v>85</v>
      </c>
      <c r="AY134" s="21" t="s">
        <v>525</v>
      </c>
      <c r="BE134" s="198">
        <f t="shared" si="4"/>
        <v>0</v>
      </c>
      <c r="BF134" s="198">
        <f t="shared" si="5"/>
        <v>0</v>
      </c>
      <c r="BG134" s="198">
        <f t="shared" si="6"/>
        <v>0</v>
      </c>
      <c r="BH134" s="198">
        <f t="shared" si="7"/>
        <v>0</v>
      </c>
      <c r="BI134" s="198">
        <f t="shared" si="8"/>
        <v>0</v>
      </c>
      <c r="BJ134" s="21" t="s">
        <v>85</v>
      </c>
      <c r="BK134" s="198">
        <f t="shared" si="9"/>
        <v>0</v>
      </c>
      <c r="BL134" s="21" t="s">
        <v>1206</v>
      </c>
      <c r="BM134" s="197" t="s">
        <v>1023</v>
      </c>
    </row>
    <row r="135" spans="1:65" s="2" customFormat="1" ht="21.75" customHeight="1">
      <c r="A135" s="38"/>
      <c r="B135" s="39"/>
      <c r="C135" s="186" t="s">
        <v>72</v>
      </c>
      <c r="D135" s="186" t="s">
        <v>533</v>
      </c>
      <c r="E135" s="187" t="s">
        <v>809</v>
      </c>
      <c r="F135" s="188" t="s">
        <v>6555</v>
      </c>
      <c r="G135" s="189" t="s">
        <v>128</v>
      </c>
      <c r="H135" s="190">
        <v>50</v>
      </c>
      <c r="I135" s="191"/>
      <c r="J135" s="192">
        <f t="shared" si="0"/>
        <v>0</v>
      </c>
      <c r="K135" s="188" t="s">
        <v>19</v>
      </c>
      <c r="L135" s="43"/>
      <c r="M135" s="193" t="s">
        <v>19</v>
      </c>
      <c r="N135" s="194" t="s">
        <v>44</v>
      </c>
      <c r="O135" s="68"/>
      <c r="P135" s="195">
        <f t="shared" si="1"/>
        <v>0</v>
      </c>
      <c r="Q135" s="195">
        <v>0</v>
      </c>
      <c r="R135" s="195">
        <f t="shared" si="2"/>
        <v>0</v>
      </c>
      <c r="S135" s="195">
        <v>0</v>
      </c>
      <c r="T135" s="196">
        <f t="shared" si="3"/>
        <v>0</v>
      </c>
      <c r="U135" s="38"/>
      <c r="V135" s="38"/>
      <c r="W135" s="38"/>
      <c r="X135" s="38"/>
      <c r="Y135" s="38"/>
      <c r="Z135" s="38"/>
      <c r="AA135" s="38"/>
      <c r="AB135" s="38"/>
      <c r="AC135" s="38"/>
      <c r="AD135" s="38"/>
      <c r="AE135" s="38"/>
      <c r="AR135" s="197" t="s">
        <v>1206</v>
      </c>
      <c r="AT135" s="197" t="s">
        <v>533</v>
      </c>
      <c r="AU135" s="197" t="s">
        <v>85</v>
      </c>
      <c r="AY135" s="21" t="s">
        <v>525</v>
      </c>
      <c r="BE135" s="198">
        <f t="shared" si="4"/>
        <v>0</v>
      </c>
      <c r="BF135" s="198">
        <f t="shared" si="5"/>
        <v>0</v>
      </c>
      <c r="BG135" s="198">
        <f t="shared" si="6"/>
        <v>0</v>
      </c>
      <c r="BH135" s="198">
        <f t="shared" si="7"/>
        <v>0</v>
      </c>
      <c r="BI135" s="198">
        <f t="shared" si="8"/>
        <v>0</v>
      </c>
      <c r="BJ135" s="21" t="s">
        <v>85</v>
      </c>
      <c r="BK135" s="198">
        <f t="shared" si="9"/>
        <v>0</v>
      </c>
      <c r="BL135" s="21" t="s">
        <v>1206</v>
      </c>
      <c r="BM135" s="197" t="s">
        <v>1039</v>
      </c>
    </row>
    <row r="136" spans="1:65" s="2" customFormat="1" ht="21.75" customHeight="1">
      <c r="A136" s="38"/>
      <c r="B136" s="39"/>
      <c r="C136" s="186" t="s">
        <v>72</v>
      </c>
      <c r="D136" s="186" t="s">
        <v>533</v>
      </c>
      <c r="E136" s="187" t="s">
        <v>814</v>
      </c>
      <c r="F136" s="188" t="s">
        <v>6556</v>
      </c>
      <c r="G136" s="189" t="s">
        <v>128</v>
      </c>
      <c r="H136" s="190">
        <v>350</v>
      </c>
      <c r="I136" s="191"/>
      <c r="J136" s="192">
        <f t="shared" si="0"/>
        <v>0</v>
      </c>
      <c r="K136" s="188" t="s">
        <v>19</v>
      </c>
      <c r="L136" s="43"/>
      <c r="M136" s="193" t="s">
        <v>19</v>
      </c>
      <c r="N136" s="194" t="s">
        <v>44</v>
      </c>
      <c r="O136" s="68"/>
      <c r="P136" s="195">
        <f t="shared" si="1"/>
        <v>0</v>
      </c>
      <c r="Q136" s="195">
        <v>0</v>
      </c>
      <c r="R136" s="195">
        <f t="shared" si="2"/>
        <v>0</v>
      </c>
      <c r="S136" s="195">
        <v>0</v>
      </c>
      <c r="T136" s="196">
        <f t="shared" si="3"/>
        <v>0</v>
      </c>
      <c r="U136" s="38"/>
      <c r="V136" s="38"/>
      <c r="W136" s="38"/>
      <c r="X136" s="38"/>
      <c r="Y136" s="38"/>
      <c r="Z136" s="38"/>
      <c r="AA136" s="38"/>
      <c r="AB136" s="38"/>
      <c r="AC136" s="38"/>
      <c r="AD136" s="38"/>
      <c r="AE136" s="38"/>
      <c r="AR136" s="197" t="s">
        <v>1206</v>
      </c>
      <c r="AT136" s="197" t="s">
        <v>533</v>
      </c>
      <c r="AU136" s="197" t="s">
        <v>85</v>
      </c>
      <c r="AY136" s="21" t="s">
        <v>525</v>
      </c>
      <c r="BE136" s="198">
        <f t="shared" si="4"/>
        <v>0</v>
      </c>
      <c r="BF136" s="198">
        <f t="shared" si="5"/>
        <v>0</v>
      </c>
      <c r="BG136" s="198">
        <f t="shared" si="6"/>
        <v>0</v>
      </c>
      <c r="BH136" s="198">
        <f t="shared" si="7"/>
        <v>0</v>
      </c>
      <c r="BI136" s="198">
        <f t="shared" si="8"/>
        <v>0</v>
      </c>
      <c r="BJ136" s="21" t="s">
        <v>85</v>
      </c>
      <c r="BK136" s="198">
        <f t="shared" si="9"/>
        <v>0</v>
      </c>
      <c r="BL136" s="21" t="s">
        <v>1206</v>
      </c>
      <c r="BM136" s="197" t="s">
        <v>1052</v>
      </c>
    </row>
    <row r="137" spans="1:65" s="2" customFormat="1" ht="16.5" customHeight="1">
      <c r="A137" s="38"/>
      <c r="B137" s="39"/>
      <c r="C137" s="186" t="s">
        <v>72</v>
      </c>
      <c r="D137" s="186" t="s">
        <v>533</v>
      </c>
      <c r="E137" s="187" t="s">
        <v>820</v>
      </c>
      <c r="F137" s="188" t="s">
        <v>6557</v>
      </c>
      <c r="G137" s="189" t="s">
        <v>5219</v>
      </c>
      <c r="H137" s="190">
        <v>200</v>
      </c>
      <c r="I137" s="191"/>
      <c r="J137" s="192">
        <f t="shared" si="0"/>
        <v>0</v>
      </c>
      <c r="K137" s="188" t="s">
        <v>19</v>
      </c>
      <c r="L137" s="43"/>
      <c r="M137" s="193" t="s">
        <v>19</v>
      </c>
      <c r="N137" s="194" t="s">
        <v>44</v>
      </c>
      <c r="O137" s="68"/>
      <c r="P137" s="195">
        <f t="shared" si="1"/>
        <v>0</v>
      </c>
      <c r="Q137" s="195">
        <v>0</v>
      </c>
      <c r="R137" s="195">
        <f t="shared" si="2"/>
        <v>0</v>
      </c>
      <c r="S137" s="195">
        <v>0</v>
      </c>
      <c r="T137" s="196">
        <f t="shared" si="3"/>
        <v>0</v>
      </c>
      <c r="U137" s="38"/>
      <c r="V137" s="38"/>
      <c r="W137" s="38"/>
      <c r="X137" s="38"/>
      <c r="Y137" s="38"/>
      <c r="Z137" s="38"/>
      <c r="AA137" s="38"/>
      <c r="AB137" s="38"/>
      <c r="AC137" s="38"/>
      <c r="AD137" s="38"/>
      <c r="AE137" s="38"/>
      <c r="AR137" s="197" t="s">
        <v>1206</v>
      </c>
      <c r="AT137" s="197" t="s">
        <v>533</v>
      </c>
      <c r="AU137" s="197" t="s">
        <v>85</v>
      </c>
      <c r="AY137" s="21" t="s">
        <v>525</v>
      </c>
      <c r="BE137" s="198">
        <f t="shared" si="4"/>
        <v>0</v>
      </c>
      <c r="BF137" s="198">
        <f t="shared" si="5"/>
        <v>0</v>
      </c>
      <c r="BG137" s="198">
        <f t="shared" si="6"/>
        <v>0</v>
      </c>
      <c r="BH137" s="198">
        <f t="shared" si="7"/>
        <v>0</v>
      </c>
      <c r="BI137" s="198">
        <f t="shared" si="8"/>
        <v>0</v>
      </c>
      <c r="BJ137" s="21" t="s">
        <v>85</v>
      </c>
      <c r="BK137" s="198">
        <f t="shared" si="9"/>
        <v>0</v>
      </c>
      <c r="BL137" s="21" t="s">
        <v>1206</v>
      </c>
      <c r="BM137" s="197" t="s">
        <v>1063</v>
      </c>
    </row>
    <row r="138" spans="1:65" s="2" customFormat="1" ht="24.2" customHeight="1">
      <c r="A138" s="38"/>
      <c r="B138" s="39"/>
      <c r="C138" s="186" t="s">
        <v>72</v>
      </c>
      <c r="D138" s="186" t="s">
        <v>533</v>
      </c>
      <c r="E138" s="187" t="s">
        <v>826</v>
      </c>
      <c r="F138" s="188" t="s">
        <v>6558</v>
      </c>
      <c r="G138" s="189" t="s">
        <v>128</v>
      </c>
      <c r="H138" s="190">
        <v>100</v>
      </c>
      <c r="I138" s="191"/>
      <c r="J138" s="192">
        <f t="shared" si="0"/>
        <v>0</v>
      </c>
      <c r="K138" s="188" t="s">
        <v>19</v>
      </c>
      <c r="L138" s="43"/>
      <c r="M138" s="193" t="s">
        <v>19</v>
      </c>
      <c r="N138" s="194" t="s">
        <v>44</v>
      </c>
      <c r="O138" s="68"/>
      <c r="P138" s="195">
        <f t="shared" si="1"/>
        <v>0</v>
      </c>
      <c r="Q138" s="195">
        <v>0</v>
      </c>
      <c r="R138" s="195">
        <f t="shared" si="2"/>
        <v>0</v>
      </c>
      <c r="S138" s="195">
        <v>0</v>
      </c>
      <c r="T138" s="196">
        <f t="shared" si="3"/>
        <v>0</v>
      </c>
      <c r="U138" s="38"/>
      <c r="V138" s="38"/>
      <c r="W138" s="38"/>
      <c r="X138" s="38"/>
      <c r="Y138" s="38"/>
      <c r="Z138" s="38"/>
      <c r="AA138" s="38"/>
      <c r="AB138" s="38"/>
      <c r="AC138" s="38"/>
      <c r="AD138" s="38"/>
      <c r="AE138" s="38"/>
      <c r="AR138" s="197" t="s">
        <v>1206</v>
      </c>
      <c r="AT138" s="197" t="s">
        <v>533</v>
      </c>
      <c r="AU138" s="197" t="s">
        <v>85</v>
      </c>
      <c r="AY138" s="21" t="s">
        <v>525</v>
      </c>
      <c r="BE138" s="198">
        <f t="shared" si="4"/>
        <v>0</v>
      </c>
      <c r="BF138" s="198">
        <f t="shared" si="5"/>
        <v>0</v>
      </c>
      <c r="BG138" s="198">
        <f t="shared" si="6"/>
        <v>0</v>
      </c>
      <c r="BH138" s="198">
        <f t="shared" si="7"/>
        <v>0</v>
      </c>
      <c r="BI138" s="198">
        <f t="shared" si="8"/>
        <v>0</v>
      </c>
      <c r="BJ138" s="21" t="s">
        <v>85</v>
      </c>
      <c r="BK138" s="198">
        <f t="shared" si="9"/>
        <v>0</v>
      </c>
      <c r="BL138" s="21" t="s">
        <v>1206</v>
      </c>
      <c r="BM138" s="197" t="s">
        <v>1076</v>
      </c>
    </row>
    <row r="139" spans="1:65" s="2" customFormat="1" ht="24.2" customHeight="1">
      <c r="A139" s="38"/>
      <c r="B139" s="39"/>
      <c r="C139" s="186" t="s">
        <v>72</v>
      </c>
      <c r="D139" s="186" t="s">
        <v>533</v>
      </c>
      <c r="E139" s="187" t="s">
        <v>832</v>
      </c>
      <c r="F139" s="188" t="s">
        <v>6559</v>
      </c>
      <c r="G139" s="189" t="s">
        <v>5219</v>
      </c>
      <c r="H139" s="190">
        <v>10</v>
      </c>
      <c r="I139" s="191"/>
      <c r="J139" s="192">
        <f t="shared" si="0"/>
        <v>0</v>
      </c>
      <c r="K139" s="188" t="s">
        <v>19</v>
      </c>
      <c r="L139" s="43"/>
      <c r="M139" s="193" t="s">
        <v>19</v>
      </c>
      <c r="N139" s="194" t="s">
        <v>44</v>
      </c>
      <c r="O139" s="68"/>
      <c r="P139" s="195">
        <f t="shared" si="1"/>
        <v>0</v>
      </c>
      <c r="Q139" s="195">
        <v>0</v>
      </c>
      <c r="R139" s="195">
        <f t="shared" si="2"/>
        <v>0</v>
      </c>
      <c r="S139" s="195">
        <v>0</v>
      </c>
      <c r="T139" s="196">
        <f t="shared" si="3"/>
        <v>0</v>
      </c>
      <c r="U139" s="38"/>
      <c r="V139" s="38"/>
      <c r="W139" s="38"/>
      <c r="X139" s="38"/>
      <c r="Y139" s="38"/>
      <c r="Z139" s="38"/>
      <c r="AA139" s="38"/>
      <c r="AB139" s="38"/>
      <c r="AC139" s="38"/>
      <c r="AD139" s="38"/>
      <c r="AE139" s="38"/>
      <c r="AR139" s="197" t="s">
        <v>1206</v>
      </c>
      <c r="AT139" s="197" t="s">
        <v>533</v>
      </c>
      <c r="AU139" s="197" t="s">
        <v>85</v>
      </c>
      <c r="AY139" s="21" t="s">
        <v>525</v>
      </c>
      <c r="BE139" s="198">
        <f t="shared" si="4"/>
        <v>0</v>
      </c>
      <c r="BF139" s="198">
        <f t="shared" si="5"/>
        <v>0</v>
      </c>
      <c r="BG139" s="198">
        <f t="shared" si="6"/>
        <v>0</v>
      </c>
      <c r="BH139" s="198">
        <f t="shared" si="7"/>
        <v>0</v>
      </c>
      <c r="BI139" s="198">
        <f t="shared" si="8"/>
        <v>0</v>
      </c>
      <c r="BJ139" s="21" t="s">
        <v>85</v>
      </c>
      <c r="BK139" s="198">
        <f t="shared" si="9"/>
        <v>0</v>
      </c>
      <c r="BL139" s="21" t="s">
        <v>1206</v>
      </c>
      <c r="BM139" s="197" t="s">
        <v>1092</v>
      </c>
    </row>
    <row r="140" spans="1:65" s="2" customFormat="1" ht="21.75" customHeight="1">
      <c r="A140" s="38"/>
      <c r="B140" s="39"/>
      <c r="C140" s="186" t="s">
        <v>72</v>
      </c>
      <c r="D140" s="186" t="s">
        <v>533</v>
      </c>
      <c r="E140" s="187" t="s">
        <v>839</v>
      </c>
      <c r="F140" s="188" t="s">
        <v>6401</v>
      </c>
      <c r="G140" s="189" t="s">
        <v>128</v>
      </c>
      <c r="H140" s="190">
        <v>200</v>
      </c>
      <c r="I140" s="191"/>
      <c r="J140" s="192">
        <f t="shared" si="0"/>
        <v>0</v>
      </c>
      <c r="K140" s="188" t="s">
        <v>19</v>
      </c>
      <c r="L140" s="43"/>
      <c r="M140" s="193" t="s">
        <v>19</v>
      </c>
      <c r="N140" s="194" t="s">
        <v>44</v>
      </c>
      <c r="O140" s="68"/>
      <c r="P140" s="195">
        <f t="shared" si="1"/>
        <v>0</v>
      </c>
      <c r="Q140" s="195">
        <v>0</v>
      </c>
      <c r="R140" s="195">
        <f t="shared" si="2"/>
        <v>0</v>
      </c>
      <c r="S140" s="195">
        <v>0</v>
      </c>
      <c r="T140" s="196">
        <f t="shared" si="3"/>
        <v>0</v>
      </c>
      <c r="U140" s="38"/>
      <c r="V140" s="38"/>
      <c r="W140" s="38"/>
      <c r="X140" s="38"/>
      <c r="Y140" s="38"/>
      <c r="Z140" s="38"/>
      <c r="AA140" s="38"/>
      <c r="AB140" s="38"/>
      <c r="AC140" s="38"/>
      <c r="AD140" s="38"/>
      <c r="AE140" s="38"/>
      <c r="AR140" s="197" t="s">
        <v>1206</v>
      </c>
      <c r="AT140" s="197" t="s">
        <v>533</v>
      </c>
      <c r="AU140" s="197" t="s">
        <v>85</v>
      </c>
      <c r="AY140" s="21" t="s">
        <v>525</v>
      </c>
      <c r="BE140" s="198">
        <f t="shared" si="4"/>
        <v>0</v>
      </c>
      <c r="BF140" s="198">
        <f t="shared" si="5"/>
        <v>0</v>
      </c>
      <c r="BG140" s="198">
        <f t="shared" si="6"/>
        <v>0</v>
      </c>
      <c r="BH140" s="198">
        <f t="shared" si="7"/>
        <v>0</v>
      </c>
      <c r="BI140" s="198">
        <f t="shared" si="8"/>
        <v>0</v>
      </c>
      <c r="BJ140" s="21" t="s">
        <v>85</v>
      </c>
      <c r="BK140" s="198">
        <f t="shared" si="9"/>
        <v>0</v>
      </c>
      <c r="BL140" s="21" t="s">
        <v>1206</v>
      </c>
      <c r="BM140" s="197" t="s">
        <v>1206</v>
      </c>
    </row>
    <row r="141" spans="1:65" s="2" customFormat="1" ht="16.5" customHeight="1">
      <c r="A141" s="38"/>
      <c r="B141" s="39"/>
      <c r="C141" s="186" t="s">
        <v>72</v>
      </c>
      <c r="D141" s="186" t="s">
        <v>533</v>
      </c>
      <c r="E141" s="187" t="s">
        <v>846</v>
      </c>
      <c r="F141" s="188" t="s">
        <v>6560</v>
      </c>
      <c r="G141" s="189" t="s">
        <v>5219</v>
      </c>
      <c r="H141" s="190">
        <v>30</v>
      </c>
      <c r="I141" s="191"/>
      <c r="J141" s="192">
        <f t="shared" si="0"/>
        <v>0</v>
      </c>
      <c r="K141" s="188" t="s">
        <v>19</v>
      </c>
      <c r="L141" s="43"/>
      <c r="M141" s="193" t="s">
        <v>19</v>
      </c>
      <c r="N141" s="194" t="s">
        <v>44</v>
      </c>
      <c r="O141" s="68"/>
      <c r="P141" s="195">
        <f t="shared" si="1"/>
        <v>0</v>
      </c>
      <c r="Q141" s="195">
        <v>0</v>
      </c>
      <c r="R141" s="195">
        <f t="shared" si="2"/>
        <v>0</v>
      </c>
      <c r="S141" s="195">
        <v>0</v>
      </c>
      <c r="T141" s="196">
        <f t="shared" si="3"/>
        <v>0</v>
      </c>
      <c r="U141" s="38"/>
      <c r="V141" s="38"/>
      <c r="W141" s="38"/>
      <c r="X141" s="38"/>
      <c r="Y141" s="38"/>
      <c r="Z141" s="38"/>
      <c r="AA141" s="38"/>
      <c r="AB141" s="38"/>
      <c r="AC141" s="38"/>
      <c r="AD141" s="38"/>
      <c r="AE141" s="38"/>
      <c r="AR141" s="197" t="s">
        <v>1206</v>
      </c>
      <c r="AT141" s="197" t="s">
        <v>533</v>
      </c>
      <c r="AU141" s="197" t="s">
        <v>85</v>
      </c>
      <c r="AY141" s="21" t="s">
        <v>525</v>
      </c>
      <c r="BE141" s="198">
        <f t="shared" si="4"/>
        <v>0</v>
      </c>
      <c r="BF141" s="198">
        <f t="shared" si="5"/>
        <v>0</v>
      </c>
      <c r="BG141" s="198">
        <f t="shared" si="6"/>
        <v>0</v>
      </c>
      <c r="BH141" s="198">
        <f t="shared" si="7"/>
        <v>0</v>
      </c>
      <c r="BI141" s="198">
        <f t="shared" si="8"/>
        <v>0</v>
      </c>
      <c r="BJ141" s="21" t="s">
        <v>85</v>
      </c>
      <c r="BK141" s="198">
        <f t="shared" si="9"/>
        <v>0</v>
      </c>
      <c r="BL141" s="21" t="s">
        <v>1206</v>
      </c>
      <c r="BM141" s="197" t="s">
        <v>1234</v>
      </c>
    </row>
    <row r="142" spans="1:65" s="2" customFormat="1" ht="16.5" customHeight="1">
      <c r="A142" s="38"/>
      <c r="B142" s="39"/>
      <c r="C142" s="186" t="s">
        <v>72</v>
      </c>
      <c r="D142" s="186" t="s">
        <v>533</v>
      </c>
      <c r="E142" s="187" t="s">
        <v>855</v>
      </c>
      <c r="F142" s="188" t="s">
        <v>6561</v>
      </c>
      <c r="G142" s="189" t="s">
        <v>5219</v>
      </c>
      <c r="H142" s="190">
        <v>50</v>
      </c>
      <c r="I142" s="191"/>
      <c r="J142" s="192">
        <f t="shared" si="0"/>
        <v>0</v>
      </c>
      <c r="K142" s="188" t="s">
        <v>19</v>
      </c>
      <c r="L142" s="43"/>
      <c r="M142" s="193" t="s">
        <v>19</v>
      </c>
      <c r="N142" s="194" t="s">
        <v>44</v>
      </c>
      <c r="O142" s="68"/>
      <c r="P142" s="195">
        <f t="shared" si="1"/>
        <v>0</v>
      </c>
      <c r="Q142" s="195">
        <v>0</v>
      </c>
      <c r="R142" s="195">
        <f t="shared" si="2"/>
        <v>0</v>
      </c>
      <c r="S142" s="195">
        <v>0</v>
      </c>
      <c r="T142" s="196">
        <f t="shared" si="3"/>
        <v>0</v>
      </c>
      <c r="U142" s="38"/>
      <c r="V142" s="38"/>
      <c r="W142" s="38"/>
      <c r="X142" s="38"/>
      <c r="Y142" s="38"/>
      <c r="Z142" s="38"/>
      <c r="AA142" s="38"/>
      <c r="AB142" s="38"/>
      <c r="AC142" s="38"/>
      <c r="AD142" s="38"/>
      <c r="AE142" s="38"/>
      <c r="AR142" s="197" t="s">
        <v>1206</v>
      </c>
      <c r="AT142" s="197" t="s">
        <v>533</v>
      </c>
      <c r="AU142" s="197" t="s">
        <v>85</v>
      </c>
      <c r="AY142" s="21" t="s">
        <v>525</v>
      </c>
      <c r="BE142" s="198">
        <f t="shared" si="4"/>
        <v>0</v>
      </c>
      <c r="BF142" s="198">
        <f t="shared" si="5"/>
        <v>0</v>
      </c>
      <c r="BG142" s="198">
        <f t="shared" si="6"/>
        <v>0</v>
      </c>
      <c r="BH142" s="198">
        <f t="shared" si="7"/>
        <v>0</v>
      </c>
      <c r="BI142" s="198">
        <f t="shared" si="8"/>
        <v>0</v>
      </c>
      <c r="BJ142" s="21" t="s">
        <v>85</v>
      </c>
      <c r="BK142" s="198">
        <f t="shared" si="9"/>
        <v>0</v>
      </c>
      <c r="BL142" s="21" t="s">
        <v>1206</v>
      </c>
      <c r="BM142" s="197" t="s">
        <v>1250</v>
      </c>
    </row>
    <row r="143" spans="1:65" s="2" customFormat="1" ht="16.5" customHeight="1">
      <c r="A143" s="38"/>
      <c r="B143" s="39"/>
      <c r="C143" s="186" t="s">
        <v>72</v>
      </c>
      <c r="D143" s="186" t="s">
        <v>533</v>
      </c>
      <c r="E143" s="187" t="s">
        <v>861</v>
      </c>
      <c r="F143" s="188" t="s">
        <v>6562</v>
      </c>
      <c r="G143" s="189" t="s">
        <v>5219</v>
      </c>
      <c r="H143" s="190">
        <v>100</v>
      </c>
      <c r="I143" s="191"/>
      <c r="J143" s="192">
        <f t="shared" si="0"/>
        <v>0</v>
      </c>
      <c r="K143" s="188" t="s">
        <v>19</v>
      </c>
      <c r="L143" s="43"/>
      <c r="M143" s="193" t="s">
        <v>19</v>
      </c>
      <c r="N143" s="194" t="s">
        <v>44</v>
      </c>
      <c r="O143" s="68"/>
      <c r="P143" s="195">
        <f t="shared" si="1"/>
        <v>0</v>
      </c>
      <c r="Q143" s="195">
        <v>0</v>
      </c>
      <c r="R143" s="195">
        <f t="shared" si="2"/>
        <v>0</v>
      </c>
      <c r="S143" s="195">
        <v>0</v>
      </c>
      <c r="T143" s="196">
        <f t="shared" si="3"/>
        <v>0</v>
      </c>
      <c r="U143" s="38"/>
      <c r="V143" s="38"/>
      <c r="W143" s="38"/>
      <c r="X143" s="38"/>
      <c r="Y143" s="38"/>
      <c r="Z143" s="38"/>
      <c r="AA143" s="38"/>
      <c r="AB143" s="38"/>
      <c r="AC143" s="38"/>
      <c r="AD143" s="38"/>
      <c r="AE143" s="38"/>
      <c r="AR143" s="197" t="s">
        <v>1206</v>
      </c>
      <c r="AT143" s="197" t="s">
        <v>533</v>
      </c>
      <c r="AU143" s="197" t="s">
        <v>85</v>
      </c>
      <c r="AY143" s="21" t="s">
        <v>525</v>
      </c>
      <c r="BE143" s="198">
        <f t="shared" si="4"/>
        <v>0</v>
      </c>
      <c r="BF143" s="198">
        <f t="shared" si="5"/>
        <v>0</v>
      </c>
      <c r="BG143" s="198">
        <f t="shared" si="6"/>
        <v>0</v>
      </c>
      <c r="BH143" s="198">
        <f t="shared" si="7"/>
        <v>0</v>
      </c>
      <c r="BI143" s="198">
        <f t="shared" si="8"/>
        <v>0</v>
      </c>
      <c r="BJ143" s="21" t="s">
        <v>85</v>
      </c>
      <c r="BK143" s="198">
        <f t="shared" si="9"/>
        <v>0</v>
      </c>
      <c r="BL143" s="21" t="s">
        <v>1206</v>
      </c>
      <c r="BM143" s="197" t="s">
        <v>1265</v>
      </c>
    </row>
    <row r="144" spans="1:65" s="12" customFormat="1" ht="22.9" customHeight="1">
      <c r="B144" s="170"/>
      <c r="C144" s="171"/>
      <c r="D144" s="172" t="s">
        <v>71</v>
      </c>
      <c r="E144" s="184" t="s">
        <v>6563</v>
      </c>
      <c r="F144" s="184" t="s">
        <v>6564</v>
      </c>
      <c r="G144" s="171"/>
      <c r="H144" s="171"/>
      <c r="I144" s="174"/>
      <c r="J144" s="185">
        <f>BK144</f>
        <v>0</v>
      </c>
      <c r="K144" s="171"/>
      <c r="L144" s="176"/>
      <c r="M144" s="177"/>
      <c r="N144" s="178"/>
      <c r="O144" s="178"/>
      <c r="P144" s="179">
        <f>SUM(P145:P161)</f>
        <v>0</v>
      </c>
      <c r="Q144" s="178"/>
      <c r="R144" s="179">
        <f>SUM(R145:R161)</f>
        <v>0</v>
      </c>
      <c r="S144" s="178"/>
      <c r="T144" s="180">
        <f>SUM(T145:T161)</f>
        <v>0</v>
      </c>
      <c r="AR144" s="181" t="s">
        <v>79</v>
      </c>
      <c r="AT144" s="182" t="s">
        <v>71</v>
      </c>
      <c r="AU144" s="182" t="s">
        <v>79</v>
      </c>
      <c r="AY144" s="181" t="s">
        <v>525</v>
      </c>
      <c r="BK144" s="183">
        <f>SUM(BK145:BK161)</f>
        <v>0</v>
      </c>
    </row>
    <row r="145" spans="1:65" s="2" customFormat="1" ht="24.2" customHeight="1">
      <c r="A145" s="38"/>
      <c r="B145" s="39"/>
      <c r="C145" s="186" t="s">
        <v>72</v>
      </c>
      <c r="D145" s="186" t="s">
        <v>533</v>
      </c>
      <c r="E145" s="187" t="s">
        <v>867</v>
      </c>
      <c r="F145" s="188" t="s">
        <v>6565</v>
      </c>
      <c r="G145" s="189" t="s">
        <v>5219</v>
      </c>
      <c r="H145" s="190">
        <v>1</v>
      </c>
      <c r="I145" s="191"/>
      <c r="J145" s="192">
        <f t="shared" ref="J145:J161" si="10">ROUND(I145*H145,2)</f>
        <v>0</v>
      </c>
      <c r="K145" s="188" t="s">
        <v>19</v>
      </c>
      <c r="L145" s="43"/>
      <c r="M145" s="193" t="s">
        <v>19</v>
      </c>
      <c r="N145" s="194" t="s">
        <v>44</v>
      </c>
      <c r="O145" s="68"/>
      <c r="P145" s="195">
        <f t="shared" ref="P145:P161" si="11">O145*H145</f>
        <v>0</v>
      </c>
      <c r="Q145" s="195">
        <v>0</v>
      </c>
      <c r="R145" s="195">
        <f t="shared" ref="R145:R161" si="12">Q145*H145</f>
        <v>0</v>
      </c>
      <c r="S145" s="195">
        <v>0</v>
      </c>
      <c r="T145" s="196">
        <f t="shared" ref="T145:T161" si="13">S145*H145</f>
        <v>0</v>
      </c>
      <c r="U145" s="38"/>
      <c r="V145" s="38"/>
      <c r="W145" s="38"/>
      <c r="X145" s="38"/>
      <c r="Y145" s="38"/>
      <c r="Z145" s="38"/>
      <c r="AA145" s="38"/>
      <c r="AB145" s="38"/>
      <c r="AC145" s="38"/>
      <c r="AD145" s="38"/>
      <c r="AE145" s="38"/>
      <c r="AR145" s="197" t="s">
        <v>1206</v>
      </c>
      <c r="AT145" s="197" t="s">
        <v>533</v>
      </c>
      <c r="AU145" s="197" t="s">
        <v>85</v>
      </c>
      <c r="AY145" s="21" t="s">
        <v>525</v>
      </c>
      <c r="BE145" s="198">
        <f t="shared" ref="BE145:BE161" si="14">IF(N145="základní",J145,0)</f>
        <v>0</v>
      </c>
      <c r="BF145" s="198">
        <f t="shared" ref="BF145:BF161" si="15">IF(N145="snížená",J145,0)</f>
        <v>0</v>
      </c>
      <c r="BG145" s="198">
        <f t="shared" ref="BG145:BG161" si="16">IF(N145="zákl. přenesená",J145,0)</f>
        <v>0</v>
      </c>
      <c r="BH145" s="198">
        <f t="shared" ref="BH145:BH161" si="17">IF(N145="sníž. přenesená",J145,0)</f>
        <v>0</v>
      </c>
      <c r="BI145" s="198">
        <f t="shared" ref="BI145:BI161" si="18">IF(N145="nulová",J145,0)</f>
        <v>0</v>
      </c>
      <c r="BJ145" s="21" t="s">
        <v>85</v>
      </c>
      <c r="BK145" s="198">
        <f t="shared" ref="BK145:BK161" si="19">ROUND(I145*H145,2)</f>
        <v>0</v>
      </c>
      <c r="BL145" s="21" t="s">
        <v>1206</v>
      </c>
      <c r="BM145" s="197" t="s">
        <v>1279</v>
      </c>
    </row>
    <row r="146" spans="1:65" s="2" customFormat="1" ht="16.5" customHeight="1">
      <c r="A146" s="38"/>
      <c r="B146" s="39"/>
      <c r="C146" s="186" t="s">
        <v>72</v>
      </c>
      <c r="D146" s="186" t="s">
        <v>533</v>
      </c>
      <c r="E146" s="187" t="s">
        <v>875</v>
      </c>
      <c r="F146" s="188" t="s">
        <v>6566</v>
      </c>
      <c r="G146" s="189" t="s">
        <v>6135</v>
      </c>
      <c r="H146" s="190">
        <v>6</v>
      </c>
      <c r="I146" s="191"/>
      <c r="J146" s="192">
        <f t="shared" si="10"/>
        <v>0</v>
      </c>
      <c r="K146" s="188" t="s">
        <v>19</v>
      </c>
      <c r="L146" s="43"/>
      <c r="M146" s="193" t="s">
        <v>19</v>
      </c>
      <c r="N146" s="194" t="s">
        <v>44</v>
      </c>
      <c r="O146" s="68"/>
      <c r="P146" s="195">
        <f t="shared" si="11"/>
        <v>0</v>
      </c>
      <c r="Q146" s="195">
        <v>0</v>
      </c>
      <c r="R146" s="195">
        <f t="shared" si="12"/>
        <v>0</v>
      </c>
      <c r="S146" s="195">
        <v>0</v>
      </c>
      <c r="T146" s="196">
        <f t="shared" si="13"/>
        <v>0</v>
      </c>
      <c r="U146" s="38"/>
      <c r="V146" s="38"/>
      <c r="W146" s="38"/>
      <c r="X146" s="38"/>
      <c r="Y146" s="38"/>
      <c r="Z146" s="38"/>
      <c r="AA146" s="38"/>
      <c r="AB146" s="38"/>
      <c r="AC146" s="38"/>
      <c r="AD146" s="38"/>
      <c r="AE146" s="38"/>
      <c r="AR146" s="197" t="s">
        <v>1206</v>
      </c>
      <c r="AT146" s="197" t="s">
        <v>533</v>
      </c>
      <c r="AU146" s="197" t="s">
        <v>85</v>
      </c>
      <c r="AY146" s="21" t="s">
        <v>525</v>
      </c>
      <c r="BE146" s="198">
        <f t="shared" si="14"/>
        <v>0</v>
      </c>
      <c r="BF146" s="198">
        <f t="shared" si="15"/>
        <v>0</v>
      </c>
      <c r="BG146" s="198">
        <f t="shared" si="16"/>
        <v>0</v>
      </c>
      <c r="BH146" s="198">
        <f t="shared" si="17"/>
        <v>0</v>
      </c>
      <c r="BI146" s="198">
        <f t="shared" si="18"/>
        <v>0</v>
      </c>
      <c r="BJ146" s="21" t="s">
        <v>85</v>
      </c>
      <c r="BK146" s="198">
        <f t="shared" si="19"/>
        <v>0</v>
      </c>
      <c r="BL146" s="21" t="s">
        <v>1206</v>
      </c>
      <c r="BM146" s="197" t="s">
        <v>1290</v>
      </c>
    </row>
    <row r="147" spans="1:65" s="2" customFormat="1" ht="16.5" customHeight="1">
      <c r="A147" s="38"/>
      <c r="B147" s="39"/>
      <c r="C147" s="186" t="s">
        <v>72</v>
      </c>
      <c r="D147" s="186" t="s">
        <v>533</v>
      </c>
      <c r="E147" s="187" t="s">
        <v>881</v>
      </c>
      <c r="F147" s="188" t="s">
        <v>6567</v>
      </c>
      <c r="G147" s="189" t="s">
        <v>5219</v>
      </c>
      <c r="H147" s="190">
        <v>1</v>
      </c>
      <c r="I147" s="191"/>
      <c r="J147" s="192">
        <f t="shared" si="10"/>
        <v>0</v>
      </c>
      <c r="K147" s="188" t="s">
        <v>19</v>
      </c>
      <c r="L147" s="43"/>
      <c r="M147" s="193" t="s">
        <v>19</v>
      </c>
      <c r="N147" s="194" t="s">
        <v>44</v>
      </c>
      <c r="O147" s="68"/>
      <c r="P147" s="195">
        <f t="shared" si="11"/>
        <v>0</v>
      </c>
      <c r="Q147" s="195">
        <v>0</v>
      </c>
      <c r="R147" s="195">
        <f t="shared" si="12"/>
        <v>0</v>
      </c>
      <c r="S147" s="195">
        <v>0</v>
      </c>
      <c r="T147" s="196">
        <f t="shared" si="13"/>
        <v>0</v>
      </c>
      <c r="U147" s="38"/>
      <c r="V147" s="38"/>
      <c r="W147" s="38"/>
      <c r="X147" s="38"/>
      <c r="Y147" s="38"/>
      <c r="Z147" s="38"/>
      <c r="AA147" s="38"/>
      <c r="AB147" s="38"/>
      <c r="AC147" s="38"/>
      <c r="AD147" s="38"/>
      <c r="AE147" s="38"/>
      <c r="AR147" s="197" t="s">
        <v>1206</v>
      </c>
      <c r="AT147" s="197" t="s">
        <v>533</v>
      </c>
      <c r="AU147" s="197" t="s">
        <v>85</v>
      </c>
      <c r="AY147" s="21" t="s">
        <v>525</v>
      </c>
      <c r="BE147" s="198">
        <f t="shared" si="14"/>
        <v>0</v>
      </c>
      <c r="BF147" s="198">
        <f t="shared" si="15"/>
        <v>0</v>
      </c>
      <c r="BG147" s="198">
        <f t="shared" si="16"/>
        <v>0</v>
      </c>
      <c r="BH147" s="198">
        <f t="shared" si="17"/>
        <v>0</v>
      </c>
      <c r="BI147" s="198">
        <f t="shared" si="18"/>
        <v>0</v>
      </c>
      <c r="BJ147" s="21" t="s">
        <v>85</v>
      </c>
      <c r="BK147" s="198">
        <f t="shared" si="19"/>
        <v>0</v>
      </c>
      <c r="BL147" s="21" t="s">
        <v>1206</v>
      </c>
      <c r="BM147" s="197" t="s">
        <v>1304</v>
      </c>
    </row>
    <row r="148" spans="1:65" s="2" customFormat="1" ht="16.5" customHeight="1">
      <c r="A148" s="38"/>
      <c r="B148" s="39"/>
      <c r="C148" s="186" t="s">
        <v>72</v>
      </c>
      <c r="D148" s="186" t="s">
        <v>533</v>
      </c>
      <c r="E148" s="187" t="s">
        <v>887</v>
      </c>
      <c r="F148" s="188" t="s">
        <v>6568</v>
      </c>
      <c r="G148" s="189" t="s">
        <v>641</v>
      </c>
      <c r="H148" s="190">
        <v>1</v>
      </c>
      <c r="I148" s="191"/>
      <c r="J148" s="192">
        <f t="shared" si="10"/>
        <v>0</v>
      </c>
      <c r="K148" s="188" t="s">
        <v>19</v>
      </c>
      <c r="L148" s="43"/>
      <c r="M148" s="193" t="s">
        <v>19</v>
      </c>
      <c r="N148" s="194" t="s">
        <v>44</v>
      </c>
      <c r="O148" s="68"/>
      <c r="P148" s="195">
        <f t="shared" si="11"/>
        <v>0</v>
      </c>
      <c r="Q148" s="195">
        <v>0</v>
      </c>
      <c r="R148" s="195">
        <f t="shared" si="12"/>
        <v>0</v>
      </c>
      <c r="S148" s="195">
        <v>0</v>
      </c>
      <c r="T148" s="196">
        <f t="shared" si="13"/>
        <v>0</v>
      </c>
      <c r="U148" s="38"/>
      <c r="V148" s="38"/>
      <c r="W148" s="38"/>
      <c r="X148" s="38"/>
      <c r="Y148" s="38"/>
      <c r="Z148" s="38"/>
      <c r="AA148" s="38"/>
      <c r="AB148" s="38"/>
      <c r="AC148" s="38"/>
      <c r="AD148" s="38"/>
      <c r="AE148" s="38"/>
      <c r="AR148" s="197" t="s">
        <v>1206</v>
      </c>
      <c r="AT148" s="197" t="s">
        <v>533</v>
      </c>
      <c r="AU148" s="197" t="s">
        <v>85</v>
      </c>
      <c r="AY148" s="21" t="s">
        <v>525</v>
      </c>
      <c r="BE148" s="198">
        <f t="shared" si="14"/>
        <v>0</v>
      </c>
      <c r="BF148" s="198">
        <f t="shared" si="15"/>
        <v>0</v>
      </c>
      <c r="BG148" s="198">
        <f t="shared" si="16"/>
        <v>0</v>
      </c>
      <c r="BH148" s="198">
        <f t="shared" si="17"/>
        <v>0</v>
      </c>
      <c r="BI148" s="198">
        <f t="shared" si="18"/>
        <v>0</v>
      </c>
      <c r="BJ148" s="21" t="s">
        <v>85</v>
      </c>
      <c r="BK148" s="198">
        <f t="shared" si="19"/>
        <v>0</v>
      </c>
      <c r="BL148" s="21" t="s">
        <v>1206</v>
      </c>
      <c r="BM148" s="197" t="s">
        <v>1316</v>
      </c>
    </row>
    <row r="149" spans="1:65" s="2" customFormat="1" ht="16.5" customHeight="1">
      <c r="A149" s="38"/>
      <c r="B149" s="39"/>
      <c r="C149" s="186" t="s">
        <v>72</v>
      </c>
      <c r="D149" s="186" t="s">
        <v>533</v>
      </c>
      <c r="E149" s="187" t="s">
        <v>895</v>
      </c>
      <c r="F149" s="188" t="s">
        <v>6569</v>
      </c>
      <c r="G149" s="189" t="s">
        <v>641</v>
      </c>
      <c r="H149" s="190">
        <v>1</v>
      </c>
      <c r="I149" s="191"/>
      <c r="J149" s="192">
        <f t="shared" si="10"/>
        <v>0</v>
      </c>
      <c r="K149" s="188" t="s">
        <v>19</v>
      </c>
      <c r="L149" s="43"/>
      <c r="M149" s="193" t="s">
        <v>19</v>
      </c>
      <c r="N149" s="194" t="s">
        <v>44</v>
      </c>
      <c r="O149" s="68"/>
      <c r="P149" s="195">
        <f t="shared" si="11"/>
        <v>0</v>
      </c>
      <c r="Q149" s="195">
        <v>0</v>
      </c>
      <c r="R149" s="195">
        <f t="shared" si="12"/>
        <v>0</v>
      </c>
      <c r="S149" s="195">
        <v>0</v>
      </c>
      <c r="T149" s="196">
        <f t="shared" si="13"/>
        <v>0</v>
      </c>
      <c r="U149" s="38"/>
      <c r="V149" s="38"/>
      <c r="W149" s="38"/>
      <c r="X149" s="38"/>
      <c r="Y149" s="38"/>
      <c r="Z149" s="38"/>
      <c r="AA149" s="38"/>
      <c r="AB149" s="38"/>
      <c r="AC149" s="38"/>
      <c r="AD149" s="38"/>
      <c r="AE149" s="38"/>
      <c r="AR149" s="197" t="s">
        <v>1206</v>
      </c>
      <c r="AT149" s="197" t="s">
        <v>533</v>
      </c>
      <c r="AU149" s="197" t="s">
        <v>85</v>
      </c>
      <c r="AY149" s="21" t="s">
        <v>525</v>
      </c>
      <c r="BE149" s="198">
        <f t="shared" si="14"/>
        <v>0</v>
      </c>
      <c r="BF149" s="198">
        <f t="shared" si="15"/>
        <v>0</v>
      </c>
      <c r="BG149" s="198">
        <f t="shared" si="16"/>
        <v>0</v>
      </c>
      <c r="BH149" s="198">
        <f t="shared" si="17"/>
        <v>0</v>
      </c>
      <c r="BI149" s="198">
        <f t="shared" si="18"/>
        <v>0</v>
      </c>
      <c r="BJ149" s="21" t="s">
        <v>85</v>
      </c>
      <c r="BK149" s="198">
        <f t="shared" si="19"/>
        <v>0</v>
      </c>
      <c r="BL149" s="21" t="s">
        <v>1206</v>
      </c>
      <c r="BM149" s="197" t="s">
        <v>1328</v>
      </c>
    </row>
    <row r="150" spans="1:65" s="2" customFormat="1" ht="16.5" customHeight="1">
      <c r="A150" s="38"/>
      <c r="B150" s="39"/>
      <c r="C150" s="186" t="s">
        <v>72</v>
      </c>
      <c r="D150" s="186" t="s">
        <v>533</v>
      </c>
      <c r="E150" s="187" t="s">
        <v>902</v>
      </c>
      <c r="F150" s="188" t="s">
        <v>6570</v>
      </c>
      <c r="G150" s="189" t="s">
        <v>6135</v>
      </c>
      <c r="H150" s="190">
        <v>8</v>
      </c>
      <c r="I150" s="191"/>
      <c r="J150" s="192">
        <f t="shared" si="10"/>
        <v>0</v>
      </c>
      <c r="K150" s="188" t="s">
        <v>19</v>
      </c>
      <c r="L150" s="43"/>
      <c r="M150" s="193" t="s">
        <v>19</v>
      </c>
      <c r="N150" s="194" t="s">
        <v>44</v>
      </c>
      <c r="O150" s="68"/>
      <c r="P150" s="195">
        <f t="shared" si="11"/>
        <v>0</v>
      </c>
      <c r="Q150" s="195">
        <v>0</v>
      </c>
      <c r="R150" s="195">
        <f t="shared" si="12"/>
        <v>0</v>
      </c>
      <c r="S150" s="195">
        <v>0</v>
      </c>
      <c r="T150" s="196">
        <f t="shared" si="13"/>
        <v>0</v>
      </c>
      <c r="U150" s="38"/>
      <c r="V150" s="38"/>
      <c r="W150" s="38"/>
      <c r="X150" s="38"/>
      <c r="Y150" s="38"/>
      <c r="Z150" s="38"/>
      <c r="AA150" s="38"/>
      <c r="AB150" s="38"/>
      <c r="AC150" s="38"/>
      <c r="AD150" s="38"/>
      <c r="AE150" s="38"/>
      <c r="AR150" s="197" t="s">
        <v>1206</v>
      </c>
      <c r="AT150" s="197" t="s">
        <v>533</v>
      </c>
      <c r="AU150" s="197" t="s">
        <v>85</v>
      </c>
      <c r="AY150" s="21" t="s">
        <v>525</v>
      </c>
      <c r="BE150" s="198">
        <f t="shared" si="14"/>
        <v>0</v>
      </c>
      <c r="BF150" s="198">
        <f t="shared" si="15"/>
        <v>0</v>
      </c>
      <c r="BG150" s="198">
        <f t="shared" si="16"/>
        <v>0</v>
      </c>
      <c r="BH150" s="198">
        <f t="shared" si="17"/>
        <v>0</v>
      </c>
      <c r="BI150" s="198">
        <f t="shared" si="18"/>
        <v>0</v>
      </c>
      <c r="BJ150" s="21" t="s">
        <v>85</v>
      </c>
      <c r="BK150" s="198">
        <f t="shared" si="19"/>
        <v>0</v>
      </c>
      <c r="BL150" s="21" t="s">
        <v>1206</v>
      </c>
      <c r="BM150" s="197" t="s">
        <v>1343</v>
      </c>
    </row>
    <row r="151" spans="1:65" s="2" customFormat="1" ht="16.5" customHeight="1">
      <c r="A151" s="38"/>
      <c r="B151" s="39"/>
      <c r="C151" s="186" t="s">
        <v>72</v>
      </c>
      <c r="D151" s="186" t="s">
        <v>533</v>
      </c>
      <c r="E151" s="187" t="s">
        <v>907</v>
      </c>
      <c r="F151" s="188" t="s">
        <v>6571</v>
      </c>
      <c r="G151" s="189" t="s">
        <v>5219</v>
      </c>
      <c r="H151" s="190">
        <v>1</v>
      </c>
      <c r="I151" s="191"/>
      <c r="J151" s="192">
        <f t="shared" si="10"/>
        <v>0</v>
      </c>
      <c r="K151" s="188" t="s">
        <v>19</v>
      </c>
      <c r="L151" s="43"/>
      <c r="M151" s="193" t="s">
        <v>19</v>
      </c>
      <c r="N151" s="194" t="s">
        <v>44</v>
      </c>
      <c r="O151" s="68"/>
      <c r="P151" s="195">
        <f t="shared" si="11"/>
        <v>0</v>
      </c>
      <c r="Q151" s="195">
        <v>0</v>
      </c>
      <c r="R151" s="195">
        <f t="shared" si="12"/>
        <v>0</v>
      </c>
      <c r="S151" s="195">
        <v>0</v>
      </c>
      <c r="T151" s="196">
        <f t="shared" si="13"/>
        <v>0</v>
      </c>
      <c r="U151" s="38"/>
      <c r="V151" s="38"/>
      <c r="W151" s="38"/>
      <c r="X151" s="38"/>
      <c r="Y151" s="38"/>
      <c r="Z151" s="38"/>
      <c r="AA151" s="38"/>
      <c r="AB151" s="38"/>
      <c r="AC151" s="38"/>
      <c r="AD151" s="38"/>
      <c r="AE151" s="38"/>
      <c r="AR151" s="197" t="s">
        <v>1206</v>
      </c>
      <c r="AT151" s="197" t="s">
        <v>533</v>
      </c>
      <c r="AU151" s="197" t="s">
        <v>85</v>
      </c>
      <c r="AY151" s="21" t="s">
        <v>525</v>
      </c>
      <c r="BE151" s="198">
        <f t="shared" si="14"/>
        <v>0</v>
      </c>
      <c r="BF151" s="198">
        <f t="shared" si="15"/>
        <v>0</v>
      </c>
      <c r="BG151" s="198">
        <f t="shared" si="16"/>
        <v>0</v>
      </c>
      <c r="BH151" s="198">
        <f t="shared" si="17"/>
        <v>0</v>
      </c>
      <c r="BI151" s="198">
        <f t="shared" si="18"/>
        <v>0</v>
      </c>
      <c r="BJ151" s="21" t="s">
        <v>85</v>
      </c>
      <c r="BK151" s="198">
        <f t="shared" si="19"/>
        <v>0</v>
      </c>
      <c r="BL151" s="21" t="s">
        <v>1206</v>
      </c>
      <c r="BM151" s="197" t="s">
        <v>1358</v>
      </c>
    </row>
    <row r="152" spans="1:65" s="2" customFormat="1" ht="16.5" customHeight="1">
      <c r="A152" s="38"/>
      <c r="B152" s="39"/>
      <c r="C152" s="186" t="s">
        <v>72</v>
      </c>
      <c r="D152" s="186" t="s">
        <v>533</v>
      </c>
      <c r="E152" s="187" t="s">
        <v>913</v>
      </c>
      <c r="F152" s="188" t="s">
        <v>6572</v>
      </c>
      <c r="G152" s="189" t="s">
        <v>6135</v>
      </c>
      <c r="H152" s="190">
        <v>8</v>
      </c>
      <c r="I152" s="191"/>
      <c r="J152" s="192">
        <f t="shared" si="10"/>
        <v>0</v>
      </c>
      <c r="K152" s="188" t="s">
        <v>19</v>
      </c>
      <c r="L152" s="43"/>
      <c r="M152" s="193" t="s">
        <v>19</v>
      </c>
      <c r="N152" s="194" t="s">
        <v>44</v>
      </c>
      <c r="O152" s="68"/>
      <c r="P152" s="195">
        <f t="shared" si="11"/>
        <v>0</v>
      </c>
      <c r="Q152" s="195">
        <v>0</v>
      </c>
      <c r="R152" s="195">
        <f t="shared" si="12"/>
        <v>0</v>
      </c>
      <c r="S152" s="195">
        <v>0</v>
      </c>
      <c r="T152" s="196">
        <f t="shared" si="13"/>
        <v>0</v>
      </c>
      <c r="U152" s="38"/>
      <c r="V152" s="38"/>
      <c r="W152" s="38"/>
      <c r="X152" s="38"/>
      <c r="Y152" s="38"/>
      <c r="Z152" s="38"/>
      <c r="AA152" s="38"/>
      <c r="AB152" s="38"/>
      <c r="AC152" s="38"/>
      <c r="AD152" s="38"/>
      <c r="AE152" s="38"/>
      <c r="AR152" s="197" t="s">
        <v>1206</v>
      </c>
      <c r="AT152" s="197" t="s">
        <v>533</v>
      </c>
      <c r="AU152" s="197" t="s">
        <v>85</v>
      </c>
      <c r="AY152" s="21" t="s">
        <v>525</v>
      </c>
      <c r="BE152" s="198">
        <f t="shared" si="14"/>
        <v>0</v>
      </c>
      <c r="BF152" s="198">
        <f t="shared" si="15"/>
        <v>0</v>
      </c>
      <c r="BG152" s="198">
        <f t="shared" si="16"/>
        <v>0</v>
      </c>
      <c r="BH152" s="198">
        <f t="shared" si="17"/>
        <v>0</v>
      </c>
      <c r="BI152" s="198">
        <f t="shared" si="18"/>
        <v>0</v>
      </c>
      <c r="BJ152" s="21" t="s">
        <v>85</v>
      </c>
      <c r="BK152" s="198">
        <f t="shared" si="19"/>
        <v>0</v>
      </c>
      <c r="BL152" s="21" t="s">
        <v>1206</v>
      </c>
      <c r="BM152" s="197" t="s">
        <v>1369</v>
      </c>
    </row>
    <row r="153" spans="1:65" s="2" customFormat="1" ht="16.5" customHeight="1">
      <c r="A153" s="38"/>
      <c r="B153" s="39"/>
      <c r="C153" s="186" t="s">
        <v>72</v>
      </c>
      <c r="D153" s="186" t="s">
        <v>533</v>
      </c>
      <c r="E153" s="187" t="s">
        <v>918</v>
      </c>
      <c r="F153" s="188" t="s">
        <v>6573</v>
      </c>
      <c r="G153" s="189" t="s">
        <v>6135</v>
      </c>
      <c r="H153" s="190">
        <v>4</v>
      </c>
      <c r="I153" s="191"/>
      <c r="J153" s="192">
        <f t="shared" si="10"/>
        <v>0</v>
      </c>
      <c r="K153" s="188" t="s">
        <v>19</v>
      </c>
      <c r="L153" s="43"/>
      <c r="M153" s="193" t="s">
        <v>19</v>
      </c>
      <c r="N153" s="194" t="s">
        <v>44</v>
      </c>
      <c r="O153" s="68"/>
      <c r="P153" s="195">
        <f t="shared" si="11"/>
        <v>0</v>
      </c>
      <c r="Q153" s="195">
        <v>0</v>
      </c>
      <c r="R153" s="195">
        <f t="shared" si="12"/>
        <v>0</v>
      </c>
      <c r="S153" s="195">
        <v>0</v>
      </c>
      <c r="T153" s="196">
        <f t="shared" si="13"/>
        <v>0</v>
      </c>
      <c r="U153" s="38"/>
      <c r="V153" s="38"/>
      <c r="W153" s="38"/>
      <c r="X153" s="38"/>
      <c r="Y153" s="38"/>
      <c r="Z153" s="38"/>
      <c r="AA153" s="38"/>
      <c r="AB153" s="38"/>
      <c r="AC153" s="38"/>
      <c r="AD153" s="38"/>
      <c r="AE153" s="38"/>
      <c r="AR153" s="197" t="s">
        <v>1206</v>
      </c>
      <c r="AT153" s="197" t="s">
        <v>533</v>
      </c>
      <c r="AU153" s="197" t="s">
        <v>85</v>
      </c>
      <c r="AY153" s="21" t="s">
        <v>525</v>
      </c>
      <c r="BE153" s="198">
        <f t="shared" si="14"/>
        <v>0</v>
      </c>
      <c r="BF153" s="198">
        <f t="shared" si="15"/>
        <v>0</v>
      </c>
      <c r="BG153" s="198">
        <f t="shared" si="16"/>
        <v>0</v>
      </c>
      <c r="BH153" s="198">
        <f t="shared" si="17"/>
        <v>0</v>
      </c>
      <c r="BI153" s="198">
        <f t="shared" si="18"/>
        <v>0</v>
      </c>
      <c r="BJ153" s="21" t="s">
        <v>85</v>
      </c>
      <c r="BK153" s="198">
        <f t="shared" si="19"/>
        <v>0</v>
      </c>
      <c r="BL153" s="21" t="s">
        <v>1206</v>
      </c>
      <c r="BM153" s="197" t="s">
        <v>1381</v>
      </c>
    </row>
    <row r="154" spans="1:65" s="2" customFormat="1" ht="16.5" customHeight="1">
      <c r="A154" s="38"/>
      <c r="B154" s="39"/>
      <c r="C154" s="186" t="s">
        <v>72</v>
      </c>
      <c r="D154" s="186" t="s">
        <v>533</v>
      </c>
      <c r="E154" s="187" t="s">
        <v>928</v>
      </c>
      <c r="F154" s="188" t="s">
        <v>6574</v>
      </c>
      <c r="G154" s="189" t="s">
        <v>6135</v>
      </c>
      <c r="H154" s="190">
        <v>4</v>
      </c>
      <c r="I154" s="191"/>
      <c r="J154" s="192">
        <f t="shared" si="10"/>
        <v>0</v>
      </c>
      <c r="K154" s="188" t="s">
        <v>19</v>
      </c>
      <c r="L154" s="43"/>
      <c r="M154" s="193" t="s">
        <v>19</v>
      </c>
      <c r="N154" s="194" t="s">
        <v>44</v>
      </c>
      <c r="O154" s="68"/>
      <c r="P154" s="195">
        <f t="shared" si="11"/>
        <v>0</v>
      </c>
      <c r="Q154" s="195">
        <v>0</v>
      </c>
      <c r="R154" s="195">
        <f t="shared" si="12"/>
        <v>0</v>
      </c>
      <c r="S154" s="195">
        <v>0</v>
      </c>
      <c r="T154" s="196">
        <f t="shared" si="13"/>
        <v>0</v>
      </c>
      <c r="U154" s="38"/>
      <c r="V154" s="38"/>
      <c r="W154" s="38"/>
      <c r="X154" s="38"/>
      <c r="Y154" s="38"/>
      <c r="Z154" s="38"/>
      <c r="AA154" s="38"/>
      <c r="AB154" s="38"/>
      <c r="AC154" s="38"/>
      <c r="AD154" s="38"/>
      <c r="AE154" s="38"/>
      <c r="AR154" s="197" t="s">
        <v>1206</v>
      </c>
      <c r="AT154" s="197" t="s">
        <v>533</v>
      </c>
      <c r="AU154" s="197" t="s">
        <v>85</v>
      </c>
      <c r="AY154" s="21" t="s">
        <v>525</v>
      </c>
      <c r="BE154" s="198">
        <f t="shared" si="14"/>
        <v>0</v>
      </c>
      <c r="BF154" s="198">
        <f t="shared" si="15"/>
        <v>0</v>
      </c>
      <c r="BG154" s="198">
        <f t="shared" si="16"/>
        <v>0</v>
      </c>
      <c r="BH154" s="198">
        <f t="shared" si="17"/>
        <v>0</v>
      </c>
      <c r="BI154" s="198">
        <f t="shared" si="18"/>
        <v>0</v>
      </c>
      <c r="BJ154" s="21" t="s">
        <v>85</v>
      </c>
      <c r="BK154" s="198">
        <f t="shared" si="19"/>
        <v>0</v>
      </c>
      <c r="BL154" s="21" t="s">
        <v>1206</v>
      </c>
      <c r="BM154" s="197" t="s">
        <v>1411</v>
      </c>
    </row>
    <row r="155" spans="1:65" s="2" customFormat="1" ht="16.5" customHeight="1">
      <c r="A155" s="38"/>
      <c r="B155" s="39"/>
      <c r="C155" s="186" t="s">
        <v>72</v>
      </c>
      <c r="D155" s="186" t="s">
        <v>533</v>
      </c>
      <c r="E155" s="187" t="s">
        <v>945</v>
      </c>
      <c r="F155" s="188" t="s">
        <v>6575</v>
      </c>
      <c r="G155" s="189" t="s">
        <v>6135</v>
      </c>
      <c r="H155" s="190">
        <v>4</v>
      </c>
      <c r="I155" s="191"/>
      <c r="J155" s="192">
        <f t="shared" si="10"/>
        <v>0</v>
      </c>
      <c r="K155" s="188" t="s">
        <v>19</v>
      </c>
      <c r="L155" s="43"/>
      <c r="M155" s="193" t="s">
        <v>19</v>
      </c>
      <c r="N155" s="194" t="s">
        <v>44</v>
      </c>
      <c r="O155" s="68"/>
      <c r="P155" s="195">
        <f t="shared" si="11"/>
        <v>0</v>
      </c>
      <c r="Q155" s="195">
        <v>0</v>
      </c>
      <c r="R155" s="195">
        <f t="shared" si="12"/>
        <v>0</v>
      </c>
      <c r="S155" s="195">
        <v>0</v>
      </c>
      <c r="T155" s="196">
        <f t="shared" si="13"/>
        <v>0</v>
      </c>
      <c r="U155" s="38"/>
      <c r="V155" s="38"/>
      <c r="W155" s="38"/>
      <c r="X155" s="38"/>
      <c r="Y155" s="38"/>
      <c r="Z155" s="38"/>
      <c r="AA155" s="38"/>
      <c r="AB155" s="38"/>
      <c r="AC155" s="38"/>
      <c r="AD155" s="38"/>
      <c r="AE155" s="38"/>
      <c r="AR155" s="197" t="s">
        <v>1206</v>
      </c>
      <c r="AT155" s="197" t="s">
        <v>533</v>
      </c>
      <c r="AU155" s="197" t="s">
        <v>85</v>
      </c>
      <c r="AY155" s="21" t="s">
        <v>525</v>
      </c>
      <c r="BE155" s="198">
        <f t="shared" si="14"/>
        <v>0</v>
      </c>
      <c r="BF155" s="198">
        <f t="shared" si="15"/>
        <v>0</v>
      </c>
      <c r="BG155" s="198">
        <f t="shared" si="16"/>
        <v>0</v>
      </c>
      <c r="BH155" s="198">
        <f t="shared" si="17"/>
        <v>0</v>
      </c>
      <c r="BI155" s="198">
        <f t="shared" si="18"/>
        <v>0</v>
      </c>
      <c r="BJ155" s="21" t="s">
        <v>85</v>
      </c>
      <c r="BK155" s="198">
        <f t="shared" si="19"/>
        <v>0</v>
      </c>
      <c r="BL155" s="21" t="s">
        <v>1206</v>
      </c>
      <c r="BM155" s="197" t="s">
        <v>1423</v>
      </c>
    </row>
    <row r="156" spans="1:65" s="2" customFormat="1" ht="16.5" customHeight="1">
      <c r="A156" s="38"/>
      <c r="B156" s="39"/>
      <c r="C156" s="186" t="s">
        <v>72</v>
      </c>
      <c r="D156" s="186" t="s">
        <v>533</v>
      </c>
      <c r="E156" s="187" t="s">
        <v>967</v>
      </c>
      <c r="F156" s="188" t="s">
        <v>6576</v>
      </c>
      <c r="G156" s="189" t="s">
        <v>641</v>
      </c>
      <c r="H156" s="190">
        <v>1</v>
      </c>
      <c r="I156" s="191"/>
      <c r="J156" s="192">
        <f t="shared" si="10"/>
        <v>0</v>
      </c>
      <c r="K156" s="188" t="s">
        <v>19</v>
      </c>
      <c r="L156" s="43"/>
      <c r="M156" s="193" t="s">
        <v>19</v>
      </c>
      <c r="N156" s="194" t="s">
        <v>44</v>
      </c>
      <c r="O156" s="68"/>
      <c r="P156" s="195">
        <f t="shared" si="11"/>
        <v>0</v>
      </c>
      <c r="Q156" s="195">
        <v>0</v>
      </c>
      <c r="R156" s="195">
        <f t="shared" si="12"/>
        <v>0</v>
      </c>
      <c r="S156" s="195">
        <v>0</v>
      </c>
      <c r="T156" s="196">
        <f t="shared" si="13"/>
        <v>0</v>
      </c>
      <c r="U156" s="38"/>
      <c r="V156" s="38"/>
      <c r="W156" s="38"/>
      <c r="X156" s="38"/>
      <c r="Y156" s="38"/>
      <c r="Z156" s="38"/>
      <c r="AA156" s="38"/>
      <c r="AB156" s="38"/>
      <c r="AC156" s="38"/>
      <c r="AD156" s="38"/>
      <c r="AE156" s="38"/>
      <c r="AR156" s="197" t="s">
        <v>1206</v>
      </c>
      <c r="AT156" s="197" t="s">
        <v>533</v>
      </c>
      <c r="AU156" s="197" t="s">
        <v>85</v>
      </c>
      <c r="AY156" s="21" t="s">
        <v>525</v>
      </c>
      <c r="BE156" s="198">
        <f t="shared" si="14"/>
        <v>0</v>
      </c>
      <c r="BF156" s="198">
        <f t="shared" si="15"/>
        <v>0</v>
      </c>
      <c r="BG156" s="198">
        <f t="shared" si="16"/>
        <v>0</v>
      </c>
      <c r="BH156" s="198">
        <f t="shared" si="17"/>
        <v>0</v>
      </c>
      <c r="BI156" s="198">
        <f t="shared" si="18"/>
        <v>0</v>
      </c>
      <c r="BJ156" s="21" t="s">
        <v>85</v>
      </c>
      <c r="BK156" s="198">
        <f t="shared" si="19"/>
        <v>0</v>
      </c>
      <c r="BL156" s="21" t="s">
        <v>1206</v>
      </c>
      <c r="BM156" s="197" t="s">
        <v>1440</v>
      </c>
    </row>
    <row r="157" spans="1:65" s="2" customFormat="1" ht="16.5" customHeight="1">
      <c r="A157" s="38"/>
      <c r="B157" s="39"/>
      <c r="C157" s="186" t="s">
        <v>72</v>
      </c>
      <c r="D157" s="186" t="s">
        <v>533</v>
      </c>
      <c r="E157" s="187" t="s">
        <v>994</v>
      </c>
      <c r="F157" s="188" t="s">
        <v>6577</v>
      </c>
      <c r="G157" s="189" t="s">
        <v>6135</v>
      </c>
      <c r="H157" s="190">
        <v>4</v>
      </c>
      <c r="I157" s="191"/>
      <c r="J157" s="192">
        <f t="shared" si="10"/>
        <v>0</v>
      </c>
      <c r="K157" s="188" t="s">
        <v>19</v>
      </c>
      <c r="L157" s="43"/>
      <c r="M157" s="193" t="s">
        <v>19</v>
      </c>
      <c r="N157" s="194" t="s">
        <v>44</v>
      </c>
      <c r="O157" s="68"/>
      <c r="P157" s="195">
        <f t="shared" si="11"/>
        <v>0</v>
      </c>
      <c r="Q157" s="195">
        <v>0</v>
      </c>
      <c r="R157" s="195">
        <f t="shared" si="12"/>
        <v>0</v>
      </c>
      <c r="S157" s="195">
        <v>0</v>
      </c>
      <c r="T157" s="196">
        <f t="shared" si="13"/>
        <v>0</v>
      </c>
      <c r="U157" s="38"/>
      <c r="V157" s="38"/>
      <c r="W157" s="38"/>
      <c r="X157" s="38"/>
      <c r="Y157" s="38"/>
      <c r="Z157" s="38"/>
      <c r="AA157" s="38"/>
      <c r="AB157" s="38"/>
      <c r="AC157" s="38"/>
      <c r="AD157" s="38"/>
      <c r="AE157" s="38"/>
      <c r="AR157" s="197" t="s">
        <v>1206</v>
      </c>
      <c r="AT157" s="197" t="s">
        <v>533</v>
      </c>
      <c r="AU157" s="197" t="s">
        <v>85</v>
      </c>
      <c r="AY157" s="21" t="s">
        <v>525</v>
      </c>
      <c r="BE157" s="198">
        <f t="shared" si="14"/>
        <v>0</v>
      </c>
      <c r="BF157" s="198">
        <f t="shared" si="15"/>
        <v>0</v>
      </c>
      <c r="BG157" s="198">
        <f t="shared" si="16"/>
        <v>0</v>
      </c>
      <c r="BH157" s="198">
        <f t="shared" si="17"/>
        <v>0</v>
      </c>
      <c r="BI157" s="198">
        <f t="shared" si="18"/>
        <v>0</v>
      </c>
      <c r="BJ157" s="21" t="s">
        <v>85</v>
      </c>
      <c r="BK157" s="198">
        <f t="shared" si="19"/>
        <v>0</v>
      </c>
      <c r="BL157" s="21" t="s">
        <v>1206</v>
      </c>
      <c r="BM157" s="197" t="s">
        <v>1475</v>
      </c>
    </row>
    <row r="158" spans="1:65" s="2" customFormat="1" ht="16.5" customHeight="1">
      <c r="A158" s="38"/>
      <c r="B158" s="39"/>
      <c r="C158" s="186" t="s">
        <v>72</v>
      </c>
      <c r="D158" s="186" t="s">
        <v>533</v>
      </c>
      <c r="E158" s="187" t="s">
        <v>1002</v>
      </c>
      <c r="F158" s="188" t="s">
        <v>6578</v>
      </c>
      <c r="G158" s="189" t="s">
        <v>641</v>
      </c>
      <c r="H158" s="190">
        <v>1</v>
      </c>
      <c r="I158" s="191"/>
      <c r="J158" s="192">
        <f t="shared" si="10"/>
        <v>0</v>
      </c>
      <c r="K158" s="188" t="s">
        <v>19</v>
      </c>
      <c r="L158" s="43"/>
      <c r="M158" s="193" t="s">
        <v>19</v>
      </c>
      <c r="N158" s="194" t="s">
        <v>44</v>
      </c>
      <c r="O158" s="68"/>
      <c r="P158" s="195">
        <f t="shared" si="11"/>
        <v>0</v>
      </c>
      <c r="Q158" s="195">
        <v>0</v>
      </c>
      <c r="R158" s="195">
        <f t="shared" si="12"/>
        <v>0</v>
      </c>
      <c r="S158" s="195">
        <v>0</v>
      </c>
      <c r="T158" s="196">
        <f t="shared" si="13"/>
        <v>0</v>
      </c>
      <c r="U158" s="38"/>
      <c r="V158" s="38"/>
      <c r="W158" s="38"/>
      <c r="X158" s="38"/>
      <c r="Y158" s="38"/>
      <c r="Z158" s="38"/>
      <c r="AA158" s="38"/>
      <c r="AB158" s="38"/>
      <c r="AC158" s="38"/>
      <c r="AD158" s="38"/>
      <c r="AE158" s="38"/>
      <c r="AR158" s="197" t="s">
        <v>1206</v>
      </c>
      <c r="AT158" s="197" t="s">
        <v>533</v>
      </c>
      <c r="AU158" s="197" t="s">
        <v>85</v>
      </c>
      <c r="AY158" s="21" t="s">
        <v>525</v>
      </c>
      <c r="BE158" s="198">
        <f t="shared" si="14"/>
        <v>0</v>
      </c>
      <c r="BF158" s="198">
        <f t="shared" si="15"/>
        <v>0</v>
      </c>
      <c r="BG158" s="198">
        <f t="shared" si="16"/>
        <v>0</v>
      </c>
      <c r="BH158" s="198">
        <f t="shared" si="17"/>
        <v>0</v>
      </c>
      <c r="BI158" s="198">
        <f t="shared" si="18"/>
        <v>0</v>
      </c>
      <c r="BJ158" s="21" t="s">
        <v>85</v>
      </c>
      <c r="BK158" s="198">
        <f t="shared" si="19"/>
        <v>0</v>
      </c>
      <c r="BL158" s="21" t="s">
        <v>1206</v>
      </c>
      <c r="BM158" s="197" t="s">
        <v>1500</v>
      </c>
    </row>
    <row r="159" spans="1:65" s="2" customFormat="1" ht="16.5" customHeight="1">
      <c r="A159" s="38"/>
      <c r="B159" s="39"/>
      <c r="C159" s="186" t="s">
        <v>72</v>
      </c>
      <c r="D159" s="186" t="s">
        <v>533</v>
      </c>
      <c r="E159" s="187" t="s">
        <v>1011</v>
      </c>
      <c r="F159" s="188" t="s">
        <v>6579</v>
      </c>
      <c r="G159" s="189" t="s">
        <v>6135</v>
      </c>
      <c r="H159" s="190">
        <v>4</v>
      </c>
      <c r="I159" s="191"/>
      <c r="J159" s="192">
        <f t="shared" si="10"/>
        <v>0</v>
      </c>
      <c r="K159" s="188" t="s">
        <v>19</v>
      </c>
      <c r="L159" s="43"/>
      <c r="M159" s="193" t="s">
        <v>19</v>
      </c>
      <c r="N159" s="194" t="s">
        <v>44</v>
      </c>
      <c r="O159" s="68"/>
      <c r="P159" s="195">
        <f t="shared" si="11"/>
        <v>0</v>
      </c>
      <c r="Q159" s="195">
        <v>0</v>
      </c>
      <c r="R159" s="195">
        <f t="shared" si="12"/>
        <v>0</v>
      </c>
      <c r="S159" s="195">
        <v>0</v>
      </c>
      <c r="T159" s="196">
        <f t="shared" si="13"/>
        <v>0</v>
      </c>
      <c r="U159" s="38"/>
      <c r="V159" s="38"/>
      <c r="W159" s="38"/>
      <c r="X159" s="38"/>
      <c r="Y159" s="38"/>
      <c r="Z159" s="38"/>
      <c r="AA159" s="38"/>
      <c r="AB159" s="38"/>
      <c r="AC159" s="38"/>
      <c r="AD159" s="38"/>
      <c r="AE159" s="38"/>
      <c r="AR159" s="197" t="s">
        <v>1206</v>
      </c>
      <c r="AT159" s="197" t="s">
        <v>533</v>
      </c>
      <c r="AU159" s="197" t="s">
        <v>85</v>
      </c>
      <c r="AY159" s="21" t="s">
        <v>525</v>
      </c>
      <c r="BE159" s="198">
        <f t="shared" si="14"/>
        <v>0</v>
      </c>
      <c r="BF159" s="198">
        <f t="shared" si="15"/>
        <v>0</v>
      </c>
      <c r="BG159" s="198">
        <f t="shared" si="16"/>
        <v>0</v>
      </c>
      <c r="BH159" s="198">
        <f t="shared" si="17"/>
        <v>0</v>
      </c>
      <c r="BI159" s="198">
        <f t="shared" si="18"/>
        <v>0</v>
      </c>
      <c r="BJ159" s="21" t="s">
        <v>85</v>
      </c>
      <c r="BK159" s="198">
        <f t="shared" si="19"/>
        <v>0</v>
      </c>
      <c r="BL159" s="21" t="s">
        <v>1206</v>
      </c>
      <c r="BM159" s="197" t="s">
        <v>1521</v>
      </c>
    </row>
    <row r="160" spans="1:65" s="2" customFormat="1" ht="24.2" customHeight="1">
      <c r="A160" s="38"/>
      <c r="B160" s="39"/>
      <c r="C160" s="186" t="s">
        <v>72</v>
      </c>
      <c r="D160" s="186" t="s">
        <v>533</v>
      </c>
      <c r="E160" s="187" t="s">
        <v>1016</v>
      </c>
      <c r="F160" s="188" t="s">
        <v>6580</v>
      </c>
      <c r="G160" s="189" t="s">
        <v>641</v>
      </c>
      <c r="H160" s="190">
        <v>1</v>
      </c>
      <c r="I160" s="191"/>
      <c r="J160" s="192">
        <f t="shared" si="10"/>
        <v>0</v>
      </c>
      <c r="K160" s="188" t="s">
        <v>19</v>
      </c>
      <c r="L160" s="43"/>
      <c r="M160" s="193" t="s">
        <v>19</v>
      </c>
      <c r="N160" s="194" t="s">
        <v>44</v>
      </c>
      <c r="O160" s="68"/>
      <c r="P160" s="195">
        <f t="shared" si="11"/>
        <v>0</v>
      </c>
      <c r="Q160" s="195">
        <v>0</v>
      </c>
      <c r="R160" s="195">
        <f t="shared" si="12"/>
        <v>0</v>
      </c>
      <c r="S160" s="195">
        <v>0</v>
      </c>
      <c r="T160" s="196">
        <f t="shared" si="13"/>
        <v>0</v>
      </c>
      <c r="U160" s="38"/>
      <c r="V160" s="38"/>
      <c r="W160" s="38"/>
      <c r="X160" s="38"/>
      <c r="Y160" s="38"/>
      <c r="Z160" s="38"/>
      <c r="AA160" s="38"/>
      <c r="AB160" s="38"/>
      <c r="AC160" s="38"/>
      <c r="AD160" s="38"/>
      <c r="AE160" s="38"/>
      <c r="AR160" s="197" t="s">
        <v>1206</v>
      </c>
      <c r="AT160" s="197" t="s">
        <v>533</v>
      </c>
      <c r="AU160" s="197" t="s">
        <v>85</v>
      </c>
      <c r="AY160" s="21" t="s">
        <v>525</v>
      </c>
      <c r="BE160" s="198">
        <f t="shared" si="14"/>
        <v>0</v>
      </c>
      <c r="BF160" s="198">
        <f t="shared" si="15"/>
        <v>0</v>
      </c>
      <c r="BG160" s="198">
        <f t="shared" si="16"/>
        <v>0</v>
      </c>
      <c r="BH160" s="198">
        <f t="shared" si="17"/>
        <v>0</v>
      </c>
      <c r="BI160" s="198">
        <f t="shared" si="18"/>
        <v>0</v>
      </c>
      <c r="BJ160" s="21" t="s">
        <v>85</v>
      </c>
      <c r="BK160" s="198">
        <f t="shared" si="19"/>
        <v>0</v>
      </c>
      <c r="BL160" s="21" t="s">
        <v>1206</v>
      </c>
      <c r="BM160" s="197" t="s">
        <v>1531</v>
      </c>
    </row>
    <row r="161" spans="1:65" s="2" customFormat="1" ht="16.5" customHeight="1">
      <c r="A161" s="38"/>
      <c r="B161" s="39"/>
      <c r="C161" s="186" t="s">
        <v>72</v>
      </c>
      <c r="D161" s="186" t="s">
        <v>533</v>
      </c>
      <c r="E161" s="187" t="s">
        <v>1023</v>
      </c>
      <c r="F161" s="188" t="s">
        <v>6124</v>
      </c>
      <c r="G161" s="189" t="s">
        <v>641</v>
      </c>
      <c r="H161" s="190">
        <v>1</v>
      </c>
      <c r="I161" s="191"/>
      <c r="J161" s="192">
        <f t="shared" si="10"/>
        <v>0</v>
      </c>
      <c r="K161" s="188" t="s">
        <v>19</v>
      </c>
      <c r="L161" s="43"/>
      <c r="M161" s="276" t="s">
        <v>19</v>
      </c>
      <c r="N161" s="277" t="s">
        <v>44</v>
      </c>
      <c r="O161" s="261"/>
      <c r="P161" s="278">
        <f t="shared" si="11"/>
        <v>0</v>
      </c>
      <c r="Q161" s="278">
        <v>0</v>
      </c>
      <c r="R161" s="278">
        <f t="shared" si="12"/>
        <v>0</v>
      </c>
      <c r="S161" s="278">
        <v>0</v>
      </c>
      <c r="T161" s="279">
        <f t="shared" si="13"/>
        <v>0</v>
      </c>
      <c r="U161" s="38"/>
      <c r="V161" s="38"/>
      <c r="W161" s="38"/>
      <c r="X161" s="38"/>
      <c r="Y161" s="38"/>
      <c r="Z161" s="38"/>
      <c r="AA161" s="38"/>
      <c r="AB161" s="38"/>
      <c r="AC161" s="38"/>
      <c r="AD161" s="38"/>
      <c r="AE161" s="38"/>
      <c r="AR161" s="197" t="s">
        <v>1206</v>
      </c>
      <c r="AT161" s="197" t="s">
        <v>533</v>
      </c>
      <c r="AU161" s="197" t="s">
        <v>85</v>
      </c>
      <c r="AY161" s="21" t="s">
        <v>525</v>
      </c>
      <c r="BE161" s="198">
        <f t="shared" si="14"/>
        <v>0</v>
      </c>
      <c r="BF161" s="198">
        <f t="shared" si="15"/>
        <v>0</v>
      </c>
      <c r="BG161" s="198">
        <f t="shared" si="16"/>
        <v>0</v>
      </c>
      <c r="BH161" s="198">
        <f t="shared" si="17"/>
        <v>0</v>
      </c>
      <c r="BI161" s="198">
        <f t="shared" si="18"/>
        <v>0</v>
      </c>
      <c r="BJ161" s="21" t="s">
        <v>85</v>
      </c>
      <c r="BK161" s="198">
        <f t="shared" si="19"/>
        <v>0</v>
      </c>
      <c r="BL161" s="21" t="s">
        <v>1206</v>
      </c>
      <c r="BM161" s="197" t="s">
        <v>1552</v>
      </c>
    </row>
    <row r="162" spans="1:65" s="2" customFormat="1" ht="6.95" customHeight="1">
      <c r="A162" s="38"/>
      <c r="B162" s="51"/>
      <c r="C162" s="52"/>
      <c r="D162" s="52"/>
      <c r="E162" s="52"/>
      <c r="F162" s="52"/>
      <c r="G162" s="52"/>
      <c r="H162" s="52"/>
      <c r="I162" s="52"/>
      <c r="J162" s="52"/>
      <c r="K162" s="52"/>
      <c r="L162" s="43"/>
      <c r="M162" s="38"/>
      <c r="O162" s="38"/>
      <c r="P162" s="38"/>
      <c r="Q162" s="38"/>
      <c r="R162" s="38"/>
      <c r="S162" s="38"/>
      <c r="T162" s="38"/>
      <c r="U162" s="38"/>
      <c r="V162" s="38"/>
      <c r="W162" s="38"/>
      <c r="X162" s="38"/>
      <c r="Y162" s="38"/>
      <c r="Z162" s="38"/>
      <c r="AA162" s="38"/>
      <c r="AB162" s="38"/>
      <c r="AC162" s="38"/>
      <c r="AD162" s="38"/>
      <c r="AE162" s="38"/>
    </row>
  </sheetData>
  <sheetProtection algorithmName="SHA-512" hashValue="JAnKJcUXLx5C337yIzNGL5LPOi0RGy4kfK53riNhIpwA4nyZMsSWjJfn1QE2lJqAl5zB/93d3TQvMwtgb2JV/g==" saltValue="MvJqQ7mNfzC+n2sPO6uqTH7kpkoev4XukDY+Plqt5tDldJTJEraG8k7Ppo11NFJGW28gZBr9IZO7ggGOzgXfSg==" spinCount="100000" sheet="1" objects="1" scenarios="1" formatColumns="0" formatRows="0" autoFilter="0"/>
  <autoFilter ref="C96:K161"/>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104</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6581</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
        <v>19</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6582</v>
      </c>
      <c r="F26" s="38"/>
      <c r="G26" s="38"/>
      <c r="H26" s="38"/>
      <c r="I26" s="117" t="s">
        <v>28</v>
      </c>
      <c r="J26" s="107" t="s">
        <v>19</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ROUND(J95,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ROUND((SUM(BE95:BE136)),  2)</f>
        <v>0</v>
      </c>
      <c r="G35" s="38"/>
      <c r="H35" s="38"/>
      <c r="I35" s="130">
        <v>0.21</v>
      </c>
      <c r="J35" s="129">
        <f>ROUND(((SUM(BE95:BE136))*I35),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ROUND((SUM(BF95:BF136)),  2)</f>
        <v>0</v>
      </c>
      <c r="G36" s="38"/>
      <c r="H36" s="38"/>
      <c r="I36" s="130">
        <v>0.12</v>
      </c>
      <c r="J36" s="129">
        <f>ROUND(((SUM(BF95:BF136))*I36),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ROUND((SUM(BG95:BG136)),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ROUND((SUM(BH95:BH136)),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ROUND((SUM(BI95:BI136)),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01.07 - Fotovoltaický systém</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34</v>
      </c>
      <c r="J59" s="36" t="str">
        <f>E26</f>
        <v>Karel SOmmer</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J95</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6583</v>
      </c>
      <c r="E64" s="149"/>
      <c r="F64" s="149"/>
      <c r="G64" s="149"/>
      <c r="H64" s="149"/>
      <c r="I64" s="149"/>
      <c r="J64" s="150">
        <f>J96</f>
        <v>0</v>
      </c>
      <c r="K64" s="147"/>
      <c r="L64" s="151"/>
    </row>
    <row r="65" spans="1:31" s="10" customFormat="1" ht="19.899999999999999" customHeight="1">
      <c r="B65" s="153"/>
      <c r="C65" s="101"/>
      <c r="D65" s="154" t="s">
        <v>6584</v>
      </c>
      <c r="E65" s="155"/>
      <c r="F65" s="155"/>
      <c r="G65" s="155"/>
      <c r="H65" s="155"/>
      <c r="I65" s="155"/>
      <c r="J65" s="156">
        <f>J97</f>
        <v>0</v>
      </c>
      <c r="K65" s="101"/>
      <c r="L65" s="157"/>
    </row>
    <row r="66" spans="1:31" s="10" customFormat="1" ht="19.899999999999999" customHeight="1">
      <c r="B66" s="153"/>
      <c r="C66" s="101"/>
      <c r="D66" s="154" t="s">
        <v>6585</v>
      </c>
      <c r="E66" s="155"/>
      <c r="F66" s="155"/>
      <c r="G66" s="155"/>
      <c r="H66" s="155"/>
      <c r="I66" s="155"/>
      <c r="J66" s="156">
        <f>J104</f>
        <v>0</v>
      </c>
      <c r="K66" s="101"/>
      <c r="L66" s="157"/>
    </row>
    <row r="67" spans="1:31" s="10" customFormat="1" ht="19.899999999999999" customHeight="1">
      <c r="B67" s="153"/>
      <c r="C67" s="101"/>
      <c r="D67" s="154" t="s">
        <v>6586</v>
      </c>
      <c r="E67" s="155"/>
      <c r="F67" s="155"/>
      <c r="G67" s="155"/>
      <c r="H67" s="155"/>
      <c r="I67" s="155"/>
      <c r="J67" s="156">
        <f>J110</f>
        <v>0</v>
      </c>
      <c r="K67" s="101"/>
      <c r="L67" s="157"/>
    </row>
    <row r="68" spans="1:31" s="10" customFormat="1" ht="19.899999999999999" customHeight="1">
      <c r="B68" s="153"/>
      <c r="C68" s="101"/>
      <c r="D68" s="154" t="s">
        <v>6587</v>
      </c>
      <c r="E68" s="155"/>
      <c r="F68" s="155"/>
      <c r="G68" s="155"/>
      <c r="H68" s="155"/>
      <c r="I68" s="155"/>
      <c r="J68" s="156">
        <f>J122</f>
        <v>0</v>
      </c>
      <c r="K68" s="101"/>
      <c r="L68" s="157"/>
    </row>
    <row r="69" spans="1:31" s="9" customFormat="1" ht="24.95" customHeight="1">
      <c r="B69" s="146"/>
      <c r="C69" s="147"/>
      <c r="D69" s="148" t="s">
        <v>6588</v>
      </c>
      <c r="E69" s="149"/>
      <c r="F69" s="149"/>
      <c r="G69" s="149"/>
      <c r="H69" s="149"/>
      <c r="I69" s="149"/>
      <c r="J69" s="150">
        <f>J124</f>
        <v>0</v>
      </c>
      <c r="K69" s="147"/>
      <c r="L69" s="151"/>
    </row>
    <row r="70" spans="1:31" s="10" customFormat="1" ht="19.899999999999999" customHeight="1">
      <c r="B70" s="153"/>
      <c r="C70" s="101"/>
      <c r="D70" s="154" t="s">
        <v>6589</v>
      </c>
      <c r="E70" s="155"/>
      <c r="F70" s="155"/>
      <c r="G70" s="155"/>
      <c r="H70" s="155"/>
      <c r="I70" s="155"/>
      <c r="J70" s="156">
        <f>J125</f>
        <v>0</v>
      </c>
      <c r="K70" s="101"/>
      <c r="L70" s="157"/>
    </row>
    <row r="71" spans="1:31" s="10" customFormat="1" ht="19.899999999999999" customHeight="1">
      <c r="B71" s="153"/>
      <c r="C71" s="101"/>
      <c r="D71" s="154" t="s">
        <v>6590</v>
      </c>
      <c r="E71" s="155"/>
      <c r="F71" s="155"/>
      <c r="G71" s="155"/>
      <c r="H71" s="155"/>
      <c r="I71" s="155"/>
      <c r="J71" s="156">
        <f>J127</f>
        <v>0</v>
      </c>
      <c r="K71" s="101"/>
      <c r="L71" s="157"/>
    </row>
    <row r="72" spans="1:31" s="10" customFormat="1" ht="19.899999999999999" customHeight="1">
      <c r="B72" s="153"/>
      <c r="C72" s="101"/>
      <c r="D72" s="154" t="s">
        <v>6591</v>
      </c>
      <c r="E72" s="155"/>
      <c r="F72" s="155"/>
      <c r="G72" s="155"/>
      <c r="H72" s="155"/>
      <c r="I72" s="155"/>
      <c r="J72" s="156">
        <f>J131</f>
        <v>0</v>
      </c>
      <c r="K72" s="101"/>
      <c r="L72" s="157"/>
    </row>
    <row r="73" spans="1:31" s="10" customFormat="1" ht="19.899999999999999" customHeight="1">
      <c r="B73" s="153"/>
      <c r="C73" s="101"/>
      <c r="D73" s="154" t="s">
        <v>6592</v>
      </c>
      <c r="E73" s="155"/>
      <c r="F73" s="155"/>
      <c r="G73" s="155"/>
      <c r="H73" s="155"/>
      <c r="I73" s="155"/>
      <c r="J73" s="156">
        <f>J135</f>
        <v>0</v>
      </c>
      <c r="K73" s="101"/>
      <c r="L73" s="157"/>
    </row>
    <row r="74" spans="1:31" s="2" customFormat="1" ht="21.75" customHeight="1">
      <c r="A74" s="38"/>
      <c r="B74" s="39"/>
      <c r="C74" s="40"/>
      <c r="D74" s="40"/>
      <c r="E74" s="40"/>
      <c r="F74" s="40"/>
      <c r="G74" s="40"/>
      <c r="H74" s="40"/>
      <c r="I74" s="40"/>
      <c r="J74" s="40"/>
      <c r="K74" s="40"/>
      <c r="L74" s="118"/>
      <c r="S74" s="38"/>
      <c r="T74" s="38"/>
      <c r="U74" s="38"/>
      <c r="V74" s="38"/>
      <c r="W74" s="38"/>
      <c r="X74" s="38"/>
      <c r="Y74" s="38"/>
      <c r="Z74" s="38"/>
      <c r="AA74" s="38"/>
      <c r="AB74" s="38"/>
      <c r="AC74" s="38"/>
      <c r="AD74" s="38"/>
      <c r="AE74" s="38"/>
    </row>
    <row r="75" spans="1:31" s="2" customFormat="1" ht="6.95" customHeight="1">
      <c r="A75" s="38"/>
      <c r="B75" s="51"/>
      <c r="C75" s="52"/>
      <c r="D75" s="52"/>
      <c r="E75" s="52"/>
      <c r="F75" s="52"/>
      <c r="G75" s="52"/>
      <c r="H75" s="52"/>
      <c r="I75" s="52"/>
      <c r="J75" s="52"/>
      <c r="K75" s="52"/>
      <c r="L75" s="118"/>
      <c r="S75" s="38"/>
      <c r="T75" s="38"/>
      <c r="U75" s="38"/>
      <c r="V75" s="38"/>
      <c r="W75" s="38"/>
      <c r="X75" s="38"/>
      <c r="Y75" s="38"/>
      <c r="Z75" s="38"/>
      <c r="AA75" s="38"/>
      <c r="AB75" s="38"/>
      <c r="AC75" s="38"/>
      <c r="AD75" s="38"/>
      <c r="AE75" s="38"/>
    </row>
    <row r="79" spans="1:31" s="2" customFormat="1" ht="6.95" customHeight="1">
      <c r="A79" s="38"/>
      <c r="B79" s="53"/>
      <c r="C79" s="54"/>
      <c r="D79" s="54"/>
      <c r="E79" s="54"/>
      <c r="F79" s="54"/>
      <c r="G79" s="54"/>
      <c r="H79" s="54"/>
      <c r="I79" s="54"/>
      <c r="J79" s="54"/>
      <c r="K79" s="54"/>
      <c r="L79" s="118"/>
      <c r="S79" s="38"/>
      <c r="T79" s="38"/>
      <c r="U79" s="38"/>
      <c r="V79" s="38"/>
      <c r="W79" s="38"/>
      <c r="X79" s="38"/>
      <c r="Y79" s="38"/>
      <c r="Z79" s="38"/>
      <c r="AA79" s="38"/>
      <c r="AB79" s="38"/>
      <c r="AC79" s="38"/>
      <c r="AD79" s="38"/>
      <c r="AE79" s="38"/>
    </row>
    <row r="80" spans="1:31" s="2" customFormat="1" ht="24.95" customHeight="1">
      <c r="A80" s="38"/>
      <c r="B80" s="39"/>
      <c r="C80" s="27" t="s">
        <v>462</v>
      </c>
      <c r="D80" s="40"/>
      <c r="E80" s="40"/>
      <c r="F80" s="40"/>
      <c r="G80" s="40"/>
      <c r="H80" s="40"/>
      <c r="I80" s="40"/>
      <c r="J80" s="40"/>
      <c r="K80" s="40"/>
      <c r="L80" s="118"/>
      <c r="S80" s="38"/>
      <c r="T80" s="38"/>
      <c r="U80" s="38"/>
      <c r="V80" s="38"/>
      <c r="W80" s="38"/>
      <c r="X80" s="38"/>
      <c r="Y80" s="38"/>
      <c r="Z80" s="38"/>
      <c r="AA80" s="38"/>
      <c r="AB80" s="38"/>
      <c r="AC80" s="38"/>
      <c r="AD80" s="38"/>
      <c r="AE80" s="38"/>
    </row>
    <row r="81" spans="1:63" s="2" customFormat="1" ht="6.95" customHeight="1">
      <c r="A81" s="38"/>
      <c r="B81" s="39"/>
      <c r="C81" s="40"/>
      <c r="D81" s="40"/>
      <c r="E81" s="40"/>
      <c r="F81" s="40"/>
      <c r="G81" s="40"/>
      <c r="H81" s="40"/>
      <c r="I81" s="40"/>
      <c r="J81" s="40"/>
      <c r="K81" s="40"/>
      <c r="L81" s="118"/>
      <c r="S81" s="38"/>
      <c r="T81" s="38"/>
      <c r="U81" s="38"/>
      <c r="V81" s="38"/>
      <c r="W81" s="38"/>
      <c r="X81" s="38"/>
      <c r="Y81" s="38"/>
      <c r="Z81" s="38"/>
      <c r="AA81" s="38"/>
      <c r="AB81" s="38"/>
      <c r="AC81" s="38"/>
      <c r="AD81" s="38"/>
      <c r="AE81" s="38"/>
    </row>
    <row r="82" spans="1:63" s="2" customFormat="1" ht="12" customHeight="1">
      <c r="A82" s="38"/>
      <c r="B82" s="39"/>
      <c r="C82" s="33" t="s">
        <v>16</v>
      </c>
      <c r="D82" s="40"/>
      <c r="E82" s="40"/>
      <c r="F82" s="40"/>
      <c r="G82" s="40"/>
      <c r="H82" s="40"/>
      <c r="I82" s="40"/>
      <c r="J82" s="40"/>
      <c r="K82" s="40"/>
      <c r="L82" s="118"/>
      <c r="S82" s="38"/>
      <c r="T82" s="38"/>
      <c r="U82" s="38"/>
      <c r="V82" s="38"/>
      <c r="W82" s="38"/>
      <c r="X82" s="38"/>
      <c r="Y82" s="38"/>
      <c r="Z82" s="38"/>
      <c r="AA82" s="38"/>
      <c r="AB82" s="38"/>
      <c r="AC82" s="38"/>
      <c r="AD82" s="38"/>
      <c r="AE82" s="38"/>
    </row>
    <row r="83" spans="1:63" s="2" customFormat="1" ht="26.25" customHeight="1">
      <c r="A83" s="38"/>
      <c r="B83" s="39"/>
      <c r="C83" s="40"/>
      <c r="D83" s="40"/>
      <c r="E83" s="433" t="str">
        <f>E7</f>
        <v>Novostavba objektu Domova se zvláštním režimem, ulice Benešova, Domažlice</v>
      </c>
      <c r="F83" s="434"/>
      <c r="G83" s="434"/>
      <c r="H83" s="434"/>
      <c r="I83" s="40"/>
      <c r="J83" s="40"/>
      <c r="K83" s="40"/>
      <c r="L83" s="118"/>
      <c r="S83" s="38"/>
      <c r="T83" s="38"/>
      <c r="U83" s="38"/>
      <c r="V83" s="38"/>
      <c r="W83" s="38"/>
      <c r="X83" s="38"/>
      <c r="Y83" s="38"/>
      <c r="Z83" s="38"/>
      <c r="AA83" s="38"/>
      <c r="AB83" s="38"/>
      <c r="AC83" s="38"/>
      <c r="AD83" s="38"/>
      <c r="AE83" s="38"/>
    </row>
    <row r="84" spans="1:63" s="1" customFormat="1" ht="12" customHeight="1">
      <c r="B84" s="25"/>
      <c r="C84" s="33" t="s">
        <v>147</v>
      </c>
      <c r="D84" s="26"/>
      <c r="E84" s="26"/>
      <c r="F84" s="26"/>
      <c r="G84" s="26"/>
      <c r="H84" s="26"/>
      <c r="I84" s="26"/>
      <c r="J84" s="26"/>
      <c r="K84" s="26"/>
      <c r="L84" s="24"/>
    </row>
    <row r="85" spans="1:63" s="2" customFormat="1" ht="16.5" customHeight="1">
      <c r="A85" s="38"/>
      <c r="B85" s="39"/>
      <c r="C85" s="40"/>
      <c r="D85" s="40"/>
      <c r="E85" s="433" t="s">
        <v>151</v>
      </c>
      <c r="F85" s="435"/>
      <c r="G85" s="435"/>
      <c r="H85" s="435"/>
      <c r="I85" s="40"/>
      <c r="J85" s="40"/>
      <c r="K85" s="40"/>
      <c r="L85" s="118"/>
      <c r="S85" s="38"/>
      <c r="T85" s="38"/>
      <c r="U85" s="38"/>
      <c r="V85" s="38"/>
      <c r="W85" s="38"/>
      <c r="X85" s="38"/>
      <c r="Y85" s="38"/>
      <c r="Z85" s="38"/>
      <c r="AA85" s="38"/>
      <c r="AB85" s="38"/>
      <c r="AC85" s="38"/>
      <c r="AD85" s="38"/>
      <c r="AE85" s="38"/>
    </row>
    <row r="86" spans="1:63" s="2" customFormat="1" ht="12" customHeight="1">
      <c r="A86" s="38"/>
      <c r="B86" s="39"/>
      <c r="C86" s="33" t="s">
        <v>155</v>
      </c>
      <c r="D86" s="40"/>
      <c r="E86" s="40"/>
      <c r="F86" s="40"/>
      <c r="G86" s="40"/>
      <c r="H86" s="40"/>
      <c r="I86" s="40"/>
      <c r="J86" s="40"/>
      <c r="K86" s="40"/>
      <c r="L86" s="118"/>
      <c r="S86" s="38"/>
      <c r="T86" s="38"/>
      <c r="U86" s="38"/>
      <c r="V86" s="38"/>
      <c r="W86" s="38"/>
      <c r="X86" s="38"/>
      <c r="Y86" s="38"/>
      <c r="Z86" s="38"/>
      <c r="AA86" s="38"/>
      <c r="AB86" s="38"/>
      <c r="AC86" s="38"/>
      <c r="AD86" s="38"/>
      <c r="AE86" s="38"/>
    </row>
    <row r="87" spans="1:63" s="2" customFormat="1" ht="16.5" customHeight="1">
      <c r="A87" s="38"/>
      <c r="B87" s="39"/>
      <c r="C87" s="40"/>
      <c r="D87" s="40"/>
      <c r="E87" s="387" t="str">
        <f>E11</f>
        <v>SO 01.07 - Fotovoltaický systém</v>
      </c>
      <c r="F87" s="435"/>
      <c r="G87" s="435"/>
      <c r="H87" s="435"/>
      <c r="I87" s="40"/>
      <c r="J87" s="40"/>
      <c r="K87" s="40"/>
      <c r="L87" s="118"/>
      <c r="S87" s="38"/>
      <c r="T87" s="38"/>
      <c r="U87" s="38"/>
      <c r="V87" s="38"/>
      <c r="W87" s="38"/>
      <c r="X87" s="38"/>
      <c r="Y87" s="38"/>
      <c r="Z87" s="38"/>
      <c r="AA87" s="38"/>
      <c r="AB87" s="38"/>
      <c r="AC87" s="38"/>
      <c r="AD87" s="38"/>
      <c r="AE87" s="38"/>
    </row>
    <row r="88" spans="1:63" s="2" customFormat="1" ht="6.9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3" s="2" customFormat="1" ht="12" customHeight="1">
      <c r="A89" s="38"/>
      <c r="B89" s="39"/>
      <c r="C89" s="33" t="s">
        <v>21</v>
      </c>
      <c r="D89" s="40"/>
      <c r="E89" s="40"/>
      <c r="F89" s="31" t="str">
        <f>F14</f>
        <v>Benešova ulice, Domažlice</v>
      </c>
      <c r="G89" s="40"/>
      <c r="H89" s="40"/>
      <c r="I89" s="33" t="s">
        <v>23</v>
      </c>
      <c r="J89" s="63" t="str">
        <f>IF(J14="","",J14)</f>
        <v>22. 6. 2024</v>
      </c>
      <c r="K89" s="40"/>
      <c r="L89" s="118"/>
      <c r="S89" s="38"/>
      <c r="T89" s="38"/>
      <c r="U89" s="38"/>
      <c r="V89" s="38"/>
      <c r="W89" s="38"/>
      <c r="X89" s="38"/>
      <c r="Y89" s="38"/>
      <c r="Z89" s="38"/>
      <c r="AA89" s="38"/>
      <c r="AB89" s="38"/>
      <c r="AC89" s="38"/>
      <c r="AD89" s="38"/>
      <c r="AE89" s="38"/>
    </row>
    <row r="90" spans="1:63"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63" s="2" customFormat="1" ht="40.15" customHeight="1">
      <c r="A91" s="38"/>
      <c r="B91" s="39"/>
      <c r="C91" s="33" t="s">
        <v>25</v>
      </c>
      <c r="D91" s="40"/>
      <c r="E91" s="40"/>
      <c r="F91" s="31" t="str">
        <f>E17</f>
        <v>Město Domažlice, náměstí Míru 1, 344 20 Domažlice</v>
      </c>
      <c r="G91" s="40"/>
      <c r="H91" s="40"/>
      <c r="I91" s="33" t="s">
        <v>31</v>
      </c>
      <c r="J91" s="36" t="str">
        <f>E23</f>
        <v>MEPRO s.r.o., nám.Před bateriemi 912/6, Praha 6</v>
      </c>
      <c r="K91" s="40"/>
      <c r="L91" s="118"/>
      <c r="S91" s="38"/>
      <c r="T91" s="38"/>
      <c r="U91" s="38"/>
      <c r="V91" s="38"/>
      <c r="W91" s="38"/>
      <c r="X91" s="38"/>
      <c r="Y91" s="38"/>
      <c r="Z91" s="38"/>
      <c r="AA91" s="38"/>
      <c r="AB91" s="38"/>
      <c r="AC91" s="38"/>
      <c r="AD91" s="38"/>
      <c r="AE91" s="38"/>
    </row>
    <row r="92" spans="1:63" s="2" customFormat="1" ht="15.2" customHeight="1">
      <c r="A92" s="38"/>
      <c r="B92" s="39"/>
      <c r="C92" s="33" t="s">
        <v>29</v>
      </c>
      <c r="D92" s="40"/>
      <c r="E92" s="40"/>
      <c r="F92" s="31" t="str">
        <f>IF(E20="","",E20)</f>
        <v>Vyplň údaj</v>
      </c>
      <c r="G92" s="40"/>
      <c r="H92" s="40"/>
      <c r="I92" s="33" t="s">
        <v>34</v>
      </c>
      <c r="J92" s="36" t="str">
        <f>E26</f>
        <v>Karel SOmmer</v>
      </c>
      <c r="K92" s="40"/>
      <c r="L92" s="118"/>
      <c r="S92" s="38"/>
      <c r="T92" s="38"/>
      <c r="U92" s="38"/>
      <c r="V92" s="38"/>
      <c r="W92" s="38"/>
      <c r="X92" s="38"/>
      <c r="Y92" s="38"/>
      <c r="Z92" s="38"/>
      <c r="AA92" s="38"/>
      <c r="AB92" s="38"/>
      <c r="AC92" s="38"/>
      <c r="AD92" s="38"/>
      <c r="AE92" s="38"/>
    </row>
    <row r="93" spans="1:63" s="2" customFormat="1" ht="10.35" customHeight="1">
      <c r="A93" s="38"/>
      <c r="B93" s="39"/>
      <c r="C93" s="40"/>
      <c r="D93" s="40"/>
      <c r="E93" s="40"/>
      <c r="F93" s="40"/>
      <c r="G93" s="40"/>
      <c r="H93" s="40"/>
      <c r="I93" s="40"/>
      <c r="J93" s="40"/>
      <c r="K93" s="40"/>
      <c r="L93" s="118"/>
      <c r="S93" s="38"/>
      <c r="T93" s="38"/>
      <c r="U93" s="38"/>
      <c r="V93" s="38"/>
      <c r="W93" s="38"/>
      <c r="X93" s="38"/>
      <c r="Y93" s="38"/>
      <c r="Z93" s="38"/>
      <c r="AA93" s="38"/>
      <c r="AB93" s="38"/>
      <c r="AC93" s="38"/>
      <c r="AD93" s="38"/>
      <c r="AE93" s="38"/>
    </row>
    <row r="94" spans="1:63" s="11" customFormat="1" ht="29.25" customHeight="1">
      <c r="A94" s="159"/>
      <c r="B94" s="160"/>
      <c r="C94" s="161" t="s">
        <v>505</v>
      </c>
      <c r="D94" s="162" t="s">
        <v>57</v>
      </c>
      <c r="E94" s="162" t="s">
        <v>53</v>
      </c>
      <c r="F94" s="162" t="s">
        <v>54</v>
      </c>
      <c r="G94" s="162" t="s">
        <v>506</v>
      </c>
      <c r="H94" s="162" t="s">
        <v>507</v>
      </c>
      <c r="I94" s="162" t="s">
        <v>508</v>
      </c>
      <c r="J94" s="162" t="s">
        <v>304</v>
      </c>
      <c r="K94" s="163" t="s">
        <v>509</v>
      </c>
      <c r="L94" s="164"/>
      <c r="M94" s="72" t="s">
        <v>19</v>
      </c>
      <c r="N94" s="73" t="s">
        <v>42</v>
      </c>
      <c r="O94" s="73" t="s">
        <v>510</v>
      </c>
      <c r="P94" s="73" t="s">
        <v>511</v>
      </c>
      <c r="Q94" s="73" t="s">
        <v>512</v>
      </c>
      <c r="R94" s="73" t="s">
        <v>513</v>
      </c>
      <c r="S94" s="73" t="s">
        <v>514</v>
      </c>
      <c r="T94" s="74" t="s">
        <v>515</v>
      </c>
      <c r="U94" s="159"/>
      <c r="V94" s="159"/>
      <c r="W94" s="159"/>
      <c r="X94" s="159"/>
      <c r="Y94" s="159"/>
      <c r="Z94" s="159"/>
      <c r="AA94" s="159"/>
      <c r="AB94" s="159"/>
      <c r="AC94" s="159"/>
      <c r="AD94" s="159"/>
      <c r="AE94" s="159"/>
    </row>
    <row r="95" spans="1:63" s="2" customFormat="1" ht="22.9" customHeight="1">
      <c r="A95" s="38"/>
      <c r="B95" s="39"/>
      <c r="C95" s="79" t="s">
        <v>519</v>
      </c>
      <c r="D95" s="40"/>
      <c r="E95" s="40"/>
      <c r="F95" s="40"/>
      <c r="G95" s="40"/>
      <c r="H95" s="40"/>
      <c r="I95" s="40"/>
      <c r="J95" s="165">
        <f>BK95</f>
        <v>0</v>
      </c>
      <c r="K95" s="40"/>
      <c r="L95" s="43"/>
      <c r="M95" s="75"/>
      <c r="N95" s="166"/>
      <c r="O95" s="76"/>
      <c r="P95" s="167">
        <f>P96+P124</f>
        <v>0</v>
      </c>
      <c r="Q95" s="76"/>
      <c r="R95" s="167">
        <f>R96+R124</f>
        <v>0</v>
      </c>
      <c r="S95" s="76"/>
      <c r="T95" s="168">
        <f>T96+T124</f>
        <v>0</v>
      </c>
      <c r="U95" s="38"/>
      <c r="V95" s="38"/>
      <c r="W95" s="38"/>
      <c r="X95" s="38"/>
      <c r="Y95" s="38"/>
      <c r="Z95" s="38"/>
      <c r="AA95" s="38"/>
      <c r="AB95" s="38"/>
      <c r="AC95" s="38"/>
      <c r="AD95" s="38"/>
      <c r="AE95" s="38"/>
      <c r="AT95" s="21" t="s">
        <v>71</v>
      </c>
      <c r="AU95" s="21" t="s">
        <v>311</v>
      </c>
      <c r="BK95" s="169">
        <f>BK96+BK124</f>
        <v>0</v>
      </c>
    </row>
    <row r="96" spans="1:63" s="12" customFormat="1" ht="25.9" customHeight="1">
      <c r="B96" s="170"/>
      <c r="C96" s="171"/>
      <c r="D96" s="172" t="s">
        <v>71</v>
      </c>
      <c r="E96" s="173" t="s">
        <v>5940</v>
      </c>
      <c r="F96" s="173" t="s">
        <v>103</v>
      </c>
      <c r="G96" s="171"/>
      <c r="H96" s="171"/>
      <c r="I96" s="174"/>
      <c r="J96" s="175">
        <f>BK96</f>
        <v>0</v>
      </c>
      <c r="K96" s="171"/>
      <c r="L96" s="176"/>
      <c r="M96" s="177"/>
      <c r="N96" s="178"/>
      <c r="O96" s="178"/>
      <c r="P96" s="179">
        <f>P97+P104+P110+P122</f>
        <v>0</v>
      </c>
      <c r="Q96" s="178"/>
      <c r="R96" s="179">
        <f>R97+R104+R110+R122</f>
        <v>0</v>
      </c>
      <c r="S96" s="178"/>
      <c r="T96" s="180">
        <f>T97+T104+T110+T122</f>
        <v>0</v>
      </c>
      <c r="AR96" s="181" t="s">
        <v>573</v>
      </c>
      <c r="AT96" s="182" t="s">
        <v>71</v>
      </c>
      <c r="AU96" s="182" t="s">
        <v>72</v>
      </c>
      <c r="AY96" s="181" t="s">
        <v>525</v>
      </c>
      <c r="BK96" s="183">
        <f>BK97+BK104+BK110+BK122</f>
        <v>0</v>
      </c>
    </row>
    <row r="97" spans="1:65" s="12" customFormat="1" ht="22.9" customHeight="1">
      <c r="B97" s="170"/>
      <c r="C97" s="171"/>
      <c r="D97" s="172" t="s">
        <v>71</v>
      </c>
      <c r="E97" s="184" t="s">
        <v>6593</v>
      </c>
      <c r="F97" s="184" t="s">
        <v>5941</v>
      </c>
      <c r="G97" s="171"/>
      <c r="H97" s="171"/>
      <c r="I97" s="174"/>
      <c r="J97" s="185">
        <f>BK97</f>
        <v>0</v>
      </c>
      <c r="K97" s="171"/>
      <c r="L97" s="176"/>
      <c r="M97" s="177"/>
      <c r="N97" s="178"/>
      <c r="O97" s="178"/>
      <c r="P97" s="179">
        <f>SUM(P98:P103)</f>
        <v>0</v>
      </c>
      <c r="Q97" s="178"/>
      <c r="R97" s="179">
        <f>SUM(R98:R103)</f>
        <v>0</v>
      </c>
      <c r="S97" s="178"/>
      <c r="T97" s="180">
        <f>SUM(T98:T103)</f>
        <v>0</v>
      </c>
      <c r="AR97" s="181" t="s">
        <v>573</v>
      </c>
      <c r="AT97" s="182" t="s">
        <v>71</v>
      </c>
      <c r="AU97" s="182" t="s">
        <v>79</v>
      </c>
      <c r="AY97" s="181" t="s">
        <v>525</v>
      </c>
      <c r="BK97" s="183">
        <f>SUM(BK98:BK103)</f>
        <v>0</v>
      </c>
    </row>
    <row r="98" spans="1:65" s="2" customFormat="1" ht="16.5" customHeight="1">
      <c r="A98" s="38"/>
      <c r="B98" s="39"/>
      <c r="C98" s="186" t="s">
        <v>79</v>
      </c>
      <c r="D98" s="186" t="s">
        <v>533</v>
      </c>
      <c r="E98" s="187" t="s">
        <v>5950</v>
      </c>
      <c r="F98" s="188" t="s">
        <v>6594</v>
      </c>
      <c r="G98" s="189" t="s">
        <v>651</v>
      </c>
      <c r="H98" s="190">
        <v>30</v>
      </c>
      <c r="I98" s="191"/>
      <c r="J98" s="192">
        <f t="shared" ref="J98:J103" si="0">ROUND(I98*H98,2)</f>
        <v>0</v>
      </c>
      <c r="K98" s="188" t="s">
        <v>19</v>
      </c>
      <c r="L98" s="43"/>
      <c r="M98" s="193" t="s">
        <v>19</v>
      </c>
      <c r="N98" s="194" t="s">
        <v>44</v>
      </c>
      <c r="O98" s="68"/>
      <c r="P98" s="195">
        <f t="shared" ref="P98:P103" si="1">O98*H98</f>
        <v>0</v>
      </c>
      <c r="Q98" s="195">
        <v>0</v>
      </c>
      <c r="R98" s="195">
        <f t="shared" ref="R98:R103" si="2">Q98*H98</f>
        <v>0</v>
      </c>
      <c r="S98" s="195">
        <v>0</v>
      </c>
      <c r="T98" s="196">
        <f t="shared" ref="T98:T103" si="3">S98*H98</f>
        <v>0</v>
      </c>
      <c r="U98" s="38"/>
      <c r="V98" s="38"/>
      <c r="W98" s="38"/>
      <c r="X98" s="38"/>
      <c r="Y98" s="38"/>
      <c r="Z98" s="38"/>
      <c r="AA98" s="38"/>
      <c r="AB98" s="38"/>
      <c r="AC98" s="38"/>
      <c r="AD98" s="38"/>
      <c r="AE98" s="38"/>
      <c r="AR98" s="197" t="s">
        <v>1206</v>
      </c>
      <c r="AT98" s="197" t="s">
        <v>533</v>
      </c>
      <c r="AU98" s="197" t="s">
        <v>85</v>
      </c>
      <c r="AY98" s="21" t="s">
        <v>525</v>
      </c>
      <c r="BE98" s="198">
        <f t="shared" ref="BE98:BE103" si="4">IF(N98="základní",J98,0)</f>
        <v>0</v>
      </c>
      <c r="BF98" s="198">
        <f t="shared" ref="BF98:BF103" si="5">IF(N98="snížená",J98,0)</f>
        <v>0</v>
      </c>
      <c r="BG98" s="198">
        <f t="shared" ref="BG98:BG103" si="6">IF(N98="zákl. přenesená",J98,0)</f>
        <v>0</v>
      </c>
      <c r="BH98" s="198">
        <f t="shared" ref="BH98:BH103" si="7">IF(N98="sníž. přenesená",J98,0)</f>
        <v>0</v>
      </c>
      <c r="BI98" s="198">
        <f t="shared" ref="BI98:BI103" si="8">IF(N98="nulová",J98,0)</f>
        <v>0</v>
      </c>
      <c r="BJ98" s="21" t="s">
        <v>85</v>
      </c>
      <c r="BK98" s="198">
        <f t="shared" ref="BK98:BK103" si="9">ROUND(I98*H98,2)</f>
        <v>0</v>
      </c>
      <c r="BL98" s="21" t="s">
        <v>1206</v>
      </c>
      <c r="BM98" s="197" t="s">
        <v>6595</v>
      </c>
    </row>
    <row r="99" spans="1:65" s="2" customFormat="1" ht="16.5" customHeight="1">
      <c r="A99" s="38"/>
      <c r="B99" s="39"/>
      <c r="C99" s="186" t="s">
        <v>85</v>
      </c>
      <c r="D99" s="186" t="s">
        <v>533</v>
      </c>
      <c r="E99" s="187" t="s">
        <v>5952</v>
      </c>
      <c r="F99" s="188" t="s">
        <v>6596</v>
      </c>
      <c r="G99" s="189" t="s">
        <v>651</v>
      </c>
      <c r="H99" s="190">
        <v>1</v>
      </c>
      <c r="I99" s="191"/>
      <c r="J99" s="192">
        <f t="shared" si="0"/>
        <v>0</v>
      </c>
      <c r="K99" s="188" t="s">
        <v>19</v>
      </c>
      <c r="L99" s="43"/>
      <c r="M99" s="193" t="s">
        <v>19</v>
      </c>
      <c r="N99" s="194" t="s">
        <v>44</v>
      </c>
      <c r="O99" s="68"/>
      <c r="P99" s="195">
        <f t="shared" si="1"/>
        <v>0</v>
      </c>
      <c r="Q99" s="195">
        <v>0</v>
      </c>
      <c r="R99" s="195">
        <f t="shared" si="2"/>
        <v>0</v>
      </c>
      <c r="S99" s="195">
        <v>0</v>
      </c>
      <c r="T99" s="196">
        <f t="shared" si="3"/>
        <v>0</v>
      </c>
      <c r="U99" s="38"/>
      <c r="V99" s="38"/>
      <c r="W99" s="38"/>
      <c r="X99" s="38"/>
      <c r="Y99" s="38"/>
      <c r="Z99" s="38"/>
      <c r="AA99" s="38"/>
      <c r="AB99" s="38"/>
      <c r="AC99" s="38"/>
      <c r="AD99" s="38"/>
      <c r="AE99" s="38"/>
      <c r="AR99" s="197" t="s">
        <v>1206</v>
      </c>
      <c r="AT99" s="197" t="s">
        <v>533</v>
      </c>
      <c r="AU99" s="197" t="s">
        <v>85</v>
      </c>
      <c r="AY99" s="21" t="s">
        <v>525</v>
      </c>
      <c r="BE99" s="198">
        <f t="shared" si="4"/>
        <v>0</v>
      </c>
      <c r="BF99" s="198">
        <f t="shared" si="5"/>
        <v>0</v>
      </c>
      <c r="BG99" s="198">
        <f t="shared" si="6"/>
        <v>0</v>
      </c>
      <c r="BH99" s="198">
        <f t="shared" si="7"/>
        <v>0</v>
      </c>
      <c r="BI99" s="198">
        <f t="shared" si="8"/>
        <v>0</v>
      </c>
      <c r="BJ99" s="21" t="s">
        <v>85</v>
      </c>
      <c r="BK99" s="198">
        <f t="shared" si="9"/>
        <v>0</v>
      </c>
      <c r="BL99" s="21" t="s">
        <v>1206</v>
      </c>
      <c r="BM99" s="197" t="s">
        <v>6597</v>
      </c>
    </row>
    <row r="100" spans="1:65" s="2" customFormat="1" ht="16.5" customHeight="1">
      <c r="A100" s="38"/>
      <c r="B100" s="39"/>
      <c r="C100" s="186" t="s">
        <v>573</v>
      </c>
      <c r="D100" s="186" t="s">
        <v>533</v>
      </c>
      <c r="E100" s="187" t="s">
        <v>6409</v>
      </c>
      <c r="F100" s="188" t="s">
        <v>6598</v>
      </c>
      <c r="G100" s="189" t="s">
        <v>128</v>
      </c>
      <c r="H100" s="190">
        <v>130</v>
      </c>
      <c r="I100" s="191"/>
      <c r="J100" s="192">
        <f t="shared" si="0"/>
        <v>0</v>
      </c>
      <c r="K100" s="188" t="s">
        <v>19</v>
      </c>
      <c r="L100" s="43"/>
      <c r="M100" s="193" t="s">
        <v>19</v>
      </c>
      <c r="N100" s="194" t="s">
        <v>44</v>
      </c>
      <c r="O100" s="68"/>
      <c r="P100" s="195">
        <f t="shared" si="1"/>
        <v>0</v>
      </c>
      <c r="Q100" s="195">
        <v>0</v>
      </c>
      <c r="R100" s="195">
        <f t="shared" si="2"/>
        <v>0</v>
      </c>
      <c r="S100" s="195">
        <v>0</v>
      </c>
      <c r="T100" s="196">
        <f t="shared" si="3"/>
        <v>0</v>
      </c>
      <c r="U100" s="38"/>
      <c r="V100" s="38"/>
      <c r="W100" s="38"/>
      <c r="X100" s="38"/>
      <c r="Y100" s="38"/>
      <c r="Z100" s="38"/>
      <c r="AA100" s="38"/>
      <c r="AB100" s="38"/>
      <c r="AC100" s="38"/>
      <c r="AD100" s="38"/>
      <c r="AE100" s="38"/>
      <c r="AR100" s="197" t="s">
        <v>1206</v>
      </c>
      <c r="AT100" s="197" t="s">
        <v>533</v>
      </c>
      <c r="AU100" s="197" t="s">
        <v>85</v>
      </c>
      <c r="AY100" s="21" t="s">
        <v>525</v>
      </c>
      <c r="BE100" s="198">
        <f t="shared" si="4"/>
        <v>0</v>
      </c>
      <c r="BF100" s="198">
        <f t="shared" si="5"/>
        <v>0</v>
      </c>
      <c r="BG100" s="198">
        <f t="shared" si="6"/>
        <v>0</v>
      </c>
      <c r="BH100" s="198">
        <f t="shared" si="7"/>
        <v>0</v>
      </c>
      <c r="BI100" s="198">
        <f t="shared" si="8"/>
        <v>0</v>
      </c>
      <c r="BJ100" s="21" t="s">
        <v>85</v>
      </c>
      <c r="BK100" s="198">
        <f t="shared" si="9"/>
        <v>0</v>
      </c>
      <c r="BL100" s="21" t="s">
        <v>1206</v>
      </c>
      <c r="BM100" s="197" t="s">
        <v>6599</v>
      </c>
    </row>
    <row r="101" spans="1:65" s="2" customFormat="1" ht="16.5" customHeight="1">
      <c r="A101" s="38"/>
      <c r="B101" s="39"/>
      <c r="C101" s="186" t="s">
        <v>537</v>
      </c>
      <c r="D101" s="186" t="s">
        <v>533</v>
      </c>
      <c r="E101" s="187" t="s">
        <v>6600</v>
      </c>
      <c r="F101" s="188" t="s">
        <v>6601</v>
      </c>
      <c r="G101" s="189" t="s">
        <v>641</v>
      </c>
      <c r="H101" s="190">
        <v>1</v>
      </c>
      <c r="I101" s="191"/>
      <c r="J101" s="192">
        <f t="shared" si="0"/>
        <v>0</v>
      </c>
      <c r="K101" s="188" t="s">
        <v>19</v>
      </c>
      <c r="L101" s="43"/>
      <c r="M101" s="193" t="s">
        <v>19</v>
      </c>
      <c r="N101" s="194" t="s">
        <v>44</v>
      </c>
      <c r="O101" s="68"/>
      <c r="P101" s="195">
        <f t="shared" si="1"/>
        <v>0</v>
      </c>
      <c r="Q101" s="195">
        <v>0</v>
      </c>
      <c r="R101" s="195">
        <f t="shared" si="2"/>
        <v>0</v>
      </c>
      <c r="S101" s="195">
        <v>0</v>
      </c>
      <c r="T101" s="196">
        <f t="shared" si="3"/>
        <v>0</v>
      </c>
      <c r="U101" s="38"/>
      <c r="V101" s="38"/>
      <c r="W101" s="38"/>
      <c r="X101" s="38"/>
      <c r="Y101" s="38"/>
      <c r="Z101" s="38"/>
      <c r="AA101" s="38"/>
      <c r="AB101" s="38"/>
      <c r="AC101" s="38"/>
      <c r="AD101" s="38"/>
      <c r="AE101" s="38"/>
      <c r="AR101" s="197" t="s">
        <v>1206</v>
      </c>
      <c r="AT101" s="197" t="s">
        <v>533</v>
      </c>
      <c r="AU101" s="197" t="s">
        <v>85</v>
      </c>
      <c r="AY101" s="21" t="s">
        <v>525</v>
      </c>
      <c r="BE101" s="198">
        <f t="shared" si="4"/>
        <v>0</v>
      </c>
      <c r="BF101" s="198">
        <f t="shared" si="5"/>
        <v>0</v>
      </c>
      <c r="BG101" s="198">
        <f t="shared" si="6"/>
        <v>0</v>
      </c>
      <c r="BH101" s="198">
        <f t="shared" si="7"/>
        <v>0</v>
      </c>
      <c r="BI101" s="198">
        <f t="shared" si="8"/>
        <v>0</v>
      </c>
      <c r="BJ101" s="21" t="s">
        <v>85</v>
      </c>
      <c r="BK101" s="198">
        <f t="shared" si="9"/>
        <v>0</v>
      </c>
      <c r="BL101" s="21" t="s">
        <v>1206</v>
      </c>
      <c r="BM101" s="197" t="s">
        <v>6602</v>
      </c>
    </row>
    <row r="102" spans="1:65" s="2" customFormat="1" ht="16.5" customHeight="1">
      <c r="A102" s="38"/>
      <c r="B102" s="39"/>
      <c r="C102" s="186" t="s">
        <v>646</v>
      </c>
      <c r="D102" s="186" t="s">
        <v>533</v>
      </c>
      <c r="E102" s="187" t="s">
        <v>6603</v>
      </c>
      <c r="F102" s="188" t="s">
        <v>6604</v>
      </c>
      <c r="G102" s="189" t="s">
        <v>128</v>
      </c>
      <c r="H102" s="190">
        <v>50</v>
      </c>
      <c r="I102" s="191"/>
      <c r="J102" s="192">
        <f t="shared" si="0"/>
        <v>0</v>
      </c>
      <c r="K102" s="188" t="s">
        <v>19</v>
      </c>
      <c r="L102" s="43"/>
      <c r="M102" s="193" t="s">
        <v>19</v>
      </c>
      <c r="N102" s="194" t="s">
        <v>44</v>
      </c>
      <c r="O102" s="68"/>
      <c r="P102" s="195">
        <f t="shared" si="1"/>
        <v>0</v>
      </c>
      <c r="Q102" s="195">
        <v>0</v>
      </c>
      <c r="R102" s="195">
        <f t="shared" si="2"/>
        <v>0</v>
      </c>
      <c r="S102" s="195">
        <v>0</v>
      </c>
      <c r="T102" s="196">
        <f t="shared" si="3"/>
        <v>0</v>
      </c>
      <c r="U102" s="38"/>
      <c r="V102" s="38"/>
      <c r="W102" s="38"/>
      <c r="X102" s="38"/>
      <c r="Y102" s="38"/>
      <c r="Z102" s="38"/>
      <c r="AA102" s="38"/>
      <c r="AB102" s="38"/>
      <c r="AC102" s="38"/>
      <c r="AD102" s="38"/>
      <c r="AE102" s="38"/>
      <c r="AR102" s="197" t="s">
        <v>1206</v>
      </c>
      <c r="AT102" s="197" t="s">
        <v>533</v>
      </c>
      <c r="AU102" s="197" t="s">
        <v>85</v>
      </c>
      <c r="AY102" s="21" t="s">
        <v>525</v>
      </c>
      <c r="BE102" s="198">
        <f t="shared" si="4"/>
        <v>0</v>
      </c>
      <c r="BF102" s="198">
        <f t="shared" si="5"/>
        <v>0</v>
      </c>
      <c r="BG102" s="198">
        <f t="shared" si="6"/>
        <v>0</v>
      </c>
      <c r="BH102" s="198">
        <f t="shared" si="7"/>
        <v>0</v>
      </c>
      <c r="BI102" s="198">
        <f t="shared" si="8"/>
        <v>0</v>
      </c>
      <c r="BJ102" s="21" t="s">
        <v>85</v>
      </c>
      <c r="BK102" s="198">
        <f t="shared" si="9"/>
        <v>0</v>
      </c>
      <c r="BL102" s="21" t="s">
        <v>1206</v>
      </c>
      <c r="BM102" s="197" t="s">
        <v>6605</v>
      </c>
    </row>
    <row r="103" spans="1:65" s="2" customFormat="1" ht="16.5" customHeight="1">
      <c r="A103" s="38"/>
      <c r="B103" s="39"/>
      <c r="C103" s="186" t="s">
        <v>645</v>
      </c>
      <c r="D103" s="186" t="s">
        <v>533</v>
      </c>
      <c r="E103" s="187" t="s">
        <v>6606</v>
      </c>
      <c r="F103" s="188" t="s">
        <v>6607</v>
      </c>
      <c r="G103" s="189" t="s">
        <v>651</v>
      </c>
      <c r="H103" s="190">
        <v>30</v>
      </c>
      <c r="I103" s="191"/>
      <c r="J103" s="192">
        <f t="shared" si="0"/>
        <v>0</v>
      </c>
      <c r="K103" s="188" t="s">
        <v>19</v>
      </c>
      <c r="L103" s="43"/>
      <c r="M103" s="193" t="s">
        <v>19</v>
      </c>
      <c r="N103" s="194" t="s">
        <v>44</v>
      </c>
      <c r="O103" s="68"/>
      <c r="P103" s="195">
        <f t="shared" si="1"/>
        <v>0</v>
      </c>
      <c r="Q103" s="195">
        <v>0</v>
      </c>
      <c r="R103" s="195">
        <f t="shared" si="2"/>
        <v>0</v>
      </c>
      <c r="S103" s="195">
        <v>0</v>
      </c>
      <c r="T103" s="196">
        <f t="shared" si="3"/>
        <v>0</v>
      </c>
      <c r="U103" s="38"/>
      <c r="V103" s="38"/>
      <c r="W103" s="38"/>
      <c r="X103" s="38"/>
      <c r="Y103" s="38"/>
      <c r="Z103" s="38"/>
      <c r="AA103" s="38"/>
      <c r="AB103" s="38"/>
      <c r="AC103" s="38"/>
      <c r="AD103" s="38"/>
      <c r="AE103" s="38"/>
      <c r="AR103" s="197" t="s">
        <v>1206</v>
      </c>
      <c r="AT103" s="197" t="s">
        <v>533</v>
      </c>
      <c r="AU103" s="197" t="s">
        <v>85</v>
      </c>
      <c r="AY103" s="21" t="s">
        <v>525</v>
      </c>
      <c r="BE103" s="198">
        <f t="shared" si="4"/>
        <v>0</v>
      </c>
      <c r="BF103" s="198">
        <f t="shared" si="5"/>
        <v>0</v>
      </c>
      <c r="BG103" s="198">
        <f t="shared" si="6"/>
        <v>0</v>
      </c>
      <c r="BH103" s="198">
        <f t="shared" si="7"/>
        <v>0</v>
      </c>
      <c r="BI103" s="198">
        <f t="shared" si="8"/>
        <v>0</v>
      </c>
      <c r="BJ103" s="21" t="s">
        <v>85</v>
      </c>
      <c r="BK103" s="198">
        <f t="shared" si="9"/>
        <v>0</v>
      </c>
      <c r="BL103" s="21" t="s">
        <v>1206</v>
      </c>
      <c r="BM103" s="197" t="s">
        <v>6608</v>
      </c>
    </row>
    <row r="104" spans="1:65" s="12" customFormat="1" ht="22.9" customHeight="1">
      <c r="B104" s="170"/>
      <c r="C104" s="171"/>
      <c r="D104" s="172" t="s">
        <v>71</v>
      </c>
      <c r="E104" s="184" t="s">
        <v>6609</v>
      </c>
      <c r="F104" s="184" t="s">
        <v>6118</v>
      </c>
      <c r="G104" s="171"/>
      <c r="H104" s="171"/>
      <c r="I104" s="174"/>
      <c r="J104" s="185">
        <f>BK104</f>
        <v>0</v>
      </c>
      <c r="K104" s="171"/>
      <c r="L104" s="176"/>
      <c r="M104" s="177"/>
      <c r="N104" s="178"/>
      <c r="O104" s="178"/>
      <c r="P104" s="179">
        <f>SUM(P105:P109)</f>
        <v>0</v>
      </c>
      <c r="Q104" s="178"/>
      <c r="R104" s="179">
        <f>SUM(R105:R109)</f>
        <v>0</v>
      </c>
      <c r="S104" s="178"/>
      <c r="T104" s="180">
        <f>SUM(T105:T109)</f>
        <v>0</v>
      </c>
      <c r="AR104" s="181" t="s">
        <v>573</v>
      </c>
      <c r="AT104" s="182" t="s">
        <v>71</v>
      </c>
      <c r="AU104" s="182" t="s">
        <v>79</v>
      </c>
      <c r="AY104" s="181" t="s">
        <v>525</v>
      </c>
      <c r="BK104" s="183">
        <f>SUM(BK105:BK109)</f>
        <v>0</v>
      </c>
    </row>
    <row r="105" spans="1:65" s="2" customFormat="1" ht="16.5" customHeight="1">
      <c r="A105" s="38"/>
      <c r="B105" s="39"/>
      <c r="C105" s="186" t="s">
        <v>671</v>
      </c>
      <c r="D105" s="186" t="s">
        <v>533</v>
      </c>
      <c r="E105" s="187" t="s">
        <v>6440</v>
      </c>
      <c r="F105" s="188" t="s">
        <v>6126</v>
      </c>
      <c r="G105" s="189" t="s">
        <v>651</v>
      </c>
      <c r="H105" s="190">
        <v>1</v>
      </c>
      <c r="I105" s="191"/>
      <c r="J105" s="192">
        <f>ROUND(I105*H105,2)</f>
        <v>0</v>
      </c>
      <c r="K105" s="188" t="s">
        <v>19</v>
      </c>
      <c r="L105" s="43"/>
      <c r="M105" s="193" t="s">
        <v>19</v>
      </c>
      <c r="N105" s="194" t="s">
        <v>44</v>
      </c>
      <c r="O105" s="68"/>
      <c r="P105" s="195">
        <f>O105*H105</f>
        <v>0</v>
      </c>
      <c r="Q105" s="195">
        <v>0</v>
      </c>
      <c r="R105" s="195">
        <f>Q105*H105</f>
        <v>0</v>
      </c>
      <c r="S105" s="195">
        <v>0</v>
      </c>
      <c r="T105" s="196">
        <f>S105*H105</f>
        <v>0</v>
      </c>
      <c r="U105" s="38"/>
      <c r="V105" s="38"/>
      <c r="W105" s="38"/>
      <c r="X105" s="38"/>
      <c r="Y105" s="38"/>
      <c r="Z105" s="38"/>
      <c r="AA105" s="38"/>
      <c r="AB105" s="38"/>
      <c r="AC105" s="38"/>
      <c r="AD105" s="38"/>
      <c r="AE105" s="38"/>
      <c r="AR105" s="197" t="s">
        <v>1206</v>
      </c>
      <c r="AT105" s="197" t="s">
        <v>533</v>
      </c>
      <c r="AU105" s="197" t="s">
        <v>85</v>
      </c>
      <c r="AY105" s="21" t="s">
        <v>525</v>
      </c>
      <c r="BE105" s="198">
        <f>IF(N105="základní",J105,0)</f>
        <v>0</v>
      </c>
      <c r="BF105" s="198">
        <f>IF(N105="snížená",J105,0)</f>
        <v>0</v>
      </c>
      <c r="BG105" s="198">
        <f>IF(N105="zákl. přenesená",J105,0)</f>
        <v>0</v>
      </c>
      <c r="BH105" s="198">
        <f>IF(N105="sníž. přenesená",J105,0)</f>
        <v>0</v>
      </c>
      <c r="BI105" s="198">
        <f>IF(N105="nulová",J105,0)</f>
        <v>0</v>
      </c>
      <c r="BJ105" s="21" t="s">
        <v>85</v>
      </c>
      <c r="BK105" s="198">
        <f>ROUND(I105*H105,2)</f>
        <v>0</v>
      </c>
      <c r="BL105" s="21" t="s">
        <v>1206</v>
      </c>
      <c r="BM105" s="197" t="s">
        <v>6610</v>
      </c>
    </row>
    <row r="106" spans="1:65" s="2" customFormat="1" ht="16.5" customHeight="1">
      <c r="A106" s="38"/>
      <c r="B106" s="39"/>
      <c r="C106" s="186" t="s">
        <v>674</v>
      </c>
      <c r="D106" s="186" t="s">
        <v>533</v>
      </c>
      <c r="E106" s="187" t="s">
        <v>6611</v>
      </c>
      <c r="F106" s="188" t="s">
        <v>6612</v>
      </c>
      <c r="G106" s="189" t="s">
        <v>5902</v>
      </c>
      <c r="H106" s="190">
        <v>5</v>
      </c>
      <c r="I106" s="191"/>
      <c r="J106" s="192">
        <f>ROUND(I106*H106,2)</f>
        <v>0</v>
      </c>
      <c r="K106" s="188" t="s">
        <v>19</v>
      </c>
      <c r="L106" s="43"/>
      <c r="M106" s="193" t="s">
        <v>19</v>
      </c>
      <c r="N106" s="194" t="s">
        <v>44</v>
      </c>
      <c r="O106" s="68"/>
      <c r="P106" s="195">
        <f>O106*H106</f>
        <v>0</v>
      </c>
      <c r="Q106" s="195">
        <v>0</v>
      </c>
      <c r="R106" s="195">
        <f>Q106*H106</f>
        <v>0</v>
      </c>
      <c r="S106" s="195">
        <v>0</v>
      </c>
      <c r="T106" s="196">
        <f>S106*H106</f>
        <v>0</v>
      </c>
      <c r="U106" s="38"/>
      <c r="V106" s="38"/>
      <c r="W106" s="38"/>
      <c r="X106" s="38"/>
      <c r="Y106" s="38"/>
      <c r="Z106" s="38"/>
      <c r="AA106" s="38"/>
      <c r="AB106" s="38"/>
      <c r="AC106" s="38"/>
      <c r="AD106" s="38"/>
      <c r="AE106" s="38"/>
      <c r="AR106" s="197" t="s">
        <v>1206</v>
      </c>
      <c r="AT106" s="197" t="s">
        <v>533</v>
      </c>
      <c r="AU106" s="197" t="s">
        <v>85</v>
      </c>
      <c r="AY106" s="21" t="s">
        <v>525</v>
      </c>
      <c r="BE106" s="198">
        <f>IF(N106="základní",J106,0)</f>
        <v>0</v>
      </c>
      <c r="BF106" s="198">
        <f>IF(N106="snížená",J106,0)</f>
        <v>0</v>
      </c>
      <c r="BG106" s="198">
        <f>IF(N106="zákl. přenesená",J106,0)</f>
        <v>0</v>
      </c>
      <c r="BH106" s="198">
        <f>IF(N106="sníž. přenesená",J106,0)</f>
        <v>0</v>
      </c>
      <c r="BI106" s="198">
        <f>IF(N106="nulová",J106,0)</f>
        <v>0</v>
      </c>
      <c r="BJ106" s="21" t="s">
        <v>85</v>
      </c>
      <c r="BK106" s="198">
        <f>ROUND(I106*H106,2)</f>
        <v>0</v>
      </c>
      <c r="BL106" s="21" t="s">
        <v>1206</v>
      </c>
      <c r="BM106" s="197" t="s">
        <v>6613</v>
      </c>
    </row>
    <row r="107" spans="1:65" s="2" customFormat="1" ht="16.5" customHeight="1">
      <c r="A107" s="38"/>
      <c r="B107" s="39"/>
      <c r="C107" s="186" t="s">
        <v>681</v>
      </c>
      <c r="D107" s="186" t="s">
        <v>533</v>
      </c>
      <c r="E107" s="187" t="s">
        <v>6614</v>
      </c>
      <c r="F107" s="188" t="s">
        <v>6615</v>
      </c>
      <c r="G107" s="189" t="s">
        <v>641</v>
      </c>
      <c r="H107" s="190">
        <v>1</v>
      </c>
      <c r="I107" s="191"/>
      <c r="J107" s="192">
        <f>ROUND(I107*H107,2)</f>
        <v>0</v>
      </c>
      <c r="K107" s="188" t="s">
        <v>19</v>
      </c>
      <c r="L107" s="43"/>
      <c r="M107" s="193" t="s">
        <v>19</v>
      </c>
      <c r="N107" s="194" t="s">
        <v>44</v>
      </c>
      <c r="O107" s="68"/>
      <c r="P107" s="195">
        <f>O107*H107</f>
        <v>0</v>
      </c>
      <c r="Q107" s="195">
        <v>0</v>
      </c>
      <c r="R107" s="195">
        <f>Q107*H107</f>
        <v>0</v>
      </c>
      <c r="S107" s="195">
        <v>0</v>
      </c>
      <c r="T107" s="196">
        <f>S107*H107</f>
        <v>0</v>
      </c>
      <c r="U107" s="38"/>
      <c r="V107" s="38"/>
      <c r="W107" s="38"/>
      <c r="X107" s="38"/>
      <c r="Y107" s="38"/>
      <c r="Z107" s="38"/>
      <c r="AA107" s="38"/>
      <c r="AB107" s="38"/>
      <c r="AC107" s="38"/>
      <c r="AD107" s="38"/>
      <c r="AE107" s="38"/>
      <c r="AR107" s="197" t="s">
        <v>1206</v>
      </c>
      <c r="AT107" s="197" t="s">
        <v>533</v>
      </c>
      <c r="AU107" s="197" t="s">
        <v>85</v>
      </c>
      <c r="AY107" s="21" t="s">
        <v>525</v>
      </c>
      <c r="BE107" s="198">
        <f>IF(N107="základní",J107,0)</f>
        <v>0</v>
      </c>
      <c r="BF107" s="198">
        <f>IF(N107="snížená",J107,0)</f>
        <v>0</v>
      </c>
      <c r="BG107" s="198">
        <f>IF(N107="zákl. přenesená",J107,0)</f>
        <v>0</v>
      </c>
      <c r="BH107" s="198">
        <f>IF(N107="sníž. přenesená",J107,0)</f>
        <v>0</v>
      </c>
      <c r="BI107" s="198">
        <f>IF(N107="nulová",J107,0)</f>
        <v>0</v>
      </c>
      <c r="BJ107" s="21" t="s">
        <v>85</v>
      </c>
      <c r="BK107" s="198">
        <f>ROUND(I107*H107,2)</f>
        <v>0</v>
      </c>
      <c r="BL107" s="21" t="s">
        <v>1206</v>
      </c>
      <c r="BM107" s="197" t="s">
        <v>6616</v>
      </c>
    </row>
    <row r="108" spans="1:65" s="2" customFormat="1" ht="16.5" customHeight="1">
      <c r="A108" s="38"/>
      <c r="B108" s="39"/>
      <c r="C108" s="186" t="s">
        <v>443</v>
      </c>
      <c r="D108" s="186" t="s">
        <v>533</v>
      </c>
      <c r="E108" s="187" t="s">
        <v>6617</v>
      </c>
      <c r="F108" s="188" t="s">
        <v>6618</v>
      </c>
      <c r="G108" s="189" t="s">
        <v>641</v>
      </c>
      <c r="H108" s="190">
        <v>1</v>
      </c>
      <c r="I108" s="191"/>
      <c r="J108" s="192">
        <f>ROUND(I108*H108,2)</f>
        <v>0</v>
      </c>
      <c r="K108" s="188" t="s">
        <v>19</v>
      </c>
      <c r="L108" s="43"/>
      <c r="M108" s="193" t="s">
        <v>19</v>
      </c>
      <c r="N108" s="194" t="s">
        <v>44</v>
      </c>
      <c r="O108" s="68"/>
      <c r="P108" s="195">
        <f>O108*H108</f>
        <v>0</v>
      </c>
      <c r="Q108" s="195">
        <v>0</v>
      </c>
      <c r="R108" s="195">
        <f>Q108*H108</f>
        <v>0</v>
      </c>
      <c r="S108" s="195">
        <v>0</v>
      </c>
      <c r="T108" s="196">
        <f>S108*H108</f>
        <v>0</v>
      </c>
      <c r="U108" s="38"/>
      <c r="V108" s="38"/>
      <c r="W108" s="38"/>
      <c r="X108" s="38"/>
      <c r="Y108" s="38"/>
      <c r="Z108" s="38"/>
      <c r="AA108" s="38"/>
      <c r="AB108" s="38"/>
      <c r="AC108" s="38"/>
      <c r="AD108" s="38"/>
      <c r="AE108" s="38"/>
      <c r="AR108" s="197" t="s">
        <v>1206</v>
      </c>
      <c r="AT108" s="197" t="s">
        <v>533</v>
      </c>
      <c r="AU108" s="197" t="s">
        <v>85</v>
      </c>
      <c r="AY108" s="21" t="s">
        <v>525</v>
      </c>
      <c r="BE108" s="198">
        <f>IF(N108="základní",J108,0)</f>
        <v>0</v>
      </c>
      <c r="BF108" s="198">
        <f>IF(N108="snížená",J108,0)</f>
        <v>0</v>
      </c>
      <c r="BG108" s="198">
        <f>IF(N108="zákl. přenesená",J108,0)</f>
        <v>0</v>
      </c>
      <c r="BH108" s="198">
        <f>IF(N108="sníž. přenesená",J108,0)</f>
        <v>0</v>
      </c>
      <c r="BI108" s="198">
        <f>IF(N108="nulová",J108,0)</f>
        <v>0</v>
      </c>
      <c r="BJ108" s="21" t="s">
        <v>85</v>
      </c>
      <c r="BK108" s="198">
        <f>ROUND(I108*H108,2)</f>
        <v>0</v>
      </c>
      <c r="BL108" s="21" t="s">
        <v>1206</v>
      </c>
      <c r="BM108" s="197" t="s">
        <v>6619</v>
      </c>
    </row>
    <row r="109" spans="1:65" s="2" customFormat="1" ht="16.5" customHeight="1">
      <c r="A109" s="38"/>
      <c r="B109" s="39"/>
      <c r="C109" s="186" t="s">
        <v>696</v>
      </c>
      <c r="D109" s="186" t="s">
        <v>533</v>
      </c>
      <c r="E109" s="187" t="s">
        <v>6620</v>
      </c>
      <c r="F109" s="188" t="s">
        <v>6124</v>
      </c>
      <c r="G109" s="189" t="s">
        <v>651</v>
      </c>
      <c r="H109" s="190">
        <v>1</v>
      </c>
      <c r="I109" s="191"/>
      <c r="J109" s="192">
        <f>ROUND(I109*H109,2)</f>
        <v>0</v>
      </c>
      <c r="K109" s="188" t="s">
        <v>19</v>
      </c>
      <c r="L109" s="43"/>
      <c r="M109" s="193" t="s">
        <v>19</v>
      </c>
      <c r="N109" s="194" t="s">
        <v>44</v>
      </c>
      <c r="O109" s="68"/>
      <c r="P109" s="195">
        <f>O109*H109</f>
        <v>0</v>
      </c>
      <c r="Q109" s="195">
        <v>0</v>
      </c>
      <c r="R109" s="195">
        <f>Q109*H109</f>
        <v>0</v>
      </c>
      <c r="S109" s="195">
        <v>0</v>
      </c>
      <c r="T109" s="196">
        <f>S109*H109</f>
        <v>0</v>
      </c>
      <c r="U109" s="38"/>
      <c r="V109" s="38"/>
      <c r="W109" s="38"/>
      <c r="X109" s="38"/>
      <c r="Y109" s="38"/>
      <c r="Z109" s="38"/>
      <c r="AA109" s="38"/>
      <c r="AB109" s="38"/>
      <c r="AC109" s="38"/>
      <c r="AD109" s="38"/>
      <c r="AE109" s="38"/>
      <c r="AR109" s="197" t="s">
        <v>1206</v>
      </c>
      <c r="AT109" s="197" t="s">
        <v>533</v>
      </c>
      <c r="AU109" s="197" t="s">
        <v>85</v>
      </c>
      <c r="AY109" s="21" t="s">
        <v>525</v>
      </c>
      <c r="BE109" s="198">
        <f>IF(N109="základní",J109,0)</f>
        <v>0</v>
      </c>
      <c r="BF109" s="198">
        <f>IF(N109="snížená",J109,0)</f>
        <v>0</v>
      </c>
      <c r="BG109" s="198">
        <f>IF(N109="zákl. přenesená",J109,0)</f>
        <v>0</v>
      </c>
      <c r="BH109" s="198">
        <f>IF(N109="sníž. přenesená",J109,0)</f>
        <v>0</v>
      </c>
      <c r="BI109" s="198">
        <f>IF(N109="nulová",J109,0)</f>
        <v>0</v>
      </c>
      <c r="BJ109" s="21" t="s">
        <v>85</v>
      </c>
      <c r="BK109" s="198">
        <f>ROUND(I109*H109,2)</f>
        <v>0</v>
      </c>
      <c r="BL109" s="21" t="s">
        <v>1206</v>
      </c>
      <c r="BM109" s="197" t="s">
        <v>6621</v>
      </c>
    </row>
    <row r="110" spans="1:65" s="12" customFormat="1" ht="22.9" customHeight="1">
      <c r="B110" s="170"/>
      <c r="C110" s="171"/>
      <c r="D110" s="172" t="s">
        <v>71</v>
      </c>
      <c r="E110" s="184" t="s">
        <v>6622</v>
      </c>
      <c r="F110" s="184" t="s">
        <v>6144</v>
      </c>
      <c r="G110" s="171"/>
      <c r="H110" s="171"/>
      <c r="I110" s="174"/>
      <c r="J110" s="185">
        <f>BK110</f>
        <v>0</v>
      </c>
      <c r="K110" s="171"/>
      <c r="L110" s="176"/>
      <c r="M110" s="177"/>
      <c r="N110" s="178"/>
      <c r="O110" s="178"/>
      <c r="P110" s="179">
        <f>SUM(P111:P121)</f>
        <v>0</v>
      </c>
      <c r="Q110" s="178"/>
      <c r="R110" s="179">
        <f>SUM(R111:R121)</f>
        <v>0</v>
      </c>
      <c r="S110" s="178"/>
      <c r="T110" s="180">
        <f>SUM(T111:T121)</f>
        <v>0</v>
      </c>
      <c r="AR110" s="181" t="s">
        <v>573</v>
      </c>
      <c r="AT110" s="182" t="s">
        <v>71</v>
      </c>
      <c r="AU110" s="182" t="s">
        <v>79</v>
      </c>
      <c r="AY110" s="181" t="s">
        <v>525</v>
      </c>
      <c r="BK110" s="183">
        <f>SUM(BK111:BK121)</f>
        <v>0</v>
      </c>
    </row>
    <row r="111" spans="1:65" s="2" customFormat="1" ht="16.5" customHeight="1">
      <c r="A111" s="38"/>
      <c r="B111" s="39"/>
      <c r="C111" s="186" t="s">
        <v>8</v>
      </c>
      <c r="D111" s="186" t="s">
        <v>533</v>
      </c>
      <c r="E111" s="187" t="s">
        <v>6623</v>
      </c>
      <c r="F111" s="188" t="s">
        <v>6624</v>
      </c>
      <c r="G111" s="189" t="s">
        <v>651</v>
      </c>
      <c r="H111" s="190">
        <v>1</v>
      </c>
      <c r="I111" s="191"/>
      <c r="J111" s="192">
        <f t="shared" ref="J111:J121" si="10">ROUND(I111*H111,2)</f>
        <v>0</v>
      </c>
      <c r="K111" s="188" t="s">
        <v>19</v>
      </c>
      <c r="L111" s="43"/>
      <c r="M111" s="193" t="s">
        <v>19</v>
      </c>
      <c r="N111" s="194" t="s">
        <v>44</v>
      </c>
      <c r="O111" s="68"/>
      <c r="P111" s="195">
        <f t="shared" ref="P111:P121" si="11">O111*H111</f>
        <v>0</v>
      </c>
      <c r="Q111" s="195">
        <v>0</v>
      </c>
      <c r="R111" s="195">
        <f t="shared" ref="R111:R121" si="12">Q111*H111</f>
        <v>0</v>
      </c>
      <c r="S111" s="195">
        <v>0</v>
      </c>
      <c r="T111" s="196">
        <f t="shared" ref="T111:T121" si="13">S111*H111</f>
        <v>0</v>
      </c>
      <c r="U111" s="38"/>
      <c r="V111" s="38"/>
      <c r="W111" s="38"/>
      <c r="X111" s="38"/>
      <c r="Y111" s="38"/>
      <c r="Z111" s="38"/>
      <c r="AA111" s="38"/>
      <c r="AB111" s="38"/>
      <c r="AC111" s="38"/>
      <c r="AD111" s="38"/>
      <c r="AE111" s="38"/>
      <c r="AR111" s="197" t="s">
        <v>1206</v>
      </c>
      <c r="AT111" s="197" t="s">
        <v>533</v>
      </c>
      <c r="AU111" s="197" t="s">
        <v>85</v>
      </c>
      <c r="AY111" s="21" t="s">
        <v>525</v>
      </c>
      <c r="BE111" s="198">
        <f t="shared" ref="BE111:BE121" si="14">IF(N111="základní",J111,0)</f>
        <v>0</v>
      </c>
      <c r="BF111" s="198">
        <f t="shared" ref="BF111:BF121" si="15">IF(N111="snížená",J111,0)</f>
        <v>0</v>
      </c>
      <c r="BG111" s="198">
        <f t="shared" ref="BG111:BG121" si="16">IF(N111="zákl. přenesená",J111,0)</f>
        <v>0</v>
      </c>
      <c r="BH111" s="198">
        <f t="shared" ref="BH111:BH121" si="17">IF(N111="sníž. přenesená",J111,0)</f>
        <v>0</v>
      </c>
      <c r="BI111" s="198">
        <f t="shared" ref="BI111:BI121" si="18">IF(N111="nulová",J111,0)</f>
        <v>0</v>
      </c>
      <c r="BJ111" s="21" t="s">
        <v>85</v>
      </c>
      <c r="BK111" s="198">
        <f t="shared" ref="BK111:BK121" si="19">ROUND(I111*H111,2)</f>
        <v>0</v>
      </c>
      <c r="BL111" s="21" t="s">
        <v>1206</v>
      </c>
      <c r="BM111" s="197" t="s">
        <v>6625</v>
      </c>
    </row>
    <row r="112" spans="1:65" s="2" customFormat="1" ht="16.5" customHeight="1">
      <c r="A112" s="38"/>
      <c r="B112" s="39"/>
      <c r="C112" s="186" t="s">
        <v>710</v>
      </c>
      <c r="D112" s="186" t="s">
        <v>533</v>
      </c>
      <c r="E112" s="187" t="s">
        <v>6626</v>
      </c>
      <c r="F112" s="188" t="s">
        <v>6627</v>
      </c>
      <c r="G112" s="189" t="s">
        <v>641</v>
      </c>
      <c r="H112" s="190">
        <v>1</v>
      </c>
      <c r="I112" s="191"/>
      <c r="J112" s="192">
        <f t="shared" si="10"/>
        <v>0</v>
      </c>
      <c r="K112" s="188" t="s">
        <v>19</v>
      </c>
      <c r="L112" s="43"/>
      <c r="M112" s="193" t="s">
        <v>19</v>
      </c>
      <c r="N112" s="194" t="s">
        <v>44</v>
      </c>
      <c r="O112" s="68"/>
      <c r="P112" s="195">
        <f t="shared" si="11"/>
        <v>0</v>
      </c>
      <c r="Q112" s="195">
        <v>0</v>
      </c>
      <c r="R112" s="195">
        <f t="shared" si="12"/>
        <v>0</v>
      </c>
      <c r="S112" s="195">
        <v>0</v>
      </c>
      <c r="T112" s="196">
        <f t="shared" si="13"/>
        <v>0</v>
      </c>
      <c r="U112" s="38"/>
      <c r="V112" s="38"/>
      <c r="W112" s="38"/>
      <c r="X112" s="38"/>
      <c r="Y112" s="38"/>
      <c r="Z112" s="38"/>
      <c r="AA112" s="38"/>
      <c r="AB112" s="38"/>
      <c r="AC112" s="38"/>
      <c r="AD112" s="38"/>
      <c r="AE112" s="38"/>
      <c r="AR112" s="197" t="s">
        <v>1206</v>
      </c>
      <c r="AT112" s="197" t="s">
        <v>533</v>
      </c>
      <c r="AU112" s="197" t="s">
        <v>85</v>
      </c>
      <c r="AY112" s="21" t="s">
        <v>525</v>
      </c>
      <c r="BE112" s="198">
        <f t="shared" si="14"/>
        <v>0</v>
      </c>
      <c r="BF112" s="198">
        <f t="shared" si="15"/>
        <v>0</v>
      </c>
      <c r="BG112" s="198">
        <f t="shared" si="16"/>
        <v>0</v>
      </c>
      <c r="BH112" s="198">
        <f t="shared" si="17"/>
        <v>0</v>
      </c>
      <c r="BI112" s="198">
        <f t="shared" si="18"/>
        <v>0</v>
      </c>
      <c r="BJ112" s="21" t="s">
        <v>85</v>
      </c>
      <c r="BK112" s="198">
        <f t="shared" si="19"/>
        <v>0</v>
      </c>
      <c r="BL112" s="21" t="s">
        <v>1206</v>
      </c>
      <c r="BM112" s="197" t="s">
        <v>6628</v>
      </c>
    </row>
    <row r="113" spans="1:65" s="2" customFormat="1" ht="16.5" customHeight="1">
      <c r="A113" s="38"/>
      <c r="B113" s="39"/>
      <c r="C113" s="186" t="s">
        <v>722</v>
      </c>
      <c r="D113" s="186" t="s">
        <v>533</v>
      </c>
      <c r="E113" s="187" t="s">
        <v>6629</v>
      </c>
      <c r="F113" s="188" t="s">
        <v>6630</v>
      </c>
      <c r="G113" s="189" t="s">
        <v>651</v>
      </c>
      <c r="H113" s="190">
        <v>17</v>
      </c>
      <c r="I113" s="191"/>
      <c r="J113" s="192">
        <f t="shared" si="10"/>
        <v>0</v>
      </c>
      <c r="K113" s="188" t="s">
        <v>19</v>
      </c>
      <c r="L113" s="43"/>
      <c r="M113" s="193" t="s">
        <v>19</v>
      </c>
      <c r="N113" s="194" t="s">
        <v>44</v>
      </c>
      <c r="O113" s="68"/>
      <c r="P113" s="195">
        <f t="shared" si="11"/>
        <v>0</v>
      </c>
      <c r="Q113" s="195">
        <v>0</v>
      </c>
      <c r="R113" s="195">
        <f t="shared" si="12"/>
        <v>0</v>
      </c>
      <c r="S113" s="195">
        <v>0</v>
      </c>
      <c r="T113" s="196">
        <f t="shared" si="13"/>
        <v>0</v>
      </c>
      <c r="U113" s="38"/>
      <c r="V113" s="38"/>
      <c r="W113" s="38"/>
      <c r="X113" s="38"/>
      <c r="Y113" s="38"/>
      <c r="Z113" s="38"/>
      <c r="AA113" s="38"/>
      <c r="AB113" s="38"/>
      <c r="AC113" s="38"/>
      <c r="AD113" s="38"/>
      <c r="AE113" s="38"/>
      <c r="AR113" s="197" t="s">
        <v>1206</v>
      </c>
      <c r="AT113" s="197" t="s">
        <v>533</v>
      </c>
      <c r="AU113" s="197" t="s">
        <v>85</v>
      </c>
      <c r="AY113" s="21" t="s">
        <v>525</v>
      </c>
      <c r="BE113" s="198">
        <f t="shared" si="14"/>
        <v>0</v>
      </c>
      <c r="BF113" s="198">
        <f t="shared" si="15"/>
        <v>0</v>
      </c>
      <c r="BG113" s="198">
        <f t="shared" si="16"/>
        <v>0</v>
      </c>
      <c r="BH113" s="198">
        <f t="shared" si="17"/>
        <v>0</v>
      </c>
      <c r="BI113" s="198">
        <f t="shared" si="18"/>
        <v>0</v>
      </c>
      <c r="BJ113" s="21" t="s">
        <v>85</v>
      </c>
      <c r="BK113" s="198">
        <f t="shared" si="19"/>
        <v>0</v>
      </c>
      <c r="BL113" s="21" t="s">
        <v>1206</v>
      </c>
      <c r="BM113" s="197" t="s">
        <v>6631</v>
      </c>
    </row>
    <row r="114" spans="1:65" s="2" customFormat="1" ht="16.5" customHeight="1">
      <c r="A114" s="38"/>
      <c r="B114" s="39"/>
      <c r="C114" s="186" t="s">
        <v>728</v>
      </c>
      <c r="D114" s="186" t="s">
        <v>533</v>
      </c>
      <c r="E114" s="187" t="s">
        <v>6632</v>
      </c>
      <c r="F114" s="188" t="s">
        <v>6633</v>
      </c>
      <c r="G114" s="189" t="s">
        <v>651</v>
      </c>
      <c r="H114" s="190">
        <v>16</v>
      </c>
      <c r="I114" s="191"/>
      <c r="J114" s="192">
        <f t="shared" si="10"/>
        <v>0</v>
      </c>
      <c r="K114" s="188" t="s">
        <v>19</v>
      </c>
      <c r="L114" s="43"/>
      <c r="M114" s="193" t="s">
        <v>19</v>
      </c>
      <c r="N114" s="194" t="s">
        <v>44</v>
      </c>
      <c r="O114" s="68"/>
      <c r="P114" s="195">
        <f t="shared" si="11"/>
        <v>0</v>
      </c>
      <c r="Q114" s="195">
        <v>0</v>
      </c>
      <c r="R114" s="195">
        <f t="shared" si="12"/>
        <v>0</v>
      </c>
      <c r="S114" s="195">
        <v>0</v>
      </c>
      <c r="T114" s="196">
        <f t="shared" si="13"/>
        <v>0</v>
      </c>
      <c r="U114" s="38"/>
      <c r="V114" s="38"/>
      <c r="W114" s="38"/>
      <c r="X114" s="38"/>
      <c r="Y114" s="38"/>
      <c r="Z114" s="38"/>
      <c r="AA114" s="38"/>
      <c r="AB114" s="38"/>
      <c r="AC114" s="38"/>
      <c r="AD114" s="38"/>
      <c r="AE114" s="38"/>
      <c r="AR114" s="197" t="s">
        <v>1206</v>
      </c>
      <c r="AT114" s="197" t="s">
        <v>533</v>
      </c>
      <c r="AU114" s="197" t="s">
        <v>85</v>
      </c>
      <c r="AY114" s="21" t="s">
        <v>525</v>
      </c>
      <c r="BE114" s="198">
        <f t="shared" si="14"/>
        <v>0</v>
      </c>
      <c r="BF114" s="198">
        <f t="shared" si="15"/>
        <v>0</v>
      </c>
      <c r="BG114" s="198">
        <f t="shared" si="16"/>
        <v>0</v>
      </c>
      <c r="BH114" s="198">
        <f t="shared" si="17"/>
        <v>0</v>
      </c>
      <c r="BI114" s="198">
        <f t="shared" si="18"/>
        <v>0</v>
      </c>
      <c r="BJ114" s="21" t="s">
        <v>85</v>
      </c>
      <c r="BK114" s="198">
        <f t="shared" si="19"/>
        <v>0</v>
      </c>
      <c r="BL114" s="21" t="s">
        <v>1206</v>
      </c>
      <c r="BM114" s="197" t="s">
        <v>6634</v>
      </c>
    </row>
    <row r="115" spans="1:65" s="2" customFormat="1" ht="16.5" customHeight="1">
      <c r="A115" s="38"/>
      <c r="B115" s="39"/>
      <c r="C115" s="186" t="s">
        <v>642</v>
      </c>
      <c r="D115" s="186" t="s">
        <v>533</v>
      </c>
      <c r="E115" s="187" t="s">
        <v>6635</v>
      </c>
      <c r="F115" s="188" t="s">
        <v>6636</v>
      </c>
      <c r="G115" s="189" t="s">
        <v>651</v>
      </c>
      <c r="H115" s="190">
        <v>30</v>
      </c>
      <c r="I115" s="191"/>
      <c r="J115" s="192">
        <f t="shared" si="10"/>
        <v>0</v>
      </c>
      <c r="K115" s="188" t="s">
        <v>19</v>
      </c>
      <c r="L115" s="43"/>
      <c r="M115" s="193" t="s">
        <v>19</v>
      </c>
      <c r="N115" s="194" t="s">
        <v>44</v>
      </c>
      <c r="O115" s="68"/>
      <c r="P115" s="195">
        <f t="shared" si="11"/>
        <v>0</v>
      </c>
      <c r="Q115" s="195">
        <v>0</v>
      </c>
      <c r="R115" s="195">
        <f t="shared" si="12"/>
        <v>0</v>
      </c>
      <c r="S115" s="195">
        <v>0</v>
      </c>
      <c r="T115" s="196">
        <f t="shared" si="13"/>
        <v>0</v>
      </c>
      <c r="U115" s="38"/>
      <c r="V115" s="38"/>
      <c r="W115" s="38"/>
      <c r="X115" s="38"/>
      <c r="Y115" s="38"/>
      <c r="Z115" s="38"/>
      <c r="AA115" s="38"/>
      <c r="AB115" s="38"/>
      <c r="AC115" s="38"/>
      <c r="AD115" s="38"/>
      <c r="AE115" s="38"/>
      <c r="AR115" s="197" t="s">
        <v>1206</v>
      </c>
      <c r="AT115" s="197" t="s">
        <v>533</v>
      </c>
      <c r="AU115" s="197" t="s">
        <v>85</v>
      </c>
      <c r="AY115" s="21" t="s">
        <v>525</v>
      </c>
      <c r="BE115" s="198">
        <f t="shared" si="14"/>
        <v>0</v>
      </c>
      <c r="BF115" s="198">
        <f t="shared" si="15"/>
        <v>0</v>
      </c>
      <c r="BG115" s="198">
        <f t="shared" si="16"/>
        <v>0</v>
      </c>
      <c r="BH115" s="198">
        <f t="shared" si="17"/>
        <v>0</v>
      </c>
      <c r="BI115" s="198">
        <f t="shared" si="18"/>
        <v>0</v>
      </c>
      <c r="BJ115" s="21" t="s">
        <v>85</v>
      </c>
      <c r="BK115" s="198">
        <f t="shared" si="19"/>
        <v>0</v>
      </c>
      <c r="BL115" s="21" t="s">
        <v>1206</v>
      </c>
      <c r="BM115" s="197" t="s">
        <v>6637</v>
      </c>
    </row>
    <row r="116" spans="1:65" s="2" customFormat="1" ht="16.5" customHeight="1">
      <c r="A116" s="38"/>
      <c r="B116" s="39"/>
      <c r="C116" s="186" t="s">
        <v>739</v>
      </c>
      <c r="D116" s="186" t="s">
        <v>533</v>
      </c>
      <c r="E116" s="187" t="s">
        <v>6638</v>
      </c>
      <c r="F116" s="188" t="s">
        <v>6598</v>
      </c>
      <c r="G116" s="189" t="s">
        <v>128</v>
      </c>
      <c r="H116" s="190">
        <v>130</v>
      </c>
      <c r="I116" s="191"/>
      <c r="J116" s="192">
        <f t="shared" si="10"/>
        <v>0</v>
      </c>
      <c r="K116" s="188" t="s">
        <v>19</v>
      </c>
      <c r="L116" s="43"/>
      <c r="M116" s="193" t="s">
        <v>19</v>
      </c>
      <c r="N116" s="194" t="s">
        <v>44</v>
      </c>
      <c r="O116" s="68"/>
      <c r="P116" s="195">
        <f t="shared" si="11"/>
        <v>0</v>
      </c>
      <c r="Q116" s="195">
        <v>0</v>
      </c>
      <c r="R116" s="195">
        <f t="shared" si="12"/>
        <v>0</v>
      </c>
      <c r="S116" s="195">
        <v>0</v>
      </c>
      <c r="T116" s="196">
        <f t="shared" si="13"/>
        <v>0</v>
      </c>
      <c r="U116" s="38"/>
      <c r="V116" s="38"/>
      <c r="W116" s="38"/>
      <c r="X116" s="38"/>
      <c r="Y116" s="38"/>
      <c r="Z116" s="38"/>
      <c r="AA116" s="38"/>
      <c r="AB116" s="38"/>
      <c r="AC116" s="38"/>
      <c r="AD116" s="38"/>
      <c r="AE116" s="38"/>
      <c r="AR116" s="197" t="s">
        <v>1206</v>
      </c>
      <c r="AT116" s="197" t="s">
        <v>533</v>
      </c>
      <c r="AU116" s="197" t="s">
        <v>85</v>
      </c>
      <c r="AY116" s="21" t="s">
        <v>525</v>
      </c>
      <c r="BE116" s="198">
        <f t="shared" si="14"/>
        <v>0</v>
      </c>
      <c r="BF116" s="198">
        <f t="shared" si="15"/>
        <v>0</v>
      </c>
      <c r="BG116" s="198">
        <f t="shared" si="16"/>
        <v>0</v>
      </c>
      <c r="BH116" s="198">
        <f t="shared" si="17"/>
        <v>0</v>
      </c>
      <c r="BI116" s="198">
        <f t="shared" si="18"/>
        <v>0</v>
      </c>
      <c r="BJ116" s="21" t="s">
        <v>85</v>
      </c>
      <c r="BK116" s="198">
        <f t="shared" si="19"/>
        <v>0</v>
      </c>
      <c r="BL116" s="21" t="s">
        <v>1206</v>
      </c>
      <c r="BM116" s="197" t="s">
        <v>6639</v>
      </c>
    </row>
    <row r="117" spans="1:65" s="2" customFormat="1" ht="16.5" customHeight="1">
      <c r="A117" s="38"/>
      <c r="B117" s="39"/>
      <c r="C117" s="186" t="s">
        <v>745</v>
      </c>
      <c r="D117" s="186" t="s">
        <v>533</v>
      </c>
      <c r="E117" s="187" t="s">
        <v>6640</v>
      </c>
      <c r="F117" s="188" t="s">
        <v>6604</v>
      </c>
      <c r="G117" s="189" t="s">
        <v>128</v>
      </c>
      <c r="H117" s="190">
        <v>50</v>
      </c>
      <c r="I117" s="191"/>
      <c r="J117" s="192">
        <f t="shared" si="10"/>
        <v>0</v>
      </c>
      <c r="K117" s="188" t="s">
        <v>19</v>
      </c>
      <c r="L117" s="43"/>
      <c r="M117" s="193" t="s">
        <v>19</v>
      </c>
      <c r="N117" s="194" t="s">
        <v>44</v>
      </c>
      <c r="O117" s="68"/>
      <c r="P117" s="195">
        <f t="shared" si="11"/>
        <v>0</v>
      </c>
      <c r="Q117" s="195">
        <v>0</v>
      </c>
      <c r="R117" s="195">
        <f t="shared" si="12"/>
        <v>0</v>
      </c>
      <c r="S117" s="195">
        <v>0</v>
      </c>
      <c r="T117" s="196">
        <f t="shared" si="13"/>
        <v>0</v>
      </c>
      <c r="U117" s="38"/>
      <c r="V117" s="38"/>
      <c r="W117" s="38"/>
      <c r="X117" s="38"/>
      <c r="Y117" s="38"/>
      <c r="Z117" s="38"/>
      <c r="AA117" s="38"/>
      <c r="AB117" s="38"/>
      <c r="AC117" s="38"/>
      <c r="AD117" s="38"/>
      <c r="AE117" s="38"/>
      <c r="AR117" s="197" t="s">
        <v>1206</v>
      </c>
      <c r="AT117" s="197" t="s">
        <v>533</v>
      </c>
      <c r="AU117" s="197" t="s">
        <v>85</v>
      </c>
      <c r="AY117" s="21" t="s">
        <v>525</v>
      </c>
      <c r="BE117" s="198">
        <f t="shared" si="14"/>
        <v>0</v>
      </c>
      <c r="BF117" s="198">
        <f t="shared" si="15"/>
        <v>0</v>
      </c>
      <c r="BG117" s="198">
        <f t="shared" si="16"/>
        <v>0</v>
      </c>
      <c r="BH117" s="198">
        <f t="shared" si="17"/>
        <v>0</v>
      </c>
      <c r="BI117" s="198">
        <f t="shared" si="18"/>
        <v>0</v>
      </c>
      <c r="BJ117" s="21" t="s">
        <v>85</v>
      </c>
      <c r="BK117" s="198">
        <f t="shared" si="19"/>
        <v>0</v>
      </c>
      <c r="BL117" s="21" t="s">
        <v>1206</v>
      </c>
      <c r="BM117" s="197" t="s">
        <v>6641</v>
      </c>
    </row>
    <row r="118" spans="1:65" s="2" customFormat="1" ht="16.5" customHeight="1">
      <c r="A118" s="38"/>
      <c r="B118" s="39"/>
      <c r="C118" s="186" t="s">
        <v>753</v>
      </c>
      <c r="D118" s="186" t="s">
        <v>533</v>
      </c>
      <c r="E118" s="187" t="s">
        <v>6642</v>
      </c>
      <c r="F118" s="188" t="s">
        <v>6643</v>
      </c>
      <c r="G118" s="189" t="s">
        <v>651</v>
      </c>
      <c r="H118" s="190">
        <v>1</v>
      </c>
      <c r="I118" s="191"/>
      <c r="J118" s="192">
        <f t="shared" si="10"/>
        <v>0</v>
      </c>
      <c r="K118" s="188" t="s">
        <v>19</v>
      </c>
      <c r="L118" s="43"/>
      <c r="M118" s="193" t="s">
        <v>19</v>
      </c>
      <c r="N118" s="194" t="s">
        <v>44</v>
      </c>
      <c r="O118" s="68"/>
      <c r="P118" s="195">
        <f t="shared" si="11"/>
        <v>0</v>
      </c>
      <c r="Q118" s="195">
        <v>0</v>
      </c>
      <c r="R118" s="195">
        <f t="shared" si="12"/>
        <v>0</v>
      </c>
      <c r="S118" s="195">
        <v>0</v>
      </c>
      <c r="T118" s="196">
        <f t="shared" si="13"/>
        <v>0</v>
      </c>
      <c r="U118" s="38"/>
      <c r="V118" s="38"/>
      <c r="W118" s="38"/>
      <c r="X118" s="38"/>
      <c r="Y118" s="38"/>
      <c r="Z118" s="38"/>
      <c r="AA118" s="38"/>
      <c r="AB118" s="38"/>
      <c r="AC118" s="38"/>
      <c r="AD118" s="38"/>
      <c r="AE118" s="38"/>
      <c r="AR118" s="197" t="s">
        <v>1206</v>
      </c>
      <c r="AT118" s="197" t="s">
        <v>533</v>
      </c>
      <c r="AU118" s="197" t="s">
        <v>85</v>
      </c>
      <c r="AY118" s="21" t="s">
        <v>525</v>
      </c>
      <c r="BE118" s="198">
        <f t="shared" si="14"/>
        <v>0</v>
      </c>
      <c r="BF118" s="198">
        <f t="shared" si="15"/>
        <v>0</v>
      </c>
      <c r="BG118" s="198">
        <f t="shared" si="16"/>
        <v>0</v>
      </c>
      <c r="BH118" s="198">
        <f t="shared" si="17"/>
        <v>0</v>
      </c>
      <c r="BI118" s="198">
        <f t="shared" si="18"/>
        <v>0</v>
      </c>
      <c r="BJ118" s="21" t="s">
        <v>85</v>
      </c>
      <c r="BK118" s="198">
        <f t="shared" si="19"/>
        <v>0</v>
      </c>
      <c r="BL118" s="21" t="s">
        <v>1206</v>
      </c>
      <c r="BM118" s="197" t="s">
        <v>6644</v>
      </c>
    </row>
    <row r="119" spans="1:65" s="2" customFormat="1" ht="16.5" customHeight="1">
      <c r="A119" s="38"/>
      <c r="B119" s="39"/>
      <c r="C119" s="186" t="s">
        <v>659</v>
      </c>
      <c r="D119" s="186" t="s">
        <v>533</v>
      </c>
      <c r="E119" s="187" t="s">
        <v>6645</v>
      </c>
      <c r="F119" s="188" t="s">
        <v>6646</v>
      </c>
      <c r="G119" s="189" t="s">
        <v>651</v>
      </c>
      <c r="H119" s="190">
        <v>30</v>
      </c>
      <c r="I119" s="191"/>
      <c r="J119" s="192">
        <f t="shared" si="10"/>
        <v>0</v>
      </c>
      <c r="K119" s="188" t="s">
        <v>19</v>
      </c>
      <c r="L119" s="43"/>
      <c r="M119" s="193" t="s">
        <v>19</v>
      </c>
      <c r="N119" s="194" t="s">
        <v>44</v>
      </c>
      <c r="O119" s="68"/>
      <c r="P119" s="195">
        <f t="shared" si="11"/>
        <v>0</v>
      </c>
      <c r="Q119" s="195">
        <v>0</v>
      </c>
      <c r="R119" s="195">
        <f t="shared" si="12"/>
        <v>0</v>
      </c>
      <c r="S119" s="195">
        <v>0</v>
      </c>
      <c r="T119" s="196">
        <f t="shared" si="13"/>
        <v>0</v>
      </c>
      <c r="U119" s="38"/>
      <c r="V119" s="38"/>
      <c r="W119" s="38"/>
      <c r="X119" s="38"/>
      <c r="Y119" s="38"/>
      <c r="Z119" s="38"/>
      <c r="AA119" s="38"/>
      <c r="AB119" s="38"/>
      <c r="AC119" s="38"/>
      <c r="AD119" s="38"/>
      <c r="AE119" s="38"/>
      <c r="AR119" s="197" t="s">
        <v>1206</v>
      </c>
      <c r="AT119" s="197" t="s">
        <v>533</v>
      </c>
      <c r="AU119" s="197" t="s">
        <v>85</v>
      </c>
      <c r="AY119" s="21" t="s">
        <v>525</v>
      </c>
      <c r="BE119" s="198">
        <f t="shared" si="14"/>
        <v>0</v>
      </c>
      <c r="BF119" s="198">
        <f t="shared" si="15"/>
        <v>0</v>
      </c>
      <c r="BG119" s="198">
        <f t="shared" si="16"/>
        <v>0</v>
      </c>
      <c r="BH119" s="198">
        <f t="shared" si="17"/>
        <v>0</v>
      </c>
      <c r="BI119" s="198">
        <f t="shared" si="18"/>
        <v>0</v>
      </c>
      <c r="BJ119" s="21" t="s">
        <v>85</v>
      </c>
      <c r="BK119" s="198">
        <f t="shared" si="19"/>
        <v>0</v>
      </c>
      <c r="BL119" s="21" t="s">
        <v>1206</v>
      </c>
      <c r="BM119" s="197" t="s">
        <v>6647</v>
      </c>
    </row>
    <row r="120" spans="1:65" s="2" customFormat="1" ht="16.5" customHeight="1">
      <c r="A120" s="38"/>
      <c r="B120" s="39"/>
      <c r="C120" s="186" t="s">
        <v>7</v>
      </c>
      <c r="D120" s="186" t="s">
        <v>533</v>
      </c>
      <c r="E120" s="187" t="s">
        <v>6648</v>
      </c>
      <c r="F120" s="188" t="s">
        <v>6649</v>
      </c>
      <c r="G120" s="189" t="s">
        <v>641</v>
      </c>
      <c r="H120" s="190">
        <v>1</v>
      </c>
      <c r="I120" s="191"/>
      <c r="J120" s="192">
        <f t="shared" si="10"/>
        <v>0</v>
      </c>
      <c r="K120" s="188" t="s">
        <v>19</v>
      </c>
      <c r="L120" s="43"/>
      <c r="M120" s="193" t="s">
        <v>19</v>
      </c>
      <c r="N120" s="194" t="s">
        <v>44</v>
      </c>
      <c r="O120" s="68"/>
      <c r="P120" s="195">
        <f t="shared" si="11"/>
        <v>0</v>
      </c>
      <c r="Q120" s="195">
        <v>0</v>
      </c>
      <c r="R120" s="195">
        <f t="shared" si="12"/>
        <v>0</v>
      </c>
      <c r="S120" s="195">
        <v>0</v>
      </c>
      <c r="T120" s="196">
        <f t="shared" si="13"/>
        <v>0</v>
      </c>
      <c r="U120" s="38"/>
      <c r="V120" s="38"/>
      <c r="W120" s="38"/>
      <c r="X120" s="38"/>
      <c r="Y120" s="38"/>
      <c r="Z120" s="38"/>
      <c r="AA120" s="38"/>
      <c r="AB120" s="38"/>
      <c r="AC120" s="38"/>
      <c r="AD120" s="38"/>
      <c r="AE120" s="38"/>
      <c r="AR120" s="197" t="s">
        <v>1206</v>
      </c>
      <c r="AT120" s="197" t="s">
        <v>533</v>
      </c>
      <c r="AU120" s="197" t="s">
        <v>85</v>
      </c>
      <c r="AY120" s="21" t="s">
        <v>525</v>
      </c>
      <c r="BE120" s="198">
        <f t="shared" si="14"/>
        <v>0</v>
      </c>
      <c r="BF120" s="198">
        <f t="shared" si="15"/>
        <v>0</v>
      </c>
      <c r="BG120" s="198">
        <f t="shared" si="16"/>
        <v>0</v>
      </c>
      <c r="BH120" s="198">
        <f t="shared" si="17"/>
        <v>0</v>
      </c>
      <c r="BI120" s="198">
        <f t="shared" si="18"/>
        <v>0</v>
      </c>
      <c r="BJ120" s="21" t="s">
        <v>85</v>
      </c>
      <c r="BK120" s="198">
        <f t="shared" si="19"/>
        <v>0</v>
      </c>
      <c r="BL120" s="21" t="s">
        <v>1206</v>
      </c>
      <c r="BM120" s="197" t="s">
        <v>6650</v>
      </c>
    </row>
    <row r="121" spans="1:65" s="2" customFormat="1" ht="16.5" customHeight="1">
      <c r="A121" s="38"/>
      <c r="B121" s="39"/>
      <c r="C121" s="186" t="s">
        <v>779</v>
      </c>
      <c r="D121" s="186" t="s">
        <v>533</v>
      </c>
      <c r="E121" s="187" t="s">
        <v>6651</v>
      </c>
      <c r="F121" s="188" t="s">
        <v>6380</v>
      </c>
      <c r="G121" s="189" t="s">
        <v>641</v>
      </c>
      <c r="H121" s="190">
        <v>1</v>
      </c>
      <c r="I121" s="191"/>
      <c r="J121" s="192">
        <f t="shared" si="10"/>
        <v>0</v>
      </c>
      <c r="K121" s="188" t="s">
        <v>19</v>
      </c>
      <c r="L121" s="43"/>
      <c r="M121" s="193" t="s">
        <v>19</v>
      </c>
      <c r="N121" s="194" t="s">
        <v>44</v>
      </c>
      <c r="O121" s="68"/>
      <c r="P121" s="195">
        <f t="shared" si="11"/>
        <v>0</v>
      </c>
      <c r="Q121" s="195">
        <v>0</v>
      </c>
      <c r="R121" s="195">
        <f t="shared" si="12"/>
        <v>0</v>
      </c>
      <c r="S121" s="195">
        <v>0</v>
      </c>
      <c r="T121" s="196">
        <f t="shared" si="13"/>
        <v>0</v>
      </c>
      <c r="U121" s="38"/>
      <c r="V121" s="38"/>
      <c r="W121" s="38"/>
      <c r="X121" s="38"/>
      <c r="Y121" s="38"/>
      <c r="Z121" s="38"/>
      <c r="AA121" s="38"/>
      <c r="AB121" s="38"/>
      <c r="AC121" s="38"/>
      <c r="AD121" s="38"/>
      <c r="AE121" s="38"/>
      <c r="AR121" s="197" t="s">
        <v>1206</v>
      </c>
      <c r="AT121" s="197" t="s">
        <v>533</v>
      </c>
      <c r="AU121" s="197" t="s">
        <v>85</v>
      </c>
      <c r="AY121" s="21" t="s">
        <v>525</v>
      </c>
      <c r="BE121" s="198">
        <f t="shared" si="14"/>
        <v>0</v>
      </c>
      <c r="BF121" s="198">
        <f t="shared" si="15"/>
        <v>0</v>
      </c>
      <c r="BG121" s="198">
        <f t="shared" si="16"/>
        <v>0</v>
      </c>
      <c r="BH121" s="198">
        <f t="shared" si="17"/>
        <v>0</v>
      </c>
      <c r="BI121" s="198">
        <f t="shared" si="18"/>
        <v>0</v>
      </c>
      <c r="BJ121" s="21" t="s">
        <v>85</v>
      </c>
      <c r="BK121" s="198">
        <f t="shared" si="19"/>
        <v>0</v>
      </c>
      <c r="BL121" s="21" t="s">
        <v>1206</v>
      </c>
      <c r="BM121" s="197" t="s">
        <v>6652</v>
      </c>
    </row>
    <row r="122" spans="1:65" s="12" customFormat="1" ht="22.9" customHeight="1">
      <c r="B122" s="170"/>
      <c r="C122" s="171"/>
      <c r="D122" s="172" t="s">
        <v>71</v>
      </c>
      <c r="E122" s="184" t="s">
        <v>6653</v>
      </c>
      <c r="F122" s="184" t="s">
        <v>6383</v>
      </c>
      <c r="G122" s="171"/>
      <c r="H122" s="171"/>
      <c r="I122" s="174"/>
      <c r="J122" s="185">
        <f>BK122</f>
        <v>0</v>
      </c>
      <c r="K122" s="171"/>
      <c r="L122" s="176"/>
      <c r="M122" s="177"/>
      <c r="N122" s="178"/>
      <c r="O122" s="178"/>
      <c r="P122" s="179">
        <f>P123</f>
        <v>0</v>
      </c>
      <c r="Q122" s="178"/>
      <c r="R122" s="179">
        <f>R123</f>
        <v>0</v>
      </c>
      <c r="S122" s="178"/>
      <c r="T122" s="180">
        <f>T123</f>
        <v>0</v>
      </c>
      <c r="AR122" s="181" t="s">
        <v>573</v>
      </c>
      <c r="AT122" s="182" t="s">
        <v>71</v>
      </c>
      <c r="AU122" s="182" t="s">
        <v>79</v>
      </c>
      <c r="AY122" s="181" t="s">
        <v>525</v>
      </c>
      <c r="BK122" s="183">
        <f>BK123</f>
        <v>0</v>
      </c>
    </row>
    <row r="123" spans="1:65" s="2" customFormat="1" ht="16.5" customHeight="1">
      <c r="A123" s="38"/>
      <c r="B123" s="39"/>
      <c r="C123" s="186" t="s">
        <v>782</v>
      </c>
      <c r="D123" s="186" t="s">
        <v>533</v>
      </c>
      <c r="E123" s="187" t="s">
        <v>6654</v>
      </c>
      <c r="F123" s="188" t="s">
        <v>6385</v>
      </c>
      <c r="G123" s="189" t="s">
        <v>641</v>
      </c>
      <c r="H123" s="190">
        <v>1</v>
      </c>
      <c r="I123" s="191"/>
      <c r="J123" s="192">
        <f>ROUND(I123*H123,2)</f>
        <v>0</v>
      </c>
      <c r="K123" s="188" t="s">
        <v>19</v>
      </c>
      <c r="L123" s="43"/>
      <c r="M123" s="193" t="s">
        <v>19</v>
      </c>
      <c r="N123" s="194" t="s">
        <v>44</v>
      </c>
      <c r="O123" s="68"/>
      <c r="P123" s="195">
        <f>O123*H123</f>
        <v>0</v>
      </c>
      <c r="Q123" s="195">
        <v>0</v>
      </c>
      <c r="R123" s="195">
        <f>Q123*H123</f>
        <v>0</v>
      </c>
      <c r="S123" s="195">
        <v>0</v>
      </c>
      <c r="T123" s="196">
        <f>S123*H123</f>
        <v>0</v>
      </c>
      <c r="U123" s="38"/>
      <c r="V123" s="38"/>
      <c r="W123" s="38"/>
      <c r="X123" s="38"/>
      <c r="Y123" s="38"/>
      <c r="Z123" s="38"/>
      <c r="AA123" s="38"/>
      <c r="AB123" s="38"/>
      <c r="AC123" s="38"/>
      <c r="AD123" s="38"/>
      <c r="AE123" s="38"/>
      <c r="AR123" s="197" t="s">
        <v>1206</v>
      </c>
      <c r="AT123" s="197" t="s">
        <v>533</v>
      </c>
      <c r="AU123" s="197" t="s">
        <v>85</v>
      </c>
      <c r="AY123" s="21" t="s">
        <v>525</v>
      </c>
      <c r="BE123" s="198">
        <f>IF(N123="základní",J123,0)</f>
        <v>0</v>
      </c>
      <c r="BF123" s="198">
        <f>IF(N123="snížená",J123,0)</f>
        <v>0</v>
      </c>
      <c r="BG123" s="198">
        <f>IF(N123="zákl. přenesená",J123,0)</f>
        <v>0</v>
      </c>
      <c r="BH123" s="198">
        <f>IF(N123="sníž. přenesená",J123,0)</f>
        <v>0</v>
      </c>
      <c r="BI123" s="198">
        <f>IF(N123="nulová",J123,0)</f>
        <v>0</v>
      </c>
      <c r="BJ123" s="21" t="s">
        <v>85</v>
      </c>
      <c r="BK123" s="198">
        <f>ROUND(I123*H123,2)</f>
        <v>0</v>
      </c>
      <c r="BL123" s="21" t="s">
        <v>1206</v>
      </c>
      <c r="BM123" s="197" t="s">
        <v>6655</v>
      </c>
    </row>
    <row r="124" spans="1:65" s="12" customFormat="1" ht="25.9" customHeight="1">
      <c r="B124" s="170"/>
      <c r="C124" s="171"/>
      <c r="D124" s="172" t="s">
        <v>71</v>
      </c>
      <c r="E124" s="173" t="s">
        <v>6079</v>
      </c>
      <c r="F124" s="173" t="s">
        <v>6656</v>
      </c>
      <c r="G124" s="171"/>
      <c r="H124" s="171"/>
      <c r="I124" s="174"/>
      <c r="J124" s="175">
        <f>BK124</f>
        <v>0</v>
      </c>
      <c r="K124" s="171"/>
      <c r="L124" s="176"/>
      <c r="M124" s="177"/>
      <c r="N124" s="178"/>
      <c r="O124" s="178"/>
      <c r="P124" s="179">
        <f>P125+P127+P131+P135</f>
        <v>0</v>
      </c>
      <c r="Q124" s="178"/>
      <c r="R124" s="179">
        <f>R125+R127+R131+R135</f>
        <v>0</v>
      </c>
      <c r="S124" s="178"/>
      <c r="T124" s="180">
        <f>T125+T127+T131+T135</f>
        <v>0</v>
      </c>
      <c r="AR124" s="181" t="s">
        <v>573</v>
      </c>
      <c r="AT124" s="182" t="s">
        <v>71</v>
      </c>
      <c r="AU124" s="182" t="s">
        <v>72</v>
      </c>
      <c r="AY124" s="181" t="s">
        <v>525</v>
      </c>
      <c r="BK124" s="183">
        <f>BK125+BK127+BK131+BK135</f>
        <v>0</v>
      </c>
    </row>
    <row r="125" spans="1:65" s="12" customFormat="1" ht="22.9" customHeight="1">
      <c r="B125" s="170"/>
      <c r="C125" s="171"/>
      <c r="D125" s="172" t="s">
        <v>71</v>
      </c>
      <c r="E125" s="184" t="s">
        <v>6657</v>
      </c>
      <c r="F125" s="184" t="s">
        <v>5941</v>
      </c>
      <c r="G125" s="171"/>
      <c r="H125" s="171"/>
      <c r="I125" s="174"/>
      <c r="J125" s="185">
        <f>BK125</f>
        <v>0</v>
      </c>
      <c r="K125" s="171"/>
      <c r="L125" s="176"/>
      <c r="M125" s="177"/>
      <c r="N125" s="178"/>
      <c r="O125" s="178"/>
      <c r="P125" s="179">
        <f>P126</f>
        <v>0</v>
      </c>
      <c r="Q125" s="178"/>
      <c r="R125" s="179">
        <f>R126</f>
        <v>0</v>
      </c>
      <c r="S125" s="178"/>
      <c r="T125" s="180">
        <f>T126</f>
        <v>0</v>
      </c>
      <c r="AR125" s="181" t="s">
        <v>573</v>
      </c>
      <c r="AT125" s="182" t="s">
        <v>71</v>
      </c>
      <c r="AU125" s="182" t="s">
        <v>79</v>
      </c>
      <c r="AY125" s="181" t="s">
        <v>525</v>
      </c>
      <c r="BK125" s="183">
        <f>BK126</f>
        <v>0</v>
      </c>
    </row>
    <row r="126" spans="1:65" s="2" customFormat="1" ht="16.5" customHeight="1">
      <c r="A126" s="38"/>
      <c r="B126" s="39"/>
      <c r="C126" s="186" t="s">
        <v>787</v>
      </c>
      <c r="D126" s="186" t="s">
        <v>533</v>
      </c>
      <c r="E126" s="187" t="s">
        <v>6658</v>
      </c>
      <c r="F126" s="188" t="s">
        <v>6659</v>
      </c>
      <c r="G126" s="189" t="s">
        <v>128</v>
      </c>
      <c r="H126" s="190">
        <v>80</v>
      </c>
      <c r="I126" s="191"/>
      <c r="J126" s="192">
        <f>ROUND(I126*H126,2)</f>
        <v>0</v>
      </c>
      <c r="K126" s="188" t="s">
        <v>19</v>
      </c>
      <c r="L126" s="43"/>
      <c r="M126" s="193" t="s">
        <v>19</v>
      </c>
      <c r="N126" s="194" t="s">
        <v>44</v>
      </c>
      <c r="O126" s="68"/>
      <c r="P126" s="195">
        <f>O126*H126</f>
        <v>0</v>
      </c>
      <c r="Q126" s="195">
        <v>0</v>
      </c>
      <c r="R126" s="195">
        <f>Q126*H126</f>
        <v>0</v>
      </c>
      <c r="S126" s="195">
        <v>0</v>
      </c>
      <c r="T126" s="196">
        <f>S126*H126</f>
        <v>0</v>
      </c>
      <c r="U126" s="38"/>
      <c r="V126" s="38"/>
      <c r="W126" s="38"/>
      <c r="X126" s="38"/>
      <c r="Y126" s="38"/>
      <c r="Z126" s="38"/>
      <c r="AA126" s="38"/>
      <c r="AB126" s="38"/>
      <c r="AC126" s="38"/>
      <c r="AD126" s="38"/>
      <c r="AE126" s="38"/>
      <c r="AR126" s="197" t="s">
        <v>1206</v>
      </c>
      <c r="AT126" s="197" t="s">
        <v>533</v>
      </c>
      <c r="AU126" s="197" t="s">
        <v>85</v>
      </c>
      <c r="AY126" s="21" t="s">
        <v>525</v>
      </c>
      <c r="BE126" s="198">
        <f>IF(N126="základní",J126,0)</f>
        <v>0</v>
      </c>
      <c r="BF126" s="198">
        <f>IF(N126="snížená",J126,0)</f>
        <v>0</v>
      </c>
      <c r="BG126" s="198">
        <f>IF(N126="zákl. přenesená",J126,0)</f>
        <v>0</v>
      </c>
      <c r="BH126" s="198">
        <f>IF(N126="sníž. přenesená",J126,0)</f>
        <v>0</v>
      </c>
      <c r="BI126" s="198">
        <f>IF(N126="nulová",J126,0)</f>
        <v>0</v>
      </c>
      <c r="BJ126" s="21" t="s">
        <v>85</v>
      </c>
      <c r="BK126" s="198">
        <f>ROUND(I126*H126,2)</f>
        <v>0</v>
      </c>
      <c r="BL126" s="21" t="s">
        <v>1206</v>
      </c>
      <c r="BM126" s="197" t="s">
        <v>6660</v>
      </c>
    </row>
    <row r="127" spans="1:65" s="12" customFormat="1" ht="22.9" customHeight="1">
      <c r="B127" s="170"/>
      <c r="C127" s="171"/>
      <c r="D127" s="172" t="s">
        <v>71</v>
      </c>
      <c r="E127" s="184" t="s">
        <v>6661</v>
      </c>
      <c r="F127" s="184" t="s">
        <v>6118</v>
      </c>
      <c r="G127" s="171"/>
      <c r="H127" s="171"/>
      <c r="I127" s="174"/>
      <c r="J127" s="185">
        <f>BK127</f>
        <v>0</v>
      </c>
      <c r="K127" s="171"/>
      <c r="L127" s="176"/>
      <c r="M127" s="177"/>
      <c r="N127" s="178"/>
      <c r="O127" s="178"/>
      <c r="P127" s="179">
        <f>SUM(P128:P130)</f>
        <v>0</v>
      </c>
      <c r="Q127" s="178"/>
      <c r="R127" s="179">
        <f>SUM(R128:R130)</f>
        <v>0</v>
      </c>
      <c r="S127" s="178"/>
      <c r="T127" s="180">
        <f>SUM(T128:T130)</f>
        <v>0</v>
      </c>
      <c r="AR127" s="181" t="s">
        <v>573</v>
      </c>
      <c r="AT127" s="182" t="s">
        <v>71</v>
      </c>
      <c r="AU127" s="182" t="s">
        <v>79</v>
      </c>
      <c r="AY127" s="181" t="s">
        <v>525</v>
      </c>
      <c r="BK127" s="183">
        <f>SUM(BK128:BK130)</f>
        <v>0</v>
      </c>
    </row>
    <row r="128" spans="1:65" s="2" customFormat="1" ht="16.5" customHeight="1">
      <c r="A128" s="38"/>
      <c r="B128" s="39"/>
      <c r="C128" s="186" t="s">
        <v>795</v>
      </c>
      <c r="D128" s="186" t="s">
        <v>533</v>
      </c>
      <c r="E128" s="187" t="s">
        <v>6662</v>
      </c>
      <c r="F128" s="188" t="s">
        <v>6126</v>
      </c>
      <c r="G128" s="189" t="s">
        <v>651</v>
      </c>
      <c r="H128" s="190">
        <v>1</v>
      </c>
      <c r="I128" s="191"/>
      <c r="J128" s="192">
        <f>ROUND(I128*H128,2)</f>
        <v>0</v>
      </c>
      <c r="K128" s="188" t="s">
        <v>19</v>
      </c>
      <c r="L128" s="43"/>
      <c r="M128" s="193" t="s">
        <v>19</v>
      </c>
      <c r="N128" s="194" t="s">
        <v>44</v>
      </c>
      <c r="O128" s="68"/>
      <c r="P128" s="195">
        <f>O128*H128</f>
        <v>0</v>
      </c>
      <c r="Q128" s="195">
        <v>0</v>
      </c>
      <c r="R128" s="195">
        <f>Q128*H128</f>
        <v>0</v>
      </c>
      <c r="S128" s="195">
        <v>0</v>
      </c>
      <c r="T128" s="196">
        <f>S128*H128</f>
        <v>0</v>
      </c>
      <c r="U128" s="38"/>
      <c r="V128" s="38"/>
      <c r="W128" s="38"/>
      <c r="X128" s="38"/>
      <c r="Y128" s="38"/>
      <c r="Z128" s="38"/>
      <c r="AA128" s="38"/>
      <c r="AB128" s="38"/>
      <c r="AC128" s="38"/>
      <c r="AD128" s="38"/>
      <c r="AE128" s="38"/>
      <c r="AR128" s="197" t="s">
        <v>1206</v>
      </c>
      <c r="AT128" s="197" t="s">
        <v>533</v>
      </c>
      <c r="AU128" s="197" t="s">
        <v>85</v>
      </c>
      <c r="AY128" s="21" t="s">
        <v>525</v>
      </c>
      <c r="BE128" s="198">
        <f>IF(N128="základní",J128,0)</f>
        <v>0</v>
      </c>
      <c r="BF128" s="198">
        <f>IF(N128="snížená",J128,0)</f>
        <v>0</v>
      </c>
      <c r="BG128" s="198">
        <f>IF(N128="zákl. přenesená",J128,0)</f>
        <v>0</v>
      </c>
      <c r="BH128" s="198">
        <f>IF(N128="sníž. přenesená",J128,0)</f>
        <v>0</v>
      </c>
      <c r="BI128" s="198">
        <f>IF(N128="nulová",J128,0)</f>
        <v>0</v>
      </c>
      <c r="BJ128" s="21" t="s">
        <v>85</v>
      </c>
      <c r="BK128" s="198">
        <f>ROUND(I128*H128,2)</f>
        <v>0</v>
      </c>
      <c r="BL128" s="21" t="s">
        <v>1206</v>
      </c>
      <c r="BM128" s="197" t="s">
        <v>6663</v>
      </c>
    </row>
    <row r="129" spans="1:65" s="2" customFormat="1" ht="16.5" customHeight="1">
      <c r="A129" s="38"/>
      <c r="B129" s="39"/>
      <c r="C129" s="186" t="s">
        <v>802</v>
      </c>
      <c r="D129" s="186" t="s">
        <v>533</v>
      </c>
      <c r="E129" s="187" t="s">
        <v>6664</v>
      </c>
      <c r="F129" s="188" t="s">
        <v>6615</v>
      </c>
      <c r="G129" s="189" t="s">
        <v>641</v>
      </c>
      <c r="H129" s="190">
        <v>1</v>
      </c>
      <c r="I129" s="191"/>
      <c r="J129" s="192">
        <f>ROUND(I129*H129,2)</f>
        <v>0</v>
      </c>
      <c r="K129" s="188" t="s">
        <v>19</v>
      </c>
      <c r="L129" s="43"/>
      <c r="M129" s="193" t="s">
        <v>19</v>
      </c>
      <c r="N129" s="194" t="s">
        <v>44</v>
      </c>
      <c r="O129" s="68"/>
      <c r="P129" s="195">
        <f>O129*H129</f>
        <v>0</v>
      </c>
      <c r="Q129" s="195">
        <v>0</v>
      </c>
      <c r="R129" s="195">
        <f>Q129*H129</f>
        <v>0</v>
      </c>
      <c r="S129" s="195">
        <v>0</v>
      </c>
      <c r="T129" s="196">
        <f>S129*H129</f>
        <v>0</v>
      </c>
      <c r="U129" s="38"/>
      <c r="V129" s="38"/>
      <c r="W129" s="38"/>
      <c r="X129" s="38"/>
      <c r="Y129" s="38"/>
      <c r="Z129" s="38"/>
      <c r="AA129" s="38"/>
      <c r="AB129" s="38"/>
      <c r="AC129" s="38"/>
      <c r="AD129" s="38"/>
      <c r="AE129" s="38"/>
      <c r="AR129" s="197" t="s">
        <v>1206</v>
      </c>
      <c r="AT129" s="197" t="s">
        <v>533</v>
      </c>
      <c r="AU129" s="197" t="s">
        <v>85</v>
      </c>
      <c r="AY129" s="21" t="s">
        <v>525</v>
      </c>
      <c r="BE129" s="198">
        <f>IF(N129="základní",J129,0)</f>
        <v>0</v>
      </c>
      <c r="BF129" s="198">
        <f>IF(N129="snížená",J129,0)</f>
        <v>0</v>
      </c>
      <c r="BG129" s="198">
        <f>IF(N129="zákl. přenesená",J129,0)</f>
        <v>0</v>
      </c>
      <c r="BH129" s="198">
        <f>IF(N129="sníž. přenesená",J129,0)</f>
        <v>0</v>
      </c>
      <c r="BI129" s="198">
        <f>IF(N129="nulová",J129,0)</f>
        <v>0</v>
      </c>
      <c r="BJ129" s="21" t="s">
        <v>85</v>
      </c>
      <c r="BK129" s="198">
        <f>ROUND(I129*H129,2)</f>
        <v>0</v>
      </c>
      <c r="BL129" s="21" t="s">
        <v>1206</v>
      </c>
      <c r="BM129" s="197" t="s">
        <v>6665</v>
      </c>
    </row>
    <row r="130" spans="1:65" s="2" customFormat="1" ht="16.5" customHeight="1">
      <c r="A130" s="38"/>
      <c r="B130" s="39"/>
      <c r="C130" s="186" t="s">
        <v>809</v>
      </c>
      <c r="D130" s="186" t="s">
        <v>533</v>
      </c>
      <c r="E130" s="187" t="s">
        <v>6666</v>
      </c>
      <c r="F130" s="188" t="s">
        <v>6124</v>
      </c>
      <c r="G130" s="189" t="s">
        <v>651</v>
      </c>
      <c r="H130" s="190">
        <v>1</v>
      </c>
      <c r="I130" s="191"/>
      <c r="J130" s="192">
        <f>ROUND(I130*H130,2)</f>
        <v>0</v>
      </c>
      <c r="K130" s="188" t="s">
        <v>19</v>
      </c>
      <c r="L130" s="43"/>
      <c r="M130" s="193" t="s">
        <v>19</v>
      </c>
      <c r="N130" s="194" t="s">
        <v>44</v>
      </c>
      <c r="O130" s="68"/>
      <c r="P130" s="195">
        <f>O130*H130</f>
        <v>0</v>
      </c>
      <c r="Q130" s="195">
        <v>0</v>
      </c>
      <c r="R130" s="195">
        <f>Q130*H130</f>
        <v>0</v>
      </c>
      <c r="S130" s="195">
        <v>0</v>
      </c>
      <c r="T130" s="196">
        <f>S130*H130</f>
        <v>0</v>
      </c>
      <c r="U130" s="38"/>
      <c r="V130" s="38"/>
      <c r="W130" s="38"/>
      <c r="X130" s="38"/>
      <c r="Y130" s="38"/>
      <c r="Z130" s="38"/>
      <c r="AA130" s="38"/>
      <c r="AB130" s="38"/>
      <c r="AC130" s="38"/>
      <c r="AD130" s="38"/>
      <c r="AE130" s="38"/>
      <c r="AR130" s="197" t="s">
        <v>1206</v>
      </c>
      <c r="AT130" s="197" t="s">
        <v>533</v>
      </c>
      <c r="AU130" s="197" t="s">
        <v>85</v>
      </c>
      <c r="AY130" s="21" t="s">
        <v>525</v>
      </c>
      <c r="BE130" s="198">
        <f>IF(N130="základní",J130,0)</f>
        <v>0</v>
      </c>
      <c r="BF130" s="198">
        <f>IF(N130="snížená",J130,0)</f>
        <v>0</v>
      </c>
      <c r="BG130" s="198">
        <f>IF(N130="zákl. přenesená",J130,0)</f>
        <v>0</v>
      </c>
      <c r="BH130" s="198">
        <f>IF(N130="sníž. přenesená",J130,0)</f>
        <v>0</v>
      </c>
      <c r="BI130" s="198">
        <f>IF(N130="nulová",J130,0)</f>
        <v>0</v>
      </c>
      <c r="BJ130" s="21" t="s">
        <v>85</v>
      </c>
      <c r="BK130" s="198">
        <f>ROUND(I130*H130,2)</f>
        <v>0</v>
      </c>
      <c r="BL130" s="21" t="s">
        <v>1206</v>
      </c>
      <c r="BM130" s="197" t="s">
        <v>6667</v>
      </c>
    </row>
    <row r="131" spans="1:65" s="12" customFormat="1" ht="22.9" customHeight="1">
      <c r="B131" s="170"/>
      <c r="C131" s="171"/>
      <c r="D131" s="172" t="s">
        <v>71</v>
      </c>
      <c r="E131" s="184" t="s">
        <v>6668</v>
      </c>
      <c r="F131" s="184" t="s">
        <v>6144</v>
      </c>
      <c r="G131" s="171"/>
      <c r="H131" s="171"/>
      <c r="I131" s="174"/>
      <c r="J131" s="185">
        <f>BK131</f>
        <v>0</v>
      </c>
      <c r="K131" s="171"/>
      <c r="L131" s="176"/>
      <c r="M131" s="177"/>
      <c r="N131" s="178"/>
      <c r="O131" s="178"/>
      <c r="P131" s="179">
        <f>SUM(P132:P134)</f>
        <v>0</v>
      </c>
      <c r="Q131" s="178"/>
      <c r="R131" s="179">
        <f>SUM(R132:R134)</f>
        <v>0</v>
      </c>
      <c r="S131" s="178"/>
      <c r="T131" s="180">
        <f>SUM(T132:T134)</f>
        <v>0</v>
      </c>
      <c r="AR131" s="181" t="s">
        <v>573</v>
      </c>
      <c r="AT131" s="182" t="s">
        <v>71</v>
      </c>
      <c r="AU131" s="182" t="s">
        <v>79</v>
      </c>
      <c r="AY131" s="181" t="s">
        <v>525</v>
      </c>
      <c r="BK131" s="183">
        <f>SUM(BK132:BK134)</f>
        <v>0</v>
      </c>
    </row>
    <row r="132" spans="1:65" s="2" customFormat="1" ht="16.5" customHeight="1">
      <c r="A132" s="38"/>
      <c r="B132" s="39"/>
      <c r="C132" s="186" t="s">
        <v>814</v>
      </c>
      <c r="D132" s="186" t="s">
        <v>533</v>
      </c>
      <c r="E132" s="187" t="s">
        <v>6669</v>
      </c>
      <c r="F132" s="188" t="s">
        <v>6659</v>
      </c>
      <c r="G132" s="189" t="s">
        <v>128</v>
      </c>
      <c r="H132" s="190">
        <v>80</v>
      </c>
      <c r="I132" s="191"/>
      <c r="J132" s="192">
        <f>ROUND(I132*H132,2)</f>
        <v>0</v>
      </c>
      <c r="K132" s="188" t="s">
        <v>19</v>
      </c>
      <c r="L132" s="43"/>
      <c r="M132" s="193" t="s">
        <v>19</v>
      </c>
      <c r="N132" s="194" t="s">
        <v>44</v>
      </c>
      <c r="O132" s="68"/>
      <c r="P132" s="195">
        <f>O132*H132</f>
        <v>0</v>
      </c>
      <c r="Q132" s="195">
        <v>0</v>
      </c>
      <c r="R132" s="195">
        <f>Q132*H132</f>
        <v>0</v>
      </c>
      <c r="S132" s="195">
        <v>0</v>
      </c>
      <c r="T132" s="196">
        <f>S132*H132</f>
        <v>0</v>
      </c>
      <c r="U132" s="38"/>
      <c r="V132" s="38"/>
      <c r="W132" s="38"/>
      <c r="X132" s="38"/>
      <c r="Y132" s="38"/>
      <c r="Z132" s="38"/>
      <c r="AA132" s="38"/>
      <c r="AB132" s="38"/>
      <c r="AC132" s="38"/>
      <c r="AD132" s="38"/>
      <c r="AE132" s="38"/>
      <c r="AR132" s="197" t="s">
        <v>1206</v>
      </c>
      <c r="AT132" s="197" t="s">
        <v>533</v>
      </c>
      <c r="AU132" s="197" t="s">
        <v>85</v>
      </c>
      <c r="AY132" s="21" t="s">
        <v>525</v>
      </c>
      <c r="BE132" s="198">
        <f>IF(N132="základní",J132,0)</f>
        <v>0</v>
      </c>
      <c r="BF132" s="198">
        <f>IF(N132="snížená",J132,0)</f>
        <v>0</v>
      </c>
      <c r="BG132" s="198">
        <f>IF(N132="zákl. přenesená",J132,0)</f>
        <v>0</v>
      </c>
      <c r="BH132" s="198">
        <f>IF(N132="sníž. přenesená",J132,0)</f>
        <v>0</v>
      </c>
      <c r="BI132" s="198">
        <f>IF(N132="nulová",J132,0)</f>
        <v>0</v>
      </c>
      <c r="BJ132" s="21" t="s">
        <v>85</v>
      </c>
      <c r="BK132" s="198">
        <f>ROUND(I132*H132,2)</f>
        <v>0</v>
      </c>
      <c r="BL132" s="21" t="s">
        <v>1206</v>
      </c>
      <c r="BM132" s="197" t="s">
        <v>6670</v>
      </c>
    </row>
    <row r="133" spans="1:65" s="2" customFormat="1" ht="16.5" customHeight="1">
      <c r="A133" s="38"/>
      <c r="B133" s="39"/>
      <c r="C133" s="186" t="s">
        <v>820</v>
      </c>
      <c r="D133" s="186" t="s">
        <v>533</v>
      </c>
      <c r="E133" s="187" t="s">
        <v>6671</v>
      </c>
      <c r="F133" s="188" t="s">
        <v>6672</v>
      </c>
      <c r="G133" s="189" t="s">
        <v>641</v>
      </c>
      <c r="H133" s="190">
        <v>1</v>
      </c>
      <c r="I133" s="191"/>
      <c r="J133" s="192">
        <f>ROUND(I133*H133,2)</f>
        <v>0</v>
      </c>
      <c r="K133" s="188" t="s">
        <v>19</v>
      </c>
      <c r="L133" s="43"/>
      <c r="M133" s="193" t="s">
        <v>19</v>
      </c>
      <c r="N133" s="194" t="s">
        <v>44</v>
      </c>
      <c r="O133" s="68"/>
      <c r="P133" s="195">
        <f>O133*H133</f>
        <v>0</v>
      </c>
      <c r="Q133" s="195">
        <v>0</v>
      </c>
      <c r="R133" s="195">
        <f>Q133*H133</f>
        <v>0</v>
      </c>
      <c r="S133" s="195">
        <v>0</v>
      </c>
      <c r="T133" s="196">
        <f>S133*H133</f>
        <v>0</v>
      </c>
      <c r="U133" s="38"/>
      <c r="V133" s="38"/>
      <c r="W133" s="38"/>
      <c r="X133" s="38"/>
      <c r="Y133" s="38"/>
      <c r="Z133" s="38"/>
      <c r="AA133" s="38"/>
      <c r="AB133" s="38"/>
      <c r="AC133" s="38"/>
      <c r="AD133" s="38"/>
      <c r="AE133" s="38"/>
      <c r="AR133" s="197" t="s">
        <v>1206</v>
      </c>
      <c r="AT133" s="197" t="s">
        <v>533</v>
      </c>
      <c r="AU133" s="197" t="s">
        <v>85</v>
      </c>
      <c r="AY133" s="21" t="s">
        <v>525</v>
      </c>
      <c r="BE133" s="198">
        <f>IF(N133="základní",J133,0)</f>
        <v>0</v>
      </c>
      <c r="BF133" s="198">
        <f>IF(N133="snížená",J133,0)</f>
        <v>0</v>
      </c>
      <c r="BG133" s="198">
        <f>IF(N133="zákl. přenesená",J133,0)</f>
        <v>0</v>
      </c>
      <c r="BH133" s="198">
        <f>IF(N133="sníž. přenesená",J133,0)</f>
        <v>0</v>
      </c>
      <c r="BI133" s="198">
        <f>IF(N133="nulová",J133,0)</f>
        <v>0</v>
      </c>
      <c r="BJ133" s="21" t="s">
        <v>85</v>
      </c>
      <c r="BK133" s="198">
        <f>ROUND(I133*H133,2)</f>
        <v>0</v>
      </c>
      <c r="BL133" s="21" t="s">
        <v>1206</v>
      </c>
      <c r="BM133" s="197" t="s">
        <v>6673</v>
      </c>
    </row>
    <row r="134" spans="1:65" s="2" customFormat="1" ht="16.5" customHeight="1">
      <c r="A134" s="38"/>
      <c r="B134" s="39"/>
      <c r="C134" s="186" t="s">
        <v>826</v>
      </c>
      <c r="D134" s="186" t="s">
        <v>533</v>
      </c>
      <c r="E134" s="187" t="s">
        <v>6674</v>
      </c>
      <c r="F134" s="188" t="s">
        <v>6380</v>
      </c>
      <c r="G134" s="189" t="s">
        <v>641</v>
      </c>
      <c r="H134" s="190">
        <v>1</v>
      </c>
      <c r="I134" s="191"/>
      <c r="J134" s="192">
        <f>ROUND(I134*H134,2)</f>
        <v>0</v>
      </c>
      <c r="K134" s="188" t="s">
        <v>19</v>
      </c>
      <c r="L134" s="43"/>
      <c r="M134" s="193" t="s">
        <v>19</v>
      </c>
      <c r="N134" s="194" t="s">
        <v>44</v>
      </c>
      <c r="O134" s="68"/>
      <c r="P134" s="195">
        <f>O134*H134</f>
        <v>0</v>
      </c>
      <c r="Q134" s="195">
        <v>0</v>
      </c>
      <c r="R134" s="195">
        <f>Q134*H134</f>
        <v>0</v>
      </c>
      <c r="S134" s="195">
        <v>0</v>
      </c>
      <c r="T134" s="196">
        <f>S134*H134</f>
        <v>0</v>
      </c>
      <c r="U134" s="38"/>
      <c r="V134" s="38"/>
      <c r="W134" s="38"/>
      <c r="X134" s="38"/>
      <c r="Y134" s="38"/>
      <c r="Z134" s="38"/>
      <c r="AA134" s="38"/>
      <c r="AB134" s="38"/>
      <c r="AC134" s="38"/>
      <c r="AD134" s="38"/>
      <c r="AE134" s="38"/>
      <c r="AR134" s="197" t="s">
        <v>1206</v>
      </c>
      <c r="AT134" s="197" t="s">
        <v>533</v>
      </c>
      <c r="AU134" s="197" t="s">
        <v>85</v>
      </c>
      <c r="AY134" s="21" t="s">
        <v>525</v>
      </c>
      <c r="BE134" s="198">
        <f>IF(N134="základní",J134,0)</f>
        <v>0</v>
      </c>
      <c r="BF134" s="198">
        <f>IF(N134="snížená",J134,0)</f>
        <v>0</v>
      </c>
      <c r="BG134" s="198">
        <f>IF(N134="zákl. přenesená",J134,0)</f>
        <v>0</v>
      </c>
      <c r="BH134" s="198">
        <f>IF(N134="sníž. přenesená",J134,0)</f>
        <v>0</v>
      </c>
      <c r="BI134" s="198">
        <f>IF(N134="nulová",J134,0)</f>
        <v>0</v>
      </c>
      <c r="BJ134" s="21" t="s">
        <v>85</v>
      </c>
      <c r="BK134" s="198">
        <f>ROUND(I134*H134,2)</f>
        <v>0</v>
      </c>
      <c r="BL134" s="21" t="s">
        <v>1206</v>
      </c>
      <c r="BM134" s="197" t="s">
        <v>6675</v>
      </c>
    </row>
    <row r="135" spans="1:65" s="12" customFormat="1" ht="22.9" customHeight="1">
      <c r="B135" s="170"/>
      <c r="C135" s="171"/>
      <c r="D135" s="172" t="s">
        <v>71</v>
      </c>
      <c r="E135" s="184" t="s">
        <v>6676</v>
      </c>
      <c r="F135" s="184" t="s">
        <v>6383</v>
      </c>
      <c r="G135" s="171"/>
      <c r="H135" s="171"/>
      <c r="I135" s="174"/>
      <c r="J135" s="185">
        <f>BK135</f>
        <v>0</v>
      </c>
      <c r="K135" s="171"/>
      <c r="L135" s="176"/>
      <c r="M135" s="177"/>
      <c r="N135" s="178"/>
      <c r="O135" s="178"/>
      <c r="P135" s="179">
        <f>P136</f>
        <v>0</v>
      </c>
      <c r="Q135" s="178"/>
      <c r="R135" s="179">
        <f>R136</f>
        <v>0</v>
      </c>
      <c r="S135" s="178"/>
      <c r="T135" s="180">
        <f>T136</f>
        <v>0</v>
      </c>
      <c r="AR135" s="181" t="s">
        <v>573</v>
      </c>
      <c r="AT135" s="182" t="s">
        <v>71</v>
      </c>
      <c r="AU135" s="182" t="s">
        <v>79</v>
      </c>
      <c r="AY135" s="181" t="s">
        <v>525</v>
      </c>
      <c r="BK135" s="183">
        <f>BK136</f>
        <v>0</v>
      </c>
    </row>
    <row r="136" spans="1:65" s="2" customFormat="1" ht="16.5" customHeight="1">
      <c r="A136" s="38"/>
      <c r="B136" s="39"/>
      <c r="C136" s="186" t="s">
        <v>832</v>
      </c>
      <c r="D136" s="186" t="s">
        <v>533</v>
      </c>
      <c r="E136" s="187" t="s">
        <v>6677</v>
      </c>
      <c r="F136" s="188" t="s">
        <v>6385</v>
      </c>
      <c r="G136" s="189" t="s">
        <v>641</v>
      </c>
      <c r="H136" s="190">
        <v>1</v>
      </c>
      <c r="I136" s="191"/>
      <c r="J136" s="192">
        <f>ROUND(I136*H136,2)</f>
        <v>0</v>
      </c>
      <c r="K136" s="188" t="s">
        <v>19</v>
      </c>
      <c r="L136" s="43"/>
      <c r="M136" s="276" t="s">
        <v>19</v>
      </c>
      <c r="N136" s="277" t="s">
        <v>44</v>
      </c>
      <c r="O136" s="261"/>
      <c r="P136" s="278">
        <f>O136*H136</f>
        <v>0</v>
      </c>
      <c r="Q136" s="278">
        <v>0</v>
      </c>
      <c r="R136" s="278">
        <f>Q136*H136</f>
        <v>0</v>
      </c>
      <c r="S136" s="278">
        <v>0</v>
      </c>
      <c r="T136" s="279">
        <f>S136*H136</f>
        <v>0</v>
      </c>
      <c r="U136" s="38"/>
      <c r="V136" s="38"/>
      <c r="W136" s="38"/>
      <c r="X136" s="38"/>
      <c r="Y136" s="38"/>
      <c r="Z136" s="38"/>
      <c r="AA136" s="38"/>
      <c r="AB136" s="38"/>
      <c r="AC136" s="38"/>
      <c r="AD136" s="38"/>
      <c r="AE136" s="38"/>
      <c r="AR136" s="197" t="s">
        <v>1206</v>
      </c>
      <c r="AT136" s="197" t="s">
        <v>533</v>
      </c>
      <c r="AU136" s="197" t="s">
        <v>85</v>
      </c>
      <c r="AY136" s="21" t="s">
        <v>525</v>
      </c>
      <c r="BE136" s="198">
        <f>IF(N136="základní",J136,0)</f>
        <v>0</v>
      </c>
      <c r="BF136" s="198">
        <f>IF(N136="snížená",J136,0)</f>
        <v>0</v>
      </c>
      <c r="BG136" s="198">
        <f>IF(N136="zákl. přenesená",J136,0)</f>
        <v>0</v>
      </c>
      <c r="BH136" s="198">
        <f>IF(N136="sníž. přenesená",J136,0)</f>
        <v>0</v>
      </c>
      <c r="BI136" s="198">
        <f>IF(N136="nulová",J136,0)</f>
        <v>0</v>
      </c>
      <c r="BJ136" s="21" t="s">
        <v>85</v>
      </c>
      <c r="BK136" s="198">
        <f>ROUND(I136*H136,2)</f>
        <v>0</v>
      </c>
      <c r="BL136" s="21" t="s">
        <v>1206</v>
      </c>
      <c r="BM136" s="197" t="s">
        <v>6678</v>
      </c>
    </row>
    <row r="137" spans="1:65" s="2" customFormat="1" ht="6.95" customHeight="1">
      <c r="A137" s="38"/>
      <c r="B137" s="51"/>
      <c r="C137" s="52"/>
      <c r="D137" s="52"/>
      <c r="E137" s="52"/>
      <c r="F137" s="52"/>
      <c r="G137" s="52"/>
      <c r="H137" s="52"/>
      <c r="I137" s="52"/>
      <c r="J137" s="52"/>
      <c r="K137" s="52"/>
      <c r="L137" s="43"/>
      <c r="M137" s="38"/>
      <c r="O137" s="38"/>
      <c r="P137" s="38"/>
      <c r="Q137" s="38"/>
      <c r="R137" s="38"/>
      <c r="S137" s="38"/>
      <c r="T137" s="38"/>
      <c r="U137" s="38"/>
      <c r="V137" s="38"/>
      <c r="W137" s="38"/>
      <c r="X137" s="38"/>
      <c r="Y137" s="38"/>
      <c r="Z137" s="38"/>
      <c r="AA137" s="38"/>
      <c r="AB137" s="38"/>
      <c r="AC137" s="38"/>
      <c r="AD137" s="38"/>
      <c r="AE137" s="38"/>
    </row>
  </sheetData>
  <sheetProtection algorithmName="SHA-512" hashValue="rSOJzMVRHfU0obgYNcR9nsjWEKUPsU2HIUhOf6uKEAxVQffkwQVn+dF0GdH89mP7+Yi2dyjm/m1UeCI889E2tg==" saltValue="eSF/Ufr9uvvZm/a4GFxRVC3YJZoZpuECSpKzjiXQorTRHJX3WUX3WxHG92eRHHWzwsjC/BTJK9A9mXQIce9nxQ==" spinCount="100000" sheet="1" objects="1" scenarios="1" formatColumns="0" formatRows="0" autoFilter="0"/>
  <autoFilter ref="C94:K136"/>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107</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6679</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202.5" customHeight="1">
      <c r="A29" s="120"/>
      <c r="B29" s="121"/>
      <c r="C29" s="120"/>
      <c r="D29" s="120"/>
      <c r="E29" s="432" t="s">
        <v>5495</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ROUND(J103,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ROUND((SUM(BE103:BE282)),  2)</f>
        <v>0</v>
      </c>
      <c r="G35" s="38"/>
      <c r="H35" s="38"/>
      <c r="I35" s="130">
        <v>0.21</v>
      </c>
      <c r="J35" s="129">
        <f>ROUND(((SUM(BE103:BE282))*I35),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ROUND((SUM(BF103:BF282)),  2)</f>
        <v>0</v>
      </c>
      <c r="G36" s="38"/>
      <c r="H36" s="38"/>
      <c r="I36" s="130">
        <v>0.12</v>
      </c>
      <c r="J36" s="129">
        <f>ROUND(((SUM(BF103:BF282))*I36),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ROUND((SUM(BG103:BG282)),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ROUND((SUM(BH103:BH282)),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ROUND((SUM(BI103:BI282)),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01.08 - Vzduchotechnika</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J103</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6680</v>
      </c>
      <c r="E64" s="149"/>
      <c r="F64" s="149"/>
      <c r="G64" s="149"/>
      <c r="H64" s="149"/>
      <c r="I64" s="149"/>
      <c r="J64" s="150">
        <f>J104</f>
        <v>0</v>
      </c>
      <c r="K64" s="147"/>
      <c r="L64" s="151"/>
    </row>
    <row r="65" spans="2:12" s="9" customFormat="1" ht="24.95" customHeight="1">
      <c r="B65" s="146"/>
      <c r="C65" s="147"/>
      <c r="D65" s="148" t="s">
        <v>356</v>
      </c>
      <c r="E65" s="149"/>
      <c r="F65" s="149"/>
      <c r="G65" s="149"/>
      <c r="H65" s="149"/>
      <c r="I65" s="149"/>
      <c r="J65" s="150">
        <f>J105</f>
        <v>0</v>
      </c>
      <c r="K65" s="147"/>
      <c r="L65" s="151"/>
    </row>
    <row r="66" spans="2:12" s="10" customFormat="1" ht="19.899999999999999" customHeight="1">
      <c r="B66" s="153"/>
      <c r="C66" s="101"/>
      <c r="D66" s="154" t="s">
        <v>6681</v>
      </c>
      <c r="E66" s="155"/>
      <c r="F66" s="155"/>
      <c r="G66" s="155"/>
      <c r="H66" s="155"/>
      <c r="I66" s="155"/>
      <c r="J66" s="156">
        <f>J106</f>
        <v>0</v>
      </c>
      <c r="K66" s="101"/>
      <c r="L66" s="157"/>
    </row>
    <row r="67" spans="2:12" s="10" customFormat="1" ht="19.899999999999999" customHeight="1">
      <c r="B67" s="153"/>
      <c r="C67" s="101"/>
      <c r="D67" s="154" t="s">
        <v>6682</v>
      </c>
      <c r="E67" s="155"/>
      <c r="F67" s="155"/>
      <c r="G67" s="155"/>
      <c r="H67" s="155"/>
      <c r="I67" s="155"/>
      <c r="J67" s="156">
        <f>J126</f>
        <v>0</v>
      </c>
      <c r="K67" s="101"/>
      <c r="L67" s="157"/>
    </row>
    <row r="68" spans="2:12" s="10" customFormat="1" ht="19.899999999999999" customHeight="1">
      <c r="B68" s="153"/>
      <c r="C68" s="101"/>
      <c r="D68" s="154" t="s">
        <v>6683</v>
      </c>
      <c r="E68" s="155"/>
      <c r="F68" s="155"/>
      <c r="G68" s="155"/>
      <c r="H68" s="155"/>
      <c r="I68" s="155"/>
      <c r="J68" s="156">
        <f>J142</f>
        <v>0</v>
      </c>
      <c r="K68" s="101"/>
      <c r="L68" s="157"/>
    </row>
    <row r="69" spans="2:12" s="10" customFormat="1" ht="19.899999999999999" customHeight="1">
      <c r="B69" s="153"/>
      <c r="C69" s="101"/>
      <c r="D69" s="154" t="s">
        <v>6684</v>
      </c>
      <c r="E69" s="155"/>
      <c r="F69" s="155"/>
      <c r="G69" s="155"/>
      <c r="H69" s="155"/>
      <c r="I69" s="155"/>
      <c r="J69" s="156">
        <f>J156</f>
        <v>0</v>
      </c>
      <c r="K69" s="101"/>
      <c r="L69" s="157"/>
    </row>
    <row r="70" spans="2:12" s="10" customFormat="1" ht="19.899999999999999" customHeight="1">
      <c r="B70" s="153"/>
      <c r="C70" s="101"/>
      <c r="D70" s="154" t="s">
        <v>6685</v>
      </c>
      <c r="E70" s="155"/>
      <c r="F70" s="155"/>
      <c r="G70" s="155"/>
      <c r="H70" s="155"/>
      <c r="I70" s="155"/>
      <c r="J70" s="156">
        <f>J218</f>
        <v>0</v>
      </c>
      <c r="K70" s="101"/>
      <c r="L70" s="157"/>
    </row>
    <row r="71" spans="2:12" s="10" customFormat="1" ht="19.899999999999999" customHeight="1">
      <c r="B71" s="153"/>
      <c r="C71" s="101"/>
      <c r="D71" s="154" t="s">
        <v>6686</v>
      </c>
      <c r="E71" s="155"/>
      <c r="F71" s="155"/>
      <c r="G71" s="155"/>
      <c r="H71" s="155"/>
      <c r="I71" s="155"/>
      <c r="J71" s="156">
        <f>J227</f>
        <v>0</v>
      </c>
      <c r="K71" s="101"/>
      <c r="L71" s="157"/>
    </row>
    <row r="72" spans="2:12" s="10" customFormat="1" ht="19.899999999999999" customHeight="1">
      <c r="B72" s="153"/>
      <c r="C72" s="101"/>
      <c r="D72" s="154" t="s">
        <v>6687</v>
      </c>
      <c r="E72" s="155"/>
      <c r="F72" s="155"/>
      <c r="G72" s="155"/>
      <c r="H72" s="155"/>
      <c r="I72" s="155"/>
      <c r="J72" s="156">
        <f>J235</f>
        <v>0</v>
      </c>
      <c r="K72" s="101"/>
      <c r="L72" s="157"/>
    </row>
    <row r="73" spans="2:12" s="10" customFormat="1" ht="19.899999999999999" customHeight="1">
      <c r="B73" s="153"/>
      <c r="C73" s="101"/>
      <c r="D73" s="154" t="s">
        <v>6688</v>
      </c>
      <c r="E73" s="155"/>
      <c r="F73" s="155"/>
      <c r="G73" s="155"/>
      <c r="H73" s="155"/>
      <c r="I73" s="155"/>
      <c r="J73" s="156">
        <f>J236</f>
        <v>0</v>
      </c>
      <c r="K73" s="101"/>
      <c r="L73" s="157"/>
    </row>
    <row r="74" spans="2:12" s="10" customFormat="1" ht="19.899999999999999" customHeight="1">
      <c r="B74" s="153"/>
      <c r="C74" s="101"/>
      <c r="D74" s="154" t="s">
        <v>6689</v>
      </c>
      <c r="E74" s="155"/>
      <c r="F74" s="155"/>
      <c r="G74" s="155"/>
      <c r="H74" s="155"/>
      <c r="I74" s="155"/>
      <c r="J74" s="156">
        <f>J250</f>
        <v>0</v>
      </c>
      <c r="K74" s="101"/>
      <c r="L74" s="157"/>
    </row>
    <row r="75" spans="2:12" s="10" customFormat="1" ht="19.899999999999999" customHeight="1">
      <c r="B75" s="153"/>
      <c r="C75" s="101"/>
      <c r="D75" s="154" t="s">
        <v>6690</v>
      </c>
      <c r="E75" s="155"/>
      <c r="F75" s="155"/>
      <c r="G75" s="155"/>
      <c r="H75" s="155"/>
      <c r="I75" s="155"/>
      <c r="J75" s="156">
        <f>J257</f>
        <v>0</v>
      </c>
      <c r="K75" s="101"/>
      <c r="L75" s="157"/>
    </row>
    <row r="76" spans="2:12" s="10" customFormat="1" ht="19.899999999999999" customHeight="1">
      <c r="B76" s="153"/>
      <c r="C76" s="101"/>
      <c r="D76" s="154" t="s">
        <v>5501</v>
      </c>
      <c r="E76" s="155"/>
      <c r="F76" s="155"/>
      <c r="G76" s="155"/>
      <c r="H76" s="155"/>
      <c r="I76" s="155"/>
      <c r="J76" s="156">
        <f>J264</f>
        <v>0</v>
      </c>
      <c r="K76" s="101"/>
      <c r="L76" s="157"/>
    </row>
    <row r="77" spans="2:12" s="9" customFormat="1" ht="24.95" customHeight="1">
      <c r="B77" s="146"/>
      <c r="C77" s="147"/>
      <c r="D77" s="148" t="s">
        <v>5503</v>
      </c>
      <c r="E77" s="149"/>
      <c r="F77" s="149"/>
      <c r="G77" s="149"/>
      <c r="H77" s="149"/>
      <c r="I77" s="149"/>
      <c r="J77" s="150">
        <f>J271</f>
        <v>0</v>
      </c>
      <c r="K77" s="147"/>
      <c r="L77" s="151"/>
    </row>
    <row r="78" spans="2:12" s="9" customFormat="1" ht="24.95" customHeight="1">
      <c r="B78" s="146"/>
      <c r="C78" s="147"/>
      <c r="D78" s="148" t="s">
        <v>5504</v>
      </c>
      <c r="E78" s="149"/>
      <c r="F78" s="149"/>
      <c r="G78" s="149"/>
      <c r="H78" s="149"/>
      <c r="I78" s="149"/>
      <c r="J78" s="150">
        <f>J274</f>
        <v>0</v>
      </c>
      <c r="K78" s="147"/>
      <c r="L78" s="151"/>
    </row>
    <row r="79" spans="2:12" s="10" customFormat="1" ht="19.899999999999999" customHeight="1">
      <c r="B79" s="153"/>
      <c r="C79" s="101"/>
      <c r="D79" s="154" t="s">
        <v>5505</v>
      </c>
      <c r="E79" s="155"/>
      <c r="F79" s="155"/>
      <c r="G79" s="155"/>
      <c r="H79" s="155"/>
      <c r="I79" s="155"/>
      <c r="J79" s="156">
        <f>J275</f>
        <v>0</v>
      </c>
      <c r="K79" s="101"/>
      <c r="L79" s="157"/>
    </row>
    <row r="80" spans="2:12" s="10" customFormat="1" ht="19.899999999999999" customHeight="1">
      <c r="B80" s="153"/>
      <c r="C80" s="101"/>
      <c r="D80" s="154" t="s">
        <v>5506</v>
      </c>
      <c r="E80" s="155"/>
      <c r="F80" s="155"/>
      <c r="G80" s="155"/>
      <c r="H80" s="155"/>
      <c r="I80" s="155"/>
      <c r="J80" s="156">
        <f>J278</f>
        <v>0</v>
      </c>
      <c r="K80" s="101"/>
      <c r="L80" s="157"/>
    </row>
    <row r="81" spans="1:31" s="10" customFormat="1" ht="19.899999999999999" customHeight="1">
      <c r="B81" s="153"/>
      <c r="C81" s="101"/>
      <c r="D81" s="154" t="s">
        <v>5507</v>
      </c>
      <c r="E81" s="155"/>
      <c r="F81" s="155"/>
      <c r="G81" s="155"/>
      <c r="H81" s="155"/>
      <c r="I81" s="155"/>
      <c r="J81" s="156">
        <f>J280</f>
        <v>0</v>
      </c>
      <c r="K81" s="101"/>
      <c r="L81" s="157"/>
    </row>
    <row r="82" spans="1:31" s="2" customFormat="1" ht="21.75" customHeight="1">
      <c r="A82" s="38"/>
      <c r="B82" s="39"/>
      <c r="C82" s="40"/>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6.95" customHeight="1">
      <c r="A83" s="38"/>
      <c r="B83" s="51"/>
      <c r="C83" s="52"/>
      <c r="D83" s="52"/>
      <c r="E83" s="52"/>
      <c r="F83" s="52"/>
      <c r="G83" s="52"/>
      <c r="H83" s="52"/>
      <c r="I83" s="52"/>
      <c r="J83" s="52"/>
      <c r="K83" s="52"/>
      <c r="L83" s="118"/>
      <c r="S83" s="38"/>
      <c r="T83" s="38"/>
      <c r="U83" s="38"/>
      <c r="V83" s="38"/>
      <c r="W83" s="38"/>
      <c r="X83" s="38"/>
      <c r="Y83" s="38"/>
      <c r="Z83" s="38"/>
      <c r="AA83" s="38"/>
      <c r="AB83" s="38"/>
      <c r="AC83" s="38"/>
      <c r="AD83" s="38"/>
      <c r="AE83" s="38"/>
    </row>
    <row r="87" spans="1:31" s="2" customFormat="1" ht="6.95" customHeight="1">
      <c r="A87" s="38"/>
      <c r="B87" s="53"/>
      <c r="C87" s="54"/>
      <c r="D87" s="54"/>
      <c r="E87" s="54"/>
      <c r="F87" s="54"/>
      <c r="G87" s="54"/>
      <c r="H87" s="54"/>
      <c r="I87" s="54"/>
      <c r="J87" s="54"/>
      <c r="K87" s="54"/>
      <c r="L87" s="118"/>
      <c r="S87" s="38"/>
      <c r="T87" s="38"/>
      <c r="U87" s="38"/>
      <c r="V87" s="38"/>
      <c r="W87" s="38"/>
      <c r="X87" s="38"/>
      <c r="Y87" s="38"/>
      <c r="Z87" s="38"/>
      <c r="AA87" s="38"/>
      <c r="AB87" s="38"/>
      <c r="AC87" s="38"/>
      <c r="AD87" s="38"/>
      <c r="AE87" s="38"/>
    </row>
    <row r="88" spans="1:31" s="2" customFormat="1" ht="24.95" customHeight="1">
      <c r="A88" s="38"/>
      <c r="B88" s="39"/>
      <c r="C88" s="27" t="s">
        <v>462</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6.9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31" s="2" customFormat="1" ht="12" customHeight="1">
      <c r="A90" s="38"/>
      <c r="B90" s="39"/>
      <c r="C90" s="33" t="s">
        <v>16</v>
      </c>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26.25" customHeight="1">
      <c r="A91" s="38"/>
      <c r="B91" s="39"/>
      <c r="C91" s="40"/>
      <c r="D91" s="40"/>
      <c r="E91" s="433" t="str">
        <f>E7</f>
        <v>Novostavba objektu Domova se zvláštním režimem, ulice Benešova, Domažlice</v>
      </c>
      <c r="F91" s="434"/>
      <c r="G91" s="434"/>
      <c r="H91" s="434"/>
      <c r="I91" s="40"/>
      <c r="J91" s="40"/>
      <c r="K91" s="40"/>
      <c r="L91" s="118"/>
      <c r="S91" s="38"/>
      <c r="T91" s="38"/>
      <c r="U91" s="38"/>
      <c r="V91" s="38"/>
      <c r="W91" s="38"/>
      <c r="X91" s="38"/>
      <c r="Y91" s="38"/>
      <c r="Z91" s="38"/>
      <c r="AA91" s="38"/>
      <c r="AB91" s="38"/>
      <c r="AC91" s="38"/>
      <c r="AD91" s="38"/>
      <c r="AE91" s="38"/>
    </row>
    <row r="92" spans="1:31" s="1" customFormat="1" ht="12" customHeight="1">
      <c r="B92" s="25"/>
      <c r="C92" s="33" t="s">
        <v>147</v>
      </c>
      <c r="D92" s="26"/>
      <c r="E92" s="26"/>
      <c r="F92" s="26"/>
      <c r="G92" s="26"/>
      <c r="H92" s="26"/>
      <c r="I92" s="26"/>
      <c r="J92" s="26"/>
      <c r="K92" s="26"/>
      <c r="L92" s="24"/>
    </row>
    <row r="93" spans="1:31" s="2" customFormat="1" ht="16.5" customHeight="1">
      <c r="A93" s="38"/>
      <c r="B93" s="39"/>
      <c r="C93" s="40"/>
      <c r="D93" s="40"/>
      <c r="E93" s="433" t="s">
        <v>151</v>
      </c>
      <c r="F93" s="435"/>
      <c r="G93" s="435"/>
      <c r="H93" s="435"/>
      <c r="I93" s="40"/>
      <c r="J93" s="40"/>
      <c r="K93" s="40"/>
      <c r="L93" s="118"/>
      <c r="S93" s="38"/>
      <c r="T93" s="38"/>
      <c r="U93" s="38"/>
      <c r="V93" s="38"/>
      <c r="W93" s="38"/>
      <c r="X93" s="38"/>
      <c r="Y93" s="38"/>
      <c r="Z93" s="38"/>
      <c r="AA93" s="38"/>
      <c r="AB93" s="38"/>
      <c r="AC93" s="38"/>
      <c r="AD93" s="38"/>
      <c r="AE93" s="38"/>
    </row>
    <row r="94" spans="1:31" s="2" customFormat="1" ht="12" customHeight="1">
      <c r="A94" s="38"/>
      <c r="B94" s="39"/>
      <c r="C94" s="33" t="s">
        <v>155</v>
      </c>
      <c r="D94" s="40"/>
      <c r="E94" s="40"/>
      <c r="F94" s="40"/>
      <c r="G94" s="40"/>
      <c r="H94" s="40"/>
      <c r="I94" s="40"/>
      <c r="J94" s="40"/>
      <c r="K94" s="40"/>
      <c r="L94" s="118"/>
      <c r="S94" s="38"/>
      <c r="T94" s="38"/>
      <c r="U94" s="38"/>
      <c r="V94" s="38"/>
      <c r="W94" s="38"/>
      <c r="X94" s="38"/>
      <c r="Y94" s="38"/>
      <c r="Z94" s="38"/>
      <c r="AA94" s="38"/>
      <c r="AB94" s="38"/>
      <c r="AC94" s="38"/>
      <c r="AD94" s="38"/>
      <c r="AE94" s="38"/>
    </row>
    <row r="95" spans="1:31" s="2" customFormat="1" ht="16.5" customHeight="1">
      <c r="A95" s="38"/>
      <c r="B95" s="39"/>
      <c r="C95" s="40"/>
      <c r="D95" s="40"/>
      <c r="E95" s="387" t="str">
        <f>E11</f>
        <v>SO 01.08 - Vzduchotechnika</v>
      </c>
      <c r="F95" s="435"/>
      <c r="G95" s="435"/>
      <c r="H95" s="435"/>
      <c r="I95" s="40"/>
      <c r="J95" s="40"/>
      <c r="K95" s="40"/>
      <c r="L95" s="118"/>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8"/>
      <c r="S96" s="38"/>
      <c r="T96" s="38"/>
      <c r="U96" s="38"/>
      <c r="V96" s="38"/>
      <c r="W96" s="38"/>
      <c r="X96" s="38"/>
      <c r="Y96" s="38"/>
      <c r="Z96" s="38"/>
      <c r="AA96" s="38"/>
      <c r="AB96" s="38"/>
      <c r="AC96" s="38"/>
      <c r="AD96" s="38"/>
      <c r="AE96" s="38"/>
    </row>
    <row r="97" spans="1:65" s="2" customFormat="1" ht="12" customHeight="1">
      <c r="A97" s="38"/>
      <c r="B97" s="39"/>
      <c r="C97" s="33" t="s">
        <v>21</v>
      </c>
      <c r="D97" s="40"/>
      <c r="E97" s="40"/>
      <c r="F97" s="31" t="str">
        <f>F14</f>
        <v>Benešova ulice, Domažlice</v>
      </c>
      <c r="G97" s="40"/>
      <c r="H97" s="40"/>
      <c r="I97" s="33" t="s">
        <v>23</v>
      </c>
      <c r="J97" s="63" t="str">
        <f>IF(J14="","",J14)</f>
        <v>22. 6. 2024</v>
      </c>
      <c r="K97" s="40"/>
      <c r="L97" s="118"/>
      <c r="S97" s="38"/>
      <c r="T97" s="38"/>
      <c r="U97" s="38"/>
      <c r="V97" s="38"/>
      <c r="W97" s="38"/>
      <c r="X97" s="38"/>
      <c r="Y97" s="38"/>
      <c r="Z97" s="38"/>
      <c r="AA97" s="38"/>
      <c r="AB97" s="38"/>
      <c r="AC97" s="38"/>
      <c r="AD97" s="38"/>
      <c r="AE97" s="38"/>
    </row>
    <row r="98" spans="1:65" s="2" customFormat="1" ht="6.95" customHeight="1">
      <c r="A98" s="38"/>
      <c r="B98" s="39"/>
      <c r="C98" s="40"/>
      <c r="D98" s="40"/>
      <c r="E98" s="40"/>
      <c r="F98" s="40"/>
      <c r="G98" s="40"/>
      <c r="H98" s="40"/>
      <c r="I98" s="40"/>
      <c r="J98" s="40"/>
      <c r="K98" s="40"/>
      <c r="L98" s="118"/>
      <c r="S98" s="38"/>
      <c r="T98" s="38"/>
      <c r="U98" s="38"/>
      <c r="V98" s="38"/>
      <c r="W98" s="38"/>
      <c r="X98" s="38"/>
      <c r="Y98" s="38"/>
      <c r="Z98" s="38"/>
      <c r="AA98" s="38"/>
      <c r="AB98" s="38"/>
      <c r="AC98" s="38"/>
      <c r="AD98" s="38"/>
      <c r="AE98" s="38"/>
    </row>
    <row r="99" spans="1:65" s="2" customFormat="1" ht="40.15" customHeight="1">
      <c r="A99" s="38"/>
      <c r="B99" s="39"/>
      <c r="C99" s="33" t="s">
        <v>25</v>
      </c>
      <c r="D99" s="40"/>
      <c r="E99" s="40"/>
      <c r="F99" s="31" t="str">
        <f>E17</f>
        <v>Město Domažlice, náměstí Míru 1, 344 20 Domažlice</v>
      </c>
      <c r="G99" s="40"/>
      <c r="H99" s="40"/>
      <c r="I99" s="33" t="s">
        <v>31</v>
      </c>
      <c r="J99" s="36" t="str">
        <f>E23</f>
        <v>MEPRO s.r.o., nám.Před bateriemi 912/6, Praha 6</v>
      </c>
      <c r="K99" s="40"/>
      <c r="L99" s="118"/>
      <c r="S99" s="38"/>
      <c r="T99" s="38"/>
      <c r="U99" s="38"/>
      <c r="V99" s="38"/>
      <c r="W99" s="38"/>
      <c r="X99" s="38"/>
      <c r="Y99" s="38"/>
      <c r="Z99" s="38"/>
      <c r="AA99" s="38"/>
      <c r="AB99" s="38"/>
      <c r="AC99" s="38"/>
      <c r="AD99" s="38"/>
      <c r="AE99" s="38"/>
    </row>
    <row r="100" spans="1:65" s="2" customFormat="1" ht="40.15" customHeight="1">
      <c r="A100" s="38"/>
      <c r="B100" s="39"/>
      <c r="C100" s="33" t="s">
        <v>29</v>
      </c>
      <c r="D100" s="40"/>
      <c r="E100" s="40"/>
      <c r="F100" s="31" t="str">
        <f>IF(E20="","",E20)</f>
        <v>Vyplň údaj</v>
      </c>
      <c r="G100" s="40"/>
      <c r="H100" s="40"/>
      <c r="I100" s="33" t="s">
        <v>34</v>
      </c>
      <c r="J100" s="36" t="str">
        <f>E26</f>
        <v>Tomáš Vašek, Sněhurčina 710, 460 15 Liberec</v>
      </c>
      <c r="K100" s="40"/>
      <c r="L100" s="118"/>
      <c r="S100" s="38"/>
      <c r="T100" s="38"/>
      <c r="U100" s="38"/>
      <c r="V100" s="38"/>
      <c r="W100" s="38"/>
      <c r="X100" s="38"/>
      <c r="Y100" s="38"/>
      <c r="Z100" s="38"/>
      <c r="AA100" s="38"/>
      <c r="AB100" s="38"/>
      <c r="AC100" s="38"/>
      <c r="AD100" s="38"/>
      <c r="AE100" s="38"/>
    </row>
    <row r="101" spans="1:65" s="2" customFormat="1" ht="10.35" customHeight="1">
      <c r="A101" s="38"/>
      <c r="B101" s="39"/>
      <c r="C101" s="40"/>
      <c r="D101" s="40"/>
      <c r="E101" s="40"/>
      <c r="F101" s="40"/>
      <c r="G101" s="40"/>
      <c r="H101" s="40"/>
      <c r="I101" s="40"/>
      <c r="J101" s="40"/>
      <c r="K101" s="40"/>
      <c r="L101" s="118"/>
      <c r="S101" s="38"/>
      <c r="T101" s="38"/>
      <c r="U101" s="38"/>
      <c r="V101" s="38"/>
      <c r="W101" s="38"/>
      <c r="X101" s="38"/>
      <c r="Y101" s="38"/>
      <c r="Z101" s="38"/>
      <c r="AA101" s="38"/>
      <c r="AB101" s="38"/>
      <c r="AC101" s="38"/>
      <c r="AD101" s="38"/>
      <c r="AE101" s="38"/>
    </row>
    <row r="102" spans="1:65" s="11" customFormat="1" ht="29.25" customHeight="1">
      <c r="A102" s="159"/>
      <c r="B102" s="160"/>
      <c r="C102" s="161" t="s">
        <v>505</v>
      </c>
      <c r="D102" s="162" t="s">
        <v>57</v>
      </c>
      <c r="E102" s="162" t="s">
        <v>53</v>
      </c>
      <c r="F102" s="162" t="s">
        <v>54</v>
      </c>
      <c r="G102" s="162" t="s">
        <v>506</v>
      </c>
      <c r="H102" s="162" t="s">
        <v>507</v>
      </c>
      <c r="I102" s="162" t="s">
        <v>508</v>
      </c>
      <c r="J102" s="162" t="s">
        <v>304</v>
      </c>
      <c r="K102" s="163" t="s">
        <v>509</v>
      </c>
      <c r="L102" s="164"/>
      <c r="M102" s="72" t="s">
        <v>19</v>
      </c>
      <c r="N102" s="73" t="s">
        <v>42</v>
      </c>
      <c r="O102" s="73" t="s">
        <v>510</v>
      </c>
      <c r="P102" s="73" t="s">
        <v>511</v>
      </c>
      <c r="Q102" s="73" t="s">
        <v>512</v>
      </c>
      <c r="R102" s="73" t="s">
        <v>513</v>
      </c>
      <c r="S102" s="73" t="s">
        <v>514</v>
      </c>
      <c r="T102" s="74" t="s">
        <v>515</v>
      </c>
      <c r="U102" s="159"/>
      <c r="V102" s="159"/>
      <c r="W102" s="159"/>
      <c r="X102" s="159"/>
      <c r="Y102" s="159"/>
      <c r="Z102" s="159"/>
      <c r="AA102" s="159"/>
      <c r="AB102" s="159"/>
      <c r="AC102" s="159"/>
      <c r="AD102" s="159"/>
      <c r="AE102" s="159"/>
    </row>
    <row r="103" spans="1:65" s="2" customFormat="1" ht="22.9" customHeight="1">
      <c r="A103" s="38"/>
      <c r="B103" s="39"/>
      <c r="C103" s="79" t="s">
        <v>519</v>
      </c>
      <c r="D103" s="40"/>
      <c r="E103" s="40"/>
      <c r="F103" s="40"/>
      <c r="G103" s="40"/>
      <c r="H103" s="40"/>
      <c r="I103" s="40"/>
      <c r="J103" s="165">
        <f>BK103</f>
        <v>0</v>
      </c>
      <c r="K103" s="40"/>
      <c r="L103" s="43"/>
      <c r="M103" s="75"/>
      <c r="N103" s="166"/>
      <c r="O103" s="76"/>
      <c r="P103" s="167">
        <f>P104+P105+P271+P274</f>
        <v>0</v>
      </c>
      <c r="Q103" s="76"/>
      <c r="R103" s="167">
        <f>R104+R105+R271+R274</f>
        <v>0</v>
      </c>
      <c r="S103" s="76"/>
      <c r="T103" s="168">
        <f>T104+T105+T271+T274</f>
        <v>0</v>
      </c>
      <c r="U103" s="38"/>
      <c r="V103" s="38"/>
      <c r="W103" s="38"/>
      <c r="X103" s="38"/>
      <c r="Y103" s="38"/>
      <c r="Z103" s="38"/>
      <c r="AA103" s="38"/>
      <c r="AB103" s="38"/>
      <c r="AC103" s="38"/>
      <c r="AD103" s="38"/>
      <c r="AE103" s="38"/>
      <c r="AT103" s="21" t="s">
        <v>71</v>
      </c>
      <c r="AU103" s="21" t="s">
        <v>311</v>
      </c>
      <c r="BK103" s="169">
        <f>BK104+BK105+BK271+BK274</f>
        <v>0</v>
      </c>
    </row>
    <row r="104" spans="1:65" s="12" customFormat="1" ht="25.9" customHeight="1">
      <c r="B104" s="170"/>
      <c r="C104" s="171"/>
      <c r="D104" s="172" t="s">
        <v>71</v>
      </c>
      <c r="E104" s="173" t="s">
        <v>6691</v>
      </c>
      <c r="F104" s="173" t="s">
        <v>6692</v>
      </c>
      <c r="G104" s="171"/>
      <c r="H104" s="171"/>
      <c r="I104" s="174"/>
      <c r="J104" s="175">
        <f>BK104</f>
        <v>0</v>
      </c>
      <c r="K104" s="171"/>
      <c r="L104" s="176"/>
      <c r="M104" s="177"/>
      <c r="N104" s="178"/>
      <c r="O104" s="178"/>
      <c r="P104" s="179">
        <v>0</v>
      </c>
      <c r="Q104" s="178"/>
      <c r="R104" s="179">
        <v>0</v>
      </c>
      <c r="S104" s="178"/>
      <c r="T104" s="180">
        <v>0</v>
      </c>
      <c r="AR104" s="181" t="s">
        <v>79</v>
      </c>
      <c r="AT104" s="182" t="s">
        <v>71</v>
      </c>
      <c r="AU104" s="182" t="s">
        <v>72</v>
      </c>
      <c r="AY104" s="181" t="s">
        <v>525</v>
      </c>
      <c r="BK104" s="183">
        <v>0</v>
      </c>
    </row>
    <row r="105" spans="1:65" s="12" customFormat="1" ht="25.9" customHeight="1">
      <c r="B105" s="170"/>
      <c r="C105" s="171"/>
      <c r="D105" s="172" t="s">
        <v>71</v>
      </c>
      <c r="E105" s="173" t="s">
        <v>2983</v>
      </c>
      <c r="F105" s="173" t="s">
        <v>2984</v>
      </c>
      <c r="G105" s="171"/>
      <c r="H105" s="171"/>
      <c r="I105" s="174"/>
      <c r="J105" s="175">
        <f>BK105</f>
        <v>0</v>
      </c>
      <c r="K105" s="171"/>
      <c r="L105" s="176"/>
      <c r="M105" s="177"/>
      <c r="N105" s="178"/>
      <c r="O105" s="178"/>
      <c r="P105" s="179">
        <f>P106+P126+P142+P156+P218+P227+P235+P236+P250+P257+P264</f>
        <v>0</v>
      </c>
      <c r="Q105" s="178"/>
      <c r="R105" s="179">
        <f>R106+R126+R142+R156+R218+R227+R235+R236+R250+R257+R264</f>
        <v>0</v>
      </c>
      <c r="S105" s="178"/>
      <c r="T105" s="180">
        <f>T106+T126+T142+T156+T218+T227+T235+T236+T250+T257+T264</f>
        <v>0</v>
      </c>
      <c r="AR105" s="181" t="s">
        <v>85</v>
      </c>
      <c r="AT105" s="182" t="s">
        <v>71</v>
      </c>
      <c r="AU105" s="182" t="s">
        <v>72</v>
      </c>
      <c r="AY105" s="181" t="s">
        <v>525</v>
      </c>
      <c r="BK105" s="183">
        <f>BK106+BK126+BK142+BK156+BK218+BK227+BK235+BK236+BK250+BK257+BK264</f>
        <v>0</v>
      </c>
    </row>
    <row r="106" spans="1:65" s="12" customFormat="1" ht="22.9" customHeight="1">
      <c r="B106" s="170"/>
      <c r="C106" s="171"/>
      <c r="D106" s="172" t="s">
        <v>71</v>
      </c>
      <c r="E106" s="184" t="s">
        <v>6693</v>
      </c>
      <c r="F106" s="184" t="s">
        <v>6694</v>
      </c>
      <c r="G106" s="171"/>
      <c r="H106" s="171"/>
      <c r="I106" s="174"/>
      <c r="J106" s="185">
        <f>BK106</f>
        <v>0</v>
      </c>
      <c r="K106" s="171"/>
      <c r="L106" s="176"/>
      <c r="M106" s="177"/>
      <c r="N106" s="178"/>
      <c r="O106" s="178"/>
      <c r="P106" s="179">
        <f>SUM(P107:P125)</f>
        <v>0</v>
      </c>
      <c r="Q106" s="178"/>
      <c r="R106" s="179">
        <f>SUM(R107:R125)</f>
        <v>0</v>
      </c>
      <c r="S106" s="178"/>
      <c r="T106" s="180">
        <f>SUM(T107:T125)</f>
        <v>0</v>
      </c>
      <c r="AR106" s="181" t="s">
        <v>79</v>
      </c>
      <c r="AT106" s="182" t="s">
        <v>71</v>
      </c>
      <c r="AU106" s="182" t="s">
        <v>79</v>
      </c>
      <c r="AY106" s="181" t="s">
        <v>525</v>
      </c>
      <c r="BK106" s="183">
        <f>SUM(BK107:BK125)</f>
        <v>0</v>
      </c>
    </row>
    <row r="107" spans="1:65" s="2" customFormat="1" ht="49.15" customHeight="1">
      <c r="A107" s="38"/>
      <c r="B107" s="39"/>
      <c r="C107" s="186" t="s">
        <v>79</v>
      </c>
      <c r="D107" s="186" t="s">
        <v>533</v>
      </c>
      <c r="E107" s="187" t="s">
        <v>6695</v>
      </c>
      <c r="F107" s="188" t="s">
        <v>6696</v>
      </c>
      <c r="G107" s="189" t="s">
        <v>3392</v>
      </c>
      <c r="H107" s="190">
        <v>1</v>
      </c>
      <c r="I107" s="191"/>
      <c r="J107" s="192">
        <f t="shared" ref="J107:J125" si="0">ROUND(I107*H107,2)</f>
        <v>0</v>
      </c>
      <c r="K107" s="188" t="s">
        <v>19</v>
      </c>
      <c r="L107" s="43"/>
      <c r="M107" s="193" t="s">
        <v>19</v>
      </c>
      <c r="N107" s="194" t="s">
        <v>44</v>
      </c>
      <c r="O107" s="68"/>
      <c r="P107" s="195">
        <f t="shared" ref="P107:P125" si="1">O107*H107</f>
        <v>0</v>
      </c>
      <c r="Q107" s="195">
        <v>0</v>
      </c>
      <c r="R107" s="195">
        <f t="shared" ref="R107:R125" si="2">Q107*H107</f>
        <v>0</v>
      </c>
      <c r="S107" s="195">
        <v>0</v>
      </c>
      <c r="T107" s="196">
        <f t="shared" ref="T107:T125" si="3">S107*H107</f>
        <v>0</v>
      </c>
      <c r="U107" s="38"/>
      <c r="V107" s="38"/>
      <c r="W107" s="38"/>
      <c r="X107" s="38"/>
      <c r="Y107" s="38"/>
      <c r="Z107" s="38"/>
      <c r="AA107" s="38"/>
      <c r="AB107" s="38"/>
      <c r="AC107" s="38"/>
      <c r="AD107" s="38"/>
      <c r="AE107" s="38"/>
      <c r="AR107" s="197" t="s">
        <v>642</v>
      </c>
      <c r="AT107" s="197" t="s">
        <v>533</v>
      </c>
      <c r="AU107" s="197" t="s">
        <v>85</v>
      </c>
      <c r="AY107" s="21" t="s">
        <v>525</v>
      </c>
      <c r="BE107" s="198">
        <f t="shared" ref="BE107:BE125" si="4">IF(N107="základní",J107,0)</f>
        <v>0</v>
      </c>
      <c r="BF107" s="198">
        <f t="shared" ref="BF107:BF125" si="5">IF(N107="snížená",J107,0)</f>
        <v>0</v>
      </c>
      <c r="BG107" s="198">
        <f t="shared" ref="BG107:BG125" si="6">IF(N107="zákl. přenesená",J107,0)</f>
        <v>0</v>
      </c>
      <c r="BH107" s="198">
        <f t="shared" ref="BH107:BH125" si="7">IF(N107="sníž. přenesená",J107,0)</f>
        <v>0</v>
      </c>
      <c r="BI107" s="198">
        <f t="shared" ref="BI107:BI125" si="8">IF(N107="nulová",J107,0)</f>
        <v>0</v>
      </c>
      <c r="BJ107" s="21" t="s">
        <v>85</v>
      </c>
      <c r="BK107" s="198">
        <f t="shared" ref="BK107:BK125" si="9">ROUND(I107*H107,2)</f>
        <v>0</v>
      </c>
      <c r="BL107" s="21" t="s">
        <v>642</v>
      </c>
      <c r="BM107" s="197" t="s">
        <v>6697</v>
      </c>
    </row>
    <row r="108" spans="1:65" s="2" customFormat="1" ht="16.5" customHeight="1">
      <c r="A108" s="38"/>
      <c r="B108" s="39"/>
      <c r="C108" s="186" t="s">
        <v>85</v>
      </c>
      <c r="D108" s="186" t="s">
        <v>533</v>
      </c>
      <c r="E108" s="187" t="s">
        <v>6698</v>
      </c>
      <c r="F108" s="188" t="s">
        <v>6699</v>
      </c>
      <c r="G108" s="189" t="s">
        <v>651</v>
      </c>
      <c r="H108" s="190">
        <v>2</v>
      </c>
      <c r="I108" s="191"/>
      <c r="J108" s="192">
        <f t="shared" si="0"/>
        <v>0</v>
      </c>
      <c r="K108" s="188" t="s">
        <v>19</v>
      </c>
      <c r="L108" s="43"/>
      <c r="M108" s="193" t="s">
        <v>19</v>
      </c>
      <c r="N108" s="194" t="s">
        <v>44</v>
      </c>
      <c r="O108" s="68"/>
      <c r="P108" s="195">
        <f t="shared" si="1"/>
        <v>0</v>
      </c>
      <c r="Q108" s="195">
        <v>0</v>
      </c>
      <c r="R108" s="195">
        <f t="shared" si="2"/>
        <v>0</v>
      </c>
      <c r="S108" s="195">
        <v>0</v>
      </c>
      <c r="T108" s="196">
        <f t="shared" si="3"/>
        <v>0</v>
      </c>
      <c r="U108" s="38"/>
      <c r="V108" s="38"/>
      <c r="W108" s="38"/>
      <c r="X108" s="38"/>
      <c r="Y108" s="38"/>
      <c r="Z108" s="38"/>
      <c r="AA108" s="38"/>
      <c r="AB108" s="38"/>
      <c r="AC108" s="38"/>
      <c r="AD108" s="38"/>
      <c r="AE108" s="38"/>
      <c r="AR108" s="197" t="s">
        <v>642</v>
      </c>
      <c r="AT108" s="197" t="s">
        <v>533</v>
      </c>
      <c r="AU108" s="197" t="s">
        <v>85</v>
      </c>
      <c r="AY108" s="21" t="s">
        <v>525</v>
      </c>
      <c r="BE108" s="198">
        <f t="shared" si="4"/>
        <v>0</v>
      </c>
      <c r="BF108" s="198">
        <f t="shared" si="5"/>
        <v>0</v>
      </c>
      <c r="BG108" s="198">
        <f t="shared" si="6"/>
        <v>0</v>
      </c>
      <c r="BH108" s="198">
        <f t="shared" si="7"/>
        <v>0</v>
      </c>
      <c r="BI108" s="198">
        <f t="shared" si="8"/>
        <v>0</v>
      </c>
      <c r="BJ108" s="21" t="s">
        <v>85</v>
      </c>
      <c r="BK108" s="198">
        <f t="shared" si="9"/>
        <v>0</v>
      </c>
      <c r="BL108" s="21" t="s">
        <v>642</v>
      </c>
      <c r="BM108" s="197" t="s">
        <v>6700</v>
      </c>
    </row>
    <row r="109" spans="1:65" s="2" customFormat="1" ht="24.2" customHeight="1">
      <c r="A109" s="38"/>
      <c r="B109" s="39"/>
      <c r="C109" s="186" t="s">
        <v>573</v>
      </c>
      <c r="D109" s="186" t="s">
        <v>533</v>
      </c>
      <c r="E109" s="187" t="s">
        <v>6701</v>
      </c>
      <c r="F109" s="188" t="s">
        <v>6702</v>
      </c>
      <c r="G109" s="189" t="s">
        <v>651</v>
      </c>
      <c r="H109" s="190">
        <v>1</v>
      </c>
      <c r="I109" s="191"/>
      <c r="J109" s="192">
        <f t="shared" si="0"/>
        <v>0</v>
      </c>
      <c r="K109" s="188" t="s">
        <v>19</v>
      </c>
      <c r="L109" s="43"/>
      <c r="M109" s="193" t="s">
        <v>19</v>
      </c>
      <c r="N109" s="194" t="s">
        <v>44</v>
      </c>
      <c r="O109" s="68"/>
      <c r="P109" s="195">
        <f t="shared" si="1"/>
        <v>0</v>
      </c>
      <c r="Q109" s="195">
        <v>0</v>
      </c>
      <c r="R109" s="195">
        <f t="shared" si="2"/>
        <v>0</v>
      </c>
      <c r="S109" s="195">
        <v>0</v>
      </c>
      <c r="T109" s="196">
        <f t="shared" si="3"/>
        <v>0</v>
      </c>
      <c r="U109" s="38"/>
      <c r="V109" s="38"/>
      <c r="W109" s="38"/>
      <c r="X109" s="38"/>
      <c r="Y109" s="38"/>
      <c r="Z109" s="38"/>
      <c r="AA109" s="38"/>
      <c r="AB109" s="38"/>
      <c r="AC109" s="38"/>
      <c r="AD109" s="38"/>
      <c r="AE109" s="38"/>
      <c r="AR109" s="197" t="s">
        <v>642</v>
      </c>
      <c r="AT109" s="197" t="s">
        <v>533</v>
      </c>
      <c r="AU109" s="197" t="s">
        <v>85</v>
      </c>
      <c r="AY109" s="21" t="s">
        <v>525</v>
      </c>
      <c r="BE109" s="198">
        <f t="shared" si="4"/>
        <v>0</v>
      </c>
      <c r="BF109" s="198">
        <f t="shared" si="5"/>
        <v>0</v>
      </c>
      <c r="BG109" s="198">
        <f t="shared" si="6"/>
        <v>0</v>
      </c>
      <c r="BH109" s="198">
        <f t="shared" si="7"/>
        <v>0</v>
      </c>
      <c r="BI109" s="198">
        <f t="shared" si="8"/>
        <v>0</v>
      </c>
      <c r="BJ109" s="21" t="s">
        <v>85</v>
      </c>
      <c r="BK109" s="198">
        <f t="shared" si="9"/>
        <v>0</v>
      </c>
      <c r="BL109" s="21" t="s">
        <v>642</v>
      </c>
      <c r="BM109" s="197" t="s">
        <v>6703</v>
      </c>
    </row>
    <row r="110" spans="1:65" s="2" customFormat="1" ht="24.2" customHeight="1">
      <c r="A110" s="38"/>
      <c r="B110" s="39"/>
      <c r="C110" s="186" t="s">
        <v>537</v>
      </c>
      <c r="D110" s="186" t="s">
        <v>533</v>
      </c>
      <c r="E110" s="187" t="s">
        <v>6704</v>
      </c>
      <c r="F110" s="188" t="s">
        <v>6702</v>
      </c>
      <c r="G110" s="189" t="s">
        <v>651</v>
      </c>
      <c r="H110" s="190">
        <v>1</v>
      </c>
      <c r="I110" s="191"/>
      <c r="J110" s="192">
        <f t="shared" si="0"/>
        <v>0</v>
      </c>
      <c r="K110" s="188" t="s">
        <v>19</v>
      </c>
      <c r="L110" s="43"/>
      <c r="M110" s="193" t="s">
        <v>19</v>
      </c>
      <c r="N110" s="194" t="s">
        <v>44</v>
      </c>
      <c r="O110" s="68"/>
      <c r="P110" s="195">
        <f t="shared" si="1"/>
        <v>0</v>
      </c>
      <c r="Q110" s="195">
        <v>0</v>
      </c>
      <c r="R110" s="195">
        <f t="shared" si="2"/>
        <v>0</v>
      </c>
      <c r="S110" s="195">
        <v>0</v>
      </c>
      <c r="T110" s="196">
        <f t="shared" si="3"/>
        <v>0</v>
      </c>
      <c r="U110" s="38"/>
      <c r="V110" s="38"/>
      <c r="W110" s="38"/>
      <c r="X110" s="38"/>
      <c r="Y110" s="38"/>
      <c r="Z110" s="38"/>
      <c r="AA110" s="38"/>
      <c r="AB110" s="38"/>
      <c r="AC110" s="38"/>
      <c r="AD110" s="38"/>
      <c r="AE110" s="38"/>
      <c r="AR110" s="197" t="s">
        <v>642</v>
      </c>
      <c r="AT110" s="197" t="s">
        <v>533</v>
      </c>
      <c r="AU110" s="197" t="s">
        <v>85</v>
      </c>
      <c r="AY110" s="21" t="s">
        <v>525</v>
      </c>
      <c r="BE110" s="198">
        <f t="shared" si="4"/>
        <v>0</v>
      </c>
      <c r="BF110" s="198">
        <f t="shared" si="5"/>
        <v>0</v>
      </c>
      <c r="BG110" s="198">
        <f t="shared" si="6"/>
        <v>0</v>
      </c>
      <c r="BH110" s="198">
        <f t="shared" si="7"/>
        <v>0</v>
      </c>
      <c r="BI110" s="198">
        <f t="shared" si="8"/>
        <v>0</v>
      </c>
      <c r="BJ110" s="21" t="s">
        <v>85</v>
      </c>
      <c r="BK110" s="198">
        <f t="shared" si="9"/>
        <v>0</v>
      </c>
      <c r="BL110" s="21" t="s">
        <v>642</v>
      </c>
      <c r="BM110" s="197" t="s">
        <v>6705</v>
      </c>
    </row>
    <row r="111" spans="1:65" s="2" customFormat="1" ht="24.2" customHeight="1">
      <c r="A111" s="38"/>
      <c r="B111" s="39"/>
      <c r="C111" s="186" t="s">
        <v>646</v>
      </c>
      <c r="D111" s="186" t="s">
        <v>533</v>
      </c>
      <c r="E111" s="187" t="s">
        <v>6706</v>
      </c>
      <c r="F111" s="188" t="s">
        <v>6702</v>
      </c>
      <c r="G111" s="189" t="s">
        <v>651</v>
      </c>
      <c r="H111" s="190">
        <v>1</v>
      </c>
      <c r="I111" s="191"/>
      <c r="J111" s="192">
        <f t="shared" si="0"/>
        <v>0</v>
      </c>
      <c r="K111" s="188" t="s">
        <v>19</v>
      </c>
      <c r="L111" s="43"/>
      <c r="M111" s="193" t="s">
        <v>19</v>
      </c>
      <c r="N111" s="194" t="s">
        <v>44</v>
      </c>
      <c r="O111" s="68"/>
      <c r="P111" s="195">
        <f t="shared" si="1"/>
        <v>0</v>
      </c>
      <c r="Q111" s="195">
        <v>0</v>
      </c>
      <c r="R111" s="195">
        <f t="shared" si="2"/>
        <v>0</v>
      </c>
      <c r="S111" s="195">
        <v>0</v>
      </c>
      <c r="T111" s="196">
        <f t="shared" si="3"/>
        <v>0</v>
      </c>
      <c r="U111" s="38"/>
      <c r="V111" s="38"/>
      <c r="W111" s="38"/>
      <c r="X111" s="38"/>
      <c r="Y111" s="38"/>
      <c r="Z111" s="38"/>
      <c r="AA111" s="38"/>
      <c r="AB111" s="38"/>
      <c r="AC111" s="38"/>
      <c r="AD111" s="38"/>
      <c r="AE111" s="38"/>
      <c r="AR111" s="197" t="s">
        <v>642</v>
      </c>
      <c r="AT111" s="197" t="s">
        <v>533</v>
      </c>
      <c r="AU111" s="197" t="s">
        <v>85</v>
      </c>
      <c r="AY111" s="21" t="s">
        <v>525</v>
      </c>
      <c r="BE111" s="198">
        <f t="shared" si="4"/>
        <v>0</v>
      </c>
      <c r="BF111" s="198">
        <f t="shared" si="5"/>
        <v>0</v>
      </c>
      <c r="BG111" s="198">
        <f t="shared" si="6"/>
        <v>0</v>
      </c>
      <c r="BH111" s="198">
        <f t="shared" si="7"/>
        <v>0</v>
      </c>
      <c r="BI111" s="198">
        <f t="shared" si="8"/>
        <v>0</v>
      </c>
      <c r="BJ111" s="21" t="s">
        <v>85</v>
      </c>
      <c r="BK111" s="198">
        <f t="shared" si="9"/>
        <v>0</v>
      </c>
      <c r="BL111" s="21" t="s">
        <v>642</v>
      </c>
      <c r="BM111" s="197" t="s">
        <v>6707</v>
      </c>
    </row>
    <row r="112" spans="1:65" s="2" customFormat="1" ht="24.2" customHeight="1">
      <c r="A112" s="38"/>
      <c r="B112" s="39"/>
      <c r="C112" s="186" t="s">
        <v>645</v>
      </c>
      <c r="D112" s="186" t="s">
        <v>533</v>
      </c>
      <c r="E112" s="187" t="s">
        <v>6708</v>
      </c>
      <c r="F112" s="188" t="s">
        <v>6709</v>
      </c>
      <c r="G112" s="189" t="s">
        <v>651</v>
      </c>
      <c r="H112" s="190">
        <v>1</v>
      </c>
      <c r="I112" s="191"/>
      <c r="J112" s="192">
        <f t="shared" si="0"/>
        <v>0</v>
      </c>
      <c r="K112" s="188" t="s">
        <v>19</v>
      </c>
      <c r="L112" s="43"/>
      <c r="M112" s="193" t="s">
        <v>19</v>
      </c>
      <c r="N112" s="194" t="s">
        <v>44</v>
      </c>
      <c r="O112" s="68"/>
      <c r="P112" s="195">
        <f t="shared" si="1"/>
        <v>0</v>
      </c>
      <c r="Q112" s="195">
        <v>0</v>
      </c>
      <c r="R112" s="195">
        <f t="shared" si="2"/>
        <v>0</v>
      </c>
      <c r="S112" s="195">
        <v>0</v>
      </c>
      <c r="T112" s="196">
        <f t="shared" si="3"/>
        <v>0</v>
      </c>
      <c r="U112" s="38"/>
      <c r="V112" s="38"/>
      <c r="W112" s="38"/>
      <c r="X112" s="38"/>
      <c r="Y112" s="38"/>
      <c r="Z112" s="38"/>
      <c r="AA112" s="38"/>
      <c r="AB112" s="38"/>
      <c r="AC112" s="38"/>
      <c r="AD112" s="38"/>
      <c r="AE112" s="38"/>
      <c r="AR112" s="197" t="s">
        <v>642</v>
      </c>
      <c r="AT112" s="197" t="s">
        <v>533</v>
      </c>
      <c r="AU112" s="197" t="s">
        <v>85</v>
      </c>
      <c r="AY112" s="21" t="s">
        <v>525</v>
      </c>
      <c r="BE112" s="198">
        <f t="shared" si="4"/>
        <v>0</v>
      </c>
      <c r="BF112" s="198">
        <f t="shared" si="5"/>
        <v>0</v>
      </c>
      <c r="BG112" s="198">
        <f t="shared" si="6"/>
        <v>0</v>
      </c>
      <c r="BH112" s="198">
        <f t="shared" si="7"/>
        <v>0</v>
      </c>
      <c r="BI112" s="198">
        <f t="shared" si="8"/>
        <v>0</v>
      </c>
      <c r="BJ112" s="21" t="s">
        <v>85</v>
      </c>
      <c r="BK112" s="198">
        <f t="shared" si="9"/>
        <v>0</v>
      </c>
      <c r="BL112" s="21" t="s">
        <v>642</v>
      </c>
      <c r="BM112" s="197" t="s">
        <v>6710</v>
      </c>
    </row>
    <row r="113" spans="1:65" s="2" customFormat="1" ht="16.5" customHeight="1">
      <c r="A113" s="38"/>
      <c r="B113" s="39"/>
      <c r="C113" s="186" t="s">
        <v>671</v>
      </c>
      <c r="D113" s="186" t="s">
        <v>533</v>
      </c>
      <c r="E113" s="187" t="s">
        <v>6711</v>
      </c>
      <c r="F113" s="188" t="s">
        <v>6712</v>
      </c>
      <c r="G113" s="189" t="s">
        <v>651</v>
      </c>
      <c r="H113" s="190">
        <v>2</v>
      </c>
      <c r="I113" s="191"/>
      <c r="J113" s="192">
        <f t="shared" si="0"/>
        <v>0</v>
      </c>
      <c r="K113" s="188" t="s">
        <v>19</v>
      </c>
      <c r="L113" s="43"/>
      <c r="M113" s="193" t="s">
        <v>19</v>
      </c>
      <c r="N113" s="194" t="s">
        <v>44</v>
      </c>
      <c r="O113" s="68"/>
      <c r="P113" s="195">
        <f t="shared" si="1"/>
        <v>0</v>
      </c>
      <c r="Q113" s="195">
        <v>0</v>
      </c>
      <c r="R113" s="195">
        <f t="shared" si="2"/>
        <v>0</v>
      </c>
      <c r="S113" s="195">
        <v>0</v>
      </c>
      <c r="T113" s="196">
        <f t="shared" si="3"/>
        <v>0</v>
      </c>
      <c r="U113" s="38"/>
      <c r="V113" s="38"/>
      <c r="W113" s="38"/>
      <c r="X113" s="38"/>
      <c r="Y113" s="38"/>
      <c r="Z113" s="38"/>
      <c r="AA113" s="38"/>
      <c r="AB113" s="38"/>
      <c r="AC113" s="38"/>
      <c r="AD113" s="38"/>
      <c r="AE113" s="38"/>
      <c r="AR113" s="197" t="s">
        <v>642</v>
      </c>
      <c r="AT113" s="197" t="s">
        <v>533</v>
      </c>
      <c r="AU113" s="197" t="s">
        <v>85</v>
      </c>
      <c r="AY113" s="21" t="s">
        <v>525</v>
      </c>
      <c r="BE113" s="198">
        <f t="shared" si="4"/>
        <v>0</v>
      </c>
      <c r="BF113" s="198">
        <f t="shared" si="5"/>
        <v>0</v>
      </c>
      <c r="BG113" s="198">
        <f t="shared" si="6"/>
        <v>0</v>
      </c>
      <c r="BH113" s="198">
        <f t="shared" si="7"/>
        <v>0</v>
      </c>
      <c r="BI113" s="198">
        <f t="shared" si="8"/>
        <v>0</v>
      </c>
      <c r="BJ113" s="21" t="s">
        <v>85</v>
      </c>
      <c r="BK113" s="198">
        <f t="shared" si="9"/>
        <v>0</v>
      </c>
      <c r="BL113" s="21" t="s">
        <v>642</v>
      </c>
      <c r="BM113" s="197" t="s">
        <v>6713</v>
      </c>
    </row>
    <row r="114" spans="1:65" s="2" customFormat="1" ht="16.5" customHeight="1">
      <c r="A114" s="38"/>
      <c r="B114" s="39"/>
      <c r="C114" s="186" t="s">
        <v>674</v>
      </c>
      <c r="D114" s="186" t="s">
        <v>533</v>
      </c>
      <c r="E114" s="187" t="s">
        <v>6714</v>
      </c>
      <c r="F114" s="188" t="s">
        <v>6715</v>
      </c>
      <c r="G114" s="189" t="s">
        <v>651</v>
      </c>
      <c r="H114" s="190">
        <v>7</v>
      </c>
      <c r="I114" s="191"/>
      <c r="J114" s="192">
        <f t="shared" si="0"/>
        <v>0</v>
      </c>
      <c r="K114" s="188" t="s">
        <v>19</v>
      </c>
      <c r="L114" s="43"/>
      <c r="M114" s="193" t="s">
        <v>19</v>
      </c>
      <c r="N114" s="194" t="s">
        <v>44</v>
      </c>
      <c r="O114" s="68"/>
      <c r="P114" s="195">
        <f t="shared" si="1"/>
        <v>0</v>
      </c>
      <c r="Q114" s="195">
        <v>0</v>
      </c>
      <c r="R114" s="195">
        <f t="shared" si="2"/>
        <v>0</v>
      </c>
      <c r="S114" s="195">
        <v>0</v>
      </c>
      <c r="T114" s="196">
        <f t="shared" si="3"/>
        <v>0</v>
      </c>
      <c r="U114" s="38"/>
      <c r="V114" s="38"/>
      <c r="W114" s="38"/>
      <c r="X114" s="38"/>
      <c r="Y114" s="38"/>
      <c r="Z114" s="38"/>
      <c r="AA114" s="38"/>
      <c r="AB114" s="38"/>
      <c r="AC114" s="38"/>
      <c r="AD114" s="38"/>
      <c r="AE114" s="38"/>
      <c r="AR114" s="197" t="s">
        <v>642</v>
      </c>
      <c r="AT114" s="197" t="s">
        <v>533</v>
      </c>
      <c r="AU114" s="197" t="s">
        <v>85</v>
      </c>
      <c r="AY114" s="21" t="s">
        <v>525</v>
      </c>
      <c r="BE114" s="198">
        <f t="shared" si="4"/>
        <v>0</v>
      </c>
      <c r="BF114" s="198">
        <f t="shared" si="5"/>
        <v>0</v>
      </c>
      <c r="BG114" s="198">
        <f t="shared" si="6"/>
        <v>0</v>
      </c>
      <c r="BH114" s="198">
        <f t="shared" si="7"/>
        <v>0</v>
      </c>
      <c r="BI114" s="198">
        <f t="shared" si="8"/>
        <v>0</v>
      </c>
      <c r="BJ114" s="21" t="s">
        <v>85</v>
      </c>
      <c r="BK114" s="198">
        <f t="shared" si="9"/>
        <v>0</v>
      </c>
      <c r="BL114" s="21" t="s">
        <v>642</v>
      </c>
      <c r="BM114" s="197" t="s">
        <v>6716</v>
      </c>
    </row>
    <row r="115" spans="1:65" s="2" customFormat="1" ht="16.5" customHeight="1">
      <c r="A115" s="38"/>
      <c r="B115" s="39"/>
      <c r="C115" s="186" t="s">
        <v>681</v>
      </c>
      <c r="D115" s="186" t="s">
        <v>533</v>
      </c>
      <c r="E115" s="187" t="s">
        <v>6717</v>
      </c>
      <c r="F115" s="188" t="s">
        <v>6718</v>
      </c>
      <c r="G115" s="189" t="s">
        <v>651</v>
      </c>
      <c r="H115" s="190">
        <v>6</v>
      </c>
      <c r="I115" s="191"/>
      <c r="J115" s="192">
        <f t="shared" si="0"/>
        <v>0</v>
      </c>
      <c r="K115" s="188" t="s">
        <v>19</v>
      </c>
      <c r="L115" s="43"/>
      <c r="M115" s="193" t="s">
        <v>19</v>
      </c>
      <c r="N115" s="194" t="s">
        <v>44</v>
      </c>
      <c r="O115" s="68"/>
      <c r="P115" s="195">
        <f t="shared" si="1"/>
        <v>0</v>
      </c>
      <c r="Q115" s="195">
        <v>0</v>
      </c>
      <c r="R115" s="195">
        <f t="shared" si="2"/>
        <v>0</v>
      </c>
      <c r="S115" s="195">
        <v>0</v>
      </c>
      <c r="T115" s="196">
        <f t="shared" si="3"/>
        <v>0</v>
      </c>
      <c r="U115" s="38"/>
      <c r="V115" s="38"/>
      <c r="W115" s="38"/>
      <c r="X115" s="38"/>
      <c r="Y115" s="38"/>
      <c r="Z115" s="38"/>
      <c r="AA115" s="38"/>
      <c r="AB115" s="38"/>
      <c r="AC115" s="38"/>
      <c r="AD115" s="38"/>
      <c r="AE115" s="38"/>
      <c r="AR115" s="197" t="s">
        <v>642</v>
      </c>
      <c r="AT115" s="197" t="s">
        <v>533</v>
      </c>
      <c r="AU115" s="197" t="s">
        <v>85</v>
      </c>
      <c r="AY115" s="21" t="s">
        <v>525</v>
      </c>
      <c r="BE115" s="198">
        <f t="shared" si="4"/>
        <v>0</v>
      </c>
      <c r="BF115" s="198">
        <f t="shared" si="5"/>
        <v>0</v>
      </c>
      <c r="BG115" s="198">
        <f t="shared" si="6"/>
        <v>0</v>
      </c>
      <c r="BH115" s="198">
        <f t="shared" si="7"/>
        <v>0</v>
      </c>
      <c r="BI115" s="198">
        <f t="shared" si="8"/>
        <v>0</v>
      </c>
      <c r="BJ115" s="21" t="s">
        <v>85</v>
      </c>
      <c r="BK115" s="198">
        <f t="shared" si="9"/>
        <v>0</v>
      </c>
      <c r="BL115" s="21" t="s">
        <v>642</v>
      </c>
      <c r="BM115" s="197" t="s">
        <v>6719</v>
      </c>
    </row>
    <row r="116" spans="1:65" s="2" customFormat="1" ht="16.5" customHeight="1">
      <c r="A116" s="38"/>
      <c r="B116" s="39"/>
      <c r="C116" s="186" t="s">
        <v>443</v>
      </c>
      <c r="D116" s="186" t="s">
        <v>533</v>
      </c>
      <c r="E116" s="187" t="s">
        <v>6720</v>
      </c>
      <c r="F116" s="188" t="s">
        <v>6721</v>
      </c>
      <c r="G116" s="189" t="s">
        <v>651</v>
      </c>
      <c r="H116" s="190">
        <v>11</v>
      </c>
      <c r="I116" s="191"/>
      <c r="J116" s="192">
        <f t="shared" si="0"/>
        <v>0</v>
      </c>
      <c r="K116" s="188" t="s">
        <v>19</v>
      </c>
      <c r="L116" s="43"/>
      <c r="M116" s="193" t="s">
        <v>19</v>
      </c>
      <c r="N116" s="194" t="s">
        <v>44</v>
      </c>
      <c r="O116" s="68"/>
      <c r="P116" s="195">
        <f t="shared" si="1"/>
        <v>0</v>
      </c>
      <c r="Q116" s="195">
        <v>0</v>
      </c>
      <c r="R116" s="195">
        <f t="shared" si="2"/>
        <v>0</v>
      </c>
      <c r="S116" s="195">
        <v>0</v>
      </c>
      <c r="T116" s="196">
        <f t="shared" si="3"/>
        <v>0</v>
      </c>
      <c r="U116" s="38"/>
      <c r="V116" s="38"/>
      <c r="W116" s="38"/>
      <c r="X116" s="38"/>
      <c r="Y116" s="38"/>
      <c r="Z116" s="38"/>
      <c r="AA116" s="38"/>
      <c r="AB116" s="38"/>
      <c r="AC116" s="38"/>
      <c r="AD116" s="38"/>
      <c r="AE116" s="38"/>
      <c r="AR116" s="197" t="s">
        <v>642</v>
      </c>
      <c r="AT116" s="197" t="s">
        <v>533</v>
      </c>
      <c r="AU116" s="197" t="s">
        <v>85</v>
      </c>
      <c r="AY116" s="21" t="s">
        <v>525</v>
      </c>
      <c r="BE116" s="198">
        <f t="shared" si="4"/>
        <v>0</v>
      </c>
      <c r="BF116" s="198">
        <f t="shared" si="5"/>
        <v>0</v>
      </c>
      <c r="BG116" s="198">
        <f t="shared" si="6"/>
        <v>0</v>
      </c>
      <c r="BH116" s="198">
        <f t="shared" si="7"/>
        <v>0</v>
      </c>
      <c r="BI116" s="198">
        <f t="shared" si="8"/>
        <v>0</v>
      </c>
      <c r="BJ116" s="21" t="s">
        <v>85</v>
      </c>
      <c r="BK116" s="198">
        <f t="shared" si="9"/>
        <v>0</v>
      </c>
      <c r="BL116" s="21" t="s">
        <v>642</v>
      </c>
      <c r="BM116" s="197" t="s">
        <v>6722</v>
      </c>
    </row>
    <row r="117" spans="1:65" s="2" customFormat="1" ht="16.5" customHeight="1">
      <c r="A117" s="38"/>
      <c r="B117" s="39"/>
      <c r="C117" s="186" t="s">
        <v>696</v>
      </c>
      <c r="D117" s="186" t="s">
        <v>533</v>
      </c>
      <c r="E117" s="187" t="s">
        <v>6723</v>
      </c>
      <c r="F117" s="188" t="s">
        <v>6724</v>
      </c>
      <c r="G117" s="189" t="s">
        <v>128</v>
      </c>
      <c r="H117" s="190">
        <v>20</v>
      </c>
      <c r="I117" s="191"/>
      <c r="J117" s="192">
        <f t="shared" si="0"/>
        <v>0</v>
      </c>
      <c r="K117" s="188" t="s">
        <v>19</v>
      </c>
      <c r="L117" s="43"/>
      <c r="M117" s="193" t="s">
        <v>19</v>
      </c>
      <c r="N117" s="194" t="s">
        <v>44</v>
      </c>
      <c r="O117" s="68"/>
      <c r="P117" s="195">
        <f t="shared" si="1"/>
        <v>0</v>
      </c>
      <c r="Q117" s="195">
        <v>0</v>
      </c>
      <c r="R117" s="195">
        <f t="shared" si="2"/>
        <v>0</v>
      </c>
      <c r="S117" s="195">
        <v>0</v>
      </c>
      <c r="T117" s="196">
        <f t="shared" si="3"/>
        <v>0</v>
      </c>
      <c r="U117" s="38"/>
      <c r="V117" s="38"/>
      <c r="W117" s="38"/>
      <c r="X117" s="38"/>
      <c r="Y117" s="38"/>
      <c r="Z117" s="38"/>
      <c r="AA117" s="38"/>
      <c r="AB117" s="38"/>
      <c r="AC117" s="38"/>
      <c r="AD117" s="38"/>
      <c r="AE117" s="38"/>
      <c r="AR117" s="197" t="s">
        <v>642</v>
      </c>
      <c r="AT117" s="197" t="s">
        <v>533</v>
      </c>
      <c r="AU117" s="197" t="s">
        <v>85</v>
      </c>
      <c r="AY117" s="21" t="s">
        <v>525</v>
      </c>
      <c r="BE117" s="198">
        <f t="shared" si="4"/>
        <v>0</v>
      </c>
      <c r="BF117" s="198">
        <f t="shared" si="5"/>
        <v>0</v>
      </c>
      <c r="BG117" s="198">
        <f t="shared" si="6"/>
        <v>0</v>
      </c>
      <c r="BH117" s="198">
        <f t="shared" si="7"/>
        <v>0</v>
      </c>
      <c r="BI117" s="198">
        <f t="shared" si="8"/>
        <v>0</v>
      </c>
      <c r="BJ117" s="21" t="s">
        <v>85</v>
      </c>
      <c r="BK117" s="198">
        <f t="shared" si="9"/>
        <v>0</v>
      </c>
      <c r="BL117" s="21" t="s">
        <v>642</v>
      </c>
      <c r="BM117" s="197" t="s">
        <v>6725</v>
      </c>
    </row>
    <row r="118" spans="1:65" s="2" customFormat="1" ht="33" customHeight="1">
      <c r="A118" s="38"/>
      <c r="B118" s="39"/>
      <c r="C118" s="186" t="s">
        <v>8</v>
      </c>
      <c r="D118" s="186" t="s">
        <v>533</v>
      </c>
      <c r="E118" s="187" t="s">
        <v>6726</v>
      </c>
      <c r="F118" s="188" t="s">
        <v>6727</v>
      </c>
      <c r="G118" s="189" t="s">
        <v>651</v>
      </c>
      <c r="H118" s="190">
        <v>2</v>
      </c>
      <c r="I118" s="191"/>
      <c r="J118" s="192">
        <f t="shared" si="0"/>
        <v>0</v>
      </c>
      <c r="K118" s="188" t="s">
        <v>19</v>
      </c>
      <c r="L118" s="43"/>
      <c r="M118" s="193" t="s">
        <v>19</v>
      </c>
      <c r="N118" s="194" t="s">
        <v>44</v>
      </c>
      <c r="O118" s="68"/>
      <c r="P118" s="195">
        <f t="shared" si="1"/>
        <v>0</v>
      </c>
      <c r="Q118" s="195">
        <v>0</v>
      </c>
      <c r="R118" s="195">
        <f t="shared" si="2"/>
        <v>0</v>
      </c>
      <c r="S118" s="195">
        <v>0</v>
      </c>
      <c r="T118" s="196">
        <f t="shared" si="3"/>
        <v>0</v>
      </c>
      <c r="U118" s="38"/>
      <c r="V118" s="38"/>
      <c r="W118" s="38"/>
      <c r="X118" s="38"/>
      <c r="Y118" s="38"/>
      <c r="Z118" s="38"/>
      <c r="AA118" s="38"/>
      <c r="AB118" s="38"/>
      <c r="AC118" s="38"/>
      <c r="AD118" s="38"/>
      <c r="AE118" s="38"/>
      <c r="AR118" s="197" t="s">
        <v>642</v>
      </c>
      <c r="AT118" s="197" t="s">
        <v>533</v>
      </c>
      <c r="AU118" s="197" t="s">
        <v>85</v>
      </c>
      <c r="AY118" s="21" t="s">
        <v>525</v>
      </c>
      <c r="BE118" s="198">
        <f t="shared" si="4"/>
        <v>0</v>
      </c>
      <c r="BF118" s="198">
        <f t="shared" si="5"/>
        <v>0</v>
      </c>
      <c r="BG118" s="198">
        <f t="shared" si="6"/>
        <v>0</v>
      </c>
      <c r="BH118" s="198">
        <f t="shared" si="7"/>
        <v>0</v>
      </c>
      <c r="BI118" s="198">
        <f t="shared" si="8"/>
        <v>0</v>
      </c>
      <c r="BJ118" s="21" t="s">
        <v>85</v>
      </c>
      <c r="BK118" s="198">
        <f t="shared" si="9"/>
        <v>0</v>
      </c>
      <c r="BL118" s="21" t="s">
        <v>642</v>
      </c>
      <c r="BM118" s="197" t="s">
        <v>6728</v>
      </c>
    </row>
    <row r="119" spans="1:65" s="2" customFormat="1" ht="16.5" customHeight="1">
      <c r="A119" s="38"/>
      <c r="B119" s="39"/>
      <c r="C119" s="186" t="s">
        <v>710</v>
      </c>
      <c r="D119" s="186" t="s">
        <v>533</v>
      </c>
      <c r="E119" s="187" t="s">
        <v>6729</v>
      </c>
      <c r="F119" s="188" t="s">
        <v>6730</v>
      </c>
      <c r="G119" s="189" t="s">
        <v>128</v>
      </c>
      <c r="H119" s="190">
        <v>30</v>
      </c>
      <c r="I119" s="191"/>
      <c r="J119" s="192">
        <f t="shared" si="0"/>
        <v>0</v>
      </c>
      <c r="K119" s="188" t="s">
        <v>19</v>
      </c>
      <c r="L119" s="43"/>
      <c r="M119" s="193" t="s">
        <v>19</v>
      </c>
      <c r="N119" s="194" t="s">
        <v>44</v>
      </c>
      <c r="O119" s="68"/>
      <c r="P119" s="195">
        <f t="shared" si="1"/>
        <v>0</v>
      </c>
      <c r="Q119" s="195">
        <v>0</v>
      </c>
      <c r="R119" s="195">
        <f t="shared" si="2"/>
        <v>0</v>
      </c>
      <c r="S119" s="195">
        <v>0</v>
      </c>
      <c r="T119" s="196">
        <f t="shared" si="3"/>
        <v>0</v>
      </c>
      <c r="U119" s="38"/>
      <c r="V119" s="38"/>
      <c r="W119" s="38"/>
      <c r="X119" s="38"/>
      <c r="Y119" s="38"/>
      <c r="Z119" s="38"/>
      <c r="AA119" s="38"/>
      <c r="AB119" s="38"/>
      <c r="AC119" s="38"/>
      <c r="AD119" s="38"/>
      <c r="AE119" s="38"/>
      <c r="AR119" s="197" t="s">
        <v>642</v>
      </c>
      <c r="AT119" s="197" t="s">
        <v>533</v>
      </c>
      <c r="AU119" s="197" t="s">
        <v>85</v>
      </c>
      <c r="AY119" s="21" t="s">
        <v>525</v>
      </c>
      <c r="BE119" s="198">
        <f t="shared" si="4"/>
        <v>0</v>
      </c>
      <c r="BF119" s="198">
        <f t="shared" si="5"/>
        <v>0</v>
      </c>
      <c r="BG119" s="198">
        <f t="shared" si="6"/>
        <v>0</v>
      </c>
      <c r="BH119" s="198">
        <f t="shared" si="7"/>
        <v>0</v>
      </c>
      <c r="BI119" s="198">
        <f t="shared" si="8"/>
        <v>0</v>
      </c>
      <c r="BJ119" s="21" t="s">
        <v>85</v>
      </c>
      <c r="BK119" s="198">
        <f t="shared" si="9"/>
        <v>0</v>
      </c>
      <c r="BL119" s="21" t="s">
        <v>642</v>
      </c>
      <c r="BM119" s="197" t="s">
        <v>6731</v>
      </c>
    </row>
    <row r="120" spans="1:65" s="2" customFormat="1" ht="16.5" customHeight="1">
      <c r="A120" s="38"/>
      <c r="B120" s="39"/>
      <c r="C120" s="186" t="s">
        <v>722</v>
      </c>
      <c r="D120" s="186" t="s">
        <v>533</v>
      </c>
      <c r="E120" s="187" t="s">
        <v>6732</v>
      </c>
      <c r="F120" s="188" t="s">
        <v>6733</v>
      </c>
      <c r="G120" s="189" t="s">
        <v>128</v>
      </c>
      <c r="H120" s="190">
        <v>15</v>
      </c>
      <c r="I120" s="191"/>
      <c r="J120" s="192">
        <f t="shared" si="0"/>
        <v>0</v>
      </c>
      <c r="K120" s="188" t="s">
        <v>19</v>
      </c>
      <c r="L120" s="43"/>
      <c r="M120" s="193" t="s">
        <v>19</v>
      </c>
      <c r="N120" s="194" t="s">
        <v>44</v>
      </c>
      <c r="O120" s="68"/>
      <c r="P120" s="195">
        <f t="shared" si="1"/>
        <v>0</v>
      </c>
      <c r="Q120" s="195">
        <v>0</v>
      </c>
      <c r="R120" s="195">
        <f t="shared" si="2"/>
        <v>0</v>
      </c>
      <c r="S120" s="195">
        <v>0</v>
      </c>
      <c r="T120" s="196">
        <f t="shared" si="3"/>
        <v>0</v>
      </c>
      <c r="U120" s="38"/>
      <c r="V120" s="38"/>
      <c r="W120" s="38"/>
      <c r="X120" s="38"/>
      <c r="Y120" s="38"/>
      <c r="Z120" s="38"/>
      <c r="AA120" s="38"/>
      <c r="AB120" s="38"/>
      <c r="AC120" s="38"/>
      <c r="AD120" s="38"/>
      <c r="AE120" s="38"/>
      <c r="AR120" s="197" t="s">
        <v>642</v>
      </c>
      <c r="AT120" s="197" t="s">
        <v>533</v>
      </c>
      <c r="AU120" s="197" t="s">
        <v>85</v>
      </c>
      <c r="AY120" s="21" t="s">
        <v>525</v>
      </c>
      <c r="BE120" s="198">
        <f t="shared" si="4"/>
        <v>0</v>
      </c>
      <c r="BF120" s="198">
        <f t="shared" si="5"/>
        <v>0</v>
      </c>
      <c r="BG120" s="198">
        <f t="shared" si="6"/>
        <v>0</v>
      </c>
      <c r="BH120" s="198">
        <f t="shared" si="7"/>
        <v>0</v>
      </c>
      <c r="BI120" s="198">
        <f t="shared" si="8"/>
        <v>0</v>
      </c>
      <c r="BJ120" s="21" t="s">
        <v>85</v>
      </c>
      <c r="BK120" s="198">
        <f t="shared" si="9"/>
        <v>0</v>
      </c>
      <c r="BL120" s="21" t="s">
        <v>642</v>
      </c>
      <c r="BM120" s="197" t="s">
        <v>6734</v>
      </c>
    </row>
    <row r="121" spans="1:65" s="2" customFormat="1" ht="16.5" customHeight="1">
      <c r="A121" s="38"/>
      <c r="B121" s="39"/>
      <c r="C121" s="186" t="s">
        <v>728</v>
      </c>
      <c r="D121" s="186" t="s">
        <v>533</v>
      </c>
      <c r="E121" s="187" t="s">
        <v>6735</v>
      </c>
      <c r="F121" s="188" t="s">
        <v>6736</v>
      </c>
      <c r="G121" s="189" t="s">
        <v>128</v>
      </c>
      <c r="H121" s="190">
        <v>15</v>
      </c>
      <c r="I121" s="191"/>
      <c r="J121" s="192">
        <f t="shared" si="0"/>
        <v>0</v>
      </c>
      <c r="K121" s="188" t="s">
        <v>19</v>
      </c>
      <c r="L121" s="43"/>
      <c r="M121" s="193" t="s">
        <v>19</v>
      </c>
      <c r="N121" s="194" t="s">
        <v>44</v>
      </c>
      <c r="O121" s="68"/>
      <c r="P121" s="195">
        <f t="shared" si="1"/>
        <v>0</v>
      </c>
      <c r="Q121" s="195">
        <v>0</v>
      </c>
      <c r="R121" s="195">
        <f t="shared" si="2"/>
        <v>0</v>
      </c>
      <c r="S121" s="195">
        <v>0</v>
      </c>
      <c r="T121" s="196">
        <f t="shared" si="3"/>
        <v>0</v>
      </c>
      <c r="U121" s="38"/>
      <c r="V121" s="38"/>
      <c r="W121" s="38"/>
      <c r="X121" s="38"/>
      <c r="Y121" s="38"/>
      <c r="Z121" s="38"/>
      <c r="AA121" s="38"/>
      <c r="AB121" s="38"/>
      <c r="AC121" s="38"/>
      <c r="AD121" s="38"/>
      <c r="AE121" s="38"/>
      <c r="AR121" s="197" t="s">
        <v>642</v>
      </c>
      <c r="AT121" s="197" t="s">
        <v>533</v>
      </c>
      <c r="AU121" s="197" t="s">
        <v>85</v>
      </c>
      <c r="AY121" s="21" t="s">
        <v>525</v>
      </c>
      <c r="BE121" s="198">
        <f t="shared" si="4"/>
        <v>0</v>
      </c>
      <c r="BF121" s="198">
        <f t="shared" si="5"/>
        <v>0</v>
      </c>
      <c r="BG121" s="198">
        <f t="shared" si="6"/>
        <v>0</v>
      </c>
      <c r="BH121" s="198">
        <f t="shared" si="7"/>
        <v>0</v>
      </c>
      <c r="BI121" s="198">
        <f t="shared" si="8"/>
        <v>0</v>
      </c>
      <c r="BJ121" s="21" t="s">
        <v>85</v>
      </c>
      <c r="BK121" s="198">
        <f t="shared" si="9"/>
        <v>0</v>
      </c>
      <c r="BL121" s="21" t="s">
        <v>642</v>
      </c>
      <c r="BM121" s="197" t="s">
        <v>6737</v>
      </c>
    </row>
    <row r="122" spans="1:65" s="2" customFormat="1" ht="16.5" customHeight="1">
      <c r="A122" s="38"/>
      <c r="B122" s="39"/>
      <c r="C122" s="186" t="s">
        <v>642</v>
      </c>
      <c r="D122" s="186" t="s">
        <v>533</v>
      </c>
      <c r="E122" s="187" t="s">
        <v>6738</v>
      </c>
      <c r="F122" s="188" t="s">
        <v>6739</v>
      </c>
      <c r="G122" s="189" t="s">
        <v>128</v>
      </c>
      <c r="H122" s="190">
        <v>7</v>
      </c>
      <c r="I122" s="191"/>
      <c r="J122" s="192">
        <f t="shared" si="0"/>
        <v>0</v>
      </c>
      <c r="K122" s="188" t="s">
        <v>19</v>
      </c>
      <c r="L122" s="43"/>
      <c r="M122" s="193" t="s">
        <v>19</v>
      </c>
      <c r="N122" s="194" t="s">
        <v>44</v>
      </c>
      <c r="O122" s="68"/>
      <c r="P122" s="195">
        <f t="shared" si="1"/>
        <v>0</v>
      </c>
      <c r="Q122" s="195">
        <v>0</v>
      </c>
      <c r="R122" s="195">
        <f t="shared" si="2"/>
        <v>0</v>
      </c>
      <c r="S122" s="195">
        <v>0</v>
      </c>
      <c r="T122" s="196">
        <f t="shared" si="3"/>
        <v>0</v>
      </c>
      <c r="U122" s="38"/>
      <c r="V122" s="38"/>
      <c r="W122" s="38"/>
      <c r="X122" s="38"/>
      <c r="Y122" s="38"/>
      <c r="Z122" s="38"/>
      <c r="AA122" s="38"/>
      <c r="AB122" s="38"/>
      <c r="AC122" s="38"/>
      <c r="AD122" s="38"/>
      <c r="AE122" s="38"/>
      <c r="AR122" s="197" t="s">
        <v>642</v>
      </c>
      <c r="AT122" s="197" t="s">
        <v>533</v>
      </c>
      <c r="AU122" s="197" t="s">
        <v>85</v>
      </c>
      <c r="AY122" s="21" t="s">
        <v>525</v>
      </c>
      <c r="BE122" s="198">
        <f t="shared" si="4"/>
        <v>0</v>
      </c>
      <c r="BF122" s="198">
        <f t="shared" si="5"/>
        <v>0</v>
      </c>
      <c r="BG122" s="198">
        <f t="shared" si="6"/>
        <v>0</v>
      </c>
      <c r="BH122" s="198">
        <f t="shared" si="7"/>
        <v>0</v>
      </c>
      <c r="BI122" s="198">
        <f t="shared" si="8"/>
        <v>0</v>
      </c>
      <c r="BJ122" s="21" t="s">
        <v>85</v>
      </c>
      <c r="BK122" s="198">
        <f t="shared" si="9"/>
        <v>0</v>
      </c>
      <c r="BL122" s="21" t="s">
        <v>642</v>
      </c>
      <c r="BM122" s="197" t="s">
        <v>6740</v>
      </c>
    </row>
    <row r="123" spans="1:65" s="2" customFormat="1" ht="16.5" customHeight="1">
      <c r="A123" s="38"/>
      <c r="B123" s="39"/>
      <c r="C123" s="186" t="s">
        <v>739</v>
      </c>
      <c r="D123" s="186" t="s">
        <v>533</v>
      </c>
      <c r="E123" s="187" t="s">
        <v>6741</v>
      </c>
      <c r="F123" s="188" t="s">
        <v>6742</v>
      </c>
      <c r="G123" s="189" t="s">
        <v>128</v>
      </c>
      <c r="H123" s="190">
        <v>5</v>
      </c>
      <c r="I123" s="191"/>
      <c r="J123" s="192">
        <f t="shared" si="0"/>
        <v>0</v>
      </c>
      <c r="K123" s="188" t="s">
        <v>19</v>
      </c>
      <c r="L123" s="43"/>
      <c r="M123" s="193" t="s">
        <v>19</v>
      </c>
      <c r="N123" s="194" t="s">
        <v>44</v>
      </c>
      <c r="O123" s="68"/>
      <c r="P123" s="195">
        <f t="shared" si="1"/>
        <v>0</v>
      </c>
      <c r="Q123" s="195">
        <v>0</v>
      </c>
      <c r="R123" s="195">
        <f t="shared" si="2"/>
        <v>0</v>
      </c>
      <c r="S123" s="195">
        <v>0</v>
      </c>
      <c r="T123" s="196">
        <f t="shared" si="3"/>
        <v>0</v>
      </c>
      <c r="U123" s="38"/>
      <c r="V123" s="38"/>
      <c r="W123" s="38"/>
      <c r="X123" s="38"/>
      <c r="Y123" s="38"/>
      <c r="Z123" s="38"/>
      <c r="AA123" s="38"/>
      <c r="AB123" s="38"/>
      <c r="AC123" s="38"/>
      <c r="AD123" s="38"/>
      <c r="AE123" s="38"/>
      <c r="AR123" s="197" t="s">
        <v>642</v>
      </c>
      <c r="AT123" s="197" t="s">
        <v>533</v>
      </c>
      <c r="AU123" s="197" t="s">
        <v>85</v>
      </c>
      <c r="AY123" s="21" t="s">
        <v>525</v>
      </c>
      <c r="BE123" s="198">
        <f t="shared" si="4"/>
        <v>0</v>
      </c>
      <c r="BF123" s="198">
        <f t="shared" si="5"/>
        <v>0</v>
      </c>
      <c r="BG123" s="198">
        <f t="shared" si="6"/>
        <v>0</v>
      </c>
      <c r="BH123" s="198">
        <f t="shared" si="7"/>
        <v>0</v>
      </c>
      <c r="BI123" s="198">
        <f t="shared" si="8"/>
        <v>0</v>
      </c>
      <c r="BJ123" s="21" t="s">
        <v>85</v>
      </c>
      <c r="BK123" s="198">
        <f t="shared" si="9"/>
        <v>0</v>
      </c>
      <c r="BL123" s="21" t="s">
        <v>642</v>
      </c>
      <c r="BM123" s="197" t="s">
        <v>6743</v>
      </c>
    </row>
    <row r="124" spans="1:65" s="2" customFormat="1" ht="16.5" customHeight="1">
      <c r="A124" s="38"/>
      <c r="B124" s="39"/>
      <c r="C124" s="186" t="s">
        <v>745</v>
      </c>
      <c r="D124" s="186" t="s">
        <v>533</v>
      </c>
      <c r="E124" s="187" t="s">
        <v>6744</v>
      </c>
      <c r="F124" s="188" t="s">
        <v>6745</v>
      </c>
      <c r="G124" s="189" t="s">
        <v>132</v>
      </c>
      <c r="H124" s="190">
        <v>2</v>
      </c>
      <c r="I124" s="191"/>
      <c r="J124" s="192">
        <f t="shared" si="0"/>
        <v>0</v>
      </c>
      <c r="K124" s="188" t="s">
        <v>19</v>
      </c>
      <c r="L124" s="43"/>
      <c r="M124" s="193" t="s">
        <v>19</v>
      </c>
      <c r="N124" s="194" t="s">
        <v>44</v>
      </c>
      <c r="O124" s="68"/>
      <c r="P124" s="195">
        <f t="shared" si="1"/>
        <v>0</v>
      </c>
      <c r="Q124" s="195">
        <v>0</v>
      </c>
      <c r="R124" s="195">
        <f t="shared" si="2"/>
        <v>0</v>
      </c>
      <c r="S124" s="195">
        <v>0</v>
      </c>
      <c r="T124" s="196">
        <f t="shared" si="3"/>
        <v>0</v>
      </c>
      <c r="U124" s="38"/>
      <c r="V124" s="38"/>
      <c r="W124" s="38"/>
      <c r="X124" s="38"/>
      <c r="Y124" s="38"/>
      <c r="Z124" s="38"/>
      <c r="AA124" s="38"/>
      <c r="AB124" s="38"/>
      <c r="AC124" s="38"/>
      <c r="AD124" s="38"/>
      <c r="AE124" s="38"/>
      <c r="AR124" s="197" t="s">
        <v>642</v>
      </c>
      <c r="AT124" s="197" t="s">
        <v>533</v>
      </c>
      <c r="AU124" s="197" t="s">
        <v>85</v>
      </c>
      <c r="AY124" s="21" t="s">
        <v>525</v>
      </c>
      <c r="BE124" s="198">
        <f t="shared" si="4"/>
        <v>0</v>
      </c>
      <c r="BF124" s="198">
        <f t="shared" si="5"/>
        <v>0</v>
      </c>
      <c r="BG124" s="198">
        <f t="shared" si="6"/>
        <v>0</v>
      </c>
      <c r="BH124" s="198">
        <f t="shared" si="7"/>
        <v>0</v>
      </c>
      <c r="BI124" s="198">
        <f t="shared" si="8"/>
        <v>0</v>
      </c>
      <c r="BJ124" s="21" t="s">
        <v>85</v>
      </c>
      <c r="BK124" s="198">
        <f t="shared" si="9"/>
        <v>0</v>
      </c>
      <c r="BL124" s="21" t="s">
        <v>642</v>
      </c>
      <c r="BM124" s="197" t="s">
        <v>6746</v>
      </c>
    </row>
    <row r="125" spans="1:65" s="2" customFormat="1" ht="16.5" customHeight="1">
      <c r="A125" s="38"/>
      <c r="B125" s="39"/>
      <c r="C125" s="186" t="s">
        <v>753</v>
      </c>
      <c r="D125" s="186" t="s">
        <v>533</v>
      </c>
      <c r="E125" s="187" t="s">
        <v>6747</v>
      </c>
      <c r="F125" s="188" t="s">
        <v>6748</v>
      </c>
      <c r="G125" s="189" t="s">
        <v>132</v>
      </c>
      <c r="H125" s="190">
        <v>16</v>
      </c>
      <c r="I125" s="191"/>
      <c r="J125" s="192">
        <f t="shared" si="0"/>
        <v>0</v>
      </c>
      <c r="K125" s="188" t="s">
        <v>19</v>
      </c>
      <c r="L125" s="43"/>
      <c r="M125" s="193" t="s">
        <v>19</v>
      </c>
      <c r="N125" s="194" t="s">
        <v>44</v>
      </c>
      <c r="O125" s="68"/>
      <c r="P125" s="195">
        <f t="shared" si="1"/>
        <v>0</v>
      </c>
      <c r="Q125" s="195">
        <v>0</v>
      </c>
      <c r="R125" s="195">
        <f t="shared" si="2"/>
        <v>0</v>
      </c>
      <c r="S125" s="195">
        <v>0</v>
      </c>
      <c r="T125" s="196">
        <f t="shared" si="3"/>
        <v>0</v>
      </c>
      <c r="U125" s="38"/>
      <c r="V125" s="38"/>
      <c r="W125" s="38"/>
      <c r="X125" s="38"/>
      <c r="Y125" s="38"/>
      <c r="Z125" s="38"/>
      <c r="AA125" s="38"/>
      <c r="AB125" s="38"/>
      <c r="AC125" s="38"/>
      <c r="AD125" s="38"/>
      <c r="AE125" s="38"/>
      <c r="AR125" s="197" t="s">
        <v>642</v>
      </c>
      <c r="AT125" s="197" t="s">
        <v>533</v>
      </c>
      <c r="AU125" s="197" t="s">
        <v>85</v>
      </c>
      <c r="AY125" s="21" t="s">
        <v>525</v>
      </c>
      <c r="BE125" s="198">
        <f t="shared" si="4"/>
        <v>0</v>
      </c>
      <c r="BF125" s="198">
        <f t="shared" si="5"/>
        <v>0</v>
      </c>
      <c r="BG125" s="198">
        <f t="shared" si="6"/>
        <v>0</v>
      </c>
      <c r="BH125" s="198">
        <f t="shared" si="7"/>
        <v>0</v>
      </c>
      <c r="BI125" s="198">
        <f t="shared" si="8"/>
        <v>0</v>
      </c>
      <c r="BJ125" s="21" t="s">
        <v>85</v>
      </c>
      <c r="BK125" s="198">
        <f t="shared" si="9"/>
        <v>0</v>
      </c>
      <c r="BL125" s="21" t="s">
        <v>642</v>
      </c>
      <c r="BM125" s="197" t="s">
        <v>6749</v>
      </c>
    </row>
    <row r="126" spans="1:65" s="12" customFormat="1" ht="22.9" customHeight="1">
      <c r="B126" s="170"/>
      <c r="C126" s="171"/>
      <c r="D126" s="172" t="s">
        <v>71</v>
      </c>
      <c r="E126" s="184" t="s">
        <v>6750</v>
      </c>
      <c r="F126" s="184" t="s">
        <v>6751</v>
      </c>
      <c r="G126" s="171"/>
      <c r="H126" s="171"/>
      <c r="I126" s="174"/>
      <c r="J126" s="185">
        <f>BK126</f>
        <v>0</v>
      </c>
      <c r="K126" s="171"/>
      <c r="L126" s="176"/>
      <c r="M126" s="177"/>
      <c r="N126" s="178"/>
      <c r="O126" s="178"/>
      <c r="P126" s="179">
        <f>SUM(P127:P141)</f>
        <v>0</v>
      </c>
      <c r="Q126" s="178"/>
      <c r="R126" s="179">
        <f>SUM(R127:R141)</f>
        <v>0</v>
      </c>
      <c r="S126" s="178"/>
      <c r="T126" s="180">
        <f>SUM(T127:T141)</f>
        <v>0</v>
      </c>
      <c r="AR126" s="181" t="s">
        <v>79</v>
      </c>
      <c r="AT126" s="182" t="s">
        <v>71</v>
      </c>
      <c r="AU126" s="182" t="s">
        <v>79</v>
      </c>
      <c r="AY126" s="181" t="s">
        <v>525</v>
      </c>
      <c r="BK126" s="183">
        <f>SUM(BK127:BK141)</f>
        <v>0</v>
      </c>
    </row>
    <row r="127" spans="1:65" s="2" customFormat="1" ht="49.15" customHeight="1">
      <c r="A127" s="38"/>
      <c r="B127" s="39"/>
      <c r="C127" s="186" t="s">
        <v>659</v>
      </c>
      <c r="D127" s="186" t="s">
        <v>533</v>
      </c>
      <c r="E127" s="187" t="s">
        <v>6752</v>
      </c>
      <c r="F127" s="188" t="s">
        <v>6753</v>
      </c>
      <c r="G127" s="189" t="s">
        <v>3392</v>
      </c>
      <c r="H127" s="190">
        <v>1</v>
      </c>
      <c r="I127" s="191"/>
      <c r="J127" s="192">
        <f t="shared" ref="J127:J141" si="10">ROUND(I127*H127,2)</f>
        <v>0</v>
      </c>
      <c r="K127" s="188" t="s">
        <v>19</v>
      </c>
      <c r="L127" s="43"/>
      <c r="M127" s="193" t="s">
        <v>19</v>
      </c>
      <c r="N127" s="194" t="s">
        <v>44</v>
      </c>
      <c r="O127" s="68"/>
      <c r="P127" s="195">
        <f t="shared" ref="P127:P141" si="11">O127*H127</f>
        <v>0</v>
      </c>
      <c r="Q127" s="195">
        <v>0</v>
      </c>
      <c r="R127" s="195">
        <f t="shared" ref="R127:R141" si="12">Q127*H127</f>
        <v>0</v>
      </c>
      <c r="S127" s="195">
        <v>0</v>
      </c>
      <c r="T127" s="196">
        <f t="shared" ref="T127:T141" si="13">S127*H127</f>
        <v>0</v>
      </c>
      <c r="U127" s="38"/>
      <c r="V127" s="38"/>
      <c r="W127" s="38"/>
      <c r="X127" s="38"/>
      <c r="Y127" s="38"/>
      <c r="Z127" s="38"/>
      <c r="AA127" s="38"/>
      <c r="AB127" s="38"/>
      <c r="AC127" s="38"/>
      <c r="AD127" s="38"/>
      <c r="AE127" s="38"/>
      <c r="AR127" s="197" t="s">
        <v>642</v>
      </c>
      <c r="AT127" s="197" t="s">
        <v>533</v>
      </c>
      <c r="AU127" s="197" t="s">
        <v>85</v>
      </c>
      <c r="AY127" s="21" t="s">
        <v>525</v>
      </c>
      <c r="BE127" s="198">
        <f t="shared" ref="BE127:BE141" si="14">IF(N127="základní",J127,0)</f>
        <v>0</v>
      </c>
      <c r="BF127" s="198">
        <f t="shared" ref="BF127:BF141" si="15">IF(N127="snížená",J127,0)</f>
        <v>0</v>
      </c>
      <c r="BG127" s="198">
        <f t="shared" ref="BG127:BG141" si="16">IF(N127="zákl. přenesená",J127,0)</f>
        <v>0</v>
      </c>
      <c r="BH127" s="198">
        <f t="shared" ref="BH127:BH141" si="17">IF(N127="sníž. přenesená",J127,0)</f>
        <v>0</v>
      </c>
      <c r="BI127" s="198">
        <f t="shared" ref="BI127:BI141" si="18">IF(N127="nulová",J127,0)</f>
        <v>0</v>
      </c>
      <c r="BJ127" s="21" t="s">
        <v>85</v>
      </c>
      <c r="BK127" s="198">
        <f t="shared" ref="BK127:BK141" si="19">ROUND(I127*H127,2)</f>
        <v>0</v>
      </c>
      <c r="BL127" s="21" t="s">
        <v>642</v>
      </c>
      <c r="BM127" s="197" t="s">
        <v>6754</v>
      </c>
    </row>
    <row r="128" spans="1:65" s="2" customFormat="1" ht="24.2" customHeight="1">
      <c r="A128" s="38"/>
      <c r="B128" s="39"/>
      <c r="C128" s="186" t="s">
        <v>7</v>
      </c>
      <c r="D128" s="186" t="s">
        <v>533</v>
      </c>
      <c r="E128" s="187" t="s">
        <v>6755</v>
      </c>
      <c r="F128" s="188" t="s">
        <v>6756</v>
      </c>
      <c r="G128" s="189" t="s">
        <v>651</v>
      </c>
      <c r="H128" s="190">
        <v>1</v>
      </c>
      <c r="I128" s="191"/>
      <c r="J128" s="192">
        <f t="shared" si="10"/>
        <v>0</v>
      </c>
      <c r="K128" s="188" t="s">
        <v>19</v>
      </c>
      <c r="L128" s="43"/>
      <c r="M128" s="193" t="s">
        <v>19</v>
      </c>
      <c r="N128" s="194" t="s">
        <v>44</v>
      </c>
      <c r="O128" s="68"/>
      <c r="P128" s="195">
        <f t="shared" si="11"/>
        <v>0</v>
      </c>
      <c r="Q128" s="195">
        <v>0</v>
      </c>
      <c r="R128" s="195">
        <f t="shared" si="12"/>
        <v>0</v>
      </c>
      <c r="S128" s="195">
        <v>0</v>
      </c>
      <c r="T128" s="196">
        <f t="shared" si="13"/>
        <v>0</v>
      </c>
      <c r="U128" s="38"/>
      <c r="V128" s="38"/>
      <c r="W128" s="38"/>
      <c r="X128" s="38"/>
      <c r="Y128" s="38"/>
      <c r="Z128" s="38"/>
      <c r="AA128" s="38"/>
      <c r="AB128" s="38"/>
      <c r="AC128" s="38"/>
      <c r="AD128" s="38"/>
      <c r="AE128" s="38"/>
      <c r="AR128" s="197" t="s">
        <v>642</v>
      </c>
      <c r="AT128" s="197" t="s">
        <v>533</v>
      </c>
      <c r="AU128" s="197" t="s">
        <v>85</v>
      </c>
      <c r="AY128" s="21" t="s">
        <v>525</v>
      </c>
      <c r="BE128" s="198">
        <f t="shared" si="14"/>
        <v>0</v>
      </c>
      <c r="BF128" s="198">
        <f t="shared" si="15"/>
        <v>0</v>
      </c>
      <c r="BG128" s="198">
        <f t="shared" si="16"/>
        <v>0</v>
      </c>
      <c r="BH128" s="198">
        <f t="shared" si="17"/>
        <v>0</v>
      </c>
      <c r="BI128" s="198">
        <f t="shared" si="18"/>
        <v>0</v>
      </c>
      <c r="BJ128" s="21" t="s">
        <v>85</v>
      </c>
      <c r="BK128" s="198">
        <f t="shared" si="19"/>
        <v>0</v>
      </c>
      <c r="BL128" s="21" t="s">
        <v>642</v>
      </c>
      <c r="BM128" s="197" t="s">
        <v>6757</v>
      </c>
    </row>
    <row r="129" spans="1:65" s="2" customFormat="1" ht="24.2" customHeight="1">
      <c r="A129" s="38"/>
      <c r="B129" s="39"/>
      <c r="C129" s="186" t="s">
        <v>779</v>
      </c>
      <c r="D129" s="186" t="s">
        <v>533</v>
      </c>
      <c r="E129" s="187" t="s">
        <v>6758</v>
      </c>
      <c r="F129" s="188" t="s">
        <v>6709</v>
      </c>
      <c r="G129" s="189" t="s">
        <v>651</v>
      </c>
      <c r="H129" s="190">
        <v>1</v>
      </c>
      <c r="I129" s="191"/>
      <c r="J129" s="192">
        <f t="shared" si="10"/>
        <v>0</v>
      </c>
      <c r="K129" s="188" t="s">
        <v>19</v>
      </c>
      <c r="L129" s="43"/>
      <c r="M129" s="193" t="s">
        <v>19</v>
      </c>
      <c r="N129" s="194" t="s">
        <v>44</v>
      </c>
      <c r="O129" s="68"/>
      <c r="P129" s="195">
        <f t="shared" si="11"/>
        <v>0</v>
      </c>
      <c r="Q129" s="195">
        <v>0</v>
      </c>
      <c r="R129" s="195">
        <f t="shared" si="12"/>
        <v>0</v>
      </c>
      <c r="S129" s="195">
        <v>0</v>
      </c>
      <c r="T129" s="196">
        <f t="shared" si="13"/>
        <v>0</v>
      </c>
      <c r="U129" s="38"/>
      <c r="V129" s="38"/>
      <c r="W129" s="38"/>
      <c r="X129" s="38"/>
      <c r="Y129" s="38"/>
      <c r="Z129" s="38"/>
      <c r="AA129" s="38"/>
      <c r="AB129" s="38"/>
      <c r="AC129" s="38"/>
      <c r="AD129" s="38"/>
      <c r="AE129" s="38"/>
      <c r="AR129" s="197" t="s">
        <v>642</v>
      </c>
      <c r="AT129" s="197" t="s">
        <v>533</v>
      </c>
      <c r="AU129" s="197" t="s">
        <v>85</v>
      </c>
      <c r="AY129" s="21" t="s">
        <v>525</v>
      </c>
      <c r="BE129" s="198">
        <f t="shared" si="14"/>
        <v>0</v>
      </c>
      <c r="BF129" s="198">
        <f t="shared" si="15"/>
        <v>0</v>
      </c>
      <c r="BG129" s="198">
        <f t="shared" si="16"/>
        <v>0</v>
      </c>
      <c r="BH129" s="198">
        <f t="shared" si="17"/>
        <v>0</v>
      </c>
      <c r="BI129" s="198">
        <f t="shared" si="18"/>
        <v>0</v>
      </c>
      <c r="BJ129" s="21" t="s">
        <v>85</v>
      </c>
      <c r="BK129" s="198">
        <f t="shared" si="19"/>
        <v>0</v>
      </c>
      <c r="BL129" s="21" t="s">
        <v>642</v>
      </c>
      <c r="BM129" s="197" t="s">
        <v>6759</v>
      </c>
    </row>
    <row r="130" spans="1:65" s="2" customFormat="1" ht="24.2" customHeight="1">
      <c r="A130" s="38"/>
      <c r="B130" s="39"/>
      <c r="C130" s="186" t="s">
        <v>782</v>
      </c>
      <c r="D130" s="186" t="s">
        <v>533</v>
      </c>
      <c r="E130" s="187" t="s">
        <v>6760</v>
      </c>
      <c r="F130" s="188" t="s">
        <v>6709</v>
      </c>
      <c r="G130" s="189" t="s">
        <v>651</v>
      </c>
      <c r="H130" s="190">
        <v>1</v>
      </c>
      <c r="I130" s="191"/>
      <c r="J130" s="192">
        <f t="shared" si="10"/>
        <v>0</v>
      </c>
      <c r="K130" s="188" t="s">
        <v>19</v>
      </c>
      <c r="L130" s="43"/>
      <c r="M130" s="193" t="s">
        <v>19</v>
      </c>
      <c r="N130" s="194" t="s">
        <v>44</v>
      </c>
      <c r="O130" s="68"/>
      <c r="P130" s="195">
        <f t="shared" si="11"/>
        <v>0</v>
      </c>
      <c r="Q130" s="195">
        <v>0</v>
      </c>
      <c r="R130" s="195">
        <f t="shared" si="12"/>
        <v>0</v>
      </c>
      <c r="S130" s="195">
        <v>0</v>
      </c>
      <c r="T130" s="196">
        <f t="shared" si="13"/>
        <v>0</v>
      </c>
      <c r="U130" s="38"/>
      <c r="V130" s="38"/>
      <c r="W130" s="38"/>
      <c r="X130" s="38"/>
      <c r="Y130" s="38"/>
      <c r="Z130" s="38"/>
      <c r="AA130" s="38"/>
      <c r="AB130" s="38"/>
      <c r="AC130" s="38"/>
      <c r="AD130" s="38"/>
      <c r="AE130" s="38"/>
      <c r="AR130" s="197" t="s">
        <v>642</v>
      </c>
      <c r="AT130" s="197" t="s">
        <v>533</v>
      </c>
      <c r="AU130" s="197" t="s">
        <v>85</v>
      </c>
      <c r="AY130" s="21" t="s">
        <v>525</v>
      </c>
      <c r="BE130" s="198">
        <f t="shared" si="14"/>
        <v>0</v>
      </c>
      <c r="BF130" s="198">
        <f t="shared" si="15"/>
        <v>0</v>
      </c>
      <c r="BG130" s="198">
        <f t="shared" si="16"/>
        <v>0</v>
      </c>
      <c r="BH130" s="198">
        <f t="shared" si="17"/>
        <v>0</v>
      </c>
      <c r="BI130" s="198">
        <f t="shared" si="18"/>
        <v>0</v>
      </c>
      <c r="BJ130" s="21" t="s">
        <v>85</v>
      </c>
      <c r="BK130" s="198">
        <f t="shared" si="19"/>
        <v>0</v>
      </c>
      <c r="BL130" s="21" t="s">
        <v>642</v>
      </c>
      <c r="BM130" s="197" t="s">
        <v>6761</v>
      </c>
    </row>
    <row r="131" spans="1:65" s="2" customFormat="1" ht="24.2" customHeight="1">
      <c r="A131" s="38"/>
      <c r="B131" s="39"/>
      <c r="C131" s="186" t="s">
        <v>787</v>
      </c>
      <c r="D131" s="186" t="s">
        <v>533</v>
      </c>
      <c r="E131" s="187" t="s">
        <v>6762</v>
      </c>
      <c r="F131" s="188" t="s">
        <v>6763</v>
      </c>
      <c r="G131" s="189" t="s">
        <v>651</v>
      </c>
      <c r="H131" s="190">
        <v>1</v>
      </c>
      <c r="I131" s="191"/>
      <c r="J131" s="192">
        <f t="shared" si="10"/>
        <v>0</v>
      </c>
      <c r="K131" s="188" t="s">
        <v>19</v>
      </c>
      <c r="L131" s="43"/>
      <c r="M131" s="193" t="s">
        <v>19</v>
      </c>
      <c r="N131" s="194" t="s">
        <v>44</v>
      </c>
      <c r="O131" s="68"/>
      <c r="P131" s="195">
        <f t="shared" si="11"/>
        <v>0</v>
      </c>
      <c r="Q131" s="195">
        <v>0</v>
      </c>
      <c r="R131" s="195">
        <f t="shared" si="12"/>
        <v>0</v>
      </c>
      <c r="S131" s="195">
        <v>0</v>
      </c>
      <c r="T131" s="196">
        <f t="shared" si="13"/>
        <v>0</v>
      </c>
      <c r="U131" s="38"/>
      <c r="V131" s="38"/>
      <c r="W131" s="38"/>
      <c r="X131" s="38"/>
      <c r="Y131" s="38"/>
      <c r="Z131" s="38"/>
      <c r="AA131" s="38"/>
      <c r="AB131" s="38"/>
      <c r="AC131" s="38"/>
      <c r="AD131" s="38"/>
      <c r="AE131" s="38"/>
      <c r="AR131" s="197" t="s">
        <v>642</v>
      </c>
      <c r="AT131" s="197" t="s">
        <v>533</v>
      </c>
      <c r="AU131" s="197" t="s">
        <v>85</v>
      </c>
      <c r="AY131" s="21" t="s">
        <v>525</v>
      </c>
      <c r="BE131" s="198">
        <f t="shared" si="14"/>
        <v>0</v>
      </c>
      <c r="BF131" s="198">
        <f t="shared" si="15"/>
        <v>0</v>
      </c>
      <c r="BG131" s="198">
        <f t="shared" si="16"/>
        <v>0</v>
      </c>
      <c r="BH131" s="198">
        <f t="shared" si="17"/>
        <v>0</v>
      </c>
      <c r="BI131" s="198">
        <f t="shared" si="18"/>
        <v>0</v>
      </c>
      <c r="BJ131" s="21" t="s">
        <v>85</v>
      </c>
      <c r="BK131" s="198">
        <f t="shared" si="19"/>
        <v>0</v>
      </c>
      <c r="BL131" s="21" t="s">
        <v>642</v>
      </c>
      <c r="BM131" s="197" t="s">
        <v>6764</v>
      </c>
    </row>
    <row r="132" spans="1:65" s="2" customFormat="1" ht="24.2" customHeight="1">
      <c r="A132" s="38"/>
      <c r="B132" s="39"/>
      <c r="C132" s="186" t="s">
        <v>795</v>
      </c>
      <c r="D132" s="186" t="s">
        <v>533</v>
      </c>
      <c r="E132" s="187" t="s">
        <v>6765</v>
      </c>
      <c r="F132" s="188" t="s">
        <v>6763</v>
      </c>
      <c r="G132" s="189" t="s">
        <v>651</v>
      </c>
      <c r="H132" s="190">
        <v>1</v>
      </c>
      <c r="I132" s="191"/>
      <c r="J132" s="192">
        <f t="shared" si="10"/>
        <v>0</v>
      </c>
      <c r="K132" s="188" t="s">
        <v>19</v>
      </c>
      <c r="L132" s="43"/>
      <c r="M132" s="193" t="s">
        <v>19</v>
      </c>
      <c r="N132" s="194" t="s">
        <v>44</v>
      </c>
      <c r="O132" s="68"/>
      <c r="P132" s="195">
        <f t="shared" si="11"/>
        <v>0</v>
      </c>
      <c r="Q132" s="195">
        <v>0</v>
      </c>
      <c r="R132" s="195">
        <f t="shared" si="12"/>
        <v>0</v>
      </c>
      <c r="S132" s="195">
        <v>0</v>
      </c>
      <c r="T132" s="196">
        <f t="shared" si="13"/>
        <v>0</v>
      </c>
      <c r="U132" s="38"/>
      <c r="V132" s="38"/>
      <c r="W132" s="38"/>
      <c r="X132" s="38"/>
      <c r="Y132" s="38"/>
      <c r="Z132" s="38"/>
      <c r="AA132" s="38"/>
      <c r="AB132" s="38"/>
      <c r="AC132" s="38"/>
      <c r="AD132" s="38"/>
      <c r="AE132" s="38"/>
      <c r="AR132" s="197" t="s">
        <v>642</v>
      </c>
      <c r="AT132" s="197" t="s">
        <v>533</v>
      </c>
      <c r="AU132" s="197" t="s">
        <v>85</v>
      </c>
      <c r="AY132" s="21" t="s">
        <v>525</v>
      </c>
      <c r="BE132" s="198">
        <f t="shared" si="14"/>
        <v>0</v>
      </c>
      <c r="BF132" s="198">
        <f t="shared" si="15"/>
        <v>0</v>
      </c>
      <c r="BG132" s="198">
        <f t="shared" si="16"/>
        <v>0</v>
      </c>
      <c r="BH132" s="198">
        <f t="shared" si="17"/>
        <v>0</v>
      </c>
      <c r="BI132" s="198">
        <f t="shared" si="18"/>
        <v>0</v>
      </c>
      <c r="BJ132" s="21" t="s">
        <v>85</v>
      </c>
      <c r="BK132" s="198">
        <f t="shared" si="19"/>
        <v>0</v>
      </c>
      <c r="BL132" s="21" t="s">
        <v>642</v>
      </c>
      <c r="BM132" s="197" t="s">
        <v>6766</v>
      </c>
    </row>
    <row r="133" spans="1:65" s="2" customFormat="1" ht="16.5" customHeight="1">
      <c r="A133" s="38"/>
      <c r="B133" s="39"/>
      <c r="C133" s="186" t="s">
        <v>802</v>
      </c>
      <c r="D133" s="186" t="s">
        <v>533</v>
      </c>
      <c r="E133" s="187" t="s">
        <v>6767</v>
      </c>
      <c r="F133" s="188" t="s">
        <v>6768</v>
      </c>
      <c r="G133" s="189" t="s">
        <v>651</v>
      </c>
      <c r="H133" s="190">
        <v>2</v>
      </c>
      <c r="I133" s="191"/>
      <c r="J133" s="192">
        <f t="shared" si="10"/>
        <v>0</v>
      </c>
      <c r="K133" s="188" t="s">
        <v>19</v>
      </c>
      <c r="L133" s="43"/>
      <c r="M133" s="193" t="s">
        <v>19</v>
      </c>
      <c r="N133" s="194" t="s">
        <v>44</v>
      </c>
      <c r="O133" s="68"/>
      <c r="P133" s="195">
        <f t="shared" si="11"/>
        <v>0</v>
      </c>
      <c r="Q133" s="195">
        <v>0</v>
      </c>
      <c r="R133" s="195">
        <f t="shared" si="12"/>
        <v>0</v>
      </c>
      <c r="S133" s="195">
        <v>0</v>
      </c>
      <c r="T133" s="196">
        <f t="shared" si="13"/>
        <v>0</v>
      </c>
      <c r="U133" s="38"/>
      <c r="V133" s="38"/>
      <c r="W133" s="38"/>
      <c r="X133" s="38"/>
      <c r="Y133" s="38"/>
      <c r="Z133" s="38"/>
      <c r="AA133" s="38"/>
      <c r="AB133" s="38"/>
      <c r="AC133" s="38"/>
      <c r="AD133" s="38"/>
      <c r="AE133" s="38"/>
      <c r="AR133" s="197" t="s">
        <v>642</v>
      </c>
      <c r="AT133" s="197" t="s">
        <v>533</v>
      </c>
      <c r="AU133" s="197" t="s">
        <v>85</v>
      </c>
      <c r="AY133" s="21" t="s">
        <v>525</v>
      </c>
      <c r="BE133" s="198">
        <f t="shared" si="14"/>
        <v>0</v>
      </c>
      <c r="BF133" s="198">
        <f t="shared" si="15"/>
        <v>0</v>
      </c>
      <c r="BG133" s="198">
        <f t="shared" si="16"/>
        <v>0</v>
      </c>
      <c r="BH133" s="198">
        <f t="shared" si="17"/>
        <v>0</v>
      </c>
      <c r="BI133" s="198">
        <f t="shared" si="18"/>
        <v>0</v>
      </c>
      <c r="BJ133" s="21" t="s">
        <v>85</v>
      </c>
      <c r="BK133" s="198">
        <f t="shared" si="19"/>
        <v>0</v>
      </c>
      <c r="BL133" s="21" t="s">
        <v>642</v>
      </c>
      <c r="BM133" s="197" t="s">
        <v>6769</v>
      </c>
    </row>
    <row r="134" spans="1:65" s="2" customFormat="1" ht="16.5" customHeight="1">
      <c r="A134" s="38"/>
      <c r="B134" s="39"/>
      <c r="C134" s="186" t="s">
        <v>809</v>
      </c>
      <c r="D134" s="186" t="s">
        <v>533</v>
      </c>
      <c r="E134" s="187" t="s">
        <v>6770</v>
      </c>
      <c r="F134" s="188" t="s">
        <v>6771</v>
      </c>
      <c r="G134" s="189" t="s">
        <v>651</v>
      </c>
      <c r="H134" s="190">
        <v>2</v>
      </c>
      <c r="I134" s="191"/>
      <c r="J134" s="192">
        <f t="shared" si="10"/>
        <v>0</v>
      </c>
      <c r="K134" s="188" t="s">
        <v>19</v>
      </c>
      <c r="L134" s="43"/>
      <c r="M134" s="193" t="s">
        <v>19</v>
      </c>
      <c r="N134" s="194" t="s">
        <v>44</v>
      </c>
      <c r="O134" s="68"/>
      <c r="P134" s="195">
        <f t="shared" si="11"/>
        <v>0</v>
      </c>
      <c r="Q134" s="195">
        <v>0</v>
      </c>
      <c r="R134" s="195">
        <f t="shared" si="12"/>
        <v>0</v>
      </c>
      <c r="S134" s="195">
        <v>0</v>
      </c>
      <c r="T134" s="196">
        <f t="shared" si="13"/>
        <v>0</v>
      </c>
      <c r="U134" s="38"/>
      <c r="V134" s="38"/>
      <c r="W134" s="38"/>
      <c r="X134" s="38"/>
      <c r="Y134" s="38"/>
      <c r="Z134" s="38"/>
      <c r="AA134" s="38"/>
      <c r="AB134" s="38"/>
      <c r="AC134" s="38"/>
      <c r="AD134" s="38"/>
      <c r="AE134" s="38"/>
      <c r="AR134" s="197" t="s">
        <v>642</v>
      </c>
      <c r="AT134" s="197" t="s">
        <v>533</v>
      </c>
      <c r="AU134" s="197" t="s">
        <v>85</v>
      </c>
      <c r="AY134" s="21" t="s">
        <v>525</v>
      </c>
      <c r="BE134" s="198">
        <f t="shared" si="14"/>
        <v>0</v>
      </c>
      <c r="BF134" s="198">
        <f t="shared" si="15"/>
        <v>0</v>
      </c>
      <c r="BG134" s="198">
        <f t="shared" si="16"/>
        <v>0</v>
      </c>
      <c r="BH134" s="198">
        <f t="shared" si="17"/>
        <v>0</v>
      </c>
      <c r="BI134" s="198">
        <f t="shared" si="18"/>
        <v>0</v>
      </c>
      <c r="BJ134" s="21" t="s">
        <v>85</v>
      </c>
      <c r="BK134" s="198">
        <f t="shared" si="19"/>
        <v>0</v>
      </c>
      <c r="BL134" s="21" t="s">
        <v>642</v>
      </c>
      <c r="BM134" s="197" t="s">
        <v>6772</v>
      </c>
    </row>
    <row r="135" spans="1:65" s="2" customFormat="1" ht="21.75" customHeight="1">
      <c r="A135" s="38"/>
      <c r="B135" s="39"/>
      <c r="C135" s="186" t="s">
        <v>814</v>
      </c>
      <c r="D135" s="186" t="s">
        <v>533</v>
      </c>
      <c r="E135" s="187" t="s">
        <v>6773</v>
      </c>
      <c r="F135" s="188" t="s">
        <v>6774</v>
      </c>
      <c r="G135" s="189" t="s">
        <v>651</v>
      </c>
      <c r="H135" s="190">
        <v>2</v>
      </c>
      <c r="I135" s="191"/>
      <c r="J135" s="192">
        <f t="shared" si="10"/>
        <v>0</v>
      </c>
      <c r="K135" s="188" t="s">
        <v>19</v>
      </c>
      <c r="L135" s="43"/>
      <c r="M135" s="193" t="s">
        <v>19</v>
      </c>
      <c r="N135" s="194" t="s">
        <v>44</v>
      </c>
      <c r="O135" s="68"/>
      <c r="P135" s="195">
        <f t="shared" si="11"/>
        <v>0</v>
      </c>
      <c r="Q135" s="195">
        <v>0</v>
      </c>
      <c r="R135" s="195">
        <f t="shared" si="12"/>
        <v>0</v>
      </c>
      <c r="S135" s="195">
        <v>0</v>
      </c>
      <c r="T135" s="196">
        <f t="shared" si="13"/>
        <v>0</v>
      </c>
      <c r="U135" s="38"/>
      <c r="V135" s="38"/>
      <c r="W135" s="38"/>
      <c r="X135" s="38"/>
      <c r="Y135" s="38"/>
      <c r="Z135" s="38"/>
      <c r="AA135" s="38"/>
      <c r="AB135" s="38"/>
      <c r="AC135" s="38"/>
      <c r="AD135" s="38"/>
      <c r="AE135" s="38"/>
      <c r="AR135" s="197" t="s">
        <v>642</v>
      </c>
      <c r="AT135" s="197" t="s">
        <v>533</v>
      </c>
      <c r="AU135" s="197" t="s">
        <v>85</v>
      </c>
      <c r="AY135" s="21" t="s">
        <v>525</v>
      </c>
      <c r="BE135" s="198">
        <f t="shared" si="14"/>
        <v>0</v>
      </c>
      <c r="BF135" s="198">
        <f t="shared" si="15"/>
        <v>0</v>
      </c>
      <c r="BG135" s="198">
        <f t="shared" si="16"/>
        <v>0</v>
      </c>
      <c r="BH135" s="198">
        <f t="shared" si="17"/>
        <v>0</v>
      </c>
      <c r="BI135" s="198">
        <f t="shared" si="18"/>
        <v>0</v>
      </c>
      <c r="BJ135" s="21" t="s">
        <v>85</v>
      </c>
      <c r="BK135" s="198">
        <f t="shared" si="19"/>
        <v>0</v>
      </c>
      <c r="BL135" s="21" t="s">
        <v>642</v>
      </c>
      <c r="BM135" s="197" t="s">
        <v>6775</v>
      </c>
    </row>
    <row r="136" spans="1:65" s="2" customFormat="1" ht="16.5" customHeight="1">
      <c r="A136" s="38"/>
      <c r="B136" s="39"/>
      <c r="C136" s="186" t="s">
        <v>820</v>
      </c>
      <c r="D136" s="186" t="s">
        <v>533</v>
      </c>
      <c r="E136" s="187" t="s">
        <v>6776</v>
      </c>
      <c r="F136" s="188" t="s">
        <v>6718</v>
      </c>
      <c r="G136" s="189" t="s">
        <v>651</v>
      </c>
      <c r="H136" s="190">
        <v>7</v>
      </c>
      <c r="I136" s="191"/>
      <c r="J136" s="192">
        <f t="shared" si="10"/>
        <v>0</v>
      </c>
      <c r="K136" s="188" t="s">
        <v>19</v>
      </c>
      <c r="L136" s="43"/>
      <c r="M136" s="193" t="s">
        <v>19</v>
      </c>
      <c r="N136" s="194" t="s">
        <v>44</v>
      </c>
      <c r="O136" s="68"/>
      <c r="P136" s="195">
        <f t="shared" si="11"/>
        <v>0</v>
      </c>
      <c r="Q136" s="195">
        <v>0</v>
      </c>
      <c r="R136" s="195">
        <f t="shared" si="12"/>
        <v>0</v>
      </c>
      <c r="S136" s="195">
        <v>0</v>
      </c>
      <c r="T136" s="196">
        <f t="shared" si="13"/>
        <v>0</v>
      </c>
      <c r="U136" s="38"/>
      <c r="V136" s="38"/>
      <c r="W136" s="38"/>
      <c r="X136" s="38"/>
      <c r="Y136" s="38"/>
      <c r="Z136" s="38"/>
      <c r="AA136" s="38"/>
      <c r="AB136" s="38"/>
      <c r="AC136" s="38"/>
      <c r="AD136" s="38"/>
      <c r="AE136" s="38"/>
      <c r="AR136" s="197" t="s">
        <v>642</v>
      </c>
      <c r="AT136" s="197" t="s">
        <v>533</v>
      </c>
      <c r="AU136" s="197" t="s">
        <v>85</v>
      </c>
      <c r="AY136" s="21" t="s">
        <v>525</v>
      </c>
      <c r="BE136" s="198">
        <f t="shared" si="14"/>
        <v>0</v>
      </c>
      <c r="BF136" s="198">
        <f t="shared" si="15"/>
        <v>0</v>
      </c>
      <c r="BG136" s="198">
        <f t="shared" si="16"/>
        <v>0</v>
      </c>
      <c r="BH136" s="198">
        <f t="shared" si="17"/>
        <v>0</v>
      </c>
      <c r="BI136" s="198">
        <f t="shared" si="18"/>
        <v>0</v>
      </c>
      <c r="BJ136" s="21" t="s">
        <v>85</v>
      </c>
      <c r="BK136" s="198">
        <f t="shared" si="19"/>
        <v>0</v>
      </c>
      <c r="BL136" s="21" t="s">
        <v>642</v>
      </c>
      <c r="BM136" s="197" t="s">
        <v>6777</v>
      </c>
    </row>
    <row r="137" spans="1:65" s="2" customFormat="1" ht="16.5" customHeight="1">
      <c r="A137" s="38"/>
      <c r="B137" s="39"/>
      <c r="C137" s="186" t="s">
        <v>826</v>
      </c>
      <c r="D137" s="186" t="s">
        <v>533</v>
      </c>
      <c r="E137" s="187" t="s">
        <v>6778</v>
      </c>
      <c r="F137" s="188" t="s">
        <v>6721</v>
      </c>
      <c r="G137" s="189" t="s">
        <v>651</v>
      </c>
      <c r="H137" s="190">
        <v>7</v>
      </c>
      <c r="I137" s="191"/>
      <c r="J137" s="192">
        <f t="shared" si="10"/>
        <v>0</v>
      </c>
      <c r="K137" s="188" t="s">
        <v>19</v>
      </c>
      <c r="L137" s="43"/>
      <c r="M137" s="193" t="s">
        <v>19</v>
      </c>
      <c r="N137" s="194" t="s">
        <v>44</v>
      </c>
      <c r="O137" s="68"/>
      <c r="P137" s="195">
        <f t="shared" si="11"/>
        <v>0</v>
      </c>
      <c r="Q137" s="195">
        <v>0</v>
      </c>
      <c r="R137" s="195">
        <f t="shared" si="12"/>
        <v>0</v>
      </c>
      <c r="S137" s="195">
        <v>0</v>
      </c>
      <c r="T137" s="196">
        <f t="shared" si="13"/>
        <v>0</v>
      </c>
      <c r="U137" s="38"/>
      <c r="V137" s="38"/>
      <c r="W137" s="38"/>
      <c r="X137" s="38"/>
      <c r="Y137" s="38"/>
      <c r="Z137" s="38"/>
      <c r="AA137" s="38"/>
      <c r="AB137" s="38"/>
      <c r="AC137" s="38"/>
      <c r="AD137" s="38"/>
      <c r="AE137" s="38"/>
      <c r="AR137" s="197" t="s">
        <v>642</v>
      </c>
      <c r="AT137" s="197" t="s">
        <v>533</v>
      </c>
      <c r="AU137" s="197" t="s">
        <v>85</v>
      </c>
      <c r="AY137" s="21" t="s">
        <v>525</v>
      </c>
      <c r="BE137" s="198">
        <f t="shared" si="14"/>
        <v>0</v>
      </c>
      <c r="BF137" s="198">
        <f t="shared" si="15"/>
        <v>0</v>
      </c>
      <c r="BG137" s="198">
        <f t="shared" si="16"/>
        <v>0</v>
      </c>
      <c r="BH137" s="198">
        <f t="shared" si="17"/>
        <v>0</v>
      </c>
      <c r="BI137" s="198">
        <f t="shared" si="18"/>
        <v>0</v>
      </c>
      <c r="BJ137" s="21" t="s">
        <v>85</v>
      </c>
      <c r="BK137" s="198">
        <f t="shared" si="19"/>
        <v>0</v>
      </c>
      <c r="BL137" s="21" t="s">
        <v>642</v>
      </c>
      <c r="BM137" s="197" t="s">
        <v>6779</v>
      </c>
    </row>
    <row r="138" spans="1:65" s="2" customFormat="1" ht="16.5" customHeight="1">
      <c r="A138" s="38"/>
      <c r="B138" s="39"/>
      <c r="C138" s="186" t="s">
        <v>832</v>
      </c>
      <c r="D138" s="186" t="s">
        <v>533</v>
      </c>
      <c r="E138" s="187" t="s">
        <v>6780</v>
      </c>
      <c r="F138" s="188" t="s">
        <v>6724</v>
      </c>
      <c r="G138" s="189" t="s">
        <v>128</v>
      </c>
      <c r="H138" s="190">
        <v>18</v>
      </c>
      <c r="I138" s="191"/>
      <c r="J138" s="192">
        <f t="shared" si="10"/>
        <v>0</v>
      </c>
      <c r="K138" s="188" t="s">
        <v>19</v>
      </c>
      <c r="L138" s="43"/>
      <c r="M138" s="193" t="s">
        <v>19</v>
      </c>
      <c r="N138" s="194" t="s">
        <v>44</v>
      </c>
      <c r="O138" s="68"/>
      <c r="P138" s="195">
        <f t="shared" si="11"/>
        <v>0</v>
      </c>
      <c r="Q138" s="195">
        <v>0</v>
      </c>
      <c r="R138" s="195">
        <f t="shared" si="12"/>
        <v>0</v>
      </c>
      <c r="S138" s="195">
        <v>0</v>
      </c>
      <c r="T138" s="196">
        <f t="shared" si="13"/>
        <v>0</v>
      </c>
      <c r="U138" s="38"/>
      <c r="V138" s="38"/>
      <c r="W138" s="38"/>
      <c r="X138" s="38"/>
      <c r="Y138" s="38"/>
      <c r="Z138" s="38"/>
      <c r="AA138" s="38"/>
      <c r="AB138" s="38"/>
      <c r="AC138" s="38"/>
      <c r="AD138" s="38"/>
      <c r="AE138" s="38"/>
      <c r="AR138" s="197" t="s">
        <v>642</v>
      </c>
      <c r="AT138" s="197" t="s">
        <v>533</v>
      </c>
      <c r="AU138" s="197" t="s">
        <v>85</v>
      </c>
      <c r="AY138" s="21" t="s">
        <v>525</v>
      </c>
      <c r="BE138" s="198">
        <f t="shared" si="14"/>
        <v>0</v>
      </c>
      <c r="BF138" s="198">
        <f t="shared" si="15"/>
        <v>0</v>
      </c>
      <c r="BG138" s="198">
        <f t="shared" si="16"/>
        <v>0</v>
      </c>
      <c r="BH138" s="198">
        <f t="shared" si="17"/>
        <v>0</v>
      </c>
      <c r="BI138" s="198">
        <f t="shared" si="18"/>
        <v>0</v>
      </c>
      <c r="BJ138" s="21" t="s">
        <v>85</v>
      </c>
      <c r="BK138" s="198">
        <f t="shared" si="19"/>
        <v>0</v>
      </c>
      <c r="BL138" s="21" t="s">
        <v>642</v>
      </c>
      <c r="BM138" s="197" t="s">
        <v>6781</v>
      </c>
    </row>
    <row r="139" spans="1:65" s="2" customFormat="1" ht="16.5" customHeight="1">
      <c r="A139" s="38"/>
      <c r="B139" s="39"/>
      <c r="C139" s="186" t="s">
        <v>839</v>
      </c>
      <c r="D139" s="186" t="s">
        <v>533</v>
      </c>
      <c r="E139" s="187" t="s">
        <v>6782</v>
      </c>
      <c r="F139" s="188" t="s">
        <v>6730</v>
      </c>
      <c r="G139" s="189" t="s">
        <v>128</v>
      </c>
      <c r="H139" s="190">
        <v>48</v>
      </c>
      <c r="I139" s="191"/>
      <c r="J139" s="192">
        <f t="shared" si="10"/>
        <v>0</v>
      </c>
      <c r="K139" s="188" t="s">
        <v>19</v>
      </c>
      <c r="L139" s="43"/>
      <c r="M139" s="193" t="s">
        <v>19</v>
      </c>
      <c r="N139" s="194" t="s">
        <v>44</v>
      </c>
      <c r="O139" s="68"/>
      <c r="P139" s="195">
        <f t="shared" si="11"/>
        <v>0</v>
      </c>
      <c r="Q139" s="195">
        <v>0</v>
      </c>
      <c r="R139" s="195">
        <f t="shared" si="12"/>
        <v>0</v>
      </c>
      <c r="S139" s="195">
        <v>0</v>
      </c>
      <c r="T139" s="196">
        <f t="shared" si="13"/>
        <v>0</v>
      </c>
      <c r="U139" s="38"/>
      <c r="V139" s="38"/>
      <c r="W139" s="38"/>
      <c r="X139" s="38"/>
      <c r="Y139" s="38"/>
      <c r="Z139" s="38"/>
      <c r="AA139" s="38"/>
      <c r="AB139" s="38"/>
      <c r="AC139" s="38"/>
      <c r="AD139" s="38"/>
      <c r="AE139" s="38"/>
      <c r="AR139" s="197" t="s">
        <v>642</v>
      </c>
      <c r="AT139" s="197" t="s">
        <v>533</v>
      </c>
      <c r="AU139" s="197" t="s">
        <v>85</v>
      </c>
      <c r="AY139" s="21" t="s">
        <v>525</v>
      </c>
      <c r="BE139" s="198">
        <f t="shared" si="14"/>
        <v>0</v>
      </c>
      <c r="BF139" s="198">
        <f t="shared" si="15"/>
        <v>0</v>
      </c>
      <c r="BG139" s="198">
        <f t="shared" si="16"/>
        <v>0</v>
      </c>
      <c r="BH139" s="198">
        <f t="shared" si="17"/>
        <v>0</v>
      </c>
      <c r="BI139" s="198">
        <f t="shared" si="18"/>
        <v>0</v>
      </c>
      <c r="BJ139" s="21" t="s">
        <v>85</v>
      </c>
      <c r="BK139" s="198">
        <f t="shared" si="19"/>
        <v>0</v>
      </c>
      <c r="BL139" s="21" t="s">
        <v>642</v>
      </c>
      <c r="BM139" s="197" t="s">
        <v>6783</v>
      </c>
    </row>
    <row r="140" spans="1:65" s="2" customFormat="1" ht="16.5" customHeight="1">
      <c r="A140" s="38"/>
      <c r="B140" s="39"/>
      <c r="C140" s="186" t="s">
        <v>846</v>
      </c>
      <c r="D140" s="186" t="s">
        <v>533</v>
      </c>
      <c r="E140" s="187" t="s">
        <v>6784</v>
      </c>
      <c r="F140" s="188" t="s">
        <v>6733</v>
      </c>
      <c r="G140" s="189" t="s">
        <v>128</v>
      </c>
      <c r="H140" s="190">
        <v>8</v>
      </c>
      <c r="I140" s="191"/>
      <c r="J140" s="192">
        <f t="shared" si="10"/>
        <v>0</v>
      </c>
      <c r="K140" s="188" t="s">
        <v>19</v>
      </c>
      <c r="L140" s="43"/>
      <c r="M140" s="193" t="s">
        <v>19</v>
      </c>
      <c r="N140" s="194" t="s">
        <v>44</v>
      </c>
      <c r="O140" s="68"/>
      <c r="P140" s="195">
        <f t="shared" si="11"/>
        <v>0</v>
      </c>
      <c r="Q140" s="195">
        <v>0</v>
      </c>
      <c r="R140" s="195">
        <f t="shared" si="12"/>
        <v>0</v>
      </c>
      <c r="S140" s="195">
        <v>0</v>
      </c>
      <c r="T140" s="196">
        <f t="shared" si="13"/>
        <v>0</v>
      </c>
      <c r="U140" s="38"/>
      <c r="V140" s="38"/>
      <c r="W140" s="38"/>
      <c r="X140" s="38"/>
      <c r="Y140" s="38"/>
      <c r="Z140" s="38"/>
      <c r="AA140" s="38"/>
      <c r="AB140" s="38"/>
      <c r="AC140" s="38"/>
      <c r="AD140" s="38"/>
      <c r="AE140" s="38"/>
      <c r="AR140" s="197" t="s">
        <v>642</v>
      </c>
      <c r="AT140" s="197" t="s">
        <v>533</v>
      </c>
      <c r="AU140" s="197" t="s">
        <v>85</v>
      </c>
      <c r="AY140" s="21" t="s">
        <v>525</v>
      </c>
      <c r="BE140" s="198">
        <f t="shared" si="14"/>
        <v>0</v>
      </c>
      <c r="BF140" s="198">
        <f t="shared" si="15"/>
        <v>0</v>
      </c>
      <c r="BG140" s="198">
        <f t="shared" si="16"/>
        <v>0</v>
      </c>
      <c r="BH140" s="198">
        <f t="shared" si="17"/>
        <v>0</v>
      </c>
      <c r="BI140" s="198">
        <f t="shared" si="18"/>
        <v>0</v>
      </c>
      <c r="BJ140" s="21" t="s">
        <v>85</v>
      </c>
      <c r="BK140" s="198">
        <f t="shared" si="19"/>
        <v>0</v>
      </c>
      <c r="BL140" s="21" t="s">
        <v>642</v>
      </c>
      <c r="BM140" s="197" t="s">
        <v>6785</v>
      </c>
    </row>
    <row r="141" spans="1:65" s="2" customFormat="1" ht="16.5" customHeight="1">
      <c r="A141" s="38"/>
      <c r="B141" s="39"/>
      <c r="C141" s="186" t="s">
        <v>855</v>
      </c>
      <c r="D141" s="186" t="s">
        <v>533</v>
      </c>
      <c r="E141" s="187" t="s">
        <v>6786</v>
      </c>
      <c r="F141" s="188" t="s">
        <v>6745</v>
      </c>
      <c r="G141" s="189" t="s">
        <v>132</v>
      </c>
      <c r="H141" s="190">
        <v>2</v>
      </c>
      <c r="I141" s="191"/>
      <c r="J141" s="192">
        <f t="shared" si="10"/>
        <v>0</v>
      </c>
      <c r="K141" s="188" t="s">
        <v>19</v>
      </c>
      <c r="L141" s="43"/>
      <c r="M141" s="193" t="s">
        <v>19</v>
      </c>
      <c r="N141" s="194" t="s">
        <v>44</v>
      </c>
      <c r="O141" s="68"/>
      <c r="P141" s="195">
        <f t="shared" si="11"/>
        <v>0</v>
      </c>
      <c r="Q141" s="195">
        <v>0</v>
      </c>
      <c r="R141" s="195">
        <f t="shared" si="12"/>
        <v>0</v>
      </c>
      <c r="S141" s="195">
        <v>0</v>
      </c>
      <c r="T141" s="196">
        <f t="shared" si="13"/>
        <v>0</v>
      </c>
      <c r="U141" s="38"/>
      <c r="V141" s="38"/>
      <c r="W141" s="38"/>
      <c r="X141" s="38"/>
      <c r="Y141" s="38"/>
      <c r="Z141" s="38"/>
      <c r="AA141" s="38"/>
      <c r="AB141" s="38"/>
      <c r="AC141" s="38"/>
      <c r="AD141" s="38"/>
      <c r="AE141" s="38"/>
      <c r="AR141" s="197" t="s">
        <v>642</v>
      </c>
      <c r="AT141" s="197" t="s">
        <v>533</v>
      </c>
      <c r="AU141" s="197" t="s">
        <v>85</v>
      </c>
      <c r="AY141" s="21" t="s">
        <v>525</v>
      </c>
      <c r="BE141" s="198">
        <f t="shared" si="14"/>
        <v>0</v>
      </c>
      <c r="BF141" s="198">
        <f t="shared" si="15"/>
        <v>0</v>
      </c>
      <c r="BG141" s="198">
        <f t="shared" si="16"/>
        <v>0</v>
      </c>
      <c r="BH141" s="198">
        <f t="shared" si="17"/>
        <v>0</v>
      </c>
      <c r="BI141" s="198">
        <f t="shared" si="18"/>
        <v>0</v>
      </c>
      <c r="BJ141" s="21" t="s">
        <v>85</v>
      </c>
      <c r="BK141" s="198">
        <f t="shared" si="19"/>
        <v>0</v>
      </c>
      <c r="BL141" s="21" t="s">
        <v>642</v>
      </c>
      <c r="BM141" s="197" t="s">
        <v>6787</v>
      </c>
    </row>
    <row r="142" spans="1:65" s="12" customFormat="1" ht="22.9" customHeight="1">
      <c r="B142" s="170"/>
      <c r="C142" s="171"/>
      <c r="D142" s="172" t="s">
        <v>71</v>
      </c>
      <c r="E142" s="184" t="s">
        <v>6788</v>
      </c>
      <c r="F142" s="184" t="s">
        <v>6789</v>
      </c>
      <c r="G142" s="171"/>
      <c r="H142" s="171"/>
      <c r="I142" s="174"/>
      <c r="J142" s="185">
        <f>BK142</f>
        <v>0</v>
      </c>
      <c r="K142" s="171"/>
      <c r="L142" s="176"/>
      <c r="M142" s="177"/>
      <c r="N142" s="178"/>
      <c r="O142" s="178"/>
      <c r="P142" s="179">
        <f>SUM(P143:P155)</f>
        <v>0</v>
      </c>
      <c r="Q142" s="178"/>
      <c r="R142" s="179">
        <f>SUM(R143:R155)</f>
        <v>0</v>
      </c>
      <c r="S142" s="178"/>
      <c r="T142" s="180">
        <f>SUM(T143:T155)</f>
        <v>0</v>
      </c>
      <c r="AR142" s="181" t="s">
        <v>79</v>
      </c>
      <c r="AT142" s="182" t="s">
        <v>71</v>
      </c>
      <c r="AU142" s="182" t="s">
        <v>79</v>
      </c>
      <c r="AY142" s="181" t="s">
        <v>525</v>
      </c>
      <c r="BK142" s="183">
        <f>SUM(BK143:BK155)</f>
        <v>0</v>
      </c>
    </row>
    <row r="143" spans="1:65" s="2" customFormat="1" ht="49.15" customHeight="1">
      <c r="A143" s="38"/>
      <c r="B143" s="39"/>
      <c r="C143" s="186" t="s">
        <v>861</v>
      </c>
      <c r="D143" s="186" t="s">
        <v>533</v>
      </c>
      <c r="E143" s="187" t="s">
        <v>6790</v>
      </c>
      <c r="F143" s="188" t="s">
        <v>6791</v>
      </c>
      <c r="G143" s="189" t="s">
        <v>3392</v>
      </c>
      <c r="H143" s="190">
        <v>1</v>
      </c>
      <c r="I143" s="191"/>
      <c r="J143" s="192">
        <f t="shared" ref="J143:J155" si="20">ROUND(I143*H143,2)</f>
        <v>0</v>
      </c>
      <c r="K143" s="188" t="s">
        <v>19</v>
      </c>
      <c r="L143" s="43"/>
      <c r="M143" s="193" t="s">
        <v>19</v>
      </c>
      <c r="N143" s="194" t="s">
        <v>44</v>
      </c>
      <c r="O143" s="68"/>
      <c r="P143" s="195">
        <f t="shared" ref="P143:P155" si="21">O143*H143</f>
        <v>0</v>
      </c>
      <c r="Q143" s="195">
        <v>0</v>
      </c>
      <c r="R143" s="195">
        <f t="shared" ref="R143:R155" si="22">Q143*H143</f>
        <v>0</v>
      </c>
      <c r="S143" s="195">
        <v>0</v>
      </c>
      <c r="T143" s="196">
        <f t="shared" ref="T143:T155" si="23">S143*H143</f>
        <v>0</v>
      </c>
      <c r="U143" s="38"/>
      <c r="V143" s="38"/>
      <c r="W143" s="38"/>
      <c r="X143" s="38"/>
      <c r="Y143" s="38"/>
      <c r="Z143" s="38"/>
      <c r="AA143" s="38"/>
      <c r="AB143" s="38"/>
      <c r="AC143" s="38"/>
      <c r="AD143" s="38"/>
      <c r="AE143" s="38"/>
      <c r="AR143" s="197" t="s">
        <v>642</v>
      </c>
      <c r="AT143" s="197" t="s">
        <v>533</v>
      </c>
      <c r="AU143" s="197" t="s">
        <v>85</v>
      </c>
      <c r="AY143" s="21" t="s">
        <v>525</v>
      </c>
      <c r="BE143" s="198">
        <f t="shared" ref="BE143:BE155" si="24">IF(N143="základní",J143,0)</f>
        <v>0</v>
      </c>
      <c r="BF143" s="198">
        <f t="shared" ref="BF143:BF155" si="25">IF(N143="snížená",J143,0)</f>
        <v>0</v>
      </c>
      <c r="BG143" s="198">
        <f t="shared" ref="BG143:BG155" si="26">IF(N143="zákl. přenesená",J143,0)</f>
        <v>0</v>
      </c>
      <c r="BH143" s="198">
        <f t="shared" ref="BH143:BH155" si="27">IF(N143="sníž. přenesená",J143,0)</f>
        <v>0</v>
      </c>
      <c r="BI143" s="198">
        <f t="shared" ref="BI143:BI155" si="28">IF(N143="nulová",J143,0)</f>
        <v>0</v>
      </c>
      <c r="BJ143" s="21" t="s">
        <v>85</v>
      </c>
      <c r="BK143" s="198">
        <f t="shared" ref="BK143:BK155" si="29">ROUND(I143*H143,2)</f>
        <v>0</v>
      </c>
      <c r="BL143" s="21" t="s">
        <v>642</v>
      </c>
      <c r="BM143" s="197" t="s">
        <v>6792</v>
      </c>
    </row>
    <row r="144" spans="1:65" s="2" customFormat="1" ht="16.5" customHeight="1">
      <c r="A144" s="38"/>
      <c r="B144" s="39"/>
      <c r="C144" s="186" t="s">
        <v>867</v>
      </c>
      <c r="D144" s="186" t="s">
        <v>533</v>
      </c>
      <c r="E144" s="187" t="s">
        <v>6793</v>
      </c>
      <c r="F144" s="188" t="s">
        <v>6699</v>
      </c>
      <c r="G144" s="189" t="s">
        <v>651</v>
      </c>
      <c r="H144" s="190">
        <v>4</v>
      </c>
      <c r="I144" s="191"/>
      <c r="J144" s="192">
        <f t="shared" si="20"/>
        <v>0</v>
      </c>
      <c r="K144" s="188" t="s">
        <v>19</v>
      </c>
      <c r="L144" s="43"/>
      <c r="M144" s="193" t="s">
        <v>19</v>
      </c>
      <c r="N144" s="194" t="s">
        <v>44</v>
      </c>
      <c r="O144" s="68"/>
      <c r="P144" s="195">
        <f t="shared" si="21"/>
        <v>0</v>
      </c>
      <c r="Q144" s="195">
        <v>0</v>
      </c>
      <c r="R144" s="195">
        <f t="shared" si="22"/>
        <v>0</v>
      </c>
      <c r="S144" s="195">
        <v>0</v>
      </c>
      <c r="T144" s="196">
        <f t="shared" si="23"/>
        <v>0</v>
      </c>
      <c r="U144" s="38"/>
      <c r="V144" s="38"/>
      <c r="W144" s="38"/>
      <c r="X144" s="38"/>
      <c r="Y144" s="38"/>
      <c r="Z144" s="38"/>
      <c r="AA144" s="38"/>
      <c r="AB144" s="38"/>
      <c r="AC144" s="38"/>
      <c r="AD144" s="38"/>
      <c r="AE144" s="38"/>
      <c r="AR144" s="197" t="s">
        <v>642</v>
      </c>
      <c r="AT144" s="197" t="s">
        <v>533</v>
      </c>
      <c r="AU144" s="197" t="s">
        <v>85</v>
      </c>
      <c r="AY144" s="21" t="s">
        <v>525</v>
      </c>
      <c r="BE144" s="198">
        <f t="shared" si="24"/>
        <v>0</v>
      </c>
      <c r="BF144" s="198">
        <f t="shared" si="25"/>
        <v>0</v>
      </c>
      <c r="BG144" s="198">
        <f t="shared" si="26"/>
        <v>0</v>
      </c>
      <c r="BH144" s="198">
        <f t="shared" si="27"/>
        <v>0</v>
      </c>
      <c r="BI144" s="198">
        <f t="shared" si="28"/>
        <v>0</v>
      </c>
      <c r="BJ144" s="21" t="s">
        <v>85</v>
      </c>
      <c r="BK144" s="198">
        <f t="shared" si="29"/>
        <v>0</v>
      </c>
      <c r="BL144" s="21" t="s">
        <v>642</v>
      </c>
      <c r="BM144" s="197" t="s">
        <v>6794</v>
      </c>
    </row>
    <row r="145" spans="1:65" s="2" customFormat="1" ht="24.2" customHeight="1">
      <c r="A145" s="38"/>
      <c r="B145" s="39"/>
      <c r="C145" s="186" t="s">
        <v>875</v>
      </c>
      <c r="D145" s="186" t="s">
        <v>533</v>
      </c>
      <c r="E145" s="187" t="s">
        <v>6795</v>
      </c>
      <c r="F145" s="188" t="s">
        <v>6702</v>
      </c>
      <c r="G145" s="189" t="s">
        <v>651</v>
      </c>
      <c r="H145" s="190">
        <v>1</v>
      </c>
      <c r="I145" s="191"/>
      <c r="J145" s="192">
        <f t="shared" si="20"/>
        <v>0</v>
      </c>
      <c r="K145" s="188" t="s">
        <v>19</v>
      </c>
      <c r="L145" s="43"/>
      <c r="M145" s="193" t="s">
        <v>19</v>
      </c>
      <c r="N145" s="194" t="s">
        <v>44</v>
      </c>
      <c r="O145" s="68"/>
      <c r="P145" s="195">
        <f t="shared" si="21"/>
        <v>0</v>
      </c>
      <c r="Q145" s="195">
        <v>0</v>
      </c>
      <c r="R145" s="195">
        <f t="shared" si="22"/>
        <v>0</v>
      </c>
      <c r="S145" s="195">
        <v>0</v>
      </c>
      <c r="T145" s="196">
        <f t="shared" si="23"/>
        <v>0</v>
      </c>
      <c r="U145" s="38"/>
      <c r="V145" s="38"/>
      <c r="W145" s="38"/>
      <c r="X145" s="38"/>
      <c r="Y145" s="38"/>
      <c r="Z145" s="38"/>
      <c r="AA145" s="38"/>
      <c r="AB145" s="38"/>
      <c r="AC145" s="38"/>
      <c r="AD145" s="38"/>
      <c r="AE145" s="38"/>
      <c r="AR145" s="197" t="s">
        <v>642</v>
      </c>
      <c r="AT145" s="197" t="s">
        <v>533</v>
      </c>
      <c r="AU145" s="197" t="s">
        <v>85</v>
      </c>
      <c r="AY145" s="21" t="s">
        <v>525</v>
      </c>
      <c r="BE145" s="198">
        <f t="shared" si="24"/>
        <v>0</v>
      </c>
      <c r="BF145" s="198">
        <f t="shared" si="25"/>
        <v>0</v>
      </c>
      <c r="BG145" s="198">
        <f t="shared" si="26"/>
        <v>0</v>
      </c>
      <c r="BH145" s="198">
        <f t="shared" si="27"/>
        <v>0</v>
      </c>
      <c r="BI145" s="198">
        <f t="shared" si="28"/>
        <v>0</v>
      </c>
      <c r="BJ145" s="21" t="s">
        <v>85</v>
      </c>
      <c r="BK145" s="198">
        <f t="shared" si="29"/>
        <v>0</v>
      </c>
      <c r="BL145" s="21" t="s">
        <v>642</v>
      </c>
      <c r="BM145" s="197" t="s">
        <v>6796</v>
      </c>
    </row>
    <row r="146" spans="1:65" s="2" customFormat="1" ht="24.2" customHeight="1">
      <c r="A146" s="38"/>
      <c r="B146" s="39"/>
      <c r="C146" s="186" t="s">
        <v>881</v>
      </c>
      <c r="D146" s="186" t="s">
        <v>533</v>
      </c>
      <c r="E146" s="187" t="s">
        <v>6797</v>
      </c>
      <c r="F146" s="188" t="s">
        <v>6702</v>
      </c>
      <c r="G146" s="189" t="s">
        <v>651</v>
      </c>
      <c r="H146" s="190">
        <v>1</v>
      </c>
      <c r="I146" s="191"/>
      <c r="J146" s="192">
        <f t="shared" si="20"/>
        <v>0</v>
      </c>
      <c r="K146" s="188" t="s">
        <v>19</v>
      </c>
      <c r="L146" s="43"/>
      <c r="M146" s="193" t="s">
        <v>19</v>
      </c>
      <c r="N146" s="194" t="s">
        <v>44</v>
      </c>
      <c r="O146" s="68"/>
      <c r="P146" s="195">
        <f t="shared" si="21"/>
        <v>0</v>
      </c>
      <c r="Q146" s="195">
        <v>0</v>
      </c>
      <c r="R146" s="195">
        <f t="shared" si="22"/>
        <v>0</v>
      </c>
      <c r="S146" s="195">
        <v>0</v>
      </c>
      <c r="T146" s="196">
        <f t="shared" si="23"/>
        <v>0</v>
      </c>
      <c r="U146" s="38"/>
      <c r="V146" s="38"/>
      <c r="W146" s="38"/>
      <c r="X146" s="38"/>
      <c r="Y146" s="38"/>
      <c r="Z146" s="38"/>
      <c r="AA146" s="38"/>
      <c r="AB146" s="38"/>
      <c r="AC146" s="38"/>
      <c r="AD146" s="38"/>
      <c r="AE146" s="38"/>
      <c r="AR146" s="197" t="s">
        <v>642</v>
      </c>
      <c r="AT146" s="197" t="s">
        <v>533</v>
      </c>
      <c r="AU146" s="197" t="s">
        <v>85</v>
      </c>
      <c r="AY146" s="21" t="s">
        <v>525</v>
      </c>
      <c r="BE146" s="198">
        <f t="shared" si="24"/>
        <v>0</v>
      </c>
      <c r="BF146" s="198">
        <f t="shared" si="25"/>
        <v>0</v>
      </c>
      <c r="BG146" s="198">
        <f t="shared" si="26"/>
        <v>0</v>
      </c>
      <c r="BH146" s="198">
        <f t="shared" si="27"/>
        <v>0</v>
      </c>
      <c r="BI146" s="198">
        <f t="shared" si="28"/>
        <v>0</v>
      </c>
      <c r="BJ146" s="21" t="s">
        <v>85</v>
      </c>
      <c r="BK146" s="198">
        <f t="shared" si="29"/>
        <v>0</v>
      </c>
      <c r="BL146" s="21" t="s">
        <v>642</v>
      </c>
      <c r="BM146" s="197" t="s">
        <v>6798</v>
      </c>
    </row>
    <row r="147" spans="1:65" s="2" customFormat="1" ht="16.5" customHeight="1">
      <c r="A147" s="38"/>
      <c r="B147" s="39"/>
      <c r="C147" s="186" t="s">
        <v>887</v>
      </c>
      <c r="D147" s="186" t="s">
        <v>533</v>
      </c>
      <c r="E147" s="187" t="s">
        <v>6799</v>
      </c>
      <c r="F147" s="188" t="s">
        <v>6712</v>
      </c>
      <c r="G147" s="189" t="s">
        <v>651</v>
      </c>
      <c r="H147" s="190">
        <v>2</v>
      </c>
      <c r="I147" s="191"/>
      <c r="J147" s="192">
        <f t="shared" si="20"/>
        <v>0</v>
      </c>
      <c r="K147" s="188" t="s">
        <v>19</v>
      </c>
      <c r="L147" s="43"/>
      <c r="M147" s="193" t="s">
        <v>19</v>
      </c>
      <c r="N147" s="194" t="s">
        <v>44</v>
      </c>
      <c r="O147" s="68"/>
      <c r="P147" s="195">
        <f t="shared" si="21"/>
        <v>0</v>
      </c>
      <c r="Q147" s="195">
        <v>0</v>
      </c>
      <c r="R147" s="195">
        <f t="shared" si="22"/>
        <v>0</v>
      </c>
      <c r="S147" s="195">
        <v>0</v>
      </c>
      <c r="T147" s="196">
        <f t="shared" si="23"/>
        <v>0</v>
      </c>
      <c r="U147" s="38"/>
      <c r="V147" s="38"/>
      <c r="W147" s="38"/>
      <c r="X147" s="38"/>
      <c r="Y147" s="38"/>
      <c r="Z147" s="38"/>
      <c r="AA147" s="38"/>
      <c r="AB147" s="38"/>
      <c r="AC147" s="38"/>
      <c r="AD147" s="38"/>
      <c r="AE147" s="38"/>
      <c r="AR147" s="197" t="s">
        <v>642</v>
      </c>
      <c r="AT147" s="197" t="s">
        <v>533</v>
      </c>
      <c r="AU147" s="197" t="s">
        <v>85</v>
      </c>
      <c r="AY147" s="21" t="s">
        <v>525</v>
      </c>
      <c r="BE147" s="198">
        <f t="shared" si="24"/>
        <v>0</v>
      </c>
      <c r="BF147" s="198">
        <f t="shared" si="25"/>
        <v>0</v>
      </c>
      <c r="BG147" s="198">
        <f t="shared" si="26"/>
        <v>0</v>
      </c>
      <c r="BH147" s="198">
        <f t="shared" si="27"/>
        <v>0</v>
      </c>
      <c r="BI147" s="198">
        <f t="shared" si="28"/>
        <v>0</v>
      </c>
      <c r="BJ147" s="21" t="s">
        <v>85</v>
      </c>
      <c r="BK147" s="198">
        <f t="shared" si="29"/>
        <v>0</v>
      </c>
      <c r="BL147" s="21" t="s">
        <v>642</v>
      </c>
      <c r="BM147" s="197" t="s">
        <v>6800</v>
      </c>
    </row>
    <row r="148" spans="1:65" s="2" customFormat="1" ht="16.5" customHeight="1">
      <c r="A148" s="38"/>
      <c r="B148" s="39"/>
      <c r="C148" s="186" t="s">
        <v>895</v>
      </c>
      <c r="D148" s="186" t="s">
        <v>533</v>
      </c>
      <c r="E148" s="187" t="s">
        <v>6801</v>
      </c>
      <c r="F148" s="188" t="s">
        <v>6718</v>
      </c>
      <c r="G148" s="189" t="s">
        <v>651</v>
      </c>
      <c r="H148" s="190">
        <v>5</v>
      </c>
      <c r="I148" s="191"/>
      <c r="J148" s="192">
        <f t="shared" si="20"/>
        <v>0</v>
      </c>
      <c r="K148" s="188" t="s">
        <v>19</v>
      </c>
      <c r="L148" s="43"/>
      <c r="M148" s="193" t="s">
        <v>19</v>
      </c>
      <c r="N148" s="194" t="s">
        <v>44</v>
      </c>
      <c r="O148" s="68"/>
      <c r="P148" s="195">
        <f t="shared" si="21"/>
        <v>0</v>
      </c>
      <c r="Q148" s="195">
        <v>0</v>
      </c>
      <c r="R148" s="195">
        <f t="shared" si="22"/>
        <v>0</v>
      </c>
      <c r="S148" s="195">
        <v>0</v>
      </c>
      <c r="T148" s="196">
        <f t="shared" si="23"/>
        <v>0</v>
      </c>
      <c r="U148" s="38"/>
      <c r="V148" s="38"/>
      <c r="W148" s="38"/>
      <c r="X148" s="38"/>
      <c r="Y148" s="38"/>
      <c r="Z148" s="38"/>
      <c r="AA148" s="38"/>
      <c r="AB148" s="38"/>
      <c r="AC148" s="38"/>
      <c r="AD148" s="38"/>
      <c r="AE148" s="38"/>
      <c r="AR148" s="197" t="s">
        <v>642</v>
      </c>
      <c r="AT148" s="197" t="s">
        <v>533</v>
      </c>
      <c r="AU148" s="197" t="s">
        <v>85</v>
      </c>
      <c r="AY148" s="21" t="s">
        <v>525</v>
      </c>
      <c r="BE148" s="198">
        <f t="shared" si="24"/>
        <v>0</v>
      </c>
      <c r="BF148" s="198">
        <f t="shared" si="25"/>
        <v>0</v>
      </c>
      <c r="BG148" s="198">
        <f t="shared" si="26"/>
        <v>0</v>
      </c>
      <c r="BH148" s="198">
        <f t="shared" si="27"/>
        <v>0</v>
      </c>
      <c r="BI148" s="198">
        <f t="shared" si="28"/>
        <v>0</v>
      </c>
      <c r="BJ148" s="21" t="s">
        <v>85</v>
      </c>
      <c r="BK148" s="198">
        <f t="shared" si="29"/>
        <v>0</v>
      </c>
      <c r="BL148" s="21" t="s">
        <v>642</v>
      </c>
      <c r="BM148" s="197" t="s">
        <v>6802</v>
      </c>
    </row>
    <row r="149" spans="1:65" s="2" customFormat="1" ht="16.5" customHeight="1">
      <c r="A149" s="38"/>
      <c r="B149" s="39"/>
      <c r="C149" s="186" t="s">
        <v>902</v>
      </c>
      <c r="D149" s="186" t="s">
        <v>533</v>
      </c>
      <c r="E149" s="187" t="s">
        <v>6803</v>
      </c>
      <c r="F149" s="188" t="s">
        <v>6721</v>
      </c>
      <c r="G149" s="189" t="s">
        <v>651</v>
      </c>
      <c r="H149" s="190">
        <v>2</v>
      </c>
      <c r="I149" s="191"/>
      <c r="J149" s="192">
        <f t="shared" si="20"/>
        <v>0</v>
      </c>
      <c r="K149" s="188" t="s">
        <v>19</v>
      </c>
      <c r="L149" s="43"/>
      <c r="M149" s="193" t="s">
        <v>19</v>
      </c>
      <c r="N149" s="194" t="s">
        <v>44</v>
      </c>
      <c r="O149" s="68"/>
      <c r="P149" s="195">
        <f t="shared" si="21"/>
        <v>0</v>
      </c>
      <c r="Q149" s="195">
        <v>0</v>
      </c>
      <c r="R149" s="195">
        <f t="shared" si="22"/>
        <v>0</v>
      </c>
      <c r="S149" s="195">
        <v>0</v>
      </c>
      <c r="T149" s="196">
        <f t="shared" si="23"/>
        <v>0</v>
      </c>
      <c r="U149" s="38"/>
      <c r="V149" s="38"/>
      <c r="W149" s="38"/>
      <c r="X149" s="38"/>
      <c r="Y149" s="38"/>
      <c r="Z149" s="38"/>
      <c r="AA149" s="38"/>
      <c r="AB149" s="38"/>
      <c r="AC149" s="38"/>
      <c r="AD149" s="38"/>
      <c r="AE149" s="38"/>
      <c r="AR149" s="197" t="s">
        <v>642</v>
      </c>
      <c r="AT149" s="197" t="s">
        <v>533</v>
      </c>
      <c r="AU149" s="197" t="s">
        <v>85</v>
      </c>
      <c r="AY149" s="21" t="s">
        <v>525</v>
      </c>
      <c r="BE149" s="198">
        <f t="shared" si="24"/>
        <v>0</v>
      </c>
      <c r="BF149" s="198">
        <f t="shared" si="25"/>
        <v>0</v>
      </c>
      <c r="BG149" s="198">
        <f t="shared" si="26"/>
        <v>0</v>
      </c>
      <c r="BH149" s="198">
        <f t="shared" si="27"/>
        <v>0</v>
      </c>
      <c r="BI149" s="198">
        <f t="shared" si="28"/>
        <v>0</v>
      </c>
      <c r="BJ149" s="21" t="s">
        <v>85</v>
      </c>
      <c r="BK149" s="198">
        <f t="shared" si="29"/>
        <v>0</v>
      </c>
      <c r="BL149" s="21" t="s">
        <v>642</v>
      </c>
      <c r="BM149" s="197" t="s">
        <v>6804</v>
      </c>
    </row>
    <row r="150" spans="1:65" s="2" customFormat="1" ht="24.2" customHeight="1">
      <c r="A150" s="38"/>
      <c r="B150" s="39"/>
      <c r="C150" s="186" t="s">
        <v>907</v>
      </c>
      <c r="D150" s="186" t="s">
        <v>533</v>
      </c>
      <c r="E150" s="187" t="s">
        <v>6805</v>
      </c>
      <c r="F150" s="188" t="s">
        <v>6806</v>
      </c>
      <c r="G150" s="189" t="s">
        <v>651</v>
      </c>
      <c r="H150" s="190">
        <v>0</v>
      </c>
      <c r="I150" s="191"/>
      <c r="J150" s="192">
        <f t="shared" si="20"/>
        <v>0</v>
      </c>
      <c r="K150" s="188" t="s">
        <v>19</v>
      </c>
      <c r="L150" s="43"/>
      <c r="M150" s="193" t="s">
        <v>19</v>
      </c>
      <c r="N150" s="194" t="s">
        <v>44</v>
      </c>
      <c r="O150" s="68"/>
      <c r="P150" s="195">
        <f t="shared" si="21"/>
        <v>0</v>
      </c>
      <c r="Q150" s="195">
        <v>0</v>
      </c>
      <c r="R150" s="195">
        <f t="shared" si="22"/>
        <v>0</v>
      </c>
      <c r="S150" s="195">
        <v>0</v>
      </c>
      <c r="T150" s="196">
        <f t="shared" si="23"/>
        <v>0</v>
      </c>
      <c r="U150" s="38"/>
      <c r="V150" s="38"/>
      <c r="W150" s="38"/>
      <c r="X150" s="38"/>
      <c r="Y150" s="38"/>
      <c r="Z150" s="38"/>
      <c r="AA150" s="38"/>
      <c r="AB150" s="38"/>
      <c r="AC150" s="38"/>
      <c r="AD150" s="38"/>
      <c r="AE150" s="38"/>
      <c r="AR150" s="197" t="s">
        <v>642</v>
      </c>
      <c r="AT150" s="197" t="s">
        <v>533</v>
      </c>
      <c r="AU150" s="197" t="s">
        <v>85</v>
      </c>
      <c r="AY150" s="21" t="s">
        <v>525</v>
      </c>
      <c r="BE150" s="198">
        <f t="shared" si="24"/>
        <v>0</v>
      </c>
      <c r="BF150" s="198">
        <f t="shared" si="25"/>
        <v>0</v>
      </c>
      <c r="BG150" s="198">
        <f t="shared" si="26"/>
        <v>0</v>
      </c>
      <c r="BH150" s="198">
        <f t="shared" si="27"/>
        <v>0</v>
      </c>
      <c r="BI150" s="198">
        <f t="shared" si="28"/>
        <v>0</v>
      </c>
      <c r="BJ150" s="21" t="s">
        <v>85</v>
      </c>
      <c r="BK150" s="198">
        <f t="shared" si="29"/>
        <v>0</v>
      </c>
      <c r="BL150" s="21" t="s">
        <v>642</v>
      </c>
      <c r="BM150" s="197" t="s">
        <v>6807</v>
      </c>
    </row>
    <row r="151" spans="1:65" s="2" customFormat="1" ht="24.2" customHeight="1">
      <c r="A151" s="38"/>
      <c r="B151" s="39"/>
      <c r="C151" s="186" t="s">
        <v>913</v>
      </c>
      <c r="D151" s="186" t="s">
        <v>533</v>
      </c>
      <c r="E151" s="187" t="s">
        <v>6808</v>
      </c>
      <c r="F151" s="188" t="s">
        <v>6809</v>
      </c>
      <c r="G151" s="189" t="s">
        <v>651</v>
      </c>
      <c r="H151" s="190">
        <v>1</v>
      </c>
      <c r="I151" s="191"/>
      <c r="J151" s="192">
        <f t="shared" si="20"/>
        <v>0</v>
      </c>
      <c r="K151" s="188" t="s">
        <v>19</v>
      </c>
      <c r="L151" s="43"/>
      <c r="M151" s="193" t="s">
        <v>19</v>
      </c>
      <c r="N151" s="194" t="s">
        <v>44</v>
      </c>
      <c r="O151" s="68"/>
      <c r="P151" s="195">
        <f t="shared" si="21"/>
        <v>0</v>
      </c>
      <c r="Q151" s="195">
        <v>0</v>
      </c>
      <c r="R151" s="195">
        <f t="shared" si="22"/>
        <v>0</v>
      </c>
      <c r="S151" s="195">
        <v>0</v>
      </c>
      <c r="T151" s="196">
        <f t="shared" si="23"/>
        <v>0</v>
      </c>
      <c r="U151" s="38"/>
      <c r="V151" s="38"/>
      <c r="W151" s="38"/>
      <c r="X151" s="38"/>
      <c r="Y151" s="38"/>
      <c r="Z151" s="38"/>
      <c r="AA151" s="38"/>
      <c r="AB151" s="38"/>
      <c r="AC151" s="38"/>
      <c r="AD151" s="38"/>
      <c r="AE151" s="38"/>
      <c r="AR151" s="197" t="s">
        <v>642</v>
      </c>
      <c r="AT151" s="197" t="s">
        <v>533</v>
      </c>
      <c r="AU151" s="197" t="s">
        <v>85</v>
      </c>
      <c r="AY151" s="21" t="s">
        <v>525</v>
      </c>
      <c r="BE151" s="198">
        <f t="shared" si="24"/>
        <v>0</v>
      </c>
      <c r="BF151" s="198">
        <f t="shared" si="25"/>
        <v>0</v>
      </c>
      <c r="BG151" s="198">
        <f t="shared" si="26"/>
        <v>0</v>
      </c>
      <c r="BH151" s="198">
        <f t="shared" si="27"/>
        <v>0</v>
      </c>
      <c r="BI151" s="198">
        <f t="shared" si="28"/>
        <v>0</v>
      </c>
      <c r="BJ151" s="21" t="s">
        <v>85</v>
      </c>
      <c r="BK151" s="198">
        <f t="shared" si="29"/>
        <v>0</v>
      </c>
      <c r="BL151" s="21" t="s">
        <v>642</v>
      </c>
      <c r="BM151" s="197" t="s">
        <v>6810</v>
      </c>
    </row>
    <row r="152" spans="1:65" s="2" customFormat="1" ht="24.2" customHeight="1">
      <c r="A152" s="38"/>
      <c r="B152" s="39"/>
      <c r="C152" s="186" t="s">
        <v>918</v>
      </c>
      <c r="D152" s="186" t="s">
        <v>533</v>
      </c>
      <c r="E152" s="187" t="s">
        <v>6811</v>
      </c>
      <c r="F152" s="188" t="s">
        <v>6812</v>
      </c>
      <c r="G152" s="189" t="s">
        <v>128</v>
      </c>
      <c r="H152" s="190">
        <v>42</v>
      </c>
      <c r="I152" s="191"/>
      <c r="J152" s="192">
        <f t="shared" si="20"/>
        <v>0</v>
      </c>
      <c r="K152" s="188" t="s">
        <v>19</v>
      </c>
      <c r="L152" s="43"/>
      <c r="M152" s="193" t="s">
        <v>19</v>
      </c>
      <c r="N152" s="194" t="s">
        <v>44</v>
      </c>
      <c r="O152" s="68"/>
      <c r="P152" s="195">
        <f t="shared" si="21"/>
        <v>0</v>
      </c>
      <c r="Q152" s="195">
        <v>0</v>
      </c>
      <c r="R152" s="195">
        <f t="shared" si="22"/>
        <v>0</v>
      </c>
      <c r="S152" s="195">
        <v>0</v>
      </c>
      <c r="T152" s="196">
        <f t="shared" si="23"/>
        <v>0</v>
      </c>
      <c r="U152" s="38"/>
      <c r="V152" s="38"/>
      <c r="W152" s="38"/>
      <c r="X152" s="38"/>
      <c r="Y152" s="38"/>
      <c r="Z152" s="38"/>
      <c r="AA152" s="38"/>
      <c r="AB152" s="38"/>
      <c r="AC152" s="38"/>
      <c r="AD152" s="38"/>
      <c r="AE152" s="38"/>
      <c r="AR152" s="197" t="s">
        <v>642</v>
      </c>
      <c r="AT152" s="197" t="s">
        <v>533</v>
      </c>
      <c r="AU152" s="197" t="s">
        <v>85</v>
      </c>
      <c r="AY152" s="21" t="s">
        <v>525</v>
      </c>
      <c r="BE152" s="198">
        <f t="shared" si="24"/>
        <v>0</v>
      </c>
      <c r="BF152" s="198">
        <f t="shared" si="25"/>
        <v>0</v>
      </c>
      <c r="BG152" s="198">
        <f t="shared" si="26"/>
        <v>0</v>
      </c>
      <c r="BH152" s="198">
        <f t="shared" si="27"/>
        <v>0</v>
      </c>
      <c r="BI152" s="198">
        <f t="shared" si="28"/>
        <v>0</v>
      </c>
      <c r="BJ152" s="21" t="s">
        <v>85</v>
      </c>
      <c r="BK152" s="198">
        <f t="shared" si="29"/>
        <v>0</v>
      </c>
      <c r="BL152" s="21" t="s">
        <v>642</v>
      </c>
      <c r="BM152" s="197" t="s">
        <v>6813</v>
      </c>
    </row>
    <row r="153" spans="1:65" s="2" customFormat="1" ht="16.5" customHeight="1">
      <c r="A153" s="38"/>
      <c r="B153" s="39"/>
      <c r="C153" s="186" t="s">
        <v>928</v>
      </c>
      <c r="D153" s="186" t="s">
        <v>533</v>
      </c>
      <c r="E153" s="187" t="s">
        <v>6814</v>
      </c>
      <c r="F153" s="188" t="s">
        <v>6736</v>
      </c>
      <c r="G153" s="189" t="s">
        <v>128</v>
      </c>
      <c r="H153" s="190">
        <v>15</v>
      </c>
      <c r="I153" s="191"/>
      <c r="J153" s="192">
        <f t="shared" si="20"/>
        <v>0</v>
      </c>
      <c r="K153" s="188" t="s">
        <v>19</v>
      </c>
      <c r="L153" s="43"/>
      <c r="M153" s="193" t="s">
        <v>19</v>
      </c>
      <c r="N153" s="194" t="s">
        <v>44</v>
      </c>
      <c r="O153" s="68"/>
      <c r="P153" s="195">
        <f t="shared" si="21"/>
        <v>0</v>
      </c>
      <c r="Q153" s="195">
        <v>0</v>
      </c>
      <c r="R153" s="195">
        <f t="shared" si="22"/>
        <v>0</v>
      </c>
      <c r="S153" s="195">
        <v>0</v>
      </c>
      <c r="T153" s="196">
        <f t="shared" si="23"/>
        <v>0</v>
      </c>
      <c r="U153" s="38"/>
      <c r="V153" s="38"/>
      <c r="W153" s="38"/>
      <c r="X153" s="38"/>
      <c r="Y153" s="38"/>
      <c r="Z153" s="38"/>
      <c r="AA153" s="38"/>
      <c r="AB153" s="38"/>
      <c r="AC153" s="38"/>
      <c r="AD153" s="38"/>
      <c r="AE153" s="38"/>
      <c r="AR153" s="197" t="s">
        <v>642</v>
      </c>
      <c r="AT153" s="197" t="s">
        <v>533</v>
      </c>
      <c r="AU153" s="197" t="s">
        <v>85</v>
      </c>
      <c r="AY153" s="21" t="s">
        <v>525</v>
      </c>
      <c r="BE153" s="198">
        <f t="shared" si="24"/>
        <v>0</v>
      </c>
      <c r="BF153" s="198">
        <f t="shared" si="25"/>
        <v>0</v>
      </c>
      <c r="BG153" s="198">
        <f t="shared" si="26"/>
        <v>0</v>
      </c>
      <c r="BH153" s="198">
        <f t="shared" si="27"/>
        <v>0</v>
      </c>
      <c r="BI153" s="198">
        <f t="shared" si="28"/>
        <v>0</v>
      </c>
      <c r="BJ153" s="21" t="s">
        <v>85</v>
      </c>
      <c r="BK153" s="198">
        <f t="shared" si="29"/>
        <v>0</v>
      </c>
      <c r="BL153" s="21" t="s">
        <v>642</v>
      </c>
      <c r="BM153" s="197" t="s">
        <v>6815</v>
      </c>
    </row>
    <row r="154" spans="1:65" s="2" customFormat="1" ht="16.5" customHeight="1">
      <c r="A154" s="38"/>
      <c r="B154" s="39"/>
      <c r="C154" s="186" t="s">
        <v>945</v>
      </c>
      <c r="D154" s="186" t="s">
        <v>533</v>
      </c>
      <c r="E154" s="187" t="s">
        <v>6816</v>
      </c>
      <c r="F154" s="188" t="s">
        <v>6745</v>
      </c>
      <c r="G154" s="189" t="s">
        <v>132</v>
      </c>
      <c r="H154" s="190">
        <v>12</v>
      </c>
      <c r="I154" s="191"/>
      <c r="J154" s="192">
        <f t="shared" si="20"/>
        <v>0</v>
      </c>
      <c r="K154" s="188" t="s">
        <v>19</v>
      </c>
      <c r="L154" s="43"/>
      <c r="M154" s="193" t="s">
        <v>19</v>
      </c>
      <c r="N154" s="194" t="s">
        <v>44</v>
      </c>
      <c r="O154" s="68"/>
      <c r="P154" s="195">
        <f t="shared" si="21"/>
        <v>0</v>
      </c>
      <c r="Q154" s="195">
        <v>0</v>
      </c>
      <c r="R154" s="195">
        <f t="shared" si="22"/>
        <v>0</v>
      </c>
      <c r="S154" s="195">
        <v>0</v>
      </c>
      <c r="T154" s="196">
        <f t="shared" si="23"/>
        <v>0</v>
      </c>
      <c r="U154" s="38"/>
      <c r="V154" s="38"/>
      <c r="W154" s="38"/>
      <c r="X154" s="38"/>
      <c r="Y154" s="38"/>
      <c r="Z154" s="38"/>
      <c r="AA154" s="38"/>
      <c r="AB154" s="38"/>
      <c r="AC154" s="38"/>
      <c r="AD154" s="38"/>
      <c r="AE154" s="38"/>
      <c r="AR154" s="197" t="s">
        <v>642</v>
      </c>
      <c r="AT154" s="197" t="s">
        <v>533</v>
      </c>
      <c r="AU154" s="197" t="s">
        <v>85</v>
      </c>
      <c r="AY154" s="21" t="s">
        <v>525</v>
      </c>
      <c r="BE154" s="198">
        <f t="shared" si="24"/>
        <v>0</v>
      </c>
      <c r="BF154" s="198">
        <f t="shared" si="25"/>
        <v>0</v>
      </c>
      <c r="BG154" s="198">
        <f t="shared" si="26"/>
        <v>0</v>
      </c>
      <c r="BH154" s="198">
        <f t="shared" si="27"/>
        <v>0</v>
      </c>
      <c r="BI154" s="198">
        <f t="shared" si="28"/>
        <v>0</v>
      </c>
      <c r="BJ154" s="21" t="s">
        <v>85</v>
      </c>
      <c r="BK154" s="198">
        <f t="shared" si="29"/>
        <v>0</v>
      </c>
      <c r="BL154" s="21" t="s">
        <v>642</v>
      </c>
      <c r="BM154" s="197" t="s">
        <v>6817</v>
      </c>
    </row>
    <row r="155" spans="1:65" s="2" customFormat="1" ht="16.5" customHeight="1">
      <c r="A155" s="38"/>
      <c r="B155" s="39"/>
      <c r="C155" s="186" t="s">
        <v>967</v>
      </c>
      <c r="D155" s="186" t="s">
        <v>533</v>
      </c>
      <c r="E155" s="187" t="s">
        <v>6818</v>
      </c>
      <c r="F155" s="188" t="s">
        <v>6748</v>
      </c>
      <c r="G155" s="189" t="s">
        <v>132</v>
      </c>
      <c r="H155" s="190">
        <v>2</v>
      </c>
      <c r="I155" s="191"/>
      <c r="J155" s="192">
        <f t="shared" si="20"/>
        <v>0</v>
      </c>
      <c r="K155" s="188" t="s">
        <v>19</v>
      </c>
      <c r="L155" s="43"/>
      <c r="M155" s="193" t="s">
        <v>19</v>
      </c>
      <c r="N155" s="194" t="s">
        <v>44</v>
      </c>
      <c r="O155" s="68"/>
      <c r="P155" s="195">
        <f t="shared" si="21"/>
        <v>0</v>
      </c>
      <c r="Q155" s="195">
        <v>0</v>
      </c>
      <c r="R155" s="195">
        <f t="shared" si="22"/>
        <v>0</v>
      </c>
      <c r="S155" s="195">
        <v>0</v>
      </c>
      <c r="T155" s="196">
        <f t="shared" si="23"/>
        <v>0</v>
      </c>
      <c r="U155" s="38"/>
      <c r="V155" s="38"/>
      <c r="W155" s="38"/>
      <c r="X155" s="38"/>
      <c r="Y155" s="38"/>
      <c r="Z155" s="38"/>
      <c r="AA155" s="38"/>
      <c r="AB155" s="38"/>
      <c r="AC155" s="38"/>
      <c r="AD155" s="38"/>
      <c r="AE155" s="38"/>
      <c r="AR155" s="197" t="s">
        <v>642</v>
      </c>
      <c r="AT155" s="197" t="s">
        <v>533</v>
      </c>
      <c r="AU155" s="197" t="s">
        <v>85</v>
      </c>
      <c r="AY155" s="21" t="s">
        <v>525</v>
      </c>
      <c r="BE155" s="198">
        <f t="shared" si="24"/>
        <v>0</v>
      </c>
      <c r="BF155" s="198">
        <f t="shared" si="25"/>
        <v>0</v>
      </c>
      <c r="BG155" s="198">
        <f t="shared" si="26"/>
        <v>0</v>
      </c>
      <c r="BH155" s="198">
        <f t="shared" si="27"/>
        <v>0</v>
      </c>
      <c r="BI155" s="198">
        <f t="shared" si="28"/>
        <v>0</v>
      </c>
      <c r="BJ155" s="21" t="s">
        <v>85</v>
      </c>
      <c r="BK155" s="198">
        <f t="shared" si="29"/>
        <v>0</v>
      </c>
      <c r="BL155" s="21" t="s">
        <v>642</v>
      </c>
      <c r="BM155" s="197" t="s">
        <v>6819</v>
      </c>
    </row>
    <row r="156" spans="1:65" s="12" customFormat="1" ht="22.9" customHeight="1">
      <c r="B156" s="170"/>
      <c r="C156" s="171"/>
      <c r="D156" s="172" t="s">
        <v>71</v>
      </c>
      <c r="E156" s="184" t="s">
        <v>6820</v>
      </c>
      <c r="F156" s="184" t="s">
        <v>6821</v>
      </c>
      <c r="G156" s="171"/>
      <c r="H156" s="171"/>
      <c r="I156" s="174"/>
      <c r="J156" s="185">
        <f>BK156</f>
        <v>0</v>
      </c>
      <c r="K156" s="171"/>
      <c r="L156" s="176"/>
      <c r="M156" s="177"/>
      <c r="N156" s="178"/>
      <c r="O156" s="178"/>
      <c r="P156" s="179">
        <f>SUM(P157:P217)</f>
        <v>0</v>
      </c>
      <c r="Q156" s="178"/>
      <c r="R156" s="179">
        <f>SUM(R157:R217)</f>
        <v>0</v>
      </c>
      <c r="S156" s="178"/>
      <c r="T156" s="180">
        <f>SUM(T157:T217)</f>
        <v>0</v>
      </c>
      <c r="AR156" s="181" t="s">
        <v>79</v>
      </c>
      <c r="AT156" s="182" t="s">
        <v>71</v>
      </c>
      <c r="AU156" s="182" t="s">
        <v>79</v>
      </c>
      <c r="AY156" s="181" t="s">
        <v>525</v>
      </c>
      <c r="BK156" s="183">
        <f>SUM(BK157:BK217)</f>
        <v>0</v>
      </c>
    </row>
    <row r="157" spans="1:65" s="2" customFormat="1" ht="49.15" customHeight="1">
      <c r="A157" s="38"/>
      <c r="B157" s="39"/>
      <c r="C157" s="186" t="s">
        <v>994</v>
      </c>
      <c r="D157" s="186" t="s">
        <v>533</v>
      </c>
      <c r="E157" s="187" t="s">
        <v>6822</v>
      </c>
      <c r="F157" s="188" t="s">
        <v>6823</v>
      </c>
      <c r="G157" s="189" t="s">
        <v>3392</v>
      </c>
      <c r="H157" s="190">
        <v>1</v>
      </c>
      <c r="I157" s="191"/>
      <c r="J157" s="192">
        <f t="shared" ref="J157:J188" si="30">ROUND(I157*H157,2)</f>
        <v>0</v>
      </c>
      <c r="K157" s="188" t="s">
        <v>19</v>
      </c>
      <c r="L157" s="43"/>
      <c r="M157" s="193" t="s">
        <v>19</v>
      </c>
      <c r="N157" s="194" t="s">
        <v>44</v>
      </c>
      <c r="O157" s="68"/>
      <c r="P157" s="195">
        <f t="shared" ref="P157:P188" si="31">O157*H157</f>
        <v>0</v>
      </c>
      <c r="Q157" s="195">
        <v>0</v>
      </c>
      <c r="R157" s="195">
        <f t="shared" ref="R157:R188" si="32">Q157*H157</f>
        <v>0</v>
      </c>
      <c r="S157" s="195">
        <v>0</v>
      </c>
      <c r="T157" s="196">
        <f t="shared" ref="T157:T188" si="33">S157*H157</f>
        <v>0</v>
      </c>
      <c r="U157" s="38"/>
      <c r="V157" s="38"/>
      <c r="W157" s="38"/>
      <c r="X157" s="38"/>
      <c r="Y157" s="38"/>
      <c r="Z157" s="38"/>
      <c r="AA157" s="38"/>
      <c r="AB157" s="38"/>
      <c r="AC157" s="38"/>
      <c r="AD157" s="38"/>
      <c r="AE157" s="38"/>
      <c r="AR157" s="197" t="s">
        <v>642</v>
      </c>
      <c r="AT157" s="197" t="s">
        <v>533</v>
      </c>
      <c r="AU157" s="197" t="s">
        <v>85</v>
      </c>
      <c r="AY157" s="21" t="s">
        <v>525</v>
      </c>
      <c r="BE157" s="198">
        <f t="shared" ref="BE157:BE188" si="34">IF(N157="základní",J157,0)</f>
        <v>0</v>
      </c>
      <c r="BF157" s="198">
        <f t="shared" ref="BF157:BF188" si="35">IF(N157="snížená",J157,0)</f>
        <v>0</v>
      </c>
      <c r="BG157" s="198">
        <f t="shared" ref="BG157:BG188" si="36">IF(N157="zákl. přenesená",J157,0)</f>
        <v>0</v>
      </c>
      <c r="BH157" s="198">
        <f t="shared" ref="BH157:BH188" si="37">IF(N157="sníž. přenesená",J157,0)</f>
        <v>0</v>
      </c>
      <c r="BI157" s="198">
        <f t="shared" ref="BI157:BI188" si="38">IF(N157="nulová",J157,0)</f>
        <v>0</v>
      </c>
      <c r="BJ157" s="21" t="s">
        <v>85</v>
      </c>
      <c r="BK157" s="198">
        <f t="shared" ref="BK157:BK188" si="39">ROUND(I157*H157,2)</f>
        <v>0</v>
      </c>
      <c r="BL157" s="21" t="s">
        <v>642</v>
      </c>
      <c r="BM157" s="197" t="s">
        <v>6824</v>
      </c>
    </row>
    <row r="158" spans="1:65" s="2" customFormat="1" ht="16.5" customHeight="1">
      <c r="A158" s="38"/>
      <c r="B158" s="39"/>
      <c r="C158" s="186" t="s">
        <v>1002</v>
      </c>
      <c r="D158" s="186" t="s">
        <v>533</v>
      </c>
      <c r="E158" s="187" t="s">
        <v>6825</v>
      </c>
      <c r="F158" s="188" t="s">
        <v>6699</v>
      </c>
      <c r="G158" s="189" t="s">
        <v>651</v>
      </c>
      <c r="H158" s="190">
        <v>4</v>
      </c>
      <c r="I158" s="191"/>
      <c r="J158" s="192">
        <f t="shared" si="30"/>
        <v>0</v>
      </c>
      <c r="K158" s="188" t="s">
        <v>19</v>
      </c>
      <c r="L158" s="43"/>
      <c r="M158" s="193" t="s">
        <v>19</v>
      </c>
      <c r="N158" s="194" t="s">
        <v>44</v>
      </c>
      <c r="O158" s="68"/>
      <c r="P158" s="195">
        <f t="shared" si="31"/>
        <v>0</v>
      </c>
      <c r="Q158" s="195">
        <v>0</v>
      </c>
      <c r="R158" s="195">
        <f t="shared" si="32"/>
        <v>0</v>
      </c>
      <c r="S158" s="195">
        <v>0</v>
      </c>
      <c r="T158" s="196">
        <f t="shared" si="33"/>
        <v>0</v>
      </c>
      <c r="U158" s="38"/>
      <c r="V158" s="38"/>
      <c r="W158" s="38"/>
      <c r="X158" s="38"/>
      <c r="Y158" s="38"/>
      <c r="Z158" s="38"/>
      <c r="AA158" s="38"/>
      <c r="AB158" s="38"/>
      <c r="AC158" s="38"/>
      <c r="AD158" s="38"/>
      <c r="AE158" s="38"/>
      <c r="AR158" s="197" t="s">
        <v>642</v>
      </c>
      <c r="AT158" s="197" t="s">
        <v>533</v>
      </c>
      <c r="AU158" s="197" t="s">
        <v>85</v>
      </c>
      <c r="AY158" s="21" t="s">
        <v>525</v>
      </c>
      <c r="BE158" s="198">
        <f t="shared" si="34"/>
        <v>0</v>
      </c>
      <c r="BF158" s="198">
        <f t="shared" si="35"/>
        <v>0</v>
      </c>
      <c r="BG158" s="198">
        <f t="shared" si="36"/>
        <v>0</v>
      </c>
      <c r="BH158" s="198">
        <f t="shared" si="37"/>
        <v>0</v>
      </c>
      <c r="BI158" s="198">
        <f t="shared" si="38"/>
        <v>0</v>
      </c>
      <c r="BJ158" s="21" t="s">
        <v>85</v>
      </c>
      <c r="BK158" s="198">
        <f t="shared" si="39"/>
        <v>0</v>
      </c>
      <c r="BL158" s="21" t="s">
        <v>642</v>
      </c>
      <c r="BM158" s="197" t="s">
        <v>6826</v>
      </c>
    </row>
    <row r="159" spans="1:65" s="2" customFormat="1" ht="24.2" customHeight="1">
      <c r="A159" s="38"/>
      <c r="B159" s="39"/>
      <c r="C159" s="186" t="s">
        <v>1011</v>
      </c>
      <c r="D159" s="186" t="s">
        <v>533</v>
      </c>
      <c r="E159" s="187" t="s">
        <v>6827</v>
      </c>
      <c r="F159" s="188" t="s">
        <v>6702</v>
      </c>
      <c r="G159" s="189" t="s">
        <v>651</v>
      </c>
      <c r="H159" s="190">
        <v>1</v>
      </c>
      <c r="I159" s="191"/>
      <c r="J159" s="192">
        <f t="shared" si="30"/>
        <v>0</v>
      </c>
      <c r="K159" s="188" t="s">
        <v>19</v>
      </c>
      <c r="L159" s="43"/>
      <c r="M159" s="193" t="s">
        <v>19</v>
      </c>
      <c r="N159" s="194" t="s">
        <v>44</v>
      </c>
      <c r="O159" s="68"/>
      <c r="P159" s="195">
        <f t="shared" si="31"/>
        <v>0</v>
      </c>
      <c r="Q159" s="195">
        <v>0</v>
      </c>
      <c r="R159" s="195">
        <f t="shared" si="32"/>
        <v>0</v>
      </c>
      <c r="S159" s="195">
        <v>0</v>
      </c>
      <c r="T159" s="196">
        <f t="shared" si="33"/>
        <v>0</v>
      </c>
      <c r="U159" s="38"/>
      <c r="V159" s="38"/>
      <c r="W159" s="38"/>
      <c r="X159" s="38"/>
      <c r="Y159" s="38"/>
      <c r="Z159" s="38"/>
      <c r="AA159" s="38"/>
      <c r="AB159" s="38"/>
      <c r="AC159" s="38"/>
      <c r="AD159" s="38"/>
      <c r="AE159" s="38"/>
      <c r="AR159" s="197" t="s">
        <v>642</v>
      </c>
      <c r="AT159" s="197" t="s">
        <v>533</v>
      </c>
      <c r="AU159" s="197" t="s">
        <v>85</v>
      </c>
      <c r="AY159" s="21" t="s">
        <v>525</v>
      </c>
      <c r="BE159" s="198">
        <f t="shared" si="34"/>
        <v>0</v>
      </c>
      <c r="BF159" s="198">
        <f t="shared" si="35"/>
        <v>0</v>
      </c>
      <c r="BG159" s="198">
        <f t="shared" si="36"/>
        <v>0</v>
      </c>
      <c r="BH159" s="198">
        <f t="shared" si="37"/>
        <v>0</v>
      </c>
      <c r="BI159" s="198">
        <f t="shared" si="38"/>
        <v>0</v>
      </c>
      <c r="BJ159" s="21" t="s">
        <v>85</v>
      </c>
      <c r="BK159" s="198">
        <f t="shared" si="39"/>
        <v>0</v>
      </c>
      <c r="BL159" s="21" t="s">
        <v>642</v>
      </c>
      <c r="BM159" s="197" t="s">
        <v>6828</v>
      </c>
    </row>
    <row r="160" spans="1:65" s="2" customFormat="1" ht="24.2" customHeight="1">
      <c r="A160" s="38"/>
      <c r="B160" s="39"/>
      <c r="C160" s="186" t="s">
        <v>1016</v>
      </c>
      <c r="D160" s="186" t="s">
        <v>533</v>
      </c>
      <c r="E160" s="187" t="s">
        <v>6829</v>
      </c>
      <c r="F160" s="188" t="s">
        <v>6702</v>
      </c>
      <c r="G160" s="189" t="s">
        <v>651</v>
      </c>
      <c r="H160" s="190">
        <v>1</v>
      </c>
      <c r="I160" s="191"/>
      <c r="J160" s="192">
        <f t="shared" si="30"/>
        <v>0</v>
      </c>
      <c r="K160" s="188" t="s">
        <v>19</v>
      </c>
      <c r="L160" s="43"/>
      <c r="M160" s="193" t="s">
        <v>19</v>
      </c>
      <c r="N160" s="194" t="s">
        <v>44</v>
      </c>
      <c r="O160" s="68"/>
      <c r="P160" s="195">
        <f t="shared" si="31"/>
        <v>0</v>
      </c>
      <c r="Q160" s="195">
        <v>0</v>
      </c>
      <c r="R160" s="195">
        <f t="shared" si="32"/>
        <v>0</v>
      </c>
      <c r="S160" s="195">
        <v>0</v>
      </c>
      <c r="T160" s="196">
        <f t="shared" si="33"/>
        <v>0</v>
      </c>
      <c r="U160" s="38"/>
      <c r="V160" s="38"/>
      <c r="W160" s="38"/>
      <c r="X160" s="38"/>
      <c r="Y160" s="38"/>
      <c r="Z160" s="38"/>
      <c r="AA160" s="38"/>
      <c r="AB160" s="38"/>
      <c r="AC160" s="38"/>
      <c r="AD160" s="38"/>
      <c r="AE160" s="38"/>
      <c r="AR160" s="197" t="s">
        <v>642</v>
      </c>
      <c r="AT160" s="197" t="s">
        <v>533</v>
      </c>
      <c r="AU160" s="197" t="s">
        <v>85</v>
      </c>
      <c r="AY160" s="21" t="s">
        <v>525</v>
      </c>
      <c r="BE160" s="198">
        <f t="shared" si="34"/>
        <v>0</v>
      </c>
      <c r="BF160" s="198">
        <f t="shared" si="35"/>
        <v>0</v>
      </c>
      <c r="BG160" s="198">
        <f t="shared" si="36"/>
        <v>0</v>
      </c>
      <c r="BH160" s="198">
        <f t="shared" si="37"/>
        <v>0</v>
      </c>
      <c r="BI160" s="198">
        <f t="shared" si="38"/>
        <v>0</v>
      </c>
      <c r="BJ160" s="21" t="s">
        <v>85</v>
      </c>
      <c r="BK160" s="198">
        <f t="shared" si="39"/>
        <v>0</v>
      </c>
      <c r="BL160" s="21" t="s">
        <v>642</v>
      </c>
      <c r="BM160" s="197" t="s">
        <v>6830</v>
      </c>
    </row>
    <row r="161" spans="1:65" s="2" customFormat="1" ht="24.2" customHeight="1">
      <c r="A161" s="38"/>
      <c r="B161" s="39"/>
      <c r="C161" s="186" t="s">
        <v>1023</v>
      </c>
      <c r="D161" s="186" t="s">
        <v>533</v>
      </c>
      <c r="E161" s="187" t="s">
        <v>6831</v>
      </c>
      <c r="F161" s="188" t="s">
        <v>6709</v>
      </c>
      <c r="G161" s="189" t="s">
        <v>651</v>
      </c>
      <c r="H161" s="190">
        <v>1</v>
      </c>
      <c r="I161" s="191"/>
      <c r="J161" s="192">
        <f t="shared" si="30"/>
        <v>0</v>
      </c>
      <c r="K161" s="188" t="s">
        <v>19</v>
      </c>
      <c r="L161" s="43"/>
      <c r="M161" s="193" t="s">
        <v>19</v>
      </c>
      <c r="N161" s="194" t="s">
        <v>44</v>
      </c>
      <c r="O161" s="68"/>
      <c r="P161" s="195">
        <f t="shared" si="31"/>
        <v>0</v>
      </c>
      <c r="Q161" s="195">
        <v>0</v>
      </c>
      <c r="R161" s="195">
        <f t="shared" si="32"/>
        <v>0</v>
      </c>
      <c r="S161" s="195">
        <v>0</v>
      </c>
      <c r="T161" s="196">
        <f t="shared" si="33"/>
        <v>0</v>
      </c>
      <c r="U161" s="38"/>
      <c r="V161" s="38"/>
      <c r="W161" s="38"/>
      <c r="X161" s="38"/>
      <c r="Y161" s="38"/>
      <c r="Z161" s="38"/>
      <c r="AA161" s="38"/>
      <c r="AB161" s="38"/>
      <c r="AC161" s="38"/>
      <c r="AD161" s="38"/>
      <c r="AE161" s="38"/>
      <c r="AR161" s="197" t="s">
        <v>642</v>
      </c>
      <c r="AT161" s="197" t="s">
        <v>533</v>
      </c>
      <c r="AU161" s="197" t="s">
        <v>85</v>
      </c>
      <c r="AY161" s="21" t="s">
        <v>525</v>
      </c>
      <c r="BE161" s="198">
        <f t="shared" si="34"/>
        <v>0</v>
      </c>
      <c r="BF161" s="198">
        <f t="shared" si="35"/>
        <v>0</v>
      </c>
      <c r="BG161" s="198">
        <f t="shared" si="36"/>
        <v>0</v>
      </c>
      <c r="BH161" s="198">
        <f t="shared" si="37"/>
        <v>0</v>
      </c>
      <c r="BI161" s="198">
        <f t="shared" si="38"/>
        <v>0</v>
      </c>
      <c r="BJ161" s="21" t="s">
        <v>85</v>
      </c>
      <c r="BK161" s="198">
        <f t="shared" si="39"/>
        <v>0</v>
      </c>
      <c r="BL161" s="21" t="s">
        <v>642</v>
      </c>
      <c r="BM161" s="197" t="s">
        <v>6832</v>
      </c>
    </row>
    <row r="162" spans="1:65" s="2" customFormat="1" ht="24.2" customHeight="1">
      <c r="A162" s="38"/>
      <c r="B162" s="39"/>
      <c r="C162" s="186" t="s">
        <v>1029</v>
      </c>
      <c r="D162" s="186" t="s">
        <v>533</v>
      </c>
      <c r="E162" s="187" t="s">
        <v>6833</v>
      </c>
      <c r="F162" s="188" t="s">
        <v>6709</v>
      </c>
      <c r="G162" s="189" t="s">
        <v>651</v>
      </c>
      <c r="H162" s="190">
        <v>1</v>
      </c>
      <c r="I162" s="191"/>
      <c r="J162" s="192">
        <f t="shared" si="30"/>
        <v>0</v>
      </c>
      <c r="K162" s="188" t="s">
        <v>19</v>
      </c>
      <c r="L162" s="43"/>
      <c r="M162" s="193" t="s">
        <v>19</v>
      </c>
      <c r="N162" s="194" t="s">
        <v>44</v>
      </c>
      <c r="O162" s="68"/>
      <c r="P162" s="195">
        <f t="shared" si="31"/>
        <v>0</v>
      </c>
      <c r="Q162" s="195">
        <v>0</v>
      </c>
      <c r="R162" s="195">
        <f t="shared" si="32"/>
        <v>0</v>
      </c>
      <c r="S162" s="195">
        <v>0</v>
      </c>
      <c r="T162" s="196">
        <f t="shared" si="33"/>
        <v>0</v>
      </c>
      <c r="U162" s="38"/>
      <c r="V162" s="38"/>
      <c r="W162" s="38"/>
      <c r="X162" s="38"/>
      <c r="Y162" s="38"/>
      <c r="Z162" s="38"/>
      <c r="AA162" s="38"/>
      <c r="AB162" s="38"/>
      <c r="AC162" s="38"/>
      <c r="AD162" s="38"/>
      <c r="AE162" s="38"/>
      <c r="AR162" s="197" t="s">
        <v>642</v>
      </c>
      <c r="AT162" s="197" t="s">
        <v>533</v>
      </c>
      <c r="AU162" s="197" t="s">
        <v>85</v>
      </c>
      <c r="AY162" s="21" t="s">
        <v>525</v>
      </c>
      <c r="BE162" s="198">
        <f t="shared" si="34"/>
        <v>0</v>
      </c>
      <c r="BF162" s="198">
        <f t="shared" si="35"/>
        <v>0</v>
      </c>
      <c r="BG162" s="198">
        <f t="shared" si="36"/>
        <v>0</v>
      </c>
      <c r="BH162" s="198">
        <f t="shared" si="37"/>
        <v>0</v>
      </c>
      <c r="BI162" s="198">
        <f t="shared" si="38"/>
        <v>0</v>
      </c>
      <c r="BJ162" s="21" t="s">
        <v>85</v>
      </c>
      <c r="BK162" s="198">
        <f t="shared" si="39"/>
        <v>0</v>
      </c>
      <c r="BL162" s="21" t="s">
        <v>642</v>
      </c>
      <c r="BM162" s="197" t="s">
        <v>6834</v>
      </c>
    </row>
    <row r="163" spans="1:65" s="2" customFormat="1" ht="24.2" customHeight="1">
      <c r="A163" s="38"/>
      <c r="B163" s="39"/>
      <c r="C163" s="186" t="s">
        <v>1039</v>
      </c>
      <c r="D163" s="186" t="s">
        <v>533</v>
      </c>
      <c r="E163" s="187" t="s">
        <v>6835</v>
      </c>
      <c r="F163" s="188" t="s">
        <v>6709</v>
      </c>
      <c r="G163" s="189" t="s">
        <v>651</v>
      </c>
      <c r="H163" s="190">
        <v>1</v>
      </c>
      <c r="I163" s="191"/>
      <c r="J163" s="192">
        <f t="shared" si="30"/>
        <v>0</v>
      </c>
      <c r="K163" s="188" t="s">
        <v>19</v>
      </c>
      <c r="L163" s="43"/>
      <c r="M163" s="193" t="s">
        <v>19</v>
      </c>
      <c r="N163" s="194" t="s">
        <v>44</v>
      </c>
      <c r="O163" s="68"/>
      <c r="P163" s="195">
        <f t="shared" si="31"/>
        <v>0</v>
      </c>
      <c r="Q163" s="195">
        <v>0</v>
      </c>
      <c r="R163" s="195">
        <f t="shared" si="32"/>
        <v>0</v>
      </c>
      <c r="S163" s="195">
        <v>0</v>
      </c>
      <c r="T163" s="196">
        <f t="shared" si="33"/>
        <v>0</v>
      </c>
      <c r="U163" s="38"/>
      <c r="V163" s="38"/>
      <c r="W163" s="38"/>
      <c r="X163" s="38"/>
      <c r="Y163" s="38"/>
      <c r="Z163" s="38"/>
      <c r="AA163" s="38"/>
      <c r="AB163" s="38"/>
      <c r="AC163" s="38"/>
      <c r="AD163" s="38"/>
      <c r="AE163" s="38"/>
      <c r="AR163" s="197" t="s">
        <v>642</v>
      </c>
      <c r="AT163" s="197" t="s">
        <v>533</v>
      </c>
      <c r="AU163" s="197" t="s">
        <v>85</v>
      </c>
      <c r="AY163" s="21" t="s">
        <v>525</v>
      </c>
      <c r="BE163" s="198">
        <f t="shared" si="34"/>
        <v>0</v>
      </c>
      <c r="BF163" s="198">
        <f t="shared" si="35"/>
        <v>0</v>
      </c>
      <c r="BG163" s="198">
        <f t="shared" si="36"/>
        <v>0</v>
      </c>
      <c r="BH163" s="198">
        <f t="shared" si="37"/>
        <v>0</v>
      </c>
      <c r="BI163" s="198">
        <f t="shared" si="38"/>
        <v>0</v>
      </c>
      <c r="BJ163" s="21" t="s">
        <v>85</v>
      </c>
      <c r="BK163" s="198">
        <f t="shared" si="39"/>
        <v>0</v>
      </c>
      <c r="BL163" s="21" t="s">
        <v>642</v>
      </c>
      <c r="BM163" s="197" t="s">
        <v>6836</v>
      </c>
    </row>
    <row r="164" spans="1:65" s="2" customFormat="1" ht="24.2" customHeight="1">
      <c r="A164" s="38"/>
      <c r="B164" s="39"/>
      <c r="C164" s="186" t="s">
        <v>1047</v>
      </c>
      <c r="D164" s="186" t="s">
        <v>533</v>
      </c>
      <c r="E164" s="187" t="s">
        <v>6837</v>
      </c>
      <c r="F164" s="188" t="s">
        <v>6709</v>
      </c>
      <c r="G164" s="189" t="s">
        <v>651</v>
      </c>
      <c r="H164" s="190">
        <v>1</v>
      </c>
      <c r="I164" s="191"/>
      <c r="J164" s="192">
        <f t="shared" si="30"/>
        <v>0</v>
      </c>
      <c r="K164" s="188" t="s">
        <v>19</v>
      </c>
      <c r="L164" s="43"/>
      <c r="M164" s="193" t="s">
        <v>19</v>
      </c>
      <c r="N164" s="194" t="s">
        <v>44</v>
      </c>
      <c r="O164" s="68"/>
      <c r="P164" s="195">
        <f t="shared" si="31"/>
        <v>0</v>
      </c>
      <c r="Q164" s="195">
        <v>0</v>
      </c>
      <c r="R164" s="195">
        <f t="shared" si="32"/>
        <v>0</v>
      </c>
      <c r="S164" s="195">
        <v>0</v>
      </c>
      <c r="T164" s="196">
        <f t="shared" si="33"/>
        <v>0</v>
      </c>
      <c r="U164" s="38"/>
      <c r="V164" s="38"/>
      <c r="W164" s="38"/>
      <c r="X164" s="38"/>
      <c r="Y164" s="38"/>
      <c r="Z164" s="38"/>
      <c r="AA164" s="38"/>
      <c r="AB164" s="38"/>
      <c r="AC164" s="38"/>
      <c r="AD164" s="38"/>
      <c r="AE164" s="38"/>
      <c r="AR164" s="197" t="s">
        <v>642</v>
      </c>
      <c r="AT164" s="197" t="s">
        <v>533</v>
      </c>
      <c r="AU164" s="197" t="s">
        <v>85</v>
      </c>
      <c r="AY164" s="21" t="s">
        <v>525</v>
      </c>
      <c r="BE164" s="198">
        <f t="shared" si="34"/>
        <v>0</v>
      </c>
      <c r="BF164" s="198">
        <f t="shared" si="35"/>
        <v>0</v>
      </c>
      <c r="BG164" s="198">
        <f t="shared" si="36"/>
        <v>0</v>
      </c>
      <c r="BH164" s="198">
        <f t="shared" si="37"/>
        <v>0</v>
      </c>
      <c r="BI164" s="198">
        <f t="shared" si="38"/>
        <v>0</v>
      </c>
      <c r="BJ164" s="21" t="s">
        <v>85</v>
      </c>
      <c r="BK164" s="198">
        <f t="shared" si="39"/>
        <v>0</v>
      </c>
      <c r="BL164" s="21" t="s">
        <v>642</v>
      </c>
      <c r="BM164" s="197" t="s">
        <v>6838</v>
      </c>
    </row>
    <row r="165" spans="1:65" s="2" customFormat="1" ht="24.2" customHeight="1">
      <c r="A165" s="38"/>
      <c r="B165" s="39"/>
      <c r="C165" s="186" t="s">
        <v>1052</v>
      </c>
      <c r="D165" s="186" t="s">
        <v>533</v>
      </c>
      <c r="E165" s="187" t="s">
        <v>6839</v>
      </c>
      <c r="F165" s="188" t="s">
        <v>6709</v>
      </c>
      <c r="G165" s="189" t="s">
        <v>651</v>
      </c>
      <c r="H165" s="190">
        <v>1</v>
      </c>
      <c r="I165" s="191"/>
      <c r="J165" s="192">
        <f t="shared" si="30"/>
        <v>0</v>
      </c>
      <c r="K165" s="188" t="s">
        <v>19</v>
      </c>
      <c r="L165" s="43"/>
      <c r="M165" s="193" t="s">
        <v>19</v>
      </c>
      <c r="N165" s="194" t="s">
        <v>44</v>
      </c>
      <c r="O165" s="68"/>
      <c r="P165" s="195">
        <f t="shared" si="31"/>
        <v>0</v>
      </c>
      <c r="Q165" s="195">
        <v>0</v>
      </c>
      <c r="R165" s="195">
        <f t="shared" si="32"/>
        <v>0</v>
      </c>
      <c r="S165" s="195">
        <v>0</v>
      </c>
      <c r="T165" s="196">
        <f t="shared" si="33"/>
        <v>0</v>
      </c>
      <c r="U165" s="38"/>
      <c r="V165" s="38"/>
      <c r="W165" s="38"/>
      <c r="X165" s="38"/>
      <c r="Y165" s="38"/>
      <c r="Z165" s="38"/>
      <c r="AA165" s="38"/>
      <c r="AB165" s="38"/>
      <c r="AC165" s="38"/>
      <c r="AD165" s="38"/>
      <c r="AE165" s="38"/>
      <c r="AR165" s="197" t="s">
        <v>642</v>
      </c>
      <c r="AT165" s="197" t="s">
        <v>533</v>
      </c>
      <c r="AU165" s="197" t="s">
        <v>85</v>
      </c>
      <c r="AY165" s="21" t="s">
        <v>525</v>
      </c>
      <c r="BE165" s="198">
        <f t="shared" si="34"/>
        <v>0</v>
      </c>
      <c r="BF165" s="198">
        <f t="shared" si="35"/>
        <v>0</v>
      </c>
      <c r="BG165" s="198">
        <f t="shared" si="36"/>
        <v>0</v>
      </c>
      <c r="BH165" s="198">
        <f t="shared" si="37"/>
        <v>0</v>
      </c>
      <c r="BI165" s="198">
        <f t="shared" si="38"/>
        <v>0</v>
      </c>
      <c r="BJ165" s="21" t="s">
        <v>85</v>
      </c>
      <c r="BK165" s="198">
        <f t="shared" si="39"/>
        <v>0</v>
      </c>
      <c r="BL165" s="21" t="s">
        <v>642</v>
      </c>
      <c r="BM165" s="197" t="s">
        <v>6840</v>
      </c>
    </row>
    <row r="166" spans="1:65" s="2" customFormat="1" ht="24.2" customHeight="1">
      <c r="A166" s="38"/>
      <c r="B166" s="39"/>
      <c r="C166" s="186" t="s">
        <v>1058</v>
      </c>
      <c r="D166" s="186" t="s">
        <v>533</v>
      </c>
      <c r="E166" s="187" t="s">
        <v>6841</v>
      </c>
      <c r="F166" s="188" t="s">
        <v>6709</v>
      </c>
      <c r="G166" s="189" t="s">
        <v>651</v>
      </c>
      <c r="H166" s="190">
        <v>1</v>
      </c>
      <c r="I166" s="191"/>
      <c r="J166" s="192">
        <f t="shared" si="30"/>
        <v>0</v>
      </c>
      <c r="K166" s="188" t="s">
        <v>19</v>
      </c>
      <c r="L166" s="43"/>
      <c r="M166" s="193" t="s">
        <v>19</v>
      </c>
      <c r="N166" s="194" t="s">
        <v>44</v>
      </c>
      <c r="O166" s="68"/>
      <c r="P166" s="195">
        <f t="shared" si="31"/>
        <v>0</v>
      </c>
      <c r="Q166" s="195">
        <v>0</v>
      </c>
      <c r="R166" s="195">
        <f t="shared" si="32"/>
        <v>0</v>
      </c>
      <c r="S166" s="195">
        <v>0</v>
      </c>
      <c r="T166" s="196">
        <f t="shared" si="33"/>
        <v>0</v>
      </c>
      <c r="U166" s="38"/>
      <c r="V166" s="38"/>
      <c r="W166" s="38"/>
      <c r="X166" s="38"/>
      <c r="Y166" s="38"/>
      <c r="Z166" s="38"/>
      <c r="AA166" s="38"/>
      <c r="AB166" s="38"/>
      <c r="AC166" s="38"/>
      <c r="AD166" s="38"/>
      <c r="AE166" s="38"/>
      <c r="AR166" s="197" t="s">
        <v>642</v>
      </c>
      <c r="AT166" s="197" t="s">
        <v>533</v>
      </c>
      <c r="AU166" s="197" t="s">
        <v>85</v>
      </c>
      <c r="AY166" s="21" t="s">
        <v>525</v>
      </c>
      <c r="BE166" s="198">
        <f t="shared" si="34"/>
        <v>0</v>
      </c>
      <c r="BF166" s="198">
        <f t="shared" si="35"/>
        <v>0</v>
      </c>
      <c r="BG166" s="198">
        <f t="shared" si="36"/>
        <v>0</v>
      </c>
      <c r="BH166" s="198">
        <f t="shared" si="37"/>
        <v>0</v>
      </c>
      <c r="BI166" s="198">
        <f t="shared" si="38"/>
        <v>0</v>
      </c>
      <c r="BJ166" s="21" t="s">
        <v>85</v>
      </c>
      <c r="BK166" s="198">
        <f t="shared" si="39"/>
        <v>0</v>
      </c>
      <c r="BL166" s="21" t="s">
        <v>642</v>
      </c>
      <c r="BM166" s="197" t="s">
        <v>6842</v>
      </c>
    </row>
    <row r="167" spans="1:65" s="2" customFormat="1" ht="24.2" customHeight="1">
      <c r="A167" s="38"/>
      <c r="B167" s="39"/>
      <c r="C167" s="186" t="s">
        <v>1063</v>
      </c>
      <c r="D167" s="186" t="s">
        <v>533</v>
      </c>
      <c r="E167" s="187" t="s">
        <v>6843</v>
      </c>
      <c r="F167" s="188" t="s">
        <v>6709</v>
      </c>
      <c r="G167" s="189" t="s">
        <v>651</v>
      </c>
      <c r="H167" s="190">
        <v>1</v>
      </c>
      <c r="I167" s="191"/>
      <c r="J167" s="192">
        <f t="shared" si="30"/>
        <v>0</v>
      </c>
      <c r="K167" s="188" t="s">
        <v>19</v>
      </c>
      <c r="L167" s="43"/>
      <c r="M167" s="193" t="s">
        <v>19</v>
      </c>
      <c r="N167" s="194" t="s">
        <v>44</v>
      </c>
      <c r="O167" s="68"/>
      <c r="P167" s="195">
        <f t="shared" si="31"/>
        <v>0</v>
      </c>
      <c r="Q167" s="195">
        <v>0</v>
      </c>
      <c r="R167" s="195">
        <f t="shared" si="32"/>
        <v>0</v>
      </c>
      <c r="S167" s="195">
        <v>0</v>
      </c>
      <c r="T167" s="196">
        <f t="shared" si="33"/>
        <v>0</v>
      </c>
      <c r="U167" s="38"/>
      <c r="V167" s="38"/>
      <c r="W167" s="38"/>
      <c r="X167" s="38"/>
      <c r="Y167" s="38"/>
      <c r="Z167" s="38"/>
      <c r="AA167" s="38"/>
      <c r="AB167" s="38"/>
      <c r="AC167" s="38"/>
      <c r="AD167" s="38"/>
      <c r="AE167" s="38"/>
      <c r="AR167" s="197" t="s">
        <v>642</v>
      </c>
      <c r="AT167" s="197" t="s">
        <v>533</v>
      </c>
      <c r="AU167" s="197" t="s">
        <v>85</v>
      </c>
      <c r="AY167" s="21" t="s">
        <v>525</v>
      </c>
      <c r="BE167" s="198">
        <f t="shared" si="34"/>
        <v>0</v>
      </c>
      <c r="BF167" s="198">
        <f t="shared" si="35"/>
        <v>0</v>
      </c>
      <c r="BG167" s="198">
        <f t="shared" si="36"/>
        <v>0</v>
      </c>
      <c r="BH167" s="198">
        <f t="shared" si="37"/>
        <v>0</v>
      </c>
      <c r="BI167" s="198">
        <f t="shared" si="38"/>
        <v>0</v>
      </c>
      <c r="BJ167" s="21" t="s">
        <v>85</v>
      </c>
      <c r="BK167" s="198">
        <f t="shared" si="39"/>
        <v>0</v>
      </c>
      <c r="BL167" s="21" t="s">
        <v>642</v>
      </c>
      <c r="BM167" s="197" t="s">
        <v>6844</v>
      </c>
    </row>
    <row r="168" spans="1:65" s="2" customFormat="1" ht="24.2" customHeight="1">
      <c r="A168" s="38"/>
      <c r="B168" s="39"/>
      <c r="C168" s="186" t="s">
        <v>1069</v>
      </c>
      <c r="D168" s="186" t="s">
        <v>533</v>
      </c>
      <c r="E168" s="187" t="s">
        <v>6845</v>
      </c>
      <c r="F168" s="188" t="s">
        <v>6709</v>
      </c>
      <c r="G168" s="189" t="s">
        <v>651</v>
      </c>
      <c r="H168" s="190">
        <v>1</v>
      </c>
      <c r="I168" s="191"/>
      <c r="J168" s="192">
        <f t="shared" si="30"/>
        <v>0</v>
      </c>
      <c r="K168" s="188" t="s">
        <v>19</v>
      </c>
      <c r="L168" s="43"/>
      <c r="M168" s="193" t="s">
        <v>19</v>
      </c>
      <c r="N168" s="194" t="s">
        <v>44</v>
      </c>
      <c r="O168" s="68"/>
      <c r="P168" s="195">
        <f t="shared" si="31"/>
        <v>0</v>
      </c>
      <c r="Q168" s="195">
        <v>0</v>
      </c>
      <c r="R168" s="195">
        <f t="shared" si="32"/>
        <v>0</v>
      </c>
      <c r="S168" s="195">
        <v>0</v>
      </c>
      <c r="T168" s="196">
        <f t="shared" si="33"/>
        <v>0</v>
      </c>
      <c r="U168" s="38"/>
      <c r="V168" s="38"/>
      <c r="W168" s="38"/>
      <c r="X168" s="38"/>
      <c r="Y168" s="38"/>
      <c r="Z168" s="38"/>
      <c r="AA168" s="38"/>
      <c r="AB168" s="38"/>
      <c r="AC168" s="38"/>
      <c r="AD168" s="38"/>
      <c r="AE168" s="38"/>
      <c r="AR168" s="197" t="s">
        <v>642</v>
      </c>
      <c r="AT168" s="197" t="s">
        <v>533</v>
      </c>
      <c r="AU168" s="197" t="s">
        <v>85</v>
      </c>
      <c r="AY168" s="21" t="s">
        <v>525</v>
      </c>
      <c r="BE168" s="198">
        <f t="shared" si="34"/>
        <v>0</v>
      </c>
      <c r="BF168" s="198">
        <f t="shared" si="35"/>
        <v>0</v>
      </c>
      <c r="BG168" s="198">
        <f t="shared" si="36"/>
        <v>0</v>
      </c>
      <c r="BH168" s="198">
        <f t="shared" si="37"/>
        <v>0</v>
      </c>
      <c r="BI168" s="198">
        <f t="shared" si="38"/>
        <v>0</v>
      </c>
      <c r="BJ168" s="21" t="s">
        <v>85</v>
      </c>
      <c r="BK168" s="198">
        <f t="shared" si="39"/>
        <v>0</v>
      </c>
      <c r="BL168" s="21" t="s">
        <v>642</v>
      </c>
      <c r="BM168" s="197" t="s">
        <v>6846</v>
      </c>
    </row>
    <row r="169" spans="1:65" s="2" customFormat="1" ht="24.2" customHeight="1">
      <c r="A169" s="38"/>
      <c r="B169" s="39"/>
      <c r="C169" s="186" t="s">
        <v>1076</v>
      </c>
      <c r="D169" s="186" t="s">
        <v>533</v>
      </c>
      <c r="E169" s="187" t="s">
        <v>6847</v>
      </c>
      <c r="F169" s="188" t="s">
        <v>6709</v>
      </c>
      <c r="G169" s="189" t="s">
        <v>651</v>
      </c>
      <c r="H169" s="190">
        <v>1</v>
      </c>
      <c r="I169" s="191"/>
      <c r="J169" s="192">
        <f t="shared" si="30"/>
        <v>0</v>
      </c>
      <c r="K169" s="188" t="s">
        <v>19</v>
      </c>
      <c r="L169" s="43"/>
      <c r="M169" s="193" t="s">
        <v>19</v>
      </c>
      <c r="N169" s="194" t="s">
        <v>44</v>
      </c>
      <c r="O169" s="68"/>
      <c r="P169" s="195">
        <f t="shared" si="31"/>
        <v>0</v>
      </c>
      <c r="Q169" s="195">
        <v>0</v>
      </c>
      <c r="R169" s="195">
        <f t="shared" si="32"/>
        <v>0</v>
      </c>
      <c r="S169" s="195">
        <v>0</v>
      </c>
      <c r="T169" s="196">
        <f t="shared" si="33"/>
        <v>0</v>
      </c>
      <c r="U169" s="38"/>
      <c r="V169" s="38"/>
      <c r="W169" s="38"/>
      <c r="X169" s="38"/>
      <c r="Y169" s="38"/>
      <c r="Z169" s="38"/>
      <c r="AA169" s="38"/>
      <c r="AB169" s="38"/>
      <c r="AC169" s="38"/>
      <c r="AD169" s="38"/>
      <c r="AE169" s="38"/>
      <c r="AR169" s="197" t="s">
        <v>642</v>
      </c>
      <c r="AT169" s="197" t="s">
        <v>533</v>
      </c>
      <c r="AU169" s="197" t="s">
        <v>85</v>
      </c>
      <c r="AY169" s="21" t="s">
        <v>525</v>
      </c>
      <c r="BE169" s="198">
        <f t="shared" si="34"/>
        <v>0</v>
      </c>
      <c r="BF169" s="198">
        <f t="shared" si="35"/>
        <v>0</v>
      </c>
      <c r="BG169" s="198">
        <f t="shared" si="36"/>
        <v>0</v>
      </c>
      <c r="BH169" s="198">
        <f t="shared" si="37"/>
        <v>0</v>
      </c>
      <c r="BI169" s="198">
        <f t="shared" si="38"/>
        <v>0</v>
      </c>
      <c r="BJ169" s="21" t="s">
        <v>85</v>
      </c>
      <c r="BK169" s="198">
        <f t="shared" si="39"/>
        <v>0</v>
      </c>
      <c r="BL169" s="21" t="s">
        <v>642</v>
      </c>
      <c r="BM169" s="197" t="s">
        <v>6848</v>
      </c>
    </row>
    <row r="170" spans="1:65" s="2" customFormat="1" ht="24.2" customHeight="1">
      <c r="A170" s="38"/>
      <c r="B170" s="39"/>
      <c r="C170" s="186" t="s">
        <v>1085</v>
      </c>
      <c r="D170" s="186" t="s">
        <v>533</v>
      </c>
      <c r="E170" s="187" t="s">
        <v>6849</v>
      </c>
      <c r="F170" s="188" t="s">
        <v>6709</v>
      </c>
      <c r="G170" s="189" t="s">
        <v>651</v>
      </c>
      <c r="H170" s="190">
        <v>1</v>
      </c>
      <c r="I170" s="191"/>
      <c r="J170" s="192">
        <f t="shared" si="30"/>
        <v>0</v>
      </c>
      <c r="K170" s="188" t="s">
        <v>19</v>
      </c>
      <c r="L170" s="43"/>
      <c r="M170" s="193" t="s">
        <v>19</v>
      </c>
      <c r="N170" s="194" t="s">
        <v>44</v>
      </c>
      <c r="O170" s="68"/>
      <c r="P170" s="195">
        <f t="shared" si="31"/>
        <v>0</v>
      </c>
      <c r="Q170" s="195">
        <v>0</v>
      </c>
      <c r="R170" s="195">
        <f t="shared" si="32"/>
        <v>0</v>
      </c>
      <c r="S170" s="195">
        <v>0</v>
      </c>
      <c r="T170" s="196">
        <f t="shared" si="33"/>
        <v>0</v>
      </c>
      <c r="U170" s="38"/>
      <c r="V170" s="38"/>
      <c r="W170" s="38"/>
      <c r="X170" s="38"/>
      <c r="Y170" s="38"/>
      <c r="Z170" s="38"/>
      <c r="AA170" s="38"/>
      <c r="AB170" s="38"/>
      <c r="AC170" s="38"/>
      <c r="AD170" s="38"/>
      <c r="AE170" s="38"/>
      <c r="AR170" s="197" t="s">
        <v>642</v>
      </c>
      <c r="AT170" s="197" t="s">
        <v>533</v>
      </c>
      <c r="AU170" s="197" t="s">
        <v>85</v>
      </c>
      <c r="AY170" s="21" t="s">
        <v>525</v>
      </c>
      <c r="BE170" s="198">
        <f t="shared" si="34"/>
        <v>0</v>
      </c>
      <c r="BF170" s="198">
        <f t="shared" si="35"/>
        <v>0</v>
      </c>
      <c r="BG170" s="198">
        <f t="shared" si="36"/>
        <v>0</v>
      </c>
      <c r="BH170" s="198">
        <f t="shared" si="37"/>
        <v>0</v>
      </c>
      <c r="BI170" s="198">
        <f t="shared" si="38"/>
        <v>0</v>
      </c>
      <c r="BJ170" s="21" t="s">
        <v>85</v>
      </c>
      <c r="BK170" s="198">
        <f t="shared" si="39"/>
        <v>0</v>
      </c>
      <c r="BL170" s="21" t="s">
        <v>642</v>
      </c>
      <c r="BM170" s="197" t="s">
        <v>6850</v>
      </c>
    </row>
    <row r="171" spans="1:65" s="2" customFormat="1" ht="24.2" customHeight="1">
      <c r="A171" s="38"/>
      <c r="B171" s="39"/>
      <c r="C171" s="186" t="s">
        <v>1092</v>
      </c>
      <c r="D171" s="186" t="s">
        <v>533</v>
      </c>
      <c r="E171" s="187" t="s">
        <v>6851</v>
      </c>
      <c r="F171" s="188" t="s">
        <v>6709</v>
      </c>
      <c r="G171" s="189" t="s">
        <v>651</v>
      </c>
      <c r="H171" s="190">
        <v>1</v>
      </c>
      <c r="I171" s="191"/>
      <c r="J171" s="192">
        <f t="shared" si="30"/>
        <v>0</v>
      </c>
      <c r="K171" s="188" t="s">
        <v>19</v>
      </c>
      <c r="L171" s="43"/>
      <c r="M171" s="193" t="s">
        <v>19</v>
      </c>
      <c r="N171" s="194" t="s">
        <v>44</v>
      </c>
      <c r="O171" s="68"/>
      <c r="P171" s="195">
        <f t="shared" si="31"/>
        <v>0</v>
      </c>
      <c r="Q171" s="195">
        <v>0</v>
      </c>
      <c r="R171" s="195">
        <f t="shared" si="32"/>
        <v>0</v>
      </c>
      <c r="S171" s="195">
        <v>0</v>
      </c>
      <c r="T171" s="196">
        <f t="shared" si="33"/>
        <v>0</v>
      </c>
      <c r="U171" s="38"/>
      <c r="V171" s="38"/>
      <c r="W171" s="38"/>
      <c r="X171" s="38"/>
      <c r="Y171" s="38"/>
      <c r="Z171" s="38"/>
      <c r="AA171" s="38"/>
      <c r="AB171" s="38"/>
      <c r="AC171" s="38"/>
      <c r="AD171" s="38"/>
      <c r="AE171" s="38"/>
      <c r="AR171" s="197" t="s">
        <v>642</v>
      </c>
      <c r="AT171" s="197" t="s">
        <v>533</v>
      </c>
      <c r="AU171" s="197" t="s">
        <v>85</v>
      </c>
      <c r="AY171" s="21" t="s">
        <v>525</v>
      </c>
      <c r="BE171" s="198">
        <f t="shared" si="34"/>
        <v>0</v>
      </c>
      <c r="BF171" s="198">
        <f t="shared" si="35"/>
        <v>0</v>
      </c>
      <c r="BG171" s="198">
        <f t="shared" si="36"/>
        <v>0</v>
      </c>
      <c r="BH171" s="198">
        <f t="shared" si="37"/>
        <v>0</v>
      </c>
      <c r="BI171" s="198">
        <f t="shared" si="38"/>
        <v>0</v>
      </c>
      <c r="BJ171" s="21" t="s">
        <v>85</v>
      </c>
      <c r="BK171" s="198">
        <f t="shared" si="39"/>
        <v>0</v>
      </c>
      <c r="BL171" s="21" t="s">
        <v>642</v>
      </c>
      <c r="BM171" s="197" t="s">
        <v>6852</v>
      </c>
    </row>
    <row r="172" spans="1:65" s="2" customFormat="1" ht="24.2" customHeight="1">
      <c r="A172" s="38"/>
      <c r="B172" s="39"/>
      <c r="C172" s="186" t="s">
        <v>1182</v>
      </c>
      <c r="D172" s="186" t="s">
        <v>533</v>
      </c>
      <c r="E172" s="187" t="s">
        <v>6853</v>
      </c>
      <c r="F172" s="188" t="s">
        <v>6709</v>
      </c>
      <c r="G172" s="189" t="s">
        <v>651</v>
      </c>
      <c r="H172" s="190">
        <v>1</v>
      </c>
      <c r="I172" s="191"/>
      <c r="J172" s="192">
        <f t="shared" si="30"/>
        <v>0</v>
      </c>
      <c r="K172" s="188" t="s">
        <v>19</v>
      </c>
      <c r="L172" s="43"/>
      <c r="M172" s="193" t="s">
        <v>19</v>
      </c>
      <c r="N172" s="194" t="s">
        <v>44</v>
      </c>
      <c r="O172" s="68"/>
      <c r="P172" s="195">
        <f t="shared" si="31"/>
        <v>0</v>
      </c>
      <c r="Q172" s="195">
        <v>0</v>
      </c>
      <c r="R172" s="195">
        <f t="shared" si="32"/>
        <v>0</v>
      </c>
      <c r="S172" s="195">
        <v>0</v>
      </c>
      <c r="T172" s="196">
        <f t="shared" si="33"/>
        <v>0</v>
      </c>
      <c r="U172" s="38"/>
      <c r="V172" s="38"/>
      <c r="W172" s="38"/>
      <c r="X172" s="38"/>
      <c r="Y172" s="38"/>
      <c r="Z172" s="38"/>
      <c r="AA172" s="38"/>
      <c r="AB172" s="38"/>
      <c r="AC172" s="38"/>
      <c r="AD172" s="38"/>
      <c r="AE172" s="38"/>
      <c r="AR172" s="197" t="s">
        <v>642</v>
      </c>
      <c r="AT172" s="197" t="s">
        <v>533</v>
      </c>
      <c r="AU172" s="197" t="s">
        <v>85</v>
      </c>
      <c r="AY172" s="21" t="s">
        <v>525</v>
      </c>
      <c r="BE172" s="198">
        <f t="shared" si="34"/>
        <v>0</v>
      </c>
      <c r="BF172" s="198">
        <f t="shared" si="35"/>
        <v>0</v>
      </c>
      <c r="BG172" s="198">
        <f t="shared" si="36"/>
        <v>0</v>
      </c>
      <c r="BH172" s="198">
        <f t="shared" si="37"/>
        <v>0</v>
      </c>
      <c r="BI172" s="198">
        <f t="shared" si="38"/>
        <v>0</v>
      </c>
      <c r="BJ172" s="21" t="s">
        <v>85</v>
      </c>
      <c r="BK172" s="198">
        <f t="shared" si="39"/>
        <v>0</v>
      </c>
      <c r="BL172" s="21" t="s">
        <v>642</v>
      </c>
      <c r="BM172" s="197" t="s">
        <v>6854</v>
      </c>
    </row>
    <row r="173" spans="1:65" s="2" customFormat="1" ht="24.2" customHeight="1">
      <c r="A173" s="38"/>
      <c r="B173" s="39"/>
      <c r="C173" s="186" t="s">
        <v>1206</v>
      </c>
      <c r="D173" s="186" t="s">
        <v>533</v>
      </c>
      <c r="E173" s="187" t="s">
        <v>6855</v>
      </c>
      <c r="F173" s="188" t="s">
        <v>6709</v>
      </c>
      <c r="G173" s="189" t="s">
        <v>651</v>
      </c>
      <c r="H173" s="190">
        <v>1</v>
      </c>
      <c r="I173" s="191"/>
      <c r="J173" s="192">
        <f t="shared" si="30"/>
        <v>0</v>
      </c>
      <c r="K173" s="188" t="s">
        <v>19</v>
      </c>
      <c r="L173" s="43"/>
      <c r="M173" s="193" t="s">
        <v>19</v>
      </c>
      <c r="N173" s="194" t="s">
        <v>44</v>
      </c>
      <c r="O173" s="68"/>
      <c r="P173" s="195">
        <f t="shared" si="31"/>
        <v>0</v>
      </c>
      <c r="Q173" s="195">
        <v>0</v>
      </c>
      <c r="R173" s="195">
        <f t="shared" si="32"/>
        <v>0</v>
      </c>
      <c r="S173" s="195">
        <v>0</v>
      </c>
      <c r="T173" s="196">
        <f t="shared" si="33"/>
        <v>0</v>
      </c>
      <c r="U173" s="38"/>
      <c r="V173" s="38"/>
      <c r="W173" s="38"/>
      <c r="X173" s="38"/>
      <c r="Y173" s="38"/>
      <c r="Z173" s="38"/>
      <c r="AA173" s="38"/>
      <c r="AB173" s="38"/>
      <c r="AC173" s="38"/>
      <c r="AD173" s="38"/>
      <c r="AE173" s="38"/>
      <c r="AR173" s="197" t="s">
        <v>642</v>
      </c>
      <c r="AT173" s="197" t="s">
        <v>533</v>
      </c>
      <c r="AU173" s="197" t="s">
        <v>85</v>
      </c>
      <c r="AY173" s="21" t="s">
        <v>525</v>
      </c>
      <c r="BE173" s="198">
        <f t="shared" si="34"/>
        <v>0</v>
      </c>
      <c r="BF173" s="198">
        <f t="shared" si="35"/>
        <v>0</v>
      </c>
      <c r="BG173" s="198">
        <f t="shared" si="36"/>
        <v>0</v>
      </c>
      <c r="BH173" s="198">
        <f t="shared" si="37"/>
        <v>0</v>
      </c>
      <c r="BI173" s="198">
        <f t="shared" si="38"/>
        <v>0</v>
      </c>
      <c r="BJ173" s="21" t="s">
        <v>85</v>
      </c>
      <c r="BK173" s="198">
        <f t="shared" si="39"/>
        <v>0</v>
      </c>
      <c r="BL173" s="21" t="s">
        <v>642</v>
      </c>
      <c r="BM173" s="197" t="s">
        <v>6856</v>
      </c>
    </row>
    <row r="174" spans="1:65" s="2" customFormat="1" ht="24.2" customHeight="1">
      <c r="A174" s="38"/>
      <c r="B174" s="39"/>
      <c r="C174" s="186" t="s">
        <v>1214</v>
      </c>
      <c r="D174" s="186" t="s">
        <v>533</v>
      </c>
      <c r="E174" s="187" t="s">
        <v>6857</v>
      </c>
      <c r="F174" s="188" t="s">
        <v>6709</v>
      </c>
      <c r="G174" s="189" t="s">
        <v>651</v>
      </c>
      <c r="H174" s="190">
        <v>1</v>
      </c>
      <c r="I174" s="191"/>
      <c r="J174" s="192">
        <f t="shared" si="30"/>
        <v>0</v>
      </c>
      <c r="K174" s="188" t="s">
        <v>19</v>
      </c>
      <c r="L174" s="43"/>
      <c r="M174" s="193" t="s">
        <v>19</v>
      </c>
      <c r="N174" s="194" t="s">
        <v>44</v>
      </c>
      <c r="O174" s="68"/>
      <c r="P174" s="195">
        <f t="shared" si="31"/>
        <v>0</v>
      </c>
      <c r="Q174" s="195">
        <v>0</v>
      </c>
      <c r="R174" s="195">
        <f t="shared" si="32"/>
        <v>0</v>
      </c>
      <c r="S174" s="195">
        <v>0</v>
      </c>
      <c r="T174" s="196">
        <f t="shared" si="33"/>
        <v>0</v>
      </c>
      <c r="U174" s="38"/>
      <c r="V174" s="38"/>
      <c r="W174" s="38"/>
      <c r="X174" s="38"/>
      <c r="Y174" s="38"/>
      <c r="Z174" s="38"/>
      <c r="AA174" s="38"/>
      <c r="AB174" s="38"/>
      <c r="AC174" s="38"/>
      <c r="AD174" s="38"/>
      <c r="AE174" s="38"/>
      <c r="AR174" s="197" t="s">
        <v>642</v>
      </c>
      <c r="AT174" s="197" t="s">
        <v>533</v>
      </c>
      <c r="AU174" s="197" t="s">
        <v>85</v>
      </c>
      <c r="AY174" s="21" t="s">
        <v>525</v>
      </c>
      <c r="BE174" s="198">
        <f t="shared" si="34"/>
        <v>0</v>
      </c>
      <c r="BF174" s="198">
        <f t="shared" si="35"/>
        <v>0</v>
      </c>
      <c r="BG174" s="198">
        <f t="shared" si="36"/>
        <v>0</v>
      </c>
      <c r="BH174" s="198">
        <f t="shared" si="37"/>
        <v>0</v>
      </c>
      <c r="BI174" s="198">
        <f t="shared" si="38"/>
        <v>0</v>
      </c>
      <c r="BJ174" s="21" t="s">
        <v>85</v>
      </c>
      <c r="BK174" s="198">
        <f t="shared" si="39"/>
        <v>0</v>
      </c>
      <c r="BL174" s="21" t="s">
        <v>642</v>
      </c>
      <c r="BM174" s="197" t="s">
        <v>6858</v>
      </c>
    </row>
    <row r="175" spans="1:65" s="2" customFormat="1" ht="24.2" customHeight="1">
      <c r="A175" s="38"/>
      <c r="B175" s="39"/>
      <c r="C175" s="186" t="s">
        <v>1234</v>
      </c>
      <c r="D175" s="186" t="s">
        <v>533</v>
      </c>
      <c r="E175" s="187" t="s">
        <v>6859</v>
      </c>
      <c r="F175" s="188" t="s">
        <v>6702</v>
      </c>
      <c r="G175" s="189" t="s">
        <v>651</v>
      </c>
      <c r="H175" s="190">
        <v>1</v>
      </c>
      <c r="I175" s="191"/>
      <c r="J175" s="192">
        <f t="shared" si="30"/>
        <v>0</v>
      </c>
      <c r="K175" s="188" t="s">
        <v>19</v>
      </c>
      <c r="L175" s="43"/>
      <c r="M175" s="193" t="s">
        <v>19</v>
      </c>
      <c r="N175" s="194" t="s">
        <v>44</v>
      </c>
      <c r="O175" s="68"/>
      <c r="P175" s="195">
        <f t="shared" si="31"/>
        <v>0</v>
      </c>
      <c r="Q175" s="195">
        <v>0</v>
      </c>
      <c r="R175" s="195">
        <f t="shared" si="32"/>
        <v>0</v>
      </c>
      <c r="S175" s="195">
        <v>0</v>
      </c>
      <c r="T175" s="196">
        <f t="shared" si="33"/>
        <v>0</v>
      </c>
      <c r="U175" s="38"/>
      <c r="V175" s="38"/>
      <c r="W175" s="38"/>
      <c r="X175" s="38"/>
      <c r="Y175" s="38"/>
      <c r="Z175" s="38"/>
      <c r="AA175" s="38"/>
      <c r="AB175" s="38"/>
      <c r="AC175" s="38"/>
      <c r="AD175" s="38"/>
      <c r="AE175" s="38"/>
      <c r="AR175" s="197" t="s">
        <v>642</v>
      </c>
      <c r="AT175" s="197" t="s">
        <v>533</v>
      </c>
      <c r="AU175" s="197" t="s">
        <v>85</v>
      </c>
      <c r="AY175" s="21" t="s">
        <v>525</v>
      </c>
      <c r="BE175" s="198">
        <f t="shared" si="34"/>
        <v>0</v>
      </c>
      <c r="BF175" s="198">
        <f t="shared" si="35"/>
        <v>0</v>
      </c>
      <c r="BG175" s="198">
        <f t="shared" si="36"/>
        <v>0</v>
      </c>
      <c r="BH175" s="198">
        <f t="shared" si="37"/>
        <v>0</v>
      </c>
      <c r="BI175" s="198">
        <f t="shared" si="38"/>
        <v>0</v>
      </c>
      <c r="BJ175" s="21" t="s">
        <v>85</v>
      </c>
      <c r="BK175" s="198">
        <f t="shared" si="39"/>
        <v>0</v>
      </c>
      <c r="BL175" s="21" t="s">
        <v>642</v>
      </c>
      <c r="BM175" s="197" t="s">
        <v>6860</v>
      </c>
    </row>
    <row r="176" spans="1:65" s="2" customFormat="1" ht="24.2" customHeight="1">
      <c r="A176" s="38"/>
      <c r="B176" s="39"/>
      <c r="C176" s="186" t="s">
        <v>1239</v>
      </c>
      <c r="D176" s="186" t="s">
        <v>533</v>
      </c>
      <c r="E176" s="187" t="s">
        <v>6861</v>
      </c>
      <c r="F176" s="188" t="s">
        <v>6702</v>
      </c>
      <c r="G176" s="189" t="s">
        <v>651</v>
      </c>
      <c r="H176" s="190">
        <v>1</v>
      </c>
      <c r="I176" s="191"/>
      <c r="J176" s="192">
        <f t="shared" si="30"/>
        <v>0</v>
      </c>
      <c r="K176" s="188" t="s">
        <v>19</v>
      </c>
      <c r="L176" s="43"/>
      <c r="M176" s="193" t="s">
        <v>19</v>
      </c>
      <c r="N176" s="194" t="s">
        <v>44</v>
      </c>
      <c r="O176" s="68"/>
      <c r="P176" s="195">
        <f t="shared" si="31"/>
        <v>0</v>
      </c>
      <c r="Q176" s="195">
        <v>0</v>
      </c>
      <c r="R176" s="195">
        <f t="shared" si="32"/>
        <v>0</v>
      </c>
      <c r="S176" s="195">
        <v>0</v>
      </c>
      <c r="T176" s="196">
        <f t="shared" si="33"/>
        <v>0</v>
      </c>
      <c r="U176" s="38"/>
      <c r="V176" s="38"/>
      <c r="W176" s="38"/>
      <c r="X176" s="38"/>
      <c r="Y176" s="38"/>
      <c r="Z176" s="38"/>
      <c r="AA176" s="38"/>
      <c r="AB176" s="38"/>
      <c r="AC176" s="38"/>
      <c r="AD176" s="38"/>
      <c r="AE176" s="38"/>
      <c r="AR176" s="197" t="s">
        <v>642</v>
      </c>
      <c r="AT176" s="197" t="s">
        <v>533</v>
      </c>
      <c r="AU176" s="197" t="s">
        <v>85</v>
      </c>
      <c r="AY176" s="21" t="s">
        <v>525</v>
      </c>
      <c r="BE176" s="198">
        <f t="shared" si="34"/>
        <v>0</v>
      </c>
      <c r="BF176" s="198">
        <f t="shared" si="35"/>
        <v>0</v>
      </c>
      <c r="BG176" s="198">
        <f t="shared" si="36"/>
        <v>0</v>
      </c>
      <c r="BH176" s="198">
        <f t="shared" si="37"/>
        <v>0</v>
      </c>
      <c r="BI176" s="198">
        <f t="shared" si="38"/>
        <v>0</v>
      </c>
      <c r="BJ176" s="21" t="s">
        <v>85</v>
      </c>
      <c r="BK176" s="198">
        <f t="shared" si="39"/>
        <v>0</v>
      </c>
      <c r="BL176" s="21" t="s">
        <v>642</v>
      </c>
      <c r="BM176" s="197" t="s">
        <v>6862</v>
      </c>
    </row>
    <row r="177" spans="1:65" s="2" customFormat="1" ht="24.2" customHeight="1">
      <c r="A177" s="38"/>
      <c r="B177" s="39"/>
      <c r="C177" s="186" t="s">
        <v>1250</v>
      </c>
      <c r="D177" s="186" t="s">
        <v>533</v>
      </c>
      <c r="E177" s="187" t="s">
        <v>6863</v>
      </c>
      <c r="F177" s="188" t="s">
        <v>6709</v>
      </c>
      <c r="G177" s="189" t="s">
        <v>651</v>
      </c>
      <c r="H177" s="190">
        <v>1</v>
      </c>
      <c r="I177" s="191"/>
      <c r="J177" s="192">
        <f t="shared" si="30"/>
        <v>0</v>
      </c>
      <c r="K177" s="188" t="s">
        <v>19</v>
      </c>
      <c r="L177" s="43"/>
      <c r="M177" s="193" t="s">
        <v>19</v>
      </c>
      <c r="N177" s="194" t="s">
        <v>44</v>
      </c>
      <c r="O177" s="68"/>
      <c r="P177" s="195">
        <f t="shared" si="31"/>
        <v>0</v>
      </c>
      <c r="Q177" s="195">
        <v>0</v>
      </c>
      <c r="R177" s="195">
        <f t="shared" si="32"/>
        <v>0</v>
      </c>
      <c r="S177" s="195">
        <v>0</v>
      </c>
      <c r="T177" s="196">
        <f t="shared" si="33"/>
        <v>0</v>
      </c>
      <c r="U177" s="38"/>
      <c r="V177" s="38"/>
      <c r="W177" s="38"/>
      <c r="X177" s="38"/>
      <c r="Y177" s="38"/>
      <c r="Z177" s="38"/>
      <c r="AA177" s="38"/>
      <c r="AB177" s="38"/>
      <c r="AC177" s="38"/>
      <c r="AD177" s="38"/>
      <c r="AE177" s="38"/>
      <c r="AR177" s="197" t="s">
        <v>642</v>
      </c>
      <c r="AT177" s="197" t="s">
        <v>533</v>
      </c>
      <c r="AU177" s="197" t="s">
        <v>85</v>
      </c>
      <c r="AY177" s="21" t="s">
        <v>525</v>
      </c>
      <c r="BE177" s="198">
        <f t="shared" si="34"/>
        <v>0</v>
      </c>
      <c r="BF177" s="198">
        <f t="shared" si="35"/>
        <v>0</v>
      </c>
      <c r="BG177" s="198">
        <f t="shared" si="36"/>
        <v>0</v>
      </c>
      <c r="BH177" s="198">
        <f t="shared" si="37"/>
        <v>0</v>
      </c>
      <c r="BI177" s="198">
        <f t="shared" si="38"/>
        <v>0</v>
      </c>
      <c r="BJ177" s="21" t="s">
        <v>85</v>
      </c>
      <c r="BK177" s="198">
        <f t="shared" si="39"/>
        <v>0</v>
      </c>
      <c r="BL177" s="21" t="s">
        <v>642</v>
      </c>
      <c r="BM177" s="197" t="s">
        <v>6864</v>
      </c>
    </row>
    <row r="178" spans="1:65" s="2" customFormat="1" ht="24.2" customHeight="1">
      <c r="A178" s="38"/>
      <c r="B178" s="39"/>
      <c r="C178" s="186" t="s">
        <v>1255</v>
      </c>
      <c r="D178" s="186" t="s">
        <v>533</v>
      </c>
      <c r="E178" s="187" t="s">
        <v>6865</v>
      </c>
      <c r="F178" s="188" t="s">
        <v>6709</v>
      </c>
      <c r="G178" s="189" t="s">
        <v>651</v>
      </c>
      <c r="H178" s="190">
        <v>1</v>
      </c>
      <c r="I178" s="191"/>
      <c r="J178" s="192">
        <f t="shared" si="30"/>
        <v>0</v>
      </c>
      <c r="K178" s="188" t="s">
        <v>19</v>
      </c>
      <c r="L178" s="43"/>
      <c r="M178" s="193" t="s">
        <v>19</v>
      </c>
      <c r="N178" s="194" t="s">
        <v>44</v>
      </c>
      <c r="O178" s="68"/>
      <c r="P178" s="195">
        <f t="shared" si="31"/>
        <v>0</v>
      </c>
      <c r="Q178" s="195">
        <v>0</v>
      </c>
      <c r="R178" s="195">
        <f t="shared" si="32"/>
        <v>0</v>
      </c>
      <c r="S178" s="195">
        <v>0</v>
      </c>
      <c r="T178" s="196">
        <f t="shared" si="33"/>
        <v>0</v>
      </c>
      <c r="U178" s="38"/>
      <c r="V178" s="38"/>
      <c r="W178" s="38"/>
      <c r="X178" s="38"/>
      <c r="Y178" s="38"/>
      <c r="Z178" s="38"/>
      <c r="AA178" s="38"/>
      <c r="AB178" s="38"/>
      <c r="AC178" s="38"/>
      <c r="AD178" s="38"/>
      <c r="AE178" s="38"/>
      <c r="AR178" s="197" t="s">
        <v>642</v>
      </c>
      <c r="AT178" s="197" t="s">
        <v>533</v>
      </c>
      <c r="AU178" s="197" t="s">
        <v>85</v>
      </c>
      <c r="AY178" s="21" t="s">
        <v>525</v>
      </c>
      <c r="BE178" s="198">
        <f t="shared" si="34"/>
        <v>0</v>
      </c>
      <c r="BF178" s="198">
        <f t="shared" si="35"/>
        <v>0</v>
      </c>
      <c r="BG178" s="198">
        <f t="shared" si="36"/>
        <v>0</v>
      </c>
      <c r="BH178" s="198">
        <f t="shared" si="37"/>
        <v>0</v>
      </c>
      <c r="BI178" s="198">
        <f t="shared" si="38"/>
        <v>0</v>
      </c>
      <c r="BJ178" s="21" t="s">
        <v>85</v>
      </c>
      <c r="BK178" s="198">
        <f t="shared" si="39"/>
        <v>0</v>
      </c>
      <c r="BL178" s="21" t="s">
        <v>642</v>
      </c>
      <c r="BM178" s="197" t="s">
        <v>6866</v>
      </c>
    </row>
    <row r="179" spans="1:65" s="2" customFormat="1" ht="24.2" customHeight="1">
      <c r="A179" s="38"/>
      <c r="B179" s="39"/>
      <c r="C179" s="186" t="s">
        <v>1265</v>
      </c>
      <c r="D179" s="186" t="s">
        <v>533</v>
      </c>
      <c r="E179" s="187" t="s">
        <v>6867</v>
      </c>
      <c r="F179" s="188" t="s">
        <v>6709</v>
      </c>
      <c r="G179" s="189" t="s">
        <v>651</v>
      </c>
      <c r="H179" s="190">
        <v>1</v>
      </c>
      <c r="I179" s="191"/>
      <c r="J179" s="192">
        <f t="shared" si="30"/>
        <v>0</v>
      </c>
      <c r="K179" s="188" t="s">
        <v>19</v>
      </c>
      <c r="L179" s="43"/>
      <c r="M179" s="193" t="s">
        <v>19</v>
      </c>
      <c r="N179" s="194" t="s">
        <v>44</v>
      </c>
      <c r="O179" s="68"/>
      <c r="P179" s="195">
        <f t="shared" si="31"/>
        <v>0</v>
      </c>
      <c r="Q179" s="195">
        <v>0</v>
      </c>
      <c r="R179" s="195">
        <f t="shared" si="32"/>
        <v>0</v>
      </c>
      <c r="S179" s="195">
        <v>0</v>
      </c>
      <c r="T179" s="196">
        <f t="shared" si="33"/>
        <v>0</v>
      </c>
      <c r="U179" s="38"/>
      <c r="V179" s="38"/>
      <c r="W179" s="38"/>
      <c r="X179" s="38"/>
      <c r="Y179" s="38"/>
      <c r="Z179" s="38"/>
      <c r="AA179" s="38"/>
      <c r="AB179" s="38"/>
      <c r="AC179" s="38"/>
      <c r="AD179" s="38"/>
      <c r="AE179" s="38"/>
      <c r="AR179" s="197" t="s">
        <v>642</v>
      </c>
      <c r="AT179" s="197" t="s">
        <v>533</v>
      </c>
      <c r="AU179" s="197" t="s">
        <v>85</v>
      </c>
      <c r="AY179" s="21" t="s">
        <v>525</v>
      </c>
      <c r="BE179" s="198">
        <f t="shared" si="34"/>
        <v>0</v>
      </c>
      <c r="BF179" s="198">
        <f t="shared" si="35"/>
        <v>0</v>
      </c>
      <c r="BG179" s="198">
        <f t="shared" si="36"/>
        <v>0</v>
      </c>
      <c r="BH179" s="198">
        <f t="shared" si="37"/>
        <v>0</v>
      </c>
      <c r="BI179" s="198">
        <f t="shared" si="38"/>
        <v>0</v>
      </c>
      <c r="BJ179" s="21" t="s">
        <v>85</v>
      </c>
      <c r="BK179" s="198">
        <f t="shared" si="39"/>
        <v>0</v>
      </c>
      <c r="BL179" s="21" t="s">
        <v>642</v>
      </c>
      <c r="BM179" s="197" t="s">
        <v>6868</v>
      </c>
    </row>
    <row r="180" spans="1:65" s="2" customFormat="1" ht="24.2" customHeight="1">
      <c r="A180" s="38"/>
      <c r="B180" s="39"/>
      <c r="C180" s="186" t="s">
        <v>1273</v>
      </c>
      <c r="D180" s="186" t="s">
        <v>533</v>
      </c>
      <c r="E180" s="187" t="s">
        <v>6869</v>
      </c>
      <c r="F180" s="188" t="s">
        <v>6709</v>
      </c>
      <c r="G180" s="189" t="s">
        <v>651</v>
      </c>
      <c r="H180" s="190">
        <v>1</v>
      </c>
      <c r="I180" s="191"/>
      <c r="J180" s="192">
        <f t="shared" si="30"/>
        <v>0</v>
      </c>
      <c r="K180" s="188" t="s">
        <v>19</v>
      </c>
      <c r="L180" s="43"/>
      <c r="M180" s="193" t="s">
        <v>19</v>
      </c>
      <c r="N180" s="194" t="s">
        <v>44</v>
      </c>
      <c r="O180" s="68"/>
      <c r="P180" s="195">
        <f t="shared" si="31"/>
        <v>0</v>
      </c>
      <c r="Q180" s="195">
        <v>0</v>
      </c>
      <c r="R180" s="195">
        <f t="shared" si="32"/>
        <v>0</v>
      </c>
      <c r="S180" s="195">
        <v>0</v>
      </c>
      <c r="T180" s="196">
        <f t="shared" si="33"/>
        <v>0</v>
      </c>
      <c r="U180" s="38"/>
      <c r="V180" s="38"/>
      <c r="W180" s="38"/>
      <c r="X180" s="38"/>
      <c r="Y180" s="38"/>
      <c r="Z180" s="38"/>
      <c r="AA180" s="38"/>
      <c r="AB180" s="38"/>
      <c r="AC180" s="38"/>
      <c r="AD180" s="38"/>
      <c r="AE180" s="38"/>
      <c r="AR180" s="197" t="s">
        <v>642</v>
      </c>
      <c r="AT180" s="197" t="s">
        <v>533</v>
      </c>
      <c r="AU180" s="197" t="s">
        <v>85</v>
      </c>
      <c r="AY180" s="21" t="s">
        <v>525</v>
      </c>
      <c r="BE180" s="198">
        <f t="shared" si="34"/>
        <v>0</v>
      </c>
      <c r="BF180" s="198">
        <f t="shared" si="35"/>
        <v>0</v>
      </c>
      <c r="BG180" s="198">
        <f t="shared" si="36"/>
        <v>0</v>
      </c>
      <c r="BH180" s="198">
        <f t="shared" si="37"/>
        <v>0</v>
      </c>
      <c r="BI180" s="198">
        <f t="shared" si="38"/>
        <v>0</v>
      </c>
      <c r="BJ180" s="21" t="s">
        <v>85</v>
      </c>
      <c r="BK180" s="198">
        <f t="shared" si="39"/>
        <v>0</v>
      </c>
      <c r="BL180" s="21" t="s">
        <v>642</v>
      </c>
      <c r="BM180" s="197" t="s">
        <v>6870</v>
      </c>
    </row>
    <row r="181" spans="1:65" s="2" customFormat="1" ht="24.2" customHeight="1">
      <c r="A181" s="38"/>
      <c r="B181" s="39"/>
      <c r="C181" s="186" t="s">
        <v>1279</v>
      </c>
      <c r="D181" s="186" t="s">
        <v>533</v>
      </c>
      <c r="E181" s="187" t="s">
        <v>6871</v>
      </c>
      <c r="F181" s="188" t="s">
        <v>6709</v>
      </c>
      <c r="G181" s="189" t="s">
        <v>651</v>
      </c>
      <c r="H181" s="190">
        <v>1</v>
      </c>
      <c r="I181" s="191"/>
      <c r="J181" s="192">
        <f t="shared" si="30"/>
        <v>0</v>
      </c>
      <c r="K181" s="188" t="s">
        <v>19</v>
      </c>
      <c r="L181" s="43"/>
      <c r="M181" s="193" t="s">
        <v>19</v>
      </c>
      <c r="N181" s="194" t="s">
        <v>44</v>
      </c>
      <c r="O181" s="68"/>
      <c r="P181" s="195">
        <f t="shared" si="31"/>
        <v>0</v>
      </c>
      <c r="Q181" s="195">
        <v>0</v>
      </c>
      <c r="R181" s="195">
        <f t="shared" si="32"/>
        <v>0</v>
      </c>
      <c r="S181" s="195">
        <v>0</v>
      </c>
      <c r="T181" s="196">
        <f t="shared" si="33"/>
        <v>0</v>
      </c>
      <c r="U181" s="38"/>
      <c r="V181" s="38"/>
      <c r="W181" s="38"/>
      <c r="X181" s="38"/>
      <c r="Y181" s="38"/>
      <c r="Z181" s="38"/>
      <c r="AA181" s="38"/>
      <c r="AB181" s="38"/>
      <c r="AC181" s="38"/>
      <c r="AD181" s="38"/>
      <c r="AE181" s="38"/>
      <c r="AR181" s="197" t="s">
        <v>642</v>
      </c>
      <c r="AT181" s="197" t="s">
        <v>533</v>
      </c>
      <c r="AU181" s="197" t="s">
        <v>85</v>
      </c>
      <c r="AY181" s="21" t="s">
        <v>525</v>
      </c>
      <c r="BE181" s="198">
        <f t="shared" si="34"/>
        <v>0</v>
      </c>
      <c r="BF181" s="198">
        <f t="shared" si="35"/>
        <v>0</v>
      </c>
      <c r="BG181" s="198">
        <f t="shared" si="36"/>
        <v>0</v>
      </c>
      <c r="BH181" s="198">
        <f t="shared" si="37"/>
        <v>0</v>
      </c>
      <c r="BI181" s="198">
        <f t="shared" si="38"/>
        <v>0</v>
      </c>
      <c r="BJ181" s="21" t="s">
        <v>85</v>
      </c>
      <c r="BK181" s="198">
        <f t="shared" si="39"/>
        <v>0</v>
      </c>
      <c r="BL181" s="21" t="s">
        <v>642</v>
      </c>
      <c r="BM181" s="197" t="s">
        <v>6872</v>
      </c>
    </row>
    <row r="182" spans="1:65" s="2" customFormat="1" ht="24.2" customHeight="1">
      <c r="A182" s="38"/>
      <c r="B182" s="39"/>
      <c r="C182" s="186" t="s">
        <v>1284</v>
      </c>
      <c r="D182" s="186" t="s">
        <v>533</v>
      </c>
      <c r="E182" s="187" t="s">
        <v>6873</v>
      </c>
      <c r="F182" s="188" t="s">
        <v>6709</v>
      </c>
      <c r="G182" s="189" t="s">
        <v>651</v>
      </c>
      <c r="H182" s="190">
        <v>1</v>
      </c>
      <c r="I182" s="191"/>
      <c r="J182" s="192">
        <f t="shared" si="30"/>
        <v>0</v>
      </c>
      <c r="K182" s="188" t="s">
        <v>19</v>
      </c>
      <c r="L182" s="43"/>
      <c r="M182" s="193" t="s">
        <v>19</v>
      </c>
      <c r="N182" s="194" t="s">
        <v>44</v>
      </c>
      <c r="O182" s="68"/>
      <c r="P182" s="195">
        <f t="shared" si="31"/>
        <v>0</v>
      </c>
      <c r="Q182" s="195">
        <v>0</v>
      </c>
      <c r="R182" s="195">
        <f t="shared" si="32"/>
        <v>0</v>
      </c>
      <c r="S182" s="195">
        <v>0</v>
      </c>
      <c r="T182" s="196">
        <f t="shared" si="33"/>
        <v>0</v>
      </c>
      <c r="U182" s="38"/>
      <c r="V182" s="38"/>
      <c r="W182" s="38"/>
      <c r="X182" s="38"/>
      <c r="Y182" s="38"/>
      <c r="Z182" s="38"/>
      <c r="AA182" s="38"/>
      <c r="AB182" s="38"/>
      <c r="AC182" s="38"/>
      <c r="AD182" s="38"/>
      <c r="AE182" s="38"/>
      <c r="AR182" s="197" t="s">
        <v>642</v>
      </c>
      <c r="AT182" s="197" t="s">
        <v>533</v>
      </c>
      <c r="AU182" s="197" t="s">
        <v>85</v>
      </c>
      <c r="AY182" s="21" t="s">
        <v>525</v>
      </c>
      <c r="BE182" s="198">
        <f t="shared" si="34"/>
        <v>0</v>
      </c>
      <c r="BF182" s="198">
        <f t="shared" si="35"/>
        <v>0</v>
      </c>
      <c r="BG182" s="198">
        <f t="shared" si="36"/>
        <v>0</v>
      </c>
      <c r="BH182" s="198">
        <f t="shared" si="37"/>
        <v>0</v>
      </c>
      <c r="BI182" s="198">
        <f t="shared" si="38"/>
        <v>0</v>
      </c>
      <c r="BJ182" s="21" t="s">
        <v>85</v>
      </c>
      <c r="BK182" s="198">
        <f t="shared" si="39"/>
        <v>0</v>
      </c>
      <c r="BL182" s="21" t="s">
        <v>642</v>
      </c>
      <c r="BM182" s="197" t="s">
        <v>6874</v>
      </c>
    </row>
    <row r="183" spans="1:65" s="2" customFormat="1" ht="24.2" customHeight="1">
      <c r="A183" s="38"/>
      <c r="B183" s="39"/>
      <c r="C183" s="186" t="s">
        <v>1290</v>
      </c>
      <c r="D183" s="186" t="s">
        <v>533</v>
      </c>
      <c r="E183" s="187" t="s">
        <v>6875</v>
      </c>
      <c r="F183" s="188" t="s">
        <v>6709</v>
      </c>
      <c r="G183" s="189" t="s">
        <v>651</v>
      </c>
      <c r="H183" s="190">
        <v>1</v>
      </c>
      <c r="I183" s="191"/>
      <c r="J183" s="192">
        <f t="shared" si="30"/>
        <v>0</v>
      </c>
      <c r="K183" s="188" t="s">
        <v>19</v>
      </c>
      <c r="L183" s="43"/>
      <c r="M183" s="193" t="s">
        <v>19</v>
      </c>
      <c r="N183" s="194" t="s">
        <v>44</v>
      </c>
      <c r="O183" s="68"/>
      <c r="P183" s="195">
        <f t="shared" si="31"/>
        <v>0</v>
      </c>
      <c r="Q183" s="195">
        <v>0</v>
      </c>
      <c r="R183" s="195">
        <f t="shared" si="32"/>
        <v>0</v>
      </c>
      <c r="S183" s="195">
        <v>0</v>
      </c>
      <c r="T183" s="196">
        <f t="shared" si="33"/>
        <v>0</v>
      </c>
      <c r="U183" s="38"/>
      <c r="V183" s="38"/>
      <c r="W183" s="38"/>
      <c r="X183" s="38"/>
      <c r="Y183" s="38"/>
      <c r="Z183" s="38"/>
      <c r="AA183" s="38"/>
      <c r="AB183" s="38"/>
      <c r="AC183" s="38"/>
      <c r="AD183" s="38"/>
      <c r="AE183" s="38"/>
      <c r="AR183" s="197" t="s">
        <v>642</v>
      </c>
      <c r="AT183" s="197" t="s">
        <v>533</v>
      </c>
      <c r="AU183" s="197" t="s">
        <v>85</v>
      </c>
      <c r="AY183" s="21" t="s">
        <v>525</v>
      </c>
      <c r="BE183" s="198">
        <f t="shared" si="34"/>
        <v>0</v>
      </c>
      <c r="BF183" s="198">
        <f t="shared" si="35"/>
        <v>0</v>
      </c>
      <c r="BG183" s="198">
        <f t="shared" si="36"/>
        <v>0</v>
      </c>
      <c r="BH183" s="198">
        <f t="shared" si="37"/>
        <v>0</v>
      </c>
      <c r="BI183" s="198">
        <f t="shared" si="38"/>
        <v>0</v>
      </c>
      <c r="BJ183" s="21" t="s">
        <v>85</v>
      </c>
      <c r="BK183" s="198">
        <f t="shared" si="39"/>
        <v>0</v>
      </c>
      <c r="BL183" s="21" t="s">
        <v>642</v>
      </c>
      <c r="BM183" s="197" t="s">
        <v>6876</v>
      </c>
    </row>
    <row r="184" spans="1:65" s="2" customFormat="1" ht="24.2" customHeight="1">
      <c r="A184" s="38"/>
      <c r="B184" s="39"/>
      <c r="C184" s="186" t="s">
        <v>1298</v>
      </c>
      <c r="D184" s="186" t="s">
        <v>533</v>
      </c>
      <c r="E184" s="187" t="s">
        <v>6877</v>
      </c>
      <c r="F184" s="188" t="s">
        <v>6709</v>
      </c>
      <c r="G184" s="189" t="s">
        <v>651</v>
      </c>
      <c r="H184" s="190">
        <v>1</v>
      </c>
      <c r="I184" s="191"/>
      <c r="J184" s="192">
        <f t="shared" si="30"/>
        <v>0</v>
      </c>
      <c r="K184" s="188" t="s">
        <v>19</v>
      </c>
      <c r="L184" s="43"/>
      <c r="M184" s="193" t="s">
        <v>19</v>
      </c>
      <c r="N184" s="194" t="s">
        <v>44</v>
      </c>
      <c r="O184" s="68"/>
      <c r="P184" s="195">
        <f t="shared" si="31"/>
        <v>0</v>
      </c>
      <c r="Q184" s="195">
        <v>0</v>
      </c>
      <c r="R184" s="195">
        <f t="shared" si="32"/>
        <v>0</v>
      </c>
      <c r="S184" s="195">
        <v>0</v>
      </c>
      <c r="T184" s="196">
        <f t="shared" si="33"/>
        <v>0</v>
      </c>
      <c r="U184" s="38"/>
      <c r="V184" s="38"/>
      <c r="W184" s="38"/>
      <c r="X184" s="38"/>
      <c r="Y184" s="38"/>
      <c r="Z184" s="38"/>
      <c r="AA184" s="38"/>
      <c r="AB184" s="38"/>
      <c r="AC184" s="38"/>
      <c r="AD184" s="38"/>
      <c r="AE184" s="38"/>
      <c r="AR184" s="197" t="s">
        <v>642</v>
      </c>
      <c r="AT184" s="197" t="s">
        <v>533</v>
      </c>
      <c r="AU184" s="197" t="s">
        <v>85</v>
      </c>
      <c r="AY184" s="21" t="s">
        <v>525</v>
      </c>
      <c r="BE184" s="198">
        <f t="shared" si="34"/>
        <v>0</v>
      </c>
      <c r="BF184" s="198">
        <f t="shared" si="35"/>
        <v>0</v>
      </c>
      <c r="BG184" s="198">
        <f t="shared" si="36"/>
        <v>0</v>
      </c>
      <c r="BH184" s="198">
        <f t="shared" si="37"/>
        <v>0</v>
      </c>
      <c r="BI184" s="198">
        <f t="shared" si="38"/>
        <v>0</v>
      </c>
      <c r="BJ184" s="21" t="s">
        <v>85</v>
      </c>
      <c r="BK184" s="198">
        <f t="shared" si="39"/>
        <v>0</v>
      </c>
      <c r="BL184" s="21" t="s">
        <v>642</v>
      </c>
      <c r="BM184" s="197" t="s">
        <v>6878</v>
      </c>
    </row>
    <row r="185" spans="1:65" s="2" customFormat="1" ht="24.2" customHeight="1">
      <c r="A185" s="38"/>
      <c r="B185" s="39"/>
      <c r="C185" s="186" t="s">
        <v>1304</v>
      </c>
      <c r="D185" s="186" t="s">
        <v>533</v>
      </c>
      <c r="E185" s="187" t="s">
        <v>6879</v>
      </c>
      <c r="F185" s="188" t="s">
        <v>6709</v>
      </c>
      <c r="G185" s="189" t="s">
        <v>651</v>
      </c>
      <c r="H185" s="190">
        <v>1</v>
      </c>
      <c r="I185" s="191"/>
      <c r="J185" s="192">
        <f t="shared" si="30"/>
        <v>0</v>
      </c>
      <c r="K185" s="188" t="s">
        <v>19</v>
      </c>
      <c r="L185" s="43"/>
      <c r="M185" s="193" t="s">
        <v>19</v>
      </c>
      <c r="N185" s="194" t="s">
        <v>44</v>
      </c>
      <c r="O185" s="68"/>
      <c r="P185" s="195">
        <f t="shared" si="31"/>
        <v>0</v>
      </c>
      <c r="Q185" s="195">
        <v>0</v>
      </c>
      <c r="R185" s="195">
        <f t="shared" si="32"/>
        <v>0</v>
      </c>
      <c r="S185" s="195">
        <v>0</v>
      </c>
      <c r="T185" s="196">
        <f t="shared" si="33"/>
        <v>0</v>
      </c>
      <c r="U185" s="38"/>
      <c r="V185" s="38"/>
      <c r="W185" s="38"/>
      <c r="X185" s="38"/>
      <c r="Y185" s="38"/>
      <c r="Z185" s="38"/>
      <c r="AA185" s="38"/>
      <c r="AB185" s="38"/>
      <c r="AC185" s="38"/>
      <c r="AD185" s="38"/>
      <c r="AE185" s="38"/>
      <c r="AR185" s="197" t="s">
        <v>642</v>
      </c>
      <c r="AT185" s="197" t="s">
        <v>533</v>
      </c>
      <c r="AU185" s="197" t="s">
        <v>85</v>
      </c>
      <c r="AY185" s="21" t="s">
        <v>525</v>
      </c>
      <c r="BE185" s="198">
        <f t="shared" si="34"/>
        <v>0</v>
      </c>
      <c r="BF185" s="198">
        <f t="shared" si="35"/>
        <v>0</v>
      </c>
      <c r="BG185" s="198">
        <f t="shared" si="36"/>
        <v>0</v>
      </c>
      <c r="BH185" s="198">
        <f t="shared" si="37"/>
        <v>0</v>
      </c>
      <c r="BI185" s="198">
        <f t="shared" si="38"/>
        <v>0</v>
      </c>
      <c r="BJ185" s="21" t="s">
        <v>85</v>
      </c>
      <c r="BK185" s="198">
        <f t="shared" si="39"/>
        <v>0</v>
      </c>
      <c r="BL185" s="21" t="s">
        <v>642</v>
      </c>
      <c r="BM185" s="197" t="s">
        <v>6880</v>
      </c>
    </row>
    <row r="186" spans="1:65" s="2" customFormat="1" ht="24.2" customHeight="1">
      <c r="A186" s="38"/>
      <c r="B186" s="39"/>
      <c r="C186" s="186" t="s">
        <v>1310</v>
      </c>
      <c r="D186" s="186" t="s">
        <v>533</v>
      </c>
      <c r="E186" s="187" t="s">
        <v>6881</v>
      </c>
      <c r="F186" s="188" t="s">
        <v>6709</v>
      </c>
      <c r="G186" s="189" t="s">
        <v>651</v>
      </c>
      <c r="H186" s="190">
        <v>1</v>
      </c>
      <c r="I186" s="191"/>
      <c r="J186" s="192">
        <f t="shared" si="30"/>
        <v>0</v>
      </c>
      <c r="K186" s="188" t="s">
        <v>19</v>
      </c>
      <c r="L186" s="43"/>
      <c r="M186" s="193" t="s">
        <v>19</v>
      </c>
      <c r="N186" s="194" t="s">
        <v>44</v>
      </c>
      <c r="O186" s="68"/>
      <c r="P186" s="195">
        <f t="shared" si="31"/>
        <v>0</v>
      </c>
      <c r="Q186" s="195">
        <v>0</v>
      </c>
      <c r="R186" s="195">
        <f t="shared" si="32"/>
        <v>0</v>
      </c>
      <c r="S186" s="195">
        <v>0</v>
      </c>
      <c r="T186" s="196">
        <f t="shared" si="33"/>
        <v>0</v>
      </c>
      <c r="U186" s="38"/>
      <c r="V186" s="38"/>
      <c r="W186" s="38"/>
      <c r="X186" s="38"/>
      <c r="Y186" s="38"/>
      <c r="Z186" s="38"/>
      <c r="AA186" s="38"/>
      <c r="AB186" s="38"/>
      <c r="AC186" s="38"/>
      <c r="AD186" s="38"/>
      <c r="AE186" s="38"/>
      <c r="AR186" s="197" t="s">
        <v>642</v>
      </c>
      <c r="AT186" s="197" t="s">
        <v>533</v>
      </c>
      <c r="AU186" s="197" t="s">
        <v>85</v>
      </c>
      <c r="AY186" s="21" t="s">
        <v>525</v>
      </c>
      <c r="BE186" s="198">
        <f t="shared" si="34"/>
        <v>0</v>
      </c>
      <c r="BF186" s="198">
        <f t="shared" si="35"/>
        <v>0</v>
      </c>
      <c r="BG186" s="198">
        <f t="shared" si="36"/>
        <v>0</v>
      </c>
      <c r="BH186" s="198">
        <f t="shared" si="37"/>
        <v>0</v>
      </c>
      <c r="BI186" s="198">
        <f t="shared" si="38"/>
        <v>0</v>
      </c>
      <c r="BJ186" s="21" t="s">
        <v>85</v>
      </c>
      <c r="BK186" s="198">
        <f t="shared" si="39"/>
        <v>0</v>
      </c>
      <c r="BL186" s="21" t="s">
        <v>642</v>
      </c>
      <c r="BM186" s="197" t="s">
        <v>6882</v>
      </c>
    </row>
    <row r="187" spans="1:65" s="2" customFormat="1" ht="24.2" customHeight="1">
      <c r="A187" s="38"/>
      <c r="B187" s="39"/>
      <c r="C187" s="186" t="s">
        <v>1316</v>
      </c>
      <c r="D187" s="186" t="s">
        <v>533</v>
      </c>
      <c r="E187" s="187" t="s">
        <v>6883</v>
      </c>
      <c r="F187" s="188" t="s">
        <v>6709</v>
      </c>
      <c r="G187" s="189" t="s">
        <v>651</v>
      </c>
      <c r="H187" s="190">
        <v>1</v>
      </c>
      <c r="I187" s="191"/>
      <c r="J187" s="192">
        <f t="shared" si="30"/>
        <v>0</v>
      </c>
      <c r="K187" s="188" t="s">
        <v>19</v>
      </c>
      <c r="L187" s="43"/>
      <c r="M187" s="193" t="s">
        <v>19</v>
      </c>
      <c r="N187" s="194" t="s">
        <v>44</v>
      </c>
      <c r="O187" s="68"/>
      <c r="P187" s="195">
        <f t="shared" si="31"/>
        <v>0</v>
      </c>
      <c r="Q187" s="195">
        <v>0</v>
      </c>
      <c r="R187" s="195">
        <f t="shared" si="32"/>
        <v>0</v>
      </c>
      <c r="S187" s="195">
        <v>0</v>
      </c>
      <c r="T187" s="196">
        <f t="shared" si="33"/>
        <v>0</v>
      </c>
      <c r="U187" s="38"/>
      <c r="V187" s="38"/>
      <c r="W187" s="38"/>
      <c r="X187" s="38"/>
      <c r="Y187" s="38"/>
      <c r="Z187" s="38"/>
      <c r="AA187" s="38"/>
      <c r="AB187" s="38"/>
      <c r="AC187" s="38"/>
      <c r="AD187" s="38"/>
      <c r="AE187" s="38"/>
      <c r="AR187" s="197" t="s">
        <v>642</v>
      </c>
      <c r="AT187" s="197" t="s">
        <v>533</v>
      </c>
      <c r="AU187" s="197" t="s">
        <v>85</v>
      </c>
      <c r="AY187" s="21" t="s">
        <v>525</v>
      </c>
      <c r="BE187" s="198">
        <f t="shared" si="34"/>
        <v>0</v>
      </c>
      <c r="BF187" s="198">
        <f t="shared" si="35"/>
        <v>0</v>
      </c>
      <c r="BG187" s="198">
        <f t="shared" si="36"/>
        <v>0</v>
      </c>
      <c r="BH187" s="198">
        <f t="shared" si="37"/>
        <v>0</v>
      </c>
      <c r="BI187" s="198">
        <f t="shared" si="38"/>
        <v>0</v>
      </c>
      <c r="BJ187" s="21" t="s">
        <v>85</v>
      </c>
      <c r="BK187" s="198">
        <f t="shared" si="39"/>
        <v>0</v>
      </c>
      <c r="BL187" s="21" t="s">
        <v>642</v>
      </c>
      <c r="BM187" s="197" t="s">
        <v>6884</v>
      </c>
    </row>
    <row r="188" spans="1:65" s="2" customFormat="1" ht="24.2" customHeight="1">
      <c r="A188" s="38"/>
      <c r="B188" s="39"/>
      <c r="C188" s="186" t="s">
        <v>1321</v>
      </c>
      <c r="D188" s="186" t="s">
        <v>533</v>
      </c>
      <c r="E188" s="187" t="s">
        <v>6885</v>
      </c>
      <c r="F188" s="188" t="s">
        <v>6709</v>
      </c>
      <c r="G188" s="189" t="s">
        <v>651</v>
      </c>
      <c r="H188" s="190">
        <v>1</v>
      </c>
      <c r="I188" s="191"/>
      <c r="J188" s="192">
        <f t="shared" si="30"/>
        <v>0</v>
      </c>
      <c r="K188" s="188" t="s">
        <v>19</v>
      </c>
      <c r="L188" s="43"/>
      <c r="M188" s="193" t="s">
        <v>19</v>
      </c>
      <c r="N188" s="194" t="s">
        <v>44</v>
      </c>
      <c r="O188" s="68"/>
      <c r="P188" s="195">
        <f t="shared" si="31"/>
        <v>0</v>
      </c>
      <c r="Q188" s="195">
        <v>0</v>
      </c>
      <c r="R188" s="195">
        <f t="shared" si="32"/>
        <v>0</v>
      </c>
      <c r="S188" s="195">
        <v>0</v>
      </c>
      <c r="T188" s="196">
        <f t="shared" si="33"/>
        <v>0</v>
      </c>
      <c r="U188" s="38"/>
      <c r="V188" s="38"/>
      <c r="W188" s="38"/>
      <c r="X188" s="38"/>
      <c r="Y188" s="38"/>
      <c r="Z188" s="38"/>
      <c r="AA188" s="38"/>
      <c r="AB188" s="38"/>
      <c r="AC188" s="38"/>
      <c r="AD188" s="38"/>
      <c r="AE188" s="38"/>
      <c r="AR188" s="197" t="s">
        <v>642</v>
      </c>
      <c r="AT188" s="197" t="s">
        <v>533</v>
      </c>
      <c r="AU188" s="197" t="s">
        <v>85</v>
      </c>
      <c r="AY188" s="21" t="s">
        <v>525</v>
      </c>
      <c r="BE188" s="198">
        <f t="shared" si="34"/>
        <v>0</v>
      </c>
      <c r="BF188" s="198">
        <f t="shared" si="35"/>
        <v>0</v>
      </c>
      <c r="BG188" s="198">
        <f t="shared" si="36"/>
        <v>0</v>
      </c>
      <c r="BH188" s="198">
        <f t="shared" si="37"/>
        <v>0</v>
      </c>
      <c r="BI188" s="198">
        <f t="shared" si="38"/>
        <v>0</v>
      </c>
      <c r="BJ188" s="21" t="s">
        <v>85</v>
      </c>
      <c r="BK188" s="198">
        <f t="shared" si="39"/>
        <v>0</v>
      </c>
      <c r="BL188" s="21" t="s">
        <v>642</v>
      </c>
      <c r="BM188" s="197" t="s">
        <v>6886</v>
      </c>
    </row>
    <row r="189" spans="1:65" s="2" customFormat="1" ht="24.2" customHeight="1">
      <c r="A189" s="38"/>
      <c r="B189" s="39"/>
      <c r="C189" s="186" t="s">
        <v>1328</v>
      </c>
      <c r="D189" s="186" t="s">
        <v>533</v>
      </c>
      <c r="E189" s="187" t="s">
        <v>6887</v>
      </c>
      <c r="F189" s="188" t="s">
        <v>6709</v>
      </c>
      <c r="G189" s="189" t="s">
        <v>651</v>
      </c>
      <c r="H189" s="190">
        <v>1</v>
      </c>
      <c r="I189" s="191"/>
      <c r="J189" s="192">
        <f t="shared" ref="J189:J220" si="40">ROUND(I189*H189,2)</f>
        <v>0</v>
      </c>
      <c r="K189" s="188" t="s">
        <v>19</v>
      </c>
      <c r="L189" s="43"/>
      <c r="M189" s="193" t="s">
        <v>19</v>
      </c>
      <c r="N189" s="194" t="s">
        <v>44</v>
      </c>
      <c r="O189" s="68"/>
      <c r="P189" s="195">
        <f t="shared" ref="P189:P220" si="41">O189*H189</f>
        <v>0</v>
      </c>
      <c r="Q189" s="195">
        <v>0</v>
      </c>
      <c r="R189" s="195">
        <f t="shared" ref="R189:R220" si="42">Q189*H189</f>
        <v>0</v>
      </c>
      <c r="S189" s="195">
        <v>0</v>
      </c>
      <c r="T189" s="196">
        <f t="shared" ref="T189:T220" si="43">S189*H189</f>
        <v>0</v>
      </c>
      <c r="U189" s="38"/>
      <c r="V189" s="38"/>
      <c r="W189" s="38"/>
      <c r="X189" s="38"/>
      <c r="Y189" s="38"/>
      <c r="Z189" s="38"/>
      <c r="AA189" s="38"/>
      <c r="AB189" s="38"/>
      <c r="AC189" s="38"/>
      <c r="AD189" s="38"/>
      <c r="AE189" s="38"/>
      <c r="AR189" s="197" t="s">
        <v>642</v>
      </c>
      <c r="AT189" s="197" t="s">
        <v>533</v>
      </c>
      <c r="AU189" s="197" t="s">
        <v>85</v>
      </c>
      <c r="AY189" s="21" t="s">
        <v>525</v>
      </c>
      <c r="BE189" s="198">
        <f t="shared" ref="BE189:BE217" si="44">IF(N189="základní",J189,0)</f>
        <v>0</v>
      </c>
      <c r="BF189" s="198">
        <f t="shared" ref="BF189:BF217" si="45">IF(N189="snížená",J189,0)</f>
        <v>0</v>
      </c>
      <c r="BG189" s="198">
        <f t="shared" ref="BG189:BG217" si="46">IF(N189="zákl. přenesená",J189,0)</f>
        <v>0</v>
      </c>
      <c r="BH189" s="198">
        <f t="shared" ref="BH189:BH217" si="47">IF(N189="sníž. přenesená",J189,0)</f>
        <v>0</v>
      </c>
      <c r="BI189" s="198">
        <f t="shared" ref="BI189:BI217" si="48">IF(N189="nulová",J189,0)</f>
        <v>0</v>
      </c>
      <c r="BJ189" s="21" t="s">
        <v>85</v>
      </c>
      <c r="BK189" s="198">
        <f t="shared" ref="BK189:BK217" si="49">ROUND(I189*H189,2)</f>
        <v>0</v>
      </c>
      <c r="BL189" s="21" t="s">
        <v>642</v>
      </c>
      <c r="BM189" s="197" t="s">
        <v>6888</v>
      </c>
    </row>
    <row r="190" spans="1:65" s="2" customFormat="1" ht="24.2" customHeight="1">
      <c r="A190" s="38"/>
      <c r="B190" s="39"/>
      <c r="C190" s="186" t="s">
        <v>1334</v>
      </c>
      <c r="D190" s="186" t="s">
        <v>533</v>
      </c>
      <c r="E190" s="187" t="s">
        <v>6889</v>
      </c>
      <c r="F190" s="188" t="s">
        <v>6709</v>
      </c>
      <c r="G190" s="189" t="s">
        <v>651</v>
      </c>
      <c r="H190" s="190">
        <v>1</v>
      </c>
      <c r="I190" s="191"/>
      <c r="J190" s="192">
        <f t="shared" si="40"/>
        <v>0</v>
      </c>
      <c r="K190" s="188" t="s">
        <v>19</v>
      </c>
      <c r="L190" s="43"/>
      <c r="M190" s="193" t="s">
        <v>19</v>
      </c>
      <c r="N190" s="194" t="s">
        <v>44</v>
      </c>
      <c r="O190" s="68"/>
      <c r="P190" s="195">
        <f t="shared" si="41"/>
        <v>0</v>
      </c>
      <c r="Q190" s="195">
        <v>0</v>
      </c>
      <c r="R190" s="195">
        <f t="shared" si="42"/>
        <v>0</v>
      </c>
      <c r="S190" s="195">
        <v>0</v>
      </c>
      <c r="T190" s="196">
        <f t="shared" si="43"/>
        <v>0</v>
      </c>
      <c r="U190" s="38"/>
      <c r="V190" s="38"/>
      <c r="W190" s="38"/>
      <c r="X190" s="38"/>
      <c r="Y190" s="38"/>
      <c r="Z190" s="38"/>
      <c r="AA190" s="38"/>
      <c r="AB190" s="38"/>
      <c r="AC190" s="38"/>
      <c r="AD190" s="38"/>
      <c r="AE190" s="38"/>
      <c r="AR190" s="197" t="s">
        <v>642</v>
      </c>
      <c r="AT190" s="197" t="s">
        <v>533</v>
      </c>
      <c r="AU190" s="197" t="s">
        <v>85</v>
      </c>
      <c r="AY190" s="21" t="s">
        <v>525</v>
      </c>
      <c r="BE190" s="198">
        <f t="shared" si="44"/>
        <v>0</v>
      </c>
      <c r="BF190" s="198">
        <f t="shared" si="45"/>
        <v>0</v>
      </c>
      <c r="BG190" s="198">
        <f t="shared" si="46"/>
        <v>0</v>
      </c>
      <c r="BH190" s="198">
        <f t="shared" si="47"/>
        <v>0</v>
      </c>
      <c r="BI190" s="198">
        <f t="shared" si="48"/>
        <v>0</v>
      </c>
      <c r="BJ190" s="21" t="s">
        <v>85</v>
      </c>
      <c r="BK190" s="198">
        <f t="shared" si="49"/>
        <v>0</v>
      </c>
      <c r="BL190" s="21" t="s">
        <v>642</v>
      </c>
      <c r="BM190" s="197" t="s">
        <v>6890</v>
      </c>
    </row>
    <row r="191" spans="1:65" s="2" customFormat="1" ht="24.2" customHeight="1">
      <c r="A191" s="38"/>
      <c r="B191" s="39"/>
      <c r="C191" s="186" t="s">
        <v>1343</v>
      </c>
      <c r="D191" s="186" t="s">
        <v>533</v>
      </c>
      <c r="E191" s="187" t="s">
        <v>6891</v>
      </c>
      <c r="F191" s="188" t="s">
        <v>6702</v>
      </c>
      <c r="G191" s="189" t="s">
        <v>651</v>
      </c>
      <c r="H191" s="190">
        <v>1</v>
      </c>
      <c r="I191" s="191"/>
      <c r="J191" s="192">
        <f t="shared" si="40"/>
        <v>0</v>
      </c>
      <c r="K191" s="188" t="s">
        <v>19</v>
      </c>
      <c r="L191" s="43"/>
      <c r="M191" s="193" t="s">
        <v>19</v>
      </c>
      <c r="N191" s="194" t="s">
        <v>44</v>
      </c>
      <c r="O191" s="68"/>
      <c r="P191" s="195">
        <f t="shared" si="41"/>
        <v>0</v>
      </c>
      <c r="Q191" s="195">
        <v>0</v>
      </c>
      <c r="R191" s="195">
        <f t="shared" si="42"/>
        <v>0</v>
      </c>
      <c r="S191" s="195">
        <v>0</v>
      </c>
      <c r="T191" s="196">
        <f t="shared" si="43"/>
        <v>0</v>
      </c>
      <c r="U191" s="38"/>
      <c r="V191" s="38"/>
      <c r="W191" s="38"/>
      <c r="X191" s="38"/>
      <c r="Y191" s="38"/>
      <c r="Z191" s="38"/>
      <c r="AA191" s="38"/>
      <c r="AB191" s="38"/>
      <c r="AC191" s="38"/>
      <c r="AD191" s="38"/>
      <c r="AE191" s="38"/>
      <c r="AR191" s="197" t="s">
        <v>642</v>
      </c>
      <c r="AT191" s="197" t="s">
        <v>533</v>
      </c>
      <c r="AU191" s="197" t="s">
        <v>85</v>
      </c>
      <c r="AY191" s="21" t="s">
        <v>525</v>
      </c>
      <c r="BE191" s="198">
        <f t="shared" si="44"/>
        <v>0</v>
      </c>
      <c r="BF191" s="198">
        <f t="shared" si="45"/>
        <v>0</v>
      </c>
      <c r="BG191" s="198">
        <f t="shared" si="46"/>
        <v>0</v>
      </c>
      <c r="BH191" s="198">
        <f t="shared" si="47"/>
        <v>0</v>
      </c>
      <c r="BI191" s="198">
        <f t="shared" si="48"/>
        <v>0</v>
      </c>
      <c r="BJ191" s="21" t="s">
        <v>85</v>
      </c>
      <c r="BK191" s="198">
        <f t="shared" si="49"/>
        <v>0</v>
      </c>
      <c r="BL191" s="21" t="s">
        <v>642</v>
      </c>
      <c r="BM191" s="197" t="s">
        <v>6892</v>
      </c>
    </row>
    <row r="192" spans="1:65" s="2" customFormat="1" ht="24.2" customHeight="1">
      <c r="A192" s="38"/>
      <c r="B192" s="39"/>
      <c r="C192" s="186" t="s">
        <v>1350</v>
      </c>
      <c r="D192" s="186" t="s">
        <v>533</v>
      </c>
      <c r="E192" s="187" t="s">
        <v>6893</v>
      </c>
      <c r="F192" s="188" t="s">
        <v>6702</v>
      </c>
      <c r="G192" s="189" t="s">
        <v>651</v>
      </c>
      <c r="H192" s="190">
        <v>1</v>
      </c>
      <c r="I192" s="191"/>
      <c r="J192" s="192">
        <f t="shared" si="40"/>
        <v>0</v>
      </c>
      <c r="K192" s="188" t="s">
        <v>19</v>
      </c>
      <c r="L192" s="43"/>
      <c r="M192" s="193" t="s">
        <v>19</v>
      </c>
      <c r="N192" s="194" t="s">
        <v>44</v>
      </c>
      <c r="O192" s="68"/>
      <c r="P192" s="195">
        <f t="shared" si="41"/>
        <v>0</v>
      </c>
      <c r="Q192" s="195">
        <v>0</v>
      </c>
      <c r="R192" s="195">
        <f t="shared" si="42"/>
        <v>0</v>
      </c>
      <c r="S192" s="195">
        <v>0</v>
      </c>
      <c r="T192" s="196">
        <f t="shared" si="43"/>
        <v>0</v>
      </c>
      <c r="U192" s="38"/>
      <c r="V192" s="38"/>
      <c r="W192" s="38"/>
      <c r="X192" s="38"/>
      <c r="Y192" s="38"/>
      <c r="Z192" s="38"/>
      <c r="AA192" s="38"/>
      <c r="AB192" s="38"/>
      <c r="AC192" s="38"/>
      <c r="AD192" s="38"/>
      <c r="AE192" s="38"/>
      <c r="AR192" s="197" t="s">
        <v>642</v>
      </c>
      <c r="AT192" s="197" t="s">
        <v>533</v>
      </c>
      <c r="AU192" s="197" t="s">
        <v>85</v>
      </c>
      <c r="AY192" s="21" t="s">
        <v>525</v>
      </c>
      <c r="BE192" s="198">
        <f t="shared" si="44"/>
        <v>0</v>
      </c>
      <c r="BF192" s="198">
        <f t="shared" si="45"/>
        <v>0</v>
      </c>
      <c r="BG192" s="198">
        <f t="shared" si="46"/>
        <v>0</v>
      </c>
      <c r="BH192" s="198">
        <f t="shared" si="47"/>
        <v>0</v>
      </c>
      <c r="BI192" s="198">
        <f t="shared" si="48"/>
        <v>0</v>
      </c>
      <c r="BJ192" s="21" t="s">
        <v>85</v>
      </c>
      <c r="BK192" s="198">
        <f t="shared" si="49"/>
        <v>0</v>
      </c>
      <c r="BL192" s="21" t="s">
        <v>642</v>
      </c>
      <c r="BM192" s="197" t="s">
        <v>6894</v>
      </c>
    </row>
    <row r="193" spans="1:65" s="2" customFormat="1" ht="24.2" customHeight="1">
      <c r="A193" s="38"/>
      <c r="B193" s="39"/>
      <c r="C193" s="186" t="s">
        <v>1358</v>
      </c>
      <c r="D193" s="186" t="s">
        <v>533</v>
      </c>
      <c r="E193" s="187" t="s">
        <v>6895</v>
      </c>
      <c r="F193" s="188" t="s">
        <v>6709</v>
      </c>
      <c r="G193" s="189" t="s">
        <v>651</v>
      </c>
      <c r="H193" s="190">
        <v>1</v>
      </c>
      <c r="I193" s="191"/>
      <c r="J193" s="192">
        <f t="shared" si="40"/>
        <v>0</v>
      </c>
      <c r="K193" s="188" t="s">
        <v>19</v>
      </c>
      <c r="L193" s="43"/>
      <c r="M193" s="193" t="s">
        <v>19</v>
      </c>
      <c r="N193" s="194" t="s">
        <v>44</v>
      </c>
      <c r="O193" s="68"/>
      <c r="P193" s="195">
        <f t="shared" si="41"/>
        <v>0</v>
      </c>
      <c r="Q193" s="195">
        <v>0</v>
      </c>
      <c r="R193" s="195">
        <f t="shared" si="42"/>
        <v>0</v>
      </c>
      <c r="S193" s="195">
        <v>0</v>
      </c>
      <c r="T193" s="196">
        <f t="shared" si="43"/>
        <v>0</v>
      </c>
      <c r="U193" s="38"/>
      <c r="V193" s="38"/>
      <c r="W193" s="38"/>
      <c r="X193" s="38"/>
      <c r="Y193" s="38"/>
      <c r="Z193" s="38"/>
      <c r="AA193" s="38"/>
      <c r="AB193" s="38"/>
      <c r="AC193" s="38"/>
      <c r="AD193" s="38"/>
      <c r="AE193" s="38"/>
      <c r="AR193" s="197" t="s">
        <v>642</v>
      </c>
      <c r="AT193" s="197" t="s">
        <v>533</v>
      </c>
      <c r="AU193" s="197" t="s">
        <v>85</v>
      </c>
      <c r="AY193" s="21" t="s">
        <v>525</v>
      </c>
      <c r="BE193" s="198">
        <f t="shared" si="44"/>
        <v>0</v>
      </c>
      <c r="BF193" s="198">
        <f t="shared" si="45"/>
        <v>0</v>
      </c>
      <c r="BG193" s="198">
        <f t="shared" si="46"/>
        <v>0</v>
      </c>
      <c r="BH193" s="198">
        <f t="shared" si="47"/>
        <v>0</v>
      </c>
      <c r="BI193" s="198">
        <f t="shared" si="48"/>
        <v>0</v>
      </c>
      <c r="BJ193" s="21" t="s">
        <v>85</v>
      </c>
      <c r="BK193" s="198">
        <f t="shared" si="49"/>
        <v>0</v>
      </c>
      <c r="BL193" s="21" t="s">
        <v>642</v>
      </c>
      <c r="BM193" s="197" t="s">
        <v>6896</v>
      </c>
    </row>
    <row r="194" spans="1:65" s="2" customFormat="1" ht="24.2" customHeight="1">
      <c r="A194" s="38"/>
      <c r="B194" s="39"/>
      <c r="C194" s="186" t="s">
        <v>1363</v>
      </c>
      <c r="D194" s="186" t="s">
        <v>533</v>
      </c>
      <c r="E194" s="187" t="s">
        <v>6897</v>
      </c>
      <c r="F194" s="188" t="s">
        <v>6709</v>
      </c>
      <c r="G194" s="189" t="s">
        <v>651</v>
      </c>
      <c r="H194" s="190">
        <v>1</v>
      </c>
      <c r="I194" s="191"/>
      <c r="J194" s="192">
        <f t="shared" si="40"/>
        <v>0</v>
      </c>
      <c r="K194" s="188" t="s">
        <v>19</v>
      </c>
      <c r="L194" s="43"/>
      <c r="M194" s="193" t="s">
        <v>19</v>
      </c>
      <c r="N194" s="194" t="s">
        <v>44</v>
      </c>
      <c r="O194" s="68"/>
      <c r="P194" s="195">
        <f t="shared" si="41"/>
        <v>0</v>
      </c>
      <c r="Q194" s="195">
        <v>0</v>
      </c>
      <c r="R194" s="195">
        <f t="shared" si="42"/>
        <v>0</v>
      </c>
      <c r="S194" s="195">
        <v>0</v>
      </c>
      <c r="T194" s="196">
        <f t="shared" si="43"/>
        <v>0</v>
      </c>
      <c r="U194" s="38"/>
      <c r="V194" s="38"/>
      <c r="W194" s="38"/>
      <c r="X194" s="38"/>
      <c r="Y194" s="38"/>
      <c r="Z194" s="38"/>
      <c r="AA194" s="38"/>
      <c r="AB194" s="38"/>
      <c r="AC194" s="38"/>
      <c r="AD194" s="38"/>
      <c r="AE194" s="38"/>
      <c r="AR194" s="197" t="s">
        <v>642</v>
      </c>
      <c r="AT194" s="197" t="s">
        <v>533</v>
      </c>
      <c r="AU194" s="197" t="s">
        <v>85</v>
      </c>
      <c r="AY194" s="21" t="s">
        <v>525</v>
      </c>
      <c r="BE194" s="198">
        <f t="shared" si="44"/>
        <v>0</v>
      </c>
      <c r="BF194" s="198">
        <f t="shared" si="45"/>
        <v>0</v>
      </c>
      <c r="BG194" s="198">
        <f t="shared" si="46"/>
        <v>0</v>
      </c>
      <c r="BH194" s="198">
        <f t="shared" si="47"/>
        <v>0</v>
      </c>
      <c r="BI194" s="198">
        <f t="shared" si="48"/>
        <v>0</v>
      </c>
      <c r="BJ194" s="21" t="s">
        <v>85</v>
      </c>
      <c r="BK194" s="198">
        <f t="shared" si="49"/>
        <v>0</v>
      </c>
      <c r="BL194" s="21" t="s">
        <v>642</v>
      </c>
      <c r="BM194" s="197" t="s">
        <v>6898</v>
      </c>
    </row>
    <row r="195" spans="1:65" s="2" customFormat="1" ht="24.2" customHeight="1">
      <c r="A195" s="38"/>
      <c r="B195" s="39"/>
      <c r="C195" s="186" t="s">
        <v>1369</v>
      </c>
      <c r="D195" s="186" t="s">
        <v>533</v>
      </c>
      <c r="E195" s="187" t="s">
        <v>6899</v>
      </c>
      <c r="F195" s="188" t="s">
        <v>6709</v>
      </c>
      <c r="G195" s="189" t="s">
        <v>651</v>
      </c>
      <c r="H195" s="190">
        <v>1</v>
      </c>
      <c r="I195" s="191"/>
      <c r="J195" s="192">
        <f t="shared" si="40"/>
        <v>0</v>
      </c>
      <c r="K195" s="188" t="s">
        <v>19</v>
      </c>
      <c r="L195" s="43"/>
      <c r="M195" s="193" t="s">
        <v>19</v>
      </c>
      <c r="N195" s="194" t="s">
        <v>44</v>
      </c>
      <c r="O195" s="68"/>
      <c r="P195" s="195">
        <f t="shared" si="41"/>
        <v>0</v>
      </c>
      <c r="Q195" s="195">
        <v>0</v>
      </c>
      <c r="R195" s="195">
        <f t="shared" si="42"/>
        <v>0</v>
      </c>
      <c r="S195" s="195">
        <v>0</v>
      </c>
      <c r="T195" s="196">
        <f t="shared" si="43"/>
        <v>0</v>
      </c>
      <c r="U195" s="38"/>
      <c r="V195" s="38"/>
      <c r="W195" s="38"/>
      <c r="X195" s="38"/>
      <c r="Y195" s="38"/>
      <c r="Z195" s="38"/>
      <c r="AA195" s="38"/>
      <c r="AB195" s="38"/>
      <c r="AC195" s="38"/>
      <c r="AD195" s="38"/>
      <c r="AE195" s="38"/>
      <c r="AR195" s="197" t="s">
        <v>642</v>
      </c>
      <c r="AT195" s="197" t="s">
        <v>533</v>
      </c>
      <c r="AU195" s="197" t="s">
        <v>85</v>
      </c>
      <c r="AY195" s="21" t="s">
        <v>525</v>
      </c>
      <c r="BE195" s="198">
        <f t="shared" si="44"/>
        <v>0</v>
      </c>
      <c r="BF195" s="198">
        <f t="shared" si="45"/>
        <v>0</v>
      </c>
      <c r="BG195" s="198">
        <f t="shared" si="46"/>
        <v>0</v>
      </c>
      <c r="BH195" s="198">
        <f t="shared" si="47"/>
        <v>0</v>
      </c>
      <c r="BI195" s="198">
        <f t="shared" si="48"/>
        <v>0</v>
      </c>
      <c r="BJ195" s="21" t="s">
        <v>85</v>
      </c>
      <c r="BK195" s="198">
        <f t="shared" si="49"/>
        <v>0</v>
      </c>
      <c r="BL195" s="21" t="s">
        <v>642</v>
      </c>
      <c r="BM195" s="197" t="s">
        <v>6900</v>
      </c>
    </row>
    <row r="196" spans="1:65" s="2" customFormat="1" ht="24.2" customHeight="1">
      <c r="A196" s="38"/>
      <c r="B196" s="39"/>
      <c r="C196" s="186" t="s">
        <v>1375</v>
      </c>
      <c r="D196" s="186" t="s">
        <v>533</v>
      </c>
      <c r="E196" s="187" t="s">
        <v>6901</v>
      </c>
      <c r="F196" s="188" t="s">
        <v>6709</v>
      </c>
      <c r="G196" s="189" t="s">
        <v>651</v>
      </c>
      <c r="H196" s="190">
        <v>1</v>
      </c>
      <c r="I196" s="191"/>
      <c r="J196" s="192">
        <f t="shared" si="40"/>
        <v>0</v>
      </c>
      <c r="K196" s="188" t="s">
        <v>19</v>
      </c>
      <c r="L196" s="43"/>
      <c r="M196" s="193" t="s">
        <v>19</v>
      </c>
      <c r="N196" s="194" t="s">
        <v>44</v>
      </c>
      <c r="O196" s="68"/>
      <c r="P196" s="195">
        <f t="shared" si="41"/>
        <v>0</v>
      </c>
      <c r="Q196" s="195">
        <v>0</v>
      </c>
      <c r="R196" s="195">
        <f t="shared" si="42"/>
        <v>0</v>
      </c>
      <c r="S196" s="195">
        <v>0</v>
      </c>
      <c r="T196" s="196">
        <f t="shared" si="43"/>
        <v>0</v>
      </c>
      <c r="U196" s="38"/>
      <c r="V196" s="38"/>
      <c r="W196" s="38"/>
      <c r="X196" s="38"/>
      <c r="Y196" s="38"/>
      <c r="Z196" s="38"/>
      <c r="AA196" s="38"/>
      <c r="AB196" s="38"/>
      <c r="AC196" s="38"/>
      <c r="AD196" s="38"/>
      <c r="AE196" s="38"/>
      <c r="AR196" s="197" t="s">
        <v>642</v>
      </c>
      <c r="AT196" s="197" t="s">
        <v>533</v>
      </c>
      <c r="AU196" s="197" t="s">
        <v>85</v>
      </c>
      <c r="AY196" s="21" t="s">
        <v>525</v>
      </c>
      <c r="BE196" s="198">
        <f t="shared" si="44"/>
        <v>0</v>
      </c>
      <c r="BF196" s="198">
        <f t="shared" si="45"/>
        <v>0</v>
      </c>
      <c r="BG196" s="198">
        <f t="shared" si="46"/>
        <v>0</v>
      </c>
      <c r="BH196" s="198">
        <f t="shared" si="47"/>
        <v>0</v>
      </c>
      <c r="BI196" s="198">
        <f t="shared" si="48"/>
        <v>0</v>
      </c>
      <c r="BJ196" s="21" t="s">
        <v>85</v>
      </c>
      <c r="BK196" s="198">
        <f t="shared" si="49"/>
        <v>0</v>
      </c>
      <c r="BL196" s="21" t="s">
        <v>642</v>
      </c>
      <c r="BM196" s="197" t="s">
        <v>6902</v>
      </c>
    </row>
    <row r="197" spans="1:65" s="2" customFormat="1" ht="24.2" customHeight="1">
      <c r="A197" s="38"/>
      <c r="B197" s="39"/>
      <c r="C197" s="186" t="s">
        <v>1381</v>
      </c>
      <c r="D197" s="186" t="s">
        <v>533</v>
      </c>
      <c r="E197" s="187" t="s">
        <v>6903</v>
      </c>
      <c r="F197" s="188" t="s">
        <v>6709</v>
      </c>
      <c r="G197" s="189" t="s">
        <v>651</v>
      </c>
      <c r="H197" s="190">
        <v>1</v>
      </c>
      <c r="I197" s="191"/>
      <c r="J197" s="192">
        <f t="shared" si="40"/>
        <v>0</v>
      </c>
      <c r="K197" s="188" t="s">
        <v>19</v>
      </c>
      <c r="L197" s="43"/>
      <c r="M197" s="193" t="s">
        <v>19</v>
      </c>
      <c r="N197" s="194" t="s">
        <v>44</v>
      </c>
      <c r="O197" s="68"/>
      <c r="P197" s="195">
        <f t="shared" si="41"/>
        <v>0</v>
      </c>
      <c r="Q197" s="195">
        <v>0</v>
      </c>
      <c r="R197" s="195">
        <f t="shared" si="42"/>
        <v>0</v>
      </c>
      <c r="S197" s="195">
        <v>0</v>
      </c>
      <c r="T197" s="196">
        <f t="shared" si="43"/>
        <v>0</v>
      </c>
      <c r="U197" s="38"/>
      <c r="V197" s="38"/>
      <c r="W197" s="38"/>
      <c r="X197" s="38"/>
      <c r="Y197" s="38"/>
      <c r="Z197" s="38"/>
      <c r="AA197" s="38"/>
      <c r="AB197" s="38"/>
      <c r="AC197" s="38"/>
      <c r="AD197" s="38"/>
      <c r="AE197" s="38"/>
      <c r="AR197" s="197" t="s">
        <v>642</v>
      </c>
      <c r="AT197" s="197" t="s">
        <v>533</v>
      </c>
      <c r="AU197" s="197" t="s">
        <v>85</v>
      </c>
      <c r="AY197" s="21" t="s">
        <v>525</v>
      </c>
      <c r="BE197" s="198">
        <f t="shared" si="44"/>
        <v>0</v>
      </c>
      <c r="BF197" s="198">
        <f t="shared" si="45"/>
        <v>0</v>
      </c>
      <c r="BG197" s="198">
        <f t="shared" si="46"/>
        <v>0</v>
      </c>
      <c r="BH197" s="198">
        <f t="shared" si="47"/>
        <v>0</v>
      </c>
      <c r="BI197" s="198">
        <f t="shared" si="48"/>
        <v>0</v>
      </c>
      <c r="BJ197" s="21" t="s">
        <v>85</v>
      </c>
      <c r="BK197" s="198">
        <f t="shared" si="49"/>
        <v>0</v>
      </c>
      <c r="BL197" s="21" t="s">
        <v>642</v>
      </c>
      <c r="BM197" s="197" t="s">
        <v>6904</v>
      </c>
    </row>
    <row r="198" spans="1:65" s="2" customFormat="1" ht="24.2" customHeight="1">
      <c r="A198" s="38"/>
      <c r="B198" s="39"/>
      <c r="C198" s="186" t="s">
        <v>1398</v>
      </c>
      <c r="D198" s="186" t="s">
        <v>533</v>
      </c>
      <c r="E198" s="187" t="s">
        <v>6905</v>
      </c>
      <c r="F198" s="188" t="s">
        <v>6709</v>
      </c>
      <c r="G198" s="189" t="s">
        <v>651</v>
      </c>
      <c r="H198" s="190">
        <v>1</v>
      </c>
      <c r="I198" s="191"/>
      <c r="J198" s="192">
        <f t="shared" si="40"/>
        <v>0</v>
      </c>
      <c r="K198" s="188" t="s">
        <v>19</v>
      </c>
      <c r="L198" s="43"/>
      <c r="M198" s="193" t="s">
        <v>19</v>
      </c>
      <c r="N198" s="194" t="s">
        <v>44</v>
      </c>
      <c r="O198" s="68"/>
      <c r="P198" s="195">
        <f t="shared" si="41"/>
        <v>0</v>
      </c>
      <c r="Q198" s="195">
        <v>0</v>
      </c>
      <c r="R198" s="195">
        <f t="shared" si="42"/>
        <v>0</v>
      </c>
      <c r="S198" s="195">
        <v>0</v>
      </c>
      <c r="T198" s="196">
        <f t="shared" si="43"/>
        <v>0</v>
      </c>
      <c r="U198" s="38"/>
      <c r="V198" s="38"/>
      <c r="W198" s="38"/>
      <c r="X198" s="38"/>
      <c r="Y198" s="38"/>
      <c r="Z198" s="38"/>
      <c r="AA198" s="38"/>
      <c r="AB198" s="38"/>
      <c r="AC198" s="38"/>
      <c r="AD198" s="38"/>
      <c r="AE198" s="38"/>
      <c r="AR198" s="197" t="s">
        <v>642</v>
      </c>
      <c r="AT198" s="197" t="s">
        <v>533</v>
      </c>
      <c r="AU198" s="197" t="s">
        <v>85</v>
      </c>
      <c r="AY198" s="21" t="s">
        <v>525</v>
      </c>
      <c r="BE198" s="198">
        <f t="shared" si="44"/>
        <v>0</v>
      </c>
      <c r="BF198" s="198">
        <f t="shared" si="45"/>
        <v>0</v>
      </c>
      <c r="BG198" s="198">
        <f t="shared" si="46"/>
        <v>0</v>
      </c>
      <c r="BH198" s="198">
        <f t="shared" si="47"/>
        <v>0</v>
      </c>
      <c r="BI198" s="198">
        <f t="shared" si="48"/>
        <v>0</v>
      </c>
      <c r="BJ198" s="21" t="s">
        <v>85</v>
      </c>
      <c r="BK198" s="198">
        <f t="shared" si="49"/>
        <v>0</v>
      </c>
      <c r="BL198" s="21" t="s">
        <v>642</v>
      </c>
      <c r="BM198" s="197" t="s">
        <v>6906</v>
      </c>
    </row>
    <row r="199" spans="1:65" s="2" customFormat="1" ht="24.2" customHeight="1">
      <c r="A199" s="38"/>
      <c r="B199" s="39"/>
      <c r="C199" s="186" t="s">
        <v>1411</v>
      </c>
      <c r="D199" s="186" t="s">
        <v>533</v>
      </c>
      <c r="E199" s="187" t="s">
        <v>6907</v>
      </c>
      <c r="F199" s="188" t="s">
        <v>6709</v>
      </c>
      <c r="G199" s="189" t="s">
        <v>651</v>
      </c>
      <c r="H199" s="190">
        <v>1</v>
      </c>
      <c r="I199" s="191"/>
      <c r="J199" s="192">
        <f t="shared" si="40"/>
        <v>0</v>
      </c>
      <c r="K199" s="188" t="s">
        <v>19</v>
      </c>
      <c r="L199" s="43"/>
      <c r="M199" s="193" t="s">
        <v>19</v>
      </c>
      <c r="N199" s="194" t="s">
        <v>44</v>
      </c>
      <c r="O199" s="68"/>
      <c r="P199" s="195">
        <f t="shared" si="41"/>
        <v>0</v>
      </c>
      <c r="Q199" s="195">
        <v>0</v>
      </c>
      <c r="R199" s="195">
        <f t="shared" si="42"/>
        <v>0</v>
      </c>
      <c r="S199" s="195">
        <v>0</v>
      </c>
      <c r="T199" s="196">
        <f t="shared" si="43"/>
        <v>0</v>
      </c>
      <c r="U199" s="38"/>
      <c r="V199" s="38"/>
      <c r="W199" s="38"/>
      <c r="X199" s="38"/>
      <c r="Y199" s="38"/>
      <c r="Z199" s="38"/>
      <c r="AA199" s="38"/>
      <c r="AB199" s="38"/>
      <c r="AC199" s="38"/>
      <c r="AD199" s="38"/>
      <c r="AE199" s="38"/>
      <c r="AR199" s="197" t="s">
        <v>642</v>
      </c>
      <c r="AT199" s="197" t="s">
        <v>533</v>
      </c>
      <c r="AU199" s="197" t="s">
        <v>85</v>
      </c>
      <c r="AY199" s="21" t="s">
        <v>525</v>
      </c>
      <c r="BE199" s="198">
        <f t="shared" si="44"/>
        <v>0</v>
      </c>
      <c r="BF199" s="198">
        <f t="shared" si="45"/>
        <v>0</v>
      </c>
      <c r="BG199" s="198">
        <f t="shared" si="46"/>
        <v>0</v>
      </c>
      <c r="BH199" s="198">
        <f t="shared" si="47"/>
        <v>0</v>
      </c>
      <c r="BI199" s="198">
        <f t="shared" si="48"/>
        <v>0</v>
      </c>
      <c r="BJ199" s="21" t="s">
        <v>85</v>
      </c>
      <c r="BK199" s="198">
        <f t="shared" si="49"/>
        <v>0</v>
      </c>
      <c r="BL199" s="21" t="s">
        <v>642</v>
      </c>
      <c r="BM199" s="197" t="s">
        <v>6908</v>
      </c>
    </row>
    <row r="200" spans="1:65" s="2" customFormat="1" ht="24.2" customHeight="1">
      <c r="A200" s="38"/>
      <c r="B200" s="39"/>
      <c r="C200" s="186" t="s">
        <v>1416</v>
      </c>
      <c r="D200" s="186" t="s">
        <v>533</v>
      </c>
      <c r="E200" s="187" t="s">
        <v>6909</v>
      </c>
      <c r="F200" s="188" t="s">
        <v>6709</v>
      </c>
      <c r="G200" s="189" t="s">
        <v>651</v>
      </c>
      <c r="H200" s="190">
        <v>1</v>
      </c>
      <c r="I200" s="191"/>
      <c r="J200" s="192">
        <f t="shared" si="40"/>
        <v>0</v>
      </c>
      <c r="K200" s="188" t="s">
        <v>19</v>
      </c>
      <c r="L200" s="43"/>
      <c r="M200" s="193" t="s">
        <v>19</v>
      </c>
      <c r="N200" s="194" t="s">
        <v>44</v>
      </c>
      <c r="O200" s="68"/>
      <c r="P200" s="195">
        <f t="shared" si="41"/>
        <v>0</v>
      </c>
      <c r="Q200" s="195">
        <v>0</v>
      </c>
      <c r="R200" s="195">
        <f t="shared" si="42"/>
        <v>0</v>
      </c>
      <c r="S200" s="195">
        <v>0</v>
      </c>
      <c r="T200" s="196">
        <f t="shared" si="43"/>
        <v>0</v>
      </c>
      <c r="U200" s="38"/>
      <c r="V200" s="38"/>
      <c r="W200" s="38"/>
      <c r="X200" s="38"/>
      <c r="Y200" s="38"/>
      <c r="Z200" s="38"/>
      <c r="AA200" s="38"/>
      <c r="AB200" s="38"/>
      <c r="AC200" s="38"/>
      <c r="AD200" s="38"/>
      <c r="AE200" s="38"/>
      <c r="AR200" s="197" t="s">
        <v>642</v>
      </c>
      <c r="AT200" s="197" t="s">
        <v>533</v>
      </c>
      <c r="AU200" s="197" t="s">
        <v>85</v>
      </c>
      <c r="AY200" s="21" t="s">
        <v>525</v>
      </c>
      <c r="BE200" s="198">
        <f t="shared" si="44"/>
        <v>0</v>
      </c>
      <c r="BF200" s="198">
        <f t="shared" si="45"/>
        <v>0</v>
      </c>
      <c r="BG200" s="198">
        <f t="shared" si="46"/>
        <v>0</v>
      </c>
      <c r="BH200" s="198">
        <f t="shared" si="47"/>
        <v>0</v>
      </c>
      <c r="BI200" s="198">
        <f t="shared" si="48"/>
        <v>0</v>
      </c>
      <c r="BJ200" s="21" t="s">
        <v>85</v>
      </c>
      <c r="BK200" s="198">
        <f t="shared" si="49"/>
        <v>0</v>
      </c>
      <c r="BL200" s="21" t="s">
        <v>642</v>
      </c>
      <c r="BM200" s="197" t="s">
        <v>6910</v>
      </c>
    </row>
    <row r="201" spans="1:65" s="2" customFormat="1" ht="24.2" customHeight="1">
      <c r="A201" s="38"/>
      <c r="B201" s="39"/>
      <c r="C201" s="186" t="s">
        <v>1423</v>
      </c>
      <c r="D201" s="186" t="s">
        <v>533</v>
      </c>
      <c r="E201" s="187" t="s">
        <v>6911</v>
      </c>
      <c r="F201" s="188" t="s">
        <v>6709</v>
      </c>
      <c r="G201" s="189" t="s">
        <v>651</v>
      </c>
      <c r="H201" s="190">
        <v>1</v>
      </c>
      <c r="I201" s="191"/>
      <c r="J201" s="192">
        <f t="shared" si="40"/>
        <v>0</v>
      </c>
      <c r="K201" s="188" t="s">
        <v>19</v>
      </c>
      <c r="L201" s="43"/>
      <c r="M201" s="193" t="s">
        <v>19</v>
      </c>
      <c r="N201" s="194" t="s">
        <v>44</v>
      </c>
      <c r="O201" s="68"/>
      <c r="P201" s="195">
        <f t="shared" si="41"/>
        <v>0</v>
      </c>
      <c r="Q201" s="195">
        <v>0</v>
      </c>
      <c r="R201" s="195">
        <f t="shared" si="42"/>
        <v>0</v>
      </c>
      <c r="S201" s="195">
        <v>0</v>
      </c>
      <c r="T201" s="196">
        <f t="shared" si="43"/>
        <v>0</v>
      </c>
      <c r="U201" s="38"/>
      <c r="V201" s="38"/>
      <c r="W201" s="38"/>
      <c r="X201" s="38"/>
      <c r="Y201" s="38"/>
      <c r="Z201" s="38"/>
      <c r="AA201" s="38"/>
      <c r="AB201" s="38"/>
      <c r="AC201" s="38"/>
      <c r="AD201" s="38"/>
      <c r="AE201" s="38"/>
      <c r="AR201" s="197" t="s">
        <v>642</v>
      </c>
      <c r="AT201" s="197" t="s">
        <v>533</v>
      </c>
      <c r="AU201" s="197" t="s">
        <v>85</v>
      </c>
      <c r="AY201" s="21" t="s">
        <v>525</v>
      </c>
      <c r="BE201" s="198">
        <f t="shared" si="44"/>
        <v>0</v>
      </c>
      <c r="BF201" s="198">
        <f t="shared" si="45"/>
        <v>0</v>
      </c>
      <c r="BG201" s="198">
        <f t="shared" si="46"/>
        <v>0</v>
      </c>
      <c r="BH201" s="198">
        <f t="shared" si="47"/>
        <v>0</v>
      </c>
      <c r="BI201" s="198">
        <f t="shared" si="48"/>
        <v>0</v>
      </c>
      <c r="BJ201" s="21" t="s">
        <v>85</v>
      </c>
      <c r="BK201" s="198">
        <f t="shared" si="49"/>
        <v>0</v>
      </c>
      <c r="BL201" s="21" t="s">
        <v>642</v>
      </c>
      <c r="BM201" s="197" t="s">
        <v>6912</v>
      </c>
    </row>
    <row r="202" spans="1:65" s="2" customFormat="1" ht="24.2" customHeight="1">
      <c r="A202" s="38"/>
      <c r="B202" s="39"/>
      <c r="C202" s="186" t="s">
        <v>1430</v>
      </c>
      <c r="D202" s="186" t="s">
        <v>533</v>
      </c>
      <c r="E202" s="187" t="s">
        <v>6913</v>
      </c>
      <c r="F202" s="188" t="s">
        <v>6709</v>
      </c>
      <c r="G202" s="189" t="s">
        <v>651</v>
      </c>
      <c r="H202" s="190">
        <v>1</v>
      </c>
      <c r="I202" s="191"/>
      <c r="J202" s="192">
        <f t="shared" si="40"/>
        <v>0</v>
      </c>
      <c r="K202" s="188" t="s">
        <v>19</v>
      </c>
      <c r="L202" s="43"/>
      <c r="M202" s="193" t="s">
        <v>19</v>
      </c>
      <c r="N202" s="194" t="s">
        <v>44</v>
      </c>
      <c r="O202" s="68"/>
      <c r="P202" s="195">
        <f t="shared" si="41"/>
        <v>0</v>
      </c>
      <c r="Q202" s="195">
        <v>0</v>
      </c>
      <c r="R202" s="195">
        <f t="shared" si="42"/>
        <v>0</v>
      </c>
      <c r="S202" s="195">
        <v>0</v>
      </c>
      <c r="T202" s="196">
        <f t="shared" si="43"/>
        <v>0</v>
      </c>
      <c r="U202" s="38"/>
      <c r="V202" s="38"/>
      <c r="W202" s="38"/>
      <c r="X202" s="38"/>
      <c r="Y202" s="38"/>
      <c r="Z202" s="38"/>
      <c r="AA202" s="38"/>
      <c r="AB202" s="38"/>
      <c r="AC202" s="38"/>
      <c r="AD202" s="38"/>
      <c r="AE202" s="38"/>
      <c r="AR202" s="197" t="s">
        <v>642</v>
      </c>
      <c r="AT202" s="197" t="s">
        <v>533</v>
      </c>
      <c r="AU202" s="197" t="s">
        <v>85</v>
      </c>
      <c r="AY202" s="21" t="s">
        <v>525</v>
      </c>
      <c r="BE202" s="198">
        <f t="shared" si="44"/>
        <v>0</v>
      </c>
      <c r="BF202" s="198">
        <f t="shared" si="45"/>
        <v>0</v>
      </c>
      <c r="BG202" s="198">
        <f t="shared" si="46"/>
        <v>0</v>
      </c>
      <c r="BH202" s="198">
        <f t="shared" si="47"/>
        <v>0</v>
      </c>
      <c r="BI202" s="198">
        <f t="shared" si="48"/>
        <v>0</v>
      </c>
      <c r="BJ202" s="21" t="s">
        <v>85</v>
      </c>
      <c r="BK202" s="198">
        <f t="shared" si="49"/>
        <v>0</v>
      </c>
      <c r="BL202" s="21" t="s">
        <v>642</v>
      </c>
      <c r="BM202" s="197" t="s">
        <v>6914</v>
      </c>
    </row>
    <row r="203" spans="1:65" s="2" customFormat="1" ht="24.2" customHeight="1">
      <c r="A203" s="38"/>
      <c r="B203" s="39"/>
      <c r="C203" s="186" t="s">
        <v>1440</v>
      </c>
      <c r="D203" s="186" t="s">
        <v>533</v>
      </c>
      <c r="E203" s="187" t="s">
        <v>6915</v>
      </c>
      <c r="F203" s="188" t="s">
        <v>6709</v>
      </c>
      <c r="G203" s="189" t="s">
        <v>651</v>
      </c>
      <c r="H203" s="190">
        <v>1</v>
      </c>
      <c r="I203" s="191"/>
      <c r="J203" s="192">
        <f t="shared" si="40"/>
        <v>0</v>
      </c>
      <c r="K203" s="188" t="s">
        <v>19</v>
      </c>
      <c r="L203" s="43"/>
      <c r="M203" s="193" t="s">
        <v>19</v>
      </c>
      <c r="N203" s="194" t="s">
        <v>44</v>
      </c>
      <c r="O203" s="68"/>
      <c r="P203" s="195">
        <f t="shared" si="41"/>
        <v>0</v>
      </c>
      <c r="Q203" s="195">
        <v>0</v>
      </c>
      <c r="R203" s="195">
        <f t="shared" si="42"/>
        <v>0</v>
      </c>
      <c r="S203" s="195">
        <v>0</v>
      </c>
      <c r="T203" s="196">
        <f t="shared" si="43"/>
        <v>0</v>
      </c>
      <c r="U203" s="38"/>
      <c r="V203" s="38"/>
      <c r="W203" s="38"/>
      <c r="X203" s="38"/>
      <c r="Y203" s="38"/>
      <c r="Z203" s="38"/>
      <c r="AA203" s="38"/>
      <c r="AB203" s="38"/>
      <c r="AC203" s="38"/>
      <c r="AD203" s="38"/>
      <c r="AE203" s="38"/>
      <c r="AR203" s="197" t="s">
        <v>642</v>
      </c>
      <c r="AT203" s="197" t="s">
        <v>533</v>
      </c>
      <c r="AU203" s="197" t="s">
        <v>85</v>
      </c>
      <c r="AY203" s="21" t="s">
        <v>525</v>
      </c>
      <c r="BE203" s="198">
        <f t="shared" si="44"/>
        <v>0</v>
      </c>
      <c r="BF203" s="198">
        <f t="shared" si="45"/>
        <v>0</v>
      </c>
      <c r="BG203" s="198">
        <f t="shared" si="46"/>
        <v>0</v>
      </c>
      <c r="BH203" s="198">
        <f t="shared" si="47"/>
        <v>0</v>
      </c>
      <c r="BI203" s="198">
        <f t="shared" si="48"/>
        <v>0</v>
      </c>
      <c r="BJ203" s="21" t="s">
        <v>85</v>
      </c>
      <c r="BK203" s="198">
        <f t="shared" si="49"/>
        <v>0</v>
      </c>
      <c r="BL203" s="21" t="s">
        <v>642</v>
      </c>
      <c r="BM203" s="197" t="s">
        <v>6916</v>
      </c>
    </row>
    <row r="204" spans="1:65" s="2" customFormat="1" ht="24.2" customHeight="1">
      <c r="A204" s="38"/>
      <c r="B204" s="39"/>
      <c r="C204" s="186" t="s">
        <v>1448</v>
      </c>
      <c r="D204" s="186" t="s">
        <v>533</v>
      </c>
      <c r="E204" s="187" t="s">
        <v>6917</v>
      </c>
      <c r="F204" s="188" t="s">
        <v>6709</v>
      </c>
      <c r="G204" s="189" t="s">
        <v>651</v>
      </c>
      <c r="H204" s="190">
        <v>1</v>
      </c>
      <c r="I204" s="191"/>
      <c r="J204" s="192">
        <f t="shared" si="40"/>
        <v>0</v>
      </c>
      <c r="K204" s="188" t="s">
        <v>19</v>
      </c>
      <c r="L204" s="43"/>
      <c r="M204" s="193" t="s">
        <v>19</v>
      </c>
      <c r="N204" s="194" t="s">
        <v>44</v>
      </c>
      <c r="O204" s="68"/>
      <c r="P204" s="195">
        <f t="shared" si="41"/>
        <v>0</v>
      </c>
      <c r="Q204" s="195">
        <v>0</v>
      </c>
      <c r="R204" s="195">
        <f t="shared" si="42"/>
        <v>0</v>
      </c>
      <c r="S204" s="195">
        <v>0</v>
      </c>
      <c r="T204" s="196">
        <f t="shared" si="43"/>
        <v>0</v>
      </c>
      <c r="U204" s="38"/>
      <c r="V204" s="38"/>
      <c r="W204" s="38"/>
      <c r="X204" s="38"/>
      <c r="Y204" s="38"/>
      <c r="Z204" s="38"/>
      <c r="AA204" s="38"/>
      <c r="AB204" s="38"/>
      <c r="AC204" s="38"/>
      <c r="AD204" s="38"/>
      <c r="AE204" s="38"/>
      <c r="AR204" s="197" t="s">
        <v>642</v>
      </c>
      <c r="AT204" s="197" t="s">
        <v>533</v>
      </c>
      <c r="AU204" s="197" t="s">
        <v>85</v>
      </c>
      <c r="AY204" s="21" t="s">
        <v>525</v>
      </c>
      <c r="BE204" s="198">
        <f t="shared" si="44"/>
        <v>0</v>
      </c>
      <c r="BF204" s="198">
        <f t="shared" si="45"/>
        <v>0</v>
      </c>
      <c r="BG204" s="198">
        <f t="shared" si="46"/>
        <v>0</v>
      </c>
      <c r="BH204" s="198">
        <f t="shared" si="47"/>
        <v>0</v>
      </c>
      <c r="BI204" s="198">
        <f t="shared" si="48"/>
        <v>0</v>
      </c>
      <c r="BJ204" s="21" t="s">
        <v>85</v>
      </c>
      <c r="BK204" s="198">
        <f t="shared" si="49"/>
        <v>0</v>
      </c>
      <c r="BL204" s="21" t="s">
        <v>642</v>
      </c>
      <c r="BM204" s="197" t="s">
        <v>6918</v>
      </c>
    </row>
    <row r="205" spans="1:65" s="2" customFormat="1" ht="24.2" customHeight="1">
      <c r="A205" s="38"/>
      <c r="B205" s="39"/>
      <c r="C205" s="186" t="s">
        <v>1475</v>
      </c>
      <c r="D205" s="186" t="s">
        <v>533</v>
      </c>
      <c r="E205" s="187" t="s">
        <v>6919</v>
      </c>
      <c r="F205" s="188" t="s">
        <v>6709</v>
      </c>
      <c r="G205" s="189" t="s">
        <v>651</v>
      </c>
      <c r="H205" s="190">
        <v>1</v>
      </c>
      <c r="I205" s="191"/>
      <c r="J205" s="192">
        <f t="shared" si="40"/>
        <v>0</v>
      </c>
      <c r="K205" s="188" t="s">
        <v>19</v>
      </c>
      <c r="L205" s="43"/>
      <c r="M205" s="193" t="s">
        <v>19</v>
      </c>
      <c r="N205" s="194" t="s">
        <v>44</v>
      </c>
      <c r="O205" s="68"/>
      <c r="P205" s="195">
        <f t="shared" si="41"/>
        <v>0</v>
      </c>
      <c r="Q205" s="195">
        <v>0</v>
      </c>
      <c r="R205" s="195">
        <f t="shared" si="42"/>
        <v>0</v>
      </c>
      <c r="S205" s="195">
        <v>0</v>
      </c>
      <c r="T205" s="196">
        <f t="shared" si="43"/>
        <v>0</v>
      </c>
      <c r="U205" s="38"/>
      <c r="V205" s="38"/>
      <c r="W205" s="38"/>
      <c r="X205" s="38"/>
      <c r="Y205" s="38"/>
      <c r="Z205" s="38"/>
      <c r="AA205" s="38"/>
      <c r="AB205" s="38"/>
      <c r="AC205" s="38"/>
      <c r="AD205" s="38"/>
      <c r="AE205" s="38"/>
      <c r="AR205" s="197" t="s">
        <v>642</v>
      </c>
      <c r="AT205" s="197" t="s">
        <v>533</v>
      </c>
      <c r="AU205" s="197" t="s">
        <v>85</v>
      </c>
      <c r="AY205" s="21" t="s">
        <v>525</v>
      </c>
      <c r="BE205" s="198">
        <f t="shared" si="44"/>
        <v>0</v>
      </c>
      <c r="BF205" s="198">
        <f t="shared" si="45"/>
        <v>0</v>
      </c>
      <c r="BG205" s="198">
        <f t="shared" si="46"/>
        <v>0</v>
      </c>
      <c r="BH205" s="198">
        <f t="shared" si="47"/>
        <v>0</v>
      </c>
      <c r="BI205" s="198">
        <f t="shared" si="48"/>
        <v>0</v>
      </c>
      <c r="BJ205" s="21" t="s">
        <v>85</v>
      </c>
      <c r="BK205" s="198">
        <f t="shared" si="49"/>
        <v>0</v>
      </c>
      <c r="BL205" s="21" t="s">
        <v>642</v>
      </c>
      <c r="BM205" s="197" t="s">
        <v>6920</v>
      </c>
    </row>
    <row r="206" spans="1:65" s="2" customFormat="1" ht="24.2" customHeight="1">
      <c r="A206" s="38"/>
      <c r="B206" s="39"/>
      <c r="C206" s="186" t="s">
        <v>1496</v>
      </c>
      <c r="D206" s="186" t="s">
        <v>533</v>
      </c>
      <c r="E206" s="187" t="s">
        <v>6921</v>
      </c>
      <c r="F206" s="188" t="s">
        <v>6709</v>
      </c>
      <c r="G206" s="189" t="s">
        <v>651</v>
      </c>
      <c r="H206" s="190">
        <v>1</v>
      </c>
      <c r="I206" s="191"/>
      <c r="J206" s="192">
        <f t="shared" si="40"/>
        <v>0</v>
      </c>
      <c r="K206" s="188" t="s">
        <v>19</v>
      </c>
      <c r="L206" s="43"/>
      <c r="M206" s="193" t="s">
        <v>19</v>
      </c>
      <c r="N206" s="194" t="s">
        <v>44</v>
      </c>
      <c r="O206" s="68"/>
      <c r="P206" s="195">
        <f t="shared" si="41"/>
        <v>0</v>
      </c>
      <c r="Q206" s="195">
        <v>0</v>
      </c>
      <c r="R206" s="195">
        <f t="shared" si="42"/>
        <v>0</v>
      </c>
      <c r="S206" s="195">
        <v>0</v>
      </c>
      <c r="T206" s="196">
        <f t="shared" si="43"/>
        <v>0</v>
      </c>
      <c r="U206" s="38"/>
      <c r="V206" s="38"/>
      <c r="W206" s="38"/>
      <c r="X206" s="38"/>
      <c r="Y206" s="38"/>
      <c r="Z206" s="38"/>
      <c r="AA206" s="38"/>
      <c r="AB206" s="38"/>
      <c r="AC206" s="38"/>
      <c r="AD206" s="38"/>
      <c r="AE206" s="38"/>
      <c r="AR206" s="197" t="s">
        <v>642</v>
      </c>
      <c r="AT206" s="197" t="s">
        <v>533</v>
      </c>
      <c r="AU206" s="197" t="s">
        <v>85</v>
      </c>
      <c r="AY206" s="21" t="s">
        <v>525</v>
      </c>
      <c r="BE206" s="198">
        <f t="shared" si="44"/>
        <v>0</v>
      </c>
      <c r="BF206" s="198">
        <f t="shared" si="45"/>
        <v>0</v>
      </c>
      <c r="BG206" s="198">
        <f t="shared" si="46"/>
        <v>0</v>
      </c>
      <c r="BH206" s="198">
        <f t="shared" si="47"/>
        <v>0</v>
      </c>
      <c r="BI206" s="198">
        <f t="shared" si="48"/>
        <v>0</v>
      </c>
      <c r="BJ206" s="21" t="s">
        <v>85</v>
      </c>
      <c r="BK206" s="198">
        <f t="shared" si="49"/>
        <v>0</v>
      </c>
      <c r="BL206" s="21" t="s">
        <v>642</v>
      </c>
      <c r="BM206" s="197" t="s">
        <v>6922</v>
      </c>
    </row>
    <row r="207" spans="1:65" s="2" customFormat="1" ht="16.5" customHeight="1">
      <c r="A207" s="38"/>
      <c r="B207" s="39"/>
      <c r="C207" s="186" t="s">
        <v>1500</v>
      </c>
      <c r="D207" s="186" t="s">
        <v>533</v>
      </c>
      <c r="E207" s="187" t="s">
        <v>6923</v>
      </c>
      <c r="F207" s="188" t="s">
        <v>6718</v>
      </c>
      <c r="G207" s="189" t="s">
        <v>651</v>
      </c>
      <c r="H207" s="190">
        <v>18</v>
      </c>
      <c r="I207" s="191"/>
      <c r="J207" s="192">
        <f t="shared" si="40"/>
        <v>0</v>
      </c>
      <c r="K207" s="188" t="s">
        <v>19</v>
      </c>
      <c r="L207" s="43"/>
      <c r="M207" s="193" t="s">
        <v>19</v>
      </c>
      <c r="N207" s="194" t="s">
        <v>44</v>
      </c>
      <c r="O207" s="68"/>
      <c r="P207" s="195">
        <f t="shared" si="41"/>
        <v>0</v>
      </c>
      <c r="Q207" s="195">
        <v>0</v>
      </c>
      <c r="R207" s="195">
        <f t="shared" si="42"/>
        <v>0</v>
      </c>
      <c r="S207" s="195">
        <v>0</v>
      </c>
      <c r="T207" s="196">
        <f t="shared" si="43"/>
        <v>0</v>
      </c>
      <c r="U207" s="38"/>
      <c r="V207" s="38"/>
      <c r="W207" s="38"/>
      <c r="X207" s="38"/>
      <c r="Y207" s="38"/>
      <c r="Z207" s="38"/>
      <c r="AA207" s="38"/>
      <c r="AB207" s="38"/>
      <c r="AC207" s="38"/>
      <c r="AD207" s="38"/>
      <c r="AE207" s="38"/>
      <c r="AR207" s="197" t="s">
        <v>642</v>
      </c>
      <c r="AT207" s="197" t="s">
        <v>533</v>
      </c>
      <c r="AU207" s="197" t="s">
        <v>85</v>
      </c>
      <c r="AY207" s="21" t="s">
        <v>525</v>
      </c>
      <c r="BE207" s="198">
        <f t="shared" si="44"/>
        <v>0</v>
      </c>
      <c r="BF207" s="198">
        <f t="shared" si="45"/>
        <v>0</v>
      </c>
      <c r="BG207" s="198">
        <f t="shared" si="46"/>
        <v>0</v>
      </c>
      <c r="BH207" s="198">
        <f t="shared" si="47"/>
        <v>0</v>
      </c>
      <c r="BI207" s="198">
        <f t="shared" si="48"/>
        <v>0</v>
      </c>
      <c r="BJ207" s="21" t="s">
        <v>85</v>
      </c>
      <c r="BK207" s="198">
        <f t="shared" si="49"/>
        <v>0</v>
      </c>
      <c r="BL207" s="21" t="s">
        <v>642</v>
      </c>
      <c r="BM207" s="197" t="s">
        <v>6924</v>
      </c>
    </row>
    <row r="208" spans="1:65" s="2" customFormat="1" ht="16.5" customHeight="1">
      <c r="A208" s="38"/>
      <c r="B208" s="39"/>
      <c r="C208" s="186" t="s">
        <v>1516</v>
      </c>
      <c r="D208" s="186" t="s">
        <v>533</v>
      </c>
      <c r="E208" s="187" t="s">
        <v>6925</v>
      </c>
      <c r="F208" s="188" t="s">
        <v>6721</v>
      </c>
      <c r="G208" s="189" t="s">
        <v>651</v>
      </c>
      <c r="H208" s="190">
        <v>24</v>
      </c>
      <c r="I208" s="191"/>
      <c r="J208" s="192">
        <f t="shared" si="40"/>
        <v>0</v>
      </c>
      <c r="K208" s="188" t="s">
        <v>19</v>
      </c>
      <c r="L208" s="43"/>
      <c r="M208" s="193" t="s">
        <v>19</v>
      </c>
      <c r="N208" s="194" t="s">
        <v>44</v>
      </c>
      <c r="O208" s="68"/>
      <c r="P208" s="195">
        <f t="shared" si="41"/>
        <v>0</v>
      </c>
      <c r="Q208" s="195">
        <v>0</v>
      </c>
      <c r="R208" s="195">
        <f t="shared" si="42"/>
        <v>0</v>
      </c>
      <c r="S208" s="195">
        <v>0</v>
      </c>
      <c r="T208" s="196">
        <f t="shared" si="43"/>
        <v>0</v>
      </c>
      <c r="U208" s="38"/>
      <c r="V208" s="38"/>
      <c r="W208" s="38"/>
      <c r="X208" s="38"/>
      <c r="Y208" s="38"/>
      <c r="Z208" s="38"/>
      <c r="AA208" s="38"/>
      <c r="AB208" s="38"/>
      <c r="AC208" s="38"/>
      <c r="AD208" s="38"/>
      <c r="AE208" s="38"/>
      <c r="AR208" s="197" t="s">
        <v>642</v>
      </c>
      <c r="AT208" s="197" t="s">
        <v>533</v>
      </c>
      <c r="AU208" s="197" t="s">
        <v>85</v>
      </c>
      <c r="AY208" s="21" t="s">
        <v>525</v>
      </c>
      <c r="BE208" s="198">
        <f t="shared" si="44"/>
        <v>0</v>
      </c>
      <c r="BF208" s="198">
        <f t="shared" si="45"/>
        <v>0</v>
      </c>
      <c r="BG208" s="198">
        <f t="shared" si="46"/>
        <v>0</v>
      </c>
      <c r="BH208" s="198">
        <f t="shared" si="47"/>
        <v>0</v>
      </c>
      <c r="BI208" s="198">
        <f t="shared" si="48"/>
        <v>0</v>
      </c>
      <c r="BJ208" s="21" t="s">
        <v>85</v>
      </c>
      <c r="BK208" s="198">
        <f t="shared" si="49"/>
        <v>0</v>
      </c>
      <c r="BL208" s="21" t="s">
        <v>642</v>
      </c>
      <c r="BM208" s="197" t="s">
        <v>6926</v>
      </c>
    </row>
    <row r="209" spans="1:65" s="2" customFormat="1" ht="16.5" customHeight="1">
      <c r="A209" s="38"/>
      <c r="B209" s="39"/>
      <c r="C209" s="186" t="s">
        <v>1521</v>
      </c>
      <c r="D209" s="186" t="s">
        <v>533</v>
      </c>
      <c r="E209" s="187" t="s">
        <v>6927</v>
      </c>
      <c r="F209" s="188" t="s">
        <v>6724</v>
      </c>
      <c r="G209" s="189" t="s">
        <v>128</v>
      </c>
      <c r="H209" s="190">
        <v>50</v>
      </c>
      <c r="I209" s="191"/>
      <c r="J209" s="192">
        <f t="shared" si="40"/>
        <v>0</v>
      </c>
      <c r="K209" s="188" t="s">
        <v>19</v>
      </c>
      <c r="L209" s="43"/>
      <c r="M209" s="193" t="s">
        <v>19</v>
      </c>
      <c r="N209" s="194" t="s">
        <v>44</v>
      </c>
      <c r="O209" s="68"/>
      <c r="P209" s="195">
        <f t="shared" si="41"/>
        <v>0</v>
      </c>
      <c r="Q209" s="195">
        <v>0</v>
      </c>
      <c r="R209" s="195">
        <f t="shared" si="42"/>
        <v>0</v>
      </c>
      <c r="S209" s="195">
        <v>0</v>
      </c>
      <c r="T209" s="196">
        <f t="shared" si="43"/>
        <v>0</v>
      </c>
      <c r="U209" s="38"/>
      <c r="V209" s="38"/>
      <c r="W209" s="38"/>
      <c r="X209" s="38"/>
      <c r="Y209" s="38"/>
      <c r="Z209" s="38"/>
      <c r="AA209" s="38"/>
      <c r="AB209" s="38"/>
      <c r="AC209" s="38"/>
      <c r="AD209" s="38"/>
      <c r="AE209" s="38"/>
      <c r="AR209" s="197" t="s">
        <v>642</v>
      </c>
      <c r="AT209" s="197" t="s">
        <v>533</v>
      </c>
      <c r="AU209" s="197" t="s">
        <v>85</v>
      </c>
      <c r="AY209" s="21" t="s">
        <v>525</v>
      </c>
      <c r="BE209" s="198">
        <f t="shared" si="44"/>
        <v>0</v>
      </c>
      <c r="BF209" s="198">
        <f t="shared" si="45"/>
        <v>0</v>
      </c>
      <c r="BG209" s="198">
        <f t="shared" si="46"/>
        <v>0</v>
      </c>
      <c r="BH209" s="198">
        <f t="shared" si="47"/>
        <v>0</v>
      </c>
      <c r="BI209" s="198">
        <f t="shared" si="48"/>
        <v>0</v>
      </c>
      <c r="BJ209" s="21" t="s">
        <v>85</v>
      </c>
      <c r="BK209" s="198">
        <f t="shared" si="49"/>
        <v>0</v>
      </c>
      <c r="BL209" s="21" t="s">
        <v>642</v>
      </c>
      <c r="BM209" s="197" t="s">
        <v>6928</v>
      </c>
    </row>
    <row r="210" spans="1:65" s="2" customFormat="1" ht="33" customHeight="1">
      <c r="A210" s="38"/>
      <c r="B210" s="39"/>
      <c r="C210" s="186" t="s">
        <v>1526</v>
      </c>
      <c r="D210" s="186" t="s">
        <v>533</v>
      </c>
      <c r="E210" s="187" t="s">
        <v>6929</v>
      </c>
      <c r="F210" s="188" t="s">
        <v>6930</v>
      </c>
      <c r="G210" s="189" t="s">
        <v>651</v>
      </c>
      <c r="H210" s="190">
        <v>2</v>
      </c>
      <c r="I210" s="191"/>
      <c r="J210" s="192">
        <f t="shared" si="40"/>
        <v>0</v>
      </c>
      <c r="K210" s="188" t="s">
        <v>19</v>
      </c>
      <c r="L210" s="43"/>
      <c r="M210" s="193" t="s">
        <v>19</v>
      </c>
      <c r="N210" s="194" t="s">
        <v>44</v>
      </c>
      <c r="O210" s="68"/>
      <c r="P210" s="195">
        <f t="shared" si="41"/>
        <v>0</v>
      </c>
      <c r="Q210" s="195">
        <v>0</v>
      </c>
      <c r="R210" s="195">
        <f t="shared" si="42"/>
        <v>0</v>
      </c>
      <c r="S210" s="195">
        <v>0</v>
      </c>
      <c r="T210" s="196">
        <f t="shared" si="43"/>
        <v>0</v>
      </c>
      <c r="U210" s="38"/>
      <c r="V210" s="38"/>
      <c r="W210" s="38"/>
      <c r="X210" s="38"/>
      <c r="Y210" s="38"/>
      <c r="Z210" s="38"/>
      <c r="AA210" s="38"/>
      <c r="AB210" s="38"/>
      <c r="AC210" s="38"/>
      <c r="AD210" s="38"/>
      <c r="AE210" s="38"/>
      <c r="AR210" s="197" t="s">
        <v>642</v>
      </c>
      <c r="AT210" s="197" t="s">
        <v>533</v>
      </c>
      <c r="AU210" s="197" t="s">
        <v>85</v>
      </c>
      <c r="AY210" s="21" t="s">
        <v>525</v>
      </c>
      <c r="BE210" s="198">
        <f t="shared" si="44"/>
        <v>0</v>
      </c>
      <c r="BF210" s="198">
        <f t="shared" si="45"/>
        <v>0</v>
      </c>
      <c r="BG210" s="198">
        <f t="shared" si="46"/>
        <v>0</v>
      </c>
      <c r="BH210" s="198">
        <f t="shared" si="47"/>
        <v>0</v>
      </c>
      <c r="BI210" s="198">
        <f t="shared" si="48"/>
        <v>0</v>
      </c>
      <c r="BJ210" s="21" t="s">
        <v>85</v>
      </c>
      <c r="BK210" s="198">
        <f t="shared" si="49"/>
        <v>0</v>
      </c>
      <c r="BL210" s="21" t="s">
        <v>642</v>
      </c>
      <c r="BM210" s="197" t="s">
        <v>6931</v>
      </c>
    </row>
    <row r="211" spans="1:65" s="2" customFormat="1" ht="16.5" customHeight="1">
      <c r="A211" s="38"/>
      <c r="B211" s="39"/>
      <c r="C211" s="186" t="s">
        <v>1531</v>
      </c>
      <c r="D211" s="186" t="s">
        <v>533</v>
      </c>
      <c r="E211" s="187" t="s">
        <v>6932</v>
      </c>
      <c r="F211" s="188" t="s">
        <v>6730</v>
      </c>
      <c r="G211" s="189" t="s">
        <v>128</v>
      </c>
      <c r="H211" s="190">
        <v>165</v>
      </c>
      <c r="I211" s="191"/>
      <c r="J211" s="192">
        <f t="shared" si="40"/>
        <v>0</v>
      </c>
      <c r="K211" s="188" t="s">
        <v>19</v>
      </c>
      <c r="L211" s="43"/>
      <c r="M211" s="193" t="s">
        <v>19</v>
      </c>
      <c r="N211" s="194" t="s">
        <v>44</v>
      </c>
      <c r="O211" s="68"/>
      <c r="P211" s="195">
        <f t="shared" si="41"/>
        <v>0</v>
      </c>
      <c r="Q211" s="195">
        <v>0</v>
      </c>
      <c r="R211" s="195">
        <f t="shared" si="42"/>
        <v>0</v>
      </c>
      <c r="S211" s="195">
        <v>0</v>
      </c>
      <c r="T211" s="196">
        <f t="shared" si="43"/>
        <v>0</v>
      </c>
      <c r="U211" s="38"/>
      <c r="V211" s="38"/>
      <c r="W211" s="38"/>
      <c r="X211" s="38"/>
      <c r="Y211" s="38"/>
      <c r="Z211" s="38"/>
      <c r="AA211" s="38"/>
      <c r="AB211" s="38"/>
      <c r="AC211" s="38"/>
      <c r="AD211" s="38"/>
      <c r="AE211" s="38"/>
      <c r="AR211" s="197" t="s">
        <v>642</v>
      </c>
      <c r="AT211" s="197" t="s">
        <v>533</v>
      </c>
      <c r="AU211" s="197" t="s">
        <v>85</v>
      </c>
      <c r="AY211" s="21" t="s">
        <v>525</v>
      </c>
      <c r="BE211" s="198">
        <f t="shared" si="44"/>
        <v>0</v>
      </c>
      <c r="BF211" s="198">
        <f t="shared" si="45"/>
        <v>0</v>
      </c>
      <c r="BG211" s="198">
        <f t="shared" si="46"/>
        <v>0</v>
      </c>
      <c r="BH211" s="198">
        <f t="shared" si="47"/>
        <v>0</v>
      </c>
      <c r="BI211" s="198">
        <f t="shared" si="48"/>
        <v>0</v>
      </c>
      <c r="BJ211" s="21" t="s">
        <v>85</v>
      </c>
      <c r="BK211" s="198">
        <f t="shared" si="49"/>
        <v>0</v>
      </c>
      <c r="BL211" s="21" t="s">
        <v>642</v>
      </c>
      <c r="BM211" s="197" t="s">
        <v>6933</v>
      </c>
    </row>
    <row r="212" spans="1:65" s="2" customFormat="1" ht="16.5" customHeight="1">
      <c r="A212" s="38"/>
      <c r="B212" s="39"/>
      <c r="C212" s="186" t="s">
        <v>1547</v>
      </c>
      <c r="D212" s="186" t="s">
        <v>533</v>
      </c>
      <c r="E212" s="187" t="s">
        <v>6934</v>
      </c>
      <c r="F212" s="188" t="s">
        <v>6733</v>
      </c>
      <c r="G212" s="189" t="s">
        <v>128</v>
      </c>
      <c r="H212" s="190">
        <v>60</v>
      </c>
      <c r="I212" s="191"/>
      <c r="J212" s="192">
        <f t="shared" si="40"/>
        <v>0</v>
      </c>
      <c r="K212" s="188" t="s">
        <v>19</v>
      </c>
      <c r="L212" s="43"/>
      <c r="M212" s="193" t="s">
        <v>19</v>
      </c>
      <c r="N212" s="194" t="s">
        <v>44</v>
      </c>
      <c r="O212" s="68"/>
      <c r="P212" s="195">
        <f t="shared" si="41"/>
        <v>0</v>
      </c>
      <c r="Q212" s="195">
        <v>0</v>
      </c>
      <c r="R212" s="195">
        <f t="shared" si="42"/>
        <v>0</v>
      </c>
      <c r="S212" s="195">
        <v>0</v>
      </c>
      <c r="T212" s="196">
        <f t="shared" si="43"/>
        <v>0</v>
      </c>
      <c r="U212" s="38"/>
      <c r="V212" s="38"/>
      <c r="W212" s="38"/>
      <c r="X212" s="38"/>
      <c r="Y212" s="38"/>
      <c r="Z212" s="38"/>
      <c r="AA212" s="38"/>
      <c r="AB212" s="38"/>
      <c r="AC212" s="38"/>
      <c r="AD212" s="38"/>
      <c r="AE212" s="38"/>
      <c r="AR212" s="197" t="s">
        <v>642</v>
      </c>
      <c r="AT212" s="197" t="s">
        <v>533</v>
      </c>
      <c r="AU212" s="197" t="s">
        <v>85</v>
      </c>
      <c r="AY212" s="21" t="s">
        <v>525</v>
      </c>
      <c r="BE212" s="198">
        <f t="shared" si="44"/>
        <v>0</v>
      </c>
      <c r="BF212" s="198">
        <f t="shared" si="45"/>
        <v>0</v>
      </c>
      <c r="BG212" s="198">
        <f t="shared" si="46"/>
        <v>0</v>
      </c>
      <c r="BH212" s="198">
        <f t="shared" si="47"/>
        <v>0</v>
      </c>
      <c r="BI212" s="198">
        <f t="shared" si="48"/>
        <v>0</v>
      </c>
      <c r="BJ212" s="21" t="s">
        <v>85</v>
      </c>
      <c r="BK212" s="198">
        <f t="shared" si="49"/>
        <v>0</v>
      </c>
      <c r="BL212" s="21" t="s">
        <v>642</v>
      </c>
      <c r="BM212" s="197" t="s">
        <v>6935</v>
      </c>
    </row>
    <row r="213" spans="1:65" s="2" customFormat="1" ht="16.5" customHeight="1">
      <c r="A213" s="38"/>
      <c r="B213" s="39"/>
      <c r="C213" s="186" t="s">
        <v>1552</v>
      </c>
      <c r="D213" s="186" t="s">
        <v>533</v>
      </c>
      <c r="E213" s="187" t="s">
        <v>6936</v>
      </c>
      <c r="F213" s="188" t="s">
        <v>6736</v>
      </c>
      <c r="G213" s="189" t="s">
        <v>128</v>
      </c>
      <c r="H213" s="190">
        <v>65</v>
      </c>
      <c r="I213" s="191"/>
      <c r="J213" s="192">
        <f t="shared" si="40"/>
        <v>0</v>
      </c>
      <c r="K213" s="188" t="s">
        <v>19</v>
      </c>
      <c r="L213" s="43"/>
      <c r="M213" s="193" t="s">
        <v>19</v>
      </c>
      <c r="N213" s="194" t="s">
        <v>44</v>
      </c>
      <c r="O213" s="68"/>
      <c r="P213" s="195">
        <f t="shared" si="41"/>
        <v>0</v>
      </c>
      <c r="Q213" s="195">
        <v>0</v>
      </c>
      <c r="R213" s="195">
        <f t="shared" si="42"/>
        <v>0</v>
      </c>
      <c r="S213" s="195">
        <v>0</v>
      </c>
      <c r="T213" s="196">
        <f t="shared" si="43"/>
        <v>0</v>
      </c>
      <c r="U213" s="38"/>
      <c r="V213" s="38"/>
      <c r="W213" s="38"/>
      <c r="X213" s="38"/>
      <c r="Y213" s="38"/>
      <c r="Z213" s="38"/>
      <c r="AA213" s="38"/>
      <c r="AB213" s="38"/>
      <c r="AC213" s="38"/>
      <c r="AD213" s="38"/>
      <c r="AE213" s="38"/>
      <c r="AR213" s="197" t="s">
        <v>642</v>
      </c>
      <c r="AT213" s="197" t="s">
        <v>533</v>
      </c>
      <c r="AU213" s="197" t="s">
        <v>85</v>
      </c>
      <c r="AY213" s="21" t="s">
        <v>525</v>
      </c>
      <c r="BE213" s="198">
        <f t="shared" si="44"/>
        <v>0</v>
      </c>
      <c r="BF213" s="198">
        <f t="shared" si="45"/>
        <v>0</v>
      </c>
      <c r="BG213" s="198">
        <f t="shared" si="46"/>
        <v>0</v>
      </c>
      <c r="BH213" s="198">
        <f t="shared" si="47"/>
        <v>0</v>
      </c>
      <c r="BI213" s="198">
        <f t="shared" si="48"/>
        <v>0</v>
      </c>
      <c r="BJ213" s="21" t="s">
        <v>85</v>
      </c>
      <c r="BK213" s="198">
        <f t="shared" si="49"/>
        <v>0</v>
      </c>
      <c r="BL213" s="21" t="s">
        <v>642</v>
      </c>
      <c r="BM213" s="197" t="s">
        <v>6937</v>
      </c>
    </row>
    <row r="214" spans="1:65" s="2" customFormat="1" ht="16.5" customHeight="1">
      <c r="A214" s="38"/>
      <c r="B214" s="39"/>
      <c r="C214" s="186" t="s">
        <v>1558</v>
      </c>
      <c r="D214" s="186" t="s">
        <v>533</v>
      </c>
      <c r="E214" s="187" t="s">
        <v>6938</v>
      </c>
      <c r="F214" s="188" t="s">
        <v>6739</v>
      </c>
      <c r="G214" s="189" t="s">
        <v>128</v>
      </c>
      <c r="H214" s="190">
        <v>8</v>
      </c>
      <c r="I214" s="191"/>
      <c r="J214" s="192">
        <f t="shared" si="40"/>
        <v>0</v>
      </c>
      <c r="K214" s="188" t="s">
        <v>19</v>
      </c>
      <c r="L214" s="43"/>
      <c r="M214" s="193" t="s">
        <v>19</v>
      </c>
      <c r="N214" s="194" t="s">
        <v>44</v>
      </c>
      <c r="O214" s="68"/>
      <c r="P214" s="195">
        <f t="shared" si="41"/>
        <v>0</v>
      </c>
      <c r="Q214" s="195">
        <v>0</v>
      </c>
      <c r="R214" s="195">
        <f t="shared" si="42"/>
        <v>0</v>
      </c>
      <c r="S214" s="195">
        <v>0</v>
      </c>
      <c r="T214" s="196">
        <f t="shared" si="43"/>
        <v>0</v>
      </c>
      <c r="U214" s="38"/>
      <c r="V214" s="38"/>
      <c r="W214" s="38"/>
      <c r="X214" s="38"/>
      <c r="Y214" s="38"/>
      <c r="Z214" s="38"/>
      <c r="AA214" s="38"/>
      <c r="AB214" s="38"/>
      <c r="AC214" s="38"/>
      <c r="AD214" s="38"/>
      <c r="AE214" s="38"/>
      <c r="AR214" s="197" t="s">
        <v>642</v>
      </c>
      <c r="AT214" s="197" t="s">
        <v>533</v>
      </c>
      <c r="AU214" s="197" t="s">
        <v>85</v>
      </c>
      <c r="AY214" s="21" t="s">
        <v>525</v>
      </c>
      <c r="BE214" s="198">
        <f t="shared" si="44"/>
        <v>0</v>
      </c>
      <c r="BF214" s="198">
        <f t="shared" si="45"/>
        <v>0</v>
      </c>
      <c r="BG214" s="198">
        <f t="shared" si="46"/>
        <v>0</v>
      </c>
      <c r="BH214" s="198">
        <f t="shared" si="47"/>
        <v>0</v>
      </c>
      <c r="BI214" s="198">
        <f t="shared" si="48"/>
        <v>0</v>
      </c>
      <c r="BJ214" s="21" t="s">
        <v>85</v>
      </c>
      <c r="BK214" s="198">
        <f t="shared" si="49"/>
        <v>0</v>
      </c>
      <c r="BL214" s="21" t="s">
        <v>642</v>
      </c>
      <c r="BM214" s="197" t="s">
        <v>6939</v>
      </c>
    </row>
    <row r="215" spans="1:65" s="2" customFormat="1" ht="16.5" customHeight="1">
      <c r="A215" s="38"/>
      <c r="B215" s="39"/>
      <c r="C215" s="186" t="s">
        <v>1565</v>
      </c>
      <c r="D215" s="186" t="s">
        <v>533</v>
      </c>
      <c r="E215" s="187" t="s">
        <v>6940</v>
      </c>
      <c r="F215" s="188" t="s">
        <v>6742</v>
      </c>
      <c r="G215" s="189" t="s">
        <v>128</v>
      </c>
      <c r="H215" s="190">
        <v>7</v>
      </c>
      <c r="I215" s="191"/>
      <c r="J215" s="192">
        <f t="shared" si="40"/>
        <v>0</v>
      </c>
      <c r="K215" s="188" t="s">
        <v>19</v>
      </c>
      <c r="L215" s="43"/>
      <c r="M215" s="193" t="s">
        <v>19</v>
      </c>
      <c r="N215" s="194" t="s">
        <v>44</v>
      </c>
      <c r="O215" s="68"/>
      <c r="P215" s="195">
        <f t="shared" si="41"/>
        <v>0</v>
      </c>
      <c r="Q215" s="195">
        <v>0</v>
      </c>
      <c r="R215" s="195">
        <f t="shared" si="42"/>
        <v>0</v>
      </c>
      <c r="S215" s="195">
        <v>0</v>
      </c>
      <c r="T215" s="196">
        <f t="shared" si="43"/>
        <v>0</v>
      </c>
      <c r="U215" s="38"/>
      <c r="V215" s="38"/>
      <c r="W215" s="38"/>
      <c r="X215" s="38"/>
      <c r="Y215" s="38"/>
      <c r="Z215" s="38"/>
      <c r="AA215" s="38"/>
      <c r="AB215" s="38"/>
      <c r="AC215" s="38"/>
      <c r="AD215" s="38"/>
      <c r="AE215" s="38"/>
      <c r="AR215" s="197" t="s">
        <v>642</v>
      </c>
      <c r="AT215" s="197" t="s">
        <v>533</v>
      </c>
      <c r="AU215" s="197" t="s">
        <v>85</v>
      </c>
      <c r="AY215" s="21" t="s">
        <v>525</v>
      </c>
      <c r="BE215" s="198">
        <f t="shared" si="44"/>
        <v>0</v>
      </c>
      <c r="BF215" s="198">
        <f t="shared" si="45"/>
        <v>0</v>
      </c>
      <c r="BG215" s="198">
        <f t="shared" si="46"/>
        <v>0</v>
      </c>
      <c r="BH215" s="198">
        <f t="shared" si="47"/>
        <v>0</v>
      </c>
      <c r="BI215" s="198">
        <f t="shared" si="48"/>
        <v>0</v>
      </c>
      <c r="BJ215" s="21" t="s">
        <v>85</v>
      </c>
      <c r="BK215" s="198">
        <f t="shared" si="49"/>
        <v>0</v>
      </c>
      <c r="BL215" s="21" t="s">
        <v>642</v>
      </c>
      <c r="BM215" s="197" t="s">
        <v>6941</v>
      </c>
    </row>
    <row r="216" spans="1:65" s="2" customFormat="1" ht="16.5" customHeight="1">
      <c r="A216" s="38"/>
      <c r="B216" s="39"/>
      <c r="C216" s="186" t="s">
        <v>1615</v>
      </c>
      <c r="D216" s="186" t="s">
        <v>533</v>
      </c>
      <c r="E216" s="187" t="s">
        <v>6942</v>
      </c>
      <c r="F216" s="188" t="s">
        <v>6943</v>
      </c>
      <c r="G216" s="189" t="s">
        <v>132</v>
      </c>
      <c r="H216" s="190">
        <v>7</v>
      </c>
      <c r="I216" s="191"/>
      <c r="J216" s="192">
        <f t="shared" si="40"/>
        <v>0</v>
      </c>
      <c r="K216" s="188" t="s">
        <v>19</v>
      </c>
      <c r="L216" s="43"/>
      <c r="M216" s="193" t="s">
        <v>19</v>
      </c>
      <c r="N216" s="194" t="s">
        <v>44</v>
      </c>
      <c r="O216" s="68"/>
      <c r="P216" s="195">
        <f t="shared" si="41"/>
        <v>0</v>
      </c>
      <c r="Q216" s="195">
        <v>0</v>
      </c>
      <c r="R216" s="195">
        <f t="shared" si="42"/>
        <v>0</v>
      </c>
      <c r="S216" s="195">
        <v>0</v>
      </c>
      <c r="T216" s="196">
        <f t="shared" si="43"/>
        <v>0</v>
      </c>
      <c r="U216" s="38"/>
      <c r="V216" s="38"/>
      <c r="W216" s="38"/>
      <c r="X216" s="38"/>
      <c r="Y216" s="38"/>
      <c r="Z216" s="38"/>
      <c r="AA216" s="38"/>
      <c r="AB216" s="38"/>
      <c r="AC216" s="38"/>
      <c r="AD216" s="38"/>
      <c r="AE216" s="38"/>
      <c r="AR216" s="197" t="s">
        <v>642</v>
      </c>
      <c r="AT216" s="197" t="s">
        <v>533</v>
      </c>
      <c r="AU216" s="197" t="s">
        <v>85</v>
      </c>
      <c r="AY216" s="21" t="s">
        <v>525</v>
      </c>
      <c r="BE216" s="198">
        <f t="shared" si="44"/>
        <v>0</v>
      </c>
      <c r="BF216" s="198">
        <f t="shared" si="45"/>
        <v>0</v>
      </c>
      <c r="BG216" s="198">
        <f t="shared" si="46"/>
        <v>0</v>
      </c>
      <c r="BH216" s="198">
        <f t="shared" si="47"/>
        <v>0</v>
      </c>
      <c r="BI216" s="198">
        <f t="shared" si="48"/>
        <v>0</v>
      </c>
      <c r="BJ216" s="21" t="s">
        <v>85</v>
      </c>
      <c r="BK216" s="198">
        <f t="shared" si="49"/>
        <v>0</v>
      </c>
      <c r="BL216" s="21" t="s">
        <v>642</v>
      </c>
      <c r="BM216" s="197" t="s">
        <v>6944</v>
      </c>
    </row>
    <row r="217" spans="1:65" s="2" customFormat="1" ht="16.5" customHeight="1">
      <c r="A217" s="38"/>
      <c r="B217" s="39"/>
      <c r="C217" s="186" t="s">
        <v>1646</v>
      </c>
      <c r="D217" s="186" t="s">
        <v>533</v>
      </c>
      <c r="E217" s="187" t="s">
        <v>6945</v>
      </c>
      <c r="F217" s="188" t="s">
        <v>6748</v>
      </c>
      <c r="G217" s="189" t="s">
        <v>132</v>
      </c>
      <c r="H217" s="190">
        <v>27</v>
      </c>
      <c r="I217" s="191"/>
      <c r="J217" s="192">
        <f t="shared" si="40"/>
        <v>0</v>
      </c>
      <c r="K217" s="188" t="s">
        <v>19</v>
      </c>
      <c r="L217" s="43"/>
      <c r="M217" s="193" t="s">
        <v>19</v>
      </c>
      <c r="N217" s="194" t="s">
        <v>44</v>
      </c>
      <c r="O217" s="68"/>
      <c r="P217" s="195">
        <f t="shared" si="41"/>
        <v>0</v>
      </c>
      <c r="Q217" s="195">
        <v>0</v>
      </c>
      <c r="R217" s="195">
        <f t="shared" si="42"/>
        <v>0</v>
      </c>
      <c r="S217" s="195">
        <v>0</v>
      </c>
      <c r="T217" s="196">
        <f t="shared" si="43"/>
        <v>0</v>
      </c>
      <c r="U217" s="38"/>
      <c r="V217" s="38"/>
      <c r="W217" s="38"/>
      <c r="X217" s="38"/>
      <c r="Y217" s="38"/>
      <c r="Z217" s="38"/>
      <c r="AA217" s="38"/>
      <c r="AB217" s="38"/>
      <c r="AC217" s="38"/>
      <c r="AD217" s="38"/>
      <c r="AE217" s="38"/>
      <c r="AR217" s="197" t="s">
        <v>642</v>
      </c>
      <c r="AT217" s="197" t="s">
        <v>533</v>
      </c>
      <c r="AU217" s="197" t="s">
        <v>85</v>
      </c>
      <c r="AY217" s="21" t="s">
        <v>525</v>
      </c>
      <c r="BE217" s="198">
        <f t="shared" si="44"/>
        <v>0</v>
      </c>
      <c r="BF217" s="198">
        <f t="shared" si="45"/>
        <v>0</v>
      </c>
      <c r="BG217" s="198">
        <f t="shared" si="46"/>
        <v>0</v>
      </c>
      <c r="BH217" s="198">
        <f t="shared" si="47"/>
        <v>0</v>
      </c>
      <c r="BI217" s="198">
        <f t="shared" si="48"/>
        <v>0</v>
      </c>
      <c r="BJ217" s="21" t="s">
        <v>85</v>
      </c>
      <c r="BK217" s="198">
        <f t="shared" si="49"/>
        <v>0</v>
      </c>
      <c r="BL217" s="21" t="s">
        <v>642</v>
      </c>
      <c r="BM217" s="197" t="s">
        <v>6946</v>
      </c>
    </row>
    <row r="218" spans="1:65" s="12" customFormat="1" ht="22.9" customHeight="1">
      <c r="B218" s="170"/>
      <c r="C218" s="171"/>
      <c r="D218" s="172" t="s">
        <v>71</v>
      </c>
      <c r="E218" s="184" t="s">
        <v>6947</v>
      </c>
      <c r="F218" s="184" t="s">
        <v>6948</v>
      </c>
      <c r="G218" s="171"/>
      <c r="H218" s="171"/>
      <c r="I218" s="174"/>
      <c r="J218" s="185">
        <f>BK218</f>
        <v>0</v>
      </c>
      <c r="K218" s="171"/>
      <c r="L218" s="176"/>
      <c r="M218" s="177"/>
      <c r="N218" s="178"/>
      <c r="O218" s="178"/>
      <c r="P218" s="179">
        <f>SUM(P219:P226)</f>
        <v>0</v>
      </c>
      <c r="Q218" s="178"/>
      <c r="R218" s="179">
        <f>SUM(R219:R226)</f>
        <v>0</v>
      </c>
      <c r="S218" s="178"/>
      <c r="T218" s="180">
        <f>SUM(T219:T226)</f>
        <v>0</v>
      </c>
      <c r="AR218" s="181" t="s">
        <v>79</v>
      </c>
      <c r="AT218" s="182" t="s">
        <v>71</v>
      </c>
      <c r="AU218" s="182" t="s">
        <v>79</v>
      </c>
      <c r="AY218" s="181" t="s">
        <v>525</v>
      </c>
      <c r="BK218" s="183">
        <f>SUM(BK219:BK226)</f>
        <v>0</v>
      </c>
    </row>
    <row r="219" spans="1:65" s="2" customFormat="1" ht="49.15" customHeight="1">
      <c r="A219" s="38"/>
      <c r="B219" s="39"/>
      <c r="C219" s="186" t="s">
        <v>1651</v>
      </c>
      <c r="D219" s="186" t="s">
        <v>533</v>
      </c>
      <c r="E219" s="187" t="s">
        <v>6949</v>
      </c>
      <c r="F219" s="188" t="s">
        <v>6950</v>
      </c>
      <c r="G219" s="189" t="s">
        <v>3392</v>
      </c>
      <c r="H219" s="190">
        <v>1</v>
      </c>
      <c r="I219" s="191"/>
      <c r="J219" s="192">
        <f t="shared" ref="J219:J226" si="50">ROUND(I219*H219,2)</f>
        <v>0</v>
      </c>
      <c r="K219" s="188" t="s">
        <v>19</v>
      </c>
      <c r="L219" s="43"/>
      <c r="M219" s="193" t="s">
        <v>19</v>
      </c>
      <c r="N219" s="194" t="s">
        <v>44</v>
      </c>
      <c r="O219" s="68"/>
      <c r="P219" s="195">
        <f t="shared" ref="P219:P226" si="51">O219*H219</f>
        <v>0</v>
      </c>
      <c r="Q219" s="195">
        <v>0</v>
      </c>
      <c r="R219" s="195">
        <f t="shared" ref="R219:R226" si="52">Q219*H219</f>
        <v>0</v>
      </c>
      <c r="S219" s="195">
        <v>0</v>
      </c>
      <c r="T219" s="196">
        <f t="shared" ref="T219:T226" si="53">S219*H219</f>
        <v>0</v>
      </c>
      <c r="U219" s="38"/>
      <c r="V219" s="38"/>
      <c r="W219" s="38"/>
      <c r="X219" s="38"/>
      <c r="Y219" s="38"/>
      <c r="Z219" s="38"/>
      <c r="AA219" s="38"/>
      <c r="AB219" s="38"/>
      <c r="AC219" s="38"/>
      <c r="AD219" s="38"/>
      <c r="AE219" s="38"/>
      <c r="AR219" s="197" t="s">
        <v>642</v>
      </c>
      <c r="AT219" s="197" t="s">
        <v>533</v>
      </c>
      <c r="AU219" s="197" t="s">
        <v>85</v>
      </c>
      <c r="AY219" s="21" t="s">
        <v>525</v>
      </c>
      <c r="BE219" s="198">
        <f t="shared" ref="BE219:BE226" si="54">IF(N219="základní",J219,0)</f>
        <v>0</v>
      </c>
      <c r="BF219" s="198">
        <f t="shared" ref="BF219:BF226" si="55">IF(N219="snížená",J219,0)</f>
        <v>0</v>
      </c>
      <c r="BG219" s="198">
        <f t="shared" ref="BG219:BG226" si="56">IF(N219="zákl. přenesená",J219,0)</f>
        <v>0</v>
      </c>
      <c r="BH219" s="198">
        <f t="shared" ref="BH219:BH226" si="57">IF(N219="sníž. přenesená",J219,0)</f>
        <v>0</v>
      </c>
      <c r="BI219" s="198">
        <f t="shared" ref="BI219:BI226" si="58">IF(N219="nulová",J219,0)</f>
        <v>0</v>
      </c>
      <c r="BJ219" s="21" t="s">
        <v>85</v>
      </c>
      <c r="BK219" s="198">
        <f t="shared" ref="BK219:BK226" si="59">ROUND(I219*H219,2)</f>
        <v>0</v>
      </c>
      <c r="BL219" s="21" t="s">
        <v>642</v>
      </c>
      <c r="BM219" s="197" t="s">
        <v>6951</v>
      </c>
    </row>
    <row r="220" spans="1:65" s="2" customFormat="1" ht="16.5" customHeight="1">
      <c r="A220" s="38"/>
      <c r="B220" s="39"/>
      <c r="C220" s="186" t="s">
        <v>1678</v>
      </c>
      <c r="D220" s="186" t="s">
        <v>533</v>
      </c>
      <c r="E220" s="187" t="s">
        <v>6952</v>
      </c>
      <c r="F220" s="188" t="s">
        <v>6768</v>
      </c>
      <c r="G220" s="189" t="s">
        <v>651</v>
      </c>
      <c r="H220" s="190">
        <v>2</v>
      </c>
      <c r="I220" s="191"/>
      <c r="J220" s="192">
        <f t="shared" si="50"/>
        <v>0</v>
      </c>
      <c r="K220" s="188" t="s">
        <v>19</v>
      </c>
      <c r="L220" s="43"/>
      <c r="M220" s="193" t="s">
        <v>19</v>
      </c>
      <c r="N220" s="194" t="s">
        <v>44</v>
      </c>
      <c r="O220" s="68"/>
      <c r="P220" s="195">
        <f t="shared" si="51"/>
        <v>0</v>
      </c>
      <c r="Q220" s="195">
        <v>0</v>
      </c>
      <c r="R220" s="195">
        <f t="shared" si="52"/>
        <v>0</v>
      </c>
      <c r="S220" s="195">
        <v>0</v>
      </c>
      <c r="T220" s="196">
        <f t="shared" si="53"/>
        <v>0</v>
      </c>
      <c r="U220" s="38"/>
      <c r="V220" s="38"/>
      <c r="W220" s="38"/>
      <c r="X220" s="38"/>
      <c r="Y220" s="38"/>
      <c r="Z220" s="38"/>
      <c r="AA220" s="38"/>
      <c r="AB220" s="38"/>
      <c r="AC220" s="38"/>
      <c r="AD220" s="38"/>
      <c r="AE220" s="38"/>
      <c r="AR220" s="197" t="s">
        <v>642</v>
      </c>
      <c r="AT220" s="197" t="s">
        <v>533</v>
      </c>
      <c r="AU220" s="197" t="s">
        <v>85</v>
      </c>
      <c r="AY220" s="21" t="s">
        <v>525</v>
      </c>
      <c r="BE220" s="198">
        <f t="shared" si="54"/>
        <v>0</v>
      </c>
      <c r="BF220" s="198">
        <f t="shared" si="55"/>
        <v>0</v>
      </c>
      <c r="BG220" s="198">
        <f t="shared" si="56"/>
        <v>0</v>
      </c>
      <c r="BH220" s="198">
        <f t="shared" si="57"/>
        <v>0</v>
      </c>
      <c r="BI220" s="198">
        <f t="shared" si="58"/>
        <v>0</v>
      </c>
      <c r="BJ220" s="21" t="s">
        <v>85</v>
      </c>
      <c r="BK220" s="198">
        <f t="shared" si="59"/>
        <v>0</v>
      </c>
      <c r="BL220" s="21" t="s">
        <v>642</v>
      </c>
      <c r="BM220" s="197" t="s">
        <v>6953</v>
      </c>
    </row>
    <row r="221" spans="1:65" s="2" customFormat="1" ht="16.5" customHeight="1">
      <c r="A221" s="38"/>
      <c r="B221" s="39"/>
      <c r="C221" s="186" t="s">
        <v>1683</v>
      </c>
      <c r="D221" s="186" t="s">
        <v>533</v>
      </c>
      <c r="E221" s="187" t="s">
        <v>6954</v>
      </c>
      <c r="F221" s="188" t="s">
        <v>6955</v>
      </c>
      <c r="G221" s="189" t="s">
        <v>651</v>
      </c>
      <c r="H221" s="190">
        <v>2</v>
      </c>
      <c r="I221" s="191"/>
      <c r="J221" s="192">
        <f t="shared" si="50"/>
        <v>0</v>
      </c>
      <c r="K221" s="188" t="s">
        <v>19</v>
      </c>
      <c r="L221" s="43"/>
      <c r="M221" s="193" t="s">
        <v>19</v>
      </c>
      <c r="N221" s="194" t="s">
        <v>44</v>
      </c>
      <c r="O221" s="68"/>
      <c r="P221" s="195">
        <f t="shared" si="51"/>
        <v>0</v>
      </c>
      <c r="Q221" s="195">
        <v>0</v>
      </c>
      <c r="R221" s="195">
        <f t="shared" si="52"/>
        <v>0</v>
      </c>
      <c r="S221" s="195">
        <v>0</v>
      </c>
      <c r="T221" s="196">
        <f t="shared" si="53"/>
        <v>0</v>
      </c>
      <c r="U221" s="38"/>
      <c r="V221" s="38"/>
      <c r="W221" s="38"/>
      <c r="X221" s="38"/>
      <c r="Y221" s="38"/>
      <c r="Z221" s="38"/>
      <c r="AA221" s="38"/>
      <c r="AB221" s="38"/>
      <c r="AC221" s="38"/>
      <c r="AD221" s="38"/>
      <c r="AE221" s="38"/>
      <c r="AR221" s="197" t="s">
        <v>642</v>
      </c>
      <c r="AT221" s="197" t="s">
        <v>533</v>
      </c>
      <c r="AU221" s="197" t="s">
        <v>85</v>
      </c>
      <c r="AY221" s="21" t="s">
        <v>525</v>
      </c>
      <c r="BE221" s="198">
        <f t="shared" si="54"/>
        <v>0</v>
      </c>
      <c r="BF221" s="198">
        <f t="shared" si="55"/>
        <v>0</v>
      </c>
      <c r="BG221" s="198">
        <f t="shared" si="56"/>
        <v>0</v>
      </c>
      <c r="BH221" s="198">
        <f t="shared" si="57"/>
        <v>0</v>
      </c>
      <c r="BI221" s="198">
        <f t="shared" si="58"/>
        <v>0</v>
      </c>
      <c r="BJ221" s="21" t="s">
        <v>85</v>
      </c>
      <c r="BK221" s="198">
        <f t="shared" si="59"/>
        <v>0</v>
      </c>
      <c r="BL221" s="21" t="s">
        <v>642</v>
      </c>
      <c r="BM221" s="197" t="s">
        <v>6956</v>
      </c>
    </row>
    <row r="222" spans="1:65" s="2" customFormat="1" ht="16.5" customHeight="1">
      <c r="A222" s="38"/>
      <c r="B222" s="39"/>
      <c r="C222" s="186" t="s">
        <v>1689</v>
      </c>
      <c r="D222" s="186" t="s">
        <v>533</v>
      </c>
      <c r="E222" s="187" t="s">
        <v>6957</v>
      </c>
      <c r="F222" s="188" t="s">
        <v>6958</v>
      </c>
      <c r="G222" s="189" t="s">
        <v>128</v>
      </c>
      <c r="H222" s="190">
        <v>2</v>
      </c>
      <c r="I222" s="191"/>
      <c r="J222" s="192">
        <f t="shared" si="50"/>
        <v>0</v>
      </c>
      <c r="K222" s="188" t="s">
        <v>19</v>
      </c>
      <c r="L222" s="43"/>
      <c r="M222" s="193" t="s">
        <v>19</v>
      </c>
      <c r="N222" s="194" t="s">
        <v>44</v>
      </c>
      <c r="O222" s="68"/>
      <c r="P222" s="195">
        <f t="shared" si="51"/>
        <v>0</v>
      </c>
      <c r="Q222" s="195">
        <v>0</v>
      </c>
      <c r="R222" s="195">
        <f t="shared" si="52"/>
        <v>0</v>
      </c>
      <c r="S222" s="195">
        <v>0</v>
      </c>
      <c r="T222" s="196">
        <f t="shared" si="53"/>
        <v>0</v>
      </c>
      <c r="U222" s="38"/>
      <c r="V222" s="38"/>
      <c r="W222" s="38"/>
      <c r="X222" s="38"/>
      <c r="Y222" s="38"/>
      <c r="Z222" s="38"/>
      <c r="AA222" s="38"/>
      <c r="AB222" s="38"/>
      <c r="AC222" s="38"/>
      <c r="AD222" s="38"/>
      <c r="AE222" s="38"/>
      <c r="AR222" s="197" t="s">
        <v>642</v>
      </c>
      <c r="AT222" s="197" t="s">
        <v>533</v>
      </c>
      <c r="AU222" s="197" t="s">
        <v>85</v>
      </c>
      <c r="AY222" s="21" t="s">
        <v>525</v>
      </c>
      <c r="BE222" s="198">
        <f t="shared" si="54"/>
        <v>0</v>
      </c>
      <c r="BF222" s="198">
        <f t="shared" si="55"/>
        <v>0</v>
      </c>
      <c r="BG222" s="198">
        <f t="shared" si="56"/>
        <v>0</v>
      </c>
      <c r="BH222" s="198">
        <f t="shared" si="57"/>
        <v>0</v>
      </c>
      <c r="BI222" s="198">
        <f t="shared" si="58"/>
        <v>0</v>
      </c>
      <c r="BJ222" s="21" t="s">
        <v>85</v>
      </c>
      <c r="BK222" s="198">
        <f t="shared" si="59"/>
        <v>0</v>
      </c>
      <c r="BL222" s="21" t="s">
        <v>642</v>
      </c>
      <c r="BM222" s="197" t="s">
        <v>6959</v>
      </c>
    </row>
    <row r="223" spans="1:65" s="2" customFormat="1" ht="33" customHeight="1">
      <c r="A223" s="38"/>
      <c r="B223" s="39"/>
      <c r="C223" s="186" t="s">
        <v>1697</v>
      </c>
      <c r="D223" s="186" t="s">
        <v>533</v>
      </c>
      <c r="E223" s="187" t="s">
        <v>6960</v>
      </c>
      <c r="F223" s="188" t="s">
        <v>6961</v>
      </c>
      <c r="G223" s="189" t="s">
        <v>651</v>
      </c>
      <c r="H223" s="190">
        <v>2</v>
      </c>
      <c r="I223" s="191"/>
      <c r="J223" s="192">
        <f t="shared" si="50"/>
        <v>0</v>
      </c>
      <c r="K223" s="188" t="s">
        <v>19</v>
      </c>
      <c r="L223" s="43"/>
      <c r="M223" s="193" t="s">
        <v>19</v>
      </c>
      <c r="N223" s="194" t="s">
        <v>44</v>
      </c>
      <c r="O223" s="68"/>
      <c r="P223" s="195">
        <f t="shared" si="51"/>
        <v>0</v>
      </c>
      <c r="Q223" s="195">
        <v>0</v>
      </c>
      <c r="R223" s="195">
        <f t="shared" si="52"/>
        <v>0</v>
      </c>
      <c r="S223" s="195">
        <v>0</v>
      </c>
      <c r="T223" s="196">
        <f t="shared" si="53"/>
        <v>0</v>
      </c>
      <c r="U223" s="38"/>
      <c r="V223" s="38"/>
      <c r="W223" s="38"/>
      <c r="X223" s="38"/>
      <c r="Y223" s="38"/>
      <c r="Z223" s="38"/>
      <c r="AA223" s="38"/>
      <c r="AB223" s="38"/>
      <c r="AC223" s="38"/>
      <c r="AD223" s="38"/>
      <c r="AE223" s="38"/>
      <c r="AR223" s="197" t="s">
        <v>642</v>
      </c>
      <c r="AT223" s="197" t="s">
        <v>533</v>
      </c>
      <c r="AU223" s="197" t="s">
        <v>85</v>
      </c>
      <c r="AY223" s="21" t="s">
        <v>525</v>
      </c>
      <c r="BE223" s="198">
        <f t="shared" si="54"/>
        <v>0</v>
      </c>
      <c r="BF223" s="198">
        <f t="shared" si="55"/>
        <v>0</v>
      </c>
      <c r="BG223" s="198">
        <f t="shared" si="56"/>
        <v>0</v>
      </c>
      <c r="BH223" s="198">
        <f t="shared" si="57"/>
        <v>0</v>
      </c>
      <c r="BI223" s="198">
        <f t="shared" si="58"/>
        <v>0</v>
      </c>
      <c r="BJ223" s="21" t="s">
        <v>85</v>
      </c>
      <c r="BK223" s="198">
        <f t="shared" si="59"/>
        <v>0</v>
      </c>
      <c r="BL223" s="21" t="s">
        <v>642</v>
      </c>
      <c r="BM223" s="197" t="s">
        <v>6962</v>
      </c>
    </row>
    <row r="224" spans="1:65" s="2" customFormat="1" ht="16.5" customHeight="1">
      <c r="A224" s="38"/>
      <c r="B224" s="39"/>
      <c r="C224" s="186" t="s">
        <v>1702</v>
      </c>
      <c r="D224" s="186" t="s">
        <v>533</v>
      </c>
      <c r="E224" s="187" t="s">
        <v>6963</v>
      </c>
      <c r="F224" s="188" t="s">
        <v>6733</v>
      </c>
      <c r="G224" s="189" t="s">
        <v>128</v>
      </c>
      <c r="H224" s="190">
        <v>40</v>
      </c>
      <c r="I224" s="191"/>
      <c r="J224" s="192">
        <f t="shared" si="50"/>
        <v>0</v>
      </c>
      <c r="K224" s="188" t="s">
        <v>19</v>
      </c>
      <c r="L224" s="43"/>
      <c r="M224" s="193" t="s">
        <v>19</v>
      </c>
      <c r="N224" s="194" t="s">
        <v>44</v>
      </c>
      <c r="O224" s="68"/>
      <c r="P224" s="195">
        <f t="shared" si="51"/>
        <v>0</v>
      </c>
      <c r="Q224" s="195">
        <v>0</v>
      </c>
      <c r="R224" s="195">
        <f t="shared" si="52"/>
        <v>0</v>
      </c>
      <c r="S224" s="195">
        <v>0</v>
      </c>
      <c r="T224" s="196">
        <f t="shared" si="53"/>
        <v>0</v>
      </c>
      <c r="U224" s="38"/>
      <c r="V224" s="38"/>
      <c r="W224" s="38"/>
      <c r="X224" s="38"/>
      <c r="Y224" s="38"/>
      <c r="Z224" s="38"/>
      <c r="AA224" s="38"/>
      <c r="AB224" s="38"/>
      <c r="AC224" s="38"/>
      <c r="AD224" s="38"/>
      <c r="AE224" s="38"/>
      <c r="AR224" s="197" t="s">
        <v>642</v>
      </c>
      <c r="AT224" s="197" t="s">
        <v>533</v>
      </c>
      <c r="AU224" s="197" t="s">
        <v>85</v>
      </c>
      <c r="AY224" s="21" t="s">
        <v>525</v>
      </c>
      <c r="BE224" s="198">
        <f t="shared" si="54"/>
        <v>0</v>
      </c>
      <c r="BF224" s="198">
        <f t="shared" si="55"/>
        <v>0</v>
      </c>
      <c r="BG224" s="198">
        <f t="shared" si="56"/>
        <v>0</v>
      </c>
      <c r="BH224" s="198">
        <f t="shared" si="57"/>
        <v>0</v>
      </c>
      <c r="BI224" s="198">
        <f t="shared" si="58"/>
        <v>0</v>
      </c>
      <c r="BJ224" s="21" t="s">
        <v>85</v>
      </c>
      <c r="BK224" s="198">
        <f t="shared" si="59"/>
        <v>0</v>
      </c>
      <c r="BL224" s="21" t="s">
        <v>642</v>
      </c>
      <c r="BM224" s="197" t="s">
        <v>6964</v>
      </c>
    </row>
    <row r="225" spans="1:65" s="2" customFormat="1" ht="16.5" customHeight="1">
      <c r="A225" s="38"/>
      <c r="B225" s="39"/>
      <c r="C225" s="186" t="s">
        <v>1728</v>
      </c>
      <c r="D225" s="186" t="s">
        <v>533</v>
      </c>
      <c r="E225" s="187" t="s">
        <v>6965</v>
      </c>
      <c r="F225" s="188" t="s">
        <v>6966</v>
      </c>
      <c r="G225" s="189" t="s">
        <v>132</v>
      </c>
      <c r="H225" s="190">
        <v>21</v>
      </c>
      <c r="I225" s="191"/>
      <c r="J225" s="192">
        <f t="shared" si="50"/>
        <v>0</v>
      </c>
      <c r="K225" s="188" t="s">
        <v>19</v>
      </c>
      <c r="L225" s="43"/>
      <c r="M225" s="193" t="s">
        <v>19</v>
      </c>
      <c r="N225" s="194" t="s">
        <v>44</v>
      </c>
      <c r="O225" s="68"/>
      <c r="P225" s="195">
        <f t="shared" si="51"/>
        <v>0</v>
      </c>
      <c r="Q225" s="195">
        <v>0</v>
      </c>
      <c r="R225" s="195">
        <f t="shared" si="52"/>
        <v>0</v>
      </c>
      <c r="S225" s="195">
        <v>0</v>
      </c>
      <c r="T225" s="196">
        <f t="shared" si="53"/>
        <v>0</v>
      </c>
      <c r="U225" s="38"/>
      <c r="V225" s="38"/>
      <c r="W225" s="38"/>
      <c r="X225" s="38"/>
      <c r="Y225" s="38"/>
      <c r="Z225" s="38"/>
      <c r="AA225" s="38"/>
      <c r="AB225" s="38"/>
      <c r="AC225" s="38"/>
      <c r="AD225" s="38"/>
      <c r="AE225" s="38"/>
      <c r="AR225" s="197" t="s">
        <v>642</v>
      </c>
      <c r="AT225" s="197" t="s">
        <v>533</v>
      </c>
      <c r="AU225" s="197" t="s">
        <v>85</v>
      </c>
      <c r="AY225" s="21" t="s">
        <v>525</v>
      </c>
      <c r="BE225" s="198">
        <f t="shared" si="54"/>
        <v>0</v>
      </c>
      <c r="BF225" s="198">
        <f t="shared" si="55"/>
        <v>0</v>
      </c>
      <c r="BG225" s="198">
        <f t="shared" si="56"/>
        <v>0</v>
      </c>
      <c r="BH225" s="198">
        <f t="shared" si="57"/>
        <v>0</v>
      </c>
      <c r="BI225" s="198">
        <f t="shared" si="58"/>
        <v>0</v>
      </c>
      <c r="BJ225" s="21" t="s">
        <v>85</v>
      </c>
      <c r="BK225" s="198">
        <f t="shared" si="59"/>
        <v>0</v>
      </c>
      <c r="BL225" s="21" t="s">
        <v>642</v>
      </c>
      <c r="BM225" s="197" t="s">
        <v>6967</v>
      </c>
    </row>
    <row r="226" spans="1:65" s="2" customFormat="1" ht="16.5" customHeight="1">
      <c r="A226" s="38"/>
      <c r="B226" s="39"/>
      <c r="C226" s="186" t="s">
        <v>1739</v>
      </c>
      <c r="D226" s="186" t="s">
        <v>533</v>
      </c>
      <c r="E226" s="187" t="s">
        <v>6968</v>
      </c>
      <c r="F226" s="188" t="s">
        <v>6748</v>
      </c>
      <c r="G226" s="189" t="s">
        <v>132</v>
      </c>
      <c r="H226" s="190">
        <v>3</v>
      </c>
      <c r="I226" s="191"/>
      <c r="J226" s="192">
        <f t="shared" si="50"/>
        <v>0</v>
      </c>
      <c r="K226" s="188" t="s">
        <v>19</v>
      </c>
      <c r="L226" s="43"/>
      <c r="M226" s="193" t="s">
        <v>19</v>
      </c>
      <c r="N226" s="194" t="s">
        <v>44</v>
      </c>
      <c r="O226" s="68"/>
      <c r="P226" s="195">
        <f t="shared" si="51"/>
        <v>0</v>
      </c>
      <c r="Q226" s="195">
        <v>0</v>
      </c>
      <c r="R226" s="195">
        <f t="shared" si="52"/>
        <v>0</v>
      </c>
      <c r="S226" s="195">
        <v>0</v>
      </c>
      <c r="T226" s="196">
        <f t="shared" si="53"/>
        <v>0</v>
      </c>
      <c r="U226" s="38"/>
      <c r="V226" s="38"/>
      <c r="W226" s="38"/>
      <c r="X226" s="38"/>
      <c r="Y226" s="38"/>
      <c r="Z226" s="38"/>
      <c r="AA226" s="38"/>
      <c r="AB226" s="38"/>
      <c r="AC226" s="38"/>
      <c r="AD226" s="38"/>
      <c r="AE226" s="38"/>
      <c r="AR226" s="197" t="s">
        <v>642</v>
      </c>
      <c r="AT226" s="197" t="s">
        <v>533</v>
      </c>
      <c r="AU226" s="197" t="s">
        <v>85</v>
      </c>
      <c r="AY226" s="21" t="s">
        <v>525</v>
      </c>
      <c r="BE226" s="198">
        <f t="shared" si="54"/>
        <v>0</v>
      </c>
      <c r="BF226" s="198">
        <f t="shared" si="55"/>
        <v>0</v>
      </c>
      <c r="BG226" s="198">
        <f t="shared" si="56"/>
        <v>0</v>
      </c>
      <c r="BH226" s="198">
        <f t="shared" si="57"/>
        <v>0</v>
      </c>
      <c r="BI226" s="198">
        <f t="shared" si="58"/>
        <v>0</v>
      </c>
      <c r="BJ226" s="21" t="s">
        <v>85</v>
      </c>
      <c r="BK226" s="198">
        <f t="shared" si="59"/>
        <v>0</v>
      </c>
      <c r="BL226" s="21" t="s">
        <v>642</v>
      </c>
      <c r="BM226" s="197" t="s">
        <v>6969</v>
      </c>
    </row>
    <row r="227" spans="1:65" s="12" customFormat="1" ht="22.9" customHeight="1">
      <c r="B227" s="170"/>
      <c r="C227" s="171"/>
      <c r="D227" s="172" t="s">
        <v>71</v>
      </c>
      <c r="E227" s="184" t="s">
        <v>6970</v>
      </c>
      <c r="F227" s="184" t="s">
        <v>6971</v>
      </c>
      <c r="G227" s="171"/>
      <c r="H227" s="171"/>
      <c r="I227" s="174"/>
      <c r="J227" s="185">
        <f>BK227</f>
        <v>0</v>
      </c>
      <c r="K227" s="171"/>
      <c r="L227" s="176"/>
      <c r="M227" s="177"/>
      <c r="N227" s="178"/>
      <c r="O227" s="178"/>
      <c r="P227" s="179">
        <f>SUM(P228:P234)</f>
        <v>0</v>
      </c>
      <c r="Q227" s="178"/>
      <c r="R227" s="179">
        <f>SUM(R228:R234)</f>
        <v>0</v>
      </c>
      <c r="S227" s="178"/>
      <c r="T227" s="180">
        <f>SUM(T228:T234)</f>
        <v>0</v>
      </c>
      <c r="AR227" s="181" t="s">
        <v>79</v>
      </c>
      <c r="AT227" s="182" t="s">
        <v>71</v>
      </c>
      <c r="AU227" s="182" t="s">
        <v>79</v>
      </c>
      <c r="AY227" s="181" t="s">
        <v>525</v>
      </c>
      <c r="BK227" s="183">
        <f>SUM(BK228:BK234)</f>
        <v>0</v>
      </c>
    </row>
    <row r="228" spans="1:65" s="2" customFormat="1" ht="24.2" customHeight="1">
      <c r="A228" s="38"/>
      <c r="B228" s="39"/>
      <c r="C228" s="186" t="s">
        <v>1743</v>
      </c>
      <c r="D228" s="186" t="s">
        <v>533</v>
      </c>
      <c r="E228" s="187" t="s">
        <v>6972</v>
      </c>
      <c r="F228" s="188" t="s">
        <v>6973</v>
      </c>
      <c r="G228" s="189" t="s">
        <v>651</v>
      </c>
      <c r="H228" s="190">
        <v>2</v>
      </c>
      <c r="I228" s="191"/>
      <c r="J228" s="192">
        <f t="shared" ref="J228:J234" si="60">ROUND(I228*H228,2)</f>
        <v>0</v>
      </c>
      <c r="K228" s="188" t="s">
        <v>19</v>
      </c>
      <c r="L228" s="43"/>
      <c r="M228" s="193" t="s">
        <v>19</v>
      </c>
      <c r="N228" s="194" t="s">
        <v>44</v>
      </c>
      <c r="O228" s="68"/>
      <c r="P228" s="195">
        <f t="shared" ref="P228:P234" si="61">O228*H228</f>
        <v>0</v>
      </c>
      <c r="Q228" s="195">
        <v>0</v>
      </c>
      <c r="R228" s="195">
        <f t="shared" ref="R228:R234" si="62">Q228*H228</f>
        <v>0</v>
      </c>
      <c r="S228" s="195">
        <v>0</v>
      </c>
      <c r="T228" s="196">
        <f t="shared" ref="T228:T234" si="63">S228*H228</f>
        <v>0</v>
      </c>
      <c r="U228" s="38"/>
      <c r="V228" s="38"/>
      <c r="W228" s="38"/>
      <c r="X228" s="38"/>
      <c r="Y228" s="38"/>
      <c r="Z228" s="38"/>
      <c r="AA228" s="38"/>
      <c r="AB228" s="38"/>
      <c r="AC228" s="38"/>
      <c r="AD228" s="38"/>
      <c r="AE228" s="38"/>
      <c r="AR228" s="197" t="s">
        <v>642</v>
      </c>
      <c r="AT228" s="197" t="s">
        <v>533</v>
      </c>
      <c r="AU228" s="197" t="s">
        <v>85</v>
      </c>
      <c r="AY228" s="21" t="s">
        <v>525</v>
      </c>
      <c r="BE228" s="198">
        <f t="shared" ref="BE228:BE234" si="64">IF(N228="základní",J228,0)</f>
        <v>0</v>
      </c>
      <c r="BF228" s="198">
        <f t="shared" ref="BF228:BF234" si="65">IF(N228="snížená",J228,0)</f>
        <v>0</v>
      </c>
      <c r="BG228" s="198">
        <f t="shared" ref="BG228:BG234" si="66">IF(N228="zákl. přenesená",J228,0)</f>
        <v>0</v>
      </c>
      <c r="BH228" s="198">
        <f t="shared" ref="BH228:BH234" si="67">IF(N228="sníž. přenesená",J228,0)</f>
        <v>0</v>
      </c>
      <c r="BI228" s="198">
        <f t="shared" ref="BI228:BI234" si="68">IF(N228="nulová",J228,0)</f>
        <v>0</v>
      </c>
      <c r="BJ228" s="21" t="s">
        <v>85</v>
      </c>
      <c r="BK228" s="198">
        <f t="shared" ref="BK228:BK234" si="69">ROUND(I228*H228,2)</f>
        <v>0</v>
      </c>
      <c r="BL228" s="21" t="s">
        <v>642</v>
      </c>
      <c r="BM228" s="197" t="s">
        <v>6974</v>
      </c>
    </row>
    <row r="229" spans="1:65" s="2" customFormat="1" ht="16.5" customHeight="1">
      <c r="A229" s="38"/>
      <c r="B229" s="39"/>
      <c r="C229" s="186" t="s">
        <v>1749</v>
      </c>
      <c r="D229" s="186" t="s">
        <v>533</v>
      </c>
      <c r="E229" s="187" t="s">
        <v>6975</v>
      </c>
      <c r="F229" s="188" t="s">
        <v>6976</v>
      </c>
      <c r="G229" s="189" t="s">
        <v>651</v>
      </c>
      <c r="H229" s="190">
        <v>1</v>
      </c>
      <c r="I229" s="191"/>
      <c r="J229" s="192">
        <f t="shared" si="60"/>
        <v>0</v>
      </c>
      <c r="K229" s="188" t="s">
        <v>19</v>
      </c>
      <c r="L229" s="43"/>
      <c r="M229" s="193" t="s">
        <v>19</v>
      </c>
      <c r="N229" s="194" t="s">
        <v>44</v>
      </c>
      <c r="O229" s="68"/>
      <c r="P229" s="195">
        <f t="shared" si="61"/>
        <v>0</v>
      </c>
      <c r="Q229" s="195">
        <v>0</v>
      </c>
      <c r="R229" s="195">
        <f t="shared" si="62"/>
        <v>0</v>
      </c>
      <c r="S229" s="195">
        <v>0</v>
      </c>
      <c r="T229" s="196">
        <f t="shared" si="63"/>
        <v>0</v>
      </c>
      <c r="U229" s="38"/>
      <c r="V229" s="38"/>
      <c r="W229" s="38"/>
      <c r="X229" s="38"/>
      <c r="Y229" s="38"/>
      <c r="Z229" s="38"/>
      <c r="AA229" s="38"/>
      <c r="AB229" s="38"/>
      <c r="AC229" s="38"/>
      <c r="AD229" s="38"/>
      <c r="AE229" s="38"/>
      <c r="AR229" s="197" t="s">
        <v>642</v>
      </c>
      <c r="AT229" s="197" t="s">
        <v>533</v>
      </c>
      <c r="AU229" s="197" t="s">
        <v>85</v>
      </c>
      <c r="AY229" s="21" t="s">
        <v>525</v>
      </c>
      <c r="BE229" s="198">
        <f t="shared" si="64"/>
        <v>0</v>
      </c>
      <c r="BF229" s="198">
        <f t="shared" si="65"/>
        <v>0</v>
      </c>
      <c r="BG229" s="198">
        <f t="shared" si="66"/>
        <v>0</v>
      </c>
      <c r="BH229" s="198">
        <f t="shared" si="67"/>
        <v>0</v>
      </c>
      <c r="BI229" s="198">
        <f t="shared" si="68"/>
        <v>0</v>
      </c>
      <c r="BJ229" s="21" t="s">
        <v>85</v>
      </c>
      <c r="BK229" s="198">
        <f t="shared" si="69"/>
        <v>0</v>
      </c>
      <c r="BL229" s="21" t="s">
        <v>642</v>
      </c>
      <c r="BM229" s="197" t="s">
        <v>6977</v>
      </c>
    </row>
    <row r="230" spans="1:65" s="2" customFormat="1" ht="16.5" customHeight="1">
      <c r="A230" s="38"/>
      <c r="B230" s="39"/>
      <c r="C230" s="186" t="s">
        <v>1763</v>
      </c>
      <c r="D230" s="186" t="s">
        <v>533</v>
      </c>
      <c r="E230" s="187" t="s">
        <v>6978</v>
      </c>
      <c r="F230" s="188" t="s">
        <v>6979</v>
      </c>
      <c r="G230" s="189" t="s">
        <v>651</v>
      </c>
      <c r="H230" s="190">
        <v>1</v>
      </c>
      <c r="I230" s="191"/>
      <c r="J230" s="192">
        <f t="shared" si="60"/>
        <v>0</v>
      </c>
      <c r="K230" s="188" t="s">
        <v>19</v>
      </c>
      <c r="L230" s="43"/>
      <c r="M230" s="193" t="s">
        <v>19</v>
      </c>
      <c r="N230" s="194" t="s">
        <v>44</v>
      </c>
      <c r="O230" s="68"/>
      <c r="P230" s="195">
        <f t="shared" si="61"/>
        <v>0</v>
      </c>
      <c r="Q230" s="195">
        <v>0</v>
      </c>
      <c r="R230" s="195">
        <f t="shared" si="62"/>
        <v>0</v>
      </c>
      <c r="S230" s="195">
        <v>0</v>
      </c>
      <c r="T230" s="196">
        <f t="shared" si="63"/>
        <v>0</v>
      </c>
      <c r="U230" s="38"/>
      <c r="V230" s="38"/>
      <c r="W230" s="38"/>
      <c r="X230" s="38"/>
      <c r="Y230" s="38"/>
      <c r="Z230" s="38"/>
      <c r="AA230" s="38"/>
      <c r="AB230" s="38"/>
      <c r="AC230" s="38"/>
      <c r="AD230" s="38"/>
      <c r="AE230" s="38"/>
      <c r="AR230" s="197" t="s">
        <v>642</v>
      </c>
      <c r="AT230" s="197" t="s">
        <v>533</v>
      </c>
      <c r="AU230" s="197" t="s">
        <v>85</v>
      </c>
      <c r="AY230" s="21" t="s">
        <v>525</v>
      </c>
      <c r="BE230" s="198">
        <f t="shared" si="64"/>
        <v>0</v>
      </c>
      <c r="BF230" s="198">
        <f t="shared" si="65"/>
        <v>0</v>
      </c>
      <c r="BG230" s="198">
        <f t="shared" si="66"/>
        <v>0</v>
      </c>
      <c r="BH230" s="198">
        <f t="shared" si="67"/>
        <v>0</v>
      </c>
      <c r="BI230" s="198">
        <f t="shared" si="68"/>
        <v>0</v>
      </c>
      <c r="BJ230" s="21" t="s">
        <v>85</v>
      </c>
      <c r="BK230" s="198">
        <f t="shared" si="69"/>
        <v>0</v>
      </c>
      <c r="BL230" s="21" t="s">
        <v>642</v>
      </c>
      <c r="BM230" s="197" t="s">
        <v>6980</v>
      </c>
    </row>
    <row r="231" spans="1:65" s="2" customFormat="1" ht="16.5" customHeight="1">
      <c r="A231" s="38"/>
      <c r="B231" s="39"/>
      <c r="C231" s="186" t="s">
        <v>1768</v>
      </c>
      <c r="D231" s="186" t="s">
        <v>533</v>
      </c>
      <c r="E231" s="187" t="s">
        <v>6981</v>
      </c>
      <c r="F231" s="188" t="s">
        <v>6982</v>
      </c>
      <c r="G231" s="189" t="s">
        <v>651</v>
      </c>
      <c r="H231" s="190">
        <v>1</v>
      </c>
      <c r="I231" s="191"/>
      <c r="J231" s="192">
        <f t="shared" si="60"/>
        <v>0</v>
      </c>
      <c r="K231" s="188" t="s">
        <v>19</v>
      </c>
      <c r="L231" s="43"/>
      <c r="M231" s="193" t="s">
        <v>19</v>
      </c>
      <c r="N231" s="194" t="s">
        <v>44</v>
      </c>
      <c r="O231" s="68"/>
      <c r="P231" s="195">
        <f t="shared" si="61"/>
        <v>0</v>
      </c>
      <c r="Q231" s="195">
        <v>0</v>
      </c>
      <c r="R231" s="195">
        <f t="shared" si="62"/>
        <v>0</v>
      </c>
      <c r="S231" s="195">
        <v>0</v>
      </c>
      <c r="T231" s="196">
        <f t="shared" si="63"/>
        <v>0</v>
      </c>
      <c r="U231" s="38"/>
      <c r="V231" s="38"/>
      <c r="W231" s="38"/>
      <c r="X231" s="38"/>
      <c r="Y231" s="38"/>
      <c r="Z231" s="38"/>
      <c r="AA231" s="38"/>
      <c r="AB231" s="38"/>
      <c r="AC231" s="38"/>
      <c r="AD231" s="38"/>
      <c r="AE231" s="38"/>
      <c r="AR231" s="197" t="s">
        <v>642</v>
      </c>
      <c r="AT231" s="197" t="s">
        <v>533</v>
      </c>
      <c r="AU231" s="197" t="s">
        <v>85</v>
      </c>
      <c r="AY231" s="21" t="s">
        <v>525</v>
      </c>
      <c r="BE231" s="198">
        <f t="shared" si="64"/>
        <v>0</v>
      </c>
      <c r="BF231" s="198">
        <f t="shared" si="65"/>
        <v>0</v>
      </c>
      <c r="BG231" s="198">
        <f t="shared" si="66"/>
        <v>0</v>
      </c>
      <c r="BH231" s="198">
        <f t="shared" si="67"/>
        <v>0</v>
      </c>
      <c r="BI231" s="198">
        <f t="shared" si="68"/>
        <v>0</v>
      </c>
      <c r="BJ231" s="21" t="s">
        <v>85</v>
      </c>
      <c r="BK231" s="198">
        <f t="shared" si="69"/>
        <v>0</v>
      </c>
      <c r="BL231" s="21" t="s">
        <v>642</v>
      </c>
      <c r="BM231" s="197" t="s">
        <v>6983</v>
      </c>
    </row>
    <row r="232" spans="1:65" s="2" customFormat="1" ht="16.5" customHeight="1">
      <c r="A232" s="38"/>
      <c r="B232" s="39"/>
      <c r="C232" s="186" t="s">
        <v>1779</v>
      </c>
      <c r="D232" s="186" t="s">
        <v>533</v>
      </c>
      <c r="E232" s="187" t="s">
        <v>6984</v>
      </c>
      <c r="F232" s="188" t="s">
        <v>6985</v>
      </c>
      <c r="G232" s="189" t="s">
        <v>651</v>
      </c>
      <c r="H232" s="190">
        <v>1</v>
      </c>
      <c r="I232" s="191"/>
      <c r="J232" s="192">
        <f t="shared" si="60"/>
        <v>0</v>
      </c>
      <c r="K232" s="188" t="s">
        <v>19</v>
      </c>
      <c r="L232" s="43"/>
      <c r="M232" s="193" t="s">
        <v>19</v>
      </c>
      <c r="N232" s="194" t="s">
        <v>44</v>
      </c>
      <c r="O232" s="68"/>
      <c r="P232" s="195">
        <f t="shared" si="61"/>
        <v>0</v>
      </c>
      <c r="Q232" s="195">
        <v>0</v>
      </c>
      <c r="R232" s="195">
        <f t="shared" si="62"/>
        <v>0</v>
      </c>
      <c r="S232" s="195">
        <v>0</v>
      </c>
      <c r="T232" s="196">
        <f t="shared" si="63"/>
        <v>0</v>
      </c>
      <c r="U232" s="38"/>
      <c r="V232" s="38"/>
      <c r="W232" s="38"/>
      <c r="X232" s="38"/>
      <c r="Y232" s="38"/>
      <c r="Z232" s="38"/>
      <c r="AA232" s="38"/>
      <c r="AB232" s="38"/>
      <c r="AC232" s="38"/>
      <c r="AD232" s="38"/>
      <c r="AE232" s="38"/>
      <c r="AR232" s="197" t="s">
        <v>642</v>
      </c>
      <c r="AT232" s="197" t="s">
        <v>533</v>
      </c>
      <c r="AU232" s="197" t="s">
        <v>85</v>
      </c>
      <c r="AY232" s="21" t="s">
        <v>525</v>
      </c>
      <c r="BE232" s="198">
        <f t="shared" si="64"/>
        <v>0</v>
      </c>
      <c r="BF232" s="198">
        <f t="shared" si="65"/>
        <v>0</v>
      </c>
      <c r="BG232" s="198">
        <f t="shared" si="66"/>
        <v>0</v>
      </c>
      <c r="BH232" s="198">
        <f t="shared" si="67"/>
        <v>0</v>
      </c>
      <c r="BI232" s="198">
        <f t="shared" si="68"/>
        <v>0</v>
      </c>
      <c r="BJ232" s="21" t="s">
        <v>85</v>
      </c>
      <c r="BK232" s="198">
        <f t="shared" si="69"/>
        <v>0</v>
      </c>
      <c r="BL232" s="21" t="s">
        <v>642</v>
      </c>
      <c r="BM232" s="197" t="s">
        <v>6986</v>
      </c>
    </row>
    <row r="233" spans="1:65" s="2" customFormat="1" ht="16.5" customHeight="1">
      <c r="A233" s="38"/>
      <c r="B233" s="39"/>
      <c r="C233" s="186" t="s">
        <v>1785</v>
      </c>
      <c r="D233" s="186" t="s">
        <v>533</v>
      </c>
      <c r="E233" s="187" t="s">
        <v>6987</v>
      </c>
      <c r="F233" s="188" t="s">
        <v>6730</v>
      </c>
      <c r="G233" s="189" t="s">
        <v>128</v>
      </c>
      <c r="H233" s="190">
        <v>9</v>
      </c>
      <c r="I233" s="191"/>
      <c r="J233" s="192">
        <f t="shared" si="60"/>
        <v>0</v>
      </c>
      <c r="K233" s="188" t="s">
        <v>19</v>
      </c>
      <c r="L233" s="43"/>
      <c r="M233" s="193" t="s">
        <v>19</v>
      </c>
      <c r="N233" s="194" t="s">
        <v>44</v>
      </c>
      <c r="O233" s="68"/>
      <c r="P233" s="195">
        <f t="shared" si="61"/>
        <v>0</v>
      </c>
      <c r="Q233" s="195">
        <v>0</v>
      </c>
      <c r="R233" s="195">
        <f t="shared" si="62"/>
        <v>0</v>
      </c>
      <c r="S233" s="195">
        <v>0</v>
      </c>
      <c r="T233" s="196">
        <f t="shared" si="63"/>
        <v>0</v>
      </c>
      <c r="U233" s="38"/>
      <c r="V233" s="38"/>
      <c r="W233" s="38"/>
      <c r="X233" s="38"/>
      <c r="Y233" s="38"/>
      <c r="Z233" s="38"/>
      <c r="AA233" s="38"/>
      <c r="AB233" s="38"/>
      <c r="AC233" s="38"/>
      <c r="AD233" s="38"/>
      <c r="AE233" s="38"/>
      <c r="AR233" s="197" t="s">
        <v>642</v>
      </c>
      <c r="AT233" s="197" t="s">
        <v>533</v>
      </c>
      <c r="AU233" s="197" t="s">
        <v>85</v>
      </c>
      <c r="AY233" s="21" t="s">
        <v>525</v>
      </c>
      <c r="BE233" s="198">
        <f t="shared" si="64"/>
        <v>0</v>
      </c>
      <c r="BF233" s="198">
        <f t="shared" si="65"/>
        <v>0</v>
      </c>
      <c r="BG233" s="198">
        <f t="shared" si="66"/>
        <v>0</v>
      </c>
      <c r="BH233" s="198">
        <f t="shared" si="67"/>
        <v>0</v>
      </c>
      <c r="BI233" s="198">
        <f t="shared" si="68"/>
        <v>0</v>
      </c>
      <c r="BJ233" s="21" t="s">
        <v>85</v>
      </c>
      <c r="BK233" s="198">
        <f t="shared" si="69"/>
        <v>0</v>
      </c>
      <c r="BL233" s="21" t="s">
        <v>642</v>
      </c>
      <c r="BM233" s="197" t="s">
        <v>6988</v>
      </c>
    </row>
    <row r="234" spans="1:65" s="2" customFormat="1" ht="16.5" customHeight="1">
      <c r="A234" s="38"/>
      <c r="B234" s="39"/>
      <c r="C234" s="186" t="s">
        <v>1793</v>
      </c>
      <c r="D234" s="186" t="s">
        <v>533</v>
      </c>
      <c r="E234" s="187" t="s">
        <v>6989</v>
      </c>
      <c r="F234" s="188" t="s">
        <v>6748</v>
      </c>
      <c r="G234" s="189" t="s">
        <v>132</v>
      </c>
      <c r="H234" s="190">
        <v>5</v>
      </c>
      <c r="I234" s="191"/>
      <c r="J234" s="192">
        <f t="shared" si="60"/>
        <v>0</v>
      </c>
      <c r="K234" s="188" t="s">
        <v>19</v>
      </c>
      <c r="L234" s="43"/>
      <c r="M234" s="193" t="s">
        <v>19</v>
      </c>
      <c r="N234" s="194" t="s">
        <v>44</v>
      </c>
      <c r="O234" s="68"/>
      <c r="P234" s="195">
        <f t="shared" si="61"/>
        <v>0</v>
      </c>
      <c r="Q234" s="195">
        <v>0</v>
      </c>
      <c r="R234" s="195">
        <f t="shared" si="62"/>
        <v>0</v>
      </c>
      <c r="S234" s="195">
        <v>0</v>
      </c>
      <c r="T234" s="196">
        <f t="shared" si="63"/>
        <v>0</v>
      </c>
      <c r="U234" s="38"/>
      <c r="V234" s="38"/>
      <c r="W234" s="38"/>
      <c r="X234" s="38"/>
      <c r="Y234" s="38"/>
      <c r="Z234" s="38"/>
      <c r="AA234" s="38"/>
      <c r="AB234" s="38"/>
      <c r="AC234" s="38"/>
      <c r="AD234" s="38"/>
      <c r="AE234" s="38"/>
      <c r="AR234" s="197" t="s">
        <v>642</v>
      </c>
      <c r="AT234" s="197" t="s">
        <v>533</v>
      </c>
      <c r="AU234" s="197" t="s">
        <v>85</v>
      </c>
      <c r="AY234" s="21" t="s">
        <v>525</v>
      </c>
      <c r="BE234" s="198">
        <f t="shared" si="64"/>
        <v>0</v>
      </c>
      <c r="BF234" s="198">
        <f t="shared" si="65"/>
        <v>0</v>
      </c>
      <c r="BG234" s="198">
        <f t="shared" si="66"/>
        <v>0</v>
      </c>
      <c r="BH234" s="198">
        <f t="shared" si="67"/>
        <v>0</v>
      </c>
      <c r="BI234" s="198">
        <f t="shared" si="68"/>
        <v>0</v>
      </c>
      <c r="BJ234" s="21" t="s">
        <v>85</v>
      </c>
      <c r="BK234" s="198">
        <f t="shared" si="69"/>
        <v>0</v>
      </c>
      <c r="BL234" s="21" t="s">
        <v>642</v>
      </c>
      <c r="BM234" s="197" t="s">
        <v>6990</v>
      </c>
    </row>
    <row r="235" spans="1:65" s="12" customFormat="1" ht="22.9" customHeight="1">
      <c r="B235" s="170"/>
      <c r="C235" s="171"/>
      <c r="D235" s="172" t="s">
        <v>71</v>
      </c>
      <c r="E235" s="184" t="s">
        <v>6991</v>
      </c>
      <c r="F235" s="184" t="s">
        <v>6992</v>
      </c>
      <c r="G235" s="171"/>
      <c r="H235" s="171"/>
      <c r="I235" s="174"/>
      <c r="J235" s="185">
        <f>BK235</f>
        <v>0</v>
      </c>
      <c r="K235" s="171"/>
      <c r="L235" s="176"/>
      <c r="M235" s="177"/>
      <c r="N235" s="178"/>
      <c r="O235" s="178"/>
      <c r="P235" s="179">
        <v>0</v>
      </c>
      <c r="Q235" s="178"/>
      <c r="R235" s="179">
        <v>0</v>
      </c>
      <c r="S235" s="178"/>
      <c r="T235" s="180">
        <v>0</v>
      </c>
      <c r="AR235" s="181" t="s">
        <v>79</v>
      </c>
      <c r="AT235" s="182" t="s">
        <v>71</v>
      </c>
      <c r="AU235" s="182" t="s">
        <v>79</v>
      </c>
      <c r="AY235" s="181" t="s">
        <v>525</v>
      </c>
      <c r="BK235" s="183">
        <v>0</v>
      </c>
    </row>
    <row r="236" spans="1:65" s="12" customFormat="1" ht="22.9" customHeight="1">
      <c r="B236" s="170"/>
      <c r="C236" s="171"/>
      <c r="D236" s="172" t="s">
        <v>71</v>
      </c>
      <c r="E236" s="184" t="s">
        <v>6993</v>
      </c>
      <c r="F236" s="184" t="s">
        <v>6994</v>
      </c>
      <c r="G236" s="171"/>
      <c r="H236" s="171"/>
      <c r="I236" s="174"/>
      <c r="J236" s="185">
        <f>BK236</f>
        <v>0</v>
      </c>
      <c r="K236" s="171"/>
      <c r="L236" s="176"/>
      <c r="M236" s="177"/>
      <c r="N236" s="178"/>
      <c r="O236" s="178"/>
      <c r="P236" s="179">
        <f>SUM(P237:P249)</f>
        <v>0</v>
      </c>
      <c r="Q236" s="178"/>
      <c r="R236" s="179">
        <f>SUM(R237:R249)</f>
        <v>0</v>
      </c>
      <c r="S236" s="178"/>
      <c r="T236" s="180">
        <f>SUM(T237:T249)</f>
        <v>0</v>
      </c>
      <c r="AR236" s="181" t="s">
        <v>79</v>
      </c>
      <c r="AT236" s="182" t="s">
        <v>71</v>
      </c>
      <c r="AU236" s="182" t="s">
        <v>79</v>
      </c>
      <c r="AY236" s="181" t="s">
        <v>525</v>
      </c>
      <c r="BK236" s="183">
        <f>SUM(BK237:BK249)</f>
        <v>0</v>
      </c>
    </row>
    <row r="237" spans="1:65" s="2" customFormat="1" ht="24.2" customHeight="1">
      <c r="A237" s="38"/>
      <c r="B237" s="39"/>
      <c r="C237" s="186" t="s">
        <v>1798</v>
      </c>
      <c r="D237" s="186" t="s">
        <v>533</v>
      </c>
      <c r="E237" s="187" t="s">
        <v>6995</v>
      </c>
      <c r="F237" s="188" t="s">
        <v>6996</v>
      </c>
      <c r="G237" s="189" t="s">
        <v>651</v>
      </c>
      <c r="H237" s="190">
        <v>1</v>
      </c>
      <c r="I237" s="191"/>
      <c r="J237" s="192">
        <f t="shared" ref="J237:J249" si="70">ROUND(I237*H237,2)</f>
        <v>0</v>
      </c>
      <c r="K237" s="188" t="s">
        <v>19</v>
      </c>
      <c r="L237" s="43"/>
      <c r="M237" s="193" t="s">
        <v>19</v>
      </c>
      <c r="N237" s="194" t="s">
        <v>44</v>
      </c>
      <c r="O237" s="68"/>
      <c r="P237" s="195">
        <f t="shared" ref="P237:P249" si="71">O237*H237</f>
        <v>0</v>
      </c>
      <c r="Q237" s="195">
        <v>0</v>
      </c>
      <c r="R237" s="195">
        <f t="shared" ref="R237:R249" si="72">Q237*H237</f>
        <v>0</v>
      </c>
      <c r="S237" s="195">
        <v>0</v>
      </c>
      <c r="T237" s="196">
        <f t="shared" ref="T237:T249" si="73">S237*H237</f>
        <v>0</v>
      </c>
      <c r="U237" s="38"/>
      <c r="V237" s="38"/>
      <c r="W237" s="38"/>
      <c r="X237" s="38"/>
      <c r="Y237" s="38"/>
      <c r="Z237" s="38"/>
      <c r="AA237" s="38"/>
      <c r="AB237" s="38"/>
      <c r="AC237" s="38"/>
      <c r="AD237" s="38"/>
      <c r="AE237" s="38"/>
      <c r="AR237" s="197" t="s">
        <v>642</v>
      </c>
      <c r="AT237" s="197" t="s">
        <v>533</v>
      </c>
      <c r="AU237" s="197" t="s">
        <v>85</v>
      </c>
      <c r="AY237" s="21" t="s">
        <v>525</v>
      </c>
      <c r="BE237" s="198">
        <f t="shared" ref="BE237:BE249" si="74">IF(N237="základní",J237,0)</f>
        <v>0</v>
      </c>
      <c r="BF237" s="198">
        <f t="shared" ref="BF237:BF249" si="75">IF(N237="snížená",J237,0)</f>
        <v>0</v>
      </c>
      <c r="BG237" s="198">
        <f t="shared" ref="BG237:BG249" si="76">IF(N237="zákl. přenesená",J237,0)</f>
        <v>0</v>
      </c>
      <c r="BH237" s="198">
        <f t="shared" ref="BH237:BH249" si="77">IF(N237="sníž. přenesená",J237,0)</f>
        <v>0</v>
      </c>
      <c r="BI237" s="198">
        <f t="shared" ref="BI237:BI249" si="78">IF(N237="nulová",J237,0)</f>
        <v>0</v>
      </c>
      <c r="BJ237" s="21" t="s">
        <v>85</v>
      </c>
      <c r="BK237" s="198">
        <f t="shared" ref="BK237:BK249" si="79">ROUND(I237*H237,2)</f>
        <v>0</v>
      </c>
      <c r="BL237" s="21" t="s">
        <v>642</v>
      </c>
      <c r="BM237" s="197" t="s">
        <v>6997</v>
      </c>
    </row>
    <row r="238" spans="1:65" s="2" customFormat="1" ht="16.5" customHeight="1">
      <c r="A238" s="38"/>
      <c r="B238" s="39"/>
      <c r="C238" s="186" t="s">
        <v>1804</v>
      </c>
      <c r="D238" s="186" t="s">
        <v>533</v>
      </c>
      <c r="E238" s="187" t="s">
        <v>6998</v>
      </c>
      <c r="F238" s="188" t="s">
        <v>6999</v>
      </c>
      <c r="G238" s="189" t="s">
        <v>651</v>
      </c>
      <c r="H238" s="190">
        <v>1</v>
      </c>
      <c r="I238" s="191"/>
      <c r="J238" s="192">
        <f t="shared" si="70"/>
        <v>0</v>
      </c>
      <c r="K238" s="188" t="s">
        <v>19</v>
      </c>
      <c r="L238" s="43"/>
      <c r="M238" s="193" t="s">
        <v>19</v>
      </c>
      <c r="N238" s="194" t="s">
        <v>44</v>
      </c>
      <c r="O238" s="68"/>
      <c r="P238" s="195">
        <f t="shared" si="71"/>
        <v>0</v>
      </c>
      <c r="Q238" s="195">
        <v>0</v>
      </c>
      <c r="R238" s="195">
        <f t="shared" si="72"/>
        <v>0</v>
      </c>
      <c r="S238" s="195">
        <v>0</v>
      </c>
      <c r="T238" s="196">
        <f t="shared" si="73"/>
        <v>0</v>
      </c>
      <c r="U238" s="38"/>
      <c r="V238" s="38"/>
      <c r="W238" s="38"/>
      <c r="X238" s="38"/>
      <c r="Y238" s="38"/>
      <c r="Z238" s="38"/>
      <c r="AA238" s="38"/>
      <c r="AB238" s="38"/>
      <c r="AC238" s="38"/>
      <c r="AD238" s="38"/>
      <c r="AE238" s="38"/>
      <c r="AR238" s="197" t="s">
        <v>642</v>
      </c>
      <c r="AT238" s="197" t="s">
        <v>533</v>
      </c>
      <c r="AU238" s="197" t="s">
        <v>85</v>
      </c>
      <c r="AY238" s="21" t="s">
        <v>525</v>
      </c>
      <c r="BE238" s="198">
        <f t="shared" si="74"/>
        <v>0</v>
      </c>
      <c r="BF238" s="198">
        <f t="shared" si="75"/>
        <v>0</v>
      </c>
      <c r="BG238" s="198">
        <f t="shared" si="76"/>
        <v>0</v>
      </c>
      <c r="BH238" s="198">
        <f t="shared" si="77"/>
        <v>0</v>
      </c>
      <c r="BI238" s="198">
        <f t="shared" si="78"/>
        <v>0</v>
      </c>
      <c r="BJ238" s="21" t="s">
        <v>85</v>
      </c>
      <c r="BK238" s="198">
        <f t="shared" si="79"/>
        <v>0</v>
      </c>
      <c r="BL238" s="21" t="s">
        <v>642</v>
      </c>
      <c r="BM238" s="197" t="s">
        <v>7000</v>
      </c>
    </row>
    <row r="239" spans="1:65" s="2" customFormat="1" ht="24.2" customHeight="1">
      <c r="A239" s="38"/>
      <c r="B239" s="39"/>
      <c r="C239" s="186" t="s">
        <v>1810</v>
      </c>
      <c r="D239" s="186" t="s">
        <v>533</v>
      </c>
      <c r="E239" s="187" t="s">
        <v>7001</v>
      </c>
      <c r="F239" s="188" t="s">
        <v>7002</v>
      </c>
      <c r="G239" s="189" t="s">
        <v>651</v>
      </c>
      <c r="H239" s="190">
        <v>1</v>
      </c>
      <c r="I239" s="191"/>
      <c r="J239" s="192">
        <f t="shared" si="70"/>
        <v>0</v>
      </c>
      <c r="K239" s="188" t="s">
        <v>19</v>
      </c>
      <c r="L239" s="43"/>
      <c r="M239" s="193" t="s">
        <v>19</v>
      </c>
      <c r="N239" s="194" t="s">
        <v>44</v>
      </c>
      <c r="O239" s="68"/>
      <c r="P239" s="195">
        <f t="shared" si="71"/>
        <v>0</v>
      </c>
      <c r="Q239" s="195">
        <v>0</v>
      </c>
      <c r="R239" s="195">
        <f t="shared" si="72"/>
        <v>0</v>
      </c>
      <c r="S239" s="195">
        <v>0</v>
      </c>
      <c r="T239" s="196">
        <f t="shared" si="73"/>
        <v>0</v>
      </c>
      <c r="U239" s="38"/>
      <c r="V239" s="38"/>
      <c r="W239" s="38"/>
      <c r="X239" s="38"/>
      <c r="Y239" s="38"/>
      <c r="Z239" s="38"/>
      <c r="AA239" s="38"/>
      <c r="AB239" s="38"/>
      <c r="AC239" s="38"/>
      <c r="AD239" s="38"/>
      <c r="AE239" s="38"/>
      <c r="AR239" s="197" t="s">
        <v>642</v>
      </c>
      <c r="AT239" s="197" t="s">
        <v>533</v>
      </c>
      <c r="AU239" s="197" t="s">
        <v>85</v>
      </c>
      <c r="AY239" s="21" t="s">
        <v>525</v>
      </c>
      <c r="BE239" s="198">
        <f t="shared" si="74"/>
        <v>0</v>
      </c>
      <c r="BF239" s="198">
        <f t="shared" si="75"/>
        <v>0</v>
      </c>
      <c r="BG239" s="198">
        <f t="shared" si="76"/>
        <v>0</v>
      </c>
      <c r="BH239" s="198">
        <f t="shared" si="77"/>
        <v>0</v>
      </c>
      <c r="BI239" s="198">
        <f t="shared" si="78"/>
        <v>0</v>
      </c>
      <c r="BJ239" s="21" t="s">
        <v>85</v>
      </c>
      <c r="BK239" s="198">
        <f t="shared" si="79"/>
        <v>0</v>
      </c>
      <c r="BL239" s="21" t="s">
        <v>642</v>
      </c>
      <c r="BM239" s="197" t="s">
        <v>7003</v>
      </c>
    </row>
    <row r="240" spans="1:65" s="2" customFormat="1" ht="24.2" customHeight="1">
      <c r="A240" s="38"/>
      <c r="B240" s="39"/>
      <c r="C240" s="186" t="s">
        <v>1815</v>
      </c>
      <c r="D240" s="186" t="s">
        <v>533</v>
      </c>
      <c r="E240" s="187" t="s">
        <v>7004</v>
      </c>
      <c r="F240" s="188" t="s">
        <v>7005</v>
      </c>
      <c r="G240" s="189" t="s">
        <v>651</v>
      </c>
      <c r="H240" s="190">
        <v>3</v>
      </c>
      <c r="I240" s="191"/>
      <c r="J240" s="192">
        <f t="shared" si="70"/>
        <v>0</v>
      </c>
      <c r="K240" s="188" t="s">
        <v>19</v>
      </c>
      <c r="L240" s="43"/>
      <c r="M240" s="193" t="s">
        <v>19</v>
      </c>
      <c r="N240" s="194" t="s">
        <v>44</v>
      </c>
      <c r="O240" s="68"/>
      <c r="P240" s="195">
        <f t="shared" si="71"/>
        <v>0</v>
      </c>
      <c r="Q240" s="195">
        <v>0</v>
      </c>
      <c r="R240" s="195">
        <f t="shared" si="72"/>
        <v>0</v>
      </c>
      <c r="S240" s="195">
        <v>0</v>
      </c>
      <c r="T240" s="196">
        <f t="shared" si="73"/>
        <v>0</v>
      </c>
      <c r="U240" s="38"/>
      <c r="V240" s="38"/>
      <c r="W240" s="38"/>
      <c r="X240" s="38"/>
      <c r="Y240" s="38"/>
      <c r="Z240" s="38"/>
      <c r="AA240" s="38"/>
      <c r="AB240" s="38"/>
      <c r="AC240" s="38"/>
      <c r="AD240" s="38"/>
      <c r="AE240" s="38"/>
      <c r="AR240" s="197" t="s">
        <v>642</v>
      </c>
      <c r="AT240" s="197" t="s">
        <v>533</v>
      </c>
      <c r="AU240" s="197" t="s">
        <v>85</v>
      </c>
      <c r="AY240" s="21" t="s">
        <v>525</v>
      </c>
      <c r="BE240" s="198">
        <f t="shared" si="74"/>
        <v>0</v>
      </c>
      <c r="BF240" s="198">
        <f t="shared" si="75"/>
        <v>0</v>
      </c>
      <c r="BG240" s="198">
        <f t="shared" si="76"/>
        <v>0</v>
      </c>
      <c r="BH240" s="198">
        <f t="shared" si="77"/>
        <v>0</v>
      </c>
      <c r="BI240" s="198">
        <f t="shared" si="78"/>
        <v>0</v>
      </c>
      <c r="BJ240" s="21" t="s">
        <v>85</v>
      </c>
      <c r="BK240" s="198">
        <f t="shared" si="79"/>
        <v>0</v>
      </c>
      <c r="BL240" s="21" t="s">
        <v>642</v>
      </c>
      <c r="BM240" s="197" t="s">
        <v>7006</v>
      </c>
    </row>
    <row r="241" spans="1:65" s="2" customFormat="1" ht="24.2" customHeight="1">
      <c r="A241" s="38"/>
      <c r="B241" s="39"/>
      <c r="C241" s="186" t="s">
        <v>1820</v>
      </c>
      <c r="D241" s="186" t="s">
        <v>533</v>
      </c>
      <c r="E241" s="187" t="s">
        <v>7007</v>
      </c>
      <c r="F241" s="188" t="s">
        <v>7008</v>
      </c>
      <c r="G241" s="189" t="s">
        <v>651</v>
      </c>
      <c r="H241" s="190">
        <v>1</v>
      </c>
      <c r="I241" s="191"/>
      <c r="J241" s="192">
        <f t="shared" si="70"/>
        <v>0</v>
      </c>
      <c r="K241" s="188" t="s">
        <v>19</v>
      </c>
      <c r="L241" s="43"/>
      <c r="M241" s="193" t="s">
        <v>19</v>
      </c>
      <c r="N241" s="194" t="s">
        <v>44</v>
      </c>
      <c r="O241" s="68"/>
      <c r="P241" s="195">
        <f t="shared" si="71"/>
        <v>0</v>
      </c>
      <c r="Q241" s="195">
        <v>0</v>
      </c>
      <c r="R241" s="195">
        <f t="shared" si="72"/>
        <v>0</v>
      </c>
      <c r="S241" s="195">
        <v>0</v>
      </c>
      <c r="T241" s="196">
        <f t="shared" si="73"/>
        <v>0</v>
      </c>
      <c r="U241" s="38"/>
      <c r="V241" s="38"/>
      <c r="W241" s="38"/>
      <c r="X241" s="38"/>
      <c r="Y241" s="38"/>
      <c r="Z241" s="38"/>
      <c r="AA241" s="38"/>
      <c r="AB241" s="38"/>
      <c r="AC241" s="38"/>
      <c r="AD241" s="38"/>
      <c r="AE241" s="38"/>
      <c r="AR241" s="197" t="s">
        <v>642</v>
      </c>
      <c r="AT241" s="197" t="s">
        <v>533</v>
      </c>
      <c r="AU241" s="197" t="s">
        <v>85</v>
      </c>
      <c r="AY241" s="21" t="s">
        <v>525</v>
      </c>
      <c r="BE241" s="198">
        <f t="shared" si="74"/>
        <v>0</v>
      </c>
      <c r="BF241" s="198">
        <f t="shared" si="75"/>
        <v>0</v>
      </c>
      <c r="BG241" s="198">
        <f t="shared" si="76"/>
        <v>0</v>
      </c>
      <c r="BH241" s="198">
        <f t="shared" si="77"/>
        <v>0</v>
      </c>
      <c r="BI241" s="198">
        <f t="shared" si="78"/>
        <v>0</v>
      </c>
      <c r="BJ241" s="21" t="s">
        <v>85</v>
      </c>
      <c r="BK241" s="198">
        <f t="shared" si="79"/>
        <v>0</v>
      </c>
      <c r="BL241" s="21" t="s">
        <v>642</v>
      </c>
      <c r="BM241" s="197" t="s">
        <v>7009</v>
      </c>
    </row>
    <row r="242" spans="1:65" s="2" customFormat="1" ht="24.2" customHeight="1">
      <c r="A242" s="38"/>
      <c r="B242" s="39"/>
      <c r="C242" s="186" t="s">
        <v>1841</v>
      </c>
      <c r="D242" s="186" t="s">
        <v>533</v>
      </c>
      <c r="E242" s="187" t="s">
        <v>7010</v>
      </c>
      <c r="F242" s="188" t="s">
        <v>7011</v>
      </c>
      <c r="G242" s="189" t="s">
        <v>651</v>
      </c>
      <c r="H242" s="190">
        <v>1</v>
      </c>
      <c r="I242" s="191"/>
      <c r="J242" s="192">
        <f t="shared" si="70"/>
        <v>0</v>
      </c>
      <c r="K242" s="188" t="s">
        <v>19</v>
      </c>
      <c r="L242" s="43"/>
      <c r="M242" s="193" t="s">
        <v>19</v>
      </c>
      <c r="N242" s="194" t="s">
        <v>44</v>
      </c>
      <c r="O242" s="68"/>
      <c r="P242" s="195">
        <f t="shared" si="71"/>
        <v>0</v>
      </c>
      <c r="Q242" s="195">
        <v>0</v>
      </c>
      <c r="R242" s="195">
        <f t="shared" si="72"/>
        <v>0</v>
      </c>
      <c r="S242" s="195">
        <v>0</v>
      </c>
      <c r="T242" s="196">
        <f t="shared" si="73"/>
        <v>0</v>
      </c>
      <c r="U242" s="38"/>
      <c r="V242" s="38"/>
      <c r="W242" s="38"/>
      <c r="X242" s="38"/>
      <c r="Y242" s="38"/>
      <c r="Z242" s="38"/>
      <c r="AA242" s="38"/>
      <c r="AB242" s="38"/>
      <c r="AC242" s="38"/>
      <c r="AD242" s="38"/>
      <c r="AE242" s="38"/>
      <c r="AR242" s="197" t="s">
        <v>642</v>
      </c>
      <c r="AT242" s="197" t="s">
        <v>533</v>
      </c>
      <c r="AU242" s="197" t="s">
        <v>85</v>
      </c>
      <c r="AY242" s="21" t="s">
        <v>525</v>
      </c>
      <c r="BE242" s="198">
        <f t="shared" si="74"/>
        <v>0</v>
      </c>
      <c r="BF242" s="198">
        <f t="shared" si="75"/>
        <v>0</v>
      </c>
      <c r="BG242" s="198">
        <f t="shared" si="76"/>
        <v>0</v>
      </c>
      <c r="BH242" s="198">
        <f t="shared" si="77"/>
        <v>0</v>
      </c>
      <c r="BI242" s="198">
        <f t="shared" si="78"/>
        <v>0</v>
      </c>
      <c r="BJ242" s="21" t="s">
        <v>85</v>
      </c>
      <c r="BK242" s="198">
        <f t="shared" si="79"/>
        <v>0</v>
      </c>
      <c r="BL242" s="21" t="s">
        <v>642</v>
      </c>
      <c r="BM242" s="197" t="s">
        <v>7012</v>
      </c>
    </row>
    <row r="243" spans="1:65" s="2" customFormat="1" ht="24.2" customHeight="1">
      <c r="A243" s="38"/>
      <c r="B243" s="39"/>
      <c r="C243" s="186" t="s">
        <v>1851</v>
      </c>
      <c r="D243" s="186" t="s">
        <v>533</v>
      </c>
      <c r="E243" s="187" t="s">
        <v>7013</v>
      </c>
      <c r="F243" s="188" t="s">
        <v>7014</v>
      </c>
      <c r="G243" s="189" t="s">
        <v>651</v>
      </c>
      <c r="H243" s="190">
        <v>1</v>
      </c>
      <c r="I243" s="191"/>
      <c r="J243" s="192">
        <f t="shared" si="70"/>
        <v>0</v>
      </c>
      <c r="K243" s="188" t="s">
        <v>19</v>
      </c>
      <c r="L243" s="43"/>
      <c r="M243" s="193" t="s">
        <v>19</v>
      </c>
      <c r="N243" s="194" t="s">
        <v>44</v>
      </c>
      <c r="O243" s="68"/>
      <c r="P243" s="195">
        <f t="shared" si="71"/>
        <v>0</v>
      </c>
      <c r="Q243" s="195">
        <v>0</v>
      </c>
      <c r="R243" s="195">
        <f t="shared" si="72"/>
        <v>0</v>
      </c>
      <c r="S243" s="195">
        <v>0</v>
      </c>
      <c r="T243" s="196">
        <f t="shared" si="73"/>
        <v>0</v>
      </c>
      <c r="U243" s="38"/>
      <c r="V243" s="38"/>
      <c r="W243" s="38"/>
      <c r="X243" s="38"/>
      <c r="Y243" s="38"/>
      <c r="Z243" s="38"/>
      <c r="AA243" s="38"/>
      <c r="AB243" s="38"/>
      <c r="AC243" s="38"/>
      <c r="AD243" s="38"/>
      <c r="AE243" s="38"/>
      <c r="AR243" s="197" t="s">
        <v>642</v>
      </c>
      <c r="AT243" s="197" t="s">
        <v>533</v>
      </c>
      <c r="AU243" s="197" t="s">
        <v>85</v>
      </c>
      <c r="AY243" s="21" t="s">
        <v>525</v>
      </c>
      <c r="BE243" s="198">
        <f t="shared" si="74"/>
        <v>0</v>
      </c>
      <c r="BF243" s="198">
        <f t="shared" si="75"/>
        <v>0</v>
      </c>
      <c r="BG243" s="198">
        <f t="shared" si="76"/>
        <v>0</v>
      </c>
      <c r="BH243" s="198">
        <f t="shared" si="77"/>
        <v>0</v>
      </c>
      <c r="BI243" s="198">
        <f t="shared" si="78"/>
        <v>0</v>
      </c>
      <c r="BJ243" s="21" t="s">
        <v>85</v>
      </c>
      <c r="BK243" s="198">
        <f t="shared" si="79"/>
        <v>0</v>
      </c>
      <c r="BL243" s="21" t="s">
        <v>642</v>
      </c>
      <c r="BM243" s="197" t="s">
        <v>7015</v>
      </c>
    </row>
    <row r="244" spans="1:65" s="2" customFormat="1" ht="16.5" customHeight="1">
      <c r="A244" s="38"/>
      <c r="B244" s="39"/>
      <c r="C244" s="186" t="s">
        <v>1856</v>
      </c>
      <c r="D244" s="186" t="s">
        <v>533</v>
      </c>
      <c r="E244" s="187" t="s">
        <v>7016</v>
      </c>
      <c r="F244" s="188" t="s">
        <v>7017</v>
      </c>
      <c r="G244" s="189" t="s">
        <v>651</v>
      </c>
      <c r="H244" s="190">
        <v>1</v>
      </c>
      <c r="I244" s="191"/>
      <c r="J244" s="192">
        <f t="shared" si="70"/>
        <v>0</v>
      </c>
      <c r="K244" s="188" t="s">
        <v>19</v>
      </c>
      <c r="L244" s="43"/>
      <c r="M244" s="193" t="s">
        <v>19</v>
      </c>
      <c r="N244" s="194" t="s">
        <v>44</v>
      </c>
      <c r="O244" s="68"/>
      <c r="P244" s="195">
        <f t="shared" si="71"/>
        <v>0</v>
      </c>
      <c r="Q244" s="195">
        <v>0</v>
      </c>
      <c r="R244" s="195">
        <f t="shared" si="72"/>
        <v>0</v>
      </c>
      <c r="S244" s="195">
        <v>0</v>
      </c>
      <c r="T244" s="196">
        <f t="shared" si="73"/>
        <v>0</v>
      </c>
      <c r="U244" s="38"/>
      <c r="V244" s="38"/>
      <c r="W244" s="38"/>
      <c r="X244" s="38"/>
      <c r="Y244" s="38"/>
      <c r="Z244" s="38"/>
      <c r="AA244" s="38"/>
      <c r="AB244" s="38"/>
      <c r="AC244" s="38"/>
      <c r="AD244" s="38"/>
      <c r="AE244" s="38"/>
      <c r="AR244" s="197" t="s">
        <v>642</v>
      </c>
      <c r="AT244" s="197" t="s">
        <v>533</v>
      </c>
      <c r="AU244" s="197" t="s">
        <v>85</v>
      </c>
      <c r="AY244" s="21" t="s">
        <v>525</v>
      </c>
      <c r="BE244" s="198">
        <f t="shared" si="74"/>
        <v>0</v>
      </c>
      <c r="BF244" s="198">
        <f t="shared" si="75"/>
        <v>0</v>
      </c>
      <c r="BG244" s="198">
        <f t="shared" si="76"/>
        <v>0</v>
      </c>
      <c r="BH244" s="198">
        <f t="shared" si="77"/>
        <v>0</v>
      </c>
      <c r="BI244" s="198">
        <f t="shared" si="78"/>
        <v>0</v>
      </c>
      <c r="BJ244" s="21" t="s">
        <v>85</v>
      </c>
      <c r="BK244" s="198">
        <f t="shared" si="79"/>
        <v>0</v>
      </c>
      <c r="BL244" s="21" t="s">
        <v>642</v>
      </c>
      <c r="BM244" s="197" t="s">
        <v>7018</v>
      </c>
    </row>
    <row r="245" spans="1:65" s="2" customFormat="1" ht="24.2" customHeight="1">
      <c r="A245" s="38"/>
      <c r="B245" s="39"/>
      <c r="C245" s="186" t="s">
        <v>1861</v>
      </c>
      <c r="D245" s="186" t="s">
        <v>533</v>
      </c>
      <c r="E245" s="187" t="s">
        <v>7019</v>
      </c>
      <c r="F245" s="188" t="s">
        <v>7020</v>
      </c>
      <c r="G245" s="189" t="s">
        <v>651</v>
      </c>
      <c r="H245" s="190">
        <v>2</v>
      </c>
      <c r="I245" s="191"/>
      <c r="J245" s="192">
        <f t="shared" si="70"/>
        <v>0</v>
      </c>
      <c r="K245" s="188" t="s">
        <v>19</v>
      </c>
      <c r="L245" s="43"/>
      <c r="M245" s="193" t="s">
        <v>19</v>
      </c>
      <c r="N245" s="194" t="s">
        <v>44</v>
      </c>
      <c r="O245" s="68"/>
      <c r="P245" s="195">
        <f t="shared" si="71"/>
        <v>0</v>
      </c>
      <c r="Q245" s="195">
        <v>0</v>
      </c>
      <c r="R245" s="195">
        <f t="shared" si="72"/>
        <v>0</v>
      </c>
      <c r="S245" s="195">
        <v>0</v>
      </c>
      <c r="T245" s="196">
        <f t="shared" si="73"/>
        <v>0</v>
      </c>
      <c r="U245" s="38"/>
      <c r="V245" s="38"/>
      <c r="W245" s="38"/>
      <c r="X245" s="38"/>
      <c r="Y245" s="38"/>
      <c r="Z245" s="38"/>
      <c r="AA245" s="38"/>
      <c r="AB245" s="38"/>
      <c r="AC245" s="38"/>
      <c r="AD245" s="38"/>
      <c r="AE245" s="38"/>
      <c r="AR245" s="197" t="s">
        <v>642</v>
      </c>
      <c r="AT245" s="197" t="s">
        <v>533</v>
      </c>
      <c r="AU245" s="197" t="s">
        <v>85</v>
      </c>
      <c r="AY245" s="21" t="s">
        <v>525</v>
      </c>
      <c r="BE245" s="198">
        <f t="shared" si="74"/>
        <v>0</v>
      </c>
      <c r="BF245" s="198">
        <f t="shared" si="75"/>
        <v>0</v>
      </c>
      <c r="BG245" s="198">
        <f t="shared" si="76"/>
        <v>0</v>
      </c>
      <c r="BH245" s="198">
        <f t="shared" si="77"/>
        <v>0</v>
      </c>
      <c r="BI245" s="198">
        <f t="shared" si="78"/>
        <v>0</v>
      </c>
      <c r="BJ245" s="21" t="s">
        <v>85</v>
      </c>
      <c r="BK245" s="198">
        <f t="shared" si="79"/>
        <v>0</v>
      </c>
      <c r="BL245" s="21" t="s">
        <v>642</v>
      </c>
      <c r="BM245" s="197" t="s">
        <v>7021</v>
      </c>
    </row>
    <row r="246" spans="1:65" s="2" customFormat="1" ht="24.2" customHeight="1">
      <c r="A246" s="38"/>
      <c r="B246" s="39"/>
      <c r="C246" s="186" t="s">
        <v>1866</v>
      </c>
      <c r="D246" s="186" t="s">
        <v>533</v>
      </c>
      <c r="E246" s="187" t="s">
        <v>7022</v>
      </c>
      <c r="F246" s="188" t="s">
        <v>7005</v>
      </c>
      <c r="G246" s="189" t="s">
        <v>651</v>
      </c>
      <c r="H246" s="190">
        <v>2</v>
      </c>
      <c r="I246" s="191"/>
      <c r="J246" s="192">
        <f t="shared" si="70"/>
        <v>0</v>
      </c>
      <c r="K246" s="188" t="s">
        <v>19</v>
      </c>
      <c r="L246" s="43"/>
      <c r="M246" s="193" t="s">
        <v>19</v>
      </c>
      <c r="N246" s="194" t="s">
        <v>44</v>
      </c>
      <c r="O246" s="68"/>
      <c r="P246" s="195">
        <f t="shared" si="71"/>
        <v>0</v>
      </c>
      <c r="Q246" s="195">
        <v>0</v>
      </c>
      <c r="R246" s="195">
        <f t="shared" si="72"/>
        <v>0</v>
      </c>
      <c r="S246" s="195">
        <v>0</v>
      </c>
      <c r="T246" s="196">
        <f t="shared" si="73"/>
        <v>0</v>
      </c>
      <c r="U246" s="38"/>
      <c r="V246" s="38"/>
      <c r="W246" s="38"/>
      <c r="X246" s="38"/>
      <c r="Y246" s="38"/>
      <c r="Z246" s="38"/>
      <c r="AA246" s="38"/>
      <c r="AB246" s="38"/>
      <c r="AC246" s="38"/>
      <c r="AD246" s="38"/>
      <c r="AE246" s="38"/>
      <c r="AR246" s="197" t="s">
        <v>642</v>
      </c>
      <c r="AT246" s="197" t="s">
        <v>533</v>
      </c>
      <c r="AU246" s="197" t="s">
        <v>85</v>
      </c>
      <c r="AY246" s="21" t="s">
        <v>525</v>
      </c>
      <c r="BE246" s="198">
        <f t="shared" si="74"/>
        <v>0</v>
      </c>
      <c r="BF246" s="198">
        <f t="shared" si="75"/>
        <v>0</v>
      </c>
      <c r="BG246" s="198">
        <f t="shared" si="76"/>
        <v>0</v>
      </c>
      <c r="BH246" s="198">
        <f t="shared" si="77"/>
        <v>0</v>
      </c>
      <c r="BI246" s="198">
        <f t="shared" si="78"/>
        <v>0</v>
      </c>
      <c r="BJ246" s="21" t="s">
        <v>85</v>
      </c>
      <c r="BK246" s="198">
        <f t="shared" si="79"/>
        <v>0</v>
      </c>
      <c r="BL246" s="21" t="s">
        <v>642</v>
      </c>
      <c r="BM246" s="197" t="s">
        <v>7023</v>
      </c>
    </row>
    <row r="247" spans="1:65" s="2" customFormat="1" ht="16.5" customHeight="1">
      <c r="A247" s="38"/>
      <c r="B247" s="39"/>
      <c r="C247" s="186" t="s">
        <v>1938</v>
      </c>
      <c r="D247" s="186" t="s">
        <v>533</v>
      </c>
      <c r="E247" s="187" t="s">
        <v>7024</v>
      </c>
      <c r="F247" s="188" t="s">
        <v>7025</v>
      </c>
      <c r="G247" s="189" t="s">
        <v>132</v>
      </c>
      <c r="H247" s="190">
        <v>69</v>
      </c>
      <c r="I247" s="191"/>
      <c r="J247" s="192">
        <f t="shared" si="70"/>
        <v>0</v>
      </c>
      <c r="K247" s="188" t="s">
        <v>19</v>
      </c>
      <c r="L247" s="43"/>
      <c r="M247" s="193" t="s">
        <v>19</v>
      </c>
      <c r="N247" s="194" t="s">
        <v>44</v>
      </c>
      <c r="O247" s="68"/>
      <c r="P247" s="195">
        <f t="shared" si="71"/>
        <v>0</v>
      </c>
      <c r="Q247" s="195">
        <v>0</v>
      </c>
      <c r="R247" s="195">
        <f t="shared" si="72"/>
        <v>0</v>
      </c>
      <c r="S247" s="195">
        <v>0</v>
      </c>
      <c r="T247" s="196">
        <f t="shared" si="73"/>
        <v>0</v>
      </c>
      <c r="U247" s="38"/>
      <c r="V247" s="38"/>
      <c r="W247" s="38"/>
      <c r="X247" s="38"/>
      <c r="Y247" s="38"/>
      <c r="Z247" s="38"/>
      <c r="AA247" s="38"/>
      <c r="AB247" s="38"/>
      <c r="AC247" s="38"/>
      <c r="AD247" s="38"/>
      <c r="AE247" s="38"/>
      <c r="AR247" s="197" t="s">
        <v>642</v>
      </c>
      <c r="AT247" s="197" t="s">
        <v>533</v>
      </c>
      <c r="AU247" s="197" t="s">
        <v>85</v>
      </c>
      <c r="AY247" s="21" t="s">
        <v>525</v>
      </c>
      <c r="BE247" s="198">
        <f t="shared" si="74"/>
        <v>0</v>
      </c>
      <c r="BF247" s="198">
        <f t="shared" si="75"/>
        <v>0</v>
      </c>
      <c r="BG247" s="198">
        <f t="shared" si="76"/>
        <v>0</v>
      </c>
      <c r="BH247" s="198">
        <f t="shared" si="77"/>
        <v>0</v>
      </c>
      <c r="BI247" s="198">
        <f t="shared" si="78"/>
        <v>0</v>
      </c>
      <c r="BJ247" s="21" t="s">
        <v>85</v>
      </c>
      <c r="BK247" s="198">
        <f t="shared" si="79"/>
        <v>0</v>
      </c>
      <c r="BL247" s="21" t="s">
        <v>642</v>
      </c>
      <c r="BM247" s="197" t="s">
        <v>7026</v>
      </c>
    </row>
    <row r="248" spans="1:65" s="2" customFormat="1" ht="24.2" customHeight="1">
      <c r="A248" s="38"/>
      <c r="B248" s="39"/>
      <c r="C248" s="186" t="s">
        <v>2195</v>
      </c>
      <c r="D248" s="186" t="s">
        <v>533</v>
      </c>
      <c r="E248" s="187" t="s">
        <v>7027</v>
      </c>
      <c r="F248" s="188" t="s">
        <v>7028</v>
      </c>
      <c r="G248" s="189" t="s">
        <v>132</v>
      </c>
      <c r="H248" s="190">
        <v>5</v>
      </c>
      <c r="I248" s="191"/>
      <c r="J248" s="192">
        <f t="shared" si="70"/>
        <v>0</v>
      </c>
      <c r="K248" s="188" t="s">
        <v>19</v>
      </c>
      <c r="L248" s="43"/>
      <c r="M248" s="193" t="s">
        <v>19</v>
      </c>
      <c r="N248" s="194" t="s">
        <v>44</v>
      </c>
      <c r="O248" s="68"/>
      <c r="P248" s="195">
        <f t="shared" si="71"/>
        <v>0</v>
      </c>
      <c r="Q248" s="195">
        <v>0</v>
      </c>
      <c r="R248" s="195">
        <f t="shared" si="72"/>
        <v>0</v>
      </c>
      <c r="S248" s="195">
        <v>0</v>
      </c>
      <c r="T248" s="196">
        <f t="shared" si="73"/>
        <v>0</v>
      </c>
      <c r="U248" s="38"/>
      <c r="V248" s="38"/>
      <c r="W248" s="38"/>
      <c r="X248" s="38"/>
      <c r="Y248" s="38"/>
      <c r="Z248" s="38"/>
      <c r="AA248" s="38"/>
      <c r="AB248" s="38"/>
      <c r="AC248" s="38"/>
      <c r="AD248" s="38"/>
      <c r="AE248" s="38"/>
      <c r="AR248" s="197" t="s">
        <v>642</v>
      </c>
      <c r="AT248" s="197" t="s">
        <v>533</v>
      </c>
      <c r="AU248" s="197" t="s">
        <v>85</v>
      </c>
      <c r="AY248" s="21" t="s">
        <v>525</v>
      </c>
      <c r="BE248" s="198">
        <f t="shared" si="74"/>
        <v>0</v>
      </c>
      <c r="BF248" s="198">
        <f t="shared" si="75"/>
        <v>0</v>
      </c>
      <c r="BG248" s="198">
        <f t="shared" si="76"/>
        <v>0</v>
      </c>
      <c r="BH248" s="198">
        <f t="shared" si="77"/>
        <v>0</v>
      </c>
      <c r="BI248" s="198">
        <f t="shared" si="78"/>
        <v>0</v>
      </c>
      <c r="BJ248" s="21" t="s">
        <v>85</v>
      </c>
      <c r="BK248" s="198">
        <f t="shared" si="79"/>
        <v>0</v>
      </c>
      <c r="BL248" s="21" t="s">
        <v>642</v>
      </c>
      <c r="BM248" s="197" t="s">
        <v>7029</v>
      </c>
    </row>
    <row r="249" spans="1:65" s="2" customFormat="1" ht="16.5" customHeight="1">
      <c r="A249" s="38"/>
      <c r="B249" s="39"/>
      <c r="C249" s="186" t="s">
        <v>2203</v>
      </c>
      <c r="D249" s="186" t="s">
        <v>533</v>
      </c>
      <c r="E249" s="187" t="s">
        <v>7030</v>
      </c>
      <c r="F249" s="188" t="s">
        <v>6748</v>
      </c>
      <c r="G249" s="189" t="s">
        <v>132</v>
      </c>
      <c r="H249" s="190">
        <v>98</v>
      </c>
      <c r="I249" s="191"/>
      <c r="J249" s="192">
        <f t="shared" si="70"/>
        <v>0</v>
      </c>
      <c r="K249" s="188" t="s">
        <v>19</v>
      </c>
      <c r="L249" s="43"/>
      <c r="M249" s="193" t="s">
        <v>19</v>
      </c>
      <c r="N249" s="194" t="s">
        <v>44</v>
      </c>
      <c r="O249" s="68"/>
      <c r="P249" s="195">
        <f t="shared" si="71"/>
        <v>0</v>
      </c>
      <c r="Q249" s="195">
        <v>0</v>
      </c>
      <c r="R249" s="195">
        <f t="shared" si="72"/>
        <v>0</v>
      </c>
      <c r="S249" s="195">
        <v>0</v>
      </c>
      <c r="T249" s="196">
        <f t="shared" si="73"/>
        <v>0</v>
      </c>
      <c r="U249" s="38"/>
      <c r="V249" s="38"/>
      <c r="W249" s="38"/>
      <c r="X249" s="38"/>
      <c r="Y249" s="38"/>
      <c r="Z249" s="38"/>
      <c r="AA249" s="38"/>
      <c r="AB249" s="38"/>
      <c r="AC249" s="38"/>
      <c r="AD249" s="38"/>
      <c r="AE249" s="38"/>
      <c r="AR249" s="197" t="s">
        <v>642</v>
      </c>
      <c r="AT249" s="197" t="s">
        <v>533</v>
      </c>
      <c r="AU249" s="197" t="s">
        <v>85</v>
      </c>
      <c r="AY249" s="21" t="s">
        <v>525</v>
      </c>
      <c r="BE249" s="198">
        <f t="shared" si="74"/>
        <v>0</v>
      </c>
      <c r="BF249" s="198">
        <f t="shared" si="75"/>
        <v>0</v>
      </c>
      <c r="BG249" s="198">
        <f t="shared" si="76"/>
        <v>0</v>
      </c>
      <c r="BH249" s="198">
        <f t="shared" si="77"/>
        <v>0</v>
      </c>
      <c r="BI249" s="198">
        <f t="shared" si="78"/>
        <v>0</v>
      </c>
      <c r="BJ249" s="21" t="s">
        <v>85</v>
      </c>
      <c r="BK249" s="198">
        <f t="shared" si="79"/>
        <v>0</v>
      </c>
      <c r="BL249" s="21" t="s">
        <v>642</v>
      </c>
      <c r="BM249" s="197" t="s">
        <v>7031</v>
      </c>
    </row>
    <row r="250" spans="1:65" s="12" customFormat="1" ht="22.9" customHeight="1">
      <c r="B250" s="170"/>
      <c r="C250" s="171"/>
      <c r="D250" s="172" t="s">
        <v>71</v>
      </c>
      <c r="E250" s="184" t="s">
        <v>7032</v>
      </c>
      <c r="F250" s="184" t="s">
        <v>7033</v>
      </c>
      <c r="G250" s="171"/>
      <c r="H250" s="171"/>
      <c r="I250" s="174"/>
      <c r="J250" s="185">
        <f>BK250</f>
        <v>0</v>
      </c>
      <c r="K250" s="171"/>
      <c r="L250" s="176"/>
      <c r="M250" s="177"/>
      <c r="N250" s="178"/>
      <c r="O250" s="178"/>
      <c r="P250" s="179">
        <f>SUM(P251:P256)</f>
        <v>0</v>
      </c>
      <c r="Q250" s="178"/>
      <c r="R250" s="179">
        <f>SUM(R251:R256)</f>
        <v>0</v>
      </c>
      <c r="S250" s="178"/>
      <c r="T250" s="180">
        <f>SUM(T251:T256)</f>
        <v>0</v>
      </c>
      <c r="AR250" s="181" t="s">
        <v>79</v>
      </c>
      <c r="AT250" s="182" t="s">
        <v>71</v>
      </c>
      <c r="AU250" s="182" t="s">
        <v>79</v>
      </c>
      <c r="AY250" s="181" t="s">
        <v>525</v>
      </c>
      <c r="BK250" s="183">
        <f>SUM(BK251:BK256)</f>
        <v>0</v>
      </c>
    </row>
    <row r="251" spans="1:65" s="2" customFormat="1" ht="24.2" customHeight="1">
      <c r="A251" s="38"/>
      <c r="B251" s="39"/>
      <c r="C251" s="186" t="s">
        <v>2209</v>
      </c>
      <c r="D251" s="186" t="s">
        <v>533</v>
      </c>
      <c r="E251" s="187" t="s">
        <v>7034</v>
      </c>
      <c r="F251" s="188" t="s">
        <v>7035</v>
      </c>
      <c r="G251" s="189" t="s">
        <v>651</v>
      </c>
      <c r="H251" s="190">
        <v>1</v>
      </c>
      <c r="I251" s="191"/>
      <c r="J251" s="192">
        <f t="shared" ref="J251:J256" si="80">ROUND(I251*H251,2)</f>
        <v>0</v>
      </c>
      <c r="K251" s="188" t="s">
        <v>19</v>
      </c>
      <c r="L251" s="43"/>
      <c r="M251" s="193" t="s">
        <v>19</v>
      </c>
      <c r="N251" s="194" t="s">
        <v>44</v>
      </c>
      <c r="O251" s="68"/>
      <c r="P251" s="195">
        <f t="shared" ref="P251:P256" si="81">O251*H251</f>
        <v>0</v>
      </c>
      <c r="Q251" s="195">
        <v>0</v>
      </c>
      <c r="R251" s="195">
        <f t="shared" ref="R251:R256" si="82">Q251*H251</f>
        <v>0</v>
      </c>
      <c r="S251" s="195">
        <v>0</v>
      </c>
      <c r="T251" s="196">
        <f t="shared" ref="T251:T256" si="83">S251*H251</f>
        <v>0</v>
      </c>
      <c r="U251" s="38"/>
      <c r="V251" s="38"/>
      <c r="W251" s="38"/>
      <c r="X251" s="38"/>
      <c r="Y251" s="38"/>
      <c r="Z251" s="38"/>
      <c r="AA251" s="38"/>
      <c r="AB251" s="38"/>
      <c r="AC251" s="38"/>
      <c r="AD251" s="38"/>
      <c r="AE251" s="38"/>
      <c r="AR251" s="197" t="s">
        <v>642</v>
      </c>
      <c r="AT251" s="197" t="s">
        <v>533</v>
      </c>
      <c r="AU251" s="197" t="s">
        <v>85</v>
      </c>
      <c r="AY251" s="21" t="s">
        <v>525</v>
      </c>
      <c r="BE251" s="198">
        <f t="shared" ref="BE251:BE256" si="84">IF(N251="základní",J251,0)</f>
        <v>0</v>
      </c>
      <c r="BF251" s="198">
        <f t="shared" ref="BF251:BF256" si="85">IF(N251="snížená",J251,0)</f>
        <v>0</v>
      </c>
      <c r="BG251" s="198">
        <f t="shared" ref="BG251:BG256" si="86">IF(N251="zákl. přenesená",J251,0)</f>
        <v>0</v>
      </c>
      <c r="BH251" s="198">
        <f t="shared" ref="BH251:BH256" si="87">IF(N251="sníž. přenesená",J251,0)</f>
        <v>0</v>
      </c>
      <c r="BI251" s="198">
        <f t="shared" ref="BI251:BI256" si="88">IF(N251="nulová",J251,0)</f>
        <v>0</v>
      </c>
      <c r="BJ251" s="21" t="s">
        <v>85</v>
      </c>
      <c r="BK251" s="198">
        <f t="shared" ref="BK251:BK256" si="89">ROUND(I251*H251,2)</f>
        <v>0</v>
      </c>
      <c r="BL251" s="21" t="s">
        <v>642</v>
      </c>
      <c r="BM251" s="197" t="s">
        <v>7036</v>
      </c>
    </row>
    <row r="252" spans="1:65" s="2" customFormat="1" ht="16.5" customHeight="1">
      <c r="A252" s="38"/>
      <c r="B252" s="39"/>
      <c r="C252" s="186" t="s">
        <v>2214</v>
      </c>
      <c r="D252" s="186" t="s">
        <v>533</v>
      </c>
      <c r="E252" s="187" t="s">
        <v>7037</v>
      </c>
      <c r="F252" s="188" t="s">
        <v>7038</v>
      </c>
      <c r="G252" s="189" t="s">
        <v>651</v>
      </c>
      <c r="H252" s="190">
        <v>1</v>
      </c>
      <c r="I252" s="191"/>
      <c r="J252" s="192">
        <f t="shared" si="80"/>
        <v>0</v>
      </c>
      <c r="K252" s="188" t="s">
        <v>19</v>
      </c>
      <c r="L252" s="43"/>
      <c r="M252" s="193" t="s">
        <v>19</v>
      </c>
      <c r="N252" s="194" t="s">
        <v>44</v>
      </c>
      <c r="O252" s="68"/>
      <c r="P252" s="195">
        <f t="shared" si="81"/>
        <v>0</v>
      </c>
      <c r="Q252" s="195">
        <v>0</v>
      </c>
      <c r="R252" s="195">
        <f t="shared" si="82"/>
        <v>0</v>
      </c>
      <c r="S252" s="195">
        <v>0</v>
      </c>
      <c r="T252" s="196">
        <f t="shared" si="83"/>
        <v>0</v>
      </c>
      <c r="U252" s="38"/>
      <c r="V252" s="38"/>
      <c r="W252" s="38"/>
      <c r="X252" s="38"/>
      <c r="Y252" s="38"/>
      <c r="Z252" s="38"/>
      <c r="AA252" s="38"/>
      <c r="AB252" s="38"/>
      <c r="AC252" s="38"/>
      <c r="AD252" s="38"/>
      <c r="AE252" s="38"/>
      <c r="AR252" s="197" t="s">
        <v>642</v>
      </c>
      <c r="AT252" s="197" t="s">
        <v>533</v>
      </c>
      <c r="AU252" s="197" t="s">
        <v>85</v>
      </c>
      <c r="AY252" s="21" t="s">
        <v>525</v>
      </c>
      <c r="BE252" s="198">
        <f t="shared" si="84"/>
        <v>0</v>
      </c>
      <c r="BF252" s="198">
        <f t="shared" si="85"/>
        <v>0</v>
      </c>
      <c r="BG252" s="198">
        <f t="shared" si="86"/>
        <v>0</v>
      </c>
      <c r="BH252" s="198">
        <f t="shared" si="87"/>
        <v>0</v>
      </c>
      <c r="BI252" s="198">
        <f t="shared" si="88"/>
        <v>0</v>
      </c>
      <c r="BJ252" s="21" t="s">
        <v>85</v>
      </c>
      <c r="BK252" s="198">
        <f t="shared" si="89"/>
        <v>0</v>
      </c>
      <c r="BL252" s="21" t="s">
        <v>642</v>
      </c>
      <c r="BM252" s="197" t="s">
        <v>7039</v>
      </c>
    </row>
    <row r="253" spans="1:65" s="2" customFormat="1" ht="24.2" customHeight="1">
      <c r="A253" s="38"/>
      <c r="B253" s="39"/>
      <c r="C253" s="186" t="s">
        <v>2219</v>
      </c>
      <c r="D253" s="186" t="s">
        <v>533</v>
      </c>
      <c r="E253" s="187" t="s">
        <v>7040</v>
      </c>
      <c r="F253" s="188" t="s">
        <v>7041</v>
      </c>
      <c r="G253" s="189" t="s">
        <v>651</v>
      </c>
      <c r="H253" s="190">
        <v>1</v>
      </c>
      <c r="I253" s="191"/>
      <c r="J253" s="192">
        <f t="shared" si="80"/>
        <v>0</v>
      </c>
      <c r="K253" s="188" t="s">
        <v>19</v>
      </c>
      <c r="L253" s="43"/>
      <c r="M253" s="193" t="s">
        <v>19</v>
      </c>
      <c r="N253" s="194" t="s">
        <v>44</v>
      </c>
      <c r="O253" s="68"/>
      <c r="P253" s="195">
        <f t="shared" si="81"/>
        <v>0</v>
      </c>
      <c r="Q253" s="195">
        <v>0</v>
      </c>
      <c r="R253" s="195">
        <f t="shared" si="82"/>
        <v>0</v>
      </c>
      <c r="S253" s="195">
        <v>0</v>
      </c>
      <c r="T253" s="196">
        <f t="shared" si="83"/>
        <v>0</v>
      </c>
      <c r="U253" s="38"/>
      <c r="V253" s="38"/>
      <c r="W253" s="38"/>
      <c r="X253" s="38"/>
      <c r="Y253" s="38"/>
      <c r="Z253" s="38"/>
      <c r="AA253" s="38"/>
      <c r="AB253" s="38"/>
      <c r="AC253" s="38"/>
      <c r="AD253" s="38"/>
      <c r="AE253" s="38"/>
      <c r="AR253" s="197" t="s">
        <v>642</v>
      </c>
      <c r="AT253" s="197" t="s">
        <v>533</v>
      </c>
      <c r="AU253" s="197" t="s">
        <v>85</v>
      </c>
      <c r="AY253" s="21" t="s">
        <v>525</v>
      </c>
      <c r="BE253" s="198">
        <f t="shared" si="84"/>
        <v>0</v>
      </c>
      <c r="BF253" s="198">
        <f t="shared" si="85"/>
        <v>0</v>
      </c>
      <c r="BG253" s="198">
        <f t="shared" si="86"/>
        <v>0</v>
      </c>
      <c r="BH253" s="198">
        <f t="shared" si="87"/>
        <v>0</v>
      </c>
      <c r="BI253" s="198">
        <f t="shared" si="88"/>
        <v>0</v>
      </c>
      <c r="BJ253" s="21" t="s">
        <v>85</v>
      </c>
      <c r="BK253" s="198">
        <f t="shared" si="89"/>
        <v>0</v>
      </c>
      <c r="BL253" s="21" t="s">
        <v>642</v>
      </c>
      <c r="BM253" s="197" t="s">
        <v>7042</v>
      </c>
    </row>
    <row r="254" spans="1:65" s="2" customFormat="1" ht="24.2" customHeight="1">
      <c r="A254" s="38"/>
      <c r="B254" s="39"/>
      <c r="C254" s="186" t="s">
        <v>2226</v>
      </c>
      <c r="D254" s="186" t="s">
        <v>533</v>
      </c>
      <c r="E254" s="187" t="s">
        <v>7043</v>
      </c>
      <c r="F254" s="188" t="s">
        <v>7044</v>
      </c>
      <c r="G254" s="189" t="s">
        <v>651</v>
      </c>
      <c r="H254" s="190">
        <v>1</v>
      </c>
      <c r="I254" s="191"/>
      <c r="J254" s="192">
        <f t="shared" si="80"/>
        <v>0</v>
      </c>
      <c r="K254" s="188" t="s">
        <v>19</v>
      </c>
      <c r="L254" s="43"/>
      <c r="M254" s="193" t="s">
        <v>19</v>
      </c>
      <c r="N254" s="194" t="s">
        <v>44</v>
      </c>
      <c r="O254" s="68"/>
      <c r="P254" s="195">
        <f t="shared" si="81"/>
        <v>0</v>
      </c>
      <c r="Q254" s="195">
        <v>0</v>
      </c>
      <c r="R254" s="195">
        <f t="shared" si="82"/>
        <v>0</v>
      </c>
      <c r="S254" s="195">
        <v>0</v>
      </c>
      <c r="T254" s="196">
        <f t="shared" si="83"/>
        <v>0</v>
      </c>
      <c r="U254" s="38"/>
      <c r="V254" s="38"/>
      <c r="W254" s="38"/>
      <c r="X254" s="38"/>
      <c r="Y254" s="38"/>
      <c r="Z254" s="38"/>
      <c r="AA254" s="38"/>
      <c r="AB254" s="38"/>
      <c r="AC254" s="38"/>
      <c r="AD254" s="38"/>
      <c r="AE254" s="38"/>
      <c r="AR254" s="197" t="s">
        <v>642</v>
      </c>
      <c r="AT254" s="197" t="s">
        <v>533</v>
      </c>
      <c r="AU254" s="197" t="s">
        <v>85</v>
      </c>
      <c r="AY254" s="21" t="s">
        <v>525</v>
      </c>
      <c r="BE254" s="198">
        <f t="shared" si="84"/>
        <v>0</v>
      </c>
      <c r="BF254" s="198">
        <f t="shared" si="85"/>
        <v>0</v>
      </c>
      <c r="BG254" s="198">
        <f t="shared" si="86"/>
        <v>0</v>
      </c>
      <c r="BH254" s="198">
        <f t="shared" si="87"/>
        <v>0</v>
      </c>
      <c r="BI254" s="198">
        <f t="shared" si="88"/>
        <v>0</v>
      </c>
      <c r="BJ254" s="21" t="s">
        <v>85</v>
      </c>
      <c r="BK254" s="198">
        <f t="shared" si="89"/>
        <v>0</v>
      </c>
      <c r="BL254" s="21" t="s">
        <v>642</v>
      </c>
      <c r="BM254" s="197" t="s">
        <v>7045</v>
      </c>
    </row>
    <row r="255" spans="1:65" s="2" customFormat="1" ht="16.5" customHeight="1">
      <c r="A255" s="38"/>
      <c r="B255" s="39"/>
      <c r="C255" s="186" t="s">
        <v>2231</v>
      </c>
      <c r="D255" s="186" t="s">
        <v>533</v>
      </c>
      <c r="E255" s="187" t="s">
        <v>7046</v>
      </c>
      <c r="F255" s="188" t="s">
        <v>7025</v>
      </c>
      <c r="G255" s="189" t="s">
        <v>132</v>
      </c>
      <c r="H255" s="190">
        <v>36</v>
      </c>
      <c r="I255" s="191"/>
      <c r="J255" s="192">
        <f t="shared" si="80"/>
        <v>0</v>
      </c>
      <c r="K255" s="188" t="s">
        <v>19</v>
      </c>
      <c r="L255" s="43"/>
      <c r="M255" s="193" t="s">
        <v>19</v>
      </c>
      <c r="N255" s="194" t="s">
        <v>44</v>
      </c>
      <c r="O255" s="68"/>
      <c r="P255" s="195">
        <f t="shared" si="81"/>
        <v>0</v>
      </c>
      <c r="Q255" s="195">
        <v>0</v>
      </c>
      <c r="R255" s="195">
        <f t="shared" si="82"/>
        <v>0</v>
      </c>
      <c r="S255" s="195">
        <v>0</v>
      </c>
      <c r="T255" s="196">
        <f t="shared" si="83"/>
        <v>0</v>
      </c>
      <c r="U255" s="38"/>
      <c r="V255" s="38"/>
      <c r="W255" s="38"/>
      <c r="X255" s="38"/>
      <c r="Y255" s="38"/>
      <c r="Z255" s="38"/>
      <c r="AA255" s="38"/>
      <c r="AB255" s="38"/>
      <c r="AC255" s="38"/>
      <c r="AD255" s="38"/>
      <c r="AE255" s="38"/>
      <c r="AR255" s="197" t="s">
        <v>642</v>
      </c>
      <c r="AT255" s="197" t="s">
        <v>533</v>
      </c>
      <c r="AU255" s="197" t="s">
        <v>85</v>
      </c>
      <c r="AY255" s="21" t="s">
        <v>525</v>
      </c>
      <c r="BE255" s="198">
        <f t="shared" si="84"/>
        <v>0</v>
      </c>
      <c r="BF255" s="198">
        <f t="shared" si="85"/>
        <v>0</v>
      </c>
      <c r="BG255" s="198">
        <f t="shared" si="86"/>
        <v>0</v>
      </c>
      <c r="BH255" s="198">
        <f t="shared" si="87"/>
        <v>0</v>
      </c>
      <c r="BI255" s="198">
        <f t="shared" si="88"/>
        <v>0</v>
      </c>
      <c r="BJ255" s="21" t="s">
        <v>85</v>
      </c>
      <c r="BK255" s="198">
        <f t="shared" si="89"/>
        <v>0</v>
      </c>
      <c r="BL255" s="21" t="s">
        <v>642</v>
      </c>
      <c r="BM255" s="197" t="s">
        <v>7047</v>
      </c>
    </row>
    <row r="256" spans="1:65" s="2" customFormat="1" ht="16.5" customHeight="1">
      <c r="A256" s="38"/>
      <c r="B256" s="39"/>
      <c r="C256" s="186" t="s">
        <v>2236</v>
      </c>
      <c r="D256" s="186" t="s">
        <v>533</v>
      </c>
      <c r="E256" s="187" t="s">
        <v>7048</v>
      </c>
      <c r="F256" s="188" t="s">
        <v>6748</v>
      </c>
      <c r="G256" s="189" t="s">
        <v>132</v>
      </c>
      <c r="H256" s="190">
        <v>48</v>
      </c>
      <c r="I256" s="191"/>
      <c r="J256" s="192">
        <f t="shared" si="80"/>
        <v>0</v>
      </c>
      <c r="K256" s="188" t="s">
        <v>19</v>
      </c>
      <c r="L256" s="43"/>
      <c r="M256" s="193" t="s">
        <v>19</v>
      </c>
      <c r="N256" s="194" t="s">
        <v>44</v>
      </c>
      <c r="O256" s="68"/>
      <c r="P256" s="195">
        <f t="shared" si="81"/>
        <v>0</v>
      </c>
      <c r="Q256" s="195">
        <v>0</v>
      </c>
      <c r="R256" s="195">
        <f t="shared" si="82"/>
        <v>0</v>
      </c>
      <c r="S256" s="195">
        <v>0</v>
      </c>
      <c r="T256" s="196">
        <f t="shared" si="83"/>
        <v>0</v>
      </c>
      <c r="U256" s="38"/>
      <c r="V256" s="38"/>
      <c r="W256" s="38"/>
      <c r="X256" s="38"/>
      <c r="Y256" s="38"/>
      <c r="Z256" s="38"/>
      <c r="AA256" s="38"/>
      <c r="AB256" s="38"/>
      <c r="AC256" s="38"/>
      <c r="AD256" s="38"/>
      <c r="AE256" s="38"/>
      <c r="AR256" s="197" t="s">
        <v>642</v>
      </c>
      <c r="AT256" s="197" t="s">
        <v>533</v>
      </c>
      <c r="AU256" s="197" t="s">
        <v>85</v>
      </c>
      <c r="AY256" s="21" t="s">
        <v>525</v>
      </c>
      <c r="BE256" s="198">
        <f t="shared" si="84"/>
        <v>0</v>
      </c>
      <c r="BF256" s="198">
        <f t="shared" si="85"/>
        <v>0</v>
      </c>
      <c r="BG256" s="198">
        <f t="shared" si="86"/>
        <v>0</v>
      </c>
      <c r="BH256" s="198">
        <f t="shared" si="87"/>
        <v>0</v>
      </c>
      <c r="BI256" s="198">
        <f t="shared" si="88"/>
        <v>0</v>
      </c>
      <c r="BJ256" s="21" t="s">
        <v>85</v>
      </c>
      <c r="BK256" s="198">
        <f t="shared" si="89"/>
        <v>0</v>
      </c>
      <c r="BL256" s="21" t="s">
        <v>642</v>
      </c>
      <c r="BM256" s="197" t="s">
        <v>7049</v>
      </c>
    </row>
    <row r="257" spans="1:65" s="12" customFormat="1" ht="22.9" customHeight="1">
      <c r="B257" s="170"/>
      <c r="C257" s="171"/>
      <c r="D257" s="172" t="s">
        <v>71</v>
      </c>
      <c r="E257" s="184" t="s">
        <v>7050</v>
      </c>
      <c r="F257" s="184" t="s">
        <v>7051</v>
      </c>
      <c r="G257" s="171"/>
      <c r="H257" s="171"/>
      <c r="I257" s="174"/>
      <c r="J257" s="185">
        <f>BK257</f>
        <v>0</v>
      </c>
      <c r="K257" s="171"/>
      <c r="L257" s="176"/>
      <c r="M257" s="177"/>
      <c r="N257" s="178"/>
      <c r="O257" s="178"/>
      <c r="P257" s="179">
        <f>SUM(P258:P263)</f>
        <v>0</v>
      </c>
      <c r="Q257" s="178"/>
      <c r="R257" s="179">
        <f>SUM(R258:R263)</f>
        <v>0</v>
      </c>
      <c r="S257" s="178"/>
      <c r="T257" s="180">
        <f>SUM(T258:T263)</f>
        <v>0</v>
      </c>
      <c r="AR257" s="181" t="s">
        <v>79</v>
      </c>
      <c r="AT257" s="182" t="s">
        <v>71</v>
      </c>
      <c r="AU257" s="182" t="s">
        <v>79</v>
      </c>
      <c r="AY257" s="181" t="s">
        <v>525</v>
      </c>
      <c r="BK257" s="183">
        <f>SUM(BK258:BK263)</f>
        <v>0</v>
      </c>
    </row>
    <row r="258" spans="1:65" s="2" customFormat="1" ht="24.2" customHeight="1">
      <c r="A258" s="38"/>
      <c r="B258" s="39"/>
      <c r="C258" s="186" t="s">
        <v>2242</v>
      </c>
      <c r="D258" s="186" t="s">
        <v>533</v>
      </c>
      <c r="E258" s="187" t="s">
        <v>7052</v>
      </c>
      <c r="F258" s="188" t="s">
        <v>7053</v>
      </c>
      <c r="G258" s="189" t="s">
        <v>651</v>
      </c>
      <c r="H258" s="190">
        <v>1</v>
      </c>
      <c r="I258" s="191"/>
      <c r="J258" s="192">
        <f t="shared" ref="J258:J263" si="90">ROUND(I258*H258,2)</f>
        <v>0</v>
      </c>
      <c r="K258" s="188" t="s">
        <v>19</v>
      </c>
      <c r="L258" s="43"/>
      <c r="M258" s="193" t="s">
        <v>19</v>
      </c>
      <c r="N258" s="194" t="s">
        <v>44</v>
      </c>
      <c r="O258" s="68"/>
      <c r="P258" s="195">
        <f t="shared" ref="P258:P263" si="91">O258*H258</f>
        <v>0</v>
      </c>
      <c r="Q258" s="195">
        <v>0</v>
      </c>
      <c r="R258" s="195">
        <f t="shared" ref="R258:R263" si="92">Q258*H258</f>
        <v>0</v>
      </c>
      <c r="S258" s="195">
        <v>0</v>
      </c>
      <c r="T258" s="196">
        <f t="shared" ref="T258:T263" si="93">S258*H258</f>
        <v>0</v>
      </c>
      <c r="U258" s="38"/>
      <c r="V258" s="38"/>
      <c r="W258" s="38"/>
      <c r="X258" s="38"/>
      <c r="Y258" s="38"/>
      <c r="Z258" s="38"/>
      <c r="AA258" s="38"/>
      <c r="AB258" s="38"/>
      <c r="AC258" s="38"/>
      <c r="AD258" s="38"/>
      <c r="AE258" s="38"/>
      <c r="AR258" s="197" t="s">
        <v>642</v>
      </c>
      <c r="AT258" s="197" t="s">
        <v>533</v>
      </c>
      <c r="AU258" s="197" t="s">
        <v>85</v>
      </c>
      <c r="AY258" s="21" t="s">
        <v>525</v>
      </c>
      <c r="BE258" s="198">
        <f t="shared" ref="BE258:BE263" si="94">IF(N258="základní",J258,0)</f>
        <v>0</v>
      </c>
      <c r="BF258" s="198">
        <f t="shared" ref="BF258:BF263" si="95">IF(N258="snížená",J258,0)</f>
        <v>0</v>
      </c>
      <c r="BG258" s="198">
        <f t="shared" ref="BG258:BG263" si="96">IF(N258="zákl. přenesená",J258,0)</f>
        <v>0</v>
      </c>
      <c r="BH258" s="198">
        <f t="shared" ref="BH258:BH263" si="97">IF(N258="sníž. přenesená",J258,0)</f>
        <v>0</v>
      </c>
      <c r="BI258" s="198">
        <f t="shared" ref="BI258:BI263" si="98">IF(N258="nulová",J258,0)</f>
        <v>0</v>
      </c>
      <c r="BJ258" s="21" t="s">
        <v>85</v>
      </c>
      <c r="BK258" s="198">
        <f t="shared" ref="BK258:BK263" si="99">ROUND(I258*H258,2)</f>
        <v>0</v>
      </c>
      <c r="BL258" s="21" t="s">
        <v>642</v>
      </c>
      <c r="BM258" s="197" t="s">
        <v>7054</v>
      </c>
    </row>
    <row r="259" spans="1:65" s="2" customFormat="1" ht="16.5" customHeight="1">
      <c r="A259" s="38"/>
      <c r="B259" s="39"/>
      <c r="C259" s="186" t="s">
        <v>2249</v>
      </c>
      <c r="D259" s="186" t="s">
        <v>533</v>
      </c>
      <c r="E259" s="187" t="s">
        <v>7055</v>
      </c>
      <c r="F259" s="188" t="s">
        <v>7056</v>
      </c>
      <c r="G259" s="189" t="s">
        <v>651</v>
      </c>
      <c r="H259" s="190">
        <v>1</v>
      </c>
      <c r="I259" s="191"/>
      <c r="J259" s="192">
        <f t="shared" si="90"/>
        <v>0</v>
      </c>
      <c r="K259" s="188" t="s">
        <v>19</v>
      </c>
      <c r="L259" s="43"/>
      <c r="M259" s="193" t="s">
        <v>19</v>
      </c>
      <c r="N259" s="194" t="s">
        <v>44</v>
      </c>
      <c r="O259" s="68"/>
      <c r="P259" s="195">
        <f t="shared" si="91"/>
        <v>0</v>
      </c>
      <c r="Q259" s="195">
        <v>0</v>
      </c>
      <c r="R259" s="195">
        <f t="shared" si="92"/>
        <v>0</v>
      </c>
      <c r="S259" s="195">
        <v>0</v>
      </c>
      <c r="T259" s="196">
        <f t="shared" si="93"/>
        <v>0</v>
      </c>
      <c r="U259" s="38"/>
      <c r="V259" s="38"/>
      <c r="W259" s="38"/>
      <c r="X259" s="38"/>
      <c r="Y259" s="38"/>
      <c r="Z259" s="38"/>
      <c r="AA259" s="38"/>
      <c r="AB259" s="38"/>
      <c r="AC259" s="38"/>
      <c r="AD259" s="38"/>
      <c r="AE259" s="38"/>
      <c r="AR259" s="197" t="s">
        <v>642</v>
      </c>
      <c r="AT259" s="197" t="s">
        <v>533</v>
      </c>
      <c r="AU259" s="197" t="s">
        <v>85</v>
      </c>
      <c r="AY259" s="21" t="s">
        <v>525</v>
      </c>
      <c r="BE259" s="198">
        <f t="shared" si="94"/>
        <v>0</v>
      </c>
      <c r="BF259" s="198">
        <f t="shared" si="95"/>
        <v>0</v>
      </c>
      <c r="BG259" s="198">
        <f t="shared" si="96"/>
        <v>0</v>
      </c>
      <c r="BH259" s="198">
        <f t="shared" si="97"/>
        <v>0</v>
      </c>
      <c r="BI259" s="198">
        <f t="shared" si="98"/>
        <v>0</v>
      </c>
      <c r="BJ259" s="21" t="s">
        <v>85</v>
      </c>
      <c r="BK259" s="198">
        <f t="shared" si="99"/>
        <v>0</v>
      </c>
      <c r="BL259" s="21" t="s">
        <v>642</v>
      </c>
      <c r="BM259" s="197" t="s">
        <v>7057</v>
      </c>
    </row>
    <row r="260" spans="1:65" s="2" customFormat="1" ht="24.2" customHeight="1">
      <c r="A260" s="38"/>
      <c r="B260" s="39"/>
      <c r="C260" s="186" t="s">
        <v>2254</v>
      </c>
      <c r="D260" s="186" t="s">
        <v>533</v>
      </c>
      <c r="E260" s="187" t="s">
        <v>7058</v>
      </c>
      <c r="F260" s="188" t="s">
        <v>7059</v>
      </c>
      <c r="G260" s="189" t="s">
        <v>651</v>
      </c>
      <c r="H260" s="190">
        <v>3</v>
      </c>
      <c r="I260" s="191"/>
      <c r="J260" s="192">
        <f t="shared" si="90"/>
        <v>0</v>
      </c>
      <c r="K260" s="188" t="s">
        <v>19</v>
      </c>
      <c r="L260" s="43"/>
      <c r="M260" s="193" t="s">
        <v>19</v>
      </c>
      <c r="N260" s="194" t="s">
        <v>44</v>
      </c>
      <c r="O260" s="68"/>
      <c r="P260" s="195">
        <f t="shared" si="91"/>
        <v>0</v>
      </c>
      <c r="Q260" s="195">
        <v>0</v>
      </c>
      <c r="R260" s="195">
        <f t="shared" si="92"/>
        <v>0</v>
      </c>
      <c r="S260" s="195">
        <v>0</v>
      </c>
      <c r="T260" s="196">
        <f t="shared" si="93"/>
        <v>0</v>
      </c>
      <c r="U260" s="38"/>
      <c r="V260" s="38"/>
      <c r="W260" s="38"/>
      <c r="X260" s="38"/>
      <c r="Y260" s="38"/>
      <c r="Z260" s="38"/>
      <c r="AA260" s="38"/>
      <c r="AB260" s="38"/>
      <c r="AC260" s="38"/>
      <c r="AD260" s="38"/>
      <c r="AE260" s="38"/>
      <c r="AR260" s="197" t="s">
        <v>642</v>
      </c>
      <c r="AT260" s="197" t="s">
        <v>533</v>
      </c>
      <c r="AU260" s="197" t="s">
        <v>85</v>
      </c>
      <c r="AY260" s="21" t="s">
        <v>525</v>
      </c>
      <c r="BE260" s="198">
        <f t="shared" si="94"/>
        <v>0</v>
      </c>
      <c r="BF260" s="198">
        <f t="shared" si="95"/>
        <v>0</v>
      </c>
      <c r="BG260" s="198">
        <f t="shared" si="96"/>
        <v>0</v>
      </c>
      <c r="BH260" s="198">
        <f t="shared" si="97"/>
        <v>0</v>
      </c>
      <c r="BI260" s="198">
        <f t="shared" si="98"/>
        <v>0</v>
      </c>
      <c r="BJ260" s="21" t="s">
        <v>85</v>
      </c>
      <c r="BK260" s="198">
        <f t="shared" si="99"/>
        <v>0</v>
      </c>
      <c r="BL260" s="21" t="s">
        <v>642</v>
      </c>
      <c r="BM260" s="197" t="s">
        <v>7060</v>
      </c>
    </row>
    <row r="261" spans="1:65" s="2" customFormat="1" ht="24.2" customHeight="1">
      <c r="A261" s="38"/>
      <c r="B261" s="39"/>
      <c r="C261" s="186" t="s">
        <v>2261</v>
      </c>
      <c r="D261" s="186" t="s">
        <v>533</v>
      </c>
      <c r="E261" s="187" t="s">
        <v>7061</v>
      </c>
      <c r="F261" s="188" t="s">
        <v>7062</v>
      </c>
      <c r="G261" s="189" t="s">
        <v>651</v>
      </c>
      <c r="H261" s="190">
        <v>1</v>
      </c>
      <c r="I261" s="191"/>
      <c r="J261" s="192">
        <f t="shared" si="90"/>
        <v>0</v>
      </c>
      <c r="K261" s="188" t="s">
        <v>19</v>
      </c>
      <c r="L261" s="43"/>
      <c r="M261" s="193" t="s">
        <v>19</v>
      </c>
      <c r="N261" s="194" t="s">
        <v>44</v>
      </c>
      <c r="O261" s="68"/>
      <c r="P261" s="195">
        <f t="shared" si="91"/>
        <v>0</v>
      </c>
      <c r="Q261" s="195">
        <v>0</v>
      </c>
      <c r="R261" s="195">
        <f t="shared" si="92"/>
        <v>0</v>
      </c>
      <c r="S261" s="195">
        <v>0</v>
      </c>
      <c r="T261" s="196">
        <f t="shared" si="93"/>
        <v>0</v>
      </c>
      <c r="U261" s="38"/>
      <c r="V261" s="38"/>
      <c r="W261" s="38"/>
      <c r="X261" s="38"/>
      <c r="Y261" s="38"/>
      <c r="Z261" s="38"/>
      <c r="AA261" s="38"/>
      <c r="AB261" s="38"/>
      <c r="AC261" s="38"/>
      <c r="AD261" s="38"/>
      <c r="AE261" s="38"/>
      <c r="AR261" s="197" t="s">
        <v>642</v>
      </c>
      <c r="AT261" s="197" t="s">
        <v>533</v>
      </c>
      <c r="AU261" s="197" t="s">
        <v>85</v>
      </c>
      <c r="AY261" s="21" t="s">
        <v>525</v>
      </c>
      <c r="BE261" s="198">
        <f t="shared" si="94"/>
        <v>0</v>
      </c>
      <c r="BF261" s="198">
        <f t="shared" si="95"/>
        <v>0</v>
      </c>
      <c r="BG261" s="198">
        <f t="shared" si="96"/>
        <v>0</v>
      </c>
      <c r="BH261" s="198">
        <f t="shared" si="97"/>
        <v>0</v>
      </c>
      <c r="BI261" s="198">
        <f t="shared" si="98"/>
        <v>0</v>
      </c>
      <c r="BJ261" s="21" t="s">
        <v>85</v>
      </c>
      <c r="BK261" s="198">
        <f t="shared" si="99"/>
        <v>0</v>
      </c>
      <c r="BL261" s="21" t="s">
        <v>642</v>
      </c>
      <c r="BM261" s="197" t="s">
        <v>7063</v>
      </c>
    </row>
    <row r="262" spans="1:65" s="2" customFormat="1" ht="16.5" customHeight="1">
      <c r="A262" s="38"/>
      <c r="B262" s="39"/>
      <c r="C262" s="186" t="s">
        <v>2268</v>
      </c>
      <c r="D262" s="186" t="s">
        <v>533</v>
      </c>
      <c r="E262" s="187" t="s">
        <v>7064</v>
      </c>
      <c r="F262" s="188" t="s">
        <v>7025</v>
      </c>
      <c r="G262" s="189" t="s">
        <v>132</v>
      </c>
      <c r="H262" s="190">
        <v>24</v>
      </c>
      <c r="I262" s="191"/>
      <c r="J262" s="192">
        <f t="shared" si="90"/>
        <v>0</v>
      </c>
      <c r="K262" s="188" t="s">
        <v>19</v>
      </c>
      <c r="L262" s="43"/>
      <c r="M262" s="193" t="s">
        <v>19</v>
      </c>
      <c r="N262" s="194" t="s">
        <v>44</v>
      </c>
      <c r="O262" s="68"/>
      <c r="P262" s="195">
        <f t="shared" si="91"/>
        <v>0</v>
      </c>
      <c r="Q262" s="195">
        <v>0</v>
      </c>
      <c r="R262" s="195">
        <f t="shared" si="92"/>
        <v>0</v>
      </c>
      <c r="S262" s="195">
        <v>0</v>
      </c>
      <c r="T262" s="196">
        <f t="shared" si="93"/>
        <v>0</v>
      </c>
      <c r="U262" s="38"/>
      <c r="V262" s="38"/>
      <c r="W262" s="38"/>
      <c r="X262" s="38"/>
      <c r="Y262" s="38"/>
      <c r="Z262" s="38"/>
      <c r="AA262" s="38"/>
      <c r="AB262" s="38"/>
      <c r="AC262" s="38"/>
      <c r="AD262" s="38"/>
      <c r="AE262" s="38"/>
      <c r="AR262" s="197" t="s">
        <v>642</v>
      </c>
      <c r="AT262" s="197" t="s">
        <v>533</v>
      </c>
      <c r="AU262" s="197" t="s">
        <v>85</v>
      </c>
      <c r="AY262" s="21" t="s">
        <v>525</v>
      </c>
      <c r="BE262" s="198">
        <f t="shared" si="94"/>
        <v>0</v>
      </c>
      <c r="BF262" s="198">
        <f t="shared" si="95"/>
        <v>0</v>
      </c>
      <c r="BG262" s="198">
        <f t="shared" si="96"/>
        <v>0</v>
      </c>
      <c r="BH262" s="198">
        <f t="shared" si="97"/>
        <v>0</v>
      </c>
      <c r="BI262" s="198">
        <f t="shared" si="98"/>
        <v>0</v>
      </c>
      <c r="BJ262" s="21" t="s">
        <v>85</v>
      </c>
      <c r="BK262" s="198">
        <f t="shared" si="99"/>
        <v>0</v>
      </c>
      <c r="BL262" s="21" t="s">
        <v>642</v>
      </c>
      <c r="BM262" s="197" t="s">
        <v>7065</v>
      </c>
    </row>
    <row r="263" spans="1:65" s="2" customFormat="1" ht="16.5" customHeight="1">
      <c r="A263" s="38"/>
      <c r="B263" s="39"/>
      <c r="C263" s="186" t="s">
        <v>2284</v>
      </c>
      <c r="D263" s="186" t="s">
        <v>533</v>
      </c>
      <c r="E263" s="187" t="s">
        <v>7066</v>
      </c>
      <c r="F263" s="188" t="s">
        <v>6748</v>
      </c>
      <c r="G263" s="189" t="s">
        <v>132</v>
      </c>
      <c r="H263" s="190">
        <v>29</v>
      </c>
      <c r="I263" s="191"/>
      <c r="J263" s="192">
        <f t="shared" si="90"/>
        <v>0</v>
      </c>
      <c r="K263" s="188" t="s">
        <v>19</v>
      </c>
      <c r="L263" s="43"/>
      <c r="M263" s="193" t="s">
        <v>19</v>
      </c>
      <c r="N263" s="194" t="s">
        <v>44</v>
      </c>
      <c r="O263" s="68"/>
      <c r="P263" s="195">
        <f t="shared" si="91"/>
        <v>0</v>
      </c>
      <c r="Q263" s="195">
        <v>0</v>
      </c>
      <c r="R263" s="195">
        <f t="shared" si="92"/>
        <v>0</v>
      </c>
      <c r="S263" s="195">
        <v>0</v>
      </c>
      <c r="T263" s="196">
        <f t="shared" si="93"/>
        <v>0</v>
      </c>
      <c r="U263" s="38"/>
      <c r="V263" s="38"/>
      <c r="W263" s="38"/>
      <c r="X263" s="38"/>
      <c r="Y263" s="38"/>
      <c r="Z263" s="38"/>
      <c r="AA263" s="38"/>
      <c r="AB263" s="38"/>
      <c r="AC263" s="38"/>
      <c r="AD263" s="38"/>
      <c r="AE263" s="38"/>
      <c r="AR263" s="197" t="s">
        <v>642</v>
      </c>
      <c r="AT263" s="197" t="s">
        <v>533</v>
      </c>
      <c r="AU263" s="197" t="s">
        <v>85</v>
      </c>
      <c r="AY263" s="21" t="s">
        <v>525</v>
      </c>
      <c r="BE263" s="198">
        <f t="shared" si="94"/>
        <v>0</v>
      </c>
      <c r="BF263" s="198">
        <f t="shared" si="95"/>
        <v>0</v>
      </c>
      <c r="BG263" s="198">
        <f t="shared" si="96"/>
        <v>0</v>
      </c>
      <c r="BH263" s="198">
        <f t="shared" si="97"/>
        <v>0</v>
      </c>
      <c r="BI263" s="198">
        <f t="shared" si="98"/>
        <v>0</v>
      </c>
      <c r="BJ263" s="21" t="s">
        <v>85</v>
      </c>
      <c r="BK263" s="198">
        <f t="shared" si="99"/>
        <v>0</v>
      </c>
      <c r="BL263" s="21" t="s">
        <v>642</v>
      </c>
      <c r="BM263" s="197" t="s">
        <v>7067</v>
      </c>
    </row>
    <row r="264" spans="1:65" s="12" customFormat="1" ht="22.9" customHeight="1">
      <c r="B264" s="170"/>
      <c r="C264" s="171"/>
      <c r="D264" s="172" t="s">
        <v>71</v>
      </c>
      <c r="E264" s="184" t="s">
        <v>5852</v>
      </c>
      <c r="F264" s="184" t="s">
        <v>106</v>
      </c>
      <c r="G264" s="171"/>
      <c r="H264" s="171"/>
      <c r="I264" s="174"/>
      <c r="J264" s="185">
        <f>BK264</f>
        <v>0</v>
      </c>
      <c r="K264" s="171"/>
      <c r="L264" s="176"/>
      <c r="M264" s="177"/>
      <c r="N264" s="178"/>
      <c r="O264" s="178"/>
      <c r="P264" s="179">
        <f>SUM(P265:P270)</f>
        <v>0</v>
      </c>
      <c r="Q264" s="178"/>
      <c r="R264" s="179">
        <f>SUM(R265:R270)</f>
        <v>0</v>
      </c>
      <c r="S264" s="178"/>
      <c r="T264" s="180">
        <f>SUM(T265:T270)</f>
        <v>0</v>
      </c>
      <c r="AR264" s="181" t="s">
        <v>85</v>
      </c>
      <c r="AT264" s="182" t="s">
        <v>71</v>
      </c>
      <c r="AU264" s="182" t="s">
        <v>79</v>
      </c>
      <c r="AY264" s="181" t="s">
        <v>525</v>
      </c>
      <c r="BK264" s="183">
        <f>SUM(BK265:BK270)</f>
        <v>0</v>
      </c>
    </row>
    <row r="265" spans="1:65" s="2" customFormat="1" ht="24.2" customHeight="1">
      <c r="A265" s="38"/>
      <c r="B265" s="39"/>
      <c r="C265" s="186" t="s">
        <v>2290</v>
      </c>
      <c r="D265" s="186" t="s">
        <v>533</v>
      </c>
      <c r="E265" s="187" t="s">
        <v>7068</v>
      </c>
      <c r="F265" s="188" t="s">
        <v>7069</v>
      </c>
      <c r="G265" s="189" t="s">
        <v>3392</v>
      </c>
      <c r="H265" s="190">
        <v>1</v>
      </c>
      <c r="I265" s="191"/>
      <c r="J265" s="192">
        <f>ROUND(I265*H265,2)</f>
        <v>0</v>
      </c>
      <c r="K265" s="188" t="s">
        <v>19</v>
      </c>
      <c r="L265" s="43"/>
      <c r="M265" s="193" t="s">
        <v>19</v>
      </c>
      <c r="N265" s="194" t="s">
        <v>44</v>
      </c>
      <c r="O265" s="68"/>
      <c r="P265" s="195">
        <f>O265*H265</f>
        <v>0</v>
      </c>
      <c r="Q265" s="195">
        <v>0</v>
      </c>
      <c r="R265" s="195">
        <f>Q265*H265</f>
        <v>0</v>
      </c>
      <c r="S265" s="195">
        <v>0</v>
      </c>
      <c r="T265" s="196">
        <f>S265*H265</f>
        <v>0</v>
      </c>
      <c r="U265" s="38"/>
      <c r="V265" s="38"/>
      <c r="W265" s="38"/>
      <c r="X265" s="38"/>
      <c r="Y265" s="38"/>
      <c r="Z265" s="38"/>
      <c r="AA265" s="38"/>
      <c r="AB265" s="38"/>
      <c r="AC265" s="38"/>
      <c r="AD265" s="38"/>
      <c r="AE265" s="38"/>
      <c r="AR265" s="197" t="s">
        <v>537</v>
      </c>
      <c r="AT265" s="197" t="s">
        <v>533</v>
      </c>
      <c r="AU265" s="197" t="s">
        <v>85</v>
      </c>
      <c r="AY265" s="21" t="s">
        <v>525</v>
      </c>
      <c r="BE265" s="198">
        <f>IF(N265="základní",J265,0)</f>
        <v>0</v>
      </c>
      <c r="BF265" s="198">
        <f>IF(N265="snížená",J265,0)</f>
        <v>0</v>
      </c>
      <c r="BG265" s="198">
        <f>IF(N265="zákl. přenesená",J265,0)</f>
        <v>0</v>
      </c>
      <c r="BH265" s="198">
        <f>IF(N265="sníž. přenesená",J265,0)</f>
        <v>0</v>
      </c>
      <c r="BI265" s="198">
        <f>IF(N265="nulová",J265,0)</f>
        <v>0</v>
      </c>
      <c r="BJ265" s="21" t="s">
        <v>85</v>
      </c>
      <c r="BK265" s="198">
        <f>ROUND(I265*H265,2)</f>
        <v>0</v>
      </c>
      <c r="BL265" s="21" t="s">
        <v>537</v>
      </c>
      <c r="BM265" s="197" t="s">
        <v>7070</v>
      </c>
    </row>
    <row r="266" spans="1:65" s="2" customFormat="1" ht="16.5" customHeight="1">
      <c r="A266" s="38"/>
      <c r="B266" s="39"/>
      <c r="C266" s="186" t="s">
        <v>2296</v>
      </c>
      <c r="D266" s="186" t="s">
        <v>533</v>
      </c>
      <c r="E266" s="187" t="s">
        <v>7071</v>
      </c>
      <c r="F266" s="188" t="s">
        <v>7072</v>
      </c>
      <c r="G266" s="189" t="s">
        <v>3392</v>
      </c>
      <c r="H266" s="190">
        <v>1</v>
      </c>
      <c r="I266" s="191"/>
      <c r="J266" s="192">
        <f>ROUND(I266*H266,2)</f>
        <v>0</v>
      </c>
      <c r="K266" s="188" t="s">
        <v>19</v>
      </c>
      <c r="L266" s="43"/>
      <c r="M266" s="193" t="s">
        <v>19</v>
      </c>
      <c r="N266" s="194" t="s">
        <v>44</v>
      </c>
      <c r="O266" s="68"/>
      <c r="P266" s="195">
        <f>O266*H266</f>
        <v>0</v>
      </c>
      <c r="Q266" s="195">
        <v>0</v>
      </c>
      <c r="R266" s="195">
        <f>Q266*H266</f>
        <v>0</v>
      </c>
      <c r="S266" s="195">
        <v>0</v>
      </c>
      <c r="T266" s="196">
        <f>S266*H266</f>
        <v>0</v>
      </c>
      <c r="U266" s="38"/>
      <c r="V266" s="38"/>
      <c r="W266" s="38"/>
      <c r="X266" s="38"/>
      <c r="Y266" s="38"/>
      <c r="Z266" s="38"/>
      <c r="AA266" s="38"/>
      <c r="AB266" s="38"/>
      <c r="AC266" s="38"/>
      <c r="AD266" s="38"/>
      <c r="AE266" s="38"/>
      <c r="AR266" s="197" t="s">
        <v>537</v>
      </c>
      <c r="AT266" s="197" t="s">
        <v>533</v>
      </c>
      <c r="AU266" s="197" t="s">
        <v>85</v>
      </c>
      <c r="AY266" s="21" t="s">
        <v>525</v>
      </c>
      <c r="BE266" s="198">
        <f>IF(N266="základní",J266,0)</f>
        <v>0</v>
      </c>
      <c r="BF266" s="198">
        <f>IF(N266="snížená",J266,0)</f>
        <v>0</v>
      </c>
      <c r="BG266" s="198">
        <f>IF(N266="zákl. přenesená",J266,0)</f>
        <v>0</v>
      </c>
      <c r="BH266" s="198">
        <f>IF(N266="sníž. přenesená",J266,0)</f>
        <v>0</v>
      </c>
      <c r="BI266" s="198">
        <f>IF(N266="nulová",J266,0)</f>
        <v>0</v>
      </c>
      <c r="BJ266" s="21" t="s">
        <v>85</v>
      </c>
      <c r="BK266" s="198">
        <f>ROUND(I266*H266,2)</f>
        <v>0</v>
      </c>
      <c r="BL266" s="21" t="s">
        <v>537</v>
      </c>
      <c r="BM266" s="197" t="s">
        <v>7073</v>
      </c>
    </row>
    <row r="267" spans="1:65" s="2" customFormat="1" ht="24.2" customHeight="1">
      <c r="A267" s="38"/>
      <c r="B267" s="39"/>
      <c r="C267" s="186" t="s">
        <v>2316</v>
      </c>
      <c r="D267" s="186" t="s">
        <v>533</v>
      </c>
      <c r="E267" s="187" t="s">
        <v>7074</v>
      </c>
      <c r="F267" s="188" t="s">
        <v>7075</v>
      </c>
      <c r="G267" s="189" t="s">
        <v>132</v>
      </c>
      <c r="H267" s="190">
        <v>26</v>
      </c>
      <c r="I267" s="191"/>
      <c r="J267" s="192">
        <f>ROUND(I267*H267,2)</f>
        <v>0</v>
      </c>
      <c r="K267" s="188" t="s">
        <v>19</v>
      </c>
      <c r="L267" s="43"/>
      <c r="M267" s="193" t="s">
        <v>19</v>
      </c>
      <c r="N267" s="194" t="s">
        <v>44</v>
      </c>
      <c r="O267" s="68"/>
      <c r="P267" s="195">
        <f>O267*H267</f>
        <v>0</v>
      </c>
      <c r="Q267" s="195">
        <v>0</v>
      </c>
      <c r="R267" s="195">
        <f>Q267*H267</f>
        <v>0</v>
      </c>
      <c r="S267" s="195">
        <v>0</v>
      </c>
      <c r="T267" s="196">
        <f>S267*H267</f>
        <v>0</v>
      </c>
      <c r="U267" s="38"/>
      <c r="V267" s="38"/>
      <c r="W267" s="38"/>
      <c r="X267" s="38"/>
      <c r="Y267" s="38"/>
      <c r="Z267" s="38"/>
      <c r="AA267" s="38"/>
      <c r="AB267" s="38"/>
      <c r="AC267" s="38"/>
      <c r="AD267" s="38"/>
      <c r="AE267" s="38"/>
      <c r="AR267" s="197" t="s">
        <v>537</v>
      </c>
      <c r="AT267" s="197" t="s">
        <v>533</v>
      </c>
      <c r="AU267" s="197" t="s">
        <v>85</v>
      </c>
      <c r="AY267" s="21" t="s">
        <v>525</v>
      </c>
      <c r="BE267" s="198">
        <f>IF(N267="základní",J267,0)</f>
        <v>0</v>
      </c>
      <c r="BF267" s="198">
        <f>IF(N267="snížená",J267,0)</f>
        <v>0</v>
      </c>
      <c r="BG267" s="198">
        <f>IF(N267="zákl. přenesená",J267,0)</f>
        <v>0</v>
      </c>
      <c r="BH267" s="198">
        <f>IF(N267="sníž. přenesená",J267,0)</f>
        <v>0</v>
      </c>
      <c r="BI267" s="198">
        <f>IF(N267="nulová",J267,0)</f>
        <v>0</v>
      </c>
      <c r="BJ267" s="21" t="s">
        <v>85</v>
      </c>
      <c r="BK267" s="198">
        <f>ROUND(I267*H267,2)</f>
        <v>0</v>
      </c>
      <c r="BL267" s="21" t="s">
        <v>537</v>
      </c>
      <c r="BM267" s="197" t="s">
        <v>7076</v>
      </c>
    </row>
    <row r="268" spans="1:65" s="2" customFormat="1" ht="24.2" customHeight="1">
      <c r="A268" s="38"/>
      <c r="B268" s="39"/>
      <c r="C268" s="186" t="s">
        <v>2321</v>
      </c>
      <c r="D268" s="186" t="s">
        <v>533</v>
      </c>
      <c r="E268" s="187" t="s">
        <v>7077</v>
      </c>
      <c r="F268" s="188" t="s">
        <v>7078</v>
      </c>
      <c r="G268" s="189" t="s">
        <v>651</v>
      </c>
      <c r="H268" s="190">
        <v>45</v>
      </c>
      <c r="I268" s="191"/>
      <c r="J268" s="192">
        <f>ROUND(I268*H268,2)</f>
        <v>0</v>
      </c>
      <c r="K268" s="188" t="s">
        <v>19</v>
      </c>
      <c r="L268" s="43"/>
      <c r="M268" s="193" t="s">
        <v>19</v>
      </c>
      <c r="N268" s="194" t="s">
        <v>44</v>
      </c>
      <c r="O268" s="68"/>
      <c r="P268" s="195">
        <f>O268*H268</f>
        <v>0</v>
      </c>
      <c r="Q268" s="195">
        <v>0</v>
      </c>
      <c r="R268" s="195">
        <f>Q268*H268</f>
        <v>0</v>
      </c>
      <c r="S268" s="195">
        <v>0</v>
      </c>
      <c r="T268" s="196">
        <f>S268*H268</f>
        <v>0</v>
      </c>
      <c r="U268" s="38"/>
      <c r="V268" s="38"/>
      <c r="W268" s="38"/>
      <c r="X268" s="38"/>
      <c r="Y268" s="38"/>
      <c r="Z268" s="38"/>
      <c r="AA268" s="38"/>
      <c r="AB268" s="38"/>
      <c r="AC268" s="38"/>
      <c r="AD268" s="38"/>
      <c r="AE268" s="38"/>
      <c r="AR268" s="197" t="s">
        <v>537</v>
      </c>
      <c r="AT268" s="197" t="s">
        <v>533</v>
      </c>
      <c r="AU268" s="197" t="s">
        <v>85</v>
      </c>
      <c r="AY268" s="21" t="s">
        <v>525</v>
      </c>
      <c r="BE268" s="198">
        <f>IF(N268="základní",J268,0)</f>
        <v>0</v>
      </c>
      <c r="BF268" s="198">
        <f>IF(N268="snížená",J268,0)</f>
        <v>0</v>
      </c>
      <c r="BG268" s="198">
        <f>IF(N268="zákl. přenesená",J268,0)</f>
        <v>0</v>
      </c>
      <c r="BH268" s="198">
        <f>IF(N268="sníž. přenesená",J268,0)</f>
        <v>0</v>
      </c>
      <c r="BI268" s="198">
        <f>IF(N268="nulová",J268,0)</f>
        <v>0</v>
      </c>
      <c r="BJ268" s="21" t="s">
        <v>85</v>
      </c>
      <c r="BK268" s="198">
        <f>ROUND(I268*H268,2)</f>
        <v>0</v>
      </c>
      <c r="BL268" s="21" t="s">
        <v>537</v>
      </c>
      <c r="BM268" s="197" t="s">
        <v>7079</v>
      </c>
    </row>
    <row r="269" spans="1:65" s="2" customFormat="1" ht="44.25" customHeight="1">
      <c r="A269" s="38"/>
      <c r="B269" s="39"/>
      <c r="C269" s="186" t="s">
        <v>2327</v>
      </c>
      <c r="D269" s="186" t="s">
        <v>533</v>
      </c>
      <c r="E269" s="187" t="s">
        <v>5884</v>
      </c>
      <c r="F269" s="188" t="s">
        <v>5885</v>
      </c>
      <c r="G269" s="189" t="s">
        <v>5558</v>
      </c>
      <c r="H269" s="280"/>
      <c r="I269" s="191"/>
      <c r="J269" s="192">
        <f>ROUND(I269*H269,2)</f>
        <v>0</v>
      </c>
      <c r="K269" s="188" t="s">
        <v>1079</v>
      </c>
      <c r="L269" s="43"/>
      <c r="M269" s="193" t="s">
        <v>19</v>
      </c>
      <c r="N269" s="194" t="s">
        <v>44</v>
      </c>
      <c r="O269" s="68"/>
      <c r="P269" s="195">
        <f>O269*H269</f>
        <v>0</v>
      </c>
      <c r="Q269" s="195">
        <v>0</v>
      </c>
      <c r="R269" s="195">
        <f>Q269*H269</f>
        <v>0</v>
      </c>
      <c r="S269" s="195">
        <v>0</v>
      </c>
      <c r="T269" s="196">
        <f>S269*H269</f>
        <v>0</v>
      </c>
      <c r="U269" s="38"/>
      <c r="V269" s="38"/>
      <c r="W269" s="38"/>
      <c r="X269" s="38"/>
      <c r="Y269" s="38"/>
      <c r="Z269" s="38"/>
      <c r="AA269" s="38"/>
      <c r="AB269" s="38"/>
      <c r="AC269" s="38"/>
      <c r="AD269" s="38"/>
      <c r="AE269" s="38"/>
      <c r="AR269" s="197" t="s">
        <v>642</v>
      </c>
      <c r="AT269" s="197" t="s">
        <v>533</v>
      </c>
      <c r="AU269" s="197" t="s">
        <v>85</v>
      </c>
      <c r="AY269" s="21" t="s">
        <v>525</v>
      </c>
      <c r="BE269" s="198">
        <f>IF(N269="základní",J269,0)</f>
        <v>0</v>
      </c>
      <c r="BF269" s="198">
        <f>IF(N269="snížená",J269,0)</f>
        <v>0</v>
      </c>
      <c r="BG269" s="198">
        <f>IF(N269="zákl. přenesená",J269,0)</f>
        <v>0</v>
      </c>
      <c r="BH269" s="198">
        <f>IF(N269="sníž. přenesená",J269,0)</f>
        <v>0</v>
      </c>
      <c r="BI269" s="198">
        <f>IF(N269="nulová",J269,0)</f>
        <v>0</v>
      </c>
      <c r="BJ269" s="21" t="s">
        <v>85</v>
      </c>
      <c r="BK269" s="198">
        <f>ROUND(I269*H269,2)</f>
        <v>0</v>
      </c>
      <c r="BL269" s="21" t="s">
        <v>642</v>
      </c>
      <c r="BM269" s="197" t="s">
        <v>7080</v>
      </c>
    </row>
    <row r="270" spans="1:65" s="2" customFormat="1" ht="11.25">
      <c r="A270" s="38"/>
      <c r="B270" s="39"/>
      <c r="C270" s="40"/>
      <c r="D270" s="199" t="s">
        <v>542</v>
      </c>
      <c r="E270" s="40"/>
      <c r="F270" s="200" t="s">
        <v>5887</v>
      </c>
      <c r="G270" s="40"/>
      <c r="H270" s="40"/>
      <c r="I270" s="201"/>
      <c r="J270" s="40"/>
      <c r="K270" s="40"/>
      <c r="L270" s="43"/>
      <c r="M270" s="202"/>
      <c r="N270" s="203"/>
      <c r="O270" s="68"/>
      <c r="P270" s="68"/>
      <c r="Q270" s="68"/>
      <c r="R270" s="68"/>
      <c r="S270" s="68"/>
      <c r="T270" s="69"/>
      <c r="U270" s="38"/>
      <c r="V270" s="38"/>
      <c r="W270" s="38"/>
      <c r="X270" s="38"/>
      <c r="Y270" s="38"/>
      <c r="Z270" s="38"/>
      <c r="AA270" s="38"/>
      <c r="AB270" s="38"/>
      <c r="AC270" s="38"/>
      <c r="AD270" s="38"/>
      <c r="AE270" s="38"/>
      <c r="AT270" s="21" t="s">
        <v>542</v>
      </c>
      <c r="AU270" s="21" t="s">
        <v>85</v>
      </c>
    </row>
    <row r="271" spans="1:65" s="12" customFormat="1" ht="25.9" customHeight="1">
      <c r="B271" s="170"/>
      <c r="C271" s="171"/>
      <c r="D271" s="172" t="s">
        <v>71</v>
      </c>
      <c r="E271" s="173" t="s">
        <v>5898</v>
      </c>
      <c r="F271" s="173" t="s">
        <v>5899</v>
      </c>
      <c r="G271" s="171"/>
      <c r="H271" s="171"/>
      <c r="I271" s="174"/>
      <c r="J271" s="175">
        <f>BK271</f>
        <v>0</v>
      </c>
      <c r="K271" s="171"/>
      <c r="L271" s="176"/>
      <c r="M271" s="177"/>
      <c r="N271" s="178"/>
      <c r="O271" s="178"/>
      <c r="P271" s="179">
        <f>SUM(P272:P273)</f>
        <v>0</v>
      </c>
      <c r="Q271" s="178"/>
      <c r="R271" s="179">
        <f>SUM(R272:R273)</f>
        <v>0</v>
      </c>
      <c r="S271" s="178"/>
      <c r="T271" s="180">
        <f>SUM(T272:T273)</f>
        <v>0</v>
      </c>
      <c r="AR271" s="181" t="s">
        <v>537</v>
      </c>
      <c r="AT271" s="182" t="s">
        <v>71</v>
      </c>
      <c r="AU271" s="182" t="s">
        <v>72</v>
      </c>
      <c r="AY271" s="181" t="s">
        <v>525</v>
      </c>
      <c r="BK271" s="183">
        <f>SUM(BK272:BK273)</f>
        <v>0</v>
      </c>
    </row>
    <row r="272" spans="1:65" s="2" customFormat="1" ht="37.9" customHeight="1">
      <c r="A272" s="38"/>
      <c r="B272" s="39"/>
      <c r="C272" s="186" t="s">
        <v>2363</v>
      </c>
      <c r="D272" s="186" t="s">
        <v>533</v>
      </c>
      <c r="E272" s="187" t="s">
        <v>5900</v>
      </c>
      <c r="F272" s="188" t="s">
        <v>5901</v>
      </c>
      <c r="G272" s="189" t="s">
        <v>5902</v>
      </c>
      <c r="H272" s="190">
        <v>120</v>
      </c>
      <c r="I272" s="191"/>
      <c r="J272" s="192">
        <f>ROUND(I272*H272,2)</f>
        <v>0</v>
      </c>
      <c r="K272" s="188" t="s">
        <v>1079</v>
      </c>
      <c r="L272" s="43"/>
      <c r="M272" s="193" t="s">
        <v>19</v>
      </c>
      <c r="N272" s="194" t="s">
        <v>44</v>
      </c>
      <c r="O272" s="68"/>
      <c r="P272" s="195">
        <f>O272*H272</f>
        <v>0</v>
      </c>
      <c r="Q272" s="195">
        <v>0</v>
      </c>
      <c r="R272" s="195">
        <f>Q272*H272</f>
        <v>0</v>
      </c>
      <c r="S272" s="195">
        <v>0</v>
      </c>
      <c r="T272" s="196">
        <f>S272*H272</f>
        <v>0</v>
      </c>
      <c r="U272" s="38"/>
      <c r="V272" s="38"/>
      <c r="W272" s="38"/>
      <c r="X272" s="38"/>
      <c r="Y272" s="38"/>
      <c r="Z272" s="38"/>
      <c r="AA272" s="38"/>
      <c r="AB272" s="38"/>
      <c r="AC272" s="38"/>
      <c r="AD272" s="38"/>
      <c r="AE272" s="38"/>
      <c r="AR272" s="197" t="s">
        <v>4563</v>
      </c>
      <c r="AT272" s="197" t="s">
        <v>533</v>
      </c>
      <c r="AU272" s="197" t="s">
        <v>79</v>
      </c>
      <c r="AY272" s="21" t="s">
        <v>525</v>
      </c>
      <c r="BE272" s="198">
        <f>IF(N272="základní",J272,0)</f>
        <v>0</v>
      </c>
      <c r="BF272" s="198">
        <f>IF(N272="snížená",J272,0)</f>
        <v>0</v>
      </c>
      <c r="BG272" s="198">
        <f>IF(N272="zákl. přenesená",J272,0)</f>
        <v>0</v>
      </c>
      <c r="BH272" s="198">
        <f>IF(N272="sníž. přenesená",J272,0)</f>
        <v>0</v>
      </c>
      <c r="BI272" s="198">
        <f>IF(N272="nulová",J272,0)</f>
        <v>0</v>
      </c>
      <c r="BJ272" s="21" t="s">
        <v>85</v>
      </c>
      <c r="BK272" s="198">
        <f>ROUND(I272*H272,2)</f>
        <v>0</v>
      </c>
      <c r="BL272" s="21" t="s">
        <v>4563</v>
      </c>
      <c r="BM272" s="197" t="s">
        <v>7081</v>
      </c>
    </row>
    <row r="273" spans="1:65" s="2" customFormat="1" ht="11.25">
      <c r="A273" s="38"/>
      <c r="B273" s="39"/>
      <c r="C273" s="40"/>
      <c r="D273" s="199" t="s">
        <v>542</v>
      </c>
      <c r="E273" s="40"/>
      <c r="F273" s="200" t="s">
        <v>5904</v>
      </c>
      <c r="G273" s="40"/>
      <c r="H273" s="40"/>
      <c r="I273" s="201"/>
      <c r="J273" s="40"/>
      <c r="K273" s="40"/>
      <c r="L273" s="43"/>
      <c r="M273" s="202"/>
      <c r="N273" s="203"/>
      <c r="O273" s="68"/>
      <c r="P273" s="68"/>
      <c r="Q273" s="68"/>
      <c r="R273" s="68"/>
      <c r="S273" s="68"/>
      <c r="T273" s="69"/>
      <c r="U273" s="38"/>
      <c r="V273" s="38"/>
      <c r="W273" s="38"/>
      <c r="X273" s="38"/>
      <c r="Y273" s="38"/>
      <c r="Z273" s="38"/>
      <c r="AA273" s="38"/>
      <c r="AB273" s="38"/>
      <c r="AC273" s="38"/>
      <c r="AD273" s="38"/>
      <c r="AE273" s="38"/>
      <c r="AT273" s="21" t="s">
        <v>542</v>
      </c>
      <c r="AU273" s="21" t="s">
        <v>79</v>
      </c>
    </row>
    <row r="274" spans="1:65" s="12" customFormat="1" ht="25.9" customHeight="1">
      <c r="B274" s="170"/>
      <c r="C274" s="171"/>
      <c r="D274" s="172" t="s">
        <v>71</v>
      </c>
      <c r="E274" s="173" t="s">
        <v>114</v>
      </c>
      <c r="F274" s="173" t="s">
        <v>5905</v>
      </c>
      <c r="G274" s="171"/>
      <c r="H274" s="171"/>
      <c r="I274" s="174"/>
      <c r="J274" s="175">
        <f>BK274</f>
        <v>0</v>
      </c>
      <c r="K274" s="171"/>
      <c r="L274" s="176"/>
      <c r="M274" s="177"/>
      <c r="N274" s="178"/>
      <c r="O274" s="178"/>
      <c r="P274" s="179">
        <f>P275+P278+P280</f>
        <v>0</v>
      </c>
      <c r="Q274" s="178"/>
      <c r="R274" s="179">
        <f>R275+R278+R280</f>
        <v>0</v>
      </c>
      <c r="S274" s="178"/>
      <c r="T274" s="180">
        <f>T275+T278+T280</f>
        <v>0</v>
      </c>
      <c r="AR274" s="181" t="s">
        <v>646</v>
      </c>
      <c r="AT274" s="182" t="s">
        <v>71</v>
      </c>
      <c r="AU274" s="182" t="s">
        <v>72</v>
      </c>
      <c r="AY274" s="181" t="s">
        <v>525</v>
      </c>
      <c r="BK274" s="183">
        <f>BK275+BK278+BK280</f>
        <v>0</v>
      </c>
    </row>
    <row r="275" spans="1:65" s="12" customFormat="1" ht="22.9" customHeight="1">
      <c r="B275" s="170"/>
      <c r="C275" s="171"/>
      <c r="D275" s="172" t="s">
        <v>71</v>
      </c>
      <c r="E275" s="184" t="s">
        <v>5906</v>
      </c>
      <c r="F275" s="184" t="s">
        <v>5907</v>
      </c>
      <c r="G275" s="171"/>
      <c r="H275" s="171"/>
      <c r="I275" s="174"/>
      <c r="J275" s="185">
        <f>BK275</f>
        <v>0</v>
      </c>
      <c r="K275" s="171"/>
      <c r="L275" s="176"/>
      <c r="M275" s="177"/>
      <c r="N275" s="178"/>
      <c r="O275" s="178"/>
      <c r="P275" s="179">
        <f>SUM(P276:P277)</f>
        <v>0</v>
      </c>
      <c r="Q275" s="178"/>
      <c r="R275" s="179">
        <f>SUM(R276:R277)</f>
        <v>0</v>
      </c>
      <c r="S275" s="178"/>
      <c r="T275" s="180">
        <f>SUM(T276:T277)</f>
        <v>0</v>
      </c>
      <c r="AR275" s="181" t="s">
        <v>646</v>
      </c>
      <c r="AT275" s="182" t="s">
        <v>71</v>
      </c>
      <c r="AU275" s="182" t="s">
        <v>79</v>
      </c>
      <c r="AY275" s="181" t="s">
        <v>525</v>
      </c>
      <c r="BK275" s="183">
        <f>SUM(BK276:BK277)</f>
        <v>0</v>
      </c>
    </row>
    <row r="276" spans="1:65" s="2" customFormat="1" ht="16.5" customHeight="1">
      <c r="A276" s="38"/>
      <c r="B276" s="39"/>
      <c r="C276" s="186" t="s">
        <v>2369</v>
      </c>
      <c r="D276" s="186" t="s">
        <v>533</v>
      </c>
      <c r="E276" s="187" t="s">
        <v>5908</v>
      </c>
      <c r="F276" s="188" t="s">
        <v>5909</v>
      </c>
      <c r="G276" s="189" t="s">
        <v>3392</v>
      </c>
      <c r="H276" s="190">
        <v>1</v>
      </c>
      <c r="I276" s="191"/>
      <c r="J276" s="192">
        <f>ROUND(I276*H276,2)</f>
        <v>0</v>
      </c>
      <c r="K276" s="188" t="s">
        <v>1079</v>
      </c>
      <c r="L276" s="43"/>
      <c r="M276" s="193" t="s">
        <v>19</v>
      </c>
      <c r="N276" s="194" t="s">
        <v>44</v>
      </c>
      <c r="O276" s="68"/>
      <c r="P276" s="195">
        <f>O276*H276</f>
        <v>0</v>
      </c>
      <c r="Q276" s="195">
        <v>0</v>
      </c>
      <c r="R276" s="195">
        <f>Q276*H276</f>
        <v>0</v>
      </c>
      <c r="S276" s="195">
        <v>0</v>
      </c>
      <c r="T276" s="196">
        <f>S276*H276</f>
        <v>0</v>
      </c>
      <c r="U276" s="38"/>
      <c r="V276" s="38"/>
      <c r="W276" s="38"/>
      <c r="X276" s="38"/>
      <c r="Y276" s="38"/>
      <c r="Z276" s="38"/>
      <c r="AA276" s="38"/>
      <c r="AB276" s="38"/>
      <c r="AC276" s="38"/>
      <c r="AD276" s="38"/>
      <c r="AE276" s="38"/>
      <c r="AR276" s="197" t="s">
        <v>5910</v>
      </c>
      <c r="AT276" s="197" t="s">
        <v>533</v>
      </c>
      <c r="AU276" s="197" t="s">
        <v>85</v>
      </c>
      <c r="AY276" s="21" t="s">
        <v>525</v>
      </c>
      <c r="BE276" s="198">
        <f>IF(N276="základní",J276,0)</f>
        <v>0</v>
      </c>
      <c r="BF276" s="198">
        <f>IF(N276="snížená",J276,0)</f>
        <v>0</v>
      </c>
      <c r="BG276" s="198">
        <f>IF(N276="zákl. přenesená",J276,0)</f>
        <v>0</v>
      </c>
      <c r="BH276" s="198">
        <f>IF(N276="sníž. přenesená",J276,0)</f>
        <v>0</v>
      </c>
      <c r="BI276" s="198">
        <f>IF(N276="nulová",J276,0)</f>
        <v>0</v>
      </c>
      <c r="BJ276" s="21" t="s">
        <v>85</v>
      </c>
      <c r="BK276" s="198">
        <f>ROUND(I276*H276,2)</f>
        <v>0</v>
      </c>
      <c r="BL276" s="21" t="s">
        <v>5910</v>
      </c>
      <c r="BM276" s="197" t="s">
        <v>7082</v>
      </c>
    </row>
    <row r="277" spans="1:65" s="2" customFormat="1" ht="11.25">
      <c r="A277" s="38"/>
      <c r="B277" s="39"/>
      <c r="C277" s="40"/>
      <c r="D277" s="199" t="s">
        <v>542</v>
      </c>
      <c r="E277" s="40"/>
      <c r="F277" s="200" t="s">
        <v>5912</v>
      </c>
      <c r="G277" s="40"/>
      <c r="H277" s="40"/>
      <c r="I277" s="201"/>
      <c r="J277" s="40"/>
      <c r="K277" s="40"/>
      <c r="L277" s="43"/>
      <c r="M277" s="202"/>
      <c r="N277" s="203"/>
      <c r="O277" s="68"/>
      <c r="P277" s="68"/>
      <c r="Q277" s="68"/>
      <c r="R277" s="68"/>
      <c r="S277" s="68"/>
      <c r="T277" s="69"/>
      <c r="U277" s="38"/>
      <c r="V277" s="38"/>
      <c r="W277" s="38"/>
      <c r="X277" s="38"/>
      <c r="Y277" s="38"/>
      <c r="Z277" s="38"/>
      <c r="AA277" s="38"/>
      <c r="AB277" s="38"/>
      <c r="AC277" s="38"/>
      <c r="AD277" s="38"/>
      <c r="AE277" s="38"/>
      <c r="AT277" s="21" t="s">
        <v>542</v>
      </c>
      <c r="AU277" s="21" t="s">
        <v>85</v>
      </c>
    </row>
    <row r="278" spans="1:65" s="12" customFormat="1" ht="22.9" customHeight="1">
      <c r="B278" s="170"/>
      <c r="C278" s="171"/>
      <c r="D278" s="172" t="s">
        <v>71</v>
      </c>
      <c r="E278" s="184" t="s">
        <v>5913</v>
      </c>
      <c r="F278" s="184" t="s">
        <v>5914</v>
      </c>
      <c r="G278" s="171"/>
      <c r="H278" s="171"/>
      <c r="I278" s="174"/>
      <c r="J278" s="185">
        <f>BK278</f>
        <v>0</v>
      </c>
      <c r="K278" s="171"/>
      <c r="L278" s="176"/>
      <c r="M278" s="177"/>
      <c r="N278" s="178"/>
      <c r="O278" s="178"/>
      <c r="P278" s="179">
        <f>P279</f>
        <v>0</v>
      </c>
      <c r="Q278" s="178"/>
      <c r="R278" s="179">
        <f>R279</f>
        <v>0</v>
      </c>
      <c r="S278" s="178"/>
      <c r="T278" s="180">
        <f>T279</f>
        <v>0</v>
      </c>
      <c r="AR278" s="181" t="s">
        <v>646</v>
      </c>
      <c r="AT278" s="182" t="s">
        <v>71</v>
      </c>
      <c r="AU278" s="182" t="s">
        <v>79</v>
      </c>
      <c r="AY278" s="181" t="s">
        <v>525</v>
      </c>
      <c r="BK278" s="183">
        <f>BK279</f>
        <v>0</v>
      </c>
    </row>
    <row r="279" spans="1:65" s="2" customFormat="1" ht="33" customHeight="1">
      <c r="A279" s="38"/>
      <c r="B279" s="39"/>
      <c r="C279" s="186" t="s">
        <v>2376</v>
      </c>
      <c r="D279" s="186" t="s">
        <v>533</v>
      </c>
      <c r="E279" s="187" t="s">
        <v>5918</v>
      </c>
      <c r="F279" s="188" t="s">
        <v>5919</v>
      </c>
      <c r="G279" s="189" t="s">
        <v>3392</v>
      </c>
      <c r="H279" s="190">
        <v>1</v>
      </c>
      <c r="I279" s="191"/>
      <c r="J279" s="192">
        <f>ROUND(I279*H279,2)</f>
        <v>0</v>
      </c>
      <c r="K279" s="188" t="s">
        <v>19</v>
      </c>
      <c r="L279" s="43"/>
      <c r="M279" s="193" t="s">
        <v>19</v>
      </c>
      <c r="N279" s="194" t="s">
        <v>44</v>
      </c>
      <c r="O279" s="68"/>
      <c r="P279" s="195">
        <f>O279*H279</f>
        <v>0</v>
      </c>
      <c r="Q279" s="195">
        <v>0</v>
      </c>
      <c r="R279" s="195">
        <f>Q279*H279</f>
        <v>0</v>
      </c>
      <c r="S279" s="195">
        <v>0</v>
      </c>
      <c r="T279" s="196">
        <f>S279*H279</f>
        <v>0</v>
      </c>
      <c r="U279" s="38"/>
      <c r="V279" s="38"/>
      <c r="W279" s="38"/>
      <c r="X279" s="38"/>
      <c r="Y279" s="38"/>
      <c r="Z279" s="38"/>
      <c r="AA279" s="38"/>
      <c r="AB279" s="38"/>
      <c r="AC279" s="38"/>
      <c r="AD279" s="38"/>
      <c r="AE279" s="38"/>
      <c r="AR279" s="197" t="s">
        <v>5910</v>
      </c>
      <c r="AT279" s="197" t="s">
        <v>533</v>
      </c>
      <c r="AU279" s="197" t="s">
        <v>85</v>
      </c>
      <c r="AY279" s="21" t="s">
        <v>525</v>
      </c>
      <c r="BE279" s="198">
        <f>IF(N279="základní",J279,0)</f>
        <v>0</v>
      </c>
      <c r="BF279" s="198">
        <f>IF(N279="snížená",J279,0)</f>
        <v>0</v>
      </c>
      <c r="BG279" s="198">
        <f>IF(N279="zákl. přenesená",J279,0)</f>
        <v>0</v>
      </c>
      <c r="BH279" s="198">
        <f>IF(N279="sníž. přenesená",J279,0)</f>
        <v>0</v>
      </c>
      <c r="BI279" s="198">
        <f>IF(N279="nulová",J279,0)</f>
        <v>0</v>
      </c>
      <c r="BJ279" s="21" t="s">
        <v>85</v>
      </c>
      <c r="BK279" s="198">
        <f>ROUND(I279*H279,2)</f>
        <v>0</v>
      </c>
      <c r="BL279" s="21" t="s">
        <v>5910</v>
      </c>
      <c r="BM279" s="197" t="s">
        <v>7083</v>
      </c>
    </row>
    <row r="280" spans="1:65" s="12" customFormat="1" ht="22.9" customHeight="1">
      <c r="B280" s="170"/>
      <c r="C280" s="171"/>
      <c r="D280" s="172" t="s">
        <v>71</v>
      </c>
      <c r="E280" s="184" t="s">
        <v>5921</v>
      </c>
      <c r="F280" s="184" t="s">
        <v>5922</v>
      </c>
      <c r="G280" s="171"/>
      <c r="H280" s="171"/>
      <c r="I280" s="174"/>
      <c r="J280" s="185">
        <f>BK280</f>
        <v>0</v>
      </c>
      <c r="K280" s="171"/>
      <c r="L280" s="176"/>
      <c r="M280" s="177"/>
      <c r="N280" s="178"/>
      <c r="O280" s="178"/>
      <c r="P280" s="179">
        <f>SUM(P281:P282)</f>
        <v>0</v>
      </c>
      <c r="Q280" s="178"/>
      <c r="R280" s="179">
        <f>SUM(R281:R282)</f>
        <v>0</v>
      </c>
      <c r="S280" s="178"/>
      <c r="T280" s="180">
        <f>SUM(T281:T282)</f>
        <v>0</v>
      </c>
      <c r="AR280" s="181" t="s">
        <v>646</v>
      </c>
      <c r="AT280" s="182" t="s">
        <v>71</v>
      </c>
      <c r="AU280" s="182" t="s">
        <v>79</v>
      </c>
      <c r="AY280" s="181" t="s">
        <v>525</v>
      </c>
      <c r="BK280" s="183">
        <f>SUM(BK281:BK282)</f>
        <v>0</v>
      </c>
    </row>
    <row r="281" spans="1:65" s="2" customFormat="1" ht="16.5" customHeight="1">
      <c r="A281" s="38"/>
      <c r="B281" s="39"/>
      <c r="C281" s="186" t="s">
        <v>2381</v>
      </c>
      <c r="D281" s="186" t="s">
        <v>533</v>
      </c>
      <c r="E281" s="187" t="s">
        <v>5923</v>
      </c>
      <c r="F281" s="188" t="s">
        <v>5924</v>
      </c>
      <c r="G281" s="189" t="s">
        <v>3392</v>
      </c>
      <c r="H281" s="190">
        <v>1</v>
      </c>
      <c r="I281" s="191"/>
      <c r="J281" s="192">
        <f>ROUND(I281*H281,2)</f>
        <v>0</v>
      </c>
      <c r="K281" s="188" t="s">
        <v>19</v>
      </c>
      <c r="L281" s="43"/>
      <c r="M281" s="193" t="s">
        <v>19</v>
      </c>
      <c r="N281" s="194" t="s">
        <v>44</v>
      </c>
      <c r="O281" s="68"/>
      <c r="P281" s="195">
        <f>O281*H281</f>
        <v>0</v>
      </c>
      <c r="Q281" s="195">
        <v>0</v>
      </c>
      <c r="R281" s="195">
        <f>Q281*H281</f>
        <v>0</v>
      </c>
      <c r="S281" s="195">
        <v>0</v>
      </c>
      <c r="T281" s="196">
        <f>S281*H281</f>
        <v>0</v>
      </c>
      <c r="U281" s="38"/>
      <c r="V281" s="38"/>
      <c r="W281" s="38"/>
      <c r="X281" s="38"/>
      <c r="Y281" s="38"/>
      <c r="Z281" s="38"/>
      <c r="AA281" s="38"/>
      <c r="AB281" s="38"/>
      <c r="AC281" s="38"/>
      <c r="AD281" s="38"/>
      <c r="AE281" s="38"/>
      <c r="AR281" s="197" t="s">
        <v>5910</v>
      </c>
      <c r="AT281" s="197" t="s">
        <v>533</v>
      </c>
      <c r="AU281" s="197" t="s">
        <v>85</v>
      </c>
      <c r="AY281" s="21" t="s">
        <v>525</v>
      </c>
      <c r="BE281" s="198">
        <f>IF(N281="základní",J281,0)</f>
        <v>0</v>
      </c>
      <c r="BF281" s="198">
        <f>IF(N281="snížená",J281,0)</f>
        <v>0</v>
      </c>
      <c r="BG281" s="198">
        <f>IF(N281="zákl. přenesená",J281,0)</f>
        <v>0</v>
      </c>
      <c r="BH281" s="198">
        <f>IF(N281="sníž. přenesená",J281,0)</f>
        <v>0</v>
      </c>
      <c r="BI281" s="198">
        <f>IF(N281="nulová",J281,0)</f>
        <v>0</v>
      </c>
      <c r="BJ281" s="21" t="s">
        <v>85</v>
      </c>
      <c r="BK281" s="198">
        <f>ROUND(I281*H281,2)</f>
        <v>0</v>
      </c>
      <c r="BL281" s="21" t="s">
        <v>5910</v>
      </c>
      <c r="BM281" s="197" t="s">
        <v>7084</v>
      </c>
    </row>
    <row r="282" spans="1:65" s="2" customFormat="1" ht="24.2" customHeight="1">
      <c r="A282" s="38"/>
      <c r="B282" s="39"/>
      <c r="C282" s="186" t="s">
        <v>2429</v>
      </c>
      <c r="D282" s="186" t="s">
        <v>533</v>
      </c>
      <c r="E282" s="187" t="s">
        <v>5926</v>
      </c>
      <c r="F282" s="188" t="s">
        <v>5927</v>
      </c>
      <c r="G282" s="189" t="s">
        <v>3392</v>
      </c>
      <c r="H282" s="190">
        <v>1</v>
      </c>
      <c r="I282" s="191"/>
      <c r="J282" s="192">
        <f>ROUND(I282*H282,2)</f>
        <v>0</v>
      </c>
      <c r="K282" s="188" t="s">
        <v>19</v>
      </c>
      <c r="L282" s="43"/>
      <c r="M282" s="276" t="s">
        <v>19</v>
      </c>
      <c r="N282" s="277" t="s">
        <v>44</v>
      </c>
      <c r="O282" s="261"/>
      <c r="P282" s="278">
        <f>O282*H282</f>
        <v>0</v>
      </c>
      <c r="Q282" s="278">
        <v>0</v>
      </c>
      <c r="R282" s="278">
        <f>Q282*H282</f>
        <v>0</v>
      </c>
      <c r="S282" s="278">
        <v>0</v>
      </c>
      <c r="T282" s="279">
        <f>S282*H282</f>
        <v>0</v>
      </c>
      <c r="U282" s="38"/>
      <c r="V282" s="38"/>
      <c r="W282" s="38"/>
      <c r="X282" s="38"/>
      <c r="Y282" s="38"/>
      <c r="Z282" s="38"/>
      <c r="AA282" s="38"/>
      <c r="AB282" s="38"/>
      <c r="AC282" s="38"/>
      <c r="AD282" s="38"/>
      <c r="AE282" s="38"/>
      <c r="AR282" s="197" t="s">
        <v>5910</v>
      </c>
      <c r="AT282" s="197" t="s">
        <v>533</v>
      </c>
      <c r="AU282" s="197" t="s">
        <v>85</v>
      </c>
      <c r="AY282" s="21" t="s">
        <v>525</v>
      </c>
      <c r="BE282" s="198">
        <f>IF(N282="základní",J282,0)</f>
        <v>0</v>
      </c>
      <c r="BF282" s="198">
        <f>IF(N282="snížená",J282,0)</f>
        <v>0</v>
      </c>
      <c r="BG282" s="198">
        <f>IF(N282="zákl. přenesená",J282,0)</f>
        <v>0</v>
      </c>
      <c r="BH282" s="198">
        <f>IF(N282="sníž. přenesená",J282,0)</f>
        <v>0</v>
      </c>
      <c r="BI282" s="198">
        <f>IF(N282="nulová",J282,0)</f>
        <v>0</v>
      </c>
      <c r="BJ282" s="21" t="s">
        <v>85</v>
      </c>
      <c r="BK282" s="198">
        <f>ROUND(I282*H282,2)</f>
        <v>0</v>
      </c>
      <c r="BL282" s="21" t="s">
        <v>5910</v>
      </c>
      <c r="BM282" s="197" t="s">
        <v>7085</v>
      </c>
    </row>
    <row r="283" spans="1:65" s="2" customFormat="1" ht="6.95" customHeight="1">
      <c r="A283" s="38"/>
      <c r="B283" s="51"/>
      <c r="C283" s="52"/>
      <c r="D283" s="52"/>
      <c r="E283" s="52"/>
      <c r="F283" s="52"/>
      <c r="G283" s="52"/>
      <c r="H283" s="52"/>
      <c r="I283" s="52"/>
      <c r="J283" s="52"/>
      <c r="K283" s="52"/>
      <c r="L283" s="43"/>
      <c r="M283" s="38"/>
      <c r="O283" s="38"/>
      <c r="P283" s="38"/>
      <c r="Q283" s="38"/>
      <c r="R283" s="38"/>
      <c r="S283" s="38"/>
      <c r="T283" s="38"/>
      <c r="U283" s="38"/>
      <c r="V283" s="38"/>
      <c r="W283" s="38"/>
      <c r="X283" s="38"/>
      <c r="Y283" s="38"/>
      <c r="Z283" s="38"/>
      <c r="AA283" s="38"/>
      <c r="AB283" s="38"/>
      <c r="AC283" s="38"/>
      <c r="AD283" s="38"/>
      <c r="AE283" s="38"/>
    </row>
  </sheetData>
  <sheetProtection algorithmName="SHA-512" hashValue="aFeAA/tn17W+W0bZHDGynxSF+tLiBntlpdaNrR3hIeWdEPirvhgYf20Ck1XNuyH/DgY6XzJDC0oRBgACNJtPnQ==" saltValue="SLBxlsYk6bd+jK3hPrq5hndVhVNi7rjgpeysx4VGKA/yi3Et26ORnTFA4z5L81ah4Fh0ocRPLGlLA0ua4ICzcA==" spinCount="100000" sheet="1" objects="1" scenarios="1" formatColumns="0" formatRows="0" autoFilter="0"/>
  <autoFilter ref="C102:K282"/>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270" r:id="rId1"/>
    <hyperlink ref="F273" r:id="rId2"/>
    <hyperlink ref="F277" r:id="rId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9"/>
  <sheetViews>
    <sheetView showGridLines="0" tabSelected="1" topLeftCell="A199" workbookViewId="0">
      <selection activeCell="F217" sqref="F21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110</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7086</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ROUND(J105,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ROUND((SUM(BE105:BE208)),  2)</f>
        <v>0</v>
      </c>
      <c r="G35" s="38"/>
      <c r="H35" s="38"/>
      <c r="I35" s="130">
        <v>0.21</v>
      </c>
      <c r="J35" s="129">
        <f>ROUND(((SUM(BE105:BE208))*I35),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ROUND((SUM(BF105:BF208)),  2)</f>
        <v>0</v>
      </c>
      <c r="G36" s="38"/>
      <c r="H36" s="38"/>
      <c r="I36" s="130">
        <v>0.12</v>
      </c>
      <c r="J36" s="129">
        <f>ROUND(((SUM(BF105:BF208))*I36),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ROUND((SUM(BG105:BG208)),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ROUND((SUM(BH105:BH208)),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ROUND((SUM(BI105:BI208)),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01.09 - Měření a regulace</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J105</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7087</v>
      </c>
      <c r="E64" s="149"/>
      <c r="F64" s="149"/>
      <c r="G64" s="149"/>
      <c r="H64" s="149"/>
      <c r="I64" s="149"/>
      <c r="J64" s="150">
        <f>J106</f>
        <v>0</v>
      </c>
      <c r="K64" s="147"/>
      <c r="L64" s="151"/>
    </row>
    <row r="65" spans="2:12" s="10" customFormat="1" ht="19.899999999999999" customHeight="1">
      <c r="B65" s="153"/>
      <c r="C65" s="101"/>
      <c r="D65" s="154" t="s">
        <v>7088</v>
      </c>
      <c r="E65" s="155"/>
      <c r="F65" s="155"/>
      <c r="G65" s="155"/>
      <c r="H65" s="155"/>
      <c r="I65" s="155"/>
      <c r="J65" s="156">
        <f>J107</f>
        <v>0</v>
      </c>
      <c r="K65" s="101"/>
      <c r="L65" s="157"/>
    </row>
    <row r="66" spans="2:12" s="10" customFormat="1" ht="14.85" customHeight="1">
      <c r="B66" s="153"/>
      <c r="C66" s="101"/>
      <c r="D66" s="154" t="s">
        <v>7089</v>
      </c>
      <c r="E66" s="155"/>
      <c r="F66" s="155"/>
      <c r="G66" s="155"/>
      <c r="H66" s="155"/>
      <c r="I66" s="155"/>
      <c r="J66" s="156">
        <f>J108</f>
        <v>0</v>
      </c>
      <c r="K66" s="101"/>
      <c r="L66" s="157"/>
    </row>
    <row r="67" spans="2:12" s="10" customFormat="1" ht="21.75" customHeight="1">
      <c r="B67" s="153"/>
      <c r="C67" s="101"/>
      <c r="D67" s="154" t="s">
        <v>7090</v>
      </c>
      <c r="E67" s="155"/>
      <c r="F67" s="155"/>
      <c r="G67" s="155"/>
      <c r="H67" s="155"/>
      <c r="I67" s="155"/>
      <c r="J67" s="156">
        <f>J109</f>
        <v>0</v>
      </c>
      <c r="K67" s="101"/>
      <c r="L67" s="157"/>
    </row>
    <row r="68" spans="2:12" s="10" customFormat="1" ht="21.75" customHeight="1">
      <c r="B68" s="153"/>
      <c r="C68" s="101"/>
      <c r="D68" s="154" t="s">
        <v>7091</v>
      </c>
      <c r="E68" s="155"/>
      <c r="F68" s="155"/>
      <c r="G68" s="155"/>
      <c r="H68" s="155"/>
      <c r="I68" s="155"/>
      <c r="J68" s="156">
        <f>J111</f>
        <v>0</v>
      </c>
      <c r="K68" s="101"/>
      <c r="L68" s="157"/>
    </row>
    <row r="69" spans="2:12" s="10" customFormat="1" ht="21.75" customHeight="1">
      <c r="B69" s="153"/>
      <c r="C69" s="101"/>
      <c r="D69" s="154" t="s">
        <v>7092</v>
      </c>
      <c r="E69" s="155"/>
      <c r="F69" s="155"/>
      <c r="G69" s="155"/>
      <c r="H69" s="155"/>
      <c r="I69" s="155"/>
      <c r="J69" s="156">
        <f>J114</f>
        <v>0</v>
      </c>
      <c r="K69" s="101"/>
      <c r="L69" s="157"/>
    </row>
    <row r="70" spans="2:12" s="10" customFormat="1" ht="21.75" customHeight="1">
      <c r="B70" s="153"/>
      <c r="C70" s="101"/>
      <c r="D70" s="154" t="s">
        <v>7093</v>
      </c>
      <c r="E70" s="155"/>
      <c r="F70" s="155"/>
      <c r="G70" s="155"/>
      <c r="H70" s="155"/>
      <c r="I70" s="155"/>
      <c r="J70" s="156">
        <f>J120</f>
        <v>0</v>
      </c>
      <c r="K70" s="101"/>
      <c r="L70" s="157"/>
    </row>
    <row r="71" spans="2:12" s="10" customFormat="1" ht="14.85" customHeight="1">
      <c r="B71" s="153"/>
      <c r="C71" s="101"/>
      <c r="D71" s="154" t="s">
        <v>7094</v>
      </c>
      <c r="E71" s="155"/>
      <c r="F71" s="155"/>
      <c r="G71" s="155"/>
      <c r="H71" s="155"/>
      <c r="I71" s="155"/>
      <c r="J71" s="156">
        <f>J140</f>
        <v>0</v>
      </c>
      <c r="K71" s="101"/>
      <c r="L71" s="157"/>
    </row>
    <row r="72" spans="2:12" s="10" customFormat="1" ht="21.75" customHeight="1">
      <c r="B72" s="153"/>
      <c r="C72" s="101"/>
      <c r="D72" s="154" t="s">
        <v>7095</v>
      </c>
      <c r="E72" s="155"/>
      <c r="F72" s="155"/>
      <c r="G72" s="155"/>
      <c r="H72" s="155"/>
      <c r="I72" s="155"/>
      <c r="J72" s="156">
        <f>J141</f>
        <v>0</v>
      </c>
      <c r="K72" s="101"/>
      <c r="L72" s="157"/>
    </row>
    <row r="73" spans="2:12" s="10" customFormat="1" ht="21.75" customHeight="1">
      <c r="B73" s="153"/>
      <c r="C73" s="101"/>
      <c r="D73" s="154" t="s">
        <v>7096</v>
      </c>
      <c r="E73" s="155"/>
      <c r="F73" s="155"/>
      <c r="G73" s="155"/>
      <c r="H73" s="155"/>
      <c r="I73" s="155"/>
      <c r="J73" s="156">
        <f>J144</f>
        <v>0</v>
      </c>
      <c r="K73" s="101"/>
      <c r="L73" s="157"/>
    </row>
    <row r="74" spans="2:12" s="10" customFormat="1" ht="14.85" customHeight="1">
      <c r="B74" s="153"/>
      <c r="C74" s="101"/>
      <c r="D74" s="154" t="s">
        <v>7097</v>
      </c>
      <c r="E74" s="155"/>
      <c r="F74" s="155"/>
      <c r="G74" s="155"/>
      <c r="H74" s="155"/>
      <c r="I74" s="155"/>
      <c r="J74" s="156">
        <f>J147</f>
        <v>0</v>
      </c>
      <c r="K74" s="101"/>
      <c r="L74" s="157"/>
    </row>
    <row r="75" spans="2:12" s="10" customFormat="1" ht="21.75" customHeight="1">
      <c r="B75" s="153"/>
      <c r="C75" s="101"/>
      <c r="D75" s="154" t="s">
        <v>7098</v>
      </c>
      <c r="E75" s="155"/>
      <c r="F75" s="155"/>
      <c r="G75" s="155"/>
      <c r="H75" s="155"/>
      <c r="I75" s="155"/>
      <c r="J75" s="156">
        <f>J148</f>
        <v>0</v>
      </c>
      <c r="K75" s="101"/>
      <c r="L75" s="157"/>
    </row>
    <row r="76" spans="2:12" s="10" customFormat="1" ht="21.75" customHeight="1">
      <c r="B76" s="153"/>
      <c r="C76" s="101"/>
      <c r="D76" s="154" t="s">
        <v>7099</v>
      </c>
      <c r="E76" s="155"/>
      <c r="F76" s="155"/>
      <c r="G76" s="155"/>
      <c r="H76" s="155"/>
      <c r="I76" s="155"/>
      <c r="J76" s="156">
        <f>J161</f>
        <v>0</v>
      </c>
      <c r="K76" s="101"/>
      <c r="L76" s="157"/>
    </row>
    <row r="77" spans="2:12" s="10" customFormat="1" ht="21.75" customHeight="1">
      <c r="B77" s="153"/>
      <c r="C77" s="101"/>
      <c r="D77" s="154" t="s">
        <v>7100</v>
      </c>
      <c r="E77" s="155"/>
      <c r="F77" s="155"/>
      <c r="G77" s="155"/>
      <c r="H77" s="155"/>
      <c r="I77" s="155"/>
      <c r="J77" s="156">
        <f>J163</f>
        <v>0</v>
      </c>
      <c r="K77" s="101"/>
      <c r="L77" s="157"/>
    </row>
    <row r="78" spans="2:12" s="10" customFormat="1" ht="14.85" customHeight="1">
      <c r="B78" s="153"/>
      <c r="C78" s="101"/>
      <c r="D78" s="154" t="s">
        <v>7101</v>
      </c>
      <c r="E78" s="155"/>
      <c r="F78" s="155"/>
      <c r="G78" s="155"/>
      <c r="H78" s="155"/>
      <c r="I78" s="155"/>
      <c r="J78" s="156">
        <f>J165</f>
        <v>0</v>
      </c>
      <c r="K78" s="101"/>
      <c r="L78" s="157"/>
    </row>
    <row r="79" spans="2:12" s="10" customFormat="1" ht="19.899999999999999" customHeight="1">
      <c r="B79" s="153"/>
      <c r="C79" s="101"/>
      <c r="D79" s="154" t="s">
        <v>7102</v>
      </c>
      <c r="E79" s="155"/>
      <c r="F79" s="155"/>
      <c r="G79" s="155"/>
      <c r="H79" s="155"/>
      <c r="I79" s="155"/>
      <c r="J79" s="156">
        <f>J182</f>
        <v>0</v>
      </c>
      <c r="K79" s="101"/>
      <c r="L79" s="157"/>
    </row>
    <row r="80" spans="2:12" s="10" customFormat="1" ht="14.85" customHeight="1">
      <c r="B80" s="153"/>
      <c r="C80" s="101"/>
      <c r="D80" s="154" t="s">
        <v>7103</v>
      </c>
      <c r="E80" s="155"/>
      <c r="F80" s="155"/>
      <c r="G80" s="155"/>
      <c r="H80" s="155"/>
      <c r="I80" s="155"/>
      <c r="J80" s="156">
        <f>J183</f>
        <v>0</v>
      </c>
      <c r="K80" s="101"/>
      <c r="L80" s="157"/>
    </row>
    <row r="81" spans="1:31" s="10" customFormat="1" ht="14.85" customHeight="1">
      <c r="B81" s="153"/>
      <c r="C81" s="101"/>
      <c r="D81" s="154" t="s">
        <v>7104</v>
      </c>
      <c r="E81" s="155"/>
      <c r="F81" s="155"/>
      <c r="G81" s="155"/>
      <c r="H81" s="155"/>
      <c r="I81" s="155"/>
      <c r="J81" s="156">
        <f>J188</f>
        <v>0</v>
      </c>
      <c r="K81" s="101"/>
      <c r="L81" s="157"/>
    </row>
    <row r="82" spans="1:31" s="10" customFormat="1" ht="19.899999999999999" customHeight="1">
      <c r="B82" s="153"/>
      <c r="C82" s="101"/>
      <c r="D82" s="154" t="s">
        <v>7105</v>
      </c>
      <c r="E82" s="155"/>
      <c r="F82" s="155"/>
      <c r="G82" s="155"/>
      <c r="H82" s="155"/>
      <c r="I82" s="155"/>
      <c r="J82" s="156">
        <f>J194</f>
        <v>0</v>
      </c>
      <c r="K82" s="101"/>
      <c r="L82" s="157"/>
    </row>
    <row r="83" spans="1:31" s="10" customFormat="1" ht="14.85" customHeight="1">
      <c r="B83" s="153"/>
      <c r="C83" s="101"/>
      <c r="D83" s="154" t="s">
        <v>7106</v>
      </c>
      <c r="E83" s="155"/>
      <c r="F83" s="155"/>
      <c r="G83" s="155"/>
      <c r="H83" s="155"/>
      <c r="I83" s="155"/>
      <c r="J83" s="156">
        <f>J195</f>
        <v>0</v>
      </c>
      <c r="K83" s="101"/>
      <c r="L83" s="157"/>
    </row>
    <row r="84" spans="1:31" s="2" customFormat="1" ht="21.75" customHeight="1">
      <c r="A84" s="38"/>
      <c r="B84" s="39"/>
      <c r="C84" s="40"/>
      <c r="D84" s="40"/>
      <c r="E84" s="40"/>
      <c r="F84" s="40"/>
      <c r="G84" s="40"/>
      <c r="H84" s="40"/>
      <c r="I84" s="40"/>
      <c r="J84" s="40"/>
      <c r="K84" s="40"/>
      <c r="L84" s="118"/>
      <c r="S84" s="38"/>
      <c r="T84" s="38"/>
      <c r="U84" s="38"/>
      <c r="V84" s="38"/>
      <c r="W84" s="38"/>
      <c r="X84" s="38"/>
      <c r="Y84" s="38"/>
      <c r="Z84" s="38"/>
      <c r="AA84" s="38"/>
      <c r="AB84" s="38"/>
      <c r="AC84" s="38"/>
      <c r="AD84" s="38"/>
      <c r="AE84" s="38"/>
    </row>
    <row r="85" spans="1:31" s="2" customFormat="1" ht="6.95" customHeight="1">
      <c r="A85" s="38"/>
      <c r="B85" s="51"/>
      <c r="C85" s="52"/>
      <c r="D85" s="52"/>
      <c r="E85" s="52"/>
      <c r="F85" s="52"/>
      <c r="G85" s="52"/>
      <c r="H85" s="52"/>
      <c r="I85" s="52"/>
      <c r="J85" s="52"/>
      <c r="K85" s="52"/>
      <c r="L85" s="118"/>
      <c r="S85" s="38"/>
      <c r="T85" s="38"/>
      <c r="U85" s="38"/>
      <c r="V85" s="38"/>
      <c r="W85" s="38"/>
      <c r="X85" s="38"/>
      <c r="Y85" s="38"/>
      <c r="Z85" s="38"/>
      <c r="AA85" s="38"/>
      <c r="AB85" s="38"/>
      <c r="AC85" s="38"/>
      <c r="AD85" s="38"/>
      <c r="AE85" s="38"/>
    </row>
    <row r="89" spans="1:31" s="2" customFormat="1" ht="6.95" customHeight="1">
      <c r="A89" s="38"/>
      <c r="B89" s="53"/>
      <c r="C89" s="54"/>
      <c r="D89" s="54"/>
      <c r="E89" s="54"/>
      <c r="F89" s="54"/>
      <c r="G89" s="54"/>
      <c r="H89" s="54"/>
      <c r="I89" s="54"/>
      <c r="J89" s="54"/>
      <c r="K89" s="54"/>
      <c r="L89" s="118"/>
      <c r="S89" s="38"/>
      <c r="T89" s="38"/>
      <c r="U89" s="38"/>
      <c r="V89" s="38"/>
      <c r="W89" s="38"/>
      <c r="X89" s="38"/>
      <c r="Y89" s="38"/>
      <c r="Z89" s="38"/>
      <c r="AA89" s="38"/>
      <c r="AB89" s="38"/>
      <c r="AC89" s="38"/>
      <c r="AD89" s="38"/>
      <c r="AE89" s="38"/>
    </row>
    <row r="90" spans="1:31" s="2" customFormat="1" ht="24.95" customHeight="1">
      <c r="A90" s="38"/>
      <c r="B90" s="39"/>
      <c r="C90" s="27" t="s">
        <v>462</v>
      </c>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6.95" customHeight="1">
      <c r="A91" s="38"/>
      <c r="B91" s="39"/>
      <c r="C91" s="40"/>
      <c r="D91" s="40"/>
      <c r="E91" s="40"/>
      <c r="F91" s="40"/>
      <c r="G91" s="40"/>
      <c r="H91" s="40"/>
      <c r="I91" s="40"/>
      <c r="J91" s="40"/>
      <c r="K91" s="40"/>
      <c r="L91" s="118"/>
      <c r="S91" s="38"/>
      <c r="T91" s="38"/>
      <c r="U91" s="38"/>
      <c r="V91" s="38"/>
      <c r="W91" s="38"/>
      <c r="X91" s="38"/>
      <c r="Y91" s="38"/>
      <c r="Z91" s="38"/>
      <c r="AA91" s="38"/>
      <c r="AB91" s="38"/>
      <c r="AC91" s="38"/>
      <c r="AD91" s="38"/>
      <c r="AE91" s="38"/>
    </row>
    <row r="92" spans="1:31" s="2" customFormat="1" ht="12" customHeight="1">
      <c r="A92" s="38"/>
      <c r="B92" s="39"/>
      <c r="C92" s="33" t="s">
        <v>16</v>
      </c>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26.25" customHeight="1">
      <c r="A93" s="38"/>
      <c r="B93" s="39"/>
      <c r="C93" s="40"/>
      <c r="D93" s="40"/>
      <c r="E93" s="433" t="str">
        <f>E7</f>
        <v>Novostavba objektu Domova se zvláštním režimem, ulice Benešova, Domažlice</v>
      </c>
      <c r="F93" s="434"/>
      <c r="G93" s="434"/>
      <c r="H93" s="434"/>
      <c r="I93" s="40"/>
      <c r="J93" s="40"/>
      <c r="K93" s="40"/>
      <c r="L93" s="118"/>
      <c r="S93" s="38"/>
      <c r="T93" s="38"/>
      <c r="U93" s="38"/>
      <c r="V93" s="38"/>
      <c r="W93" s="38"/>
      <c r="X93" s="38"/>
      <c r="Y93" s="38"/>
      <c r="Z93" s="38"/>
      <c r="AA93" s="38"/>
      <c r="AB93" s="38"/>
      <c r="AC93" s="38"/>
      <c r="AD93" s="38"/>
      <c r="AE93" s="38"/>
    </row>
    <row r="94" spans="1:31" s="1" customFormat="1" ht="12" customHeight="1">
      <c r="B94" s="25"/>
      <c r="C94" s="33" t="s">
        <v>147</v>
      </c>
      <c r="D94" s="26"/>
      <c r="E94" s="26"/>
      <c r="F94" s="26"/>
      <c r="G94" s="26"/>
      <c r="H94" s="26"/>
      <c r="I94" s="26"/>
      <c r="J94" s="26"/>
      <c r="K94" s="26"/>
      <c r="L94" s="24"/>
    </row>
    <row r="95" spans="1:31" s="2" customFormat="1" ht="16.5" customHeight="1">
      <c r="A95" s="38"/>
      <c r="B95" s="39"/>
      <c r="C95" s="40"/>
      <c r="D95" s="40"/>
      <c r="E95" s="433" t="s">
        <v>151</v>
      </c>
      <c r="F95" s="435"/>
      <c r="G95" s="435"/>
      <c r="H95" s="435"/>
      <c r="I95" s="40"/>
      <c r="J95" s="40"/>
      <c r="K95" s="40"/>
      <c r="L95" s="118"/>
      <c r="S95" s="38"/>
      <c r="T95" s="38"/>
      <c r="U95" s="38"/>
      <c r="V95" s="38"/>
      <c r="W95" s="38"/>
      <c r="X95" s="38"/>
      <c r="Y95" s="38"/>
      <c r="Z95" s="38"/>
      <c r="AA95" s="38"/>
      <c r="AB95" s="38"/>
      <c r="AC95" s="38"/>
      <c r="AD95" s="38"/>
      <c r="AE95" s="38"/>
    </row>
    <row r="96" spans="1:31" s="2" customFormat="1" ht="12" customHeight="1">
      <c r="A96" s="38"/>
      <c r="B96" s="39"/>
      <c r="C96" s="33" t="s">
        <v>155</v>
      </c>
      <c r="D96" s="40"/>
      <c r="E96" s="40"/>
      <c r="F96" s="40"/>
      <c r="G96" s="40"/>
      <c r="H96" s="40"/>
      <c r="I96" s="40"/>
      <c r="J96" s="40"/>
      <c r="K96" s="40"/>
      <c r="L96" s="118"/>
      <c r="S96" s="38"/>
      <c r="T96" s="38"/>
      <c r="U96" s="38"/>
      <c r="V96" s="38"/>
      <c r="W96" s="38"/>
      <c r="X96" s="38"/>
      <c r="Y96" s="38"/>
      <c r="Z96" s="38"/>
      <c r="AA96" s="38"/>
      <c r="AB96" s="38"/>
      <c r="AC96" s="38"/>
      <c r="AD96" s="38"/>
      <c r="AE96" s="38"/>
    </row>
    <row r="97" spans="1:65" s="2" customFormat="1" ht="16.5" customHeight="1">
      <c r="A97" s="38"/>
      <c r="B97" s="39"/>
      <c r="C97" s="40"/>
      <c r="D97" s="40"/>
      <c r="E97" s="387" t="str">
        <f>E11</f>
        <v>SO 01.09 - Měření a regulace</v>
      </c>
      <c r="F97" s="435"/>
      <c r="G97" s="435"/>
      <c r="H97" s="435"/>
      <c r="I97" s="40"/>
      <c r="J97" s="40"/>
      <c r="K97" s="40"/>
      <c r="L97" s="118"/>
      <c r="S97" s="38"/>
      <c r="T97" s="38"/>
      <c r="U97" s="38"/>
      <c r="V97" s="38"/>
      <c r="W97" s="38"/>
      <c r="X97" s="38"/>
      <c r="Y97" s="38"/>
      <c r="Z97" s="38"/>
      <c r="AA97" s="38"/>
      <c r="AB97" s="38"/>
      <c r="AC97" s="38"/>
      <c r="AD97" s="38"/>
      <c r="AE97" s="38"/>
    </row>
    <row r="98" spans="1:65" s="2" customFormat="1" ht="6.95" customHeight="1">
      <c r="A98" s="38"/>
      <c r="B98" s="39"/>
      <c r="C98" s="40"/>
      <c r="D98" s="40"/>
      <c r="E98" s="40"/>
      <c r="F98" s="40"/>
      <c r="G98" s="40"/>
      <c r="H98" s="40"/>
      <c r="I98" s="40"/>
      <c r="J98" s="40"/>
      <c r="K98" s="40"/>
      <c r="L98" s="118"/>
      <c r="S98" s="38"/>
      <c r="T98" s="38"/>
      <c r="U98" s="38"/>
      <c r="V98" s="38"/>
      <c r="W98" s="38"/>
      <c r="X98" s="38"/>
      <c r="Y98" s="38"/>
      <c r="Z98" s="38"/>
      <c r="AA98" s="38"/>
      <c r="AB98" s="38"/>
      <c r="AC98" s="38"/>
      <c r="AD98" s="38"/>
      <c r="AE98" s="38"/>
    </row>
    <row r="99" spans="1:65" s="2" customFormat="1" ht="12" customHeight="1">
      <c r="A99" s="38"/>
      <c r="B99" s="39"/>
      <c r="C99" s="33" t="s">
        <v>21</v>
      </c>
      <c r="D99" s="40"/>
      <c r="E99" s="40"/>
      <c r="F99" s="31" t="str">
        <f>F14</f>
        <v>Benešova ulice, Domažlice</v>
      </c>
      <c r="G99" s="40"/>
      <c r="H99" s="40"/>
      <c r="I99" s="33" t="s">
        <v>23</v>
      </c>
      <c r="J99" s="63" t="str">
        <f>IF(J14="","",J14)</f>
        <v>22. 6. 2024</v>
      </c>
      <c r="K99" s="40"/>
      <c r="L99" s="118"/>
      <c r="S99" s="38"/>
      <c r="T99" s="38"/>
      <c r="U99" s="38"/>
      <c r="V99" s="38"/>
      <c r="W99" s="38"/>
      <c r="X99" s="38"/>
      <c r="Y99" s="38"/>
      <c r="Z99" s="38"/>
      <c r="AA99" s="38"/>
      <c r="AB99" s="38"/>
      <c r="AC99" s="38"/>
      <c r="AD99" s="38"/>
      <c r="AE99" s="38"/>
    </row>
    <row r="100" spans="1:65" s="2" customFormat="1" ht="6.95" customHeight="1">
      <c r="A100" s="38"/>
      <c r="B100" s="39"/>
      <c r="C100" s="40"/>
      <c r="D100" s="40"/>
      <c r="E100" s="40"/>
      <c r="F100" s="40"/>
      <c r="G100" s="40"/>
      <c r="H100" s="40"/>
      <c r="I100" s="40"/>
      <c r="J100" s="40"/>
      <c r="K100" s="40"/>
      <c r="L100" s="118"/>
      <c r="S100" s="38"/>
      <c r="T100" s="38"/>
      <c r="U100" s="38"/>
      <c r="V100" s="38"/>
      <c r="W100" s="38"/>
      <c r="X100" s="38"/>
      <c r="Y100" s="38"/>
      <c r="Z100" s="38"/>
      <c r="AA100" s="38"/>
      <c r="AB100" s="38"/>
      <c r="AC100" s="38"/>
      <c r="AD100" s="38"/>
      <c r="AE100" s="38"/>
    </row>
    <row r="101" spans="1:65" s="2" customFormat="1" ht="40.15" customHeight="1">
      <c r="A101" s="38"/>
      <c r="B101" s="39"/>
      <c r="C101" s="33" t="s">
        <v>25</v>
      </c>
      <c r="D101" s="40"/>
      <c r="E101" s="40"/>
      <c r="F101" s="31" t="str">
        <f>E17</f>
        <v>Město Domažlice, náměstí Míru 1, 344 20 Domažlice</v>
      </c>
      <c r="G101" s="40"/>
      <c r="H101" s="40"/>
      <c r="I101" s="33" t="s">
        <v>31</v>
      </c>
      <c r="J101" s="36" t="str">
        <f>E23</f>
        <v>MEPRO s.r.o., nám.Před bateriemi 912/6, Praha 6</v>
      </c>
      <c r="K101" s="40"/>
      <c r="L101" s="118"/>
      <c r="S101" s="38"/>
      <c r="T101" s="38"/>
      <c r="U101" s="38"/>
      <c r="V101" s="38"/>
      <c r="W101" s="38"/>
      <c r="X101" s="38"/>
      <c r="Y101" s="38"/>
      <c r="Z101" s="38"/>
      <c r="AA101" s="38"/>
      <c r="AB101" s="38"/>
      <c r="AC101" s="38"/>
      <c r="AD101" s="38"/>
      <c r="AE101" s="38"/>
    </row>
    <row r="102" spans="1:65" s="2" customFormat="1" ht="40.15" customHeight="1">
      <c r="A102" s="38"/>
      <c r="B102" s="39"/>
      <c r="C102" s="33" t="s">
        <v>29</v>
      </c>
      <c r="D102" s="40"/>
      <c r="E102" s="40"/>
      <c r="F102" s="31" t="str">
        <f>IF(E20="","",E20)</f>
        <v>Vyplň údaj</v>
      </c>
      <c r="G102" s="40"/>
      <c r="H102" s="40"/>
      <c r="I102" s="33" t="s">
        <v>34</v>
      </c>
      <c r="J102" s="36" t="str">
        <f>E26</f>
        <v>Tomáš Vašek, Sněhurčina 710, 460 15 Liberec</v>
      </c>
      <c r="K102" s="40"/>
      <c r="L102" s="118"/>
      <c r="S102" s="38"/>
      <c r="T102" s="38"/>
      <c r="U102" s="38"/>
      <c r="V102" s="38"/>
      <c r="W102" s="38"/>
      <c r="X102" s="38"/>
      <c r="Y102" s="38"/>
      <c r="Z102" s="38"/>
      <c r="AA102" s="38"/>
      <c r="AB102" s="38"/>
      <c r="AC102" s="38"/>
      <c r="AD102" s="38"/>
      <c r="AE102" s="38"/>
    </row>
    <row r="103" spans="1:65" s="2" customFormat="1" ht="10.35" customHeight="1">
      <c r="A103" s="38"/>
      <c r="B103" s="39"/>
      <c r="C103" s="40"/>
      <c r="D103" s="40"/>
      <c r="E103" s="40"/>
      <c r="F103" s="40"/>
      <c r="G103" s="40"/>
      <c r="H103" s="40"/>
      <c r="I103" s="40"/>
      <c r="J103" s="40"/>
      <c r="K103" s="40"/>
      <c r="L103" s="118"/>
      <c r="S103" s="38"/>
      <c r="T103" s="38"/>
      <c r="U103" s="38"/>
      <c r="V103" s="38"/>
      <c r="W103" s="38"/>
      <c r="X103" s="38"/>
      <c r="Y103" s="38"/>
      <c r="Z103" s="38"/>
      <c r="AA103" s="38"/>
      <c r="AB103" s="38"/>
      <c r="AC103" s="38"/>
      <c r="AD103" s="38"/>
      <c r="AE103" s="38"/>
    </row>
    <row r="104" spans="1:65" s="11" customFormat="1" ht="29.25" customHeight="1">
      <c r="A104" s="159"/>
      <c r="B104" s="160"/>
      <c r="C104" s="161" t="s">
        <v>505</v>
      </c>
      <c r="D104" s="162" t="s">
        <v>57</v>
      </c>
      <c r="E104" s="162" t="s">
        <v>53</v>
      </c>
      <c r="F104" s="162" t="s">
        <v>54</v>
      </c>
      <c r="G104" s="162" t="s">
        <v>506</v>
      </c>
      <c r="H104" s="162" t="s">
        <v>507</v>
      </c>
      <c r="I104" s="162" t="s">
        <v>508</v>
      </c>
      <c r="J104" s="162" t="s">
        <v>304</v>
      </c>
      <c r="K104" s="163" t="s">
        <v>509</v>
      </c>
      <c r="L104" s="164"/>
      <c r="M104" s="72" t="s">
        <v>19</v>
      </c>
      <c r="N104" s="73" t="s">
        <v>42</v>
      </c>
      <c r="O104" s="73" t="s">
        <v>510</v>
      </c>
      <c r="P104" s="73" t="s">
        <v>511</v>
      </c>
      <c r="Q104" s="73" t="s">
        <v>512</v>
      </c>
      <c r="R104" s="73" t="s">
        <v>513</v>
      </c>
      <c r="S104" s="73" t="s">
        <v>514</v>
      </c>
      <c r="T104" s="74" t="s">
        <v>515</v>
      </c>
      <c r="U104" s="159"/>
      <c r="V104" s="159"/>
      <c r="W104" s="159"/>
      <c r="X104" s="159"/>
      <c r="Y104" s="159"/>
      <c r="Z104" s="159"/>
      <c r="AA104" s="159"/>
      <c r="AB104" s="159"/>
      <c r="AC104" s="159"/>
      <c r="AD104" s="159"/>
      <c r="AE104" s="159"/>
    </row>
    <row r="105" spans="1:65" s="2" customFormat="1" ht="22.9" customHeight="1">
      <c r="A105" s="38"/>
      <c r="B105" s="39"/>
      <c r="C105" s="79" t="s">
        <v>519</v>
      </c>
      <c r="D105" s="40"/>
      <c r="E105" s="40"/>
      <c r="F105" s="40"/>
      <c r="G105" s="40"/>
      <c r="H105" s="40"/>
      <c r="I105" s="40"/>
      <c r="J105" s="165">
        <f>BK105</f>
        <v>0</v>
      </c>
      <c r="K105" s="40"/>
      <c r="L105" s="43"/>
      <c r="M105" s="75"/>
      <c r="N105" s="166"/>
      <c r="O105" s="76"/>
      <c r="P105" s="167">
        <f>P106</f>
        <v>0</v>
      </c>
      <c r="Q105" s="76"/>
      <c r="R105" s="167">
        <f>R106</f>
        <v>0</v>
      </c>
      <c r="S105" s="76"/>
      <c r="T105" s="168">
        <f>T106</f>
        <v>0</v>
      </c>
      <c r="U105" s="38"/>
      <c r="V105" s="38"/>
      <c r="W105" s="38"/>
      <c r="X105" s="38"/>
      <c r="Y105" s="38"/>
      <c r="Z105" s="38"/>
      <c r="AA105" s="38"/>
      <c r="AB105" s="38"/>
      <c r="AC105" s="38"/>
      <c r="AD105" s="38"/>
      <c r="AE105" s="38"/>
      <c r="AT105" s="21" t="s">
        <v>71</v>
      </c>
      <c r="AU105" s="21" t="s">
        <v>311</v>
      </c>
      <c r="BK105" s="169">
        <f>BK106</f>
        <v>0</v>
      </c>
    </row>
    <row r="106" spans="1:65" s="12" customFormat="1" ht="25.9" customHeight="1">
      <c r="B106" s="170"/>
      <c r="C106" s="171"/>
      <c r="D106" s="172" t="s">
        <v>71</v>
      </c>
      <c r="E106" s="173" t="s">
        <v>6508</v>
      </c>
      <c r="F106" s="173" t="s">
        <v>7107</v>
      </c>
      <c r="G106" s="171"/>
      <c r="H106" s="171"/>
      <c r="I106" s="174"/>
      <c r="J106" s="175">
        <f>BK106</f>
        <v>0</v>
      </c>
      <c r="K106" s="171"/>
      <c r="L106" s="176"/>
      <c r="M106" s="177"/>
      <c r="N106" s="178"/>
      <c r="O106" s="178"/>
      <c r="P106" s="179">
        <f>P107+P182+P194</f>
        <v>0</v>
      </c>
      <c r="Q106" s="178"/>
      <c r="R106" s="179">
        <f>R107+R182+R194</f>
        <v>0</v>
      </c>
      <c r="S106" s="178"/>
      <c r="T106" s="180">
        <f>T107+T182+T194</f>
        <v>0</v>
      </c>
      <c r="AR106" s="181" t="s">
        <v>79</v>
      </c>
      <c r="AT106" s="182" t="s">
        <v>71</v>
      </c>
      <c r="AU106" s="182" t="s">
        <v>72</v>
      </c>
      <c r="AY106" s="181" t="s">
        <v>525</v>
      </c>
      <c r="BK106" s="183">
        <f>BK107+BK182+BK194</f>
        <v>0</v>
      </c>
    </row>
    <row r="107" spans="1:65" s="12" customFormat="1" ht="22.9" customHeight="1">
      <c r="B107" s="170"/>
      <c r="C107" s="171"/>
      <c r="D107" s="172" t="s">
        <v>71</v>
      </c>
      <c r="E107" s="184" t="s">
        <v>6509</v>
      </c>
      <c r="F107" s="184" t="s">
        <v>7108</v>
      </c>
      <c r="G107" s="171"/>
      <c r="H107" s="171"/>
      <c r="I107" s="174"/>
      <c r="J107" s="185">
        <f>BK107</f>
        <v>0</v>
      </c>
      <c r="K107" s="171"/>
      <c r="L107" s="176"/>
      <c r="M107" s="177"/>
      <c r="N107" s="178"/>
      <c r="O107" s="178"/>
      <c r="P107" s="179">
        <f>P108+P140+P147+P165</f>
        <v>0</v>
      </c>
      <c r="Q107" s="178"/>
      <c r="R107" s="179">
        <f>R108+R140+R147+R165</f>
        <v>0</v>
      </c>
      <c r="S107" s="178"/>
      <c r="T107" s="180">
        <f>T108+T140+T147+T165</f>
        <v>0</v>
      </c>
      <c r="AR107" s="181" t="s">
        <v>79</v>
      </c>
      <c r="AT107" s="182" t="s">
        <v>71</v>
      </c>
      <c r="AU107" s="182" t="s">
        <v>79</v>
      </c>
      <c r="AY107" s="181" t="s">
        <v>525</v>
      </c>
      <c r="BK107" s="183">
        <f>BK108+BK140+BK147+BK165</f>
        <v>0</v>
      </c>
    </row>
    <row r="108" spans="1:65" s="12" customFormat="1" ht="20.85" customHeight="1">
      <c r="B108" s="170"/>
      <c r="C108" s="171"/>
      <c r="D108" s="172" t="s">
        <v>71</v>
      </c>
      <c r="E108" s="184" t="s">
        <v>6512</v>
      </c>
      <c r="F108" s="184" t="s">
        <v>7109</v>
      </c>
      <c r="G108" s="171"/>
      <c r="H108" s="171"/>
      <c r="I108" s="174"/>
      <c r="J108" s="185">
        <f>BK108</f>
        <v>0</v>
      </c>
      <c r="K108" s="171"/>
      <c r="L108" s="176"/>
      <c r="M108" s="177"/>
      <c r="N108" s="178"/>
      <c r="O108" s="178"/>
      <c r="P108" s="179">
        <f>P109+P111+P114+P120</f>
        <v>0</v>
      </c>
      <c r="Q108" s="178"/>
      <c r="R108" s="179">
        <f>R109+R111+R114+R120</f>
        <v>0</v>
      </c>
      <c r="S108" s="178"/>
      <c r="T108" s="180">
        <f>T109+T111+T114+T120</f>
        <v>0</v>
      </c>
      <c r="AR108" s="181" t="s">
        <v>79</v>
      </c>
      <c r="AT108" s="182" t="s">
        <v>71</v>
      </c>
      <c r="AU108" s="182" t="s">
        <v>85</v>
      </c>
      <c r="AY108" s="181" t="s">
        <v>525</v>
      </c>
      <c r="BK108" s="183">
        <f>BK109+BK111+BK114+BK120</f>
        <v>0</v>
      </c>
    </row>
    <row r="109" spans="1:65" s="17" customFormat="1" ht="20.85" customHeight="1">
      <c r="B109" s="263"/>
      <c r="C109" s="264"/>
      <c r="D109" s="265" t="s">
        <v>71</v>
      </c>
      <c r="E109" s="265" t="s">
        <v>6519</v>
      </c>
      <c r="F109" s="265" t="s">
        <v>7110</v>
      </c>
      <c r="G109" s="264"/>
      <c r="H109" s="264"/>
      <c r="I109" s="266"/>
      <c r="J109" s="267">
        <f>BK109</f>
        <v>0</v>
      </c>
      <c r="K109" s="264"/>
      <c r="L109" s="268"/>
      <c r="M109" s="269"/>
      <c r="N109" s="270"/>
      <c r="O109" s="270"/>
      <c r="P109" s="271">
        <f>P110</f>
        <v>0</v>
      </c>
      <c r="Q109" s="270"/>
      <c r="R109" s="271">
        <f>R110</f>
        <v>0</v>
      </c>
      <c r="S109" s="270"/>
      <c r="T109" s="272">
        <f>T110</f>
        <v>0</v>
      </c>
      <c r="AR109" s="273" t="s">
        <v>79</v>
      </c>
      <c r="AT109" s="274" t="s">
        <v>71</v>
      </c>
      <c r="AU109" s="274" t="s">
        <v>573</v>
      </c>
      <c r="AY109" s="273" t="s">
        <v>525</v>
      </c>
      <c r="BK109" s="275">
        <f>BK110</f>
        <v>0</v>
      </c>
    </row>
    <row r="110" spans="1:65" s="2" customFormat="1" ht="37.9" customHeight="1">
      <c r="A110" s="38"/>
      <c r="B110" s="39"/>
      <c r="C110" s="186" t="s">
        <v>72</v>
      </c>
      <c r="D110" s="186" t="s">
        <v>533</v>
      </c>
      <c r="E110" s="187" t="s">
        <v>7111</v>
      </c>
      <c r="F110" s="188" t="s">
        <v>7112</v>
      </c>
      <c r="G110" s="189" t="s">
        <v>5219</v>
      </c>
      <c r="H110" s="190">
        <v>5</v>
      </c>
      <c r="I110" s="191"/>
      <c r="J110" s="192">
        <f>ROUND(I110*H110,2)</f>
        <v>0</v>
      </c>
      <c r="K110" s="188" t="s">
        <v>19</v>
      </c>
      <c r="L110" s="43"/>
      <c r="M110" s="193" t="s">
        <v>19</v>
      </c>
      <c r="N110" s="194" t="s">
        <v>44</v>
      </c>
      <c r="O110" s="68"/>
      <c r="P110" s="195">
        <f>O110*H110</f>
        <v>0</v>
      </c>
      <c r="Q110" s="195">
        <v>0</v>
      </c>
      <c r="R110" s="195">
        <f>Q110*H110</f>
        <v>0</v>
      </c>
      <c r="S110" s="195">
        <v>0</v>
      </c>
      <c r="T110" s="196">
        <f>S110*H110</f>
        <v>0</v>
      </c>
      <c r="U110" s="38"/>
      <c r="V110" s="38"/>
      <c r="W110" s="38"/>
      <c r="X110" s="38"/>
      <c r="Y110" s="38"/>
      <c r="Z110" s="38"/>
      <c r="AA110" s="38"/>
      <c r="AB110" s="38"/>
      <c r="AC110" s="38"/>
      <c r="AD110" s="38"/>
      <c r="AE110" s="38"/>
      <c r="AR110" s="197" t="s">
        <v>537</v>
      </c>
      <c r="AT110" s="197" t="s">
        <v>533</v>
      </c>
      <c r="AU110" s="197" t="s">
        <v>537</v>
      </c>
      <c r="AY110" s="21" t="s">
        <v>525</v>
      </c>
      <c r="BE110" s="198">
        <f>IF(N110="základní",J110,0)</f>
        <v>0</v>
      </c>
      <c r="BF110" s="198">
        <f>IF(N110="snížená",J110,0)</f>
        <v>0</v>
      </c>
      <c r="BG110" s="198">
        <f>IF(N110="zákl. přenesená",J110,0)</f>
        <v>0</v>
      </c>
      <c r="BH110" s="198">
        <f>IF(N110="sníž. přenesená",J110,0)</f>
        <v>0</v>
      </c>
      <c r="BI110" s="198">
        <f>IF(N110="nulová",J110,0)</f>
        <v>0</v>
      </c>
      <c r="BJ110" s="21" t="s">
        <v>85</v>
      </c>
      <c r="BK110" s="198">
        <f>ROUND(I110*H110,2)</f>
        <v>0</v>
      </c>
      <c r="BL110" s="21" t="s">
        <v>537</v>
      </c>
      <c r="BM110" s="197" t="s">
        <v>85</v>
      </c>
    </row>
    <row r="111" spans="1:65" s="17" customFormat="1" ht="20.85" customHeight="1">
      <c r="B111" s="263"/>
      <c r="C111" s="264"/>
      <c r="D111" s="265" t="s">
        <v>71</v>
      </c>
      <c r="E111" s="265" t="s">
        <v>6524</v>
      </c>
      <c r="F111" s="265" t="s">
        <v>7113</v>
      </c>
      <c r="G111" s="264"/>
      <c r="H111" s="264"/>
      <c r="I111" s="266"/>
      <c r="J111" s="267">
        <f>BK111</f>
        <v>0</v>
      </c>
      <c r="K111" s="264"/>
      <c r="L111" s="268"/>
      <c r="M111" s="269"/>
      <c r="N111" s="270"/>
      <c r="O111" s="270"/>
      <c r="P111" s="271">
        <f>SUM(P112:P113)</f>
        <v>0</v>
      </c>
      <c r="Q111" s="270"/>
      <c r="R111" s="271">
        <f>SUM(R112:R113)</f>
        <v>0</v>
      </c>
      <c r="S111" s="270"/>
      <c r="T111" s="272">
        <f>SUM(T112:T113)</f>
        <v>0</v>
      </c>
      <c r="AR111" s="273" t="s">
        <v>79</v>
      </c>
      <c r="AT111" s="274" t="s">
        <v>71</v>
      </c>
      <c r="AU111" s="274" t="s">
        <v>573</v>
      </c>
      <c r="AY111" s="273" t="s">
        <v>525</v>
      </c>
      <c r="BK111" s="275">
        <f>SUM(BK112:BK113)</f>
        <v>0</v>
      </c>
    </row>
    <row r="112" spans="1:65" s="2" customFormat="1" ht="33" customHeight="1">
      <c r="A112" s="38"/>
      <c r="B112" s="39"/>
      <c r="C112" s="186" t="s">
        <v>72</v>
      </c>
      <c r="D112" s="186" t="s">
        <v>533</v>
      </c>
      <c r="E112" s="187" t="s">
        <v>7114</v>
      </c>
      <c r="F112" s="188" t="s">
        <v>7115</v>
      </c>
      <c r="G112" s="189" t="s">
        <v>5219</v>
      </c>
      <c r="H112" s="190">
        <v>14</v>
      </c>
      <c r="I112" s="191"/>
      <c r="J112" s="192">
        <f>ROUND(I112*H112,2)</f>
        <v>0</v>
      </c>
      <c r="K112" s="188" t="s">
        <v>19</v>
      </c>
      <c r="L112" s="43"/>
      <c r="M112" s="193" t="s">
        <v>19</v>
      </c>
      <c r="N112" s="194" t="s">
        <v>44</v>
      </c>
      <c r="O112" s="68"/>
      <c r="P112" s="195">
        <f>O112*H112</f>
        <v>0</v>
      </c>
      <c r="Q112" s="195">
        <v>0</v>
      </c>
      <c r="R112" s="195">
        <f>Q112*H112</f>
        <v>0</v>
      </c>
      <c r="S112" s="195">
        <v>0</v>
      </c>
      <c r="T112" s="196">
        <f>S112*H112</f>
        <v>0</v>
      </c>
      <c r="U112" s="38"/>
      <c r="V112" s="38"/>
      <c r="W112" s="38"/>
      <c r="X112" s="38"/>
      <c r="Y112" s="38"/>
      <c r="Z112" s="38"/>
      <c r="AA112" s="38"/>
      <c r="AB112" s="38"/>
      <c r="AC112" s="38"/>
      <c r="AD112" s="38"/>
      <c r="AE112" s="38"/>
      <c r="AR112" s="197" t="s">
        <v>537</v>
      </c>
      <c r="AT112" s="197" t="s">
        <v>533</v>
      </c>
      <c r="AU112" s="197" t="s">
        <v>537</v>
      </c>
      <c r="AY112" s="21" t="s">
        <v>525</v>
      </c>
      <c r="BE112" s="198">
        <f>IF(N112="základní",J112,0)</f>
        <v>0</v>
      </c>
      <c r="BF112" s="198">
        <f>IF(N112="snížená",J112,0)</f>
        <v>0</v>
      </c>
      <c r="BG112" s="198">
        <f>IF(N112="zákl. přenesená",J112,0)</f>
        <v>0</v>
      </c>
      <c r="BH112" s="198">
        <f>IF(N112="sníž. přenesená",J112,0)</f>
        <v>0</v>
      </c>
      <c r="BI112" s="198">
        <f>IF(N112="nulová",J112,0)</f>
        <v>0</v>
      </c>
      <c r="BJ112" s="21" t="s">
        <v>85</v>
      </c>
      <c r="BK112" s="198">
        <f>ROUND(I112*H112,2)</f>
        <v>0</v>
      </c>
      <c r="BL112" s="21" t="s">
        <v>537</v>
      </c>
      <c r="BM112" s="197" t="s">
        <v>537</v>
      </c>
    </row>
    <row r="113" spans="1:65" s="2" customFormat="1" ht="44.25" customHeight="1">
      <c r="A113" s="38"/>
      <c r="B113" s="39"/>
      <c r="C113" s="186" t="s">
        <v>72</v>
      </c>
      <c r="D113" s="186" t="s">
        <v>533</v>
      </c>
      <c r="E113" s="187" t="s">
        <v>7116</v>
      </c>
      <c r="F113" s="188" t="s">
        <v>7117</v>
      </c>
      <c r="G113" s="189" t="s">
        <v>5219</v>
      </c>
      <c r="H113" s="190">
        <v>18</v>
      </c>
      <c r="I113" s="191"/>
      <c r="J113" s="192">
        <f>ROUND(I113*H113,2)</f>
        <v>0</v>
      </c>
      <c r="K113" s="188" t="s">
        <v>19</v>
      </c>
      <c r="L113" s="43"/>
      <c r="M113" s="193" t="s">
        <v>19</v>
      </c>
      <c r="N113" s="194" t="s">
        <v>44</v>
      </c>
      <c r="O113" s="68"/>
      <c r="P113" s="195">
        <f>O113*H113</f>
        <v>0</v>
      </c>
      <c r="Q113" s="195">
        <v>0</v>
      </c>
      <c r="R113" s="195">
        <f>Q113*H113</f>
        <v>0</v>
      </c>
      <c r="S113" s="195">
        <v>0</v>
      </c>
      <c r="T113" s="196">
        <f>S113*H113</f>
        <v>0</v>
      </c>
      <c r="U113" s="38"/>
      <c r="V113" s="38"/>
      <c r="W113" s="38"/>
      <c r="X113" s="38"/>
      <c r="Y113" s="38"/>
      <c r="Z113" s="38"/>
      <c r="AA113" s="38"/>
      <c r="AB113" s="38"/>
      <c r="AC113" s="38"/>
      <c r="AD113" s="38"/>
      <c r="AE113" s="38"/>
      <c r="AR113" s="197" t="s">
        <v>537</v>
      </c>
      <c r="AT113" s="197" t="s">
        <v>533</v>
      </c>
      <c r="AU113" s="197" t="s">
        <v>537</v>
      </c>
      <c r="AY113" s="21" t="s">
        <v>525</v>
      </c>
      <c r="BE113" s="198">
        <f>IF(N113="základní",J113,0)</f>
        <v>0</v>
      </c>
      <c r="BF113" s="198">
        <f>IF(N113="snížená",J113,0)</f>
        <v>0</v>
      </c>
      <c r="BG113" s="198">
        <f>IF(N113="zákl. přenesená",J113,0)</f>
        <v>0</v>
      </c>
      <c r="BH113" s="198">
        <f>IF(N113="sníž. přenesená",J113,0)</f>
        <v>0</v>
      </c>
      <c r="BI113" s="198">
        <f>IF(N113="nulová",J113,0)</f>
        <v>0</v>
      </c>
      <c r="BJ113" s="21" t="s">
        <v>85</v>
      </c>
      <c r="BK113" s="198">
        <f>ROUND(I113*H113,2)</f>
        <v>0</v>
      </c>
      <c r="BL113" s="21" t="s">
        <v>537</v>
      </c>
      <c r="BM113" s="197" t="s">
        <v>645</v>
      </c>
    </row>
    <row r="114" spans="1:65" s="17" customFormat="1" ht="20.85" customHeight="1">
      <c r="B114" s="263"/>
      <c r="C114" s="264"/>
      <c r="D114" s="265" t="s">
        <v>71</v>
      </c>
      <c r="E114" s="265" t="s">
        <v>6531</v>
      </c>
      <c r="F114" s="265" t="s">
        <v>7118</v>
      </c>
      <c r="G114" s="264"/>
      <c r="H114" s="264"/>
      <c r="I114" s="266"/>
      <c r="J114" s="267">
        <f>BK114</f>
        <v>0</v>
      </c>
      <c r="K114" s="264"/>
      <c r="L114" s="268"/>
      <c r="M114" s="269"/>
      <c r="N114" s="270"/>
      <c r="O114" s="270"/>
      <c r="P114" s="271">
        <f>SUM(P115:P119)</f>
        <v>0</v>
      </c>
      <c r="Q114" s="270"/>
      <c r="R114" s="271">
        <f>SUM(R115:R119)</f>
        <v>0</v>
      </c>
      <c r="S114" s="270"/>
      <c r="T114" s="272">
        <f>SUM(T115:T119)</f>
        <v>0</v>
      </c>
      <c r="AR114" s="273" t="s">
        <v>79</v>
      </c>
      <c r="AT114" s="274" t="s">
        <v>71</v>
      </c>
      <c r="AU114" s="274" t="s">
        <v>573</v>
      </c>
      <c r="AY114" s="273" t="s">
        <v>525</v>
      </c>
      <c r="BK114" s="275">
        <f>SUM(BK115:BK119)</f>
        <v>0</v>
      </c>
    </row>
    <row r="115" spans="1:65" s="2" customFormat="1" ht="44.25" customHeight="1">
      <c r="A115" s="38"/>
      <c r="B115" s="39"/>
      <c r="C115" s="186" t="s">
        <v>72</v>
      </c>
      <c r="D115" s="186" t="s">
        <v>533</v>
      </c>
      <c r="E115" s="187" t="s">
        <v>7119</v>
      </c>
      <c r="F115" s="188" t="s">
        <v>7120</v>
      </c>
      <c r="G115" s="189" t="s">
        <v>5219</v>
      </c>
      <c r="H115" s="190">
        <v>15</v>
      </c>
      <c r="I115" s="191"/>
      <c r="J115" s="192">
        <f>ROUND(I115*H115,2)</f>
        <v>0</v>
      </c>
      <c r="K115" s="188" t="s">
        <v>19</v>
      </c>
      <c r="L115" s="43"/>
      <c r="M115" s="193" t="s">
        <v>19</v>
      </c>
      <c r="N115" s="194" t="s">
        <v>44</v>
      </c>
      <c r="O115" s="68"/>
      <c r="P115" s="195">
        <f>O115*H115</f>
        <v>0</v>
      </c>
      <c r="Q115" s="195">
        <v>0</v>
      </c>
      <c r="R115" s="195">
        <f>Q115*H115</f>
        <v>0</v>
      </c>
      <c r="S115" s="195">
        <v>0</v>
      </c>
      <c r="T115" s="196">
        <f>S115*H115</f>
        <v>0</v>
      </c>
      <c r="U115" s="38"/>
      <c r="V115" s="38"/>
      <c r="W115" s="38"/>
      <c r="X115" s="38"/>
      <c r="Y115" s="38"/>
      <c r="Z115" s="38"/>
      <c r="AA115" s="38"/>
      <c r="AB115" s="38"/>
      <c r="AC115" s="38"/>
      <c r="AD115" s="38"/>
      <c r="AE115" s="38"/>
      <c r="AR115" s="197" t="s">
        <v>537</v>
      </c>
      <c r="AT115" s="197" t="s">
        <v>533</v>
      </c>
      <c r="AU115" s="197" t="s">
        <v>537</v>
      </c>
      <c r="AY115" s="21" t="s">
        <v>525</v>
      </c>
      <c r="BE115" s="198">
        <f>IF(N115="základní",J115,0)</f>
        <v>0</v>
      </c>
      <c r="BF115" s="198">
        <f>IF(N115="snížená",J115,0)</f>
        <v>0</v>
      </c>
      <c r="BG115" s="198">
        <f>IF(N115="zákl. přenesená",J115,0)</f>
        <v>0</v>
      </c>
      <c r="BH115" s="198">
        <f>IF(N115="sníž. přenesená",J115,0)</f>
        <v>0</v>
      </c>
      <c r="BI115" s="198">
        <f>IF(N115="nulová",J115,0)</f>
        <v>0</v>
      </c>
      <c r="BJ115" s="21" t="s">
        <v>85</v>
      </c>
      <c r="BK115" s="198">
        <f>ROUND(I115*H115,2)</f>
        <v>0</v>
      </c>
      <c r="BL115" s="21" t="s">
        <v>537</v>
      </c>
      <c r="BM115" s="197" t="s">
        <v>674</v>
      </c>
    </row>
    <row r="116" spans="1:65" s="2" customFormat="1" ht="37.9" customHeight="1">
      <c r="A116" s="38"/>
      <c r="B116" s="39"/>
      <c r="C116" s="186" t="s">
        <v>72</v>
      </c>
      <c r="D116" s="186" t="s">
        <v>533</v>
      </c>
      <c r="E116" s="187" t="s">
        <v>7121</v>
      </c>
      <c r="F116" s="188" t="s">
        <v>7122</v>
      </c>
      <c r="G116" s="189" t="s">
        <v>5219</v>
      </c>
      <c r="H116" s="190">
        <v>13</v>
      </c>
      <c r="I116" s="191"/>
      <c r="J116" s="192">
        <f>ROUND(I116*H116,2)</f>
        <v>0</v>
      </c>
      <c r="K116" s="188" t="s">
        <v>19</v>
      </c>
      <c r="L116" s="43"/>
      <c r="M116" s="193" t="s">
        <v>19</v>
      </c>
      <c r="N116" s="194" t="s">
        <v>44</v>
      </c>
      <c r="O116" s="68"/>
      <c r="P116" s="195">
        <f>O116*H116</f>
        <v>0</v>
      </c>
      <c r="Q116" s="195">
        <v>0</v>
      </c>
      <c r="R116" s="195">
        <f>Q116*H116</f>
        <v>0</v>
      </c>
      <c r="S116" s="195">
        <v>0</v>
      </c>
      <c r="T116" s="196">
        <f>S116*H116</f>
        <v>0</v>
      </c>
      <c r="U116" s="38"/>
      <c r="V116" s="38"/>
      <c r="W116" s="38"/>
      <c r="X116" s="38"/>
      <c r="Y116" s="38"/>
      <c r="Z116" s="38"/>
      <c r="AA116" s="38"/>
      <c r="AB116" s="38"/>
      <c r="AC116" s="38"/>
      <c r="AD116" s="38"/>
      <c r="AE116" s="38"/>
      <c r="AR116" s="197" t="s">
        <v>537</v>
      </c>
      <c r="AT116" s="197" t="s">
        <v>533</v>
      </c>
      <c r="AU116" s="197" t="s">
        <v>537</v>
      </c>
      <c r="AY116" s="21" t="s">
        <v>525</v>
      </c>
      <c r="BE116" s="198">
        <f>IF(N116="základní",J116,0)</f>
        <v>0</v>
      </c>
      <c r="BF116" s="198">
        <f>IF(N116="snížená",J116,0)</f>
        <v>0</v>
      </c>
      <c r="BG116" s="198">
        <f>IF(N116="zákl. přenesená",J116,0)</f>
        <v>0</v>
      </c>
      <c r="BH116" s="198">
        <f>IF(N116="sníž. přenesená",J116,0)</f>
        <v>0</v>
      </c>
      <c r="BI116" s="198">
        <f>IF(N116="nulová",J116,0)</f>
        <v>0</v>
      </c>
      <c r="BJ116" s="21" t="s">
        <v>85</v>
      </c>
      <c r="BK116" s="198">
        <f>ROUND(I116*H116,2)</f>
        <v>0</v>
      </c>
      <c r="BL116" s="21" t="s">
        <v>537</v>
      </c>
      <c r="BM116" s="197" t="s">
        <v>443</v>
      </c>
    </row>
    <row r="117" spans="1:65" s="2" customFormat="1" ht="44.25" customHeight="1">
      <c r="A117" s="38"/>
      <c r="B117" s="39"/>
      <c r="C117" s="186" t="s">
        <v>72</v>
      </c>
      <c r="D117" s="186" t="s">
        <v>533</v>
      </c>
      <c r="E117" s="187" t="s">
        <v>7116</v>
      </c>
      <c r="F117" s="188" t="s">
        <v>7117</v>
      </c>
      <c r="G117" s="189" t="s">
        <v>5219</v>
      </c>
      <c r="H117" s="190">
        <v>33</v>
      </c>
      <c r="I117" s="191"/>
      <c r="J117" s="192">
        <f>ROUND(I117*H117,2)</f>
        <v>0</v>
      </c>
      <c r="K117" s="188" t="s">
        <v>19</v>
      </c>
      <c r="L117" s="43"/>
      <c r="M117" s="193" t="s">
        <v>19</v>
      </c>
      <c r="N117" s="194" t="s">
        <v>44</v>
      </c>
      <c r="O117" s="68"/>
      <c r="P117" s="195">
        <f>O117*H117</f>
        <v>0</v>
      </c>
      <c r="Q117" s="195">
        <v>0</v>
      </c>
      <c r="R117" s="195">
        <f>Q117*H117</f>
        <v>0</v>
      </c>
      <c r="S117" s="195">
        <v>0</v>
      </c>
      <c r="T117" s="196">
        <f>S117*H117</f>
        <v>0</v>
      </c>
      <c r="U117" s="38"/>
      <c r="V117" s="38"/>
      <c r="W117" s="38"/>
      <c r="X117" s="38"/>
      <c r="Y117" s="38"/>
      <c r="Z117" s="38"/>
      <c r="AA117" s="38"/>
      <c r="AB117" s="38"/>
      <c r="AC117" s="38"/>
      <c r="AD117" s="38"/>
      <c r="AE117" s="38"/>
      <c r="AR117" s="197" t="s">
        <v>537</v>
      </c>
      <c r="AT117" s="197" t="s">
        <v>533</v>
      </c>
      <c r="AU117" s="197" t="s">
        <v>537</v>
      </c>
      <c r="AY117" s="21" t="s">
        <v>525</v>
      </c>
      <c r="BE117" s="198">
        <f>IF(N117="základní",J117,0)</f>
        <v>0</v>
      </c>
      <c r="BF117" s="198">
        <f>IF(N117="snížená",J117,0)</f>
        <v>0</v>
      </c>
      <c r="BG117" s="198">
        <f>IF(N117="zákl. přenesená",J117,0)</f>
        <v>0</v>
      </c>
      <c r="BH117" s="198">
        <f>IF(N117="sníž. přenesená",J117,0)</f>
        <v>0</v>
      </c>
      <c r="BI117" s="198">
        <f>IF(N117="nulová",J117,0)</f>
        <v>0</v>
      </c>
      <c r="BJ117" s="21" t="s">
        <v>85</v>
      </c>
      <c r="BK117" s="198">
        <f>ROUND(I117*H117,2)</f>
        <v>0</v>
      </c>
      <c r="BL117" s="21" t="s">
        <v>537</v>
      </c>
      <c r="BM117" s="197" t="s">
        <v>8</v>
      </c>
    </row>
    <row r="118" spans="1:65" s="2" customFormat="1" ht="44.25" customHeight="1">
      <c r="A118" s="38"/>
      <c r="B118" s="39"/>
      <c r="C118" s="186" t="s">
        <v>72</v>
      </c>
      <c r="D118" s="186" t="s">
        <v>533</v>
      </c>
      <c r="E118" s="187" t="s">
        <v>7123</v>
      </c>
      <c r="F118" s="188" t="s">
        <v>7124</v>
      </c>
      <c r="G118" s="189" t="s">
        <v>5219</v>
      </c>
      <c r="H118" s="190">
        <v>31</v>
      </c>
      <c r="I118" s="191"/>
      <c r="J118" s="192">
        <f>ROUND(I118*H118,2)</f>
        <v>0</v>
      </c>
      <c r="K118" s="188" t="s">
        <v>19</v>
      </c>
      <c r="L118" s="43"/>
      <c r="M118" s="193" t="s">
        <v>19</v>
      </c>
      <c r="N118" s="194" t="s">
        <v>44</v>
      </c>
      <c r="O118" s="68"/>
      <c r="P118" s="195">
        <f>O118*H118</f>
        <v>0</v>
      </c>
      <c r="Q118" s="195">
        <v>0</v>
      </c>
      <c r="R118" s="195">
        <f>Q118*H118</f>
        <v>0</v>
      </c>
      <c r="S118" s="195">
        <v>0</v>
      </c>
      <c r="T118" s="196">
        <f>S118*H118</f>
        <v>0</v>
      </c>
      <c r="U118" s="38"/>
      <c r="V118" s="38"/>
      <c r="W118" s="38"/>
      <c r="X118" s="38"/>
      <c r="Y118" s="38"/>
      <c r="Z118" s="38"/>
      <c r="AA118" s="38"/>
      <c r="AB118" s="38"/>
      <c r="AC118" s="38"/>
      <c r="AD118" s="38"/>
      <c r="AE118" s="38"/>
      <c r="AR118" s="197" t="s">
        <v>537</v>
      </c>
      <c r="AT118" s="197" t="s">
        <v>533</v>
      </c>
      <c r="AU118" s="197" t="s">
        <v>537</v>
      </c>
      <c r="AY118" s="21" t="s">
        <v>525</v>
      </c>
      <c r="BE118" s="198">
        <f>IF(N118="základní",J118,0)</f>
        <v>0</v>
      </c>
      <c r="BF118" s="198">
        <f>IF(N118="snížená",J118,0)</f>
        <v>0</v>
      </c>
      <c r="BG118" s="198">
        <f>IF(N118="zákl. přenesená",J118,0)</f>
        <v>0</v>
      </c>
      <c r="BH118" s="198">
        <f>IF(N118="sníž. přenesená",J118,0)</f>
        <v>0</v>
      </c>
      <c r="BI118" s="198">
        <f>IF(N118="nulová",J118,0)</f>
        <v>0</v>
      </c>
      <c r="BJ118" s="21" t="s">
        <v>85</v>
      </c>
      <c r="BK118" s="198">
        <f>ROUND(I118*H118,2)</f>
        <v>0</v>
      </c>
      <c r="BL118" s="21" t="s">
        <v>537</v>
      </c>
      <c r="BM118" s="197" t="s">
        <v>722</v>
      </c>
    </row>
    <row r="119" spans="1:65" s="2" customFormat="1" ht="24.2" customHeight="1">
      <c r="A119" s="38"/>
      <c r="B119" s="39"/>
      <c r="C119" s="186" t="s">
        <v>72</v>
      </c>
      <c r="D119" s="186" t="s">
        <v>533</v>
      </c>
      <c r="E119" s="187" t="s">
        <v>7125</v>
      </c>
      <c r="F119" s="188" t="s">
        <v>7126</v>
      </c>
      <c r="G119" s="189" t="s">
        <v>5219</v>
      </c>
      <c r="H119" s="190">
        <v>31</v>
      </c>
      <c r="I119" s="191"/>
      <c r="J119" s="192">
        <f>ROUND(I119*H119,2)</f>
        <v>0</v>
      </c>
      <c r="K119" s="188" t="s">
        <v>19</v>
      </c>
      <c r="L119" s="43"/>
      <c r="M119" s="193" t="s">
        <v>19</v>
      </c>
      <c r="N119" s="194" t="s">
        <v>44</v>
      </c>
      <c r="O119" s="68"/>
      <c r="P119" s="195">
        <f>O119*H119</f>
        <v>0</v>
      </c>
      <c r="Q119" s="195">
        <v>0</v>
      </c>
      <c r="R119" s="195">
        <f>Q119*H119</f>
        <v>0</v>
      </c>
      <c r="S119" s="195">
        <v>0</v>
      </c>
      <c r="T119" s="196">
        <f>S119*H119</f>
        <v>0</v>
      </c>
      <c r="U119" s="38"/>
      <c r="V119" s="38"/>
      <c r="W119" s="38"/>
      <c r="X119" s="38"/>
      <c r="Y119" s="38"/>
      <c r="Z119" s="38"/>
      <c r="AA119" s="38"/>
      <c r="AB119" s="38"/>
      <c r="AC119" s="38"/>
      <c r="AD119" s="38"/>
      <c r="AE119" s="38"/>
      <c r="AR119" s="197" t="s">
        <v>537</v>
      </c>
      <c r="AT119" s="197" t="s">
        <v>533</v>
      </c>
      <c r="AU119" s="197" t="s">
        <v>537</v>
      </c>
      <c r="AY119" s="21" t="s">
        <v>525</v>
      </c>
      <c r="BE119" s="198">
        <f>IF(N119="základní",J119,0)</f>
        <v>0</v>
      </c>
      <c r="BF119" s="198">
        <f>IF(N119="snížená",J119,0)</f>
        <v>0</v>
      </c>
      <c r="BG119" s="198">
        <f>IF(N119="zákl. přenesená",J119,0)</f>
        <v>0</v>
      </c>
      <c r="BH119" s="198">
        <f>IF(N119="sníž. přenesená",J119,0)</f>
        <v>0</v>
      </c>
      <c r="BI119" s="198">
        <f>IF(N119="nulová",J119,0)</f>
        <v>0</v>
      </c>
      <c r="BJ119" s="21" t="s">
        <v>85</v>
      </c>
      <c r="BK119" s="198">
        <f>ROUND(I119*H119,2)</f>
        <v>0</v>
      </c>
      <c r="BL119" s="21" t="s">
        <v>537</v>
      </c>
      <c r="BM119" s="197" t="s">
        <v>642</v>
      </c>
    </row>
    <row r="120" spans="1:65" s="17" customFormat="1" ht="20.85" customHeight="1">
      <c r="B120" s="263"/>
      <c r="C120" s="264"/>
      <c r="D120" s="265" t="s">
        <v>71</v>
      </c>
      <c r="E120" s="265" t="s">
        <v>6537</v>
      </c>
      <c r="F120" s="265" t="s">
        <v>7127</v>
      </c>
      <c r="G120" s="264"/>
      <c r="H120" s="264"/>
      <c r="I120" s="266"/>
      <c r="J120" s="267">
        <f>BK120</f>
        <v>0</v>
      </c>
      <c r="K120" s="264"/>
      <c r="L120" s="268"/>
      <c r="M120" s="269"/>
      <c r="N120" s="270"/>
      <c r="O120" s="270"/>
      <c r="P120" s="271">
        <f>SUM(P121:P139)</f>
        <v>0</v>
      </c>
      <c r="Q120" s="270"/>
      <c r="R120" s="271">
        <f>SUM(R121:R139)</f>
        <v>0</v>
      </c>
      <c r="S120" s="270"/>
      <c r="T120" s="272">
        <f>SUM(T121:T139)</f>
        <v>0</v>
      </c>
      <c r="AR120" s="273" t="s">
        <v>79</v>
      </c>
      <c r="AT120" s="274" t="s">
        <v>71</v>
      </c>
      <c r="AU120" s="274" t="s">
        <v>573</v>
      </c>
      <c r="AY120" s="273" t="s">
        <v>525</v>
      </c>
      <c r="BK120" s="275">
        <f>SUM(BK121:BK139)</f>
        <v>0</v>
      </c>
    </row>
    <row r="121" spans="1:65" s="2" customFormat="1" ht="16.5" customHeight="1">
      <c r="A121" s="38"/>
      <c r="B121" s="39"/>
      <c r="C121" s="186" t="s">
        <v>72</v>
      </c>
      <c r="D121" s="186" t="s">
        <v>533</v>
      </c>
      <c r="E121" s="187" t="s">
        <v>7128</v>
      </c>
      <c r="F121" s="188" t="s">
        <v>7129</v>
      </c>
      <c r="G121" s="189" t="s">
        <v>5219</v>
      </c>
      <c r="H121" s="190">
        <v>1</v>
      </c>
      <c r="I121" s="191"/>
      <c r="J121" s="192">
        <f t="shared" ref="J121:J139" si="0">ROUND(I121*H121,2)</f>
        <v>0</v>
      </c>
      <c r="K121" s="188" t="s">
        <v>19</v>
      </c>
      <c r="L121" s="43"/>
      <c r="M121" s="193" t="s">
        <v>19</v>
      </c>
      <c r="N121" s="194" t="s">
        <v>44</v>
      </c>
      <c r="O121" s="68"/>
      <c r="P121" s="195">
        <f t="shared" ref="P121:P139" si="1">O121*H121</f>
        <v>0</v>
      </c>
      <c r="Q121" s="195">
        <v>0</v>
      </c>
      <c r="R121" s="195">
        <f t="shared" ref="R121:R139" si="2">Q121*H121</f>
        <v>0</v>
      </c>
      <c r="S121" s="195">
        <v>0</v>
      </c>
      <c r="T121" s="196">
        <f t="shared" ref="T121:T139" si="3">S121*H121</f>
        <v>0</v>
      </c>
      <c r="U121" s="38"/>
      <c r="V121" s="38"/>
      <c r="W121" s="38"/>
      <c r="X121" s="38"/>
      <c r="Y121" s="38"/>
      <c r="Z121" s="38"/>
      <c r="AA121" s="38"/>
      <c r="AB121" s="38"/>
      <c r="AC121" s="38"/>
      <c r="AD121" s="38"/>
      <c r="AE121" s="38"/>
      <c r="AR121" s="197" t="s">
        <v>537</v>
      </c>
      <c r="AT121" s="197" t="s">
        <v>533</v>
      </c>
      <c r="AU121" s="197" t="s">
        <v>537</v>
      </c>
      <c r="AY121" s="21" t="s">
        <v>525</v>
      </c>
      <c r="BE121" s="198">
        <f t="shared" ref="BE121:BE139" si="4">IF(N121="základní",J121,0)</f>
        <v>0</v>
      </c>
      <c r="BF121" s="198">
        <f t="shared" ref="BF121:BF139" si="5">IF(N121="snížená",J121,0)</f>
        <v>0</v>
      </c>
      <c r="BG121" s="198">
        <f t="shared" ref="BG121:BG139" si="6">IF(N121="zákl. přenesená",J121,0)</f>
        <v>0</v>
      </c>
      <c r="BH121" s="198">
        <f t="shared" ref="BH121:BH139" si="7">IF(N121="sníž. přenesená",J121,0)</f>
        <v>0</v>
      </c>
      <c r="BI121" s="198">
        <f t="shared" ref="BI121:BI139" si="8">IF(N121="nulová",J121,0)</f>
        <v>0</v>
      </c>
      <c r="BJ121" s="21" t="s">
        <v>85</v>
      </c>
      <c r="BK121" s="198">
        <f t="shared" ref="BK121:BK139" si="9">ROUND(I121*H121,2)</f>
        <v>0</v>
      </c>
      <c r="BL121" s="21" t="s">
        <v>537</v>
      </c>
      <c r="BM121" s="197" t="s">
        <v>745</v>
      </c>
    </row>
    <row r="122" spans="1:65" s="2" customFormat="1" ht="24.2" customHeight="1">
      <c r="A122" s="38"/>
      <c r="B122" s="39"/>
      <c r="C122" s="186" t="s">
        <v>72</v>
      </c>
      <c r="D122" s="186" t="s">
        <v>533</v>
      </c>
      <c r="E122" s="187" t="s">
        <v>7130</v>
      </c>
      <c r="F122" s="188" t="s">
        <v>7131</v>
      </c>
      <c r="G122" s="189" t="s">
        <v>5219</v>
      </c>
      <c r="H122" s="190">
        <v>1</v>
      </c>
      <c r="I122" s="191"/>
      <c r="J122" s="192">
        <f t="shared" si="0"/>
        <v>0</v>
      </c>
      <c r="K122" s="188" t="s">
        <v>19</v>
      </c>
      <c r="L122" s="43"/>
      <c r="M122" s="193" t="s">
        <v>19</v>
      </c>
      <c r="N122" s="194" t="s">
        <v>44</v>
      </c>
      <c r="O122" s="68"/>
      <c r="P122" s="195">
        <f t="shared" si="1"/>
        <v>0</v>
      </c>
      <c r="Q122" s="195">
        <v>0</v>
      </c>
      <c r="R122" s="195">
        <f t="shared" si="2"/>
        <v>0</v>
      </c>
      <c r="S122" s="195">
        <v>0</v>
      </c>
      <c r="T122" s="196">
        <f t="shared" si="3"/>
        <v>0</v>
      </c>
      <c r="U122" s="38"/>
      <c r="V122" s="38"/>
      <c r="W122" s="38"/>
      <c r="X122" s="38"/>
      <c r="Y122" s="38"/>
      <c r="Z122" s="38"/>
      <c r="AA122" s="38"/>
      <c r="AB122" s="38"/>
      <c r="AC122" s="38"/>
      <c r="AD122" s="38"/>
      <c r="AE122" s="38"/>
      <c r="AR122" s="197" t="s">
        <v>537</v>
      </c>
      <c r="AT122" s="197" t="s">
        <v>533</v>
      </c>
      <c r="AU122" s="197" t="s">
        <v>537</v>
      </c>
      <c r="AY122" s="21" t="s">
        <v>525</v>
      </c>
      <c r="BE122" s="198">
        <f t="shared" si="4"/>
        <v>0</v>
      </c>
      <c r="BF122" s="198">
        <f t="shared" si="5"/>
        <v>0</v>
      </c>
      <c r="BG122" s="198">
        <f t="shared" si="6"/>
        <v>0</v>
      </c>
      <c r="BH122" s="198">
        <f t="shared" si="7"/>
        <v>0</v>
      </c>
      <c r="BI122" s="198">
        <f t="shared" si="8"/>
        <v>0</v>
      </c>
      <c r="BJ122" s="21" t="s">
        <v>85</v>
      </c>
      <c r="BK122" s="198">
        <f t="shared" si="9"/>
        <v>0</v>
      </c>
      <c r="BL122" s="21" t="s">
        <v>537</v>
      </c>
      <c r="BM122" s="197" t="s">
        <v>659</v>
      </c>
    </row>
    <row r="123" spans="1:65" s="2" customFormat="1" ht="24.2" customHeight="1">
      <c r="A123" s="38"/>
      <c r="B123" s="39"/>
      <c r="C123" s="186" t="s">
        <v>72</v>
      </c>
      <c r="D123" s="186" t="s">
        <v>533</v>
      </c>
      <c r="E123" s="187" t="s">
        <v>7132</v>
      </c>
      <c r="F123" s="188" t="s">
        <v>7133</v>
      </c>
      <c r="G123" s="189" t="s">
        <v>5219</v>
      </c>
      <c r="H123" s="190">
        <v>4</v>
      </c>
      <c r="I123" s="191"/>
      <c r="J123" s="192">
        <f t="shared" si="0"/>
        <v>0</v>
      </c>
      <c r="K123" s="188" t="s">
        <v>19</v>
      </c>
      <c r="L123" s="43"/>
      <c r="M123" s="193" t="s">
        <v>19</v>
      </c>
      <c r="N123" s="194" t="s">
        <v>44</v>
      </c>
      <c r="O123" s="68"/>
      <c r="P123" s="195">
        <f t="shared" si="1"/>
        <v>0</v>
      </c>
      <c r="Q123" s="195">
        <v>0</v>
      </c>
      <c r="R123" s="195">
        <f t="shared" si="2"/>
        <v>0</v>
      </c>
      <c r="S123" s="195">
        <v>0</v>
      </c>
      <c r="T123" s="196">
        <f t="shared" si="3"/>
        <v>0</v>
      </c>
      <c r="U123" s="38"/>
      <c r="V123" s="38"/>
      <c r="W123" s="38"/>
      <c r="X123" s="38"/>
      <c r="Y123" s="38"/>
      <c r="Z123" s="38"/>
      <c r="AA123" s="38"/>
      <c r="AB123" s="38"/>
      <c r="AC123" s="38"/>
      <c r="AD123" s="38"/>
      <c r="AE123" s="38"/>
      <c r="AR123" s="197" t="s">
        <v>537</v>
      </c>
      <c r="AT123" s="197" t="s">
        <v>533</v>
      </c>
      <c r="AU123" s="197" t="s">
        <v>537</v>
      </c>
      <c r="AY123" s="21" t="s">
        <v>525</v>
      </c>
      <c r="BE123" s="198">
        <f t="shared" si="4"/>
        <v>0</v>
      </c>
      <c r="BF123" s="198">
        <f t="shared" si="5"/>
        <v>0</v>
      </c>
      <c r="BG123" s="198">
        <f t="shared" si="6"/>
        <v>0</v>
      </c>
      <c r="BH123" s="198">
        <f t="shared" si="7"/>
        <v>0</v>
      </c>
      <c r="BI123" s="198">
        <f t="shared" si="8"/>
        <v>0</v>
      </c>
      <c r="BJ123" s="21" t="s">
        <v>85</v>
      </c>
      <c r="BK123" s="198">
        <f t="shared" si="9"/>
        <v>0</v>
      </c>
      <c r="BL123" s="21" t="s">
        <v>537</v>
      </c>
      <c r="BM123" s="197" t="s">
        <v>779</v>
      </c>
    </row>
    <row r="124" spans="1:65" s="2" customFormat="1" ht="16.5" customHeight="1">
      <c r="A124" s="38"/>
      <c r="B124" s="39"/>
      <c r="C124" s="186" t="s">
        <v>72</v>
      </c>
      <c r="D124" s="186" t="s">
        <v>533</v>
      </c>
      <c r="E124" s="187" t="s">
        <v>7134</v>
      </c>
      <c r="F124" s="188" t="s">
        <v>7135</v>
      </c>
      <c r="G124" s="189" t="s">
        <v>5219</v>
      </c>
      <c r="H124" s="190">
        <v>9</v>
      </c>
      <c r="I124" s="191"/>
      <c r="J124" s="192">
        <f t="shared" si="0"/>
        <v>0</v>
      </c>
      <c r="K124" s="188" t="s">
        <v>19</v>
      </c>
      <c r="L124" s="43"/>
      <c r="M124" s="193" t="s">
        <v>19</v>
      </c>
      <c r="N124" s="194" t="s">
        <v>44</v>
      </c>
      <c r="O124" s="68"/>
      <c r="P124" s="195">
        <f t="shared" si="1"/>
        <v>0</v>
      </c>
      <c r="Q124" s="195">
        <v>0</v>
      </c>
      <c r="R124" s="195">
        <f t="shared" si="2"/>
        <v>0</v>
      </c>
      <c r="S124" s="195">
        <v>0</v>
      </c>
      <c r="T124" s="196">
        <f t="shared" si="3"/>
        <v>0</v>
      </c>
      <c r="U124" s="38"/>
      <c r="V124" s="38"/>
      <c r="W124" s="38"/>
      <c r="X124" s="38"/>
      <c r="Y124" s="38"/>
      <c r="Z124" s="38"/>
      <c r="AA124" s="38"/>
      <c r="AB124" s="38"/>
      <c r="AC124" s="38"/>
      <c r="AD124" s="38"/>
      <c r="AE124" s="38"/>
      <c r="AR124" s="197" t="s">
        <v>537</v>
      </c>
      <c r="AT124" s="197" t="s">
        <v>533</v>
      </c>
      <c r="AU124" s="197" t="s">
        <v>537</v>
      </c>
      <c r="AY124" s="21" t="s">
        <v>525</v>
      </c>
      <c r="BE124" s="198">
        <f t="shared" si="4"/>
        <v>0</v>
      </c>
      <c r="BF124" s="198">
        <f t="shared" si="5"/>
        <v>0</v>
      </c>
      <c r="BG124" s="198">
        <f t="shared" si="6"/>
        <v>0</v>
      </c>
      <c r="BH124" s="198">
        <f t="shared" si="7"/>
        <v>0</v>
      </c>
      <c r="BI124" s="198">
        <f t="shared" si="8"/>
        <v>0</v>
      </c>
      <c r="BJ124" s="21" t="s">
        <v>85</v>
      </c>
      <c r="BK124" s="198">
        <f t="shared" si="9"/>
        <v>0</v>
      </c>
      <c r="BL124" s="21" t="s">
        <v>537</v>
      </c>
      <c r="BM124" s="197" t="s">
        <v>787</v>
      </c>
    </row>
    <row r="125" spans="1:65" s="2" customFormat="1" ht="24.2" customHeight="1">
      <c r="A125" s="38"/>
      <c r="B125" s="39"/>
      <c r="C125" s="186" t="s">
        <v>72</v>
      </c>
      <c r="D125" s="186" t="s">
        <v>533</v>
      </c>
      <c r="E125" s="187" t="s">
        <v>7136</v>
      </c>
      <c r="F125" s="188" t="s">
        <v>7137</v>
      </c>
      <c r="G125" s="189" t="s">
        <v>5219</v>
      </c>
      <c r="H125" s="190">
        <v>6</v>
      </c>
      <c r="I125" s="191"/>
      <c r="J125" s="192">
        <f t="shared" si="0"/>
        <v>0</v>
      </c>
      <c r="K125" s="188" t="s">
        <v>19</v>
      </c>
      <c r="L125" s="43"/>
      <c r="M125" s="193" t="s">
        <v>19</v>
      </c>
      <c r="N125" s="194" t="s">
        <v>44</v>
      </c>
      <c r="O125" s="68"/>
      <c r="P125" s="195">
        <f t="shared" si="1"/>
        <v>0</v>
      </c>
      <c r="Q125" s="195">
        <v>0</v>
      </c>
      <c r="R125" s="195">
        <f t="shared" si="2"/>
        <v>0</v>
      </c>
      <c r="S125" s="195">
        <v>0</v>
      </c>
      <c r="T125" s="196">
        <f t="shared" si="3"/>
        <v>0</v>
      </c>
      <c r="U125" s="38"/>
      <c r="V125" s="38"/>
      <c r="W125" s="38"/>
      <c r="X125" s="38"/>
      <c r="Y125" s="38"/>
      <c r="Z125" s="38"/>
      <c r="AA125" s="38"/>
      <c r="AB125" s="38"/>
      <c r="AC125" s="38"/>
      <c r="AD125" s="38"/>
      <c r="AE125" s="38"/>
      <c r="AR125" s="197" t="s">
        <v>537</v>
      </c>
      <c r="AT125" s="197" t="s">
        <v>533</v>
      </c>
      <c r="AU125" s="197" t="s">
        <v>537</v>
      </c>
      <c r="AY125" s="21" t="s">
        <v>525</v>
      </c>
      <c r="BE125" s="198">
        <f t="shared" si="4"/>
        <v>0</v>
      </c>
      <c r="BF125" s="198">
        <f t="shared" si="5"/>
        <v>0</v>
      </c>
      <c r="BG125" s="198">
        <f t="shared" si="6"/>
        <v>0</v>
      </c>
      <c r="BH125" s="198">
        <f t="shared" si="7"/>
        <v>0</v>
      </c>
      <c r="BI125" s="198">
        <f t="shared" si="8"/>
        <v>0</v>
      </c>
      <c r="BJ125" s="21" t="s">
        <v>85</v>
      </c>
      <c r="BK125" s="198">
        <f t="shared" si="9"/>
        <v>0</v>
      </c>
      <c r="BL125" s="21" t="s">
        <v>537</v>
      </c>
      <c r="BM125" s="197" t="s">
        <v>802</v>
      </c>
    </row>
    <row r="126" spans="1:65" s="2" customFormat="1" ht="16.5" customHeight="1">
      <c r="A126" s="38"/>
      <c r="B126" s="39"/>
      <c r="C126" s="186" t="s">
        <v>72</v>
      </c>
      <c r="D126" s="186" t="s">
        <v>533</v>
      </c>
      <c r="E126" s="187" t="s">
        <v>7138</v>
      </c>
      <c r="F126" s="188" t="s">
        <v>7139</v>
      </c>
      <c r="G126" s="189" t="s">
        <v>5219</v>
      </c>
      <c r="H126" s="190">
        <v>6</v>
      </c>
      <c r="I126" s="191"/>
      <c r="J126" s="192">
        <f t="shared" si="0"/>
        <v>0</v>
      </c>
      <c r="K126" s="188" t="s">
        <v>19</v>
      </c>
      <c r="L126" s="43"/>
      <c r="M126" s="193" t="s">
        <v>19</v>
      </c>
      <c r="N126" s="194" t="s">
        <v>44</v>
      </c>
      <c r="O126" s="68"/>
      <c r="P126" s="195">
        <f t="shared" si="1"/>
        <v>0</v>
      </c>
      <c r="Q126" s="195">
        <v>0</v>
      </c>
      <c r="R126" s="195">
        <f t="shared" si="2"/>
        <v>0</v>
      </c>
      <c r="S126" s="195">
        <v>0</v>
      </c>
      <c r="T126" s="196">
        <f t="shared" si="3"/>
        <v>0</v>
      </c>
      <c r="U126" s="38"/>
      <c r="V126" s="38"/>
      <c r="W126" s="38"/>
      <c r="X126" s="38"/>
      <c r="Y126" s="38"/>
      <c r="Z126" s="38"/>
      <c r="AA126" s="38"/>
      <c r="AB126" s="38"/>
      <c r="AC126" s="38"/>
      <c r="AD126" s="38"/>
      <c r="AE126" s="38"/>
      <c r="AR126" s="197" t="s">
        <v>537</v>
      </c>
      <c r="AT126" s="197" t="s">
        <v>533</v>
      </c>
      <c r="AU126" s="197" t="s">
        <v>537</v>
      </c>
      <c r="AY126" s="21" t="s">
        <v>525</v>
      </c>
      <c r="BE126" s="198">
        <f t="shared" si="4"/>
        <v>0</v>
      </c>
      <c r="BF126" s="198">
        <f t="shared" si="5"/>
        <v>0</v>
      </c>
      <c r="BG126" s="198">
        <f t="shared" si="6"/>
        <v>0</v>
      </c>
      <c r="BH126" s="198">
        <f t="shared" si="7"/>
        <v>0</v>
      </c>
      <c r="BI126" s="198">
        <f t="shared" si="8"/>
        <v>0</v>
      </c>
      <c r="BJ126" s="21" t="s">
        <v>85</v>
      </c>
      <c r="BK126" s="198">
        <f t="shared" si="9"/>
        <v>0</v>
      </c>
      <c r="BL126" s="21" t="s">
        <v>537</v>
      </c>
      <c r="BM126" s="197" t="s">
        <v>814</v>
      </c>
    </row>
    <row r="127" spans="1:65" s="2" customFormat="1" ht="21.75" customHeight="1">
      <c r="A127" s="38"/>
      <c r="B127" s="39"/>
      <c r="C127" s="186" t="s">
        <v>72</v>
      </c>
      <c r="D127" s="186" t="s">
        <v>533</v>
      </c>
      <c r="E127" s="187" t="s">
        <v>7140</v>
      </c>
      <c r="F127" s="188" t="s">
        <v>7141</v>
      </c>
      <c r="G127" s="189" t="s">
        <v>5219</v>
      </c>
      <c r="H127" s="190">
        <v>2</v>
      </c>
      <c r="I127" s="191"/>
      <c r="J127" s="192">
        <f t="shared" si="0"/>
        <v>0</v>
      </c>
      <c r="K127" s="188" t="s">
        <v>19</v>
      </c>
      <c r="L127" s="43"/>
      <c r="M127" s="193" t="s">
        <v>19</v>
      </c>
      <c r="N127" s="194" t="s">
        <v>44</v>
      </c>
      <c r="O127" s="68"/>
      <c r="P127" s="195">
        <f t="shared" si="1"/>
        <v>0</v>
      </c>
      <c r="Q127" s="195">
        <v>0</v>
      </c>
      <c r="R127" s="195">
        <f t="shared" si="2"/>
        <v>0</v>
      </c>
      <c r="S127" s="195">
        <v>0</v>
      </c>
      <c r="T127" s="196">
        <f t="shared" si="3"/>
        <v>0</v>
      </c>
      <c r="U127" s="38"/>
      <c r="V127" s="38"/>
      <c r="W127" s="38"/>
      <c r="X127" s="38"/>
      <c r="Y127" s="38"/>
      <c r="Z127" s="38"/>
      <c r="AA127" s="38"/>
      <c r="AB127" s="38"/>
      <c r="AC127" s="38"/>
      <c r="AD127" s="38"/>
      <c r="AE127" s="38"/>
      <c r="AR127" s="197" t="s">
        <v>537</v>
      </c>
      <c r="AT127" s="197" t="s">
        <v>533</v>
      </c>
      <c r="AU127" s="197" t="s">
        <v>537</v>
      </c>
      <c r="AY127" s="21" t="s">
        <v>525</v>
      </c>
      <c r="BE127" s="198">
        <f t="shared" si="4"/>
        <v>0</v>
      </c>
      <c r="BF127" s="198">
        <f t="shared" si="5"/>
        <v>0</v>
      </c>
      <c r="BG127" s="198">
        <f t="shared" si="6"/>
        <v>0</v>
      </c>
      <c r="BH127" s="198">
        <f t="shared" si="7"/>
        <v>0</v>
      </c>
      <c r="BI127" s="198">
        <f t="shared" si="8"/>
        <v>0</v>
      </c>
      <c r="BJ127" s="21" t="s">
        <v>85</v>
      </c>
      <c r="BK127" s="198">
        <f t="shared" si="9"/>
        <v>0</v>
      </c>
      <c r="BL127" s="21" t="s">
        <v>537</v>
      </c>
      <c r="BM127" s="197" t="s">
        <v>826</v>
      </c>
    </row>
    <row r="128" spans="1:65" s="2" customFormat="1" ht="16.5" customHeight="1">
      <c r="A128" s="38"/>
      <c r="B128" s="39"/>
      <c r="C128" s="186" t="s">
        <v>72</v>
      </c>
      <c r="D128" s="186" t="s">
        <v>533</v>
      </c>
      <c r="E128" s="187" t="s">
        <v>7142</v>
      </c>
      <c r="F128" s="188" t="s">
        <v>7143</v>
      </c>
      <c r="G128" s="189" t="s">
        <v>5219</v>
      </c>
      <c r="H128" s="190">
        <v>1</v>
      </c>
      <c r="I128" s="191"/>
      <c r="J128" s="192">
        <f t="shared" si="0"/>
        <v>0</v>
      </c>
      <c r="K128" s="188" t="s">
        <v>19</v>
      </c>
      <c r="L128" s="43"/>
      <c r="M128" s="193" t="s">
        <v>19</v>
      </c>
      <c r="N128" s="194" t="s">
        <v>44</v>
      </c>
      <c r="O128" s="68"/>
      <c r="P128" s="195">
        <f t="shared" si="1"/>
        <v>0</v>
      </c>
      <c r="Q128" s="195">
        <v>0</v>
      </c>
      <c r="R128" s="195">
        <f t="shared" si="2"/>
        <v>0</v>
      </c>
      <c r="S128" s="195">
        <v>0</v>
      </c>
      <c r="T128" s="196">
        <f t="shared" si="3"/>
        <v>0</v>
      </c>
      <c r="U128" s="38"/>
      <c r="V128" s="38"/>
      <c r="W128" s="38"/>
      <c r="X128" s="38"/>
      <c r="Y128" s="38"/>
      <c r="Z128" s="38"/>
      <c r="AA128" s="38"/>
      <c r="AB128" s="38"/>
      <c r="AC128" s="38"/>
      <c r="AD128" s="38"/>
      <c r="AE128" s="38"/>
      <c r="AR128" s="197" t="s">
        <v>537</v>
      </c>
      <c r="AT128" s="197" t="s">
        <v>533</v>
      </c>
      <c r="AU128" s="197" t="s">
        <v>537</v>
      </c>
      <c r="AY128" s="21" t="s">
        <v>525</v>
      </c>
      <c r="BE128" s="198">
        <f t="shared" si="4"/>
        <v>0</v>
      </c>
      <c r="BF128" s="198">
        <f t="shared" si="5"/>
        <v>0</v>
      </c>
      <c r="BG128" s="198">
        <f t="shared" si="6"/>
        <v>0</v>
      </c>
      <c r="BH128" s="198">
        <f t="shared" si="7"/>
        <v>0</v>
      </c>
      <c r="BI128" s="198">
        <f t="shared" si="8"/>
        <v>0</v>
      </c>
      <c r="BJ128" s="21" t="s">
        <v>85</v>
      </c>
      <c r="BK128" s="198">
        <f t="shared" si="9"/>
        <v>0</v>
      </c>
      <c r="BL128" s="21" t="s">
        <v>537</v>
      </c>
      <c r="BM128" s="197" t="s">
        <v>839</v>
      </c>
    </row>
    <row r="129" spans="1:65" s="2" customFormat="1" ht="24.2" customHeight="1">
      <c r="A129" s="38"/>
      <c r="B129" s="39"/>
      <c r="C129" s="186" t="s">
        <v>72</v>
      </c>
      <c r="D129" s="186" t="s">
        <v>533</v>
      </c>
      <c r="E129" s="187" t="s">
        <v>7144</v>
      </c>
      <c r="F129" s="188" t="s">
        <v>7145</v>
      </c>
      <c r="G129" s="189" t="s">
        <v>5219</v>
      </c>
      <c r="H129" s="190">
        <v>1</v>
      </c>
      <c r="I129" s="191"/>
      <c r="J129" s="192">
        <f t="shared" si="0"/>
        <v>0</v>
      </c>
      <c r="K129" s="188" t="s">
        <v>19</v>
      </c>
      <c r="L129" s="43"/>
      <c r="M129" s="193" t="s">
        <v>19</v>
      </c>
      <c r="N129" s="194" t="s">
        <v>44</v>
      </c>
      <c r="O129" s="68"/>
      <c r="P129" s="195">
        <f t="shared" si="1"/>
        <v>0</v>
      </c>
      <c r="Q129" s="195">
        <v>0</v>
      </c>
      <c r="R129" s="195">
        <f t="shared" si="2"/>
        <v>0</v>
      </c>
      <c r="S129" s="195">
        <v>0</v>
      </c>
      <c r="T129" s="196">
        <f t="shared" si="3"/>
        <v>0</v>
      </c>
      <c r="U129" s="38"/>
      <c r="V129" s="38"/>
      <c r="W129" s="38"/>
      <c r="X129" s="38"/>
      <c r="Y129" s="38"/>
      <c r="Z129" s="38"/>
      <c r="AA129" s="38"/>
      <c r="AB129" s="38"/>
      <c r="AC129" s="38"/>
      <c r="AD129" s="38"/>
      <c r="AE129" s="38"/>
      <c r="AR129" s="197" t="s">
        <v>537</v>
      </c>
      <c r="AT129" s="197" t="s">
        <v>533</v>
      </c>
      <c r="AU129" s="197" t="s">
        <v>537</v>
      </c>
      <c r="AY129" s="21" t="s">
        <v>525</v>
      </c>
      <c r="BE129" s="198">
        <f t="shared" si="4"/>
        <v>0</v>
      </c>
      <c r="BF129" s="198">
        <f t="shared" si="5"/>
        <v>0</v>
      </c>
      <c r="BG129" s="198">
        <f t="shared" si="6"/>
        <v>0</v>
      </c>
      <c r="BH129" s="198">
        <f t="shared" si="7"/>
        <v>0</v>
      </c>
      <c r="BI129" s="198">
        <f t="shared" si="8"/>
        <v>0</v>
      </c>
      <c r="BJ129" s="21" t="s">
        <v>85</v>
      </c>
      <c r="BK129" s="198">
        <f t="shared" si="9"/>
        <v>0</v>
      </c>
      <c r="BL129" s="21" t="s">
        <v>537</v>
      </c>
      <c r="BM129" s="197" t="s">
        <v>855</v>
      </c>
    </row>
    <row r="130" spans="1:65" s="2" customFormat="1" ht="24.2" customHeight="1">
      <c r="A130" s="38"/>
      <c r="B130" s="39"/>
      <c r="C130" s="186" t="s">
        <v>72</v>
      </c>
      <c r="D130" s="186" t="s">
        <v>533</v>
      </c>
      <c r="E130" s="187" t="s">
        <v>7146</v>
      </c>
      <c r="F130" s="188" t="s">
        <v>7147</v>
      </c>
      <c r="G130" s="189" t="s">
        <v>5219</v>
      </c>
      <c r="H130" s="190">
        <v>1</v>
      </c>
      <c r="I130" s="191"/>
      <c r="J130" s="192">
        <f t="shared" si="0"/>
        <v>0</v>
      </c>
      <c r="K130" s="188" t="s">
        <v>19</v>
      </c>
      <c r="L130" s="43"/>
      <c r="M130" s="193" t="s">
        <v>19</v>
      </c>
      <c r="N130" s="194" t="s">
        <v>44</v>
      </c>
      <c r="O130" s="68"/>
      <c r="P130" s="195">
        <f t="shared" si="1"/>
        <v>0</v>
      </c>
      <c r="Q130" s="195">
        <v>0</v>
      </c>
      <c r="R130" s="195">
        <f t="shared" si="2"/>
        <v>0</v>
      </c>
      <c r="S130" s="195">
        <v>0</v>
      </c>
      <c r="T130" s="196">
        <f t="shared" si="3"/>
        <v>0</v>
      </c>
      <c r="U130" s="38"/>
      <c r="V130" s="38"/>
      <c r="W130" s="38"/>
      <c r="X130" s="38"/>
      <c r="Y130" s="38"/>
      <c r="Z130" s="38"/>
      <c r="AA130" s="38"/>
      <c r="AB130" s="38"/>
      <c r="AC130" s="38"/>
      <c r="AD130" s="38"/>
      <c r="AE130" s="38"/>
      <c r="AR130" s="197" t="s">
        <v>537</v>
      </c>
      <c r="AT130" s="197" t="s">
        <v>533</v>
      </c>
      <c r="AU130" s="197" t="s">
        <v>537</v>
      </c>
      <c r="AY130" s="21" t="s">
        <v>525</v>
      </c>
      <c r="BE130" s="198">
        <f t="shared" si="4"/>
        <v>0</v>
      </c>
      <c r="BF130" s="198">
        <f t="shared" si="5"/>
        <v>0</v>
      </c>
      <c r="BG130" s="198">
        <f t="shared" si="6"/>
        <v>0</v>
      </c>
      <c r="BH130" s="198">
        <f t="shared" si="7"/>
        <v>0</v>
      </c>
      <c r="BI130" s="198">
        <f t="shared" si="8"/>
        <v>0</v>
      </c>
      <c r="BJ130" s="21" t="s">
        <v>85</v>
      </c>
      <c r="BK130" s="198">
        <f t="shared" si="9"/>
        <v>0</v>
      </c>
      <c r="BL130" s="21" t="s">
        <v>537</v>
      </c>
      <c r="BM130" s="197" t="s">
        <v>867</v>
      </c>
    </row>
    <row r="131" spans="1:65" s="2" customFormat="1" ht="24.2" customHeight="1">
      <c r="A131" s="38"/>
      <c r="B131" s="39"/>
      <c r="C131" s="186" t="s">
        <v>72</v>
      </c>
      <c r="D131" s="186" t="s">
        <v>533</v>
      </c>
      <c r="E131" s="187" t="s">
        <v>7148</v>
      </c>
      <c r="F131" s="188" t="s">
        <v>7149</v>
      </c>
      <c r="G131" s="189" t="s">
        <v>5219</v>
      </c>
      <c r="H131" s="190">
        <v>2</v>
      </c>
      <c r="I131" s="191"/>
      <c r="J131" s="192">
        <f t="shared" si="0"/>
        <v>0</v>
      </c>
      <c r="K131" s="188" t="s">
        <v>19</v>
      </c>
      <c r="L131" s="43"/>
      <c r="M131" s="193" t="s">
        <v>19</v>
      </c>
      <c r="N131" s="194" t="s">
        <v>44</v>
      </c>
      <c r="O131" s="68"/>
      <c r="P131" s="195">
        <f t="shared" si="1"/>
        <v>0</v>
      </c>
      <c r="Q131" s="195">
        <v>0</v>
      </c>
      <c r="R131" s="195">
        <f t="shared" si="2"/>
        <v>0</v>
      </c>
      <c r="S131" s="195">
        <v>0</v>
      </c>
      <c r="T131" s="196">
        <f t="shared" si="3"/>
        <v>0</v>
      </c>
      <c r="U131" s="38"/>
      <c r="V131" s="38"/>
      <c r="W131" s="38"/>
      <c r="X131" s="38"/>
      <c r="Y131" s="38"/>
      <c r="Z131" s="38"/>
      <c r="AA131" s="38"/>
      <c r="AB131" s="38"/>
      <c r="AC131" s="38"/>
      <c r="AD131" s="38"/>
      <c r="AE131" s="38"/>
      <c r="AR131" s="197" t="s">
        <v>537</v>
      </c>
      <c r="AT131" s="197" t="s">
        <v>533</v>
      </c>
      <c r="AU131" s="197" t="s">
        <v>537</v>
      </c>
      <c r="AY131" s="21" t="s">
        <v>525</v>
      </c>
      <c r="BE131" s="198">
        <f t="shared" si="4"/>
        <v>0</v>
      </c>
      <c r="BF131" s="198">
        <f t="shared" si="5"/>
        <v>0</v>
      </c>
      <c r="BG131" s="198">
        <f t="shared" si="6"/>
        <v>0</v>
      </c>
      <c r="BH131" s="198">
        <f t="shared" si="7"/>
        <v>0</v>
      </c>
      <c r="BI131" s="198">
        <f t="shared" si="8"/>
        <v>0</v>
      </c>
      <c r="BJ131" s="21" t="s">
        <v>85</v>
      </c>
      <c r="BK131" s="198">
        <f t="shared" si="9"/>
        <v>0</v>
      </c>
      <c r="BL131" s="21" t="s">
        <v>537</v>
      </c>
      <c r="BM131" s="197" t="s">
        <v>881</v>
      </c>
    </row>
    <row r="132" spans="1:65" s="2" customFormat="1" ht="16.5" customHeight="1">
      <c r="A132" s="38"/>
      <c r="B132" s="39"/>
      <c r="C132" s="186" t="s">
        <v>72</v>
      </c>
      <c r="D132" s="186" t="s">
        <v>533</v>
      </c>
      <c r="E132" s="187" t="s">
        <v>7150</v>
      </c>
      <c r="F132" s="188" t="s">
        <v>7151</v>
      </c>
      <c r="G132" s="189" t="s">
        <v>5219</v>
      </c>
      <c r="H132" s="190">
        <v>2</v>
      </c>
      <c r="I132" s="191"/>
      <c r="J132" s="192">
        <f t="shared" si="0"/>
        <v>0</v>
      </c>
      <c r="K132" s="188" t="s">
        <v>19</v>
      </c>
      <c r="L132" s="43"/>
      <c r="M132" s="193" t="s">
        <v>19</v>
      </c>
      <c r="N132" s="194" t="s">
        <v>44</v>
      </c>
      <c r="O132" s="68"/>
      <c r="P132" s="195">
        <f t="shared" si="1"/>
        <v>0</v>
      </c>
      <c r="Q132" s="195">
        <v>0</v>
      </c>
      <c r="R132" s="195">
        <f t="shared" si="2"/>
        <v>0</v>
      </c>
      <c r="S132" s="195">
        <v>0</v>
      </c>
      <c r="T132" s="196">
        <f t="shared" si="3"/>
        <v>0</v>
      </c>
      <c r="U132" s="38"/>
      <c r="V132" s="38"/>
      <c r="W132" s="38"/>
      <c r="X132" s="38"/>
      <c r="Y132" s="38"/>
      <c r="Z132" s="38"/>
      <c r="AA132" s="38"/>
      <c r="AB132" s="38"/>
      <c r="AC132" s="38"/>
      <c r="AD132" s="38"/>
      <c r="AE132" s="38"/>
      <c r="AR132" s="197" t="s">
        <v>537</v>
      </c>
      <c r="AT132" s="197" t="s">
        <v>533</v>
      </c>
      <c r="AU132" s="197" t="s">
        <v>537</v>
      </c>
      <c r="AY132" s="21" t="s">
        <v>525</v>
      </c>
      <c r="BE132" s="198">
        <f t="shared" si="4"/>
        <v>0</v>
      </c>
      <c r="BF132" s="198">
        <f t="shared" si="5"/>
        <v>0</v>
      </c>
      <c r="BG132" s="198">
        <f t="shared" si="6"/>
        <v>0</v>
      </c>
      <c r="BH132" s="198">
        <f t="shared" si="7"/>
        <v>0</v>
      </c>
      <c r="BI132" s="198">
        <f t="shared" si="8"/>
        <v>0</v>
      </c>
      <c r="BJ132" s="21" t="s">
        <v>85</v>
      </c>
      <c r="BK132" s="198">
        <f t="shared" si="9"/>
        <v>0</v>
      </c>
      <c r="BL132" s="21" t="s">
        <v>537</v>
      </c>
      <c r="BM132" s="197" t="s">
        <v>895</v>
      </c>
    </row>
    <row r="133" spans="1:65" s="2" customFormat="1" ht="49.15" customHeight="1">
      <c r="A133" s="38"/>
      <c r="B133" s="39"/>
      <c r="C133" s="186" t="s">
        <v>72</v>
      </c>
      <c r="D133" s="186" t="s">
        <v>533</v>
      </c>
      <c r="E133" s="187" t="s">
        <v>7152</v>
      </c>
      <c r="F133" s="188" t="s">
        <v>7153</v>
      </c>
      <c r="G133" s="189" t="s">
        <v>5219</v>
      </c>
      <c r="H133" s="190">
        <v>1</v>
      </c>
      <c r="I133" s="191"/>
      <c r="J133" s="192">
        <f t="shared" si="0"/>
        <v>0</v>
      </c>
      <c r="K133" s="188" t="s">
        <v>19</v>
      </c>
      <c r="L133" s="43"/>
      <c r="M133" s="193" t="s">
        <v>19</v>
      </c>
      <c r="N133" s="194" t="s">
        <v>44</v>
      </c>
      <c r="O133" s="68"/>
      <c r="P133" s="195">
        <f t="shared" si="1"/>
        <v>0</v>
      </c>
      <c r="Q133" s="195">
        <v>0</v>
      </c>
      <c r="R133" s="195">
        <f t="shared" si="2"/>
        <v>0</v>
      </c>
      <c r="S133" s="195">
        <v>0</v>
      </c>
      <c r="T133" s="196">
        <f t="shared" si="3"/>
        <v>0</v>
      </c>
      <c r="U133" s="38"/>
      <c r="V133" s="38"/>
      <c r="W133" s="38"/>
      <c r="X133" s="38"/>
      <c r="Y133" s="38"/>
      <c r="Z133" s="38"/>
      <c r="AA133" s="38"/>
      <c r="AB133" s="38"/>
      <c r="AC133" s="38"/>
      <c r="AD133" s="38"/>
      <c r="AE133" s="38"/>
      <c r="AR133" s="197" t="s">
        <v>537</v>
      </c>
      <c r="AT133" s="197" t="s">
        <v>533</v>
      </c>
      <c r="AU133" s="197" t="s">
        <v>537</v>
      </c>
      <c r="AY133" s="21" t="s">
        <v>525</v>
      </c>
      <c r="BE133" s="198">
        <f t="shared" si="4"/>
        <v>0</v>
      </c>
      <c r="BF133" s="198">
        <f t="shared" si="5"/>
        <v>0</v>
      </c>
      <c r="BG133" s="198">
        <f t="shared" si="6"/>
        <v>0</v>
      </c>
      <c r="BH133" s="198">
        <f t="shared" si="7"/>
        <v>0</v>
      </c>
      <c r="BI133" s="198">
        <f t="shared" si="8"/>
        <v>0</v>
      </c>
      <c r="BJ133" s="21" t="s">
        <v>85</v>
      </c>
      <c r="BK133" s="198">
        <f t="shared" si="9"/>
        <v>0</v>
      </c>
      <c r="BL133" s="21" t="s">
        <v>537</v>
      </c>
      <c r="BM133" s="197" t="s">
        <v>907</v>
      </c>
    </row>
    <row r="134" spans="1:65" s="2" customFormat="1" ht="49.15" customHeight="1">
      <c r="A134" s="38"/>
      <c r="B134" s="39"/>
      <c r="C134" s="186" t="s">
        <v>72</v>
      </c>
      <c r="D134" s="186" t="s">
        <v>533</v>
      </c>
      <c r="E134" s="187" t="s">
        <v>7154</v>
      </c>
      <c r="F134" s="188" t="s">
        <v>7155</v>
      </c>
      <c r="G134" s="189" t="s">
        <v>5219</v>
      </c>
      <c r="H134" s="190">
        <v>1</v>
      </c>
      <c r="I134" s="191"/>
      <c r="J134" s="192">
        <f t="shared" si="0"/>
        <v>0</v>
      </c>
      <c r="K134" s="188" t="s">
        <v>19</v>
      </c>
      <c r="L134" s="43"/>
      <c r="M134" s="193" t="s">
        <v>19</v>
      </c>
      <c r="N134" s="194" t="s">
        <v>44</v>
      </c>
      <c r="O134" s="68"/>
      <c r="P134" s="195">
        <f t="shared" si="1"/>
        <v>0</v>
      </c>
      <c r="Q134" s="195">
        <v>0</v>
      </c>
      <c r="R134" s="195">
        <f t="shared" si="2"/>
        <v>0</v>
      </c>
      <c r="S134" s="195">
        <v>0</v>
      </c>
      <c r="T134" s="196">
        <f t="shared" si="3"/>
        <v>0</v>
      </c>
      <c r="U134" s="38"/>
      <c r="V134" s="38"/>
      <c r="W134" s="38"/>
      <c r="X134" s="38"/>
      <c r="Y134" s="38"/>
      <c r="Z134" s="38"/>
      <c r="AA134" s="38"/>
      <c r="AB134" s="38"/>
      <c r="AC134" s="38"/>
      <c r="AD134" s="38"/>
      <c r="AE134" s="38"/>
      <c r="AR134" s="197" t="s">
        <v>537</v>
      </c>
      <c r="AT134" s="197" t="s">
        <v>533</v>
      </c>
      <c r="AU134" s="197" t="s">
        <v>537</v>
      </c>
      <c r="AY134" s="21" t="s">
        <v>525</v>
      </c>
      <c r="BE134" s="198">
        <f t="shared" si="4"/>
        <v>0</v>
      </c>
      <c r="BF134" s="198">
        <f t="shared" si="5"/>
        <v>0</v>
      </c>
      <c r="BG134" s="198">
        <f t="shared" si="6"/>
        <v>0</v>
      </c>
      <c r="BH134" s="198">
        <f t="shared" si="7"/>
        <v>0</v>
      </c>
      <c r="BI134" s="198">
        <f t="shared" si="8"/>
        <v>0</v>
      </c>
      <c r="BJ134" s="21" t="s">
        <v>85</v>
      </c>
      <c r="BK134" s="198">
        <f t="shared" si="9"/>
        <v>0</v>
      </c>
      <c r="BL134" s="21" t="s">
        <v>537</v>
      </c>
      <c r="BM134" s="197" t="s">
        <v>918</v>
      </c>
    </row>
    <row r="135" spans="1:65" s="2" customFormat="1" ht="24.2" customHeight="1">
      <c r="A135" s="38"/>
      <c r="B135" s="39"/>
      <c r="C135" s="186" t="s">
        <v>72</v>
      </c>
      <c r="D135" s="186" t="s">
        <v>533</v>
      </c>
      <c r="E135" s="187" t="s">
        <v>7156</v>
      </c>
      <c r="F135" s="188" t="s">
        <v>7157</v>
      </c>
      <c r="G135" s="189" t="s">
        <v>5219</v>
      </c>
      <c r="H135" s="190">
        <v>1</v>
      </c>
      <c r="I135" s="191"/>
      <c r="J135" s="192">
        <f t="shared" si="0"/>
        <v>0</v>
      </c>
      <c r="K135" s="188" t="s">
        <v>19</v>
      </c>
      <c r="L135" s="43"/>
      <c r="M135" s="193" t="s">
        <v>19</v>
      </c>
      <c r="N135" s="194" t="s">
        <v>44</v>
      </c>
      <c r="O135" s="68"/>
      <c r="P135" s="195">
        <f t="shared" si="1"/>
        <v>0</v>
      </c>
      <c r="Q135" s="195">
        <v>0</v>
      </c>
      <c r="R135" s="195">
        <f t="shared" si="2"/>
        <v>0</v>
      </c>
      <c r="S135" s="195">
        <v>0</v>
      </c>
      <c r="T135" s="196">
        <f t="shared" si="3"/>
        <v>0</v>
      </c>
      <c r="U135" s="38"/>
      <c r="V135" s="38"/>
      <c r="W135" s="38"/>
      <c r="X135" s="38"/>
      <c r="Y135" s="38"/>
      <c r="Z135" s="38"/>
      <c r="AA135" s="38"/>
      <c r="AB135" s="38"/>
      <c r="AC135" s="38"/>
      <c r="AD135" s="38"/>
      <c r="AE135" s="38"/>
      <c r="AR135" s="197" t="s">
        <v>537</v>
      </c>
      <c r="AT135" s="197" t="s">
        <v>533</v>
      </c>
      <c r="AU135" s="197" t="s">
        <v>537</v>
      </c>
      <c r="AY135" s="21" t="s">
        <v>525</v>
      </c>
      <c r="BE135" s="198">
        <f t="shared" si="4"/>
        <v>0</v>
      </c>
      <c r="BF135" s="198">
        <f t="shared" si="5"/>
        <v>0</v>
      </c>
      <c r="BG135" s="198">
        <f t="shared" si="6"/>
        <v>0</v>
      </c>
      <c r="BH135" s="198">
        <f t="shared" si="7"/>
        <v>0</v>
      </c>
      <c r="BI135" s="198">
        <f t="shared" si="8"/>
        <v>0</v>
      </c>
      <c r="BJ135" s="21" t="s">
        <v>85</v>
      </c>
      <c r="BK135" s="198">
        <f t="shared" si="9"/>
        <v>0</v>
      </c>
      <c r="BL135" s="21" t="s">
        <v>537</v>
      </c>
      <c r="BM135" s="197" t="s">
        <v>945</v>
      </c>
    </row>
    <row r="136" spans="1:65" s="2" customFormat="1" ht="24.2" customHeight="1">
      <c r="A136" s="38"/>
      <c r="B136" s="39"/>
      <c r="C136" s="186" t="s">
        <v>72</v>
      </c>
      <c r="D136" s="186" t="s">
        <v>533</v>
      </c>
      <c r="E136" s="187" t="s">
        <v>7158</v>
      </c>
      <c r="F136" s="188" t="s">
        <v>7159</v>
      </c>
      <c r="G136" s="189" t="s">
        <v>5219</v>
      </c>
      <c r="H136" s="190">
        <v>3</v>
      </c>
      <c r="I136" s="191"/>
      <c r="J136" s="192">
        <f t="shared" si="0"/>
        <v>0</v>
      </c>
      <c r="K136" s="188" t="s">
        <v>19</v>
      </c>
      <c r="L136" s="43"/>
      <c r="M136" s="193" t="s">
        <v>19</v>
      </c>
      <c r="N136" s="194" t="s">
        <v>44</v>
      </c>
      <c r="O136" s="68"/>
      <c r="P136" s="195">
        <f t="shared" si="1"/>
        <v>0</v>
      </c>
      <c r="Q136" s="195">
        <v>0</v>
      </c>
      <c r="R136" s="195">
        <f t="shared" si="2"/>
        <v>0</v>
      </c>
      <c r="S136" s="195">
        <v>0</v>
      </c>
      <c r="T136" s="196">
        <f t="shared" si="3"/>
        <v>0</v>
      </c>
      <c r="U136" s="38"/>
      <c r="V136" s="38"/>
      <c r="W136" s="38"/>
      <c r="X136" s="38"/>
      <c r="Y136" s="38"/>
      <c r="Z136" s="38"/>
      <c r="AA136" s="38"/>
      <c r="AB136" s="38"/>
      <c r="AC136" s="38"/>
      <c r="AD136" s="38"/>
      <c r="AE136" s="38"/>
      <c r="AR136" s="197" t="s">
        <v>537</v>
      </c>
      <c r="AT136" s="197" t="s">
        <v>533</v>
      </c>
      <c r="AU136" s="197" t="s">
        <v>537</v>
      </c>
      <c r="AY136" s="21" t="s">
        <v>525</v>
      </c>
      <c r="BE136" s="198">
        <f t="shared" si="4"/>
        <v>0</v>
      </c>
      <c r="BF136" s="198">
        <f t="shared" si="5"/>
        <v>0</v>
      </c>
      <c r="BG136" s="198">
        <f t="shared" si="6"/>
        <v>0</v>
      </c>
      <c r="BH136" s="198">
        <f t="shared" si="7"/>
        <v>0</v>
      </c>
      <c r="BI136" s="198">
        <f t="shared" si="8"/>
        <v>0</v>
      </c>
      <c r="BJ136" s="21" t="s">
        <v>85</v>
      </c>
      <c r="BK136" s="198">
        <f t="shared" si="9"/>
        <v>0</v>
      </c>
      <c r="BL136" s="21" t="s">
        <v>537</v>
      </c>
      <c r="BM136" s="197" t="s">
        <v>994</v>
      </c>
    </row>
    <row r="137" spans="1:65" s="2" customFormat="1" ht="24.2" customHeight="1">
      <c r="A137" s="38"/>
      <c r="B137" s="39"/>
      <c r="C137" s="186" t="s">
        <v>72</v>
      </c>
      <c r="D137" s="186" t="s">
        <v>533</v>
      </c>
      <c r="E137" s="187" t="s">
        <v>7160</v>
      </c>
      <c r="F137" s="188" t="s">
        <v>7161</v>
      </c>
      <c r="G137" s="189" t="s">
        <v>5219</v>
      </c>
      <c r="H137" s="190">
        <v>2</v>
      </c>
      <c r="I137" s="191"/>
      <c r="J137" s="192">
        <f t="shared" si="0"/>
        <v>0</v>
      </c>
      <c r="K137" s="188" t="s">
        <v>19</v>
      </c>
      <c r="L137" s="43"/>
      <c r="M137" s="193" t="s">
        <v>19</v>
      </c>
      <c r="N137" s="194" t="s">
        <v>44</v>
      </c>
      <c r="O137" s="68"/>
      <c r="P137" s="195">
        <f t="shared" si="1"/>
        <v>0</v>
      </c>
      <c r="Q137" s="195">
        <v>0</v>
      </c>
      <c r="R137" s="195">
        <f t="shared" si="2"/>
        <v>0</v>
      </c>
      <c r="S137" s="195">
        <v>0</v>
      </c>
      <c r="T137" s="196">
        <f t="shared" si="3"/>
        <v>0</v>
      </c>
      <c r="U137" s="38"/>
      <c r="V137" s="38"/>
      <c r="W137" s="38"/>
      <c r="X137" s="38"/>
      <c r="Y137" s="38"/>
      <c r="Z137" s="38"/>
      <c r="AA137" s="38"/>
      <c r="AB137" s="38"/>
      <c r="AC137" s="38"/>
      <c r="AD137" s="38"/>
      <c r="AE137" s="38"/>
      <c r="AR137" s="197" t="s">
        <v>537</v>
      </c>
      <c r="AT137" s="197" t="s">
        <v>533</v>
      </c>
      <c r="AU137" s="197" t="s">
        <v>537</v>
      </c>
      <c r="AY137" s="21" t="s">
        <v>525</v>
      </c>
      <c r="BE137" s="198">
        <f t="shared" si="4"/>
        <v>0</v>
      </c>
      <c r="BF137" s="198">
        <f t="shared" si="5"/>
        <v>0</v>
      </c>
      <c r="BG137" s="198">
        <f t="shared" si="6"/>
        <v>0</v>
      </c>
      <c r="BH137" s="198">
        <f t="shared" si="7"/>
        <v>0</v>
      </c>
      <c r="BI137" s="198">
        <f t="shared" si="8"/>
        <v>0</v>
      </c>
      <c r="BJ137" s="21" t="s">
        <v>85</v>
      </c>
      <c r="BK137" s="198">
        <f t="shared" si="9"/>
        <v>0</v>
      </c>
      <c r="BL137" s="21" t="s">
        <v>537</v>
      </c>
      <c r="BM137" s="197" t="s">
        <v>1011</v>
      </c>
    </row>
    <row r="138" spans="1:65" s="2" customFormat="1" ht="24.2" customHeight="1">
      <c r="A138" s="38"/>
      <c r="B138" s="39"/>
      <c r="C138" s="186" t="s">
        <v>72</v>
      </c>
      <c r="D138" s="186" t="s">
        <v>533</v>
      </c>
      <c r="E138" s="187" t="s">
        <v>7162</v>
      </c>
      <c r="F138" s="188" t="s">
        <v>7163</v>
      </c>
      <c r="G138" s="189" t="s">
        <v>5219</v>
      </c>
      <c r="H138" s="190">
        <v>3</v>
      </c>
      <c r="I138" s="191"/>
      <c r="J138" s="192">
        <f t="shared" si="0"/>
        <v>0</v>
      </c>
      <c r="K138" s="188" t="s">
        <v>19</v>
      </c>
      <c r="L138" s="43"/>
      <c r="M138" s="193" t="s">
        <v>19</v>
      </c>
      <c r="N138" s="194" t="s">
        <v>44</v>
      </c>
      <c r="O138" s="68"/>
      <c r="P138" s="195">
        <f t="shared" si="1"/>
        <v>0</v>
      </c>
      <c r="Q138" s="195">
        <v>0</v>
      </c>
      <c r="R138" s="195">
        <f t="shared" si="2"/>
        <v>0</v>
      </c>
      <c r="S138" s="195">
        <v>0</v>
      </c>
      <c r="T138" s="196">
        <f t="shared" si="3"/>
        <v>0</v>
      </c>
      <c r="U138" s="38"/>
      <c r="V138" s="38"/>
      <c r="W138" s="38"/>
      <c r="X138" s="38"/>
      <c r="Y138" s="38"/>
      <c r="Z138" s="38"/>
      <c r="AA138" s="38"/>
      <c r="AB138" s="38"/>
      <c r="AC138" s="38"/>
      <c r="AD138" s="38"/>
      <c r="AE138" s="38"/>
      <c r="AR138" s="197" t="s">
        <v>537</v>
      </c>
      <c r="AT138" s="197" t="s">
        <v>533</v>
      </c>
      <c r="AU138" s="197" t="s">
        <v>537</v>
      </c>
      <c r="AY138" s="21" t="s">
        <v>525</v>
      </c>
      <c r="BE138" s="198">
        <f t="shared" si="4"/>
        <v>0</v>
      </c>
      <c r="BF138" s="198">
        <f t="shared" si="5"/>
        <v>0</v>
      </c>
      <c r="BG138" s="198">
        <f t="shared" si="6"/>
        <v>0</v>
      </c>
      <c r="BH138" s="198">
        <f t="shared" si="7"/>
        <v>0</v>
      </c>
      <c r="BI138" s="198">
        <f t="shared" si="8"/>
        <v>0</v>
      </c>
      <c r="BJ138" s="21" t="s">
        <v>85</v>
      </c>
      <c r="BK138" s="198">
        <f t="shared" si="9"/>
        <v>0</v>
      </c>
      <c r="BL138" s="21" t="s">
        <v>537</v>
      </c>
      <c r="BM138" s="197" t="s">
        <v>1023</v>
      </c>
    </row>
    <row r="139" spans="1:65" s="2" customFormat="1" ht="24.2" customHeight="1">
      <c r="A139" s="38"/>
      <c r="B139" s="39"/>
      <c r="C139" s="186" t="s">
        <v>72</v>
      </c>
      <c r="D139" s="186" t="s">
        <v>533</v>
      </c>
      <c r="E139" s="187" t="s">
        <v>7164</v>
      </c>
      <c r="F139" s="188" t="s">
        <v>7165</v>
      </c>
      <c r="G139" s="189" t="s">
        <v>5219</v>
      </c>
      <c r="H139" s="190">
        <v>1</v>
      </c>
      <c r="I139" s="191"/>
      <c r="J139" s="192">
        <f t="shared" si="0"/>
        <v>0</v>
      </c>
      <c r="K139" s="188" t="s">
        <v>19</v>
      </c>
      <c r="L139" s="43"/>
      <c r="M139" s="193" t="s">
        <v>19</v>
      </c>
      <c r="N139" s="194" t="s">
        <v>44</v>
      </c>
      <c r="O139" s="68"/>
      <c r="P139" s="195">
        <f t="shared" si="1"/>
        <v>0</v>
      </c>
      <c r="Q139" s="195">
        <v>0</v>
      </c>
      <c r="R139" s="195">
        <f t="shared" si="2"/>
        <v>0</v>
      </c>
      <c r="S139" s="195">
        <v>0</v>
      </c>
      <c r="T139" s="196">
        <f t="shared" si="3"/>
        <v>0</v>
      </c>
      <c r="U139" s="38"/>
      <c r="V139" s="38"/>
      <c r="W139" s="38"/>
      <c r="X139" s="38"/>
      <c r="Y139" s="38"/>
      <c r="Z139" s="38"/>
      <c r="AA139" s="38"/>
      <c r="AB139" s="38"/>
      <c r="AC139" s="38"/>
      <c r="AD139" s="38"/>
      <c r="AE139" s="38"/>
      <c r="AR139" s="197" t="s">
        <v>537</v>
      </c>
      <c r="AT139" s="197" t="s">
        <v>533</v>
      </c>
      <c r="AU139" s="197" t="s">
        <v>537</v>
      </c>
      <c r="AY139" s="21" t="s">
        <v>525</v>
      </c>
      <c r="BE139" s="198">
        <f t="shared" si="4"/>
        <v>0</v>
      </c>
      <c r="BF139" s="198">
        <f t="shared" si="5"/>
        <v>0</v>
      </c>
      <c r="BG139" s="198">
        <f t="shared" si="6"/>
        <v>0</v>
      </c>
      <c r="BH139" s="198">
        <f t="shared" si="7"/>
        <v>0</v>
      </c>
      <c r="BI139" s="198">
        <f t="shared" si="8"/>
        <v>0</v>
      </c>
      <c r="BJ139" s="21" t="s">
        <v>85</v>
      </c>
      <c r="BK139" s="198">
        <f t="shared" si="9"/>
        <v>0</v>
      </c>
      <c r="BL139" s="21" t="s">
        <v>537</v>
      </c>
      <c r="BM139" s="197" t="s">
        <v>1039</v>
      </c>
    </row>
    <row r="140" spans="1:65" s="12" customFormat="1" ht="20.85" customHeight="1">
      <c r="B140" s="170"/>
      <c r="C140" s="171"/>
      <c r="D140" s="172" t="s">
        <v>71</v>
      </c>
      <c r="E140" s="184" t="s">
        <v>6540</v>
      </c>
      <c r="F140" s="184" t="s">
        <v>7166</v>
      </c>
      <c r="G140" s="171"/>
      <c r="H140" s="171"/>
      <c r="I140" s="174"/>
      <c r="J140" s="185">
        <f>BK140</f>
        <v>0</v>
      </c>
      <c r="K140" s="171"/>
      <c r="L140" s="176"/>
      <c r="M140" s="177"/>
      <c r="N140" s="178"/>
      <c r="O140" s="178"/>
      <c r="P140" s="179">
        <f>P141+P144</f>
        <v>0</v>
      </c>
      <c r="Q140" s="178"/>
      <c r="R140" s="179">
        <f>R141+R144</f>
        <v>0</v>
      </c>
      <c r="S140" s="178"/>
      <c r="T140" s="180">
        <f>T141+T144</f>
        <v>0</v>
      </c>
      <c r="AR140" s="181" t="s">
        <v>79</v>
      </c>
      <c r="AT140" s="182" t="s">
        <v>71</v>
      </c>
      <c r="AU140" s="182" t="s">
        <v>85</v>
      </c>
      <c r="AY140" s="181" t="s">
        <v>525</v>
      </c>
      <c r="BK140" s="183">
        <f>BK141+BK144</f>
        <v>0</v>
      </c>
    </row>
    <row r="141" spans="1:65" s="17" customFormat="1" ht="20.85" customHeight="1">
      <c r="B141" s="263"/>
      <c r="C141" s="264"/>
      <c r="D141" s="265" t="s">
        <v>71</v>
      </c>
      <c r="E141" s="265" t="s">
        <v>6543</v>
      </c>
      <c r="F141" s="265" t="s">
        <v>7167</v>
      </c>
      <c r="G141" s="264"/>
      <c r="H141" s="264"/>
      <c r="I141" s="266"/>
      <c r="J141" s="267">
        <f>BK141</f>
        <v>0</v>
      </c>
      <c r="K141" s="264"/>
      <c r="L141" s="268"/>
      <c r="M141" s="269"/>
      <c r="N141" s="270"/>
      <c r="O141" s="270"/>
      <c r="P141" s="271">
        <f>SUM(P142:P143)</f>
        <v>0</v>
      </c>
      <c r="Q141" s="270"/>
      <c r="R141" s="271">
        <f>SUM(R142:R143)</f>
        <v>0</v>
      </c>
      <c r="S141" s="270"/>
      <c r="T141" s="272">
        <f>SUM(T142:T143)</f>
        <v>0</v>
      </c>
      <c r="AR141" s="273" t="s">
        <v>79</v>
      </c>
      <c r="AT141" s="274" t="s">
        <v>71</v>
      </c>
      <c r="AU141" s="274" t="s">
        <v>573</v>
      </c>
      <c r="AY141" s="273" t="s">
        <v>525</v>
      </c>
      <c r="BK141" s="275">
        <f>SUM(BK142:BK143)</f>
        <v>0</v>
      </c>
    </row>
    <row r="142" spans="1:65" s="2" customFormat="1" ht="49.15" customHeight="1">
      <c r="A142" s="38"/>
      <c r="B142" s="39"/>
      <c r="C142" s="186" t="s">
        <v>72</v>
      </c>
      <c r="D142" s="186" t="s">
        <v>533</v>
      </c>
      <c r="E142" s="187" t="s">
        <v>7168</v>
      </c>
      <c r="F142" s="188" t="s">
        <v>7169</v>
      </c>
      <c r="G142" s="189" t="s">
        <v>5219</v>
      </c>
      <c r="H142" s="190">
        <v>1</v>
      </c>
      <c r="I142" s="191"/>
      <c r="J142" s="192">
        <f>ROUND(I142*H142,2)</f>
        <v>0</v>
      </c>
      <c r="K142" s="188" t="s">
        <v>19</v>
      </c>
      <c r="L142" s="43"/>
      <c r="M142" s="193" t="s">
        <v>19</v>
      </c>
      <c r="N142" s="194" t="s">
        <v>44</v>
      </c>
      <c r="O142" s="68"/>
      <c r="P142" s="195">
        <f>O142*H142</f>
        <v>0</v>
      </c>
      <c r="Q142" s="195">
        <v>0</v>
      </c>
      <c r="R142" s="195">
        <f>Q142*H142</f>
        <v>0</v>
      </c>
      <c r="S142" s="195">
        <v>0</v>
      </c>
      <c r="T142" s="196">
        <f>S142*H142</f>
        <v>0</v>
      </c>
      <c r="U142" s="38"/>
      <c r="V142" s="38"/>
      <c r="W142" s="38"/>
      <c r="X142" s="38"/>
      <c r="Y142" s="38"/>
      <c r="Z142" s="38"/>
      <c r="AA142" s="38"/>
      <c r="AB142" s="38"/>
      <c r="AC142" s="38"/>
      <c r="AD142" s="38"/>
      <c r="AE142" s="38"/>
      <c r="AR142" s="197" t="s">
        <v>537</v>
      </c>
      <c r="AT142" s="197" t="s">
        <v>533</v>
      </c>
      <c r="AU142" s="197" t="s">
        <v>537</v>
      </c>
      <c r="AY142" s="21" t="s">
        <v>525</v>
      </c>
      <c r="BE142" s="198">
        <f>IF(N142="základní",J142,0)</f>
        <v>0</v>
      </c>
      <c r="BF142" s="198">
        <f>IF(N142="snížená",J142,0)</f>
        <v>0</v>
      </c>
      <c r="BG142" s="198">
        <f>IF(N142="zákl. přenesená",J142,0)</f>
        <v>0</v>
      </c>
      <c r="BH142" s="198">
        <f>IF(N142="sníž. přenesená",J142,0)</f>
        <v>0</v>
      </c>
      <c r="BI142" s="198">
        <f>IF(N142="nulová",J142,0)</f>
        <v>0</v>
      </c>
      <c r="BJ142" s="21" t="s">
        <v>85</v>
      </c>
      <c r="BK142" s="198">
        <f>ROUND(I142*H142,2)</f>
        <v>0</v>
      </c>
      <c r="BL142" s="21" t="s">
        <v>537</v>
      </c>
      <c r="BM142" s="197" t="s">
        <v>1052</v>
      </c>
    </row>
    <row r="143" spans="1:65" s="2" customFormat="1" ht="49.15" customHeight="1">
      <c r="A143" s="38"/>
      <c r="B143" s="39"/>
      <c r="C143" s="186" t="s">
        <v>72</v>
      </c>
      <c r="D143" s="186" t="s">
        <v>533</v>
      </c>
      <c r="E143" s="187" t="s">
        <v>7170</v>
      </c>
      <c r="F143" s="188" t="s">
        <v>7171</v>
      </c>
      <c r="G143" s="189" t="s">
        <v>5219</v>
      </c>
      <c r="H143" s="190">
        <v>1</v>
      </c>
      <c r="I143" s="191"/>
      <c r="J143" s="192">
        <f>ROUND(I143*H143,2)</f>
        <v>0</v>
      </c>
      <c r="K143" s="188" t="s">
        <v>19</v>
      </c>
      <c r="L143" s="43"/>
      <c r="M143" s="193" t="s">
        <v>19</v>
      </c>
      <c r="N143" s="194" t="s">
        <v>44</v>
      </c>
      <c r="O143" s="68"/>
      <c r="P143" s="195">
        <f>O143*H143</f>
        <v>0</v>
      </c>
      <c r="Q143" s="195">
        <v>0</v>
      </c>
      <c r="R143" s="195">
        <f>Q143*H143</f>
        <v>0</v>
      </c>
      <c r="S143" s="195">
        <v>0</v>
      </c>
      <c r="T143" s="196">
        <f>S143*H143</f>
        <v>0</v>
      </c>
      <c r="U143" s="38"/>
      <c r="V143" s="38"/>
      <c r="W143" s="38"/>
      <c r="X143" s="38"/>
      <c r="Y143" s="38"/>
      <c r="Z143" s="38"/>
      <c r="AA143" s="38"/>
      <c r="AB143" s="38"/>
      <c r="AC143" s="38"/>
      <c r="AD143" s="38"/>
      <c r="AE143" s="38"/>
      <c r="AR143" s="197" t="s">
        <v>537</v>
      </c>
      <c r="AT143" s="197" t="s">
        <v>533</v>
      </c>
      <c r="AU143" s="197" t="s">
        <v>537</v>
      </c>
      <c r="AY143" s="21" t="s">
        <v>525</v>
      </c>
      <c r="BE143" s="198">
        <f>IF(N143="základní",J143,0)</f>
        <v>0</v>
      </c>
      <c r="BF143" s="198">
        <f>IF(N143="snížená",J143,0)</f>
        <v>0</v>
      </c>
      <c r="BG143" s="198">
        <f>IF(N143="zákl. přenesená",J143,0)</f>
        <v>0</v>
      </c>
      <c r="BH143" s="198">
        <f>IF(N143="sníž. přenesená",J143,0)</f>
        <v>0</v>
      </c>
      <c r="BI143" s="198">
        <f>IF(N143="nulová",J143,0)</f>
        <v>0</v>
      </c>
      <c r="BJ143" s="21" t="s">
        <v>85</v>
      </c>
      <c r="BK143" s="198">
        <f>ROUND(I143*H143,2)</f>
        <v>0</v>
      </c>
      <c r="BL143" s="21" t="s">
        <v>537</v>
      </c>
      <c r="BM143" s="197" t="s">
        <v>1063</v>
      </c>
    </row>
    <row r="144" spans="1:65" s="17" customFormat="1" ht="20.85" customHeight="1">
      <c r="B144" s="263"/>
      <c r="C144" s="264"/>
      <c r="D144" s="265" t="s">
        <v>71</v>
      </c>
      <c r="E144" s="265" t="s">
        <v>6547</v>
      </c>
      <c r="F144" s="265" t="s">
        <v>7172</v>
      </c>
      <c r="G144" s="264"/>
      <c r="H144" s="264"/>
      <c r="I144" s="266"/>
      <c r="J144" s="267">
        <f>BK144</f>
        <v>0</v>
      </c>
      <c r="K144" s="264"/>
      <c r="L144" s="268"/>
      <c r="M144" s="269"/>
      <c r="N144" s="270"/>
      <c r="O144" s="270"/>
      <c r="P144" s="271">
        <f>SUM(P145:P146)</f>
        <v>0</v>
      </c>
      <c r="Q144" s="270"/>
      <c r="R144" s="271">
        <f>SUM(R145:R146)</f>
        <v>0</v>
      </c>
      <c r="S144" s="270"/>
      <c r="T144" s="272">
        <f>SUM(T145:T146)</f>
        <v>0</v>
      </c>
      <c r="AR144" s="273" t="s">
        <v>79</v>
      </c>
      <c r="AT144" s="274" t="s">
        <v>71</v>
      </c>
      <c r="AU144" s="274" t="s">
        <v>573</v>
      </c>
      <c r="AY144" s="273" t="s">
        <v>525</v>
      </c>
      <c r="BK144" s="275">
        <f>SUM(BK145:BK146)</f>
        <v>0</v>
      </c>
    </row>
    <row r="145" spans="1:65" s="2" customFormat="1" ht="33" customHeight="1">
      <c r="A145" s="38"/>
      <c r="B145" s="39"/>
      <c r="C145" s="186" t="s">
        <v>72</v>
      </c>
      <c r="D145" s="186" t="s">
        <v>533</v>
      </c>
      <c r="E145" s="187" t="s">
        <v>7173</v>
      </c>
      <c r="F145" s="188" t="s">
        <v>7174</v>
      </c>
      <c r="G145" s="189" t="s">
        <v>5219</v>
      </c>
      <c r="H145" s="190">
        <v>28</v>
      </c>
      <c r="I145" s="191"/>
      <c r="J145" s="192">
        <f>ROUND(I145*H145,2)</f>
        <v>0</v>
      </c>
      <c r="K145" s="188" t="s">
        <v>19</v>
      </c>
      <c r="L145" s="43"/>
      <c r="M145" s="193" t="s">
        <v>19</v>
      </c>
      <c r="N145" s="194" t="s">
        <v>44</v>
      </c>
      <c r="O145" s="68"/>
      <c r="P145" s="195">
        <f>O145*H145</f>
        <v>0</v>
      </c>
      <c r="Q145" s="195">
        <v>0</v>
      </c>
      <c r="R145" s="195">
        <f>Q145*H145</f>
        <v>0</v>
      </c>
      <c r="S145" s="195">
        <v>0</v>
      </c>
      <c r="T145" s="196">
        <f>S145*H145</f>
        <v>0</v>
      </c>
      <c r="U145" s="38"/>
      <c r="V145" s="38"/>
      <c r="W145" s="38"/>
      <c r="X145" s="38"/>
      <c r="Y145" s="38"/>
      <c r="Z145" s="38"/>
      <c r="AA145" s="38"/>
      <c r="AB145" s="38"/>
      <c r="AC145" s="38"/>
      <c r="AD145" s="38"/>
      <c r="AE145" s="38"/>
      <c r="AR145" s="197" t="s">
        <v>537</v>
      </c>
      <c r="AT145" s="197" t="s">
        <v>533</v>
      </c>
      <c r="AU145" s="197" t="s">
        <v>537</v>
      </c>
      <c r="AY145" s="21" t="s">
        <v>525</v>
      </c>
      <c r="BE145" s="198">
        <f>IF(N145="základní",J145,0)</f>
        <v>0</v>
      </c>
      <c r="BF145" s="198">
        <f>IF(N145="snížená",J145,0)</f>
        <v>0</v>
      </c>
      <c r="BG145" s="198">
        <f>IF(N145="zákl. přenesená",J145,0)</f>
        <v>0</v>
      </c>
      <c r="BH145" s="198">
        <f>IF(N145="sníž. přenesená",J145,0)</f>
        <v>0</v>
      </c>
      <c r="BI145" s="198">
        <f>IF(N145="nulová",J145,0)</f>
        <v>0</v>
      </c>
      <c r="BJ145" s="21" t="s">
        <v>85</v>
      </c>
      <c r="BK145" s="198">
        <f>ROUND(I145*H145,2)</f>
        <v>0</v>
      </c>
      <c r="BL145" s="21" t="s">
        <v>537</v>
      </c>
      <c r="BM145" s="197" t="s">
        <v>1076</v>
      </c>
    </row>
    <row r="146" spans="1:65" s="2" customFormat="1" ht="37.9" customHeight="1">
      <c r="A146" s="38"/>
      <c r="B146" s="39"/>
      <c r="C146" s="186" t="s">
        <v>72</v>
      </c>
      <c r="D146" s="186" t="s">
        <v>533</v>
      </c>
      <c r="E146" s="187" t="s">
        <v>7175</v>
      </c>
      <c r="F146" s="188" t="s">
        <v>7176</v>
      </c>
      <c r="G146" s="189" t="s">
        <v>5219</v>
      </c>
      <c r="H146" s="190">
        <v>28</v>
      </c>
      <c r="I146" s="191"/>
      <c r="J146" s="192">
        <f>ROUND(I146*H146,2)</f>
        <v>0</v>
      </c>
      <c r="K146" s="188" t="s">
        <v>19</v>
      </c>
      <c r="L146" s="43"/>
      <c r="M146" s="193" t="s">
        <v>19</v>
      </c>
      <c r="N146" s="194" t="s">
        <v>44</v>
      </c>
      <c r="O146" s="68"/>
      <c r="P146" s="195">
        <f>O146*H146</f>
        <v>0</v>
      </c>
      <c r="Q146" s="195">
        <v>0</v>
      </c>
      <c r="R146" s="195">
        <f>Q146*H146</f>
        <v>0</v>
      </c>
      <c r="S146" s="195">
        <v>0</v>
      </c>
      <c r="T146" s="196">
        <f>S146*H146</f>
        <v>0</v>
      </c>
      <c r="U146" s="38"/>
      <c r="V146" s="38"/>
      <c r="W146" s="38"/>
      <c r="X146" s="38"/>
      <c r="Y146" s="38"/>
      <c r="Z146" s="38"/>
      <c r="AA146" s="38"/>
      <c r="AB146" s="38"/>
      <c r="AC146" s="38"/>
      <c r="AD146" s="38"/>
      <c r="AE146" s="38"/>
      <c r="AR146" s="197" t="s">
        <v>537</v>
      </c>
      <c r="AT146" s="197" t="s">
        <v>533</v>
      </c>
      <c r="AU146" s="197" t="s">
        <v>537</v>
      </c>
      <c r="AY146" s="21" t="s">
        <v>525</v>
      </c>
      <c r="BE146" s="198">
        <f>IF(N146="základní",J146,0)</f>
        <v>0</v>
      </c>
      <c r="BF146" s="198">
        <f>IF(N146="snížená",J146,0)</f>
        <v>0</v>
      </c>
      <c r="BG146" s="198">
        <f>IF(N146="zákl. přenesená",J146,0)</f>
        <v>0</v>
      </c>
      <c r="BH146" s="198">
        <f>IF(N146="sníž. přenesená",J146,0)</f>
        <v>0</v>
      </c>
      <c r="BI146" s="198">
        <f>IF(N146="nulová",J146,0)</f>
        <v>0</v>
      </c>
      <c r="BJ146" s="21" t="s">
        <v>85</v>
      </c>
      <c r="BK146" s="198">
        <f>ROUND(I146*H146,2)</f>
        <v>0</v>
      </c>
      <c r="BL146" s="21" t="s">
        <v>537</v>
      </c>
      <c r="BM146" s="197" t="s">
        <v>1092</v>
      </c>
    </row>
    <row r="147" spans="1:65" s="12" customFormat="1" ht="20.85" customHeight="1">
      <c r="B147" s="170"/>
      <c r="C147" s="171"/>
      <c r="D147" s="172" t="s">
        <v>71</v>
      </c>
      <c r="E147" s="184" t="s">
        <v>6551</v>
      </c>
      <c r="F147" s="184" t="s">
        <v>7177</v>
      </c>
      <c r="G147" s="171"/>
      <c r="H147" s="171"/>
      <c r="I147" s="174"/>
      <c r="J147" s="185">
        <f>BK147</f>
        <v>0</v>
      </c>
      <c r="K147" s="171"/>
      <c r="L147" s="176"/>
      <c r="M147" s="177"/>
      <c r="N147" s="178"/>
      <c r="O147" s="178"/>
      <c r="P147" s="179">
        <f>P148+P161+P163</f>
        <v>0</v>
      </c>
      <c r="Q147" s="178"/>
      <c r="R147" s="179">
        <f>R148+R161+R163</f>
        <v>0</v>
      </c>
      <c r="S147" s="178"/>
      <c r="T147" s="180">
        <f>T148+T161+T163</f>
        <v>0</v>
      </c>
      <c r="AR147" s="181" t="s">
        <v>79</v>
      </c>
      <c r="AT147" s="182" t="s">
        <v>71</v>
      </c>
      <c r="AU147" s="182" t="s">
        <v>85</v>
      </c>
      <c r="AY147" s="181" t="s">
        <v>525</v>
      </c>
      <c r="BK147" s="183">
        <f>BK148+BK161+BK163</f>
        <v>0</v>
      </c>
    </row>
    <row r="148" spans="1:65" s="17" customFormat="1" ht="20.85" customHeight="1">
      <c r="B148" s="263"/>
      <c r="C148" s="264"/>
      <c r="D148" s="265" t="s">
        <v>71</v>
      </c>
      <c r="E148" s="265" t="s">
        <v>6563</v>
      </c>
      <c r="F148" s="265" t="s">
        <v>7178</v>
      </c>
      <c r="G148" s="264"/>
      <c r="H148" s="264"/>
      <c r="I148" s="266"/>
      <c r="J148" s="267">
        <f>BK148</f>
        <v>0</v>
      </c>
      <c r="K148" s="264"/>
      <c r="L148" s="268"/>
      <c r="M148" s="269"/>
      <c r="N148" s="270"/>
      <c r="O148" s="270"/>
      <c r="P148" s="271">
        <f>SUM(P149:P160)</f>
        <v>0</v>
      </c>
      <c r="Q148" s="270"/>
      <c r="R148" s="271">
        <f>SUM(R149:R160)</f>
        <v>0</v>
      </c>
      <c r="S148" s="270"/>
      <c r="T148" s="272">
        <f>SUM(T149:T160)</f>
        <v>0</v>
      </c>
      <c r="AR148" s="273" t="s">
        <v>79</v>
      </c>
      <c r="AT148" s="274" t="s">
        <v>71</v>
      </c>
      <c r="AU148" s="274" t="s">
        <v>573</v>
      </c>
      <c r="AY148" s="273" t="s">
        <v>525</v>
      </c>
      <c r="BK148" s="275">
        <f>SUM(BK149:BK160)</f>
        <v>0</v>
      </c>
    </row>
    <row r="149" spans="1:65" s="2" customFormat="1" ht="66.75" customHeight="1">
      <c r="A149" s="38"/>
      <c r="B149" s="39"/>
      <c r="C149" s="186" t="s">
        <v>72</v>
      </c>
      <c r="D149" s="186" t="s">
        <v>533</v>
      </c>
      <c r="E149" s="187" t="s">
        <v>7179</v>
      </c>
      <c r="F149" s="188" t="s">
        <v>7180</v>
      </c>
      <c r="G149" s="189" t="s">
        <v>5219</v>
      </c>
      <c r="H149" s="190">
        <v>1</v>
      </c>
      <c r="I149" s="191"/>
      <c r="J149" s="192">
        <f t="shared" ref="J149:J160" si="10">ROUND(I149*H149,2)</f>
        <v>0</v>
      </c>
      <c r="K149" s="188" t="s">
        <v>19</v>
      </c>
      <c r="L149" s="43"/>
      <c r="M149" s="193" t="s">
        <v>19</v>
      </c>
      <c r="N149" s="194" t="s">
        <v>44</v>
      </c>
      <c r="O149" s="68"/>
      <c r="P149" s="195">
        <f t="shared" ref="P149:P160" si="11">O149*H149</f>
        <v>0</v>
      </c>
      <c r="Q149" s="195">
        <v>0</v>
      </c>
      <c r="R149" s="195">
        <f t="shared" ref="R149:R160" si="12">Q149*H149</f>
        <v>0</v>
      </c>
      <c r="S149" s="195">
        <v>0</v>
      </c>
      <c r="T149" s="196">
        <f t="shared" ref="T149:T160" si="13">S149*H149</f>
        <v>0</v>
      </c>
      <c r="U149" s="38"/>
      <c r="V149" s="38"/>
      <c r="W149" s="38"/>
      <c r="X149" s="38"/>
      <c r="Y149" s="38"/>
      <c r="Z149" s="38"/>
      <c r="AA149" s="38"/>
      <c r="AB149" s="38"/>
      <c r="AC149" s="38"/>
      <c r="AD149" s="38"/>
      <c r="AE149" s="38"/>
      <c r="AR149" s="197" t="s">
        <v>537</v>
      </c>
      <c r="AT149" s="197" t="s">
        <v>533</v>
      </c>
      <c r="AU149" s="197" t="s">
        <v>537</v>
      </c>
      <c r="AY149" s="21" t="s">
        <v>525</v>
      </c>
      <c r="BE149" s="198">
        <f t="shared" ref="BE149:BE160" si="14">IF(N149="základní",J149,0)</f>
        <v>0</v>
      </c>
      <c r="BF149" s="198">
        <f t="shared" ref="BF149:BF160" si="15">IF(N149="snížená",J149,0)</f>
        <v>0</v>
      </c>
      <c r="BG149" s="198">
        <f t="shared" ref="BG149:BG160" si="16">IF(N149="zákl. přenesená",J149,0)</f>
        <v>0</v>
      </c>
      <c r="BH149" s="198">
        <f t="shared" ref="BH149:BH160" si="17">IF(N149="sníž. přenesená",J149,0)</f>
        <v>0</v>
      </c>
      <c r="BI149" s="198">
        <f t="shared" ref="BI149:BI160" si="18">IF(N149="nulová",J149,0)</f>
        <v>0</v>
      </c>
      <c r="BJ149" s="21" t="s">
        <v>85</v>
      </c>
      <c r="BK149" s="198">
        <f t="shared" ref="BK149:BK160" si="19">ROUND(I149*H149,2)</f>
        <v>0</v>
      </c>
      <c r="BL149" s="21" t="s">
        <v>537</v>
      </c>
      <c r="BM149" s="197" t="s">
        <v>1206</v>
      </c>
    </row>
    <row r="150" spans="1:65" s="2" customFormat="1" ht="24.2" customHeight="1">
      <c r="A150" s="38"/>
      <c r="B150" s="39"/>
      <c r="C150" s="186" t="s">
        <v>72</v>
      </c>
      <c r="D150" s="186" t="s">
        <v>533</v>
      </c>
      <c r="E150" s="187" t="s">
        <v>7181</v>
      </c>
      <c r="F150" s="188" t="s">
        <v>7182</v>
      </c>
      <c r="G150" s="189" t="s">
        <v>19</v>
      </c>
      <c r="H150" s="190">
        <v>1</v>
      </c>
      <c r="I150" s="191"/>
      <c r="J150" s="192">
        <f t="shared" si="10"/>
        <v>0</v>
      </c>
      <c r="K150" s="188" t="s">
        <v>19</v>
      </c>
      <c r="L150" s="43"/>
      <c r="M150" s="193" t="s">
        <v>19</v>
      </c>
      <c r="N150" s="194" t="s">
        <v>44</v>
      </c>
      <c r="O150" s="68"/>
      <c r="P150" s="195">
        <f t="shared" si="11"/>
        <v>0</v>
      </c>
      <c r="Q150" s="195">
        <v>0</v>
      </c>
      <c r="R150" s="195">
        <f t="shared" si="12"/>
        <v>0</v>
      </c>
      <c r="S150" s="195">
        <v>0</v>
      </c>
      <c r="T150" s="196">
        <f t="shared" si="13"/>
        <v>0</v>
      </c>
      <c r="U150" s="38"/>
      <c r="V150" s="38"/>
      <c r="W150" s="38"/>
      <c r="X150" s="38"/>
      <c r="Y150" s="38"/>
      <c r="Z150" s="38"/>
      <c r="AA150" s="38"/>
      <c r="AB150" s="38"/>
      <c r="AC150" s="38"/>
      <c r="AD150" s="38"/>
      <c r="AE150" s="38"/>
      <c r="AR150" s="197" t="s">
        <v>537</v>
      </c>
      <c r="AT150" s="197" t="s">
        <v>533</v>
      </c>
      <c r="AU150" s="197" t="s">
        <v>537</v>
      </c>
      <c r="AY150" s="21" t="s">
        <v>525</v>
      </c>
      <c r="BE150" s="198">
        <f t="shared" si="14"/>
        <v>0</v>
      </c>
      <c r="BF150" s="198">
        <f t="shared" si="15"/>
        <v>0</v>
      </c>
      <c r="BG150" s="198">
        <f t="shared" si="16"/>
        <v>0</v>
      </c>
      <c r="BH150" s="198">
        <f t="shared" si="17"/>
        <v>0</v>
      </c>
      <c r="BI150" s="198">
        <f t="shared" si="18"/>
        <v>0</v>
      </c>
      <c r="BJ150" s="21" t="s">
        <v>85</v>
      </c>
      <c r="BK150" s="198">
        <f t="shared" si="19"/>
        <v>0</v>
      </c>
      <c r="BL150" s="21" t="s">
        <v>537</v>
      </c>
      <c r="BM150" s="197" t="s">
        <v>1234</v>
      </c>
    </row>
    <row r="151" spans="1:65" s="2" customFormat="1" ht="24.2" customHeight="1">
      <c r="A151" s="38"/>
      <c r="B151" s="39"/>
      <c r="C151" s="186" t="s">
        <v>72</v>
      </c>
      <c r="D151" s="186" t="s">
        <v>533</v>
      </c>
      <c r="E151" s="187" t="s">
        <v>7183</v>
      </c>
      <c r="F151" s="188" t="s">
        <v>7184</v>
      </c>
      <c r="G151" s="189" t="s">
        <v>5219</v>
      </c>
      <c r="H151" s="190">
        <v>1</v>
      </c>
      <c r="I151" s="191"/>
      <c r="J151" s="192">
        <f t="shared" si="10"/>
        <v>0</v>
      </c>
      <c r="K151" s="188" t="s">
        <v>19</v>
      </c>
      <c r="L151" s="43"/>
      <c r="M151" s="193" t="s">
        <v>19</v>
      </c>
      <c r="N151" s="194" t="s">
        <v>44</v>
      </c>
      <c r="O151" s="68"/>
      <c r="P151" s="195">
        <f t="shared" si="11"/>
        <v>0</v>
      </c>
      <c r="Q151" s="195">
        <v>0</v>
      </c>
      <c r="R151" s="195">
        <f t="shared" si="12"/>
        <v>0</v>
      </c>
      <c r="S151" s="195">
        <v>0</v>
      </c>
      <c r="T151" s="196">
        <f t="shared" si="13"/>
        <v>0</v>
      </c>
      <c r="U151" s="38"/>
      <c r="V151" s="38"/>
      <c r="W151" s="38"/>
      <c r="X151" s="38"/>
      <c r="Y151" s="38"/>
      <c r="Z151" s="38"/>
      <c r="AA151" s="38"/>
      <c r="AB151" s="38"/>
      <c r="AC151" s="38"/>
      <c r="AD151" s="38"/>
      <c r="AE151" s="38"/>
      <c r="AR151" s="197" t="s">
        <v>537</v>
      </c>
      <c r="AT151" s="197" t="s">
        <v>533</v>
      </c>
      <c r="AU151" s="197" t="s">
        <v>537</v>
      </c>
      <c r="AY151" s="21" t="s">
        <v>525</v>
      </c>
      <c r="BE151" s="198">
        <f t="shared" si="14"/>
        <v>0</v>
      </c>
      <c r="BF151" s="198">
        <f t="shared" si="15"/>
        <v>0</v>
      </c>
      <c r="BG151" s="198">
        <f t="shared" si="16"/>
        <v>0</v>
      </c>
      <c r="BH151" s="198">
        <f t="shared" si="17"/>
        <v>0</v>
      </c>
      <c r="BI151" s="198">
        <f t="shared" si="18"/>
        <v>0</v>
      </c>
      <c r="BJ151" s="21" t="s">
        <v>85</v>
      </c>
      <c r="BK151" s="198">
        <f t="shared" si="19"/>
        <v>0</v>
      </c>
      <c r="BL151" s="21" t="s">
        <v>537</v>
      </c>
      <c r="BM151" s="197" t="s">
        <v>1250</v>
      </c>
    </row>
    <row r="152" spans="1:65" s="2" customFormat="1" ht="16.5" customHeight="1">
      <c r="A152" s="38"/>
      <c r="B152" s="39"/>
      <c r="C152" s="186" t="s">
        <v>72</v>
      </c>
      <c r="D152" s="186" t="s">
        <v>533</v>
      </c>
      <c r="E152" s="187" t="s">
        <v>7185</v>
      </c>
      <c r="F152" s="188" t="s">
        <v>7186</v>
      </c>
      <c r="G152" s="189" t="s">
        <v>5219</v>
      </c>
      <c r="H152" s="190">
        <v>3</v>
      </c>
      <c r="I152" s="191"/>
      <c r="J152" s="192">
        <f t="shared" si="10"/>
        <v>0</v>
      </c>
      <c r="K152" s="188" t="s">
        <v>19</v>
      </c>
      <c r="L152" s="43"/>
      <c r="M152" s="193" t="s">
        <v>19</v>
      </c>
      <c r="N152" s="194" t="s">
        <v>44</v>
      </c>
      <c r="O152" s="68"/>
      <c r="P152" s="195">
        <f t="shared" si="11"/>
        <v>0</v>
      </c>
      <c r="Q152" s="195">
        <v>0</v>
      </c>
      <c r="R152" s="195">
        <f t="shared" si="12"/>
        <v>0</v>
      </c>
      <c r="S152" s="195">
        <v>0</v>
      </c>
      <c r="T152" s="196">
        <f t="shared" si="13"/>
        <v>0</v>
      </c>
      <c r="U152" s="38"/>
      <c r="V152" s="38"/>
      <c r="W152" s="38"/>
      <c r="X152" s="38"/>
      <c r="Y152" s="38"/>
      <c r="Z152" s="38"/>
      <c r="AA152" s="38"/>
      <c r="AB152" s="38"/>
      <c r="AC152" s="38"/>
      <c r="AD152" s="38"/>
      <c r="AE152" s="38"/>
      <c r="AR152" s="197" t="s">
        <v>537</v>
      </c>
      <c r="AT152" s="197" t="s">
        <v>533</v>
      </c>
      <c r="AU152" s="197" t="s">
        <v>537</v>
      </c>
      <c r="AY152" s="21" t="s">
        <v>525</v>
      </c>
      <c r="BE152" s="198">
        <f t="shared" si="14"/>
        <v>0</v>
      </c>
      <c r="BF152" s="198">
        <f t="shared" si="15"/>
        <v>0</v>
      </c>
      <c r="BG152" s="198">
        <f t="shared" si="16"/>
        <v>0</v>
      </c>
      <c r="BH152" s="198">
        <f t="shared" si="17"/>
        <v>0</v>
      </c>
      <c r="BI152" s="198">
        <f t="shared" si="18"/>
        <v>0</v>
      </c>
      <c r="BJ152" s="21" t="s">
        <v>85</v>
      </c>
      <c r="BK152" s="198">
        <f t="shared" si="19"/>
        <v>0</v>
      </c>
      <c r="BL152" s="21" t="s">
        <v>537</v>
      </c>
      <c r="BM152" s="197" t="s">
        <v>1265</v>
      </c>
    </row>
    <row r="153" spans="1:65" s="2" customFormat="1" ht="16.5" customHeight="1">
      <c r="A153" s="38"/>
      <c r="B153" s="39"/>
      <c r="C153" s="186" t="s">
        <v>72</v>
      </c>
      <c r="D153" s="186" t="s">
        <v>533</v>
      </c>
      <c r="E153" s="187" t="s">
        <v>7187</v>
      </c>
      <c r="F153" s="188" t="s">
        <v>7188</v>
      </c>
      <c r="G153" s="189" t="s">
        <v>5219</v>
      </c>
      <c r="H153" s="190">
        <v>3</v>
      </c>
      <c r="I153" s="191"/>
      <c r="J153" s="192">
        <f t="shared" si="10"/>
        <v>0</v>
      </c>
      <c r="K153" s="188" t="s">
        <v>19</v>
      </c>
      <c r="L153" s="43"/>
      <c r="M153" s="193" t="s">
        <v>19</v>
      </c>
      <c r="N153" s="194" t="s">
        <v>44</v>
      </c>
      <c r="O153" s="68"/>
      <c r="P153" s="195">
        <f t="shared" si="11"/>
        <v>0</v>
      </c>
      <c r="Q153" s="195">
        <v>0</v>
      </c>
      <c r="R153" s="195">
        <f t="shared" si="12"/>
        <v>0</v>
      </c>
      <c r="S153" s="195">
        <v>0</v>
      </c>
      <c r="T153" s="196">
        <f t="shared" si="13"/>
        <v>0</v>
      </c>
      <c r="U153" s="38"/>
      <c r="V153" s="38"/>
      <c r="W153" s="38"/>
      <c r="X153" s="38"/>
      <c r="Y153" s="38"/>
      <c r="Z153" s="38"/>
      <c r="AA153" s="38"/>
      <c r="AB153" s="38"/>
      <c r="AC153" s="38"/>
      <c r="AD153" s="38"/>
      <c r="AE153" s="38"/>
      <c r="AR153" s="197" t="s">
        <v>537</v>
      </c>
      <c r="AT153" s="197" t="s">
        <v>533</v>
      </c>
      <c r="AU153" s="197" t="s">
        <v>537</v>
      </c>
      <c r="AY153" s="21" t="s">
        <v>525</v>
      </c>
      <c r="BE153" s="198">
        <f t="shared" si="14"/>
        <v>0</v>
      </c>
      <c r="BF153" s="198">
        <f t="shared" si="15"/>
        <v>0</v>
      </c>
      <c r="BG153" s="198">
        <f t="shared" si="16"/>
        <v>0</v>
      </c>
      <c r="BH153" s="198">
        <f t="shared" si="17"/>
        <v>0</v>
      </c>
      <c r="BI153" s="198">
        <f t="shared" si="18"/>
        <v>0</v>
      </c>
      <c r="BJ153" s="21" t="s">
        <v>85</v>
      </c>
      <c r="BK153" s="198">
        <f t="shared" si="19"/>
        <v>0</v>
      </c>
      <c r="BL153" s="21" t="s">
        <v>537</v>
      </c>
      <c r="BM153" s="197" t="s">
        <v>1279</v>
      </c>
    </row>
    <row r="154" spans="1:65" s="2" customFormat="1" ht="16.5" customHeight="1">
      <c r="A154" s="38"/>
      <c r="B154" s="39"/>
      <c r="C154" s="186" t="s">
        <v>72</v>
      </c>
      <c r="D154" s="186" t="s">
        <v>533</v>
      </c>
      <c r="E154" s="187" t="s">
        <v>7189</v>
      </c>
      <c r="F154" s="188" t="s">
        <v>7190</v>
      </c>
      <c r="G154" s="189" t="s">
        <v>5219</v>
      </c>
      <c r="H154" s="190">
        <v>1</v>
      </c>
      <c r="I154" s="191"/>
      <c r="J154" s="192">
        <f t="shared" si="10"/>
        <v>0</v>
      </c>
      <c r="K154" s="188" t="s">
        <v>19</v>
      </c>
      <c r="L154" s="43"/>
      <c r="M154" s="193" t="s">
        <v>19</v>
      </c>
      <c r="N154" s="194" t="s">
        <v>44</v>
      </c>
      <c r="O154" s="68"/>
      <c r="P154" s="195">
        <f t="shared" si="11"/>
        <v>0</v>
      </c>
      <c r="Q154" s="195">
        <v>0</v>
      </c>
      <c r="R154" s="195">
        <f t="shared" si="12"/>
        <v>0</v>
      </c>
      <c r="S154" s="195">
        <v>0</v>
      </c>
      <c r="T154" s="196">
        <f t="shared" si="13"/>
        <v>0</v>
      </c>
      <c r="U154" s="38"/>
      <c r="V154" s="38"/>
      <c r="W154" s="38"/>
      <c r="X154" s="38"/>
      <c r="Y154" s="38"/>
      <c r="Z154" s="38"/>
      <c r="AA154" s="38"/>
      <c r="AB154" s="38"/>
      <c r="AC154" s="38"/>
      <c r="AD154" s="38"/>
      <c r="AE154" s="38"/>
      <c r="AR154" s="197" t="s">
        <v>537</v>
      </c>
      <c r="AT154" s="197" t="s">
        <v>533</v>
      </c>
      <c r="AU154" s="197" t="s">
        <v>537</v>
      </c>
      <c r="AY154" s="21" t="s">
        <v>525</v>
      </c>
      <c r="BE154" s="198">
        <f t="shared" si="14"/>
        <v>0</v>
      </c>
      <c r="BF154" s="198">
        <f t="shared" si="15"/>
        <v>0</v>
      </c>
      <c r="BG154" s="198">
        <f t="shared" si="16"/>
        <v>0</v>
      </c>
      <c r="BH154" s="198">
        <f t="shared" si="17"/>
        <v>0</v>
      </c>
      <c r="BI154" s="198">
        <f t="shared" si="18"/>
        <v>0</v>
      </c>
      <c r="BJ154" s="21" t="s">
        <v>85</v>
      </c>
      <c r="BK154" s="198">
        <f t="shared" si="19"/>
        <v>0</v>
      </c>
      <c r="BL154" s="21" t="s">
        <v>537</v>
      </c>
      <c r="BM154" s="197" t="s">
        <v>1290</v>
      </c>
    </row>
    <row r="155" spans="1:65" s="2" customFormat="1" ht="16.5" customHeight="1">
      <c r="A155" s="38"/>
      <c r="B155" s="39"/>
      <c r="C155" s="186" t="s">
        <v>72</v>
      </c>
      <c r="D155" s="186" t="s">
        <v>533</v>
      </c>
      <c r="E155" s="187" t="s">
        <v>7191</v>
      </c>
      <c r="F155" s="188" t="s">
        <v>7192</v>
      </c>
      <c r="G155" s="189" t="s">
        <v>5219</v>
      </c>
      <c r="H155" s="190">
        <v>1</v>
      </c>
      <c r="I155" s="191"/>
      <c r="J155" s="192">
        <f t="shared" si="10"/>
        <v>0</v>
      </c>
      <c r="K155" s="188" t="s">
        <v>19</v>
      </c>
      <c r="L155" s="43"/>
      <c r="M155" s="193" t="s">
        <v>19</v>
      </c>
      <c r="N155" s="194" t="s">
        <v>44</v>
      </c>
      <c r="O155" s="68"/>
      <c r="P155" s="195">
        <f t="shared" si="11"/>
        <v>0</v>
      </c>
      <c r="Q155" s="195">
        <v>0</v>
      </c>
      <c r="R155" s="195">
        <f t="shared" si="12"/>
        <v>0</v>
      </c>
      <c r="S155" s="195">
        <v>0</v>
      </c>
      <c r="T155" s="196">
        <f t="shared" si="13"/>
        <v>0</v>
      </c>
      <c r="U155" s="38"/>
      <c r="V155" s="38"/>
      <c r="W155" s="38"/>
      <c r="X155" s="38"/>
      <c r="Y155" s="38"/>
      <c r="Z155" s="38"/>
      <c r="AA155" s="38"/>
      <c r="AB155" s="38"/>
      <c r="AC155" s="38"/>
      <c r="AD155" s="38"/>
      <c r="AE155" s="38"/>
      <c r="AR155" s="197" t="s">
        <v>537</v>
      </c>
      <c r="AT155" s="197" t="s">
        <v>533</v>
      </c>
      <c r="AU155" s="197" t="s">
        <v>537</v>
      </c>
      <c r="AY155" s="21" t="s">
        <v>525</v>
      </c>
      <c r="BE155" s="198">
        <f t="shared" si="14"/>
        <v>0</v>
      </c>
      <c r="BF155" s="198">
        <f t="shared" si="15"/>
        <v>0</v>
      </c>
      <c r="BG155" s="198">
        <f t="shared" si="16"/>
        <v>0</v>
      </c>
      <c r="BH155" s="198">
        <f t="shared" si="17"/>
        <v>0</v>
      </c>
      <c r="BI155" s="198">
        <f t="shared" si="18"/>
        <v>0</v>
      </c>
      <c r="BJ155" s="21" t="s">
        <v>85</v>
      </c>
      <c r="BK155" s="198">
        <f t="shared" si="19"/>
        <v>0</v>
      </c>
      <c r="BL155" s="21" t="s">
        <v>537</v>
      </c>
      <c r="BM155" s="197" t="s">
        <v>1304</v>
      </c>
    </row>
    <row r="156" spans="1:65" s="2" customFormat="1" ht="16.5" customHeight="1">
      <c r="A156" s="38"/>
      <c r="B156" s="39"/>
      <c r="C156" s="186" t="s">
        <v>72</v>
      </c>
      <c r="D156" s="186" t="s">
        <v>533</v>
      </c>
      <c r="E156" s="187" t="s">
        <v>7193</v>
      </c>
      <c r="F156" s="188" t="s">
        <v>7194</v>
      </c>
      <c r="G156" s="189" t="s">
        <v>5219</v>
      </c>
      <c r="H156" s="190">
        <v>2</v>
      </c>
      <c r="I156" s="191"/>
      <c r="J156" s="192">
        <f t="shared" si="10"/>
        <v>0</v>
      </c>
      <c r="K156" s="188" t="s">
        <v>19</v>
      </c>
      <c r="L156" s="43"/>
      <c r="M156" s="193" t="s">
        <v>19</v>
      </c>
      <c r="N156" s="194" t="s">
        <v>44</v>
      </c>
      <c r="O156" s="68"/>
      <c r="P156" s="195">
        <f t="shared" si="11"/>
        <v>0</v>
      </c>
      <c r="Q156" s="195">
        <v>0</v>
      </c>
      <c r="R156" s="195">
        <f t="shared" si="12"/>
        <v>0</v>
      </c>
      <c r="S156" s="195">
        <v>0</v>
      </c>
      <c r="T156" s="196">
        <f t="shared" si="13"/>
        <v>0</v>
      </c>
      <c r="U156" s="38"/>
      <c r="V156" s="38"/>
      <c r="W156" s="38"/>
      <c r="X156" s="38"/>
      <c r="Y156" s="38"/>
      <c r="Z156" s="38"/>
      <c r="AA156" s="38"/>
      <c r="AB156" s="38"/>
      <c r="AC156" s="38"/>
      <c r="AD156" s="38"/>
      <c r="AE156" s="38"/>
      <c r="AR156" s="197" t="s">
        <v>537</v>
      </c>
      <c r="AT156" s="197" t="s">
        <v>533</v>
      </c>
      <c r="AU156" s="197" t="s">
        <v>537</v>
      </c>
      <c r="AY156" s="21" t="s">
        <v>525</v>
      </c>
      <c r="BE156" s="198">
        <f t="shared" si="14"/>
        <v>0</v>
      </c>
      <c r="BF156" s="198">
        <f t="shared" si="15"/>
        <v>0</v>
      </c>
      <c r="BG156" s="198">
        <f t="shared" si="16"/>
        <v>0</v>
      </c>
      <c r="BH156" s="198">
        <f t="shared" si="17"/>
        <v>0</v>
      </c>
      <c r="BI156" s="198">
        <f t="shared" si="18"/>
        <v>0</v>
      </c>
      <c r="BJ156" s="21" t="s">
        <v>85</v>
      </c>
      <c r="BK156" s="198">
        <f t="shared" si="19"/>
        <v>0</v>
      </c>
      <c r="BL156" s="21" t="s">
        <v>537</v>
      </c>
      <c r="BM156" s="197" t="s">
        <v>1316</v>
      </c>
    </row>
    <row r="157" spans="1:65" s="2" customFormat="1" ht="16.5" customHeight="1">
      <c r="A157" s="38"/>
      <c r="B157" s="39"/>
      <c r="C157" s="186" t="s">
        <v>72</v>
      </c>
      <c r="D157" s="186" t="s">
        <v>533</v>
      </c>
      <c r="E157" s="187" t="s">
        <v>7195</v>
      </c>
      <c r="F157" s="188" t="s">
        <v>7196</v>
      </c>
      <c r="G157" s="189" t="s">
        <v>5219</v>
      </c>
      <c r="H157" s="190">
        <v>2</v>
      </c>
      <c r="I157" s="191"/>
      <c r="J157" s="192">
        <f t="shared" si="10"/>
        <v>0</v>
      </c>
      <c r="K157" s="188" t="s">
        <v>19</v>
      </c>
      <c r="L157" s="43"/>
      <c r="M157" s="193" t="s">
        <v>19</v>
      </c>
      <c r="N157" s="194" t="s">
        <v>44</v>
      </c>
      <c r="O157" s="68"/>
      <c r="P157" s="195">
        <f t="shared" si="11"/>
        <v>0</v>
      </c>
      <c r="Q157" s="195">
        <v>0</v>
      </c>
      <c r="R157" s="195">
        <f t="shared" si="12"/>
        <v>0</v>
      </c>
      <c r="S157" s="195">
        <v>0</v>
      </c>
      <c r="T157" s="196">
        <f t="shared" si="13"/>
        <v>0</v>
      </c>
      <c r="U157" s="38"/>
      <c r="V157" s="38"/>
      <c r="W157" s="38"/>
      <c r="X157" s="38"/>
      <c r="Y157" s="38"/>
      <c r="Z157" s="38"/>
      <c r="AA157" s="38"/>
      <c r="AB157" s="38"/>
      <c r="AC157" s="38"/>
      <c r="AD157" s="38"/>
      <c r="AE157" s="38"/>
      <c r="AR157" s="197" t="s">
        <v>537</v>
      </c>
      <c r="AT157" s="197" t="s">
        <v>533</v>
      </c>
      <c r="AU157" s="197" t="s">
        <v>537</v>
      </c>
      <c r="AY157" s="21" t="s">
        <v>525</v>
      </c>
      <c r="BE157" s="198">
        <f t="shared" si="14"/>
        <v>0</v>
      </c>
      <c r="BF157" s="198">
        <f t="shared" si="15"/>
        <v>0</v>
      </c>
      <c r="BG157" s="198">
        <f t="shared" si="16"/>
        <v>0</v>
      </c>
      <c r="BH157" s="198">
        <f t="shared" si="17"/>
        <v>0</v>
      </c>
      <c r="BI157" s="198">
        <f t="shared" si="18"/>
        <v>0</v>
      </c>
      <c r="BJ157" s="21" t="s">
        <v>85</v>
      </c>
      <c r="BK157" s="198">
        <f t="shared" si="19"/>
        <v>0</v>
      </c>
      <c r="BL157" s="21" t="s">
        <v>537</v>
      </c>
      <c r="BM157" s="197" t="s">
        <v>1328</v>
      </c>
    </row>
    <row r="158" spans="1:65" s="2" customFormat="1" ht="16.5" customHeight="1">
      <c r="A158" s="38"/>
      <c r="B158" s="39"/>
      <c r="C158" s="186" t="s">
        <v>72</v>
      </c>
      <c r="D158" s="186" t="s">
        <v>533</v>
      </c>
      <c r="E158" s="187" t="s">
        <v>7197</v>
      </c>
      <c r="F158" s="188" t="s">
        <v>7198</v>
      </c>
      <c r="G158" s="189" t="s">
        <v>5219</v>
      </c>
      <c r="H158" s="190">
        <v>4</v>
      </c>
      <c r="I158" s="191"/>
      <c r="J158" s="192">
        <f t="shared" si="10"/>
        <v>0</v>
      </c>
      <c r="K158" s="188" t="s">
        <v>19</v>
      </c>
      <c r="L158" s="43"/>
      <c r="M158" s="193" t="s">
        <v>19</v>
      </c>
      <c r="N158" s="194" t="s">
        <v>44</v>
      </c>
      <c r="O158" s="68"/>
      <c r="P158" s="195">
        <f t="shared" si="11"/>
        <v>0</v>
      </c>
      <c r="Q158" s="195">
        <v>0</v>
      </c>
      <c r="R158" s="195">
        <f t="shared" si="12"/>
        <v>0</v>
      </c>
      <c r="S158" s="195">
        <v>0</v>
      </c>
      <c r="T158" s="196">
        <f t="shared" si="13"/>
        <v>0</v>
      </c>
      <c r="U158" s="38"/>
      <c r="V158" s="38"/>
      <c r="W158" s="38"/>
      <c r="X158" s="38"/>
      <c r="Y158" s="38"/>
      <c r="Z158" s="38"/>
      <c r="AA158" s="38"/>
      <c r="AB158" s="38"/>
      <c r="AC158" s="38"/>
      <c r="AD158" s="38"/>
      <c r="AE158" s="38"/>
      <c r="AR158" s="197" t="s">
        <v>537</v>
      </c>
      <c r="AT158" s="197" t="s">
        <v>533</v>
      </c>
      <c r="AU158" s="197" t="s">
        <v>537</v>
      </c>
      <c r="AY158" s="21" t="s">
        <v>525</v>
      </c>
      <c r="BE158" s="198">
        <f t="shared" si="14"/>
        <v>0</v>
      </c>
      <c r="BF158" s="198">
        <f t="shared" si="15"/>
        <v>0</v>
      </c>
      <c r="BG158" s="198">
        <f t="shared" si="16"/>
        <v>0</v>
      </c>
      <c r="BH158" s="198">
        <f t="shared" si="17"/>
        <v>0</v>
      </c>
      <c r="BI158" s="198">
        <f t="shared" si="18"/>
        <v>0</v>
      </c>
      <c r="BJ158" s="21" t="s">
        <v>85</v>
      </c>
      <c r="BK158" s="198">
        <f t="shared" si="19"/>
        <v>0</v>
      </c>
      <c r="BL158" s="21" t="s">
        <v>537</v>
      </c>
      <c r="BM158" s="197" t="s">
        <v>1343</v>
      </c>
    </row>
    <row r="159" spans="1:65" s="2" customFormat="1" ht="16.5" customHeight="1">
      <c r="A159" s="38"/>
      <c r="B159" s="39"/>
      <c r="C159" s="186" t="s">
        <v>72</v>
      </c>
      <c r="D159" s="186" t="s">
        <v>533</v>
      </c>
      <c r="E159" s="187" t="s">
        <v>7199</v>
      </c>
      <c r="F159" s="188" t="s">
        <v>7200</v>
      </c>
      <c r="G159" s="189" t="s">
        <v>5219</v>
      </c>
      <c r="H159" s="190">
        <v>4</v>
      </c>
      <c r="I159" s="191"/>
      <c r="J159" s="192">
        <f t="shared" si="10"/>
        <v>0</v>
      </c>
      <c r="K159" s="188" t="s">
        <v>19</v>
      </c>
      <c r="L159" s="43"/>
      <c r="M159" s="193" t="s">
        <v>19</v>
      </c>
      <c r="N159" s="194" t="s">
        <v>44</v>
      </c>
      <c r="O159" s="68"/>
      <c r="P159" s="195">
        <f t="shared" si="11"/>
        <v>0</v>
      </c>
      <c r="Q159" s="195">
        <v>0</v>
      </c>
      <c r="R159" s="195">
        <f t="shared" si="12"/>
        <v>0</v>
      </c>
      <c r="S159" s="195">
        <v>0</v>
      </c>
      <c r="T159" s="196">
        <f t="shared" si="13"/>
        <v>0</v>
      </c>
      <c r="U159" s="38"/>
      <c r="V159" s="38"/>
      <c r="W159" s="38"/>
      <c r="X159" s="38"/>
      <c r="Y159" s="38"/>
      <c r="Z159" s="38"/>
      <c r="AA159" s="38"/>
      <c r="AB159" s="38"/>
      <c r="AC159" s="38"/>
      <c r="AD159" s="38"/>
      <c r="AE159" s="38"/>
      <c r="AR159" s="197" t="s">
        <v>537</v>
      </c>
      <c r="AT159" s="197" t="s">
        <v>533</v>
      </c>
      <c r="AU159" s="197" t="s">
        <v>537</v>
      </c>
      <c r="AY159" s="21" t="s">
        <v>525</v>
      </c>
      <c r="BE159" s="198">
        <f t="shared" si="14"/>
        <v>0</v>
      </c>
      <c r="BF159" s="198">
        <f t="shared" si="15"/>
        <v>0</v>
      </c>
      <c r="BG159" s="198">
        <f t="shared" si="16"/>
        <v>0</v>
      </c>
      <c r="BH159" s="198">
        <f t="shared" si="17"/>
        <v>0</v>
      </c>
      <c r="BI159" s="198">
        <f t="shared" si="18"/>
        <v>0</v>
      </c>
      <c r="BJ159" s="21" t="s">
        <v>85</v>
      </c>
      <c r="BK159" s="198">
        <f t="shared" si="19"/>
        <v>0</v>
      </c>
      <c r="BL159" s="21" t="s">
        <v>537</v>
      </c>
      <c r="BM159" s="197" t="s">
        <v>1358</v>
      </c>
    </row>
    <row r="160" spans="1:65" s="2" customFormat="1" ht="24.2" customHeight="1">
      <c r="A160" s="38"/>
      <c r="B160" s="39"/>
      <c r="C160" s="186" t="s">
        <v>72</v>
      </c>
      <c r="D160" s="186" t="s">
        <v>533</v>
      </c>
      <c r="E160" s="187" t="s">
        <v>7201</v>
      </c>
      <c r="F160" s="188" t="s">
        <v>7202</v>
      </c>
      <c r="G160" s="189" t="s">
        <v>5219</v>
      </c>
      <c r="H160" s="190">
        <v>0</v>
      </c>
      <c r="I160" s="191"/>
      <c r="J160" s="192">
        <f t="shared" si="10"/>
        <v>0</v>
      </c>
      <c r="K160" s="188" t="s">
        <v>19</v>
      </c>
      <c r="L160" s="43"/>
      <c r="M160" s="193" t="s">
        <v>19</v>
      </c>
      <c r="N160" s="194" t="s">
        <v>44</v>
      </c>
      <c r="O160" s="68"/>
      <c r="P160" s="195">
        <f t="shared" si="11"/>
        <v>0</v>
      </c>
      <c r="Q160" s="195">
        <v>0</v>
      </c>
      <c r="R160" s="195">
        <f t="shared" si="12"/>
        <v>0</v>
      </c>
      <c r="S160" s="195">
        <v>0</v>
      </c>
      <c r="T160" s="196">
        <f t="shared" si="13"/>
        <v>0</v>
      </c>
      <c r="U160" s="38"/>
      <c r="V160" s="38"/>
      <c r="W160" s="38"/>
      <c r="X160" s="38"/>
      <c r="Y160" s="38"/>
      <c r="Z160" s="38"/>
      <c r="AA160" s="38"/>
      <c r="AB160" s="38"/>
      <c r="AC160" s="38"/>
      <c r="AD160" s="38"/>
      <c r="AE160" s="38"/>
      <c r="AR160" s="197" t="s">
        <v>537</v>
      </c>
      <c r="AT160" s="197" t="s">
        <v>533</v>
      </c>
      <c r="AU160" s="197" t="s">
        <v>537</v>
      </c>
      <c r="AY160" s="21" t="s">
        <v>525</v>
      </c>
      <c r="BE160" s="198">
        <f t="shared" si="14"/>
        <v>0</v>
      </c>
      <c r="BF160" s="198">
        <f t="shared" si="15"/>
        <v>0</v>
      </c>
      <c r="BG160" s="198">
        <f t="shared" si="16"/>
        <v>0</v>
      </c>
      <c r="BH160" s="198">
        <f t="shared" si="17"/>
        <v>0</v>
      </c>
      <c r="BI160" s="198">
        <f t="shared" si="18"/>
        <v>0</v>
      </c>
      <c r="BJ160" s="21" t="s">
        <v>85</v>
      </c>
      <c r="BK160" s="198">
        <f t="shared" si="19"/>
        <v>0</v>
      </c>
      <c r="BL160" s="21" t="s">
        <v>537</v>
      </c>
      <c r="BM160" s="197" t="s">
        <v>1369</v>
      </c>
    </row>
    <row r="161" spans="1:65" s="17" customFormat="1" ht="20.85" customHeight="1">
      <c r="B161" s="263"/>
      <c r="C161" s="264"/>
      <c r="D161" s="265" t="s">
        <v>71</v>
      </c>
      <c r="E161" s="265" t="s">
        <v>7203</v>
      </c>
      <c r="F161" s="265" t="s">
        <v>7204</v>
      </c>
      <c r="G161" s="264"/>
      <c r="H161" s="264"/>
      <c r="I161" s="266"/>
      <c r="J161" s="267">
        <f>BK161</f>
        <v>0</v>
      </c>
      <c r="K161" s="264"/>
      <c r="L161" s="268"/>
      <c r="M161" s="269"/>
      <c r="N161" s="270"/>
      <c r="O161" s="270"/>
      <c r="P161" s="271">
        <f>P162</f>
        <v>0</v>
      </c>
      <c r="Q161" s="270"/>
      <c r="R161" s="271">
        <f>R162</f>
        <v>0</v>
      </c>
      <c r="S161" s="270"/>
      <c r="T161" s="272">
        <f>T162</f>
        <v>0</v>
      </c>
      <c r="AR161" s="273" t="s">
        <v>79</v>
      </c>
      <c r="AT161" s="274" t="s">
        <v>71</v>
      </c>
      <c r="AU161" s="274" t="s">
        <v>573</v>
      </c>
      <c r="AY161" s="273" t="s">
        <v>525</v>
      </c>
      <c r="BK161" s="275">
        <f>BK162</f>
        <v>0</v>
      </c>
    </row>
    <row r="162" spans="1:65" s="2" customFormat="1" ht="44.25" customHeight="1">
      <c r="A162" s="38"/>
      <c r="B162" s="39"/>
      <c r="C162" s="186" t="s">
        <v>72</v>
      </c>
      <c r="D162" s="186" t="s">
        <v>533</v>
      </c>
      <c r="E162" s="187" t="s">
        <v>7205</v>
      </c>
      <c r="F162" s="188" t="s">
        <v>7206</v>
      </c>
      <c r="G162" s="189" t="s">
        <v>5219</v>
      </c>
      <c r="H162" s="190">
        <v>28</v>
      </c>
      <c r="I162" s="191"/>
      <c r="J162" s="192">
        <f>ROUND(I162*H162,2)</f>
        <v>0</v>
      </c>
      <c r="K162" s="188" t="s">
        <v>19</v>
      </c>
      <c r="L162" s="43"/>
      <c r="M162" s="193" t="s">
        <v>19</v>
      </c>
      <c r="N162" s="194" t="s">
        <v>44</v>
      </c>
      <c r="O162" s="68"/>
      <c r="P162" s="195">
        <f>O162*H162</f>
        <v>0</v>
      </c>
      <c r="Q162" s="195">
        <v>0</v>
      </c>
      <c r="R162" s="195">
        <f>Q162*H162</f>
        <v>0</v>
      </c>
      <c r="S162" s="195">
        <v>0</v>
      </c>
      <c r="T162" s="196">
        <f>S162*H162</f>
        <v>0</v>
      </c>
      <c r="U162" s="38"/>
      <c r="V162" s="38"/>
      <c r="W162" s="38"/>
      <c r="X162" s="38"/>
      <c r="Y162" s="38"/>
      <c r="Z162" s="38"/>
      <c r="AA162" s="38"/>
      <c r="AB162" s="38"/>
      <c r="AC162" s="38"/>
      <c r="AD162" s="38"/>
      <c r="AE162" s="38"/>
      <c r="AR162" s="197" t="s">
        <v>537</v>
      </c>
      <c r="AT162" s="197" t="s">
        <v>533</v>
      </c>
      <c r="AU162" s="197" t="s">
        <v>537</v>
      </c>
      <c r="AY162" s="21" t="s">
        <v>525</v>
      </c>
      <c r="BE162" s="198">
        <f>IF(N162="základní",J162,0)</f>
        <v>0</v>
      </c>
      <c r="BF162" s="198">
        <f>IF(N162="snížená",J162,0)</f>
        <v>0</v>
      </c>
      <c r="BG162" s="198">
        <f>IF(N162="zákl. přenesená",J162,0)</f>
        <v>0</v>
      </c>
      <c r="BH162" s="198">
        <f>IF(N162="sníž. přenesená",J162,0)</f>
        <v>0</v>
      </c>
      <c r="BI162" s="198">
        <f>IF(N162="nulová",J162,0)</f>
        <v>0</v>
      </c>
      <c r="BJ162" s="21" t="s">
        <v>85</v>
      </c>
      <c r="BK162" s="198">
        <f>ROUND(I162*H162,2)</f>
        <v>0</v>
      </c>
      <c r="BL162" s="21" t="s">
        <v>537</v>
      </c>
      <c r="BM162" s="197" t="s">
        <v>1381</v>
      </c>
    </row>
    <row r="163" spans="1:65" s="17" customFormat="1" ht="20.85" customHeight="1">
      <c r="B163" s="263"/>
      <c r="C163" s="264"/>
      <c r="D163" s="265" t="s">
        <v>71</v>
      </c>
      <c r="E163" s="265" t="s">
        <v>7207</v>
      </c>
      <c r="F163" s="265" t="s">
        <v>7208</v>
      </c>
      <c r="G163" s="264"/>
      <c r="H163" s="264"/>
      <c r="I163" s="266"/>
      <c r="J163" s="267">
        <f>BK163</f>
        <v>0</v>
      </c>
      <c r="K163" s="264"/>
      <c r="L163" s="268"/>
      <c r="M163" s="269"/>
      <c r="N163" s="270"/>
      <c r="O163" s="270"/>
      <c r="P163" s="271">
        <f>P164</f>
        <v>0</v>
      </c>
      <c r="Q163" s="270"/>
      <c r="R163" s="271">
        <f>R164</f>
        <v>0</v>
      </c>
      <c r="S163" s="270"/>
      <c r="T163" s="272">
        <f>T164</f>
        <v>0</v>
      </c>
      <c r="AR163" s="273" t="s">
        <v>79</v>
      </c>
      <c r="AT163" s="274" t="s">
        <v>71</v>
      </c>
      <c r="AU163" s="274" t="s">
        <v>573</v>
      </c>
      <c r="AY163" s="273" t="s">
        <v>525</v>
      </c>
      <c r="BK163" s="275">
        <f>BK164</f>
        <v>0</v>
      </c>
    </row>
    <row r="164" spans="1:65" s="2" customFormat="1" ht="33" customHeight="1">
      <c r="A164" s="38"/>
      <c r="B164" s="39"/>
      <c r="C164" s="186" t="s">
        <v>72</v>
      </c>
      <c r="D164" s="186" t="s">
        <v>533</v>
      </c>
      <c r="E164" s="187" t="s">
        <v>7209</v>
      </c>
      <c r="F164" s="188" t="s">
        <v>7210</v>
      </c>
      <c r="G164" s="189" t="s">
        <v>5219</v>
      </c>
      <c r="H164" s="190">
        <v>1</v>
      </c>
      <c r="I164" s="191"/>
      <c r="J164" s="192">
        <f>ROUND(I164*H164,2)</f>
        <v>0</v>
      </c>
      <c r="K164" s="188" t="s">
        <v>19</v>
      </c>
      <c r="L164" s="43"/>
      <c r="M164" s="193" t="s">
        <v>19</v>
      </c>
      <c r="N164" s="194" t="s">
        <v>44</v>
      </c>
      <c r="O164" s="68"/>
      <c r="P164" s="195">
        <f>O164*H164</f>
        <v>0</v>
      </c>
      <c r="Q164" s="195">
        <v>0</v>
      </c>
      <c r="R164" s="195">
        <f>Q164*H164</f>
        <v>0</v>
      </c>
      <c r="S164" s="195">
        <v>0</v>
      </c>
      <c r="T164" s="196">
        <f>S164*H164</f>
        <v>0</v>
      </c>
      <c r="U164" s="38"/>
      <c r="V164" s="38"/>
      <c r="W164" s="38"/>
      <c r="X164" s="38"/>
      <c r="Y164" s="38"/>
      <c r="Z164" s="38"/>
      <c r="AA164" s="38"/>
      <c r="AB164" s="38"/>
      <c r="AC164" s="38"/>
      <c r="AD164" s="38"/>
      <c r="AE164" s="38"/>
      <c r="AR164" s="197" t="s">
        <v>537</v>
      </c>
      <c r="AT164" s="197" t="s">
        <v>533</v>
      </c>
      <c r="AU164" s="197" t="s">
        <v>537</v>
      </c>
      <c r="AY164" s="21" t="s">
        <v>525</v>
      </c>
      <c r="BE164" s="198">
        <f>IF(N164="základní",J164,0)</f>
        <v>0</v>
      </c>
      <c r="BF164" s="198">
        <f>IF(N164="snížená",J164,0)</f>
        <v>0</v>
      </c>
      <c r="BG164" s="198">
        <f>IF(N164="zákl. přenesená",J164,0)</f>
        <v>0</v>
      </c>
      <c r="BH164" s="198">
        <f>IF(N164="sníž. přenesená",J164,0)</f>
        <v>0</v>
      </c>
      <c r="BI164" s="198">
        <f>IF(N164="nulová",J164,0)</f>
        <v>0</v>
      </c>
      <c r="BJ164" s="21" t="s">
        <v>85</v>
      </c>
      <c r="BK164" s="198">
        <f>ROUND(I164*H164,2)</f>
        <v>0</v>
      </c>
      <c r="BL164" s="21" t="s">
        <v>537</v>
      </c>
      <c r="BM164" s="197" t="s">
        <v>1411</v>
      </c>
    </row>
    <row r="165" spans="1:65" s="12" customFormat="1" ht="20.85" customHeight="1">
      <c r="B165" s="170"/>
      <c r="C165" s="171"/>
      <c r="D165" s="172" t="s">
        <v>71</v>
      </c>
      <c r="E165" s="184" t="s">
        <v>7211</v>
      </c>
      <c r="F165" s="184" t="s">
        <v>7212</v>
      </c>
      <c r="G165" s="171"/>
      <c r="H165" s="171"/>
      <c r="I165" s="174"/>
      <c r="J165" s="185">
        <f>BK165</f>
        <v>0</v>
      </c>
      <c r="K165" s="171"/>
      <c r="L165" s="176"/>
      <c r="M165" s="177"/>
      <c r="N165" s="178"/>
      <c r="O165" s="178"/>
      <c r="P165" s="179">
        <f>SUM(P166:P181)</f>
        <v>0</v>
      </c>
      <c r="Q165" s="178"/>
      <c r="R165" s="179">
        <f>SUM(R166:R181)</f>
        <v>0</v>
      </c>
      <c r="S165" s="178"/>
      <c r="T165" s="180">
        <f>SUM(T166:T181)</f>
        <v>0</v>
      </c>
      <c r="AR165" s="181" t="s">
        <v>79</v>
      </c>
      <c r="AT165" s="182" t="s">
        <v>71</v>
      </c>
      <c r="AU165" s="182" t="s">
        <v>85</v>
      </c>
      <c r="AY165" s="181" t="s">
        <v>525</v>
      </c>
      <c r="BK165" s="183">
        <f>SUM(BK166:BK181)</f>
        <v>0</v>
      </c>
    </row>
    <row r="166" spans="1:65" s="2" customFormat="1" ht="16.5" customHeight="1">
      <c r="A166" s="38"/>
      <c r="B166" s="39"/>
      <c r="C166" s="186" t="s">
        <v>72</v>
      </c>
      <c r="D166" s="186" t="s">
        <v>533</v>
      </c>
      <c r="E166" s="187" t="s">
        <v>7213</v>
      </c>
      <c r="F166" s="188" t="s">
        <v>7214</v>
      </c>
      <c r="G166" s="189" t="s">
        <v>128</v>
      </c>
      <c r="H166" s="190">
        <v>150</v>
      </c>
      <c r="I166" s="191"/>
      <c r="J166" s="192">
        <f t="shared" ref="J166:J181" si="20">ROUND(I166*H166,2)</f>
        <v>0</v>
      </c>
      <c r="K166" s="188" t="s">
        <v>19</v>
      </c>
      <c r="L166" s="43"/>
      <c r="M166" s="193" t="s">
        <v>19</v>
      </c>
      <c r="N166" s="194" t="s">
        <v>44</v>
      </c>
      <c r="O166" s="68"/>
      <c r="P166" s="195">
        <f t="shared" ref="P166:P181" si="21">O166*H166</f>
        <v>0</v>
      </c>
      <c r="Q166" s="195">
        <v>0</v>
      </c>
      <c r="R166" s="195">
        <f t="shared" ref="R166:R181" si="22">Q166*H166</f>
        <v>0</v>
      </c>
      <c r="S166" s="195">
        <v>0</v>
      </c>
      <c r="T166" s="196">
        <f t="shared" ref="T166:T181" si="23">S166*H166</f>
        <v>0</v>
      </c>
      <c r="U166" s="38"/>
      <c r="V166" s="38"/>
      <c r="W166" s="38"/>
      <c r="X166" s="38"/>
      <c r="Y166" s="38"/>
      <c r="Z166" s="38"/>
      <c r="AA166" s="38"/>
      <c r="AB166" s="38"/>
      <c r="AC166" s="38"/>
      <c r="AD166" s="38"/>
      <c r="AE166" s="38"/>
      <c r="AR166" s="197" t="s">
        <v>537</v>
      </c>
      <c r="AT166" s="197" t="s">
        <v>533</v>
      </c>
      <c r="AU166" s="197" t="s">
        <v>573</v>
      </c>
      <c r="AY166" s="21" t="s">
        <v>525</v>
      </c>
      <c r="BE166" s="198">
        <f t="shared" ref="BE166:BE181" si="24">IF(N166="základní",J166,0)</f>
        <v>0</v>
      </c>
      <c r="BF166" s="198">
        <f t="shared" ref="BF166:BF181" si="25">IF(N166="snížená",J166,0)</f>
        <v>0</v>
      </c>
      <c r="BG166" s="198">
        <f t="shared" ref="BG166:BG181" si="26">IF(N166="zákl. přenesená",J166,0)</f>
        <v>0</v>
      </c>
      <c r="BH166" s="198">
        <f t="shared" ref="BH166:BH181" si="27">IF(N166="sníž. přenesená",J166,0)</f>
        <v>0</v>
      </c>
      <c r="BI166" s="198">
        <f t="shared" ref="BI166:BI181" si="28">IF(N166="nulová",J166,0)</f>
        <v>0</v>
      </c>
      <c r="BJ166" s="21" t="s">
        <v>85</v>
      </c>
      <c r="BK166" s="198">
        <f t="shared" ref="BK166:BK181" si="29">ROUND(I166*H166,2)</f>
        <v>0</v>
      </c>
      <c r="BL166" s="21" t="s">
        <v>537</v>
      </c>
      <c r="BM166" s="197" t="s">
        <v>1423</v>
      </c>
    </row>
    <row r="167" spans="1:65" s="2" customFormat="1" ht="16.5" customHeight="1">
      <c r="A167" s="38"/>
      <c r="B167" s="39"/>
      <c r="C167" s="186" t="s">
        <v>72</v>
      </c>
      <c r="D167" s="186" t="s">
        <v>533</v>
      </c>
      <c r="E167" s="187" t="s">
        <v>7215</v>
      </c>
      <c r="F167" s="188" t="s">
        <v>7216</v>
      </c>
      <c r="G167" s="189" t="s">
        <v>128</v>
      </c>
      <c r="H167" s="190">
        <v>250</v>
      </c>
      <c r="I167" s="191"/>
      <c r="J167" s="192">
        <f t="shared" si="20"/>
        <v>0</v>
      </c>
      <c r="K167" s="188" t="s">
        <v>19</v>
      </c>
      <c r="L167" s="43"/>
      <c r="M167" s="193" t="s">
        <v>19</v>
      </c>
      <c r="N167" s="194" t="s">
        <v>44</v>
      </c>
      <c r="O167" s="68"/>
      <c r="P167" s="195">
        <f t="shared" si="21"/>
        <v>0</v>
      </c>
      <c r="Q167" s="195">
        <v>0</v>
      </c>
      <c r="R167" s="195">
        <f t="shared" si="22"/>
        <v>0</v>
      </c>
      <c r="S167" s="195">
        <v>0</v>
      </c>
      <c r="T167" s="196">
        <f t="shared" si="23"/>
        <v>0</v>
      </c>
      <c r="U167" s="38"/>
      <c r="V167" s="38"/>
      <c r="W167" s="38"/>
      <c r="X167" s="38"/>
      <c r="Y167" s="38"/>
      <c r="Z167" s="38"/>
      <c r="AA167" s="38"/>
      <c r="AB167" s="38"/>
      <c r="AC167" s="38"/>
      <c r="AD167" s="38"/>
      <c r="AE167" s="38"/>
      <c r="AR167" s="197" t="s">
        <v>537</v>
      </c>
      <c r="AT167" s="197" t="s">
        <v>533</v>
      </c>
      <c r="AU167" s="197" t="s">
        <v>573</v>
      </c>
      <c r="AY167" s="21" t="s">
        <v>525</v>
      </c>
      <c r="BE167" s="198">
        <f t="shared" si="24"/>
        <v>0</v>
      </c>
      <c r="BF167" s="198">
        <f t="shared" si="25"/>
        <v>0</v>
      </c>
      <c r="BG167" s="198">
        <f t="shared" si="26"/>
        <v>0</v>
      </c>
      <c r="BH167" s="198">
        <f t="shared" si="27"/>
        <v>0</v>
      </c>
      <c r="BI167" s="198">
        <f t="shared" si="28"/>
        <v>0</v>
      </c>
      <c r="BJ167" s="21" t="s">
        <v>85</v>
      </c>
      <c r="BK167" s="198">
        <f t="shared" si="29"/>
        <v>0</v>
      </c>
      <c r="BL167" s="21" t="s">
        <v>537</v>
      </c>
      <c r="BM167" s="197" t="s">
        <v>1440</v>
      </c>
    </row>
    <row r="168" spans="1:65" s="2" customFormat="1" ht="16.5" customHeight="1">
      <c r="A168" s="38"/>
      <c r="B168" s="39"/>
      <c r="C168" s="186" t="s">
        <v>72</v>
      </c>
      <c r="D168" s="186" t="s">
        <v>533</v>
      </c>
      <c r="E168" s="187" t="s">
        <v>7217</v>
      </c>
      <c r="F168" s="188" t="s">
        <v>7218</v>
      </c>
      <c r="G168" s="189" t="s">
        <v>128</v>
      </c>
      <c r="H168" s="190">
        <v>500</v>
      </c>
      <c r="I168" s="191"/>
      <c r="J168" s="192">
        <f t="shared" si="20"/>
        <v>0</v>
      </c>
      <c r="K168" s="188" t="s">
        <v>19</v>
      </c>
      <c r="L168" s="43"/>
      <c r="M168" s="193" t="s">
        <v>19</v>
      </c>
      <c r="N168" s="194" t="s">
        <v>44</v>
      </c>
      <c r="O168" s="68"/>
      <c r="P168" s="195">
        <f t="shared" si="21"/>
        <v>0</v>
      </c>
      <c r="Q168" s="195">
        <v>0</v>
      </c>
      <c r="R168" s="195">
        <f t="shared" si="22"/>
        <v>0</v>
      </c>
      <c r="S168" s="195">
        <v>0</v>
      </c>
      <c r="T168" s="196">
        <f t="shared" si="23"/>
        <v>0</v>
      </c>
      <c r="U168" s="38"/>
      <c r="V168" s="38"/>
      <c r="W168" s="38"/>
      <c r="X168" s="38"/>
      <c r="Y168" s="38"/>
      <c r="Z168" s="38"/>
      <c r="AA168" s="38"/>
      <c r="AB168" s="38"/>
      <c r="AC168" s="38"/>
      <c r="AD168" s="38"/>
      <c r="AE168" s="38"/>
      <c r="AR168" s="197" t="s">
        <v>537</v>
      </c>
      <c r="AT168" s="197" t="s">
        <v>533</v>
      </c>
      <c r="AU168" s="197" t="s">
        <v>573</v>
      </c>
      <c r="AY168" s="21" t="s">
        <v>525</v>
      </c>
      <c r="BE168" s="198">
        <f t="shared" si="24"/>
        <v>0</v>
      </c>
      <c r="BF168" s="198">
        <f t="shared" si="25"/>
        <v>0</v>
      </c>
      <c r="BG168" s="198">
        <f t="shared" si="26"/>
        <v>0</v>
      </c>
      <c r="BH168" s="198">
        <f t="shared" si="27"/>
        <v>0</v>
      </c>
      <c r="BI168" s="198">
        <f t="shared" si="28"/>
        <v>0</v>
      </c>
      <c r="BJ168" s="21" t="s">
        <v>85</v>
      </c>
      <c r="BK168" s="198">
        <f t="shared" si="29"/>
        <v>0</v>
      </c>
      <c r="BL168" s="21" t="s">
        <v>537</v>
      </c>
      <c r="BM168" s="197" t="s">
        <v>1475</v>
      </c>
    </row>
    <row r="169" spans="1:65" s="2" customFormat="1" ht="16.5" customHeight="1">
      <c r="A169" s="38"/>
      <c r="B169" s="39"/>
      <c r="C169" s="186" t="s">
        <v>72</v>
      </c>
      <c r="D169" s="186" t="s">
        <v>533</v>
      </c>
      <c r="E169" s="187" t="s">
        <v>7219</v>
      </c>
      <c r="F169" s="188" t="s">
        <v>7220</v>
      </c>
      <c r="G169" s="189" t="s">
        <v>128</v>
      </c>
      <c r="H169" s="190">
        <v>250</v>
      </c>
      <c r="I169" s="191"/>
      <c r="J169" s="192">
        <f t="shared" si="20"/>
        <v>0</v>
      </c>
      <c r="K169" s="188" t="s">
        <v>19</v>
      </c>
      <c r="L169" s="43"/>
      <c r="M169" s="193" t="s">
        <v>19</v>
      </c>
      <c r="N169" s="194" t="s">
        <v>44</v>
      </c>
      <c r="O169" s="68"/>
      <c r="P169" s="195">
        <f t="shared" si="21"/>
        <v>0</v>
      </c>
      <c r="Q169" s="195">
        <v>0</v>
      </c>
      <c r="R169" s="195">
        <f t="shared" si="22"/>
        <v>0</v>
      </c>
      <c r="S169" s="195">
        <v>0</v>
      </c>
      <c r="T169" s="196">
        <f t="shared" si="23"/>
        <v>0</v>
      </c>
      <c r="U169" s="38"/>
      <c r="V169" s="38"/>
      <c r="W169" s="38"/>
      <c r="X169" s="38"/>
      <c r="Y169" s="38"/>
      <c r="Z169" s="38"/>
      <c r="AA169" s="38"/>
      <c r="AB169" s="38"/>
      <c r="AC169" s="38"/>
      <c r="AD169" s="38"/>
      <c r="AE169" s="38"/>
      <c r="AR169" s="197" t="s">
        <v>537</v>
      </c>
      <c r="AT169" s="197" t="s">
        <v>533</v>
      </c>
      <c r="AU169" s="197" t="s">
        <v>573</v>
      </c>
      <c r="AY169" s="21" t="s">
        <v>525</v>
      </c>
      <c r="BE169" s="198">
        <f t="shared" si="24"/>
        <v>0</v>
      </c>
      <c r="BF169" s="198">
        <f t="shared" si="25"/>
        <v>0</v>
      </c>
      <c r="BG169" s="198">
        <f t="shared" si="26"/>
        <v>0</v>
      </c>
      <c r="BH169" s="198">
        <f t="shared" si="27"/>
        <v>0</v>
      </c>
      <c r="BI169" s="198">
        <f t="shared" si="28"/>
        <v>0</v>
      </c>
      <c r="BJ169" s="21" t="s">
        <v>85</v>
      </c>
      <c r="BK169" s="198">
        <f t="shared" si="29"/>
        <v>0</v>
      </c>
      <c r="BL169" s="21" t="s">
        <v>537</v>
      </c>
      <c r="BM169" s="197" t="s">
        <v>1500</v>
      </c>
    </row>
    <row r="170" spans="1:65" s="2" customFormat="1" ht="16.5" customHeight="1">
      <c r="A170" s="38"/>
      <c r="B170" s="39"/>
      <c r="C170" s="186" t="s">
        <v>72</v>
      </c>
      <c r="D170" s="186" t="s">
        <v>533</v>
      </c>
      <c r="E170" s="187" t="s">
        <v>7221</v>
      </c>
      <c r="F170" s="188" t="s">
        <v>7222</v>
      </c>
      <c r="G170" s="189" t="s">
        <v>128</v>
      </c>
      <c r="H170" s="190">
        <v>750</v>
      </c>
      <c r="I170" s="191"/>
      <c r="J170" s="192">
        <f t="shared" si="20"/>
        <v>0</v>
      </c>
      <c r="K170" s="188" t="s">
        <v>19</v>
      </c>
      <c r="L170" s="43"/>
      <c r="M170" s="193" t="s">
        <v>19</v>
      </c>
      <c r="N170" s="194" t="s">
        <v>44</v>
      </c>
      <c r="O170" s="68"/>
      <c r="P170" s="195">
        <f t="shared" si="21"/>
        <v>0</v>
      </c>
      <c r="Q170" s="195">
        <v>0</v>
      </c>
      <c r="R170" s="195">
        <f t="shared" si="22"/>
        <v>0</v>
      </c>
      <c r="S170" s="195">
        <v>0</v>
      </c>
      <c r="T170" s="196">
        <f t="shared" si="23"/>
        <v>0</v>
      </c>
      <c r="U170" s="38"/>
      <c r="V170" s="38"/>
      <c r="W170" s="38"/>
      <c r="X170" s="38"/>
      <c r="Y170" s="38"/>
      <c r="Z170" s="38"/>
      <c r="AA170" s="38"/>
      <c r="AB170" s="38"/>
      <c r="AC170" s="38"/>
      <c r="AD170" s="38"/>
      <c r="AE170" s="38"/>
      <c r="AR170" s="197" t="s">
        <v>537</v>
      </c>
      <c r="AT170" s="197" t="s">
        <v>533</v>
      </c>
      <c r="AU170" s="197" t="s">
        <v>573</v>
      </c>
      <c r="AY170" s="21" t="s">
        <v>525</v>
      </c>
      <c r="BE170" s="198">
        <f t="shared" si="24"/>
        <v>0</v>
      </c>
      <c r="BF170" s="198">
        <f t="shared" si="25"/>
        <v>0</v>
      </c>
      <c r="BG170" s="198">
        <f t="shared" si="26"/>
        <v>0</v>
      </c>
      <c r="BH170" s="198">
        <f t="shared" si="27"/>
        <v>0</v>
      </c>
      <c r="BI170" s="198">
        <f t="shared" si="28"/>
        <v>0</v>
      </c>
      <c r="BJ170" s="21" t="s">
        <v>85</v>
      </c>
      <c r="BK170" s="198">
        <f t="shared" si="29"/>
        <v>0</v>
      </c>
      <c r="BL170" s="21" t="s">
        <v>537</v>
      </c>
      <c r="BM170" s="197" t="s">
        <v>1521</v>
      </c>
    </row>
    <row r="171" spans="1:65" s="2" customFormat="1" ht="16.5" customHeight="1">
      <c r="A171" s="38"/>
      <c r="B171" s="39"/>
      <c r="C171" s="186" t="s">
        <v>72</v>
      </c>
      <c r="D171" s="186" t="s">
        <v>533</v>
      </c>
      <c r="E171" s="187" t="s">
        <v>7223</v>
      </c>
      <c r="F171" s="188" t="s">
        <v>7224</v>
      </c>
      <c r="G171" s="189" t="s">
        <v>128</v>
      </c>
      <c r="H171" s="190">
        <v>500</v>
      </c>
      <c r="I171" s="191"/>
      <c r="J171" s="192">
        <f t="shared" si="20"/>
        <v>0</v>
      </c>
      <c r="K171" s="188" t="s">
        <v>19</v>
      </c>
      <c r="L171" s="43"/>
      <c r="M171" s="193" t="s">
        <v>19</v>
      </c>
      <c r="N171" s="194" t="s">
        <v>44</v>
      </c>
      <c r="O171" s="68"/>
      <c r="P171" s="195">
        <f t="shared" si="21"/>
        <v>0</v>
      </c>
      <c r="Q171" s="195">
        <v>0</v>
      </c>
      <c r="R171" s="195">
        <f t="shared" si="22"/>
        <v>0</v>
      </c>
      <c r="S171" s="195">
        <v>0</v>
      </c>
      <c r="T171" s="196">
        <f t="shared" si="23"/>
        <v>0</v>
      </c>
      <c r="U171" s="38"/>
      <c r="V171" s="38"/>
      <c r="W171" s="38"/>
      <c r="X171" s="38"/>
      <c r="Y171" s="38"/>
      <c r="Z171" s="38"/>
      <c r="AA171" s="38"/>
      <c r="AB171" s="38"/>
      <c r="AC171" s="38"/>
      <c r="AD171" s="38"/>
      <c r="AE171" s="38"/>
      <c r="AR171" s="197" t="s">
        <v>537</v>
      </c>
      <c r="AT171" s="197" t="s">
        <v>533</v>
      </c>
      <c r="AU171" s="197" t="s">
        <v>573</v>
      </c>
      <c r="AY171" s="21" t="s">
        <v>525</v>
      </c>
      <c r="BE171" s="198">
        <f t="shared" si="24"/>
        <v>0</v>
      </c>
      <c r="BF171" s="198">
        <f t="shared" si="25"/>
        <v>0</v>
      </c>
      <c r="BG171" s="198">
        <f t="shared" si="26"/>
        <v>0</v>
      </c>
      <c r="BH171" s="198">
        <f t="shared" si="27"/>
        <v>0</v>
      </c>
      <c r="BI171" s="198">
        <f t="shared" si="28"/>
        <v>0</v>
      </c>
      <c r="BJ171" s="21" t="s">
        <v>85</v>
      </c>
      <c r="BK171" s="198">
        <f t="shared" si="29"/>
        <v>0</v>
      </c>
      <c r="BL171" s="21" t="s">
        <v>537</v>
      </c>
      <c r="BM171" s="197" t="s">
        <v>1531</v>
      </c>
    </row>
    <row r="172" spans="1:65" s="2" customFormat="1" ht="16.5" customHeight="1">
      <c r="A172" s="38"/>
      <c r="B172" s="39"/>
      <c r="C172" s="186" t="s">
        <v>72</v>
      </c>
      <c r="D172" s="186" t="s">
        <v>533</v>
      </c>
      <c r="E172" s="187" t="s">
        <v>7225</v>
      </c>
      <c r="F172" s="188" t="s">
        <v>7226</v>
      </c>
      <c r="G172" s="189" t="s">
        <v>128</v>
      </c>
      <c r="H172" s="190">
        <v>500</v>
      </c>
      <c r="I172" s="191"/>
      <c r="J172" s="192">
        <f t="shared" si="20"/>
        <v>0</v>
      </c>
      <c r="K172" s="188" t="s">
        <v>19</v>
      </c>
      <c r="L172" s="43"/>
      <c r="M172" s="193" t="s">
        <v>19</v>
      </c>
      <c r="N172" s="194" t="s">
        <v>44</v>
      </c>
      <c r="O172" s="68"/>
      <c r="P172" s="195">
        <f t="shared" si="21"/>
        <v>0</v>
      </c>
      <c r="Q172" s="195">
        <v>0</v>
      </c>
      <c r="R172" s="195">
        <f t="shared" si="22"/>
        <v>0</v>
      </c>
      <c r="S172" s="195">
        <v>0</v>
      </c>
      <c r="T172" s="196">
        <f t="shared" si="23"/>
        <v>0</v>
      </c>
      <c r="U172" s="38"/>
      <c r="V172" s="38"/>
      <c r="W172" s="38"/>
      <c r="X172" s="38"/>
      <c r="Y172" s="38"/>
      <c r="Z172" s="38"/>
      <c r="AA172" s="38"/>
      <c r="AB172" s="38"/>
      <c r="AC172" s="38"/>
      <c r="AD172" s="38"/>
      <c r="AE172" s="38"/>
      <c r="AR172" s="197" t="s">
        <v>537</v>
      </c>
      <c r="AT172" s="197" t="s">
        <v>533</v>
      </c>
      <c r="AU172" s="197" t="s">
        <v>573</v>
      </c>
      <c r="AY172" s="21" t="s">
        <v>525</v>
      </c>
      <c r="BE172" s="198">
        <f t="shared" si="24"/>
        <v>0</v>
      </c>
      <c r="BF172" s="198">
        <f t="shared" si="25"/>
        <v>0</v>
      </c>
      <c r="BG172" s="198">
        <f t="shared" si="26"/>
        <v>0</v>
      </c>
      <c r="BH172" s="198">
        <f t="shared" si="27"/>
        <v>0</v>
      </c>
      <c r="BI172" s="198">
        <f t="shared" si="28"/>
        <v>0</v>
      </c>
      <c r="BJ172" s="21" t="s">
        <v>85</v>
      </c>
      <c r="BK172" s="198">
        <f t="shared" si="29"/>
        <v>0</v>
      </c>
      <c r="BL172" s="21" t="s">
        <v>537</v>
      </c>
      <c r="BM172" s="197" t="s">
        <v>1552</v>
      </c>
    </row>
    <row r="173" spans="1:65" s="2" customFormat="1" ht="16.5" customHeight="1">
      <c r="A173" s="38"/>
      <c r="B173" s="39"/>
      <c r="C173" s="186" t="s">
        <v>72</v>
      </c>
      <c r="D173" s="186" t="s">
        <v>533</v>
      </c>
      <c r="E173" s="187" t="s">
        <v>7227</v>
      </c>
      <c r="F173" s="188" t="s">
        <v>7228</v>
      </c>
      <c r="G173" s="189" t="s">
        <v>128</v>
      </c>
      <c r="H173" s="190">
        <v>100</v>
      </c>
      <c r="I173" s="191"/>
      <c r="J173" s="192">
        <f t="shared" si="20"/>
        <v>0</v>
      </c>
      <c r="K173" s="188" t="s">
        <v>19</v>
      </c>
      <c r="L173" s="43"/>
      <c r="M173" s="193" t="s">
        <v>19</v>
      </c>
      <c r="N173" s="194" t="s">
        <v>44</v>
      </c>
      <c r="O173" s="68"/>
      <c r="P173" s="195">
        <f t="shared" si="21"/>
        <v>0</v>
      </c>
      <c r="Q173" s="195">
        <v>0</v>
      </c>
      <c r="R173" s="195">
        <f t="shared" si="22"/>
        <v>0</v>
      </c>
      <c r="S173" s="195">
        <v>0</v>
      </c>
      <c r="T173" s="196">
        <f t="shared" si="23"/>
        <v>0</v>
      </c>
      <c r="U173" s="38"/>
      <c r="V173" s="38"/>
      <c r="W173" s="38"/>
      <c r="X173" s="38"/>
      <c r="Y173" s="38"/>
      <c r="Z173" s="38"/>
      <c r="AA173" s="38"/>
      <c r="AB173" s="38"/>
      <c r="AC173" s="38"/>
      <c r="AD173" s="38"/>
      <c r="AE173" s="38"/>
      <c r="AR173" s="197" t="s">
        <v>537</v>
      </c>
      <c r="AT173" s="197" t="s">
        <v>533</v>
      </c>
      <c r="AU173" s="197" t="s">
        <v>573</v>
      </c>
      <c r="AY173" s="21" t="s">
        <v>525</v>
      </c>
      <c r="BE173" s="198">
        <f t="shared" si="24"/>
        <v>0</v>
      </c>
      <c r="BF173" s="198">
        <f t="shared" si="25"/>
        <v>0</v>
      </c>
      <c r="BG173" s="198">
        <f t="shared" si="26"/>
        <v>0</v>
      </c>
      <c r="BH173" s="198">
        <f t="shared" si="27"/>
        <v>0</v>
      </c>
      <c r="BI173" s="198">
        <f t="shared" si="28"/>
        <v>0</v>
      </c>
      <c r="BJ173" s="21" t="s">
        <v>85</v>
      </c>
      <c r="BK173" s="198">
        <f t="shared" si="29"/>
        <v>0</v>
      </c>
      <c r="BL173" s="21" t="s">
        <v>537</v>
      </c>
      <c r="BM173" s="197" t="s">
        <v>1565</v>
      </c>
    </row>
    <row r="174" spans="1:65" s="2" customFormat="1" ht="16.5" customHeight="1">
      <c r="A174" s="38"/>
      <c r="B174" s="39"/>
      <c r="C174" s="186" t="s">
        <v>72</v>
      </c>
      <c r="D174" s="186" t="s">
        <v>533</v>
      </c>
      <c r="E174" s="187" t="s">
        <v>7229</v>
      </c>
      <c r="F174" s="188" t="s">
        <v>7230</v>
      </c>
      <c r="G174" s="189" t="s">
        <v>128</v>
      </c>
      <c r="H174" s="190">
        <v>500</v>
      </c>
      <c r="I174" s="191"/>
      <c r="J174" s="192">
        <f t="shared" si="20"/>
        <v>0</v>
      </c>
      <c r="K174" s="188" t="s">
        <v>19</v>
      </c>
      <c r="L174" s="43"/>
      <c r="M174" s="193" t="s">
        <v>19</v>
      </c>
      <c r="N174" s="194" t="s">
        <v>44</v>
      </c>
      <c r="O174" s="68"/>
      <c r="P174" s="195">
        <f t="shared" si="21"/>
        <v>0</v>
      </c>
      <c r="Q174" s="195">
        <v>0</v>
      </c>
      <c r="R174" s="195">
        <f t="shared" si="22"/>
        <v>0</v>
      </c>
      <c r="S174" s="195">
        <v>0</v>
      </c>
      <c r="T174" s="196">
        <f t="shared" si="23"/>
        <v>0</v>
      </c>
      <c r="U174" s="38"/>
      <c r="V174" s="38"/>
      <c r="W174" s="38"/>
      <c r="X174" s="38"/>
      <c r="Y174" s="38"/>
      <c r="Z174" s="38"/>
      <c r="AA174" s="38"/>
      <c r="AB174" s="38"/>
      <c r="AC174" s="38"/>
      <c r="AD174" s="38"/>
      <c r="AE174" s="38"/>
      <c r="AR174" s="197" t="s">
        <v>537</v>
      </c>
      <c r="AT174" s="197" t="s">
        <v>533</v>
      </c>
      <c r="AU174" s="197" t="s">
        <v>573</v>
      </c>
      <c r="AY174" s="21" t="s">
        <v>525</v>
      </c>
      <c r="BE174" s="198">
        <f t="shared" si="24"/>
        <v>0</v>
      </c>
      <c r="BF174" s="198">
        <f t="shared" si="25"/>
        <v>0</v>
      </c>
      <c r="BG174" s="198">
        <f t="shared" si="26"/>
        <v>0</v>
      </c>
      <c r="BH174" s="198">
        <f t="shared" si="27"/>
        <v>0</v>
      </c>
      <c r="BI174" s="198">
        <f t="shared" si="28"/>
        <v>0</v>
      </c>
      <c r="BJ174" s="21" t="s">
        <v>85</v>
      </c>
      <c r="BK174" s="198">
        <f t="shared" si="29"/>
        <v>0</v>
      </c>
      <c r="BL174" s="21" t="s">
        <v>537</v>
      </c>
      <c r="BM174" s="197" t="s">
        <v>1646</v>
      </c>
    </row>
    <row r="175" spans="1:65" s="2" customFormat="1" ht="16.5" customHeight="1">
      <c r="A175" s="38"/>
      <c r="B175" s="39"/>
      <c r="C175" s="186" t="s">
        <v>72</v>
      </c>
      <c r="D175" s="186" t="s">
        <v>533</v>
      </c>
      <c r="E175" s="187" t="s">
        <v>7231</v>
      </c>
      <c r="F175" s="188" t="s">
        <v>7232</v>
      </c>
      <c r="G175" s="189" t="s">
        <v>128</v>
      </c>
      <c r="H175" s="190">
        <v>250</v>
      </c>
      <c r="I175" s="191"/>
      <c r="J175" s="192">
        <f t="shared" si="20"/>
        <v>0</v>
      </c>
      <c r="K175" s="188" t="s">
        <v>19</v>
      </c>
      <c r="L175" s="43"/>
      <c r="M175" s="193" t="s">
        <v>19</v>
      </c>
      <c r="N175" s="194" t="s">
        <v>44</v>
      </c>
      <c r="O175" s="68"/>
      <c r="P175" s="195">
        <f t="shared" si="21"/>
        <v>0</v>
      </c>
      <c r="Q175" s="195">
        <v>0</v>
      </c>
      <c r="R175" s="195">
        <f t="shared" si="22"/>
        <v>0</v>
      </c>
      <c r="S175" s="195">
        <v>0</v>
      </c>
      <c r="T175" s="196">
        <f t="shared" si="23"/>
        <v>0</v>
      </c>
      <c r="U175" s="38"/>
      <c r="V175" s="38"/>
      <c r="W175" s="38"/>
      <c r="X175" s="38"/>
      <c r="Y175" s="38"/>
      <c r="Z175" s="38"/>
      <c r="AA175" s="38"/>
      <c r="AB175" s="38"/>
      <c r="AC175" s="38"/>
      <c r="AD175" s="38"/>
      <c r="AE175" s="38"/>
      <c r="AR175" s="197" t="s">
        <v>537</v>
      </c>
      <c r="AT175" s="197" t="s">
        <v>533</v>
      </c>
      <c r="AU175" s="197" t="s">
        <v>573</v>
      </c>
      <c r="AY175" s="21" t="s">
        <v>525</v>
      </c>
      <c r="BE175" s="198">
        <f t="shared" si="24"/>
        <v>0</v>
      </c>
      <c r="BF175" s="198">
        <f t="shared" si="25"/>
        <v>0</v>
      </c>
      <c r="BG175" s="198">
        <f t="shared" si="26"/>
        <v>0</v>
      </c>
      <c r="BH175" s="198">
        <f t="shared" si="27"/>
        <v>0</v>
      </c>
      <c r="BI175" s="198">
        <f t="shared" si="28"/>
        <v>0</v>
      </c>
      <c r="BJ175" s="21" t="s">
        <v>85</v>
      </c>
      <c r="BK175" s="198">
        <f t="shared" si="29"/>
        <v>0</v>
      </c>
      <c r="BL175" s="21" t="s">
        <v>537</v>
      </c>
      <c r="BM175" s="197" t="s">
        <v>1678</v>
      </c>
    </row>
    <row r="176" spans="1:65" s="2" customFormat="1" ht="16.5" customHeight="1">
      <c r="A176" s="38"/>
      <c r="B176" s="39"/>
      <c r="C176" s="186" t="s">
        <v>72</v>
      </c>
      <c r="D176" s="186" t="s">
        <v>533</v>
      </c>
      <c r="E176" s="187" t="s">
        <v>7233</v>
      </c>
      <c r="F176" s="188" t="s">
        <v>7234</v>
      </c>
      <c r="G176" s="189" t="s">
        <v>128</v>
      </c>
      <c r="H176" s="190">
        <v>50</v>
      </c>
      <c r="I176" s="191"/>
      <c r="J176" s="192">
        <f t="shared" si="20"/>
        <v>0</v>
      </c>
      <c r="K176" s="188" t="s">
        <v>19</v>
      </c>
      <c r="L176" s="43"/>
      <c r="M176" s="193" t="s">
        <v>19</v>
      </c>
      <c r="N176" s="194" t="s">
        <v>44</v>
      </c>
      <c r="O176" s="68"/>
      <c r="P176" s="195">
        <f t="shared" si="21"/>
        <v>0</v>
      </c>
      <c r="Q176" s="195">
        <v>0</v>
      </c>
      <c r="R176" s="195">
        <f t="shared" si="22"/>
        <v>0</v>
      </c>
      <c r="S176" s="195">
        <v>0</v>
      </c>
      <c r="T176" s="196">
        <f t="shared" si="23"/>
        <v>0</v>
      </c>
      <c r="U176" s="38"/>
      <c r="V176" s="38"/>
      <c r="W176" s="38"/>
      <c r="X176" s="38"/>
      <c r="Y176" s="38"/>
      <c r="Z176" s="38"/>
      <c r="AA176" s="38"/>
      <c r="AB176" s="38"/>
      <c r="AC176" s="38"/>
      <c r="AD176" s="38"/>
      <c r="AE176" s="38"/>
      <c r="AR176" s="197" t="s">
        <v>537</v>
      </c>
      <c r="AT176" s="197" t="s">
        <v>533</v>
      </c>
      <c r="AU176" s="197" t="s">
        <v>573</v>
      </c>
      <c r="AY176" s="21" t="s">
        <v>525</v>
      </c>
      <c r="BE176" s="198">
        <f t="shared" si="24"/>
        <v>0</v>
      </c>
      <c r="BF176" s="198">
        <f t="shared" si="25"/>
        <v>0</v>
      </c>
      <c r="BG176" s="198">
        <f t="shared" si="26"/>
        <v>0</v>
      </c>
      <c r="BH176" s="198">
        <f t="shared" si="27"/>
        <v>0</v>
      </c>
      <c r="BI176" s="198">
        <f t="shared" si="28"/>
        <v>0</v>
      </c>
      <c r="BJ176" s="21" t="s">
        <v>85</v>
      </c>
      <c r="BK176" s="198">
        <f t="shared" si="29"/>
        <v>0</v>
      </c>
      <c r="BL176" s="21" t="s">
        <v>537</v>
      </c>
      <c r="BM176" s="197" t="s">
        <v>1689</v>
      </c>
    </row>
    <row r="177" spans="1:65" s="2" customFormat="1" ht="21.75" customHeight="1">
      <c r="A177" s="38"/>
      <c r="B177" s="39"/>
      <c r="C177" s="186" t="s">
        <v>72</v>
      </c>
      <c r="D177" s="186" t="s">
        <v>533</v>
      </c>
      <c r="E177" s="187" t="s">
        <v>7235</v>
      </c>
      <c r="F177" s="188" t="s">
        <v>7236</v>
      </c>
      <c r="G177" s="189" t="s">
        <v>128</v>
      </c>
      <c r="H177" s="190">
        <v>150</v>
      </c>
      <c r="I177" s="191"/>
      <c r="J177" s="192">
        <f t="shared" si="20"/>
        <v>0</v>
      </c>
      <c r="K177" s="188" t="s">
        <v>19</v>
      </c>
      <c r="L177" s="43"/>
      <c r="M177" s="193" t="s">
        <v>19</v>
      </c>
      <c r="N177" s="194" t="s">
        <v>44</v>
      </c>
      <c r="O177" s="68"/>
      <c r="P177" s="195">
        <f t="shared" si="21"/>
        <v>0</v>
      </c>
      <c r="Q177" s="195">
        <v>0</v>
      </c>
      <c r="R177" s="195">
        <f t="shared" si="22"/>
        <v>0</v>
      </c>
      <c r="S177" s="195">
        <v>0</v>
      </c>
      <c r="T177" s="196">
        <f t="shared" si="23"/>
        <v>0</v>
      </c>
      <c r="U177" s="38"/>
      <c r="V177" s="38"/>
      <c r="W177" s="38"/>
      <c r="X177" s="38"/>
      <c r="Y177" s="38"/>
      <c r="Z177" s="38"/>
      <c r="AA177" s="38"/>
      <c r="AB177" s="38"/>
      <c r="AC177" s="38"/>
      <c r="AD177" s="38"/>
      <c r="AE177" s="38"/>
      <c r="AR177" s="197" t="s">
        <v>537</v>
      </c>
      <c r="AT177" s="197" t="s">
        <v>533</v>
      </c>
      <c r="AU177" s="197" t="s">
        <v>573</v>
      </c>
      <c r="AY177" s="21" t="s">
        <v>525</v>
      </c>
      <c r="BE177" s="198">
        <f t="shared" si="24"/>
        <v>0</v>
      </c>
      <c r="BF177" s="198">
        <f t="shared" si="25"/>
        <v>0</v>
      </c>
      <c r="BG177" s="198">
        <f t="shared" si="26"/>
        <v>0</v>
      </c>
      <c r="BH177" s="198">
        <f t="shared" si="27"/>
        <v>0</v>
      </c>
      <c r="BI177" s="198">
        <f t="shared" si="28"/>
        <v>0</v>
      </c>
      <c r="BJ177" s="21" t="s">
        <v>85</v>
      </c>
      <c r="BK177" s="198">
        <f t="shared" si="29"/>
        <v>0</v>
      </c>
      <c r="BL177" s="21" t="s">
        <v>537</v>
      </c>
      <c r="BM177" s="197" t="s">
        <v>1702</v>
      </c>
    </row>
    <row r="178" spans="1:65" s="2" customFormat="1" ht="24.2" customHeight="1">
      <c r="A178" s="38"/>
      <c r="B178" s="39"/>
      <c r="C178" s="186" t="s">
        <v>72</v>
      </c>
      <c r="D178" s="186" t="s">
        <v>533</v>
      </c>
      <c r="E178" s="187" t="s">
        <v>7237</v>
      </c>
      <c r="F178" s="188" t="s">
        <v>7238</v>
      </c>
      <c r="G178" s="189" t="s">
        <v>128</v>
      </c>
      <c r="H178" s="190">
        <v>25</v>
      </c>
      <c r="I178" s="191"/>
      <c r="J178" s="192">
        <f t="shared" si="20"/>
        <v>0</v>
      </c>
      <c r="K178" s="188" t="s">
        <v>19</v>
      </c>
      <c r="L178" s="43"/>
      <c r="M178" s="193" t="s">
        <v>19</v>
      </c>
      <c r="N178" s="194" t="s">
        <v>44</v>
      </c>
      <c r="O178" s="68"/>
      <c r="P178" s="195">
        <f t="shared" si="21"/>
        <v>0</v>
      </c>
      <c r="Q178" s="195">
        <v>0</v>
      </c>
      <c r="R178" s="195">
        <f t="shared" si="22"/>
        <v>0</v>
      </c>
      <c r="S178" s="195">
        <v>0</v>
      </c>
      <c r="T178" s="196">
        <f t="shared" si="23"/>
        <v>0</v>
      </c>
      <c r="U178" s="38"/>
      <c r="V178" s="38"/>
      <c r="W178" s="38"/>
      <c r="X178" s="38"/>
      <c r="Y178" s="38"/>
      <c r="Z178" s="38"/>
      <c r="AA178" s="38"/>
      <c r="AB178" s="38"/>
      <c r="AC178" s="38"/>
      <c r="AD178" s="38"/>
      <c r="AE178" s="38"/>
      <c r="AR178" s="197" t="s">
        <v>537</v>
      </c>
      <c r="AT178" s="197" t="s">
        <v>533</v>
      </c>
      <c r="AU178" s="197" t="s">
        <v>573</v>
      </c>
      <c r="AY178" s="21" t="s">
        <v>525</v>
      </c>
      <c r="BE178" s="198">
        <f t="shared" si="24"/>
        <v>0</v>
      </c>
      <c r="BF178" s="198">
        <f t="shared" si="25"/>
        <v>0</v>
      </c>
      <c r="BG178" s="198">
        <f t="shared" si="26"/>
        <v>0</v>
      </c>
      <c r="BH178" s="198">
        <f t="shared" si="27"/>
        <v>0</v>
      </c>
      <c r="BI178" s="198">
        <f t="shared" si="28"/>
        <v>0</v>
      </c>
      <c r="BJ178" s="21" t="s">
        <v>85</v>
      </c>
      <c r="BK178" s="198">
        <f t="shared" si="29"/>
        <v>0</v>
      </c>
      <c r="BL178" s="21" t="s">
        <v>537</v>
      </c>
      <c r="BM178" s="197" t="s">
        <v>1739</v>
      </c>
    </row>
    <row r="179" spans="1:65" s="2" customFormat="1" ht="16.5" customHeight="1">
      <c r="A179" s="38"/>
      <c r="B179" s="39"/>
      <c r="C179" s="186" t="s">
        <v>72</v>
      </c>
      <c r="D179" s="186" t="s">
        <v>533</v>
      </c>
      <c r="E179" s="187" t="s">
        <v>7239</v>
      </c>
      <c r="F179" s="188" t="s">
        <v>7240</v>
      </c>
      <c r="G179" s="189" t="s">
        <v>128</v>
      </c>
      <c r="H179" s="190">
        <v>100</v>
      </c>
      <c r="I179" s="191"/>
      <c r="J179" s="192">
        <f t="shared" si="20"/>
        <v>0</v>
      </c>
      <c r="K179" s="188" t="s">
        <v>19</v>
      </c>
      <c r="L179" s="43"/>
      <c r="M179" s="193" t="s">
        <v>19</v>
      </c>
      <c r="N179" s="194" t="s">
        <v>44</v>
      </c>
      <c r="O179" s="68"/>
      <c r="P179" s="195">
        <f t="shared" si="21"/>
        <v>0</v>
      </c>
      <c r="Q179" s="195">
        <v>0</v>
      </c>
      <c r="R179" s="195">
        <f t="shared" si="22"/>
        <v>0</v>
      </c>
      <c r="S179" s="195">
        <v>0</v>
      </c>
      <c r="T179" s="196">
        <f t="shared" si="23"/>
        <v>0</v>
      </c>
      <c r="U179" s="38"/>
      <c r="V179" s="38"/>
      <c r="W179" s="38"/>
      <c r="X179" s="38"/>
      <c r="Y179" s="38"/>
      <c r="Z179" s="38"/>
      <c r="AA179" s="38"/>
      <c r="AB179" s="38"/>
      <c r="AC179" s="38"/>
      <c r="AD179" s="38"/>
      <c r="AE179" s="38"/>
      <c r="AR179" s="197" t="s">
        <v>537</v>
      </c>
      <c r="AT179" s="197" t="s">
        <v>533</v>
      </c>
      <c r="AU179" s="197" t="s">
        <v>573</v>
      </c>
      <c r="AY179" s="21" t="s">
        <v>525</v>
      </c>
      <c r="BE179" s="198">
        <f t="shared" si="24"/>
        <v>0</v>
      </c>
      <c r="BF179" s="198">
        <f t="shared" si="25"/>
        <v>0</v>
      </c>
      <c r="BG179" s="198">
        <f t="shared" si="26"/>
        <v>0</v>
      </c>
      <c r="BH179" s="198">
        <f t="shared" si="27"/>
        <v>0</v>
      </c>
      <c r="BI179" s="198">
        <f t="shared" si="28"/>
        <v>0</v>
      </c>
      <c r="BJ179" s="21" t="s">
        <v>85</v>
      </c>
      <c r="BK179" s="198">
        <f t="shared" si="29"/>
        <v>0</v>
      </c>
      <c r="BL179" s="21" t="s">
        <v>537</v>
      </c>
      <c r="BM179" s="197" t="s">
        <v>1749</v>
      </c>
    </row>
    <row r="180" spans="1:65" s="2" customFormat="1" ht="16.5" customHeight="1">
      <c r="A180" s="38"/>
      <c r="B180" s="39"/>
      <c r="C180" s="186" t="s">
        <v>72</v>
      </c>
      <c r="D180" s="186" t="s">
        <v>533</v>
      </c>
      <c r="E180" s="187" t="s">
        <v>7241</v>
      </c>
      <c r="F180" s="188" t="s">
        <v>7242</v>
      </c>
      <c r="G180" s="189" t="s">
        <v>2672</v>
      </c>
      <c r="H180" s="190">
        <v>10</v>
      </c>
      <c r="I180" s="191"/>
      <c r="J180" s="192">
        <f t="shared" si="20"/>
        <v>0</v>
      </c>
      <c r="K180" s="188" t="s">
        <v>19</v>
      </c>
      <c r="L180" s="43"/>
      <c r="M180" s="193" t="s">
        <v>19</v>
      </c>
      <c r="N180" s="194" t="s">
        <v>44</v>
      </c>
      <c r="O180" s="68"/>
      <c r="P180" s="195">
        <f t="shared" si="21"/>
        <v>0</v>
      </c>
      <c r="Q180" s="195">
        <v>0</v>
      </c>
      <c r="R180" s="195">
        <f t="shared" si="22"/>
        <v>0</v>
      </c>
      <c r="S180" s="195">
        <v>0</v>
      </c>
      <c r="T180" s="196">
        <f t="shared" si="23"/>
        <v>0</v>
      </c>
      <c r="U180" s="38"/>
      <c r="V180" s="38"/>
      <c r="W180" s="38"/>
      <c r="X180" s="38"/>
      <c r="Y180" s="38"/>
      <c r="Z180" s="38"/>
      <c r="AA180" s="38"/>
      <c r="AB180" s="38"/>
      <c r="AC180" s="38"/>
      <c r="AD180" s="38"/>
      <c r="AE180" s="38"/>
      <c r="AR180" s="197" t="s">
        <v>537</v>
      </c>
      <c r="AT180" s="197" t="s">
        <v>533</v>
      </c>
      <c r="AU180" s="197" t="s">
        <v>573</v>
      </c>
      <c r="AY180" s="21" t="s">
        <v>525</v>
      </c>
      <c r="BE180" s="198">
        <f t="shared" si="24"/>
        <v>0</v>
      </c>
      <c r="BF180" s="198">
        <f t="shared" si="25"/>
        <v>0</v>
      </c>
      <c r="BG180" s="198">
        <f t="shared" si="26"/>
        <v>0</v>
      </c>
      <c r="BH180" s="198">
        <f t="shared" si="27"/>
        <v>0</v>
      </c>
      <c r="BI180" s="198">
        <f t="shared" si="28"/>
        <v>0</v>
      </c>
      <c r="BJ180" s="21" t="s">
        <v>85</v>
      </c>
      <c r="BK180" s="198">
        <f t="shared" si="29"/>
        <v>0</v>
      </c>
      <c r="BL180" s="21" t="s">
        <v>537</v>
      </c>
      <c r="BM180" s="197" t="s">
        <v>1768</v>
      </c>
    </row>
    <row r="181" spans="1:65" s="2" customFormat="1" ht="16.5" customHeight="1">
      <c r="A181" s="38"/>
      <c r="B181" s="39"/>
      <c r="C181" s="186" t="s">
        <v>72</v>
      </c>
      <c r="D181" s="186" t="s">
        <v>533</v>
      </c>
      <c r="E181" s="187" t="s">
        <v>7243</v>
      </c>
      <c r="F181" s="188" t="s">
        <v>7244</v>
      </c>
      <c r="G181" s="189" t="s">
        <v>5219</v>
      </c>
      <c r="H181" s="190">
        <v>20</v>
      </c>
      <c r="I181" s="191"/>
      <c r="J181" s="192">
        <f t="shared" si="20"/>
        <v>0</v>
      </c>
      <c r="K181" s="188" t="s">
        <v>19</v>
      </c>
      <c r="L181" s="43"/>
      <c r="M181" s="193" t="s">
        <v>19</v>
      </c>
      <c r="N181" s="194" t="s">
        <v>44</v>
      </c>
      <c r="O181" s="68"/>
      <c r="P181" s="195">
        <f t="shared" si="21"/>
        <v>0</v>
      </c>
      <c r="Q181" s="195">
        <v>0</v>
      </c>
      <c r="R181" s="195">
        <f t="shared" si="22"/>
        <v>0</v>
      </c>
      <c r="S181" s="195">
        <v>0</v>
      </c>
      <c r="T181" s="196">
        <f t="shared" si="23"/>
        <v>0</v>
      </c>
      <c r="U181" s="38"/>
      <c r="V181" s="38"/>
      <c r="W181" s="38"/>
      <c r="X181" s="38"/>
      <c r="Y181" s="38"/>
      <c r="Z181" s="38"/>
      <c r="AA181" s="38"/>
      <c r="AB181" s="38"/>
      <c r="AC181" s="38"/>
      <c r="AD181" s="38"/>
      <c r="AE181" s="38"/>
      <c r="AR181" s="197" t="s">
        <v>537</v>
      </c>
      <c r="AT181" s="197" t="s">
        <v>533</v>
      </c>
      <c r="AU181" s="197" t="s">
        <v>573</v>
      </c>
      <c r="AY181" s="21" t="s">
        <v>525</v>
      </c>
      <c r="BE181" s="198">
        <f t="shared" si="24"/>
        <v>0</v>
      </c>
      <c r="BF181" s="198">
        <f t="shared" si="25"/>
        <v>0</v>
      </c>
      <c r="BG181" s="198">
        <f t="shared" si="26"/>
        <v>0</v>
      </c>
      <c r="BH181" s="198">
        <f t="shared" si="27"/>
        <v>0</v>
      </c>
      <c r="BI181" s="198">
        <f t="shared" si="28"/>
        <v>0</v>
      </c>
      <c r="BJ181" s="21" t="s">
        <v>85</v>
      </c>
      <c r="BK181" s="198">
        <f t="shared" si="29"/>
        <v>0</v>
      </c>
      <c r="BL181" s="21" t="s">
        <v>537</v>
      </c>
      <c r="BM181" s="197" t="s">
        <v>1785</v>
      </c>
    </row>
    <row r="182" spans="1:65" s="12" customFormat="1" ht="22.9" customHeight="1">
      <c r="B182" s="170"/>
      <c r="C182" s="171"/>
      <c r="D182" s="172" t="s">
        <v>71</v>
      </c>
      <c r="E182" s="184" t="s">
        <v>7245</v>
      </c>
      <c r="F182" s="184" t="s">
        <v>7246</v>
      </c>
      <c r="G182" s="171"/>
      <c r="H182" s="171"/>
      <c r="I182" s="174"/>
      <c r="J182" s="185">
        <f>BK182</f>
        <v>0</v>
      </c>
      <c r="K182" s="171"/>
      <c r="L182" s="176"/>
      <c r="M182" s="177"/>
      <c r="N182" s="178"/>
      <c r="O182" s="178"/>
      <c r="P182" s="179">
        <f>P183+P188</f>
        <v>0</v>
      </c>
      <c r="Q182" s="178"/>
      <c r="R182" s="179">
        <f>R183+R188</f>
        <v>0</v>
      </c>
      <c r="S182" s="178"/>
      <c r="T182" s="180">
        <f>T183+T188</f>
        <v>0</v>
      </c>
      <c r="AR182" s="181" t="s">
        <v>79</v>
      </c>
      <c r="AT182" s="182" t="s">
        <v>71</v>
      </c>
      <c r="AU182" s="182" t="s">
        <v>79</v>
      </c>
      <c r="AY182" s="181" t="s">
        <v>525</v>
      </c>
      <c r="BK182" s="183">
        <f>BK183+BK188</f>
        <v>0</v>
      </c>
    </row>
    <row r="183" spans="1:65" s="12" customFormat="1" ht="20.85" customHeight="1">
      <c r="B183" s="170"/>
      <c r="C183" s="171"/>
      <c r="D183" s="172" t="s">
        <v>71</v>
      </c>
      <c r="E183" s="184" t="s">
        <v>7247</v>
      </c>
      <c r="F183" s="184" t="s">
        <v>7248</v>
      </c>
      <c r="G183" s="171"/>
      <c r="H183" s="171"/>
      <c r="I183" s="174"/>
      <c r="J183" s="185">
        <f>BK183</f>
        <v>0</v>
      </c>
      <c r="K183" s="171"/>
      <c r="L183" s="176"/>
      <c r="M183" s="177"/>
      <c r="N183" s="178"/>
      <c r="O183" s="178"/>
      <c r="P183" s="179">
        <f>SUM(P184:P187)</f>
        <v>0</v>
      </c>
      <c r="Q183" s="178"/>
      <c r="R183" s="179">
        <f>SUM(R184:R187)</f>
        <v>0</v>
      </c>
      <c r="S183" s="178"/>
      <c r="T183" s="180">
        <f>SUM(T184:T187)</f>
        <v>0</v>
      </c>
      <c r="AR183" s="181" t="s">
        <v>79</v>
      </c>
      <c r="AT183" s="182" t="s">
        <v>71</v>
      </c>
      <c r="AU183" s="182" t="s">
        <v>85</v>
      </c>
      <c r="AY183" s="181" t="s">
        <v>525</v>
      </c>
      <c r="BK183" s="183">
        <f>SUM(BK184:BK187)</f>
        <v>0</v>
      </c>
    </row>
    <row r="184" spans="1:65" s="2" customFormat="1" ht="49.15" customHeight="1">
      <c r="A184" s="38"/>
      <c r="B184" s="39"/>
      <c r="C184" s="186" t="s">
        <v>72</v>
      </c>
      <c r="D184" s="186" t="s">
        <v>533</v>
      </c>
      <c r="E184" s="187" t="s">
        <v>7249</v>
      </c>
      <c r="F184" s="188" t="s">
        <v>7250</v>
      </c>
      <c r="G184" s="189" t="s">
        <v>7251</v>
      </c>
      <c r="H184" s="190">
        <v>85</v>
      </c>
      <c r="I184" s="191"/>
      <c r="J184" s="192">
        <f>ROUND(I184*H184,2)</f>
        <v>0</v>
      </c>
      <c r="K184" s="188" t="s">
        <v>19</v>
      </c>
      <c r="L184" s="43"/>
      <c r="M184" s="193" t="s">
        <v>19</v>
      </c>
      <c r="N184" s="194" t="s">
        <v>44</v>
      </c>
      <c r="O184" s="68"/>
      <c r="P184" s="195">
        <f>O184*H184</f>
        <v>0</v>
      </c>
      <c r="Q184" s="195">
        <v>0</v>
      </c>
      <c r="R184" s="195">
        <f>Q184*H184</f>
        <v>0</v>
      </c>
      <c r="S184" s="195">
        <v>0</v>
      </c>
      <c r="T184" s="196">
        <f>S184*H184</f>
        <v>0</v>
      </c>
      <c r="U184" s="38"/>
      <c r="V184" s="38"/>
      <c r="W184" s="38"/>
      <c r="X184" s="38"/>
      <c r="Y184" s="38"/>
      <c r="Z184" s="38"/>
      <c r="AA184" s="38"/>
      <c r="AB184" s="38"/>
      <c r="AC184" s="38"/>
      <c r="AD184" s="38"/>
      <c r="AE184" s="38"/>
      <c r="AR184" s="197" t="s">
        <v>537</v>
      </c>
      <c r="AT184" s="197" t="s">
        <v>533</v>
      </c>
      <c r="AU184" s="197" t="s">
        <v>573</v>
      </c>
      <c r="AY184" s="21" t="s">
        <v>525</v>
      </c>
      <c r="BE184" s="198">
        <f>IF(N184="základní",J184,0)</f>
        <v>0</v>
      </c>
      <c r="BF184" s="198">
        <f>IF(N184="snížená",J184,0)</f>
        <v>0</v>
      </c>
      <c r="BG184" s="198">
        <f>IF(N184="zákl. přenesená",J184,0)</f>
        <v>0</v>
      </c>
      <c r="BH184" s="198">
        <f>IF(N184="sníž. přenesená",J184,0)</f>
        <v>0</v>
      </c>
      <c r="BI184" s="198">
        <f>IF(N184="nulová",J184,0)</f>
        <v>0</v>
      </c>
      <c r="BJ184" s="21" t="s">
        <v>85</v>
      </c>
      <c r="BK184" s="198">
        <f>ROUND(I184*H184,2)</f>
        <v>0</v>
      </c>
      <c r="BL184" s="21" t="s">
        <v>537</v>
      </c>
      <c r="BM184" s="197" t="s">
        <v>1798</v>
      </c>
    </row>
    <row r="185" spans="1:65" s="2" customFormat="1" ht="24.2" customHeight="1">
      <c r="A185" s="38"/>
      <c r="B185" s="39"/>
      <c r="C185" s="186" t="s">
        <v>72</v>
      </c>
      <c r="D185" s="186" t="s">
        <v>533</v>
      </c>
      <c r="E185" s="187" t="s">
        <v>7252</v>
      </c>
      <c r="F185" s="188" t="s">
        <v>7253</v>
      </c>
      <c r="G185" s="189" t="s">
        <v>5219</v>
      </c>
      <c r="H185" s="190">
        <v>1</v>
      </c>
      <c r="I185" s="191"/>
      <c r="J185" s="192">
        <f>ROUND(I185*H185,2)</f>
        <v>0</v>
      </c>
      <c r="K185" s="188" t="s">
        <v>19</v>
      </c>
      <c r="L185" s="43"/>
      <c r="M185" s="193" t="s">
        <v>19</v>
      </c>
      <c r="N185" s="194" t="s">
        <v>44</v>
      </c>
      <c r="O185" s="68"/>
      <c r="P185" s="195">
        <f>O185*H185</f>
        <v>0</v>
      </c>
      <c r="Q185" s="195">
        <v>0</v>
      </c>
      <c r="R185" s="195">
        <f>Q185*H185</f>
        <v>0</v>
      </c>
      <c r="S185" s="195">
        <v>0</v>
      </c>
      <c r="T185" s="196">
        <f>S185*H185</f>
        <v>0</v>
      </c>
      <c r="U185" s="38"/>
      <c r="V185" s="38"/>
      <c r="W185" s="38"/>
      <c r="X185" s="38"/>
      <c r="Y185" s="38"/>
      <c r="Z185" s="38"/>
      <c r="AA185" s="38"/>
      <c r="AB185" s="38"/>
      <c r="AC185" s="38"/>
      <c r="AD185" s="38"/>
      <c r="AE185" s="38"/>
      <c r="AR185" s="197" t="s">
        <v>537</v>
      </c>
      <c r="AT185" s="197" t="s">
        <v>533</v>
      </c>
      <c r="AU185" s="197" t="s">
        <v>573</v>
      </c>
      <c r="AY185" s="21" t="s">
        <v>525</v>
      </c>
      <c r="BE185" s="198">
        <f>IF(N185="základní",J185,0)</f>
        <v>0</v>
      </c>
      <c r="BF185" s="198">
        <f>IF(N185="snížená",J185,0)</f>
        <v>0</v>
      </c>
      <c r="BG185" s="198">
        <f>IF(N185="zákl. přenesená",J185,0)</f>
        <v>0</v>
      </c>
      <c r="BH185" s="198">
        <f>IF(N185="sníž. přenesená",J185,0)</f>
        <v>0</v>
      </c>
      <c r="BI185" s="198">
        <f>IF(N185="nulová",J185,0)</f>
        <v>0</v>
      </c>
      <c r="BJ185" s="21" t="s">
        <v>85</v>
      </c>
      <c r="BK185" s="198">
        <f>ROUND(I185*H185,2)</f>
        <v>0</v>
      </c>
      <c r="BL185" s="21" t="s">
        <v>537</v>
      </c>
      <c r="BM185" s="197" t="s">
        <v>1810</v>
      </c>
    </row>
    <row r="186" spans="1:65" s="2" customFormat="1" ht="49.15" customHeight="1">
      <c r="A186" s="38"/>
      <c r="B186" s="39"/>
      <c r="C186" s="186" t="s">
        <v>72</v>
      </c>
      <c r="D186" s="186" t="s">
        <v>533</v>
      </c>
      <c r="E186" s="187" t="s">
        <v>7254</v>
      </c>
      <c r="F186" s="188" t="s">
        <v>7255</v>
      </c>
      <c r="G186" s="189" t="s">
        <v>5219</v>
      </c>
      <c r="H186" s="190">
        <v>28</v>
      </c>
      <c r="I186" s="191"/>
      <c r="J186" s="192">
        <f>ROUND(I186*H186,2)</f>
        <v>0</v>
      </c>
      <c r="K186" s="188" t="s">
        <v>19</v>
      </c>
      <c r="L186" s="43"/>
      <c r="M186" s="193" t="s">
        <v>19</v>
      </c>
      <c r="N186" s="194" t="s">
        <v>44</v>
      </c>
      <c r="O186" s="68"/>
      <c r="P186" s="195">
        <f>O186*H186</f>
        <v>0</v>
      </c>
      <c r="Q186" s="195">
        <v>0</v>
      </c>
      <c r="R186" s="195">
        <f>Q186*H186</f>
        <v>0</v>
      </c>
      <c r="S186" s="195">
        <v>0</v>
      </c>
      <c r="T186" s="196">
        <f>S186*H186</f>
        <v>0</v>
      </c>
      <c r="U186" s="38"/>
      <c r="V186" s="38"/>
      <c r="W186" s="38"/>
      <c r="X186" s="38"/>
      <c r="Y186" s="38"/>
      <c r="Z186" s="38"/>
      <c r="AA186" s="38"/>
      <c r="AB186" s="38"/>
      <c r="AC186" s="38"/>
      <c r="AD186" s="38"/>
      <c r="AE186" s="38"/>
      <c r="AR186" s="197" t="s">
        <v>537</v>
      </c>
      <c r="AT186" s="197" t="s">
        <v>533</v>
      </c>
      <c r="AU186" s="197" t="s">
        <v>573</v>
      </c>
      <c r="AY186" s="21" t="s">
        <v>525</v>
      </c>
      <c r="BE186" s="198">
        <f>IF(N186="základní",J186,0)</f>
        <v>0</v>
      </c>
      <c r="BF186" s="198">
        <f>IF(N186="snížená",J186,0)</f>
        <v>0</v>
      </c>
      <c r="BG186" s="198">
        <f>IF(N186="zákl. přenesená",J186,0)</f>
        <v>0</v>
      </c>
      <c r="BH186" s="198">
        <f>IF(N186="sníž. přenesená",J186,0)</f>
        <v>0</v>
      </c>
      <c r="BI186" s="198">
        <f>IF(N186="nulová",J186,0)</f>
        <v>0</v>
      </c>
      <c r="BJ186" s="21" t="s">
        <v>85</v>
      </c>
      <c r="BK186" s="198">
        <f>ROUND(I186*H186,2)</f>
        <v>0</v>
      </c>
      <c r="BL186" s="21" t="s">
        <v>537</v>
      </c>
      <c r="BM186" s="197" t="s">
        <v>1820</v>
      </c>
    </row>
    <row r="187" spans="1:65" s="2" customFormat="1" ht="24.2" customHeight="1">
      <c r="A187" s="38"/>
      <c r="B187" s="39"/>
      <c r="C187" s="186" t="s">
        <v>72</v>
      </c>
      <c r="D187" s="186" t="s">
        <v>533</v>
      </c>
      <c r="E187" s="187" t="s">
        <v>7256</v>
      </c>
      <c r="F187" s="188" t="s">
        <v>7257</v>
      </c>
      <c r="G187" s="189" t="s">
        <v>5219</v>
      </c>
      <c r="H187" s="190">
        <v>28</v>
      </c>
      <c r="I187" s="191"/>
      <c r="J187" s="192">
        <f>ROUND(I187*H187,2)</f>
        <v>0</v>
      </c>
      <c r="K187" s="188" t="s">
        <v>19</v>
      </c>
      <c r="L187" s="43"/>
      <c r="M187" s="193" t="s">
        <v>19</v>
      </c>
      <c r="N187" s="194" t="s">
        <v>44</v>
      </c>
      <c r="O187" s="68"/>
      <c r="P187" s="195">
        <f>O187*H187</f>
        <v>0</v>
      </c>
      <c r="Q187" s="195">
        <v>0</v>
      </c>
      <c r="R187" s="195">
        <f>Q187*H187</f>
        <v>0</v>
      </c>
      <c r="S187" s="195">
        <v>0</v>
      </c>
      <c r="T187" s="196">
        <f>S187*H187</f>
        <v>0</v>
      </c>
      <c r="U187" s="38"/>
      <c r="V187" s="38"/>
      <c r="W187" s="38"/>
      <c r="X187" s="38"/>
      <c r="Y187" s="38"/>
      <c r="Z187" s="38"/>
      <c r="AA187" s="38"/>
      <c r="AB187" s="38"/>
      <c r="AC187" s="38"/>
      <c r="AD187" s="38"/>
      <c r="AE187" s="38"/>
      <c r="AR187" s="197" t="s">
        <v>537</v>
      </c>
      <c r="AT187" s="197" t="s">
        <v>533</v>
      </c>
      <c r="AU187" s="197" t="s">
        <v>573</v>
      </c>
      <c r="AY187" s="21" t="s">
        <v>525</v>
      </c>
      <c r="BE187" s="198">
        <f>IF(N187="základní",J187,0)</f>
        <v>0</v>
      </c>
      <c r="BF187" s="198">
        <f>IF(N187="snížená",J187,0)</f>
        <v>0</v>
      </c>
      <c r="BG187" s="198">
        <f>IF(N187="zákl. přenesená",J187,0)</f>
        <v>0</v>
      </c>
      <c r="BH187" s="198">
        <f>IF(N187="sníž. přenesená",J187,0)</f>
        <v>0</v>
      </c>
      <c r="BI187" s="198">
        <f>IF(N187="nulová",J187,0)</f>
        <v>0</v>
      </c>
      <c r="BJ187" s="21" t="s">
        <v>85</v>
      </c>
      <c r="BK187" s="198">
        <f>ROUND(I187*H187,2)</f>
        <v>0</v>
      </c>
      <c r="BL187" s="21" t="s">
        <v>537</v>
      </c>
      <c r="BM187" s="197" t="s">
        <v>1851</v>
      </c>
    </row>
    <row r="188" spans="1:65" s="12" customFormat="1" ht="20.85" customHeight="1">
      <c r="B188" s="170"/>
      <c r="C188" s="171"/>
      <c r="D188" s="172" t="s">
        <v>71</v>
      </c>
      <c r="E188" s="184" t="s">
        <v>7258</v>
      </c>
      <c r="F188" s="184" t="s">
        <v>7259</v>
      </c>
      <c r="G188" s="171"/>
      <c r="H188" s="171"/>
      <c r="I188" s="174"/>
      <c r="J188" s="185">
        <f>BK188</f>
        <v>0</v>
      </c>
      <c r="K188" s="171"/>
      <c r="L188" s="176"/>
      <c r="M188" s="177"/>
      <c r="N188" s="178"/>
      <c r="O188" s="178"/>
      <c r="P188" s="179">
        <f>SUM(P189:P193)</f>
        <v>0</v>
      </c>
      <c r="Q188" s="178"/>
      <c r="R188" s="179">
        <f>SUM(R189:R193)</f>
        <v>0</v>
      </c>
      <c r="S188" s="178"/>
      <c r="T188" s="180">
        <f>SUM(T189:T193)</f>
        <v>0</v>
      </c>
      <c r="AR188" s="181" t="s">
        <v>79</v>
      </c>
      <c r="AT188" s="182" t="s">
        <v>71</v>
      </c>
      <c r="AU188" s="182" t="s">
        <v>85</v>
      </c>
      <c r="AY188" s="181" t="s">
        <v>525</v>
      </c>
      <c r="BK188" s="183">
        <f>SUM(BK189:BK193)</f>
        <v>0</v>
      </c>
    </row>
    <row r="189" spans="1:65" s="2" customFormat="1" ht="55.5" customHeight="1">
      <c r="A189" s="38"/>
      <c r="B189" s="39"/>
      <c r="C189" s="186" t="s">
        <v>72</v>
      </c>
      <c r="D189" s="186" t="s">
        <v>533</v>
      </c>
      <c r="E189" s="187" t="s">
        <v>7260</v>
      </c>
      <c r="F189" s="188" t="s">
        <v>7261</v>
      </c>
      <c r="G189" s="189" t="s">
        <v>7251</v>
      </c>
      <c r="H189" s="190">
        <v>85</v>
      </c>
      <c r="I189" s="191"/>
      <c r="J189" s="192">
        <f>ROUND(I189*H189,2)</f>
        <v>0</v>
      </c>
      <c r="K189" s="188" t="s">
        <v>19</v>
      </c>
      <c r="L189" s="43"/>
      <c r="M189" s="193" t="s">
        <v>19</v>
      </c>
      <c r="N189" s="194" t="s">
        <v>44</v>
      </c>
      <c r="O189" s="68"/>
      <c r="P189" s="195">
        <f>O189*H189</f>
        <v>0</v>
      </c>
      <c r="Q189" s="195">
        <v>0</v>
      </c>
      <c r="R189" s="195">
        <f>Q189*H189</f>
        <v>0</v>
      </c>
      <c r="S189" s="195">
        <v>0</v>
      </c>
      <c r="T189" s="196">
        <f>S189*H189</f>
        <v>0</v>
      </c>
      <c r="U189" s="38"/>
      <c r="V189" s="38"/>
      <c r="W189" s="38"/>
      <c r="X189" s="38"/>
      <c r="Y189" s="38"/>
      <c r="Z189" s="38"/>
      <c r="AA189" s="38"/>
      <c r="AB189" s="38"/>
      <c r="AC189" s="38"/>
      <c r="AD189" s="38"/>
      <c r="AE189" s="38"/>
      <c r="AR189" s="197" t="s">
        <v>537</v>
      </c>
      <c r="AT189" s="197" t="s">
        <v>533</v>
      </c>
      <c r="AU189" s="197" t="s">
        <v>573</v>
      </c>
      <c r="AY189" s="21" t="s">
        <v>525</v>
      </c>
      <c r="BE189" s="198">
        <f>IF(N189="základní",J189,0)</f>
        <v>0</v>
      </c>
      <c r="BF189" s="198">
        <f>IF(N189="snížená",J189,0)</f>
        <v>0</v>
      </c>
      <c r="BG189" s="198">
        <f>IF(N189="zákl. přenesená",J189,0)</f>
        <v>0</v>
      </c>
      <c r="BH189" s="198">
        <f>IF(N189="sníž. přenesená",J189,0)</f>
        <v>0</v>
      </c>
      <c r="BI189" s="198">
        <f>IF(N189="nulová",J189,0)</f>
        <v>0</v>
      </c>
      <c r="BJ189" s="21" t="s">
        <v>85</v>
      </c>
      <c r="BK189" s="198">
        <f>ROUND(I189*H189,2)</f>
        <v>0</v>
      </c>
      <c r="BL189" s="21" t="s">
        <v>537</v>
      </c>
      <c r="BM189" s="197" t="s">
        <v>1861</v>
      </c>
    </row>
    <row r="190" spans="1:65" s="2" customFormat="1" ht="55.5" customHeight="1">
      <c r="A190" s="38"/>
      <c r="B190" s="39"/>
      <c r="C190" s="186" t="s">
        <v>72</v>
      </c>
      <c r="D190" s="186" t="s">
        <v>533</v>
      </c>
      <c r="E190" s="187" t="s">
        <v>7262</v>
      </c>
      <c r="F190" s="188" t="s">
        <v>7263</v>
      </c>
      <c r="G190" s="189" t="s">
        <v>5219</v>
      </c>
      <c r="H190" s="190">
        <v>28</v>
      </c>
      <c r="I190" s="191"/>
      <c r="J190" s="192">
        <f>ROUND(I190*H190,2)</f>
        <v>0</v>
      </c>
      <c r="K190" s="188" t="s">
        <v>19</v>
      </c>
      <c r="L190" s="43"/>
      <c r="M190" s="193" t="s">
        <v>19</v>
      </c>
      <c r="N190" s="194" t="s">
        <v>44</v>
      </c>
      <c r="O190" s="68"/>
      <c r="P190" s="195">
        <f>O190*H190</f>
        <v>0</v>
      </c>
      <c r="Q190" s="195">
        <v>0</v>
      </c>
      <c r="R190" s="195">
        <f>Q190*H190</f>
        <v>0</v>
      </c>
      <c r="S190" s="195">
        <v>0</v>
      </c>
      <c r="T190" s="196">
        <f>S190*H190</f>
        <v>0</v>
      </c>
      <c r="U190" s="38"/>
      <c r="V190" s="38"/>
      <c r="W190" s="38"/>
      <c r="X190" s="38"/>
      <c r="Y190" s="38"/>
      <c r="Z190" s="38"/>
      <c r="AA190" s="38"/>
      <c r="AB190" s="38"/>
      <c r="AC190" s="38"/>
      <c r="AD190" s="38"/>
      <c r="AE190" s="38"/>
      <c r="AR190" s="197" t="s">
        <v>537</v>
      </c>
      <c r="AT190" s="197" t="s">
        <v>533</v>
      </c>
      <c r="AU190" s="197" t="s">
        <v>573</v>
      </c>
      <c r="AY190" s="21" t="s">
        <v>525</v>
      </c>
      <c r="BE190" s="198">
        <f>IF(N190="základní",J190,0)</f>
        <v>0</v>
      </c>
      <c r="BF190" s="198">
        <f>IF(N190="snížená",J190,0)</f>
        <v>0</v>
      </c>
      <c r="BG190" s="198">
        <f>IF(N190="zákl. přenesená",J190,0)</f>
        <v>0</v>
      </c>
      <c r="BH190" s="198">
        <f>IF(N190="sníž. přenesená",J190,0)</f>
        <v>0</v>
      </c>
      <c r="BI190" s="198">
        <f>IF(N190="nulová",J190,0)</f>
        <v>0</v>
      </c>
      <c r="BJ190" s="21" t="s">
        <v>85</v>
      </c>
      <c r="BK190" s="198">
        <f>ROUND(I190*H190,2)</f>
        <v>0</v>
      </c>
      <c r="BL190" s="21" t="s">
        <v>537</v>
      </c>
      <c r="BM190" s="197" t="s">
        <v>1938</v>
      </c>
    </row>
    <row r="191" spans="1:65" s="2" customFormat="1" ht="37.9" customHeight="1">
      <c r="A191" s="38"/>
      <c r="B191" s="39"/>
      <c r="C191" s="186" t="s">
        <v>72</v>
      </c>
      <c r="D191" s="186" t="s">
        <v>533</v>
      </c>
      <c r="E191" s="187" t="s">
        <v>7264</v>
      </c>
      <c r="F191" s="188" t="s">
        <v>7265</v>
      </c>
      <c r="G191" s="189" t="s">
        <v>5219</v>
      </c>
      <c r="H191" s="190">
        <v>1</v>
      </c>
      <c r="I191" s="191"/>
      <c r="J191" s="192">
        <f>ROUND(I191*H191,2)</f>
        <v>0</v>
      </c>
      <c r="K191" s="188" t="s">
        <v>19</v>
      </c>
      <c r="L191" s="43"/>
      <c r="M191" s="193" t="s">
        <v>19</v>
      </c>
      <c r="N191" s="194" t="s">
        <v>44</v>
      </c>
      <c r="O191" s="68"/>
      <c r="P191" s="195">
        <f>O191*H191</f>
        <v>0</v>
      </c>
      <c r="Q191" s="195">
        <v>0</v>
      </c>
      <c r="R191" s="195">
        <f>Q191*H191</f>
        <v>0</v>
      </c>
      <c r="S191" s="195">
        <v>0</v>
      </c>
      <c r="T191" s="196">
        <f>S191*H191</f>
        <v>0</v>
      </c>
      <c r="U191" s="38"/>
      <c r="V191" s="38"/>
      <c r="W191" s="38"/>
      <c r="X191" s="38"/>
      <c r="Y191" s="38"/>
      <c r="Z191" s="38"/>
      <c r="AA191" s="38"/>
      <c r="AB191" s="38"/>
      <c r="AC191" s="38"/>
      <c r="AD191" s="38"/>
      <c r="AE191" s="38"/>
      <c r="AR191" s="197" t="s">
        <v>537</v>
      </c>
      <c r="AT191" s="197" t="s">
        <v>533</v>
      </c>
      <c r="AU191" s="197" t="s">
        <v>573</v>
      </c>
      <c r="AY191" s="21" t="s">
        <v>525</v>
      </c>
      <c r="BE191" s="198">
        <f>IF(N191="základní",J191,0)</f>
        <v>0</v>
      </c>
      <c r="BF191" s="198">
        <f>IF(N191="snížená",J191,0)</f>
        <v>0</v>
      </c>
      <c r="BG191" s="198">
        <f>IF(N191="zákl. přenesená",J191,0)</f>
        <v>0</v>
      </c>
      <c r="BH191" s="198">
        <f>IF(N191="sníž. přenesená",J191,0)</f>
        <v>0</v>
      </c>
      <c r="BI191" s="198">
        <f>IF(N191="nulová",J191,0)</f>
        <v>0</v>
      </c>
      <c r="BJ191" s="21" t="s">
        <v>85</v>
      </c>
      <c r="BK191" s="198">
        <f>ROUND(I191*H191,2)</f>
        <v>0</v>
      </c>
      <c r="BL191" s="21" t="s">
        <v>537</v>
      </c>
      <c r="BM191" s="197" t="s">
        <v>2203</v>
      </c>
    </row>
    <row r="192" spans="1:65" s="2" customFormat="1" ht="21.75" customHeight="1">
      <c r="A192" s="38"/>
      <c r="B192" s="39"/>
      <c r="C192" s="186" t="s">
        <v>72</v>
      </c>
      <c r="D192" s="186" t="s">
        <v>533</v>
      </c>
      <c r="E192" s="187" t="s">
        <v>7266</v>
      </c>
      <c r="F192" s="188" t="s">
        <v>7267</v>
      </c>
      <c r="G192" s="189" t="s">
        <v>5219</v>
      </c>
      <c r="H192" s="190">
        <v>1</v>
      </c>
      <c r="I192" s="191"/>
      <c r="J192" s="192">
        <f>ROUND(I192*H192,2)</f>
        <v>0</v>
      </c>
      <c r="K192" s="188" t="s">
        <v>19</v>
      </c>
      <c r="L192" s="43"/>
      <c r="M192" s="193" t="s">
        <v>19</v>
      </c>
      <c r="N192" s="194" t="s">
        <v>44</v>
      </c>
      <c r="O192" s="68"/>
      <c r="P192" s="195">
        <f>O192*H192</f>
        <v>0</v>
      </c>
      <c r="Q192" s="195">
        <v>0</v>
      </c>
      <c r="R192" s="195">
        <f>Q192*H192</f>
        <v>0</v>
      </c>
      <c r="S192" s="195">
        <v>0</v>
      </c>
      <c r="T192" s="196">
        <f>S192*H192</f>
        <v>0</v>
      </c>
      <c r="U192" s="38"/>
      <c r="V192" s="38"/>
      <c r="W192" s="38"/>
      <c r="X192" s="38"/>
      <c r="Y192" s="38"/>
      <c r="Z192" s="38"/>
      <c r="AA192" s="38"/>
      <c r="AB192" s="38"/>
      <c r="AC192" s="38"/>
      <c r="AD192" s="38"/>
      <c r="AE192" s="38"/>
      <c r="AR192" s="197" t="s">
        <v>537</v>
      </c>
      <c r="AT192" s="197" t="s">
        <v>533</v>
      </c>
      <c r="AU192" s="197" t="s">
        <v>573</v>
      </c>
      <c r="AY192" s="21" t="s">
        <v>525</v>
      </c>
      <c r="BE192" s="198">
        <f>IF(N192="základní",J192,0)</f>
        <v>0</v>
      </c>
      <c r="BF192" s="198">
        <f>IF(N192="snížená",J192,0)</f>
        <v>0</v>
      </c>
      <c r="BG192" s="198">
        <f>IF(N192="zákl. přenesená",J192,0)</f>
        <v>0</v>
      </c>
      <c r="BH192" s="198">
        <f>IF(N192="sníž. přenesená",J192,0)</f>
        <v>0</v>
      </c>
      <c r="BI192" s="198">
        <f>IF(N192="nulová",J192,0)</f>
        <v>0</v>
      </c>
      <c r="BJ192" s="21" t="s">
        <v>85</v>
      </c>
      <c r="BK192" s="198">
        <f>ROUND(I192*H192,2)</f>
        <v>0</v>
      </c>
      <c r="BL192" s="21" t="s">
        <v>537</v>
      </c>
      <c r="BM192" s="197" t="s">
        <v>2214</v>
      </c>
    </row>
    <row r="193" spans="1:65" s="2" customFormat="1" ht="33" customHeight="1">
      <c r="A193" s="38"/>
      <c r="B193" s="39"/>
      <c r="C193" s="186" t="s">
        <v>72</v>
      </c>
      <c r="D193" s="186" t="s">
        <v>533</v>
      </c>
      <c r="E193" s="187" t="s">
        <v>7268</v>
      </c>
      <c r="F193" s="188" t="s">
        <v>7269</v>
      </c>
      <c r="G193" s="189" t="s">
        <v>5219</v>
      </c>
      <c r="H193" s="190">
        <v>1</v>
      </c>
      <c r="I193" s="191"/>
      <c r="J193" s="192">
        <f>ROUND(I193*H193,2)</f>
        <v>0</v>
      </c>
      <c r="K193" s="188" t="s">
        <v>19</v>
      </c>
      <c r="L193" s="43"/>
      <c r="M193" s="193" t="s">
        <v>19</v>
      </c>
      <c r="N193" s="194" t="s">
        <v>44</v>
      </c>
      <c r="O193" s="68"/>
      <c r="P193" s="195">
        <f>O193*H193</f>
        <v>0</v>
      </c>
      <c r="Q193" s="195">
        <v>0</v>
      </c>
      <c r="R193" s="195">
        <f>Q193*H193</f>
        <v>0</v>
      </c>
      <c r="S193" s="195">
        <v>0</v>
      </c>
      <c r="T193" s="196">
        <f>S193*H193</f>
        <v>0</v>
      </c>
      <c r="U193" s="38"/>
      <c r="V193" s="38"/>
      <c r="W193" s="38"/>
      <c r="X193" s="38"/>
      <c r="Y193" s="38"/>
      <c r="Z193" s="38"/>
      <c r="AA193" s="38"/>
      <c r="AB193" s="38"/>
      <c r="AC193" s="38"/>
      <c r="AD193" s="38"/>
      <c r="AE193" s="38"/>
      <c r="AR193" s="197" t="s">
        <v>537</v>
      </c>
      <c r="AT193" s="197" t="s">
        <v>533</v>
      </c>
      <c r="AU193" s="197" t="s">
        <v>573</v>
      </c>
      <c r="AY193" s="21" t="s">
        <v>525</v>
      </c>
      <c r="BE193" s="198">
        <f>IF(N193="základní",J193,0)</f>
        <v>0</v>
      </c>
      <c r="BF193" s="198">
        <f>IF(N193="snížená",J193,0)</f>
        <v>0</v>
      </c>
      <c r="BG193" s="198">
        <f>IF(N193="zákl. přenesená",J193,0)</f>
        <v>0</v>
      </c>
      <c r="BH193" s="198">
        <f>IF(N193="sníž. přenesená",J193,0)</f>
        <v>0</v>
      </c>
      <c r="BI193" s="198">
        <f>IF(N193="nulová",J193,0)</f>
        <v>0</v>
      </c>
      <c r="BJ193" s="21" t="s">
        <v>85</v>
      </c>
      <c r="BK193" s="198">
        <f>ROUND(I193*H193,2)</f>
        <v>0</v>
      </c>
      <c r="BL193" s="21" t="s">
        <v>537</v>
      </c>
      <c r="BM193" s="197" t="s">
        <v>2226</v>
      </c>
    </row>
    <row r="194" spans="1:65" s="12" customFormat="1" ht="22.9" customHeight="1">
      <c r="B194" s="170"/>
      <c r="C194" s="171"/>
      <c r="D194" s="172" t="s">
        <v>71</v>
      </c>
      <c r="E194" s="184" t="s">
        <v>7270</v>
      </c>
      <c r="F194" s="184" t="s">
        <v>6564</v>
      </c>
      <c r="G194" s="171"/>
      <c r="H194" s="171"/>
      <c r="I194" s="174"/>
      <c r="J194" s="185">
        <f>BK194</f>
        <v>0</v>
      </c>
      <c r="K194" s="171"/>
      <c r="L194" s="176"/>
      <c r="M194" s="177"/>
      <c r="N194" s="178"/>
      <c r="O194" s="178"/>
      <c r="P194" s="179">
        <f>P195</f>
        <v>0</v>
      </c>
      <c r="Q194" s="178"/>
      <c r="R194" s="179">
        <f>R195</f>
        <v>0</v>
      </c>
      <c r="S194" s="178"/>
      <c r="T194" s="180">
        <f>T195</f>
        <v>0</v>
      </c>
      <c r="AR194" s="181" t="s">
        <v>79</v>
      </c>
      <c r="AT194" s="182" t="s">
        <v>71</v>
      </c>
      <c r="AU194" s="182" t="s">
        <v>79</v>
      </c>
      <c r="AY194" s="181" t="s">
        <v>525</v>
      </c>
      <c r="BK194" s="183">
        <f>BK195</f>
        <v>0</v>
      </c>
    </row>
    <row r="195" spans="1:65" s="12" customFormat="1" ht="20.85" customHeight="1">
      <c r="B195" s="170"/>
      <c r="C195" s="171"/>
      <c r="D195" s="172" t="s">
        <v>71</v>
      </c>
      <c r="E195" s="184" t="s">
        <v>7271</v>
      </c>
      <c r="F195" s="184" t="s">
        <v>7272</v>
      </c>
      <c r="G195" s="171"/>
      <c r="H195" s="171"/>
      <c r="I195" s="174"/>
      <c r="J195" s="185">
        <f>BK195</f>
        <v>0</v>
      </c>
      <c r="K195" s="171"/>
      <c r="L195" s="176"/>
      <c r="M195" s="177"/>
      <c r="N195" s="178"/>
      <c r="O195" s="178"/>
      <c r="P195" s="179">
        <f>SUM(P196:P208)</f>
        <v>0</v>
      </c>
      <c r="Q195" s="178"/>
      <c r="R195" s="179">
        <f>SUM(R196:R208)</f>
        <v>0</v>
      </c>
      <c r="S195" s="178"/>
      <c r="T195" s="180">
        <f>SUM(T196:T208)</f>
        <v>0</v>
      </c>
      <c r="AR195" s="181" t="s">
        <v>79</v>
      </c>
      <c r="AT195" s="182" t="s">
        <v>71</v>
      </c>
      <c r="AU195" s="182" t="s">
        <v>85</v>
      </c>
      <c r="AY195" s="181" t="s">
        <v>525</v>
      </c>
      <c r="BK195" s="183">
        <f>SUM(BK196:BK208)</f>
        <v>0</v>
      </c>
    </row>
    <row r="196" spans="1:65" s="2" customFormat="1" ht="16.5" customHeight="1">
      <c r="A196" s="38"/>
      <c r="B196" s="39"/>
      <c r="C196" s="186" t="s">
        <v>72</v>
      </c>
      <c r="D196" s="186" t="s">
        <v>533</v>
      </c>
      <c r="E196" s="187" t="s">
        <v>7273</v>
      </c>
      <c r="F196" s="188" t="s">
        <v>7274</v>
      </c>
      <c r="G196" s="189" t="s">
        <v>2672</v>
      </c>
      <c r="H196" s="190">
        <v>2</v>
      </c>
      <c r="I196" s="191"/>
      <c r="J196" s="192">
        <f t="shared" ref="J196:J208" si="30">ROUND(I196*H196,2)</f>
        <v>0</v>
      </c>
      <c r="K196" s="188" t="s">
        <v>19</v>
      </c>
      <c r="L196" s="43"/>
      <c r="M196" s="193" t="s">
        <v>19</v>
      </c>
      <c r="N196" s="194" t="s">
        <v>44</v>
      </c>
      <c r="O196" s="68"/>
      <c r="P196" s="195">
        <f t="shared" ref="P196:P208" si="31">O196*H196</f>
        <v>0</v>
      </c>
      <c r="Q196" s="195">
        <v>0</v>
      </c>
      <c r="R196" s="195">
        <f t="shared" ref="R196:R208" si="32">Q196*H196</f>
        <v>0</v>
      </c>
      <c r="S196" s="195">
        <v>0</v>
      </c>
      <c r="T196" s="196">
        <f t="shared" ref="T196:T208" si="33">S196*H196</f>
        <v>0</v>
      </c>
      <c r="U196" s="38"/>
      <c r="V196" s="38"/>
      <c r="W196" s="38"/>
      <c r="X196" s="38"/>
      <c r="Y196" s="38"/>
      <c r="Z196" s="38"/>
      <c r="AA196" s="38"/>
      <c r="AB196" s="38"/>
      <c r="AC196" s="38"/>
      <c r="AD196" s="38"/>
      <c r="AE196" s="38"/>
      <c r="AR196" s="197" t="s">
        <v>537</v>
      </c>
      <c r="AT196" s="197" t="s">
        <v>533</v>
      </c>
      <c r="AU196" s="197" t="s">
        <v>573</v>
      </c>
      <c r="AY196" s="21" t="s">
        <v>525</v>
      </c>
      <c r="BE196" s="198">
        <f t="shared" ref="BE196:BE208" si="34">IF(N196="základní",J196,0)</f>
        <v>0</v>
      </c>
      <c r="BF196" s="198">
        <f t="shared" ref="BF196:BF208" si="35">IF(N196="snížená",J196,0)</f>
        <v>0</v>
      </c>
      <c r="BG196" s="198">
        <f t="shared" ref="BG196:BG208" si="36">IF(N196="zákl. přenesená",J196,0)</f>
        <v>0</v>
      </c>
      <c r="BH196" s="198">
        <f t="shared" ref="BH196:BH208" si="37">IF(N196="sníž. přenesená",J196,0)</f>
        <v>0</v>
      </c>
      <c r="BI196" s="198">
        <f t="shared" ref="BI196:BI208" si="38">IF(N196="nulová",J196,0)</f>
        <v>0</v>
      </c>
      <c r="BJ196" s="21" t="s">
        <v>85</v>
      </c>
      <c r="BK196" s="198">
        <f t="shared" ref="BK196:BK208" si="39">ROUND(I196*H196,2)</f>
        <v>0</v>
      </c>
      <c r="BL196" s="21" t="s">
        <v>537</v>
      </c>
      <c r="BM196" s="197" t="s">
        <v>2236</v>
      </c>
    </row>
    <row r="197" spans="1:65" s="2" customFormat="1" ht="16.5" customHeight="1">
      <c r="A197" s="38"/>
      <c r="B197" s="39"/>
      <c r="C197" s="186" t="s">
        <v>72</v>
      </c>
      <c r="D197" s="186" t="s">
        <v>533</v>
      </c>
      <c r="E197" s="187" t="s">
        <v>7275</v>
      </c>
      <c r="F197" s="188" t="s">
        <v>7276</v>
      </c>
      <c r="G197" s="189" t="s">
        <v>2672</v>
      </c>
      <c r="H197" s="190">
        <v>1</v>
      </c>
      <c r="I197" s="191"/>
      <c r="J197" s="192">
        <f t="shared" si="30"/>
        <v>0</v>
      </c>
      <c r="K197" s="188" t="s">
        <v>19</v>
      </c>
      <c r="L197" s="43"/>
      <c r="M197" s="193" t="s">
        <v>19</v>
      </c>
      <c r="N197" s="194" t="s">
        <v>44</v>
      </c>
      <c r="O197" s="68"/>
      <c r="P197" s="195">
        <f t="shared" si="31"/>
        <v>0</v>
      </c>
      <c r="Q197" s="195">
        <v>0</v>
      </c>
      <c r="R197" s="195">
        <f t="shared" si="32"/>
        <v>0</v>
      </c>
      <c r="S197" s="195">
        <v>0</v>
      </c>
      <c r="T197" s="196">
        <f t="shared" si="33"/>
        <v>0</v>
      </c>
      <c r="U197" s="38"/>
      <c r="V197" s="38"/>
      <c r="W197" s="38"/>
      <c r="X197" s="38"/>
      <c r="Y197" s="38"/>
      <c r="Z197" s="38"/>
      <c r="AA197" s="38"/>
      <c r="AB197" s="38"/>
      <c r="AC197" s="38"/>
      <c r="AD197" s="38"/>
      <c r="AE197" s="38"/>
      <c r="AR197" s="197" t="s">
        <v>537</v>
      </c>
      <c r="AT197" s="197" t="s">
        <v>533</v>
      </c>
      <c r="AU197" s="197" t="s">
        <v>573</v>
      </c>
      <c r="AY197" s="21" t="s">
        <v>525</v>
      </c>
      <c r="BE197" s="198">
        <f t="shared" si="34"/>
        <v>0</v>
      </c>
      <c r="BF197" s="198">
        <f t="shared" si="35"/>
        <v>0</v>
      </c>
      <c r="BG197" s="198">
        <f t="shared" si="36"/>
        <v>0</v>
      </c>
      <c r="BH197" s="198">
        <f t="shared" si="37"/>
        <v>0</v>
      </c>
      <c r="BI197" s="198">
        <f t="shared" si="38"/>
        <v>0</v>
      </c>
      <c r="BJ197" s="21" t="s">
        <v>85</v>
      </c>
      <c r="BK197" s="198">
        <f t="shared" si="39"/>
        <v>0</v>
      </c>
      <c r="BL197" s="21" t="s">
        <v>537</v>
      </c>
      <c r="BM197" s="197" t="s">
        <v>2249</v>
      </c>
    </row>
    <row r="198" spans="1:65" s="2" customFormat="1" ht="16.5" customHeight="1">
      <c r="A198" s="38"/>
      <c r="B198" s="39"/>
      <c r="C198" s="186" t="s">
        <v>72</v>
      </c>
      <c r="D198" s="186" t="s">
        <v>533</v>
      </c>
      <c r="E198" s="187" t="s">
        <v>7277</v>
      </c>
      <c r="F198" s="188" t="s">
        <v>7278</v>
      </c>
      <c r="G198" s="189" t="s">
        <v>2672</v>
      </c>
      <c r="H198" s="190">
        <v>1</v>
      </c>
      <c r="I198" s="191"/>
      <c r="J198" s="192">
        <f t="shared" si="30"/>
        <v>0</v>
      </c>
      <c r="K198" s="188" t="s">
        <v>19</v>
      </c>
      <c r="L198" s="43"/>
      <c r="M198" s="193" t="s">
        <v>19</v>
      </c>
      <c r="N198" s="194" t="s">
        <v>44</v>
      </c>
      <c r="O198" s="68"/>
      <c r="P198" s="195">
        <f t="shared" si="31"/>
        <v>0</v>
      </c>
      <c r="Q198" s="195">
        <v>0</v>
      </c>
      <c r="R198" s="195">
        <f t="shared" si="32"/>
        <v>0</v>
      </c>
      <c r="S198" s="195">
        <v>0</v>
      </c>
      <c r="T198" s="196">
        <f t="shared" si="33"/>
        <v>0</v>
      </c>
      <c r="U198" s="38"/>
      <c r="V198" s="38"/>
      <c r="W198" s="38"/>
      <c r="X198" s="38"/>
      <c r="Y198" s="38"/>
      <c r="Z198" s="38"/>
      <c r="AA198" s="38"/>
      <c r="AB198" s="38"/>
      <c r="AC198" s="38"/>
      <c r="AD198" s="38"/>
      <c r="AE198" s="38"/>
      <c r="AR198" s="197" t="s">
        <v>537</v>
      </c>
      <c r="AT198" s="197" t="s">
        <v>533</v>
      </c>
      <c r="AU198" s="197" t="s">
        <v>573</v>
      </c>
      <c r="AY198" s="21" t="s">
        <v>525</v>
      </c>
      <c r="BE198" s="198">
        <f t="shared" si="34"/>
        <v>0</v>
      </c>
      <c r="BF198" s="198">
        <f t="shared" si="35"/>
        <v>0</v>
      </c>
      <c r="BG198" s="198">
        <f t="shared" si="36"/>
        <v>0</v>
      </c>
      <c r="BH198" s="198">
        <f t="shared" si="37"/>
        <v>0</v>
      </c>
      <c r="BI198" s="198">
        <f t="shared" si="38"/>
        <v>0</v>
      </c>
      <c r="BJ198" s="21" t="s">
        <v>85</v>
      </c>
      <c r="BK198" s="198">
        <f t="shared" si="39"/>
        <v>0</v>
      </c>
      <c r="BL198" s="21" t="s">
        <v>537</v>
      </c>
      <c r="BM198" s="197" t="s">
        <v>2261</v>
      </c>
    </row>
    <row r="199" spans="1:65" s="2" customFormat="1" ht="16.5" customHeight="1">
      <c r="A199" s="38"/>
      <c r="B199" s="39"/>
      <c r="C199" s="186" t="s">
        <v>72</v>
      </c>
      <c r="D199" s="186" t="s">
        <v>533</v>
      </c>
      <c r="E199" s="187" t="s">
        <v>7279</v>
      </c>
      <c r="F199" s="188" t="s">
        <v>7280</v>
      </c>
      <c r="G199" s="189" t="s">
        <v>5902</v>
      </c>
      <c r="H199" s="190">
        <v>25</v>
      </c>
      <c r="I199" s="191"/>
      <c r="J199" s="192">
        <f t="shared" si="30"/>
        <v>0</v>
      </c>
      <c r="K199" s="188" t="s">
        <v>19</v>
      </c>
      <c r="L199" s="43"/>
      <c r="M199" s="193" t="s">
        <v>19</v>
      </c>
      <c r="N199" s="194" t="s">
        <v>44</v>
      </c>
      <c r="O199" s="68"/>
      <c r="P199" s="195">
        <f t="shared" si="31"/>
        <v>0</v>
      </c>
      <c r="Q199" s="195">
        <v>0</v>
      </c>
      <c r="R199" s="195">
        <f t="shared" si="32"/>
        <v>0</v>
      </c>
      <c r="S199" s="195">
        <v>0</v>
      </c>
      <c r="T199" s="196">
        <f t="shared" si="33"/>
        <v>0</v>
      </c>
      <c r="U199" s="38"/>
      <c r="V199" s="38"/>
      <c r="W199" s="38"/>
      <c r="X199" s="38"/>
      <c r="Y199" s="38"/>
      <c r="Z199" s="38"/>
      <c r="AA199" s="38"/>
      <c r="AB199" s="38"/>
      <c r="AC199" s="38"/>
      <c r="AD199" s="38"/>
      <c r="AE199" s="38"/>
      <c r="AR199" s="197" t="s">
        <v>537</v>
      </c>
      <c r="AT199" s="197" t="s">
        <v>533</v>
      </c>
      <c r="AU199" s="197" t="s">
        <v>573</v>
      </c>
      <c r="AY199" s="21" t="s">
        <v>525</v>
      </c>
      <c r="BE199" s="198">
        <f t="shared" si="34"/>
        <v>0</v>
      </c>
      <c r="BF199" s="198">
        <f t="shared" si="35"/>
        <v>0</v>
      </c>
      <c r="BG199" s="198">
        <f t="shared" si="36"/>
        <v>0</v>
      </c>
      <c r="BH199" s="198">
        <f t="shared" si="37"/>
        <v>0</v>
      </c>
      <c r="BI199" s="198">
        <f t="shared" si="38"/>
        <v>0</v>
      </c>
      <c r="BJ199" s="21" t="s">
        <v>85</v>
      </c>
      <c r="BK199" s="198">
        <f t="shared" si="39"/>
        <v>0</v>
      </c>
      <c r="BL199" s="21" t="s">
        <v>537</v>
      </c>
      <c r="BM199" s="197" t="s">
        <v>2284</v>
      </c>
    </row>
    <row r="200" spans="1:65" s="2" customFormat="1" ht="16.5" customHeight="1">
      <c r="A200" s="38"/>
      <c r="B200" s="39"/>
      <c r="C200" s="186" t="s">
        <v>72</v>
      </c>
      <c r="D200" s="186" t="s">
        <v>533</v>
      </c>
      <c r="E200" s="187" t="s">
        <v>7281</v>
      </c>
      <c r="F200" s="188" t="s">
        <v>7282</v>
      </c>
      <c r="G200" s="189" t="s">
        <v>2672</v>
      </c>
      <c r="H200" s="190">
        <v>1</v>
      </c>
      <c r="I200" s="191"/>
      <c r="J200" s="192">
        <f t="shared" si="30"/>
        <v>0</v>
      </c>
      <c r="K200" s="188" t="s">
        <v>19</v>
      </c>
      <c r="L200" s="43"/>
      <c r="M200" s="193" t="s">
        <v>19</v>
      </c>
      <c r="N200" s="194" t="s">
        <v>44</v>
      </c>
      <c r="O200" s="68"/>
      <c r="P200" s="195">
        <f t="shared" si="31"/>
        <v>0</v>
      </c>
      <c r="Q200" s="195">
        <v>0</v>
      </c>
      <c r="R200" s="195">
        <f t="shared" si="32"/>
        <v>0</v>
      </c>
      <c r="S200" s="195">
        <v>0</v>
      </c>
      <c r="T200" s="196">
        <f t="shared" si="33"/>
        <v>0</v>
      </c>
      <c r="U200" s="38"/>
      <c r="V200" s="38"/>
      <c r="W200" s="38"/>
      <c r="X200" s="38"/>
      <c r="Y200" s="38"/>
      <c r="Z200" s="38"/>
      <c r="AA200" s="38"/>
      <c r="AB200" s="38"/>
      <c r="AC200" s="38"/>
      <c r="AD200" s="38"/>
      <c r="AE200" s="38"/>
      <c r="AR200" s="197" t="s">
        <v>537</v>
      </c>
      <c r="AT200" s="197" t="s">
        <v>533</v>
      </c>
      <c r="AU200" s="197" t="s">
        <v>573</v>
      </c>
      <c r="AY200" s="21" t="s">
        <v>525</v>
      </c>
      <c r="BE200" s="198">
        <f t="shared" si="34"/>
        <v>0</v>
      </c>
      <c r="BF200" s="198">
        <f t="shared" si="35"/>
        <v>0</v>
      </c>
      <c r="BG200" s="198">
        <f t="shared" si="36"/>
        <v>0</v>
      </c>
      <c r="BH200" s="198">
        <f t="shared" si="37"/>
        <v>0</v>
      </c>
      <c r="BI200" s="198">
        <f t="shared" si="38"/>
        <v>0</v>
      </c>
      <c r="BJ200" s="21" t="s">
        <v>85</v>
      </c>
      <c r="BK200" s="198">
        <f t="shared" si="39"/>
        <v>0</v>
      </c>
      <c r="BL200" s="21" t="s">
        <v>537</v>
      </c>
      <c r="BM200" s="197" t="s">
        <v>2296</v>
      </c>
    </row>
    <row r="201" spans="1:65" s="2" customFormat="1" ht="16.5" customHeight="1">
      <c r="A201" s="38"/>
      <c r="B201" s="39"/>
      <c r="C201" s="186" t="s">
        <v>72</v>
      </c>
      <c r="D201" s="186" t="s">
        <v>533</v>
      </c>
      <c r="E201" s="187" t="s">
        <v>7283</v>
      </c>
      <c r="F201" s="188" t="s">
        <v>7284</v>
      </c>
      <c r="G201" s="189" t="s">
        <v>2672</v>
      </c>
      <c r="H201" s="190">
        <v>1</v>
      </c>
      <c r="I201" s="191"/>
      <c r="J201" s="192">
        <f t="shared" si="30"/>
        <v>0</v>
      </c>
      <c r="K201" s="188" t="s">
        <v>19</v>
      </c>
      <c r="L201" s="43"/>
      <c r="M201" s="193" t="s">
        <v>19</v>
      </c>
      <c r="N201" s="194" t="s">
        <v>44</v>
      </c>
      <c r="O201" s="68"/>
      <c r="P201" s="195">
        <f t="shared" si="31"/>
        <v>0</v>
      </c>
      <c r="Q201" s="195">
        <v>0</v>
      </c>
      <c r="R201" s="195">
        <f t="shared" si="32"/>
        <v>0</v>
      </c>
      <c r="S201" s="195">
        <v>0</v>
      </c>
      <c r="T201" s="196">
        <f t="shared" si="33"/>
        <v>0</v>
      </c>
      <c r="U201" s="38"/>
      <c r="V201" s="38"/>
      <c r="W201" s="38"/>
      <c r="X201" s="38"/>
      <c r="Y201" s="38"/>
      <c r="Z201" s="38"/>
      <c r="AA201" s="38"/>
      <c r="AB201" s="38"/>
      <c r="AC201" s="38"/>
      <c r="AD201" s="38"/>
      <c r="AE201" s="38"/>
      <c r="AR201" s="197" t="s">
        <v>537</v>
      </c>
      <c r="AT201" s="197" t="s">
        <v>533</v>
      </c>
      <c r="AU201" s="197" t="s">
        <v>573</v>
      </c>
      <c r="AY201" s="21" t="s">
        <v>525</v>
      </c>
      <c r="BE201" s="198">
        <f t="shared" si="34"/>
        <v>0</v>
      </c>
      <c r="BF201" s="198">
        <f t="shared" si="35"/>
        <v>0</v>
      </c>
      <c r="BG201" s="198">
        <f t="shared" si="36"/>
        <v>0</v>
      </c>
      <c r="BH201" s="198">
        <f t="shared" si="37"/>
        <v>0</v>
      </c>
      <c r="BI201" s="198">
        <f t="shared" si="38"/>
        <v>0</v>
      </c>
      <c r="BJ201" s="21" t="s">
        <v>85</v>
      </c>
      <c r="BK201" s="198">
        <f t="shared" si="39"/>
        <v>0</v>
      </c>
      <c r="BL201" s="21" t="s">
        <v>537</v>
      </c>
      <c r="BM201" s="197" t="s">
        <v>2321</v>
      </c>
    </row>
    <row r="202" spans="1:65" s="2" customFormat="1" ht="16.5" customHeight="1">
      <c r="A202" s="38"/>
      <c r="B202" s="39"/>
      <c r="C202" s="186" t="s">
        <v>72</v>
      </c>
      <c r="D202" s="186" t="s">
        <v>533</v>
      </c>
      <c r="E202" s="187" t="s">
        <v>7285</v>
      </c>
      <c r="F202" s="188" t="s">
        <v>7286</v>
      </c>
      <c r="G202" s="189" t="s">
        <v>2672</v>
      </c>
      <c r="H202" s="190">
        <v>1</v>
      </c>
      <c r="I202" s="191"/>
      <c r="J202" s="192">
        <f t="shared" si="30"/>
        <v>0</v>
      </c>
      <c r="K202" s="188" t="s">
        <v>19</v>
      </c>
      <c r="L202" s="43"/>
      <c r="M202" s="193" t="s">
        <v>19</v>
      </c>
      <c r="N202" s="194" t="s">
        <v>44</v>
      </c>
      <c r="O202" s="68"/>
      <c r="P202" s="195">
        <f t="shared" si="31"/>
        <v>0</v>
      </c>
      <c r="Q202" s="195">
        <v>0</v>
      </c>
      <c r="R202" s="195">
        <f t="shared" si="32"/>
        <v>0</v>
      </c>
      <c r="S202" s="195">
        <v>0</v>
      </c>
      <c r="T202" s="196">
        <f t="shared" si="33"/>
        <v>0</v>
      </c>
      <c r="U202" s="38"/>
      <c r="V202" s="38"/>
      <c r="W202" s="38"/>
      <c r="X202" s="38"/>
      <c r="Y202" s="38"/>
      <c r="Z202" s="38"/>
      <c r="AA202" s="38"/>
      <c r="AB202" s="38"/>
      <c r="AC202" s="38"/>
      <c r="AD202" s="38"/>
      <c r="AE202" s="38"/>
      <c r="AR202" s="197" t="s">
        <v>537</v>
      </c>
      <c r="AT202" s="197" t="s">
        <v>533</v>
      </c>
      <c r="AU202" s="197" t="s">
        <v>573</v>
      </c>
      <c r="AY202" s="21" t="s">
        <v>525</v>
      </c>
      <c r="BE202" s="198">
        <f t="shared" si="34"/>
        <v>0</v>
      </c>
      <c r="BF202" s="198">
        <f t="shared" si="35"/>
        <v>0</v>
      </c>
      <c r="BG202" s="198">
        <f t="shared" si="36"/>
        <v>0</v>
      </c>
      <c r="BH202" s="198">
        <f t="shared" si="37"/>
        <v>0</v>
      </c>
      <c r="BI202" s="198">
        <f t="shared" si="38"/>
        <v>0</v>
      </c>
      <c r="BJ202" s="21" t="s">
        <v>85</v>
      </c>
      <c r="BK202" s="198">
        <f t="shared" si="39"/>
        <v>0</v>
      </c>
      <c r="BL202" s="21" t="s">
        <v>537</v>
      </c>
      <c r="BM202" s="197" t="s">
        <v>2363</v>
      </c>
    </row>
    <row r="203" spans="1:65" s="2" customFormat="1" ht="16.5" customHeight="1">
      <c r="A203" s="38"/>
      <c r="B203" s="39"/>
      <c r="C203" s="186" t="s">
        <v>72</v>
      </c>
      <c r="D203" s="186" t="s">
        <v>533</v>
      </c>
      <c r="E203" s="187" t="s">
        <v>7287</v>
      </c>
      <c r="F203" s="188" t="s">
        <v>7288</v>
      </c>
      <c r="G203" s="189" t="s">
        <v>5902</v>
      </c>
      <c r="H203" s="190">
        <v>10</v>
      </c>
      <c r="I203" s="191"/>
      <c r="J203" s="192">
        <f t="shared" si="30"/>
        <v>0</v>
      </c>
      <c r="K203" s="188" t="s">
        <v>19</v>
      </c>
      <c r="L203" s="43"/>
      <c r="M203" s="193" t="s">
        <v>19</v>
      </c>
      <c r="N203" s="194" t="s">
        <v>44</v>
      </c>
      <c r="O203" s="68"/>
      <c r="P203" s="195">
        <f t="shared" si="31"/>
        <v>0</v>
      </c>
      <c r="Q203" s="195">
        <v>0</v>
      </c>
      <c r="R203" s="195">
        <f t="shared" si="32"/>
        <v>0</v>
      </c>
      <c r="S203" s="195">
        <v>0</v>
      </c>
      <c r="T203" s="196">
        <f t="shared" si="33"/>
        <v>0</v>
      </c>
      <c r="U203" s="38"/>
      <c r="V203" s="38"/>
      <c r="W203" s="38"/>
      <c r="X203" s="38"/>
      <c r="Y203" s="38"/>
      <c r="Z203" s="38"/>
      <c r="AA203" s="38"/>
      <c r="AB203" s="38"/>
      <c r="AC203" s="38"/>
      <c r="AD203" s="38"/>
      <c r="AE203" s="38"/>
      <c r="AR203" s="197" t="s">
        <v>537</v>
      </c>
      <c r="AT203" s="197" t="s">
        <v>533</v>
      </c>
      <c r="AU203" s="197" t="s">
        <v>573</v>
      </c>
      <c r="AY203" s="21" t="s">
        <v>525</v>
      </c>
      <c r="BE203" s="198">
        <f t="shared" si="34"/>
        <v>0</v>
      </c>
      <c r="BF203" s="198">
        <f t="shared" si="35"/>
        <v>0</v>
      </c>
      <c r="BG203" s="198">
        <f t="shared" si="36"/>
        <v>0</v>
      </c>
      <c r="BH203" s="198">
        <f t="shared" si="37"/>
        <v>0</v>
      </c>
      <c r="BI203" s="198">
        <f t="shared" si="38"/>
        <v>0</v>
      </c>
      <c r="BJ203" s="21" t="s">
        <v>85</v>
      </c>
      <c r="BK203" s="198">
        <f t="shared" si="39"/>
        <v>0</v>
      </c>
      <c r="BL203" s="21" t="s">
        <v>537</v>
      </c>
      <c r="BM203" s="197" t="s">
        <v>2376</v>
      </c>
    </row>
    <row r="204" spans="1:65" s="2" customFormat="1" ht="16.5" customHeight="1">
      <c r="A204" s="38"/>
      <c r="B204" s="39"/>
      <c r="C204" s="186" t="s">
        <v>72</v>
      </c>
      <c r="D204" s="186" t="s">
        <v>533</v>
      </c>
      <c r="E204" s="187" t="s">
        <v>7289</v>
      </c>
      <c r="F204" s="188" t="s">
        <v>7290</v>
      </c>
      <c r="G204" s="189" t="s">
        <v>5902</v>
      </c>
      <c r="H204" s="190">
        <v>100</v>
      </c>
      <c r="I204" s="191"/>
      <c r="J204" s="192">
        <f t="shared" si="30"/>
        <v>0</v>
      </c>
      <c r="K204" s="188" t="s">
        <v>19</v>
      </c>
      <c r="L204" s="43"/>
      <c r="M204" s="193" t="s">
        <v>19</v>
      </c>
      <c r="N204" s="194" t="s">
        <v>44</v>
      </c>
      <c r="O204" s="68"/>
      <c r="P204" s="195">
        <f t="shared" si="31"/>
        <v>0</v>
      </c>
      <c r="Q204" s="195">
        <v>0</v>
      </c>
      <c r="R204" s="195">
        <f t="shared" si="32"/>
        <v>0</v>
      </c>
      <c r="S204" s="195">
        <v>0</v>
      </c>
      <c r="T204" s="196">
        <f t="shared" si="33"/>
        <v>0</v>
      </c>
      <c r="U204" s="38"/>
      <c r="V204" s="38"/>
      <c r="W204" s="38"/>
      <c r="X204" s="38"/>
      <c r="Y204" s="38"/>
      <c r="Z204" s="38"/>
      <c r="AA204" s="38"/>
      <c r="AB204" s="38"/>
      <c r="AC204" s="38"/>
      <c r="AD204" s="38"/>
      <c r="AE204" s="38"/>
      <c r="AR204" s="197" t="s">
        <v>537</v>
      </c>
      <c r="AT204" s="197" t="s">
        <v>533</v>
      </c>
      <c r="AU204" s="197" t="s">
        <v>573</v>
      </c>
      <c r="AY204" s="21" t="s">
        <v>525</v>
      </c>
      <c r="BE204" s="198">
        <f t="shared" si="34"/>
        <v>0</v>
      </c>
      <c r="BF204" s="198">
        <f t="shared" si="35"/>
        <v>0</v>
      </c>
      <c r="BG204" s="198">
        <f t="shared" si="36"/>
        <v>0</v>
      </c>
      <c r="BH204" s="198">
        <f t="shared" si="37"/>
        <v>0</v>
      </c>
      <c r="BI204" s="198">
        <f t="shared" si="38"/>
        <v>0</v>
      </c>
      <c r="BJ204" s="21" t="s">
        <v>85</v>
      </c>
      <c r="BK204" s="198">
        <f t="shared" si="39"/>
        <v>0</v>
      </c>
      <c r="BL204" s="21" t="s">
        <v>537</v>
      </c>
      <c r="BM204" s="197" t="s">
        <v>2429</v>
      </c>
    </row>
    <row r="205" spans="1:65" s="2" customFormat="1" ht="16.5" customHeight="1">
      <c r="A205" s="38"/>
      <c r="B205" s="39"/>
      <c r="C205" s="186" t="s">
        <v>72</v>
      </c>
      <c r="D205" s="186" t="s">
        <v>533</v>
      </c>
      <c r="E205" s="187" t="s">
        <v>7291</v>
      </c>
      <c r="F205" s="188" t="s">
        <v>7292</v>
      </c>
      <c r="G205" s="189" t="s">
        <v>2672</v>
      </c>
      <c r="H205" s="190">
        <v>1</v>
      </c>
      <c r="I205" s="191"/>
      <c r="J205" s="192">
        <f t="shared" si="30"/>
        <v>0</v>
      </c>
      <c r="K205" s="188" t="s">
        <v>19</v>
      </c>
      <c r="L205" s="43"/>
      <c r="M205" s="193" t="s">
        <v>19</v>
      </c>
      <c r="N205" s="194" t="s">
        <v>44</v>
      </c>
      <c r="O205" s="68"/>
      <c r="P205" s="195">
        <f t="shared" si="31"/>
        <v>0</v>
      </c>
      <c r="Q205" s="195">
        <v>0</v>
      </c>
      <c r="R205" s="195">
        <f t="shared" si="32"/>
        <v>0</v>
      </c>
      <c r="S205" s="195">
        <v>0</v>
      </c>
      <c r="T205" s="196">
        <f t="shared" si="33"/>
        <v>0</v>
      </c>
      <c r="U205" s="38"/>
      <c r="V205" s="38"/>
      <c r="W205" s="38"/>
      <c r="X205" s="38"/>
      <c r="Y205" s="38"/>
      <c r="Z205" s="38"/>
      <c r="AA205" s="38"/>
      <c r="AB205" s="38"/>
      <c r="AC205" s="38"/>
      <c r="AD205" s="38"/>
      <c r="AE205" s="38"/>
      <c r="AR205" s="197" t="s">
        <v>537</v>
      </c>
      <c r="AT205" s="197" t="s">
        <v>533</v>
      </c>
      <c r="AU205" s="197" t="s">
        <v>573</v>
      </c>
      <c r="AY205" s="21" t="s">
        <v>525</v>
      </c>
      <c r="BE205" s="198">
        <f t="shared" si="34"/>
        <v>0</v>
      </c>
      <c r="BF205" s="198">
        <f t="shared" si="35"/>
        <v>0</v>
      </c>
      <c r="BG205" s="198">
        <f t="shared" si="36"/>
        <v>0</v>
      </c>
      <c r="BH205" s="198">
        <f t="shared" si="37"/>
        <v>0</v>
      </c>
      <c r="BI205" s="198">
        <f t="shared" si="38"/>
        <v>0</v>
      </c>
      <c r="BJ205" s="21" t="s">
        <v>85</v>
      </c>
      <c r="BK205" s="198">
        <f t="shared" si="39"/>
        <v>0</v>
      </c>
      <c r="BL205" s="21" t="s">
        <v>537</v>
      </c>
      <c r="BM205" s="197" t="s">
        <v>2441</v>
      </c>
    </row>
    <row r="206" spans="1:65" s="2" customFormat="1" ht="21.75" customHeight="1">
      <c r="A206" s="38"/>
      <c r="B206" s="39"/>
      <c r="C206" s="186" t="s">
        <v>72</v>
      </c>
      <c r="D206" s="186" t="s">
        <v>533</v>
      </c>
      <c r="E206" s="187" t="s">
        <v>7293</v>
      </c>
      <c r="F206" s="188" t="s">
        <v>7294</v>
      </c>
      <c r="G206" s="189" t="s">
        <v>5219</v>
      </c>
      <c r="H206" s="190">
        <v>1</v>
      </c>
      <c r="I206" s="191"/>
      <c r="J206" s="192">
        <f t="shared" si="30"/>
        <v>0</v>
      </c>
      <c r="K206" s="188" t="s">
        <v>19</v>
      </c>
      <c r="L206" s="43"/>
      <c r="M206" s="193" t="s">
        <v>19</v>
      </c>
      <c r="N206" s="194" t="s">
        <v>44</v>
      </c>
      <c r="O206" s="68"/>
      <c r="P206" s="195">
        <f t="shared" si="31"/>
        <v>0</v>
      </c>
      <c r="Q206" s="195">
        <v>0</v>
      </c>
      <c r="R206" s="195">
        <f t="shared" si="32"/>
        <v>0</v>
      </c>
      <c r="S206" s="195">
        <v>0</v>
      </c>
      <c r="T206" s="196">
        <f t="shared" si="33"/>
        <v>0</v>
      </c>
      <c r="U206" s="38"/>
      <c r="V206" s="38"/>
      <c r="W206" s="38"/>
      <c r="X206" s="38"/>
      <c r="Y206" s="38"/>
      <c r="Z206" s="38"/>
      <c r="AA206" s="38"/>
      <c r="AB206" s="38"/>
      <c r="AC206" s="38"/>
      <c r="AD206" s="38"/>
      <c r="AE206" s="38"/>
      <c r="AR206" s="197" t="s">
        <v>537</v>
      </c>
      <c r="AT206" s="197" t="s">
        <v>533</v>
      </c>
      <c r="AU206" s="197" t="s">
        <v>573</v>
      </c>
      <c r="AY206" s="21" t="s">
        <v>525</v>
      </c>
      <c r="BE206" s="198">
        <f t="shared" si="34"/>
        <v>0</v>
      </c>
      <c r="BF206" s="198">
        <f t="shared" si="35"/>
        <v>0</v>
      </c>
      <c r="BG206" s="198">
        <f t="shared" si="36"/>
        <v>0</v>
      </c>
      <c r="BH206" s="198">
        <f t="shared" si="37"/>
        <v>0</v>
      </c>
      <c r="BI206" s="198">
        <f t="shared" si="38"/>
        <v>0</v>
      </c>
      <c r="BJ206" s="21" t="s">
        <v>85</v>
      </c>
      <c r="BK206" s="198">
        <f t="shared" si="39"/>
        <v>0</v>
      </c>
      <c r="BL206" s="21" t="s">
        <v>537</v>
      </c>
      <c r="BM206" s="197" t="s">
        <v>2464</v>
      </c>
    </row>
    <row r="207" spans="1:65" s="2" customFormat="1" ht="21.75" customHeight="1">
      <c r="A207" s="38"/>
      <c r="B207" s="39"/>
      <c r="C207" s="186" t="s">
        <v>72</v>
      </c>
      <c r="D207" s="186" t="s">
        <v>533</v>
      </c>
      <c r="E207" s="187" t="s">
        <v>7295</v>
      </c>
      <c r="F207" s="188" t="s">
        <v>7296</v>
      </c>
      <c r="G207" s="189" t="s">
        <v>2672</v>
      </c>
      <c r="H207" s="190">
        <v>1</v>
      </c>
      <c r="I207" s="191"/>
      <c r="J207" s="192">
        <f t="shared" si="30"/>
        <v>0</v>
      </c>
      <c r="K207" s="188" t="s">
        <v>19</v>
      </c>
      <c r="L207" s="43"/>
      <c r="M207" s="193" t="s">
        <v>19</v>
      </c>
      <c r="N207" s="194" t="s">
        <v>44</v>
      </c>
      <c r="O207" s="68"/>
      <c r="P207" s="195">
        <f t="shared" si="31"/>
        <v>0</v>
      </c>
      <c r="Q207" s="195">
        <v>0</v>
      </c>
      <c r="R207" s="195">
        <f t="shared" si="32"/>
        <v>0</v>
      </c>
      <c r="S207" s="195">
        <v>0</v>
      </c>
      <c r="T207" s="196">
        <f t="shared" si="33"/>
        <v>0</v>
      </c>
      <c r="U207" s="38"/>
      <c r="V207" s="38"/>
      <c r="W207" s="38"/>
      <c r="X207" s="38"/>
      <c r="Y207" s="38"/>
      <c r="Z207" s="38"/>
      <c r="AA207" s="38"/>
      <c r="AB207" s="38"/>
      <c r="AC207" s="38"/>
      <c r="AD207" s="38"/>
      <c r="AE207" s="38"/>
      <c r="AR207" s="197" t="s">
        <v>537</v>
      </c>
      <c r="AT207" s="197" t="s">
        <v>533</v>
      </c>
      <c r="AU207" s="197" t="s">
        <v>573</v>
      </c>
      <c r="AY207" s="21" t="s">
        <v>525</v>
      </c>
      <c r="BE207" s="198">
        <f t="shared" si="34"/>
        <v>0</v>
      </c>
      <c r="BF207" s="198">
        <f t="shared" si="35"/>
        <v>0</v>
      </c>
      <c r="BG207" s="198">
        <f t="shared" si="36"/>
        <v>0</v>
      </c>
      <c r="BH207" s="198">
        <f t="shared" si="37"/>
        <v>0</v>
      </c>
      <c r="BI207" s="198">
        <f t="shared" si="38"/>
        <v>0</v>
      </c>
      <c r="BJ207" s="21" t="s">
        <v>85</v>
      </c>
      <c r="BK207" s="198">
        <f t="shared" si="39"/>
        <v>0</v>
      </c>
      <c r="BL207" s="21" t="s">
        <v>537</v>
      </c>
      <c r="BM207" s="197" t="s">
        <v>2477</v>
      </c>
    </row>
    <row r="208" spans="1:65" s="2" customFormat="1" ht="36">
      <c r="A208" s="38"/>
      <c r="B208" s="39"/>
      <c r="C208" s="186" t="s">
        <v>72</v>
      </c>
      <c r="D208" s="186" t="s">
        <v>533</v>
      </c>
      <c r="E208" s="187" t="s">
        <v>7297</v>
      </c>
      <c r="F208" s="188" t="s">
        <v>9043</v>
      </c>
      <c r="G208" s="189" t="s">
        <v>2672</v>
      </c>
      <c r="H208" s="190">
        <v>1</v>
      </c>
      <c r="I208" s="191"/>
      <c r="J208" s="192">
        <f t="shared" si="30"/>
        <v>0</v>
      </c>
      <c r="K208" s="188" t="s">
        <v>19</v>
      </c>
      <c r="L208" s="43"/>
      <c r="M208" s="276" t="s">
        <v>19</v>
      </c>
      <c r="N208" s="277" t="s">
        <v>44</v>
      </c>
      <c r="O208" s="261"/>
      <c r="P208" s="278">
        <f t="shared" si="31"/>
        <v>0</v>
      </c>
      <c r="Q208" s="278">
        <v>0</v>
      </c>
      <c r="R208" s="278">
        <f t="shared" si="32"/>
        <v>0</v>
      </c>
      <c r="S208" s="278">
        <v>0</v>
      </c>
      <c r="T208" s="279">
        <f t="shared" si="33"/>
        <v>0</v>
      </c>
      <c r="U208" s="38"/>
      <c r="V208" s="38"/>
      <c r="W208" s="38"/>
      <c r="X208" s="38"/>
      <c r="Y208" s="38"/>
      <c r="Z208" s="38"/>
      <c r="AA208" s="38"/>
      <c r="AB208" s="38"/>
      <c r="AC208" s="38"/>
      <c r="AD208" s="38"/>
      <c r="AE208" s="38"/>
      <c r="AR208" s="197" t="s">
        <v>537</v>
      </c>
      <c r="AT208" s="197" t="s">
        <v>533</v>
      </c>
      <c r="AU208" s="197" t="s">
        <v>573</v>
      </c>
      <c r="AY208" s="21" t="s">
        <v>525</v>
      </c>
      <c r="BE208" s="198">
        <f t="shared" si="34"/>
        <v>0</v>
      </c>
      <c r="BF208" s="198">
        <f t="shared" si="35"/>
        <v>0</v>
      </c>
      <c r="BG208" s="198">
        <f t="shared" si="36"/>
        <v>0</v>
      </c>
      <c r="BH208" s="198">
        <f t="shared" si="37"/>
        <v>0</v>
      </c>
      <c r="BI208" s="198">
        <f t="shared" si="38"/>
        <v>0</v>
      </c>
      <c r="BJ208" s="21" t="s">
        <v>85</v>
      </c>
      <c r="BK208" s="198">
        <f t="shared" si="39"/>
        <v>0</v>
      </c>
      <c r="BL208" s="21" t="s">
        <v>537</v>
      </c>
      <c r="BM208" s="197" t="s">
        <v>2495</v>
      </c>
    </row>
    <row r="209" spans="1:31" s="2" customFormat="1" ht="6.95" customHeight="1">
      <c r="A209" s="38"/>
      <c r="B209" s="51"/>
      <c r="C209" s="52"/>
      <c r="D209" s="52"/>
      <c r="E209" s="52"/>
      <c r="F209" s="52"/>
      <c r="G209" s="52"/>
      <c r="H209" s="52"/>
      <c r="I209" s="52"/>
      <c r="J209" s="52"/>
      <c r="K209" s="52"/>
      <c r="L209" s="43"/>
      <c r="M209" s="38"/>
      <c r="O209" s="38"/>
      <c r="P209" s="38"/>
      <c r="Q209" s="38"/>
      <c r="R209" s="38"/>
      <c r="S209" s="38"/>
      <c r="T209" s="38"/>
      <c r="U209" s="38"/>
      <c r="V209" s="38"/>
      <c r="W209" s="38"/>
      <c r="X209" s="38"/>
      <c r="Y209" s="38"/>
      <c r="Z209" s="38"/>
      <c r="AA209" s="38"/>
      <c r="AB209" s="38"/>
      <c r="AC209" s="38"/>
      <c r="AD209" s="38"/>
      <c r="AE209" s="38"/>
    </row>
  </sheetData>
  <sheetProtection password="CC3F" sheet="1" objects="1" scenarios="1" formatColumns="0" formatRows="0" autoFilter="0"/>
  <autoFilter ref="C104:K208"/>
  <mergeCells count="12">
    <mergeCell ref="E97:H97"/>
    <mergeCell ref="L2:V2"/>
    <mergeCell ref="E50:H50"/>
    <mergeCell ref="E52:H52"/>
    <mergeCell ref="E54:H54"/>
    <mergeCell ref="E93:H93"/>
    <mergeCell ref="E95:H9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113</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7298</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83.25" customHeight="1">
      <c r="A29" s="120"/>
      <c r="B29" s="121"/>
      <c r="C29" s="120"/>
      <c r="D29" s="120"/>
      <c r="E29" s="432" t="s">
        <v>7299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ROUND(J92,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ROUND((SUM(BE92:BE146)),  2)</f>
        <v>0</v>
      </c>
      <c r="G35" s="38"/>
      <c r="H35" s="38"/>
      <c r="I35" s="130">
        <v>0.21</v>
      </c>
      <c r="J35" s="129">
        <f>ROUND(((SUM(BE92:BE146))*I35),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ROUND((SUM(BF92:BF146)),  2)</f>
        <v>0</v>
      </c>
      <c r="G36" s="38"/>
      <c r="H36" s="38"/>
      <c r="I36" s="130">
        <v>0.12</v>
      </c>
      <c r="J36" s="129">
        <f>ROUND(((SUM(BF92:BF146))*I36),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ROUND((SUM(BG92:BG146)),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ROUND((SUM(BH92:BH146)),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ROUND((SUM(BI92:BI146)),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SO 01.10 - Technologie stravování</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J92</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7300</v>
      </c>
      <c r="E64" s="149"/>
      <c r="F64" s="149"/>
      <c r="G64" s="149"/>
      <c r="H64" s="149"/>
      <c r="I64" s="149"/>
      <c r="J64" s="150">
        <f>J93</f>
        <v>0</v>
      </c>
      <c r="K64" s="147"/>
      <c r="L64" s="151"/>
    </row>
    <row r="65" spans="1:31" s="10" customFormat="1" ht="19.899999999999999" customHeight="1">
      <c r="B65" s="153"/>
      <c r="C65" s="101"/>
      <c r="D65" s="154" t="s">
        <v>7301</v>
      </c>
      <c r="E65" s="155"/>
      <c r="F65" s="155"/>
      <c r="G65" s="155"/>
      <c r="H65" s="155"/>
      <c r="I65" s="155"/>
      <c r="J65" s="156">
        <f>J94</f>
        <v>0</v>
      </c>
      <c r="K65" s="101"/>
      <c r="L65" s="157"/>
    </row>
    <row r="66" spans="1:31" s="10" customFormat="1" ht="19.899999999999999" customHeight="1">
      <c r="B66" s="153"/>
      <c r="C66" s="101"/>
      <c r="D66" s="154" t="s">
        <v>7302</v>
      </c>
      <c r="E66" s="155"/>
      <c r="F66" s="155"/>
      <c r="G66" s="155"/>
      <c r="H66" s="155"/>
      <c r="I66" s="155"/>
      <c r="J66" s="156">
        <f>J114</f>
        <v>0</v>
      </c>
      <c r="K66" s="101"/>
      <c r="L66" s="157"/>
    </row>
    <row r="67" spans="1:31" s="10" customFormat="1" ht="19.899999999999999" customHeight="1">
      <c r="B67" s="153"/>
      <c r="C67" s="101"/>
      <c r="D67" s="154" t="s">
        <v>7303</v>
      </c>
      <c r="E67" s="155"/>
      <c r="F67" s="155"/>
      <c r="G67" s="155"/>
      <c r="H67" s="155"/>
      <c r="I67" s="155"/>
      <c r="J67" s="156">
        <f>J119</f>
        <v>0</v>
      </c>
      <c r="K67" s="101"/>
      <c r="L67" s="157"/>
    </row>
    <row r="68" spans="1:31" s="10" customFormat="1" ht="19.899999999999999" customHeight="1">
      <c r="B68" s="153"/>
      <c r="C68" s="101"/>
      <c r="D68" s="154" t="s">
        <v>7304</v>
      </c>
      <c r="E68" s="155"/>
      <c r="F68" s="155"/>
      <c r="G68" s="155"/>
      <c r="H68" s="155"/>
      <c r="I68" s="155"/>
      <c r="J68" s="156">
        <f>J134</f>
        <v>0</v>
      </c>
      <c r="K68" s="101"/>
      <c r="L68" s="157"/>
    </row>
    <row r="69" spans="1:31" s="10" customFormat="1" ht="19.899999999999999" customHeight="1">
      <c r="B69" s="153"/>
      <c r="C69" s="101"/>
      <c r="D69" s="154" t="s">
        <v>7305</v>
      </c>
      <c r="E69" s="155"/>
      <c r="F69" s="155"/>
      <c r="G69" s="155"/>
      <c r="H69" s="155"/>
      <c r="I69" s="155"/>
      <c r="J69" s="156">
        <f>J138</f>
        <v>0</v>
      </c>
      <c r="K69" s="101"/>
      <c r="L69" s="157"/>
    </row>
    <row r="70" spans="1:31" s="10" customFormat="1" ht="19.899999999999999" customHeight="1">
      <c r="B70" s="153"/>
      <c r="C70" s="101"/>
      <c r="D70" s="154" t="s">
        <v>7306</v>
      </c>
      <c r="E70" s="155"/>
      <c r="F70" s="155"/>
      <c r="G70" s="155"/>
      <c r="H70" s="155"/>
      <c r="I70" s="155"/>
      <c r="J70" s="156">
        <f>J145</f>
        <v>0</v>
      </c>
      <c r="K70" s="101"/>
      <c r="L70" s="157"/>
    </row>
    <row r="71" spans="1:31" s="2" customFormat="1" ht="21.75" customHeight="1">
      <c r="A71" s="38"/>
      <c r="B71" s="39"/>
      <c r="C71" s="40"/>
      <c r="D71" s="40"/>
      <c r="E71" s="40"/>
      <c r="F71" s="40"/>
      <c r="G71" s="40"/>
      <c r="H71" s="40"/>
      <c r="I71" s="40"/>
      <c r="J71" s="40"/>
      <c r="K71" s="40"/>
      <c r="L71" s="118"/>
      <c r="S71" s="38"/>
      <c r="T71" s="38"/>
      <c r="U71" s="38"/>
      <c r="V71" s="38"/>
      <c r="W71" s="38"/>
      <c r="X71" s="38"/>
      <c r="Y71" s="38"/>
      <c r="Z71" s="38"/>
      <c r="AA71" s="38"/>
      <c r="AB71" s="38"/>
      <c r="AC71" s="38"/>
      <c r="AD71" s="38"/>
      <c r="AE71" s="38"/>
    </row>
    <row r="72" spans="1:31" s="2" customFormat="1" ht="6.95" customHeight="1">
      <c r="A72" s="38"/>
      <c r="B72" s="51"/>
      <c r="C72" s="52"/>
      <c r="D72" s="52"/>
      <c r="E72" s="52"/>
      <c r="F72" s="52"/>
      <c r="G72" s="52"/>
      <c r="H72" s="52"/>
      <c r="I72" s="52"/>
      <c r="J72" s="52"/>
      <c r="K72" s="52"/>
      <c r="L72" s="118"/>
      <c r="S72" s="38"/>
      <c r="T72" s="38"/>
      <c r="U72" s="38"/>
      <c r="V72" s="38"/>
      <c r="W72" s="38"/>
      <c r="X72" s="38"/>
      <c r="Y72" s="38"/>
      <c r="Z72" s="38"/>
      <c r="AA72" s="38"/>
      <c r="AB72" s="38"/>
      <c r="AC72" s="38"/>
      <c r="AD72" s="38"/>
      <c r="AE72" s="38"/>
    </row>
    <row r="76" spans="1:31" s="2" customFormat="1" ht="6.95" customHeight="1">
      <c r="A76" s="38"/>
      <c r="B76" s="53"/>
      <c r="C76" s="54"/>
      <c r="D76" s="54"/>
      <c r="E76" s="54"/>
      <c r="F76" s="54"/>
      <c r="G76" s="54"/>
      <c r="H76" s="54"/>
      <c r="I76" s="54"/>
      <c r="J76" s="54"/>
      <c r="K76" s="54"/>
      <c r="L76" s="118"/>
      <c r="S76" s="38"/>
      <c r="T76" s="38"/>
      <c r="U76" s="38"/>
      <c r="V76" s="38"/>
      <c r="W76" s="38"/>
      <c r="X76" s="38"/>
      <c r="Y76" s="38"/>
      <c r="Z76" s="38"/>
      <c r="AA76" s="38"/>
      <c r="AB76" s="38"/>
      <c r="AC76" s="38"/>
      <c r="AD76" s="38"/>
      <c r="AE76" s="38"/>
    </row>
    <row r="77" spans="1:31" s="2" customFormat="1" ht="24.95" customHeight="1">
      <c r="A77" s="38"/>
      <c r="B77" s="39"/>
      <c r="C77" s="27" t="s">
        <v>462</v>
      </c>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12" customHeight="1">
      <c r="A79" s="38"/>
      <c r="B79" s="39"/>
      <c r="C79" s="33" t="s">
        <v>16</v>
      </c>
      <c r="D79" s="40"/>
      <c r="E79" s="40"/>
      <c r="F79" s="40"/>
      <c r="G79" s="40"/>
      <c r="H79" s="40"/>
      <c r="I79" s="40"/>
      <c r="J79" s="40"/>
      <c r="K79" s="40"/>
      <c r="L79" s="118"/>
      <c r="S79" s="38"/>
      <c r="T79" s="38"/>
      <c r="U79" s="38"/>
      <c r="V79" s="38"/>
      <c r="W79" s="38"/>
      <c r="X79" s="38"/>
      <c r="Y79" s="38"/>
      <c r="Z79" s="38"/>
      <c r="AA79" s="38"/>
      <c r="AB79" s="38"/>
      <c r="AC79" s="38"/>
      <c r="AD79" s="38"/>
      <c r="AE79" s="38"/>
    </row>
    <row r="80" spans="1:31" s="2" customFormat="1" ht="26.25" customHeight="1">
      <c r="A80" s="38"/>
      <c r="B80" s="39"/>
      <c r="C80" s="40"/>
      <c r="D80" s="40"/>
      <c r="E80" s="433" t="str">
        <f>E7</f>
        <v>Novostavba objektu Domova se zvláštním režimem, ulice Benešova, Domažlice</v>
      </c>
      <c r="F80" s="434"/>
      <c r="G80" s="434"/>
      <c r="H80" s="434"/>
      <c r="I80" s="40"/>
      <c r="J80" s="40"/>
      <c r="K80" s="40"/>
      <c r="L80" s="118"/>
      <c r="S80" s="38"/>
      <c r="T80" s="38"/>
      <c r="U80" s="38"/>
      <c r="V80" s="38"/>
      <c r="W80" s="38"/>
      <c r="X80" s="38"/>
      <c r="Y80" s="38"/>
      <c r="Z80" s="38"/>
      <c r="AA80" s="38"/>
      <c r="AB80" s="38"/>
      <c r="AC80" s="38"/>
      <c r="AD80" s="38"/>
      <c r="AE80" s="38"/>
    </row>
    <row r="81" spans="1:65" s="1" customFormat="1" ht="12" customHeight="1">
      <c r="B81" s="25"/>
      <c r="C81" s="33" t="s">
        <v>147</v>
      </c>
      <c r="D81" s="26"/>
      <c r="E81" s="26"/>
      <c r="F81" s="26"/>
      <c r="G81" s="26"/>
      <c r="H81" s="26"/>
      <c r="I81" s="26"/>
      <c r="J81" s="26"/>
      <c r="K81" s="26"/>
      <c r="L81" s="24"/>
    </row>
    <row r="82" spans="1:65" s="2" customFormat="1" ht="16.5" customHeight="1">
      <c r="A82" s="38"/>
      <c r="B82" s="39"/>
      <c r="C82" s="40"/>
      <c r="D82" s="40"/>
      <c r="E82" s="433" t="s">
        <v>151</v>
      </c>
      <c r="F82" s="435"/>
      <c r="G82" s="435"/>
      <c r="H82" s="435"/>
      <c r="I82" s="40"/>
      <c r="J82" s="40"/>
      <c r="K82" s="40"/>
      <c r="L82" s="118"/>
      <c r="S82" s="38"/>
      <c r="T82" s="38"/>
      <c r="U82" s="38"/>
      <c r="V82" s="38"/>
      <c r="W82" s="38"/>
      <c r="X82" s="38"/>
      <c r="Y82" s="38"/>
      <c r="Z82" s="38"/>
      <c r="AA82" s="38"/>
      <c r="AB82" s="38"/>
      <c r="AC82" s="38"/>
      <c r="AD82" s="38"/>
      <c r="AE82" s="38"/>
    </row>
    <row r="83" spans="1:65" s="2" customFormat="1" ht="12" customHeight="1">
      <c r="A83" s="38"/>
      <c r="B83" s="39"/>
      <c r="C83" s="33" t="s">
        <v>155</v>
      </c>
      <c r="D83" s="40"/>
      <c r="E83" s="40"/>
      <c r="F83" s="40"/>
      <c r="G83" s="40"/>
      <c r="H83" s="40"/>
      <c r="I83" s="40"/>
      <c r="J83" s="40"/>
      <c r="K83" s="40"/>
      <c r="L83" s="118"/>
      <c r="S83" s="38"/>
      <c r="T83" s="38"/>
      <c r="U83" s="38"/>
      <c r="V83" s="38"/>
      <c r="W83" s="38"/>
      <c r="X83" s="38"/>
      <c r="Y83" s="38"/>
      <c r="Z83" s="38"/>
      <c r="AA83" s="38"/>
      <c r="AB83" s="38"/>
      <c r="AC83" s="38"/>
      <c r="AD83" s="38"/>
      <c r="AE83" s="38"/>
    </row>
    <row r="84" spans="1:65" s="2" customFormat="1" ht="16.5" customHeight="1">
      <c r="A84" s="38"/>
      <c r="B84" s="39"/>
      <c r="C84" s="40"/>
      <c r="D84" s="40"/>
      <c r="E84" s="387" t="str">
        <f>E11</f>
        <v>SO 01.10 - Technologie stravování</v>
      </c>
      <c r="F84" s="435"/>
      <c r="G84" s="435"/>
      <c r="H84" s="435"/>
      <c r="I84" s="40"/>
      <c r="J84" s="40"/>
      <c r="K84" s="40"/>
      <c r="L84" s="118"/>
      <c r="S84" s="38"/>
      <c r="T84" s="38"/>
      <c r="U84" s="38"/>
      <c r="V84" s="38"/>
      <c r="W84" s="38"/>
      <c r="X84" s="38"/>
      <c r="Y84" s="38"/>
      <c r="Z84" s="38"/>
      <c r="AA84" s="38"/>
      <c r="AB84" s="38"/>
      <c r="AC84" s="38"/>
      <c r="AD84" s="38"/>
      <c r="AE84" s="38"/>
    </row>
    <row r="85" spans="1:65" s="2" customFormat="1" ht="6.9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65" s="2" customFormat="1" ht="12" customHeight="1">
      <c r="A86" s="38"/>
      <c r="B86" s="39"/>
      <c r="C86" s="33" t="s">
        <v>21</v>
      </c>
      <c r="D86" s="40"/>
      <c r="E86" s="40"/>
      <c r="F86" s="31" t="str">
        <f>F14</f>
        <v>Benešova ulice, Domažlice</v>
      </c>
      <c r="G86" s="40"/>
      <c r="H86" s="40"/>
      <c r="I86" s="33" t="s">
        <v>23</v>
      </c>
      <c r="J86" s="63" t="str">
        <f>IF(J14="","",J14)</f>
        <v>22. 6. 2024</v>
      </c>
      <c r="K86" s="40"/>
      <c r="L86" s="118"/>
      <c r="S86" s="38"/>
      <c r="T86" s="38"/>
      <c r="U86" s="38"/>
      <c r="V86" s="38"/>
      <c r="W86" s="38"/>
      <c r="X86" s="38"/>
      <c r="Y86" s="38"/>
      <c r="Z86" s="38"/>
      <c r="AA86" s="38"/>
      <c r="AB86" s="38"/>
      <c r="AC86" s="38"/>
      <c r="AD86" s="38"/>
      <c r="AE86" s="38"/>
    </row>
    <row r="87" spans="1:65" s="2" customFormat="1" ht="6.95" customHeight="1">
      <c r="A87" s="38"/>
      <c r="B87" s="39"/>
      <c r="C87" s="40"/>
      <c r="D87" s="40"/>
      <c r="E87" s="40"/>
      <c r="F87" s="40"/>
      <c r="G87" s="40"/>
      <c r="H87" s="40"/>
      <c r="I87" s="40"/>
      <c r="J87" s="40"/>
      <c r="K87" s="40"/>
      <c r="L87" s="118"/>
      <c r="S87" s="38"/>
      <c r="T87" s="38"/>
      <c r="U87" s="38"/>
      <c r="V87" s="38"/>
      <c r="W87" s="38"/>
      <c r="X87" s="38"/>
      <c r="Y87" s="38"/>
      <c r="Z87" s="38"/>
      <c r="AA87" s="38"/>
      <c r="AB87" s="38"/>
      <c r="AC87" s="38"/>
      <c r="AD87" s="38"/>
      <c r="AE87" s="38"/>
    </row>
    <row r="88" spans="1:65" s="2" customFormat="1" ht="40.15" customHeight="1">
      <c r="A88" s="38"/>
      <c r="B88" s="39"/>
      <c r="C88" s="33" t="s">
        <v>25</v>
      </c>
      <c r="D88" s="40"/>
      <c r="E88" s="40"/>
      <c r="F88" s="31" t="str">
        <f>E17</f>
        <v>Město Domažlice, náměstí Míru 1, 344 20 Domažlice</v>
      </c>
      <c r="G88" s="40"/>
      <c r="H88" s="40"/>
      <c r="I88" s="33" t="s">
        <v>31</v>
      </c>
      <c r="J88" s="36" t="str">
        <f>E23</f>
        <v>MEPRO s.r.o., nám.Před bateriemi 912/6, Praha 6</v>
      </c>
      <c r="K88" s="40"/>
      <c r="L88" s="118"/>
      <c r="S88" s="38"/>
      <c r="T88" s="38"/>
      <c r="U88" s="38"/>
      <c r="V88" s="38"/>
      <c r="W88" s="38"/>
      <c r="X88" s="38"/>
      <c r="Y88" s="38"/>
      <c r="Z88" s="38"/>
      <c r="AA88" s="38"/>
      <c r="AB88" s="38"/>
      <c r="AC88" s="38"/>
      <c r="AD88" s="38"/>
      <c r="AE88" s="38"/>
    </row>
    <row r="89" spans="1:65" s="2" customFormat="1" ht="40.15" customHeight="1">
      <c r="A89" s="38"/>
      <c r="B89" s="39"/>
      <c r="C89" s="33" t="s">
        <v>29</v>
      </c>
      <c r="D89" s="40"/>
      <c r="E89" s="40"/>
      <c r="F89" s="31" t="str">
        <f>IF(E20="","",E20)</f>
        <v>Vyplň údaj</v>
      </c>
      <c r="G89" s="40"/>
      <c r="H89" s="40"/>
      <c r="I89" s="33" t="s">
        <v>34</v>
      </c>
      <c r="J89" s="36" t="str">
        <f>E26</f>
        <v>Tomáš Vašek, Sněhurčina 710, 460 15 Liberec</v>
      </c>
      <c r="K89" s="40"/>
      <c r="L89" s="118"/>
      <c r="S89" s="38"/>
      <c r="T89" s="38"/>
      <c r="U89" s="38"/>
      <c r="V89" s="38"/>
      <c r="W89" s="38"/>
      <c r="X89" s="38"/>
      <c r="Y89" s="38"/>
      <c r="Z89" s="38"/>
      <c r="AA89" s="38"/>
      <c r="AB89" s="38"/>
      <c r="AC89" s="38"/>
      <c r="AD89" s="38"/>
      <c r="AE89" s="38"/>
    </row>
    <row r="90" spans="1:65" s="2" customFormat="1" ht="10.3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65" s="11" customFormat="1" ht="29.25" customHeight="1">
      <c r="A91" s="159"/>
      <c r="B91" s="160"/>
      <c r="C91" s="161" t="s">
        <v>505</v>
      </c>
      <c r="D91" s="162" t="s">
        <v>57</v>
      </c>
      <c r="E91" s="162" t="s">
        <v>53</v>
      </c>
      <c r="F91" s="162" t="s">
        <v>54</v>
      </c>
      <c r="G91" s="162" t="s">
        <v>506</v>
      </c>
      <c r="H91" s="162" t="s">
        <v>507</v>
      </c>
      <c r="I91" s="162" t="s">
        <v>508</v>
      </c>
      <c r="J91" s="162" t="s">
        <v>304</v>
      </c>
      <c r="K91" s="163" t="s">
        <v>509</v>
      </c>
      <c r="L91" s="164"/>
      <c r="M91" s="72" t="s">
        <v>19</v>
      </c>
      <c r="N91" s="73" t="s">
        <v>42</v>
      </c>
      <c r="O91" s="73" t="s">
        <v>510</v>
      </c>
      <c r="P91" s="73" t="s">
        <v>511</v>
      </c>
      <c r="Q91" s="73" t="s">
        <v>512</v>
      </c>
      <c r="R91" s="73" t="s">
        <v>513</v>
      </c>
      <c r="S91" s="73" t="s">
        <v>514</v>
      </c>
      <c r="T91" s="74" t="s">
        <v>515</v>
      </c>
      <c r="U91" s="159"/>
      <c r="V91" s="159"/>
      <c r="W91" s="159"/>
      <c r="X91" s="159"/>
      <c r="Y91" s="159"/>
      <c r="Z91" s="159"/>
      <c r="AA91" s="159"/>
      <c r="AB91" s="159"/>
      <c r="AC91" s="159"/>
      <c r="AD91" s="159"/>
      <c r="AE91" s="159"/>
    </row>
    <row r="92" spans="1:65" s="2" customFormat="1" ht="22.9" customHeight="1">
      <c r="A92" s="38"/>
      <c r="B92" s="39"/>
      <c r="C92" s="79" t="s">
        <v>519</v>
      </c>
      <c r="D92" s="40"/>
      <c r="E92" s="40"/>
      <c r="F92" s="40"/>
      <c r="G92" s="40"/>
      <c r="H92" s="40"/>
      <c r="I92" s="40"/>
      <c r="J92" s="165">
        <f>BK92</f>
        <v>0</v>
      </c>
      <c r="K92" s="40"/>
      <c r="L92" s="43"/>
      <c r="M92" s="75"/>
      <c r="N92" s="166"/>
      <c r="O92" s="76"/>
      <c r="P92" s="167">
        <f>P93</f>
        <v>0</v>
      </c>
      <c r="Q92" s="76"/>
      <c r="R92" s="167">
        <f>R93</f>
        <v>0</v>
      </c>
      <c r="S92" s="76"/>
      <c r="T92" s="168">
        <f>T93</f>
        <v>0</v>
      </c>
      <c r="U92" s="38"/>
      <c r="V92" s="38"/>
      <c r="W92" s="38"/>
      <c r="X92" s="38"/>
      <c r="Y92" s="38"/>
      <c r="Z92" s="38"/>
      <c r="AA92" s="38"/>
      <c r="AB92" s="38"/>
      <c r="AC92" s="38"/>
      <c r="AD92" s="38"/>
      <c r="AE92" s="38"/>
      <c r="AT92" s="21" t="s">
        <v>71</v>
      </c>
      <c r="AU92" s="21" t="s">
        <v>311</v>
      </c>
      <c r="BK92" s="169">
        <f>BK93</f>
        <v>0</v>
      </c>
    </row>
    <row r="93" spans="1:65" s="12" customFormat="1" ht="25.9" customHeight="1">
      <c r="B93" s="170"/>
      <c r="C93" s="171"/>
      <c r="D93" s="172" t="s">
        <v>71</v>
      </c>
      <c r="E93" s="173" t="s">
        <v>7307</v>
      </c>
      <c r="F93" s="173" t="s">
        <v>112</v>
      </c>
      <c r="G93" s="171"/>
      <c r="H93" s="171"/>
      <c r="I93" s="174"/>
      <c r="J93" s="175">
        <f>BK93</f>
        <v>0</v>
      </c>
      <c r="K93" s="171"/>
      <c r="L93" s="176"/>
      <c r="M93" s="177"/>
      <c r="N93" s="178"/>
      <c r="O93" s="178"/>
      <c r="P93" s="179">
        <f>P94+P114+P119+P134+P138+P145</f>
        <v>0</v>
      </c>
      <c r="Q93" s="178"/>
      <c r="R93" s="179">
        <f>R94+R114+R119+R134+R138+R145</f>
        <v>0</v>
      </c>
      <c r="S93" s="178"/>
      <c r="T93" s="180">
        <f>T94+T114+T119+T134+T138+T145</f>
        <v>0</v>
      </c>
      <c r="AR93" s="181" t="s">
        <v>79</v>
      </c>
      <c r="AT93" s="182" t="s">
        <v>71</v>
      </c>
      <c r="AU93" s="182" t="s">
        <v>72</v>
      </c>
      <c r="AY93" s="181" t="s">
        <v>525</v>
      </c>
      <c r="BK93" s="183">
        <f>BK94+BK114+BK119+BK134+BK138+BK145</f>
        <v>0</v>
      </c>
    </row>
    <row r="94" spans="1:65" s="12" customFormat="1" ht="22.9" customHeight="1">
      <c r="B94" s="170"/>
      <c r="C94" s="171"/>
      <c r="D94" s="172" t="s">
        <v>71</v>
      </c>
      <c r="E94" s="184" t="s">
        <v>7308</v>
      </c>
      <c r="F94" s="184" t="s">
        <v>7309</v>
      </c>
      <c r="G94" s="171"/>
      <c r="H94" s="171"/>
      <c r="I94" s="174"/>
      <c r="J94" s="185">
        <f>BK94</f>
        <v>0</v>
      </c>
      <c r="K94" s="171"/>
      <c r="L94" s="176"/>
      <c r="M94" s="177"/>
      <c r="N94" s="178"/>
      <c r="O94" s="178"/>
      <c r="P94" s="179">
        <f>SUM(P95:P113)</f>
        <v>0</v>
      </c>
      <c r="Q94" s="178"/>
      <c r="R94" s="179">
        <f>SUM(R95:R113)</f>
        <v>0</v>
      </c>
      <c r="S94" s="178"/>
      <c r="T94" s="180">
        <f>SUM(T95:T113)</f>
        <v>0</v>
      </c>
      <c r="AR94" s="181" t="s">
        <v>79</v>
      </c>
      <c r="AT94" s="182" t="s">
        <v>71</v>
      </c>
      <c r="AU94" s="182" t="s">
        <v>79</v>
      </c>
      <c r="AY94" s="181" t="s">
        <v>525</v>
      </c>
      <c r="BK94" s="183">
        <f>SUM(BK95:BK113)</f>
        <v>0</v>
      </c>
    </row>
    <row r="95" spans="1:65" s="2" customFormat="1" ht="66.75" customHeight="1">
      <c r="A95" s="38"/>
      <c r="B95" s="39"/>
      <c r="C95" s="186" t="s">
        <v>72</v>
      </c>
      <c r="D95" s="186" t="s">
        <v>533</v>
      </c>
      <c r="E95" s="187" t="s">
        <v>7310</v>
      </c>
      <c r="F95" s="188" t="s">
        <v>7311</v>
      </c>
      <c r="G95" s="189" t="s">
        <v>651</v>
      </c>
      <c r="H95" s="190">
        <v>3</v>
      </c>
      <c r="I95" s="191"/>
      <c r="J95" s="192">
        <f>ROUND(I95*H95,2)</f>
        <v>0</v>
      </c>
      <c r="K95" s="188" t="s">
        <v>19</v>
      </c>
      <c r="L95" s="43"/>
      <c r="M95" s="193" t="s">
        <v>19</v>
      </c>
      <c r="N95" s="194" t="s">
        <v>44</v>
      </c>
      <c r="O95" s="68"/>
      <c r="P95" s="195">
        <f>O95*H95</f>
        <v>0</v>
      </c>
      <c r="Q95" s="195">
        <v>0</v>
      </c>
      <c r="R95" s="195">
        <f>Q95*H95</f>
        <v>0</v>
      </c>
      <c r="S95" s="195">
        <v>0</v>
      </c>
      <c r="T95" s="196">
        <f>S95*H95</f>
        <v>0</v>
      </c>
      <c r="U95" s="38"/>
      <c r="V95" s="38"/>
      <c r="W95" s="38"/>
      <c r="X95" s="38"/>
      <c r="Y95" s="38"/>
      <c r="Z95" s="38"/>
      <c r="AA95" s="38"/>
      <c r="AB95" s="38"/>
      <c r="AC95" s="38"/>
      <c r="AD95" s="38"/>
      <c r="AE95" s="38"/>
      <c r="AR95" s="197" t="s">
        <v>1206</v>
      </c>
      <c r="AT95" s="197" t="s">
        <v>533</v>
      </c>
      <c r="AU95" s="197" t="s">
        <v>85</v>
      </c>
      <c r="AY95" s="21" t="s">
        <v>525</v>
      </c>
      <c r="BE95" s="198">
        <f>IF(N95="základní",J95,0)</f>
        <v>0</v>
      </c>
      <c r="BF95" s="198">
        <f>IF(N95="snížená",J95,0)</f>
        <v>0</v>
      </c>
      <c r="BG95" s="198">
        <f>IF(N95="zákl. přenesená",J95,0)</f>
        <v>0</v>
      </c>
      <c r="BH95" s="198">
        <f>IF(N95="sníž. přenesená",J95,0)</f>
        <v>0</v>
      </c>
      <c r="BI95" s="198">
        <f>IF(N95="nulová",J95,0)</f>
        <v>0</v>
      </c>
      <c r="BJ95" s="21" t="s">
        <v>85</v>
      </c>
      <c r="BK95" s="198">
        <f>ROUND(I95*H95,2)</f>
        <v>0</v>
      </c>
      <c r="BL95" s="21" t="s">
        <v>1206</v>
      </c>
      <c r="BM95" s="197" t="s">
        <v>85</v>
      </c>
    </row>
    <row r="96" spans="1:65" s="2" customFormat="1" ht="29.25">
      <c r="A96" s="38"/>
      <c r="B96" s="39"/>
      <c r="C96" s="40"/>
      <c r="D96" s="206" t="s">
        <v>972</v>
      </c>
      <c r="E96" s="40"/>
      <c r="F96" s="258" t="s">
        <v>7312</v>
      </c>
      <c r="G96" s="40"/>
      <c r="H96" s="40"/>
      <c r="I96" s="201"/>
      <c r="J96" s="40"/>
      <c r="K96" s="40"/>
      <c r="L96" s="43"/>
      <c r="M96" s="202"/>
      <c r="N96" s="203"/>
      <c r="O96" s="68"/>
      <c r="P96" s="68"/>
      <c r="Q96" s="68"/>
      <c r="R96" s="68"/>
      <c r="S96" s="68"/>
      <c r="T96" s="69"/>
      <c r="U96" s="38"/>
      <c r="V96" s="38"/>
      <c r="W96" s="38"/>
      <c r="X96" s="38"/>
      <c r="Y96" s="38"/>
      <c r="Z96" s="38"/>
      <c r="AA96" s="38"/>
      <c r="AB96" s="38"/>
      <c r="AC96" s="38"/>
      <c r="AD96" s="38"/>
      <c r="AE96" s="38"/>
      <c r="AT96" s="21" t="s">
        <v>972</v>
      </c>
      <c r="AU96" s="21" t="s">
        <v>85</v>
      </c>
    </row>
    <row r="97" spans="1:65" s="2" customFormat="1" ht="90" customHeight="1">
      <c r="A97" s="38"/>
      <c r="B97" s="39"/>
      <c r="C97" s="186" t="s">
        <v>72</v>
      </c>
      <c r="D97" s="186" t="s">
        <v>533</v>
      </c>
      <c r="E97" s="187" t="s">
        <v>7313</v>
      </c>
      <c r="F97" s="188" t="s">
        <v>7314</v>
      </c>
      <c r="G97" s="189" t="s">
        <v>651</v>
      </c>
      <c r="H97" s="190">
        <v>1</v>
      </c>
      <c r="I97" s="191"/>
      <c r="J97" s="192">
        <f>ROUND(I97*H97,2)</f>
        <v>0</v>
      </c>
      <c r="K97" s="188" t="s">
        <v>19</v>
      </c>
      <c r="L97" s="43"/>
      <c r="M97" s="193" t="s">
        <v>19</v>
      </c>
      <c r="N97" s="194" t="s">
        <v>44</v>
      </c>
      <c r="O97" s="68"/>
      <c r="P97" s="195">
        <f>O97*H97</f>
        <v>0</v>
      </c>
      <c r="Q97" s="195">
        <v>0</v>
      </c>
      <c r="R97" s="195">
        <f>Q97*H97</f>
        <v>0</v>
      </c>
      <c r="S97" s="195">
        <v>0</v>
      </c>
      <c r="T97" s="196">
        <f>S97*H97</f>
        <v>0</v>
      </c>
      <c r="U97" s="38"/>
      <c r="V97" s="38"/>
      <c r="W97" s="38"/>
      <c r="X97" s="38"/>
      <c r="Y97" s="38"/>
      <c r="Z97" s="38"/>
      <c r="AA97" s="38"/>
      <c r="AB97" s="38"/>
      <c r="AC97" s="38"/>
      <c r="AD97" s="38"/>
      <c r="AE97" s="38"/>
      <c r="AR97" s="197" t="s">
        <v>1206</v>
      </c>
      <c r="AT97" s="197" t="s">
        <v>533</v>
      </c>
      <c r="AU97" s="197" t="s">
        <v>85</v>
      </c>
      <c r="AY97" s="21" t="s">
        <v>525</v>
      </c>
      <c r="BE97" s="198">
        <f>IF(N97="základní",J97,0)</f>
        <v>0</v>
      </c>
      <c r="BF97" s="198">
        <f>IF(N97="snížená",J97,0)</f>
        <v>0</v>
      </c>
      <c r="BG97" s="198">
        <f>IF(N97="zákl. přenesená",J97,0)</f>
        <v>0</v>
      </c>
      <c r="BH97" s="198">
        <f>IF(N97="sníž. přenesená",J97,0)</f>
        <v>0</v>
      </c>
      <c r="BI97" s="198">
        <f>IF(N97="nulová",J97,0)</f>
        <v>0</v>
      </c>
      <c r="BJ97" s="21" t="s">
        <v>85</v>
      </c>
      <c r="BK97" s="198">
        <f>ROUND(I97*H97,2)</f>
        <v>0</v>
      </c>
      <c r="BL97" s="21" t="s">
        <v>1206</v>
      </c>
      <c r="BM97" s="197" t="s">
        <v>537</v>
      </c>
    </row>
    <row r="98" spans="1:65" s="2" customFormat="1" ht="19.5">
      <c r="A98" s="38"/>
      <c r="B98" s="39"/>
      <c r="C98" s="40"/>
      <c r="D98" s="206" t="s">
        <v>972</v>
      </c>
      <c r="E98" s="40"/>
      <c r="F98" s="258" t="s">
        <v>7315</v>
      </c>
      <c r="G98" s="40"/>
      <c r="H98" s="40"/>
      <c r="I98" s="201"/>
      <c r="J98" s="40"/>
      <c r="K98" s="40"/>
      <c r="L98" s="43"/>
      <c r="M98" s="202"/>
      <c r="N98" s="203"/>
      <c r="O98" s="68"/>
      <c r="P98" s="68"/>
      <c r="Q98" s="68"/>
      <c r="R98" s="68"/>
      <c r="S98" s="68"/>
      <c r="T98" s="69"/>
      <c r="U98" s="38"/>
      <c r="V98" s="38"/>
      <c r="W98" s="38"/>
      <c r="X98" s="38"/>
      <c r="Y98" s="38"/>
      <c r="Z98" s="38"/>
      <c r="AA98" s="38"/>
      <c r="AB98" s="38"/>
      <c r="AC98" s="38"/>
      <c r="AD98" s="38"/>
      <c r="AE98" s="38"/>
      <c r="AT98" s="21" t="s">
        <v>972</v>
      </c>
      <c r="AU98" s="21" t="s">
        <v>85</v>
      </c>
    </row>
    <row r="99" spans="1:65" s="2" customFormat="1" ht="37.9" customHeight="1">
      <c r="A99" s="38"/>
      <c r="B99" s="39"/>
      <c r="C99" s="186" t="s">
        <v>72</v>
      </c>
      <c r="D99" s="186" t="s">
        <v>533</v>
      </c>
      <c r="E99" s="187" t="s">
        <v>7316</v>
      </c>
      <c r="F99" s="188" t="s">
        <v>7317</v>
      </c>
      <c r="G99" s="189" t="s">
        <v>651</v>
      </c>
      <c r="H99" s="190">
        <v>1</v>
      </c>
      <c r="I99" s="191"/>
      <c r="J99" s="192">
        <f>ROUND(I99*H99,2)</f>
        <v>0</v>
      </c>
      <c r="K99" s="188" t="s">
        <v>19</v>
      </c>
      <c r="L99" s="43"/>
      <c r="M99" s="193" t="s">
        <v>19</v>
      </c>
      <c r="N99" s="194" t="s">
        <v>44</v>
      </c>
      <c r="O99" s="68"/>
      <c r="P99" s="195">
        <f>O99*H99</f>
        <v>0</v>
      </c>
      <c r="Q99" s="195">
        <v>0</v>
      </c>
      <c r="R99" s="195">
        <f>Q99*H99</f>
        <v>0</v>
      </c>
      <c r="S99" s="195">
        <v>0</v>
      </c>
      <c r="T99" s="196">
        <f>S99*H99</f>
        <v>0</v>
      </c>
      <c r="U99" s="38"/>
      <c r="V99" s="38"/>
      <c r="W99" s="38"/>
      <c r="X99" s="38"/>
      <c r="Y99" s="38"/>
      <c r="Z99" s="38"/>
      <c r="AA99" s="38"/>
      <c r="AB99" s="38"/>
      <c r="AC99" s="38"/>
      <c r="AD99" s="38"/>
      <c r="AE99" s="38"/>
      <c r="AR99" s="197" t="s">
        <v>1206</v>
      </c>
      <c r="AT99" s="197" t="s">
        <v>533</v>
      </c>
      <c r="AU99" s="197" t="s">
        <v>85</v>
      </c>
      <c r="AY99" s="21" t="s">
        <v>525</v>
      </c>
      <c r="BE99" s="198">
        <f>IF(N99="základní",J99,0)</f>
        <v>0</v>
      </c>
      <c r="BF99" s="198">
        <f>IF(N99="snížená",J99,0)</f>
        <v>0</v>
      </c>
      <c r="BG99" s="198">
        <f>IF(N99="zákl. přenesená",J99,0)</f>
        <v>0</v>
      </c>
      <c r="BH99" s="198">
        <f>IF(N99="sníž. přenesená",J99,0)</f>
        <v>0</v>
      </c>
      <c r="BI99" s="198">
        <f>IF(N99="nulová",J99,0)</f>
        <v>0</v>
      </c>
      <c r="BJ99" s="21" t="s">
        <v>85</v>
      </c>
      <c r="BK99" s="198">
        <f>ROUND(I99*H99,2)</f>
        <v>0</v>
      </c>
      <c r="BL99" s="21" t="s">
        <v>1206</v>
      </c>
      <c r="BM99" s="197" t="s">
        <v>645</v>
      </c>
    </row>
    <row r="100" spans="1:65" s="2" customFormat="1" ht="19.5">
      <c r="A100" s="38"/>
      <c r="B100" s="39"/>
      <c r="C100" s="40"/>
      <c r="D100" s="206" t="s">
        <v>972</v>
      </c>
      <c r="E100" s="40"/>
      <c r="F100" s="258" t="s">
        <v>7318</v>
      </c>
      <c r="G100" s="40"/>
      <c r="H100" s="40"/>
      <c r="I100" s="201"/>
      <c r="J100" s="40"/>
      <c r="K100" s="40"/>
      <c r="L100" s="43"/>
      <c r="M100" s="202"/>
      <c r="N100" s="203"/>
      <c r="O100" s="68"/>
      <c r="P100" s="68"/>
      <c r="Q100" s="68"/>
      <c r="R100" s="68"/>
      <c r="S100" s="68"/>
      <c r="T100" s="69"/>
      <c r="U100" s="38"/>
      <c r="V100" s="38"/>
      <c r="W100" s="38"/>
      <c r="X100" s="38"/>
      <c r="Y100" s="38"/>
      <c r="Z100" s="38"/>
      <c r="AA100" s="38"/>
      <c r="AB100" s="38"/>
      <c r="AC100" s="38"/>
      <c r="AD100" s="38"/>
      <c r="AE100" s="38"/>
      <c r="AT100" s="21" t="s">
        <v>972</v>
      </c>
      <c r="AU100" s="21" t="s">
        <v>85</v>
      </c>
    </row>
    <row r="101" spans="1:65" s="2" customFormat="1" ht="16.5" customHeight="1">
      <c r="A101" s="38"/>
      <c r="B101" s="39"/>
      <c r="C101" s="186" t="s">
        <v>72</v>
      </c>
      <c r="D101" s="186" t="s">
        <v>533</v>
      </c>
      <c r="E101" s="187" t="s">
        <v>7319</v>
      </c>
      <c r="F101" s="188" t="s">
        <v>7320</v>
      </c>
      <c r="G101" s="189" t="s">
        <v>651</v>
      </c>
      <c r="H101" s="190">
        <v>1</v>
      </c>
      <c r="I101" s="191"/>
      <c r="J101" s="192">
        <f>ROUND(I101*H101,2)</f>
        <v>0</v>
      </c>
      <c r="K101" s="188" t="s">
        <v>19</v>
      </c>
      <c r="L101" s="43"/>
      <c r="M101" s="193" t="s">
        <v>19</v>
      </c>
      <c r="N101" s="194" t="s">
        <v>44</v>
      </c>
      <c r="O101" s="68"/>
      <c r="P101" s="195">
        <f>O101*H101</f>
        <v>0</v>
      </c>
      <c r="Q101" s="195">
        <v>0</v>
      </c>
      <c r="R101" s="195">
        <f>Q101*H101</f>
        <v>0</v>
      </c>
      <c r="S101" s="195">
        <v>0</v>
      </c>
      <c r="T101" s="196">
        <f>S101*H101</f>
        <v>0</v>
      </c>
      <c r="U101" s="38"/>
      <c r="V101" s="38"/>
      <c r="W101" s="38"/>
      <c r="X101" s="38"/>
      <c r="Y101" s="38"/>
      <c r="Z101" s="38"/>
      <c r="AA101" s="38"/>
      <c r="AB101" s="38"/>
      <c r="AC101" s="38"/>
      <c r="AD101" s="38"/>
      <c r="AE101" s="38"/>
      <c r="AR101" s="197" t="s">
        <v>1206</v>
      </c>
      <c r="AT101" s="197" t="s">
        <v>533</v>
      </c>
      <c r="AU101" s="197" t="s">
        <v>85</v>
      </c>
      <c r="AY101" s="21" t="s">
        <v>525</v>
      </c>
      <c r="BE101" s="198">
        <f>IF(N101="základní",J101,0)</f>
        <v>0</v>
      </c>
      <c r="BF101" s="198">
        <f>IF(N101="snížená",J101,0)</f>
        <v>0</v>
      </c>
      <c r="BG101" s="198">
        <f>IF(N101="zákl. přenesená",J101,0)</f>
        <v>0</v>
      </c>
      <c r="BH101" s="198">
        <f>IF(N101="sníž. přenesená",J101,0)</f>
        <v>0</v>
      </c>
      <c r="BI101" s="198">
        <f>IF(N101="nulová",J101,0)</f>
        <v>0</v>
      </c>
      <c r="BJ101" s="21" t="s">
        <v>85</v>
      </c>
      <c r="BK101" s="198">
        <f>ROUND(I101*H101,2)</f>
        <v>0</v>
      </c>
      <c r="BL101" s="21" t="s">
        <v>1206</v>
      </c>
      <c r="BM101" s="197" t="s">
        <v>674</v>
      </c>
    </row>
    <row r="102" spans="1:65" s="2" customFormat="1" ht="44.25" customHeight="1">
      <c r="A102" s="38"/>
      <c r="B102" s="39"/>
      <c r="C102" s="186" t="s">
        <v>72</v>
      </c>
      <c r="D102" s="186" t="s">
        <v>533</v>
      </c>
      <c r="E102" s="187" t="s">
        <v>7321</v>
      </c>
      <c r="F102" s="188" t="s">
        <v>7322</v>
      </c>
      <c r="G102" s="189" t="s">
        <v>651</v>
      </c>
      <c r="H102" s="190">
        <v>1</v>
      </c>
      <c r="I102" s="191"/>
      <c r="J102" s="192">
        <f>ROUND(I102*H102,2)</f>
        <v>0</v>
      </c>
      <c r="K102" s="188" t="s">
        <v>19</v>
      </c>
      <c r="L102" s="43"/>
      <c r="M102" s="193" t="s">
        <v>19</v>
      </c>
      <c r="N102" s="194" t="s">
        <v>44</v>
      </c>
      <c r="O102" s="68"/>
      <c r="P102" s="195">
        <f>O102*H102</f>
        <v>0</v>
      </c>
      <c r="Q102" s="195">
        <v>0</v>
      </c>
      <c r="R102" s="195">
        <f>Q102*H102</f>
        <v>0</v>
      </c>
      <c r="S102" s="195">
        <v>0</v>
      </c>
      <c r="T102" s="196">
        <f>S102*H102</f>
        <v>0</v>
      </c>
      <c r="U102" s="38"/>
      <c r="V102" s="38"/>
      <c r="W102" s="38"/>
      <c r="X102" s="38"/>
      <c r="Y102" s="38"/>
      <c r="Z102" s="38"/>
      <c r="AA102" s="38"/>
      <c r="AB102" s="38"/>
      <c r="AC102" s="38"/>
      <c r="AD102" s="38"/>
      <c r="AE102" s="38"/>
      <c r="AR102" s="197" t="s">
        <v>1206</v>
      </c>
      <c r="AT102" s="197" t="s">
        <v>533</v>
      </c>
      <c r="AU102" s="197" t="s">
        <v>85</v>
      </c>
      <c r="AY102" s="21" t="s">
        <v>525</v>
      </c>
      <c r="BE102" s="198">
        <f>IF(N102="základní",J102,0)</f>
        <v>0</v>
      </c>
      <c r="BF102" s="198">
        <f>IF(N102="snížená",J102,0)</f>
        <v>0</v>
      </c>
      <c r="BG102" s="198">
        <f>IF(N102="zákl. přenesená",J102,0)</f>
        <v>0</v>
      </c>
      <c r="BH102" s="198">
        <f>IF(N102="sníž. přenesená",J102,0)</f>
        <v>0</v>
      </c>
      <c r="BI102" s="198">
        <f>IF(N102="nulová",J102,0)</f>
        <v>0</v>
      </c>
      <c r="BJ102" s="21" t="s">
        <v>85</v>
      </c>
      <c r="BK102" s="198">
        <f>ROUND(I102*H102,2)</f>
        <v>0</v>
      </c>
      <c r="BL102" s="21" t="s">
        <v>1206</v>
      </c>
      <c r="BM102" s="197" t="s">
        <v>443</v>
      </c>
    </row>
    <row r="103" spans="1:65" s="2" customFormat="1" ht="19.5">
      <c r="A103" s="38"/>
      <c r="B103" s="39"/>
      <c r="C103" s="40"/>
      <c r="D103" s="206" t="s">
        <v>972</v>
      </c>
      <c r="E103" s="40"/>
      <c r="F103" s="258" t="s">
        <v>7323</v>
      </c>
      <c r="G103" s="40"/>
      <c r="H103" s="40"/>
      <c r="I103" s="201"/>
      <c r="J103" s="40"/>
      <c r="K103" s="40"/>
      <c r="L103" s="43"/>
      <c r="M103" s="202"/>
      <c r="N103" s="203"/>
      <c r="O103" s="68"/>
      <c r="P103" s="68"/>
      <c r="Q103" s="68"/>
      <c r="R103" s="68"/>
      <c r="S103" s="68"/>
      <c r="T103" s="69"/>
      <c r="U103" s="38"/>
      <c r="V103" s="38"/>
      <c r="W103" s="38"/>
      <c r="X103" s="38"/>
      <c r="Y103" s="38"/>
      <c r="Z103" s="38"/>
      <c r="AA103" s="38"/>
      <c r="AB103" s="38"/>
      <c r="AC103" s="38"/>
      <c r="AD103" s="38"/>
      <c r="AE103" s="38"/>
      <c r="AT103" s="21" t="s">
        <v>972</v>
      </c>
      <c r="AU103" s="21" t="s">
        <v>85</v>
      </c>
    </row>
    <row r="104" spans="1:65" s="2" customFormat="1" ht="37.9" customHeight="1">
      <c r="A104" s="38"/>
      <c r="B104" s="39"/>
      <c r="C104" s="186" t="s">
        <v>72</v>
      </c>
      <c r="D104" s="186" t="s">
        <v>533</v>
      </c>
      <c r="E104" s="187" t="s">
        <v>7324</v>
      </c>
      <c r="F104" s="188" t="s">
        <v>7325</v>
      </c>
      <c r="G104" s="189" t="s">
        <v>651</v>
      </c>
      <c r="H104" s="190">
        <v>1</v>
      </c>
      <c r="I104" s="191"/>
      <c r="J104" s="192">
        <f>ROUND(I104*H104,2)</f>
        <v>0</v>
      </c>
      <c r="K104" s="188" t="s">
        <v>19</v>
      </c>
      <c r="L104" s="43"/>
      <c r="M104" s="193" t="s">
        <v>19</v>
      </c>
      <c r="N104" s="194" t="s">
        <v>44</v>
      </c>
      <c r="O104" s="68"/>
      <c r="P104" s="195">
        <f>O104*H104</f>
        <v>0</v>
      </c>
      <c r="Q104" s="195">
        <v>0</v>
      </c>
      <c r="R104" s="195">
        <f>Q104*H104</f>
        <v>0</v>
      </c>
      <c r="S104" s="195">
        <v>0</v>
      </c>
      <c r="T104" s="196">
        <f>S104*H104</f>
        <v>0</v>
      </c>
      <c r="U104" s="38"/>
      <c r="V104" s="38"/>
      <c r="W104" s="38"/>
      <c r="X104" s="38"/>
      <c r="Y104" s="38"/>
      <c r="Z104" s="38"/>
      <c r="AA104" s="38"/>
      <c r="AB104" s="38"/>
      <c r="AC104" s="38"/>
      <c r="AD104" s="38"/>
      <c r="AE104" s="38"/>
      <c r="AR104" s="197" t="s">
        <v>1206</v>
      </c>
      <c r="AT104" s="197" t="s">
        <v>533</v>
      </c>
      <c r="AU104" s="197" t="s">
        <v>85</v>
      </c>
      <c r="AY104" s="21" t="s">
        <v>525</v>
      </c>
      <c r="BE104" s="198">
        <f>IF(N104="základní",J104,0)</f>
        <v>0</v>
      </c>
      <c r="BF104" s="198">
        <f>IF(N104="snížená",J104,0)</f>
        <v>0</v>
      </c>
      <c r="BG104" s="198">
        <f>IF(N104="zákl. přenesená",J104,0)</f>
        <v>0</v>
      </c>
      <c r="BH104" s="198">
        <f>IF(N104="sníž. přenesená",J104,0)</f>
        <v>0</v>
      </c>
      <c r="BI104" s="198">
        <f>IF(N104="nulová",J104,0)</f>
        <v>0</v>
      </c>
      <c r="BJ104" s="21" t="s">
        <v>85</v>
      </c>
      <c r="BK104" s="198">
        <f>ROUND(I104*H104,2)</f>
        <v>0</v>
      </c>
      <c r="BL104" s="21" t="s">
        <v>1206</v>
      </c>
      <c r="BM104" s="197" t="s">
        <v>8</v>
      </c>
    </row>
    <row r="105" spans="1:65" s="2" customFormat="1" ht="29.25">
      <c r="A105" s="38"/>
      <c r="B105" s="39"/>
      <c r="C105" s="40"/>
      <c r="D105" s="206" t="s">
        <v>972</v>
      </c>
      <c r="E105" s="40"/>
      <c r="F105" s="258" t="s">
        <v>7326</v>
      </c>
      <c r="G105" s="40"/>
      <c r="H105" s="40"/>
      <c r="I105" s="201"/>
      <c r="J105" s="40"/>
      <c r="K105" s="40"/>
      <c r="L105" s="43"/>
      <c r="M105" s="202"/>
      <c r="N105" s="203"/>
      <c r="O105" s="68"/>
      <c r="P105" s="68"/>
      <c r="Q105" s="68"/>
      <c r="R105" s="68"/>
      <c r="S105" s="68"/>
      <c r="T105" s="69"/>
      <c r="U105" s="38"/>
      <c r="V105" s="38"/>
      <c r="W105" s="38"/>
      <c r="X105" s="38"/>
      <c r="Y105" s="38"/>
      <c r="Z105" s="38"/>
      <c r="AA105" s="38"/>
      <c r="AB105" s="38"/>
      <c r="AC105" s="38"/>
      <c r="AD105" s="38"/>
      <c r="AE105" s="38"/>
      <c r="AT105" s="21" t="s">
        <v>972</v>
      </c>
      <c r="AU105" s="21" t="s">
        <v>85</v>
      </c>
    </row>
    <row r="106" spans="1:65" s="2" customFormat="1" ht="37.9" customHeight="1">
      <c r="A106" s="38"/>
      <c r="B106" s="39"/>
      <c r="C106" s="186" t="s">
        <v>72</v>
      </c>
      <c r="D106" s="186" t="s">
        <v>533</v>
      </c>
      <c r="E106" s="187" t="s">
        <v>7327</v>
      </c>
      <c r="F106" s="188" t="s">
        <v>7328</v>
      </c>
      <c r="G106" s="189" t="s">
        <v>651</v>
      </c>
      <c r="H106" s="190">
        <v>1</v>
      </c>
      <c r="I106" s="191"/>
      <c r="J106" s="192">
        <f>ROUND(I106*H106,2)</f>
        <v>0</v>
      </c>
      <c r="K106" s="188" t="s">
        <v>19</v>
      </c>
      <c r="L106" s="43"/>
      <c r="M106" s="193" t="s">
        <v>19</v>
      </c>
      <c r="N106" s="194" t="s">
        <v>44</v>
      </c>
      <c r="O106" s="68"/>
      <c r="P106" s="195">
        <f>O106*H106</f>
        <v>0</v>
      </c>
      <c r="Q106" s="195">
        <v>0</v>
      </c>
      <c r="R106" s="195">
        <f>Q106*H106</f>
        <v>0</v>
      </c>
      <c r="S106" s="195">
        <v>0</v>
      </c>
      <c r="T106" s="196">
        <f>S106*H106</f>
        <v>0</v>
      </c>
      <c r="U106" s="38"/>
      <c r="V106" s="38"/>
      <c r="W106" s="38"/>
      <c r="X106" s="38"/>
      <c r="Y106" s="38"/>
      <c r="Z106" s="38"/>
      <c r="AA106" s="38"/>
      <c r="AB106" s="38"/>
      <c r="AC106" s="38"/>
      <c r="AD106" s="38"/>
      <c r="AE106" s="38"/>
      <c r="AR106" s="197" t="s">
        <v>1206</v>
      </c>
      <c r="AT106" s="197" t="s">
        <v>533</v>
      </c>
      <c r="AU106" s="197" t="s">
        <v>85</v>
      </c>
      <c r="AY106" s="21" t="s">
        <v>525</v>
      </c>
      <c r="BE106" s="198">
        <f>IF(N106="základní",J106,0)</f>
        <v>0</v>
      </c>
      <c r="BF106" s="198">
        <f>IF(N106="snížená",J106,0)</f>
        <v>0</v>
      </c>
      <c r="BG106" s="198">
        <f>IF(N106="zákl. přenesená",J106,0)</f>
        <v>0</v>
      </c>
      <c r="BH106" s="198">
        <f>IF(N106="sníž. přenesená",J106,0)</f>
        <v>0</v>
      </c>
      <c r="BI106" s="198">
        <f>IF(N106="nulová",J106,0)</f>
        <v>0</v>
      </c>
      <c r="BJ106" s="21" t="s">
        <v>85</v>
      </c>
      <c r="BK106" s="198">
        <f>ROUND(I106*H106,2)</f>
        <v>0</v>
      </c>
      <c r="BL106" s="21" t="s">
        <v>1206</v>
      </c>
      <c r="BM106" s="197" t="s">
        <v>722</v>
      </c>
    </row>
    <row r="107" spans="1:65" s="2" customFormat="1" ht="19.5">
      <c r="A107" s="38"/>
      <c r="B107" s="39"/>
      <c r="C107" s="40"/>
      <c r="D107" s="206" t="s">
        <v>972</v>
      </c>
      <c r="E107" s="40"/>
      <c r="F107" s="258" t="s">
        <v>7329</v>
      </c>
      <c r="G107" s="40"/>
      <c r="H107" s="40"/>
      <c r="I107" s="201"/>
      <c r="J107" s="40"/>
      <c r="K107" s="40"/>
      <c r="L107" s="43"/>
      <c r="M107" s="202"/>
      <c r="N107" s="203"/>
      <c r="O107" s="68"/>
      <c r="P107" s="68"/>
      <c r="Q107" s="68"/>
      <c r="R107" s="68"/>
      <c r="S107" s="68"/>
      <c r="T107" s="69"/>
      <c r="U107" s="38"/>
      <c r="V107" s="38"/>
      <c r="W107" s="38"/>
      <c r="X107" s="38"/>
      <c r="Y107" s="38"/>
      <c r="Z107" s="38"/>
      <c r="AA107" s="38"/>
      <c r="AB107" s="38"/>
      <c r="AC107" s="38"/>
      <c r="AD107" s="38"/>
      <c r="AE107" s="38"/>
      <c r="AT107" s="21" t="s">
        <v>972</v>
      </c>
      <c r="AU107" s="21" t="s">
        <v>85</v>
      </c>
    </row>
    <row r="108" spans="1:65" s="2" customFormat="1" ht="66.75" customHeight="1">
      <c r="A108" s="38"/>
      <c r="B108" s="39"/>
      <c r="C108" s="186" t="s">
        <v>72</v>
      </c>
      <c r="D108" s="186" t="s">
        <v>533</v>
      </c>
      <c r="E108" s="187" t="s">
        <v>7330</v>
      </c>
      <c r="F108" s="188" t="s">
        <v>7331</v>
      </c>
      <c r="G108" s="189" t="s">
        <v>651</v>
      </c>
      <c r="H108" s="190">
        <v>1</v>
      </c>
      <c r="I108" s="191"/>
      <c r="J108" s="192">
        <f>ROUND(I108*H108,2)</f>
        <v>0</v>
      </c>
      <c r="K108" s="188" t="s">
        <v>19</v>
      </c>
      <c r="L108" s="43"/>
      <c r="M108" s="193" t="s">
        <v>19</v>
      </c>
      <c r="N108" s="194" t="s">
        <v>44</v>
      </c>
      <c r="O108" s="68"/>
      <c r="P108" s="195">
        <f>O108*H108</f>
        <v>0</v>
      </c>
      <c r="Q108" s="195">
        <v>0</v>
      </c>
      <c r="R108" s="195">
        <f>Q108*H108</f>
        <v>0</v>
      </c>
      <c r="S108" s="195">
        <v>0</v>
      </c>
      <c r="T108" s="196">
        <f>S108*H108</f>
        <v>0</v>
      </c>
      <c r="U108" s="38"/>
      <c r="V108" s="38"/>
      <c r="W108" s="38"/>
      <c r="X108" s="38"/>
      <c r="Y108" s="38"/>
      <c r="Z108" s="38"/>
      <c r="AA108" s="38"/>
      <c r="AB108" s="38"/>
      <c r="AC108" s="38"/>
      <c r="AD108" s="38"/>
      <c r="AE108" s="38"/>
      <c r="AR108" s="197" t="s">
        <v>1206</v>
      </c>
      <c r="AT108" s="197" t="s">
        <v>533</v>
      </c>
      <c r="AU108" s="197" t="s">
        <v>85</v>
      </c>
      <c r="AY108" s="21" t="s">
        <v>525</v>
      </c>
      <c r="BE108" s="198">
        <f>IF(N108="základní",J108,0)</f>
        <v>0</v>
      </c>
      <c r="BF108" s="198">
        <f>IF(N108="snížená",J108,0)</f>
        <v>0</v>
      </c>
      <c r="BG108" s="198">
        <f>IF(N108="zákl. přenesená",J108,0)</f>
        <v>0</v>
      </c>
      <c r="BH108" s="198">
        <f>IF(N108="sníž. přenesená",J108,0)</f>
        <v>0</v>
      </c>
      <c r="BI108" s="198">
        <f>IF(N108="nulová",J108,0)</f>
        <v>0</v>
      </c>
      <c r="BJ108" s="21" t="s">
        <v>85</v>
      </c>
      <c r="BK108" s="198">
        <f>ROUND(I108*H108,2)</f>
        <v>0</v>
      </c>
      <c r="BL108" s="21" t="s">
        <v>1206</v>
      </c>
      <c r="BM108" s="197" t="s">
        <v>642</v>
      </c>
    </row>
    <row r="109" spans="1:65" s="2" customFormat="1" ht="29.25">
      <c r="A109" s="38"/>
      <c r="B109" s="39"/>
      <c r="C109" s="40"/>
      <c r="D109" s="206" t="s">
        <v>972</v>
      </c>
      <c r="E109" s="40"/>
      <c r="F109" s="258" t="s">
        <v>7332</v>
      </c>
      <c r="G109" s="40"/>
      <c r="H109" s="40"/>
      <c r="I109" s="201"/>
      <c r="J109" s="40"/>
      <c r="K109" s="40"/>
      <c r="L109" s="43"/>
      <c r="M109" s="202"/>
      <c r="N109" s="203"/>
      <c r="O109" s="68"/>
      <c r="P109" s="68"/>
      <c r="Q109" s="68"/>
      <c r="R109" s="68"/>
      <c r="S109" s="68"/>
      <c r="T109" s="69"/>
      <c r="U109" s="38"/>
      <c r="V109" s="38"/>
      <c r="W109" s="38"/>
      <c r="X109" s="38"/>
      <c r="Y109" s="38"/>
      <c r="Z109" s="38"/>
      <c r="AA109" s="38"/>
      <c r="AB109" s="38"/>
      <c r="AC109" s="38"/>
      <c r="AD109" s="38"/>
      <c r="AE109" s="38"/>
      <c r="AT109" s="21" t="s">
        <v>972</v>
      </c>
      <c r="AU109" s="21" t="s">
        <v>85</v>
      </c>
    </row>
    <row r="110" spans="1:65" s="2" customFormat="1" ht="101.25" customHeight="1">
      <c r="A110" s="38"/>
      <c r="B110" s="39"/>
      <c r="C110" s="186" t="s">
        <v>72</v>
      </c>
      <c r="D110" s="186" t="s">
        <v>533</v>
      </c>
      <c r="E110" s="187" t="s">
        <v>7333</v>
      </c>
      <c r="F110" s="188" t="s">
        <v>7334</v>
      </c>
      <c r="G110" s="189" t="s">
        <v>651</v>
      </c>
      <c r="H110" s="190">
        <v>1</v>
      </c>
      <c r="I110" s="191"/>
      <c r="J110" s="192">
        <f>ROUND(I110*H110,2)</f>
        <v>0</v>
      </c>
      <c r="K110" s="188" t="s">
        <v>19</v>
      </c>
      <c r="L110" s="43"/>
      <c r="M110" s="193" t="s">
        <v>19</v>
      </c>
      <c r="N110" s="194" t="s">
        <v>44</v>
      </c>
      <c r="O110" s="68"/>
      <c r="P110" s="195">
        <f>O110*H110</f>
        <v>0</v>
      </c>
      <c r="Q110" s="195">
        <v>0</v>
      </c>
      <c r="R110" s="195">
        <f>Q110*H110</f>
        <v>0</v>
      </c>
      <c r="S110" s="195">
        <v>0</v>
      </c>
      <c r="T110" s="196">
        <f>S110*H110</f>
        <v>0</v>
      </c>
      <c r="U110" s="38"/>
      <c r="V110" s="38"/>
      <c r="W110" s="38"/>
      <c r="X110" s="38"/>
      <c r="Y110" s="38"/>
      <c r="Z110" s="38"/>
      <c r="AA110" s="38"/>
      <c r="AB110" s="38"/>
      <c r="AC110" s="38"/>
      <c r="AD110" s="38"/>
      <c r="AE110" s="38"/>
      <c r="AR110" s="197" t="s">
        <v>1206</v>
      </c>
      <c r="AT110" s="197" t="s">
        <v>533</v>
      </c>
      <c r="AU110" s="197" t="s">
        <v>85</v>
      </c>
      <c r="AY110" s="21" t="s">
        <v>525</v>
      </c>
      <c r="BE110" s="198">
        <f>IF(N110="základní",J110,0)</f>
        <v>0</v>
      </c>
      <c r="BF110" s="198">
        <f>IF(N110="snížená",J110,0)</f>
        <v>0</v>
      </c>
      <c r="BG110" s="198">
        <f>IF(N110="zákl. přenesená",J110,0)</f>
        <v>0</v>
      </c>
      <c r="BH110" s="198">
        <f>IF(N110="sníž. přenesená",J110,0)</f>
        <v>0</v>
      </c>
      <c r="BI110" s="198">
        <f>IF(N110="nulová",J110,0)</f>
        <v>0</v>
      </c>
      <c r="BJ110" s="21" t="s">
        <v>85</v>
      </c>
      <c r="BK110" s="198">
        <f>ROUND(I110*H110,2)</f>
        <v>0</v>
      </c>
      <c r="BL110" s="21" t="s">
        <v>1206</v>
      </c>
      <c r="BM110" s="197" t="s">
        <v>745</v>
      </c>
    </row>
    <row r="111" spans="1:65" s="2" customFormat="1" ht="29.25">
      <c r="A111" s="38"/>
      <c r="B111" s="39"/>
      <c r="C111" s="40"/>
      <c r="D111" s="206" t="s">
        <v>972</v>
      </c>
      <c r="E111" s="40"/>
      <c r="F111" s="258" t="s">
        <v>7335</v>
      </c>
      <c r="G111" s="40"/>
      <c r="H111" s="40"/>
      <c r="I111" s="201"/>
      <c r="J111" s="40"/>
      <c r="K111" s="40"/>
      <c r="L111" s="43"/>
      <c r="M111" s="202"/>
      <c r="N111" s="203"/>
      <c r="O111" s="68"/>
      <c r="P111" s="68"/>
      <c r="Q111" s="68"/>
      <c r="R111" s="68"/>
      <c r="S111" s="68"/>
      <c r="T111" s="69"/>
      <c r="U111" s="38"/>
      <c r="V111" s="38"/>
      <c r="W111" s="38"/>
      <c r="X111" s="38"/>
      <c r="Y111" s="38"/>
      <c r="Z111" s="38"/>
      <c r="AA111" s="38"/>
      <c r="AB111" s="38"/>
      <c r="AC111" s="38"/>
      <c r="AD111" s="38"/>
      <c r="AE111" s="38"/>
      <c r="AT111" s="21" t="s">
        <v>972</v>
      </c>
      <c r="AU111" s="21" t="s">
        <v>85</v>
      </c>
    </row>
    <row r="112" spans="1:65" s="2" customFormat="1" ht="142.15" customHeight="1">
      <c r="A112" s="38"/>
      <c r="B112" s="39"/>
      <c r="C112" s="186" t="s">
        <v>72</v>
      </c>
      <c r="D112" s="186" t="s">
        <v>533</v>
      </c>
      <c r="E112" s="187" t="s">
        <v>7336</v>
      </c>
      <c r="F112" s="188" t="s">
        <v>7337</v>
      </c>
      <c r="G112" s="189" t="s">
        <v>651</v>
      </c>
      <c r="H112" s="190">
        <v>2</v>
      </c>
      <c r="I112" s="191"/>
      <c r="J112" s="192">
        <f>ROUND(I112*H112,2)</f>
        <v>0</v>
      </c>
      <c r="K112" s="188" t="s">
        <v>19</v>
      </c>
      <c r="L112" s="43"/>
      <c r="M112" s="193" t="s">
        <v>19</v>
      </c>
      <c r="N112" s="194" t="s">
        <v>44</v>
      </c>
      <c r="O112" s="68"/>
      <c r="P112" s="195">
        <f>O112*H112</f>
        <v>0</v>
      </c>
      <c r="Q112" s="195">
        <v>0</v>
      </c>
      <c r="R112" s="195">
        <f>Q112*H112</f>
        <v>0</v>
      </c>
      <c r="S112" s="195">
        <v>0</v>
      </c>
      <c r="T112" s="196">
        <f>S112*H112</f>
        <v>0</v>
      </c>
      <c r="U112" s="38"/>
      <c r="V112" s="38"/>
      <c r="W112" s="38"/>
      <c r="X112" s="38"/>
      <c r="Y112" s="38"/>
      <c r="Z112" s="38"/>
      <c r="AA112" s="38"/>
      <c r="AB112" s="38"/>
      <c r="AC112" s="38"/>
      <c r="AD112" s="38"/>
      <c r="AE112" s="38"/>
      <c r="AR112" s="197" t="s">
        <v>1206</v>
      </c>
      <c r="AT112" s="197" t="s">
        <v>533</v>
      </c>
      <c r="AU112" s="197" t="s">
        <v>85</v>
      </c>
      <c r="AY112" s="21" t="s">
        <v>525</v>
      </c>
      <c r="BE112" s="198">
        <f>IF(N112="základní",J112,0)</f>
        <v>0</v>
      </c>
      <c r="BF112" s="198">
        <f>IF(N112="snížená",J112,0)</f>
        <v>0</v>
      </c>
      <c r="BG112" s="198">
        <f>IF(N112="zákl. přenesená",J112,0)</f>
        <v>0</v>
      </c>
      <c r="BH112" s="198">
        <f>IF(N112="sníž. přenesená",J112,0)</f>
        <v>0</v>
      </c>
      <c r="BI112" s="198">
        <f>IF(N112="nulová",J112,0)</f>
        <v>0</v>
      </c>
      <c r="BJ112" s="21" t="s">
        <v>85</v>
      </c>
      <c r="BK112" s="198">
        <f>ROUND(I112*H112,2)</f>
        <v>0</v>
      </c>
      <c r="BL112" s="21" t="s">
        <v>1206</v>
      </c>
      <c r="BM112" s="197" t="s">
        <v>659</v>
      </c>
    </row>
    <row r="113" spans="1:65" s="2" customFormat="1" ht="29.25">
      <c r="A113" s="38"/>
      <c r="B113" s="39"/>
      <c r="C113" s="40"/>
      <c r="D113" s="206" t="s">
        <v>972</v>
      </c>
      <c r="E113" s="40"/>
      <c r="F113" s="258" t="s">
        <v>7338</v>
      </c>
      <c r="G113" s="40"/>
      <c r="H113" s="40"/>
      <c r="I113" s="201"/>
      <c r="J113" s="40"/>
      <c r="K113" s="40"/>
      <c r="L113" s="43"/>
      <c r="M113" s="202"/>
      <c r="N113" s="203"/>
      <c r="O113" s="68"/>
      <c r="P113" s="68"/>
      <c r="Q113" s="68"/>
      <c r="R113" s="68"/>
      <c r="S113" s="68"/>
      <c r="T113" s="69"/>
      <c r="U113" s="38"/>
      <c r="V113" s="38"/>
      <c r="W113" s="38"/>
      <c r="X113" s="38"/>
      <c r="Y113" s="38"/>
      <c r="Z113" s="38"/>
      <c r="AA113" s="38"/>
      <c r="AB113" s="38"/>
      <c r="AC113" s="38"/>
      <c r="AD113" s="38"/>
      <c r="AE113" s="38"/>
      <c r="AT113" s="21" t="s">
        <v>972</v>
      </c>
      <c r="AU113" s="21" t="s">
        <v>85</v>
      </c>
    </row>
    <row r="114" spans="1:65" s="12" customFormat="1" ht="22.9" customHeight="1">
      <c r="B114" s="170"/>
      <c r="C114" s="171"/>
      <c r="D114" s="172" t="s">
        <v>71</v>
      </c>
      <c r="E114" s="184" t="s">
        <v>7339</v>
      </c>
      <c r="F114" s="184" t="s">
        <v>7340</v>
      </c>
      <c r="G114" s="171"/>
      <c r="H114" s="171"/>
      <c r="I114" s="174"/>
      <c r="J114" s="185">
        <f>BK114</f>
        <v>0</v>
      </c>
      <c r="K114" s="171"/>
      <c r="L114" s="176"/>
      <c r="M114" s="177"/>
      <c r="N114" s="178"/>
      <c r="O114" s="178"/>
      <c r="P114" s="179">
        <f>SUM(P115:P118)</f>
        <v>0</v>
      </c>
      <c r="Q114" s="178"/>
      <c r="R114" s="179">
        <f>SUM(R115:R118)</f>
        <v>0</v>
      </c>
      <c r="S114" s="178"/>
      <c r="T114" s="180">
        <f>SUM(T115:T118)</f>
        <v>0</v>
      </c>
      <c r="AR114" s="181" t="s">
        <v>79</v>
      </c>
      <c r="AT114" s="182" t="s">
        <v>71</v>
      </c>
      <c r="AU114" s="182" t="s">
        <v>79</v>
      </c>
      <c r="AY114" s="181" t="s">
        <v>525</v>
      </c>
      <c r="BK114" s="183">
        <f>SUM(BK115:BK118)</f>
        <v>0</v>
      </c>
    </row>
    <row r="115" spans="1:65" s="2" customFormat="1" ht="24.2" customHeight="1">
      <c r="A115" s="38"/>
      <c r="B115" s="39"/>
      <c r="C115" s="186" t="s">
        <v>72</v>
      </c>
      <c r="D115" s="186" t="s">
        <v>533</v>
      </c>
      <c r="E115" s="187" t="s">
        <v>7341</v>
      </c>
      <c r="F115" s="188" t="s">
        <v>7342</v>
      </c>
      <c r="G115" s="189" t="s">
        <v>651</v>
      </c>
      <c r="H115" s="190">
        <v>1</v>
      </c>
      <c r="I115" s="191"/>
      <c r="J115" s="192">
        <f>ROUND(I115*H115,2)</f>
        <v>0</v>
      </c>
      <c r="K115" s="188" t="s">
        <v>19</v>
      </c>
      <c r="L115" s="43"/>
      <c r="M115" s="193" t="s">
        <v>19</v>
      </c>
      <c r="N115" s="194" t="s">
        <v>44</v>
      </c>
      <c r="O115" s="68"/>
      <c r="P115" s="195">
        <f>O115*H115</f>
        <v>0</v>
      </c>
      <c r="Q115" s="195">
        <v>0</v>
      </c>
      <c r="R115" s="195">
        <f>Q115*H115</f>
        <v>0</v>
      </c>
      <c r="S115" s="195">
        <v>0</v>
      </c>
      <c r="T115" s="196">
        <f>S115*H115</f>
        <v>0</v>
      </c>
      <c r="U115" s="38"/>
      <c r="V115" s="38"/>
      <c r="W115" s="38"/>
      <c r="X115" s="38"/>
      <c r="Y115" s="38"/>
      <c r="Z115" s="38"/>
      <c r="AA115" s="38"/>
      <c r="AB115" s="38"/>
      <c r="AC115" s="38"/>
      <c r="AD115" s="38"/>
      <c r="AE115" s="38"/>
      <c r="AR115" s="197" t="s">
        <v>1206</v>
      </c>
      <c r="AT115" s="197" t="s">
        <v>533</v>
      </c>
      <c r="AU115" s="197" t="s">
        <v>85</v>
      </c>
      <c r="AY115" s="21" t="s">
        <v>525</v>
      </c>
      <c r="BE115" s="198">
        <f>IF(N115="základní",J115,0)</f>
        <v>0</v>
      </c>
      <c r="BF115" s="198">
        <f>IF(N115="snížená",J115,0)</f>
        <v>0</v>
      </c>
      <c r="BG115" s="198">
        <f>IF(N115="zákl. přenesená",J115,0)</f>
        <v>0</v>
      </c>
      <c r="BH115" s="198">
        <f>IF(N115="sníž. přenesená",J115,0)</f>
        <v>0</v>
      </c>
      <c r="BI115" s="198">
        <f>IF(N115="nulová",J115,0)</f>
        <v>0</v>
      </c>
      <c r="BJ115" s="21" t="s">
        <v>85</v>
      </c>
      <c r="BK115" s="198">
        <f>ROUND(I115*H115,2)</f>
        <v>0</v>
      </c>
      <c r="BL115" s="21" t="s">
        <v>1206</v>
      </c>
      <c r="BM115" s="197" t="s">
        <v>779</v>
      </c>
    </row>
    <row r="116" spans="1:65" s="2" customFormat="1" ht="19.5">
      <c r="A116" s="38"/>
      <c r="B116" s="39"/>
      <c r="C116" s="40"/>
      <c r="D116" s="206" t="s">
        <v>972</v>
      </c>
      <c r="E116" s="40"/>
      <c r="F116" s="258" t="s">
        <v>7343</v>
      </c>
      <c r="G116" s="40"/>
      <c r="H116" s="40"/>
      <c r="I116" s="201"/>
      <c r="J116" s="40"/>
      <c r="K116" s="40"/>
      <c r="L116" s="43"/>
      <c r="M116" s="202"/>
      <c r="N116" s="203"/>
      <c r="O116" s="68"/>
      <c r="P116" s="68"/>
      <c r="Q116" s="68"/>
      <c r="R116" s="68"/>
      <c r="S116" s="68"/>
      <c r="T116" s="69"/>
      <c r="U116" s="38"/>
      <c r="V116" s="38"/>
      <c r="W116" s="38"/>
      <c r="X116" s="38"/>
      <c r="Y116" s="38"/>
      <c r="Z116" s="38"/>
      <c r="AA116" s="38"/>
      <c r="AB116" s="38"/>
      <c r="AC116" s="38"/>
      <c r="AD116" s="38"/>
      <c r="AE116" s="38"/>
      <c r="AT116" s="21" t="s">
        <v>972</v>
      </c>
      <c r="AU116" s="21" t="s">
        <v>85</v>
      </c>
    </row>
    <row r="117" spans="1:65" s="2" customFormat="1" ht="24.2" customHeight="1">
      <c r="A117" s="38"/>
      <c r="B117" s="39"/>
      <c r="C117" s="186" t="s">
        <v>72</v>
      </c>
      <c r="D117" s="186" t="s">
        <v>533</v>
      </c>
      <c r="E117" s="187" t="s">
        <v>7344</v>
      </c>
      <c r="F117" s="188" t="s">
        <v>7345</v>
      </c>
      <c r="G117" s="189" t="s">
        <v>651</v>
      </c>
      <c r="H117" s="190">
        <v>1</v>
      </c>
      <c r="I117" s="191"/>
      <c r="J117" s="192">
        <f>ROUND(I117*H117,2)</f>
        <v>0</v>
      </c>
      <c r="K117" s="188" t="s">
        <v>19</v>
      </c>
      <c r="L117" s="43"/>
      <c r="M117" s="193" t="s">
        <v>19</v>
      </c>
      <c r="N117" s="194" t="s">
        <v>44</v>
      </c>
      <c r="O117" s="68"/>
      <c r="P117" s="195">
        <f>O117*H117</f>
        <v>0</v>
      </c>
      <c r="Q117" s="195">
        <v>0</v>
      </c>
      <c r="R117" s="195">
        <f>Q117*H117</f>
        <v>0</v>
      </c>
      <c r="S117" s="195">
        <v>0</v>
      </c>
      <c r="T117" s="196">
        <f>S117*H117</f>
        <v>0</v>
      </c>
      <c r="U117" s="38"/>
      <c r="V117" s="38"/>
      <c r="W117" s="38"/>
      <c r="X117" s="38"/>
      <c r="Y117" s="38"/>
      <c r="Z117" s="38"/>
      <c r="AA117" s="38"/>
      <c r="AB117" s="38"/>
      <c r="AC117" s="38"/>
      <c r="AD117" s="38"/>
      <c r="AE117" s="38"/>
      <c r="AR117" s="197" t="s">
        <v>1206</v>
      </c>
      <c r="AT117" s="197" t="s">
        <v>533</v>
      </c>
      <c r="AU117" s="197" t="s">
        <v>85</v>
      </c>
      <c r="AY117" s="21" t="s">
        <v>525</v>
      </c>
      <c r="BE117" s="198">
        <f>IF(N117="základní",J117,0)</f>
        <v>0</v>
      </c>
      <c r="BF117" s="198">
        <f>IF(N117="snížená",J117,0)</f>
        <v>0</v>
      </c>
      <c r="BG117" s="198">
        <f>IF(N117="zákl. přenesená",J117,0)</f>
        <v>0</v>
      </c>
      <c r="BH117" s="198">
        <f>IF(N117="sníž. přenesená",J117,0)</f>
        <v>0</v>
      </c>
      <c r="BI117" s="198">
        <f>IF(N117="nulová",J117,0)</f>
        <v>0</v>
      </c>
      <c r="BJ117" s="21" t="s">
        <v>85</v>
      </c>
      <c r="BK117" s="198">
        <f>ROUND(I117*H117,2)</f>
        <v>0</v>
      </c>
      <c r="BL117" s="21" t="s">
        <v>1206</v>
      </c>
      <c r="BM117" s="197" t="s">
        <v>787</v>
      </c>
    </row>
    <row r="118" spans="1:65" s="2" customFormat="1" ht="19.5">
      <c r="A118" s="38"/>
      <c r="B118" s="39"/>
      <c r="C118" s="40"/>
      <c r="D118" s="206" t="s">
        <v>972</v>
      </c>
      <c r="E118" s="40"/>
      <c r="F118" s="258" t="s">
        <v>7346</v>
      </c>
      <c r="G118" s="40"/>
      <c r="H118" s="40"/>
      <c r="I118" s="201"/>
      <c r="J118" s="40"/>
      <c r="K118" s="40"/>
      <c r="L118" s="43"/>
      <c r="M118" s="202"/>
      <c r="N118" s="203"/>
      <c r="O118" s="68"/>
      <c r="P118" s="68"/>
      <c r="Q118" s="68"/>
      <c r="R118" s="68"/>
      <c r="S118" s="68"/>
      <c r="T118" s="69"/>
      <c r="U118" s="38"/>
      <c r="V118" s="38"/>
      <c r="W118" s="38"/>
      <c r="X118" s="38"/>
      <c r="Y118" s="38"/>
      <c r="Z118" s="38"/>
      <c r="AA118" s="38"/>
      <c r="AB118" s="38"/>
      <c r="AC118" s="38"/>
      <c r="AD118" s="38"/>
      <c r="AE118" s="38"/>
      <c r="AT118" s="21" t="s">
        <v>972</v>
      </c>
      <c r="AU118" s="21" t="s">
        <v>85</v>
      </c>
    </row>
    <row r="119" spans="1:65" s="12" customFormat="1" ht="22.9" customHeight="1">
      <c r="B119" s="170"/>
      <c r="C119" s="171"/>
      <c r="D119" s="172" t="s">
        <v>71</v>
      </c>
      <c r="E119" s="184" t="s">
        <v>7347</v>
      </c>
      <c r="F119" s="184" t="s">
        <v>7348</v>
      </c>
      <c r="G119" s="171"/>
      <c r="H119" s="171"/>
      <c r="I119" s="174"/>
      <c r="J119" s="185">
        <f>BK119</f>
        <v>0</v>
      </c>
      <c r="K119" s="171"/>
      <c r="L119" s="176"/>
      <c r="M119" s="177"/>
      <c r="N119" s="178"/>
      <c r="O119" s="178"/>
      <c r="P119" s="179">
        <f>SUM(P120:P133)</f>
        <v>0</v>
      </c>
      <c r="Q119" s="178"/>
      <c r="R119" s="179">
        <f>SUM(R120:R133)</f>
        <v>0</v>
      </c>
      <c r="S119" s="178"/>
      <c r="T119" s="180">
        <f>SUM(T120:T133)</f>
        <v>0</v>
      </c>
      <c r="AR119" s="181" t="s">
        <v>79</v>
      </c>
      <c r="AT119" s="182" t="s">
        <v>71</v>
      </c>
      <c r="AU119" s="182" t="s">
        <v>79</v>
      </c>
      <c r="AY119" s="181" t="s">
        <v>525</v>
      </c>
      <c r="BK119" s="183">
        <f>SUM(BK120:BK133)</f>
        <v>0</v>
      </c>
    </row>
    <row r="120" spans="1:65" s="2" customFormat="1" ht="49.15" customHeight="1">
      <c r="A120" s="38"/>
      <c r="B120" s="39"/>
      <c r="C120" s="186" t="s">
        <v>72</v>
      </c>
      <c r="D120" s="186" t="s">
        <v>533</v>
      </c>
      <c r="E120" s="187" t="s">
        <v>7349</v>
      </c>
      <c r="F120" s="188" t="s">
        <v>7350</v>
      </c>
      <c r="G120" s="189" t="s">
        <v>651</v>
      </c>
      <c r="H120" s="190">
        <v>1</v>
      </c>
      <c r="I120" s="191"/>
      <c r="J120" s="192">
        <f>ROUND(I120*H120,2)</f>
        <v>0</v>
      </c>
      <c r="K120" s="188" t="s">
        <v>19</v>
      </c>
      <c r="L120" s="43"/>
      <c r="M120" s="193" t="s">
        <v>19</v>
      </c>
      <c r="N120" s="194" t="s">
        <v>44</v>
      </c>
      <c r="O120" s="68"/>
      <c r="P120" s="195">
        <f>O120*H120</f>
        <v>0</v>
      </c>
      <c r="Q120" s="195">
        <v>0</v>
      </c>
      <c r="R120" s="195">
        <f>Q120*H120</f>
        <v>0</v>
      </c>
      <c r="S120" s="195">
        <v>0</v>
      </c>
      <c r="T120" s="196">
        <f>S120*H120</f>
        <v>0</v>
      </c>
      <c r="U120" s="38"/>
      <c r="V120" s="38"/>
      <c r="W120" s="38"/>
      <c r="X120" s="38"/>
      <c r="Y120" s="38"/>
      <c r="Z120" s="38"/>
      <c r="AA120" s="38"/>
      <c r="AB120" s="38"/>
      <c r="AC120" s="38"/>
      <c r="AD120" s="38"/>
      <c r="AE120" s="38"/>
      <c r="AR120" s="197" t="s">
        <v>1206</v>
      </c>
      <c r="AT120" s="197" t="s">
        <v>533</v>
      </c>
      <c r="AU120" s="197" t="s">
        <v>85</v>
      </c>
      <c r="AY120" s="21" t="s">
        <v>525</v>
      </c>
      <c r="BE120" s="198">
        <f>IF(N120="základní",J120,0)</f>
        <v>0</v>
      </c>
      <c r="BF120" s="198">
        <f>IF(N120="snížená",J120,0)</f>
        <v>0</v>
      </c>
      <c r="BG120" s="198">
        <f>IF(N120="zákl. přenesená",J120,0)</f>
        <v>0</v>
      </c>
      <c r="BH120" s="198">
        <f>IF(N120="sníž. přenesená",J120,0)</f>
        <v>0</v>
      </c>
      <c r="BI120" s="198">
        <f>IF(N120="nulová",J120,0)</f>
        <v>0</v>
      </c>
      <c r="BJ120" s="21" t="s">
        <v>85</v>
      </c>
      <c r="BK120" s="198">
        <f>ROUND(I120*H120,2)</f>
        <v>0</v>
      </c>
      <c r="BL120" s="21" t="s">
        <v>1206</v>
      </c>
      <c r="BM120" s="197" t="s">
        <v>802</v>
      </c>
    </row>
    <row r="121" spans="1:65" s="2" customFormat="1" ht="19.5">
      <c r="A121" s="38"/>
      <c r="B121" s="39"/>
      <c r="C121" s="40"/>
      <c r="D121" s="206" t="s">
        <v>972</v>
      </c>
      <c r="E121" s="40"/>
      <c r="F121" s="258" t="s">
        <v>7351</v>
      </c>
      <c r="G121" s="40"/>
      <c r="H121" s="40"/>
      <c r="I121" s="201"/>
      <c r="J121" s="40"/>
      <c r="K121" s="40"/>
      <c r="L121" s="43"/>
      <c r="M121" s="202"/>
      <c r="N121" s="203"/>
      <c r="O121" s="68"/>
      <c r="P121" s="68"/>
      <c r="Q121" s="68"/>
      <c r="R121" s="68"/>
      <c r="S121" s="68"/>
      <c r="T121" s="69"/>
      <c r="U121" s="38"/>
      <c r="V121" s="38"/>
      <c r="W121" s="38"/>
      <c r="X121" s="38"/>
      <c r="Y121" s="38"/>
      <c r="Z121" s="38"/>
      <c r="AA121" s="38"/>
      <c r="AB121" s="38"/>
      <c r="AC121" s="38"/>
      <c r="AD121" s="38"/>
      <c r="AE121" s="38"/>
      <c r="AT121" s="21" t="s">
        <v>972</v>
      </c>
      <c r="AU121" s="21" t="s">
        <v>85</v>
      </c>
    </row>
    <row r="122" spans="1:65" s="2" customFormat="1" ht="37.9" customHeight="1">
      <c r="A122" s="38"/>
      <c r="B122" s="39"/>
      <c r="C122" s="186" t="s">
        <v>72</v>
      </c>
      <c r="D122" s="186" t="s">
        <v>533</v>
      </c>
      <c r="E122" s="187" t="s">
        <v>7352</v>
      </c>
      <c r="F122" s="188" t="s">
        <v>7353</v>
      </c>
      <c r="G122" s="189" t="s">
        <v>651</v>
      </c>
      <c r="H122" s="190">
        <v>1</v>
      </c>
      <c r="I122" s="191"/>
      <c r="J122" s="192">
        <f>ROUND(I122*H122,2)</f>
        <v>0</v>
      </c>
      <c r="K122" s="188" t="s">
        <v>19</v>
      </c>
      <c r="L122" s="43"/>
      <c r="M122" s="193" t="s">
        <v>19</v>
      </c>
      <c r="N122" s="194" t="s">
        <v>44</v>
      </c>
      <c r="O122" s="68"/>
      <c r="P122" s="195">
        <f>O122*H122</f>
        <v>0</v>
      </c>
      <c r="Q122" s="195">
        <v>0</v>
      </c>
      <c r="R122" s="195">
        <f>Q122*H122</f>
        <v>0</v>
      </c>
      <c r="S122" s="195">
        <v>0</v>
      </c>
      <c r="T122" s="196">
        <f>S122*H122</f>
        <v>0</v>
      </c>
      <c r="U122" s="38"/>
      <c r="V122" s="38"/>
      <c r="W122" s="38"/>
      <c r="X122" s="38"/>
      <c r="Y122" s="38"/>
      <c r="Z122" s="38"/>
      <c r="AA122" s="38"/>
      <c r="AB122" s="38"/>
      <c r="AC122" s="38"/>
      <c r="AD122" s="38"/>
      <c r="AE122" s="38"/>
      <c r="AR122" s="197" t="s">
        <v>1206</v>
      </c>
      <c r="AT122" s="197" t="s">
        <v>533</v>
      </c>
      <c r="AU122" s="197" t="s">
        <v>85</v>
      </c>
      <c r="AY122" s="21" t="s">
        <v>525</v>
      </c>
      <c r="BE122" s="198">
        <f>IF(N122="základní",J122,0)</f>
        <v>0</v>
      </c>
      <c r="BF122" s="198">
        <f>IF(N122="snížená",J122,0)</f>
        <v>0</v>
      </c>
      <c r="BG122" s="198">
        <f>IF(N122="zákl. přenesená",J122,0)</f>
        <v>0</v>
      </c>
      <c r="BH122" s="198">
        <f>IF(N122="sníž. přenesená",J122,0)</f>
        <v>0</v>
      </c>
      <c r="BI122" s="198">
        <f>IF(N122="nulová",J122,0)</f>
        <v>0</v>
      </c>
      <c r="BJ122" s="21" t="s">
        <v>85</v>
      </c>
      <c r="BK122" s="198">
        <f>ROUND(I122*H122,2)</f>
        <v>0</v>
      </c>
      <c r="BL122" s="21" t="s">
        <v>1206</v>
      </c>
      <c r="BM122" s="197" t="s">
        <v>814</v>
      </c>
    </row>
    <row r="123" spans="1:65" s="2" customFormat="1" ht="19.5">
      <c r="A123" s="38"/>
      <c r="B123" s="39"/>
      <c r="C123" s="40"/>
      <c r="D123" s="206" t="s">
        <v>972</v>
      </c>
      <c r="E123" s="40"/>
      <c r="F123" s="258" t="s">
        <v>7354</v>
      </c>
      <c r="G123" s="40"/>
      <c r="H123" s="40"/>
      <c r="I123" s="201"/>
      <c r="J123" s="40"/>
      <c r="K123" s="40"/>
      <c r="L123" s="43"/>
      <c r="M123" s="202"/>
      <c r="N123" s="203"/>
      <c r="O123" s="68"/>
      <c r="P123" s="68"/>
      <c r="Q123" s="68"/>
      <c r="R123" s="68"/>
      <c r="S123" s="68"/>
      <c r="T123" s="69"/>
      <c r="U123" s="38"/>
      <c r="V123" s="38"/>
      <c r="W123" s="38"/>
      <c r="X123" s="38"/>
      <c r="Y123" s="38"/>
      <c r="Z123" s="38"/>
      <c r="AA123" s="38"/>
      <c r="AB123" s="38"/>
      <c r="AC123" s="38"/>
      <c r="AD123" s="38"/>
      <c r="AE123" s="38"/>
      <c r="AT123" s="21" t="s">
        <v>972</v>
      </c>
      <c r="AU123" s="21" t="s">
        <v>85</v>
      </c>
    </row>
    <row r="124" spans="1:65" s="2" customFormat="1" ht="49.15" customHeight="1">
      <c r="A124" s="38"/>
      <c r="B124" s="39"/>
      <c r="C124" s="186" t="s">
        <v>72</v>
      </c>
      <c r="D124" s="186" t="s">
        <v>533</v>
      </c>
      <c r="E124" s="187" t="s">
        <v>7355</v>
      </c>
      <c r="F124" s="188" t="s">
        <v>7356</v>
      </c>
      <c r="G124" s="189" t="s">
        <v>651</v>
      </c>
      <c r="H124" s="190">
        <v>1</v>
      </c>
      <c r="I124" s="191"/>
      <c r="J124" s="192">
        <f>ROUND(I124*H124,2)</f>
        <v>0</v>
      </c>
      <c r="K124" s="188" t="s">
        <v>19</v>
      </c>
      <c r="L124" s="43"/>
      <c r="M124" s="193" t="s">
        <v>19</v>
      </c>
      <c r="N124" s="194" t="s">
        <v>44</v>
      </c>
      <c r="O124" s="68"/>
      <c r="P124" s="195">
        <f>O124*H124</f>
        <v>0</v>
      </c>
      <c r="Q124" s="195">
        <v>0</v>
      </c>
      <c r="R124" s="195">
        <f>Q124*H124</f>
        <v>0</v>
      </c>
      <c r="S124" s="195">
        <v>0</v>
      </c>
      <c r="T124" s="196">
        <f>S124*H124</f>
        <v>0</v>
      </c>
      <c r="U124" s="38"/>
      <c r="V124" s="38"/>
      <c r="W124" s="38"/>
      <c r="X124" s="38"/>
      <c r="Y124" s="38"/>
      <c r="Z124" s="38"/>
      <c r="AA124" s="38"/>
      <c r="AB124" s="38"/>
      <c r="AC124" s="38"/>
      <c r="AD124" s="38"/>
      <c r="AE124" s="38"/>
      <c r="AR124" s="197" t="s">
        <v>1206</v>
      </c>
      <c r="AT124" s="197" t="s">
        <v>533</v>
      </c>
      <c r="AU124" s="197" t="s">
        <v>85</v>
      </c>
      <c r="AY124" s="21" t="s">
        <v>525</v>
      </c>
      <c r="BE124" s="198">
        <f>IF(N124="základní",J124,0)</f>
        <v>0</v>
      </c>
      <c r="BF124" s="198">
        <f>IF(N124="snížená",J124,0)</f>
        <v>0</v>
      </c>
      <c r="BG124" s="198">
        <f>IF(N124="zákl. přenesená",J124,0)</f>
        <v>0</v>
      </c>
      <c r="BH124" s="198">
        <f>IF(N124="sníž. přenesená",J124,0)</f>
        <v>0</v>
      </c>
      <c r="BI124" s="198">
        <f>IF(N124="nulová",J124,0)</f>
        <v>0</v>
      </c>
      <c r="BJ124" s="21" t="s">
        <v>85</v>
      </c>
      <c r="BK124" s="198">
        <f>ROUND(I124*H124,2)</f>
        <v>0</v>
      </c>
      <c r="BL124" s="21" t="s">
        <v>1206</v>
      </c>
      <c r="BM124" s="197" t="s">
        <v>826</v>
      </c>
    </row>
    <row r="125" spans="1:65" s="2" customFormat="1" ht="29.25">
      <c r="A125" s="38"/>
      <c r="B125" s="39"/>
      <c r="C125" s="40"/>
      <c r="D125" s="206" t="s">
        <v>972</v>
      </c>
      <c r="E125" s="40"/>
      <c r="F125" s="258" t="s">
        <v>7357</v>
      </c>
      <c r="G125" s="40"/>
      <c r="H125" s="40"/>
      <c r="I125" s="201"/>
      <c r="J125" s="40"/>
      <c r="K125" s="40"/>
      <c r="L125" s="43"/>
      <c r="M125" s="202"/>
      <c r="N125" s="203"/>
      <c r="O125" s="68"/>
      <c r="P125" s="68"/>
      <c r="Q125" s="68"/>
      <c r="R125" s="68"/>
      <c r="S125" s="68"/>
      <c r="T125" s="69"/>
      <c r="U125" s="38"/>
      <c r="V125" s="38"/>
      <c r="W125" s="38"/>
      <c r="X125" s="38"/>
      <c r="Y125" s="38"/>
      <c r="Z125" s="38"/>
      <c r="AA125" s="38"/>
      <c r="AB125" s="38"/>
      <c r="AC125" s="38"/>
      <c r="AD125" s="38"/>
      <c r="AE125" s="38"/>
      <c r="AT125" s="21" t="s">
        <v>972</v>
      </c>
      <c r="AU125" s="21" t="s">
        <v>85</v>
      </c>
    </row>
    <row r="126" spans="1:65" s="2" customFormat="1" ht="55.5" customHeight="1">
      <c r="A126" s="38"/>
      <c r="B126" s="39"/>
      <c r="C126" s="186" t="s">
        <v>72</v>
      </c>
      <c r="D126" s="186" t="s">
        <v>533</v>
      </c>
      <c r="E126" s="187" t="s">
        <v>7358</v>
      </c>
      <c r="F126" s="188" t="s">
        <v>7359</v>
      </c>
      <c r="G126" s="189" t="s">
        <v>651</v>
      </c>
      <c r="H126" s="190">
        <v>1</v>
      </c>
      <c r="I126" s="191"/>
      <c r="J126" s="192">
        <f>ROUND(I126*H126,2)</f>
        <v>0</v>
      </c>
      <c r="K126" s="188" t="s">
        <v>19</v>
      </c>
      <c r="L126" s="43"/>
      <c r="M126" s="193" t="s">
        <v>19</v>
      </c>
      <c r="N126" s="194" t="s">
        <v>44</v>
      </c>
      <c r="O126" s="68"/>
      <c r="P126" s="195">
        <f>O126*H126</f>
        <v>0</v>
      </c>
      <c r="Q126" s="195">
        <v>0</v>
      </c>
      <c r="R126" s="195">
        <f>Q126*H126</f>
        <v>0</v>
      </c>
      <c r="S126" s="195">
        <v>0</v>
      </c>
      <c r="T126" s="196">
        <f>S126*H126</f>
        <v>0</v>
      </c>
      <c r="U126" s="38"/>
      <c r="V126" s="38"/>
      <c r="W126" s="38"/>
      <c r="X126" s="38"/>
      <c r="Y126" s="38"/>
      <c r="Z126" s="38"/>
      <c r="AA126" s="38"/>
      <c r="AB126" s="38"/>
      <c r="AC126" s="38"/>
      <c r="AD126" s="38"/>
      <c r="AE126" s="38"/>
      <c r="AR126" s="197" t="s">
        <v>1206</v>
      </c>
      <c r="AT126" s="197" t="s">
        <v>533</v>
      </c>
      <c r="AU126" s="197" t="s">
        <v>85</v>
      </c>
      <c r="AY126" s="21" t="s">
        <v>525</v>
      </c>
      <c r="BE126" s="198">
        <f>IF(N126="základní",J126,0)</f>
        <v>0</v>
      </c>
      <c r="BF126" s="198">
        <f>IF(N126="snížená",J126,0)</f>
        <v>0</v>
      </c>
      <c r="BG126" s="198">
        <f>IF(N126="zákl. přenesená",J126,0)</f>
        <v>0</v>
      </c>
      <c r="BH126" s="198">
        <f>IF(N126="sníž. přenesená",J126,0)</f>
        <v>0</v>
      </c>
      <c r="BI126" s="198">
        <f>IF(N126="nulová",J126,0)</f>
        <v>0</v>
      </c>
      <c r="BJ126" s="21" t="s">
        <v>85</v>
      </c>
      <c r="BK126" s="198">
        <f>ROUND(I126*H126,2)</f>
        <v>0</v>
      </c>
      <c r="BL126" s="21" t="s">
        <v>1206</v>
      </c>
      <c r="BM126" s="197" t="s">
        <v>839</v>
      </c>
    </row>
    <row r="127" spans="1:65" s="2" customFormat="1" ht="29.25">
      <c r="A127" s="38"/>
      <c r="B127" s="39"/>
      <c r="C127" s="40"/>
      <c r="D127" s="206" t="s">
        <v>972</v>
      </c>
      <c r="E127" s="40"/>
      <c r="F127" s="258" t="s">
        <v>7360</v>
      </c>
      <c r="G127" s="40"/>
      <c r="H127" s="40"/>
      <c r="I127" s="201"/>
      <c r="J127" s="40"/>
      <c r="K127" s="40"/>
      <c r="L127" s="43"/>
      <c r="M127" s="202"/>
      <c r="N127" s="203"/>
      <c r="O127" s="68"/>
      <c r="P127" s="68"/>
      <c r="Q127" s="68"/>
      <c r="R127" s="68"/>
      <c r="S127" s="68"/>
      <c r="T127" s="69"/>
      <c r="U127" s="38"/>
      <c r="V127" s="38"/>
      <c r="W127" s="38"/>
      <c r="X127" s="38"/>
      <c r="Y127" s="38"/>
      <c r="Z127" s="38"/>
      <c r="AA127" s="38"/>
      <c r="AB127" s="38"/>
      <c r="AC127" s="38"/>
      <c r="AD127" s="38"/>
      <c r="AE127" s="38"/>
      <c r="AT127" s="21" t="s">
        <v>972</v>
      </c>
      <c r="AU127" s="21" t="s">
        <v>85</v>
      </c>
    </row>
    <row r="128" spans="1:65" s="2" customFormat="1" ht="24.2" customHeight="1">
      <c r="A128" s="38"/>
      <c r="B128" s="39"/>
      <c r="C128" s="186" t="s">
        <v>72</v>
      </c>
      <c r="D128" s="186" t="s">
        <v>533</v>
      </c>
      <c r="E128" s="187" t="s">
        <v>7361</v>
      </c>
      <c r="F128" s="188" t="s">
        <v>7362</v>
      </c>
      <c r="G128" s="189" t="s">
        <v>651</v>
      </c>
      <c r="H128" s="190">
        <v>1</v>
      </c>
      <c r="I128" s="191"/>
      <c r="J128" s="192">
        <f>ROUND(I128*H128,2)</f>
        <v>0</v>
      </c>
      <c r="K128" s="188" t="s">
        <v>19</v>
      </c>
      <c r="L128" s="43"/>
      <c r="M128" s="193" t="s">
        <v>19</v>
      </c>
      <c r="N128" s="194" t="s">
        <v>44</v>
      </c>
      <c r="O128" s="68"/>
      <c r="P128" s="195">
        <f>O128*H128</f>
        <v>0</v>
      </c>
      <c r="Q128" s="195">
        <v>0</v>
      </c>
      <c r="R128" s="195">
        <f>Q128*H128</f>
        <v>0</v>
      </c>
      <c r="S128" s="195">
        <v>0</v>
      </c>
      <c r="T128" s="196">
        <f>S128*H128</f>
        <v>0</v>
      </c>
      <c r="U128" s="38"/>
      <c r="V128" s="38"/>
      <c r="W128" s="38"/>
      <c r="X128" s="38"/>
      <c r="Y128" s="38"/>
      <c r="Z128" s="38"/>
      <c r="AA128" s="38"/>
      <c r="AB128" s="38"/>
      <c r="AC128" s="38"/>
      <c r="AD128" s="38"/>
      <c r="AE128" s="38"/>
      <c r="AR128" s="197" t="s">
        <v>1206</v>
      </c>
      <c r="AT128" s="197" t="s">
        <v>533</v>
      </c>
      <c r="AU128" s="197" t="s">
        <v>85</v>
      </c>
      <c r="AY128" s="21" t="s">
        <v>525</v>
      </c>
      <c r="BE128" s="198">
        <f>IF(N128="základní",J128,0)</f>
        <v>0</v>
      </c>
      <c r="BF128" s="198">
        <f>IF(N128="snížená",J128,0)</f>
        <v>0</v>
      </c>
      <c r="BG128" s="198">
        <f>IF(N128="zákl. přenesená",J128,0)</f>
        <v>0</v>
      </c>
      <c r="BH128" s="198">
        <f>IF(N128="sníž. přenesená",J128,0)</f>
        <v>0</v>
      </c>
      <c r="BI128" s="198">
        <f>IF(N128="nulová",J128,0)</f>
        <v>0</v>
      </c>
      <c r="BJ128" s="21" t="s">
        <v>85</v>
      </c>
      <c r="BK128" s="198">
        <f>ROUND(I128*H128,2)</f>
        <v>0</v>
      </c>
      <c r="BL128" s="21" t="s">
        <v>1206</v>
      </c>
      <c r="BM128" s="197" t="s">
        <v>855</v>
      </c>
    </row>
    <row r="129" spans="1:65" s="2" customFormat="1" ht="19.5">
      <c r="A129" s="38"/>
      <c r="B129" s="39"/>
      <c r="C129" s="40"/>
      <c r="D129" s="206" t="s">
        <v>972</v>
      </c>
      <c r="E129" s="40"/>
      <c r="F129" s="258" t="s">
        <v>7363</v>
      </c>
      <c r="G129" s="40"/>
      <c r="H129" s="40"/>
      <c r="I129" s="201"/>
      <c r="J129" s="40"/>
      <c r="K129" s="40"/>
      <c r="L129" s="43"/>
      <c r="M129" s="202"/>
      <c r="N129" s="203"/>
      <c r="O129" s="68"/>
      <c r="P129" s="68"/>
      <c r="Q129" s="68"/>
      <c r="R129" s="68"/>
      <c r="S129" s="68"/>
      <c r="T129" s="69"/>
      <c r="U129" s="38"/>
      <c r="V129" s="38"/>
      <c r="W129" s="38"/>
      <c r="X129" s="38"/>
      <c r="Y129" s="38"/>
      <c r="Z129" s="38"/>
      <c r="AA129" s="38"/>
      <c r="AB129" s="38"/>
      <c r="AC129" s="38"/>
      <c r="AD129" s="38"/>
      <c r="AE129" s="38"/>
      <c r="AT129" s="21" t="s">
        <v>972</v>
      </c>
      <c r="AU129" s="21" t="s">
        <v>85</v>
      </c>
    </row>
    <row r="130" spans="1:65" s="2" customFormat="1" ht="37.9" customHeight="1">
      <c r="A130" s="38"/>
      <c r="B130" s="39"/>
      <c r="C130" s="186" t="s">
        <v>72</v>
      </c>
      <c r="D130" s="186" t="s">
        <v>533</v>
      </c>
      <c r="E130" s="187" t="s">
        <v>7364</v>
      </c>
      <c r="F130" s="188" t="s">
        <v>7365</v>
      </c>
      <c r="G130" s="189" t="s">
        <v>651</v>
      </c>
      <c r="H130" s="190">
        <v>1</v>
      </c>
      <c r="I130" s="191"/>
      <c r="J130" s="192">
        <f>ROUND(I130*H130,2)</f>
        <v>0</v>
      </c>
      <c r="K130" s="188" t="s">
        <v>19</v>
      </c>
      <c r="L130" s="43"/>
      <c r="M130" s="193" t="s">
        <v>19</v>
      </c>
      <c r="N130" s="194" t="s">
        <v>44</v>
      </c>
      <c r="O130" s="68"/>
      <c r="P130" s="195">
        <f>O130*H130</f>
        <v>0</v>
      </c>
      <c r="Q130" s="195">
        <v>0</v>
      </c>
      <c r="R130" s="195">
        <f>Q130*H130</f>
        <v>0</v>
      </c>
      <c r="S130" s="195">
        <v>0</v>
      </c>
      <c r="T130" s="196">
        <f>S130*H130</f>
        <v>0</v>
      </c>
      <c r="U130" s="38"/>
      <c r="V130" s="38"/>
      <c r="W130" s="38"/>
      <c r="X130" s="38"/>
      <c r="Y130" s="38"/>
      <c r="Z130" s="38"/>
      <c r="AA130" s="38"/>
      <c r="AB130" s="38"/>
      <c r="AC130" s="38"/>
      <c r="AD130" s="38"/>
      <c r="AE130" s="38"/>
      <c r="AR130" s="197" t="s">
        <v>1206</v>
      </c>
      <c r="AT130" s="197" t="s">
        <v>533</v>
      </c>
      <c r="AU130" s="197" t="s">
        <v>85</v>
      </c>
      <c r="AY130" s="21" t="s">
        <v>525</v>
      </c>
      <c r="BE130" s="198">
        <f>IF(N130="základní",J130,0)</f>
        <v>0</v>
      </c>
      <c r="BF130" s="198">
        <f>IF(N130="snížená",J130,0)</f>
        <v>0</v>
      </c>
      <c r="BG130" s="198">
        <f>IF(N130="zákl. přenesená",J130,0)</f>
        <v>0</v>
      </c>
      <c r="BH130" s="198">
        <f>IF(N130="sníž. přenesená",J130,0)</f>
        <v>0</v>
      </c>
      <c r="BI130" s="198">
        <f>IF(N130="nulová",J130,0)</f>
        <v>0</v>
      </c>
      <c r="BJ130" s="21" t="s">
        <v>85</v>
      </c>
      <c r="BK130" s="198">
        <f>ROUND(I130*H130,2)</f>
        <v>0</v>
      </c>
      <c r="BL130" s="21" t="s">
        <v>1206</v>
      </c>
      <c r="BM130" s="197" t="s">
        <v>867</v>
      </c>
    </row>
    <row r="131" spans="1:65" s="2" customFormat="1" ht="19.5">
      <c r="A131" s="38"/>
      <c r="B131" s="39"/>
      <c r="C131" s="40"/>
      <c r="D131" s="206" t="s">
        <v>972</v>
      </c>
      <c r="E131" s="40"/>
      <c r="F131" s="258" t="s">
        <v>7366</v>
      </c>
      <c r="G131" s="40"/>
      <c r="H131" s="40"/>
      <c r="I131" s="201"/>
      <c r="J131" s="40"/>
      <c r="K131" s="40"/>
      <c r="L131" s="43"/>
      <c r="M131" s="202"/>
      <c r="N131" s="203"/>
      <c r="O131" s="68"/>
      <c r="P131" s="68"/>
      <c r="Q131" s="68"/>
      <c r="R131" s="68"/>
      <c r="S131" s="68"/>
      <c r="T131" s="69"/>
      <c r="U131" s="38"/>
      <c r="V131" s="38"/>
      <c r="W131" s="38"/>
      <c r="X131" s="38"/>
      <c r="Y131" s="38"/>
      <c r="Z131" s="38"/>
      <c r="AA131" s="38"/>
      <c r="AB131" s="38"/>
      <c r="AC131" s="38"/>
      <c r="AD131" s="38"/>
      <c r="AE131" s="38"/>
      <c r="AT131" s="21" t="s">
        <v>972</v>
      </c>
      <c r="AU131" s="21" t="s">
        <v>85</v>
      </c>
    </row>
    <row r="132" spans="1:65" s="2" customFormat="1" ht="24.2" customHeight="1">
      <c r="A132" s="38"/>
      <c r="B132" s="39"/>
      <c r="C132" s="186" t="s">
        <v>72</v>
      </c>
      <c r="D132" s="186" t="s">
        <v>533</v>
      </c>
      <c r="E132" s="187" t="s">
        <v>7367</v>
      </c>
      <c r="F132" s="188" t="s">
        <v>7368</v>
      </c>
      <c r="G132" s="189" t="s">
        <v>651</v>
      </c>
      <c r="H132" s="190">
        <v>1</v>
      </c>
      <c r="I132" s="191"/>
      <c r="J132" s="192">
        <f>ROUND(I132*H132,2)</f>
        <v>0</v>
      </c>
      <c r="K132" s="188" t="s">
        <v>19</v>
      </c>
      <c r="L132" s="43"/>
      <c r="M132" s="193" t="s">
        <v>19</v>
      </c>
      <c r="N132" s="194" t="s">
        <v>44</v>
      </c>
      <c r="O132" s="68"/>
      <c r="P132" s="195">
        <f>O132*H132</f>
        <v>0</v>
      </c>
      <c r="Q132" s="195">
        <v>0</v>
      </c>
      <c r="R132" s="195">
        <f>Q132*H132</f>
        <v>0</v>
      </c>
      <c r="S132" s="195">
        <v>0</v>
      </c>
      <c r="T132" s="196">
        <f>S132*H132</f>
        <v>0</v>
      </c>
      <c r="U132" s="38"/>
      <c r="V132" s="38"/>
      <c r="W132" s="38"/>
      <c r="X132" s="38"/>
      <c r="Y132" s="38"/>
      <c r="Z132" s="38"/>
      <c r="AA132" s="38"/>
      <c r="AB132" s="38"/>
      <c r="AC132" s="38"/>
      <c r="AD132" s="38"/>
      <c r="AE132" s="38"/>
      <c r="AR132" s="197" t="s">
        <v>1206</v>
      </c>
      <c r="AT132" s="197" t="s">
        <v>533</v>
      </c>
      <c r="AU132" s="197" t="s">
        <v>85</v>
      </c>
      <c r="AY132" s="21" t="s">
        <v>525</v>
      </c>
      <c r="BE132" s="198">
        <f>IF(N132="základní",J132,0)</f>
        <v>0</v>
      </c>
      <c r="BF132" s="198">
        <f>IF(N132="snížená",J132,0)</f>
        <v>0</v>
      </c>
      <c r="BG132" s="198">
        <f>IF(N132="zákl. přenesená",J132,0)</f>
        <v>0</v>
      </c>
      <c r="BH132" s="198">
        <f>IF(N132="sníž. přenesená",J132,0)</f>
        <v>0</v>
      </c>
      <c r="BI132" s="198">
        <f>IF(N132="nulová",J132,0)</f>
        <v>0</v>
      </c>
      <c r="BJ132" s="21" t="s">
        <v>85</v>
      </c>
      <c r="BK132" s="198">
        <f>ROUND(I132*H132,2)</f>
        <v>0</v>
      </c>
      <c r="BL132" s="21" t="s">
        <v>1206</v>
      </c>
      <c r="BM132" s="197" t="s">
        <v>881</v>
      </c>
    </row>
    <row r="133" spans="1:65" s="2" customFormat="1" ht="19.5">
      <c r="A133" s="38"/>
      <c r="B133" s="39"/>
      <c r="C133" s="40"/>
      <c r="D133" s="206" t="s">
        <v>972</v>
      </c>
      <c r="E133" s="40"/>
      <c r="F133" s="258" t="s">
        <v>7369</v>
      </c>
      <c r="G133" s="40"/>
      <c r="H133" s="40"/>
      <c r="I133" s="201"/>
      <c r="J133" s="40"/>
      <c r="K133" s="40"/>
      <c r="L133" s="43"/>
      <c r="M133" s="202"/>
      <c r="N133" s="203"/>
      <c r="O133" s="68"/>
      <c r="P133" s="68"/>
      <c r="Q133" s="68"/>
      <c r="R133" s="68"/>
      <c r="S133" s="68"/>
      <c r="T133" s="69"/>
      <c r="U133" s="38"/>
      <c r="V133" s="38"/>
      <c r="W133" s="38"/>
      <c r="X133" s="38"/>
      <c r="Y133" s="38"/>
      <c r="Z133" s="38"/>
      <c r="AA133" s="38"/>
      <c r="AB133" s="38"/>
      <c r="AC133" s="38"/>
      <c r="AD133" s="38"/>
      <c r="AE133" s="38"/>
      <c r="AT133" s="21" t="s">
        <v>972</v>
      </c>
      <c r="AU133" s="21" t="s">
        <v>85</v>
      </c>
    </row>
    <row r="134" spans="1:65" s="12" customFormat="1" ht="22.9" customHeight="1">
      <c r="B134" s="170"/>
      <c r="C134" s="171"/>
      <c r="D134" s="172" t="s">
        <v>71</v>
      </c>
      <c r="E134" s="184" t="s">
        <v>71</v>
      </c>
      <c r="F134" s="184" t="s">
        <v>7370</v>
      </c>
      <c r="G134" s="171"/>
      <c r="H134" s="171"/>
      <c r="I134" s="174"/>
      <c r="J134" s="185">
        <f>BK134</f>
        <v>0</v>
      </c>
      <c r="K134" s="171"/>
      <c r="L134" s="176"/>
      <c r="M134" s="177"/>
      <c r="N134" s="178"/>
      <c r="O134" s="178"/>
      <c r="P134" s="179">
        <f>SUM(P135:P137)</f>
        <v>0</v>
      </c>
      <c r="Q134" s="178"/>
      <c r="R134" s="179">
        <f>SUM(R135:R137)</f>
        <v>0</v>
      </c>
      <c r="S134" s="178"/>
      <c r="T134" s="180">
        <f>SUM(T135:T137)</f>
        <v>0</v>
      </c>
      <c r="AR134" s="181" t="s">
        <v>79</v>
      </c>
      <c r="AT134" s="182" t="s">
        <v>71</v>
      </c>
      <c r="AU134" s="182" t="s">
        <v>79</v>
      </c>
      <c r="AY134" s="181" t="s">
        <v>525</v>
      </c>
      <c r="BK134" s="183">
        <f>SUM(BK135:BK137)</f>
        <v>0</v>
      </c>
    </row>
    <row r="135" spans="1:65" s="2" customFormat="1" ht="44.25" customHeight="1">
      <c r="A135" s="38"/>
      <c r="B135" s="39"/>
      <c r="C135" s="186" t="s">
        <v>72</v>
      </c>
      <c r="D135" s="186" t="s">
        <v>533</v>
      </c>
      <c r="E135" s="187" t="s">
        <v>6508</v>
      </c>
      <c r="F135" s="188" t="s">
        <v>7371</v>
      </c>
      <c r="G135" s="189" t="s">
        <v>651</v>
      </c>
      <c r="H135" s="190">
        <v>1</v>
      </c>
      <c r="I135" s="191"/>
      <c r="J135" s="192">
        <f>ROUND(I135*H135,2)</f>
        <v>0</v>
      </c>
      <c r="K135" s="188" t="s">
        <v>19</v>
      </c>
      <c r="L135" s="43"/>
      <c r="M135" s="193" t="s">
        <v>19</v>
      </c>
      <c r="N135" s="194" t="s">
        <v>44</v>
      </c>
      <c r="O135" s="68"/>
      <c r="P135" s="195">
        <f>O135*H135</f>
        <v>0</v>
      </c>
      <c r="Q135" s="195">
        <v>0</v>
      </c>
      <c r="R135" s="195">
        <f>Q135*H135</f>
        <v>0</v>
      </c>
      <c r="S135" s="195">
        <v>0</v>
      </c>
      <c r="T135" s="196">
        <f>S135*H135</f>
        <v>0</v>
      </c>
      <c r="U135" s="38"/>
      <c r="V135" s="38"/>
      <c r="W135" s="38"/>
      <c r="X135" s="38"/>
      <c r="Y135" s="38"/>
      <c r="Z135" s="38"/>
      <c r="AA135" s="38"/>
      <c r="AB135" s="38"/>
      <c r="AC135" s="38"/>
      <c r="AD135" s="38"/>
      <c r="AE135" s="38"/>
      <c r="AR135" s="197" t="s">
        <v>1206</v>
      </c>
      <c r="AT135" s="197" t="s">
        <v>533</v>
      </c>
      <c r="AU135" s="197" t="s">
        <v>85</v>
      </c>
      <c r="AY135" s="21" t="s">
        <v>525</v>
      </c>
      <c r="BE135" s="198">
        <f>IF(N135="základní",J135,0)</f>
        <v>0</v>
      </c>
      <c r="BF135" s="198">
        <f>IF(N135="snížená",J135,0)</f>
        <v>0</v>
      </c>
      <c r="BG135" s="198">
        <f>IF(N135="zákl. přenesená",J135,0)</f>
        <v>0</v>
      </c>
      <c r="BH135" s="198">
        <f>IF(N135="sníž. přenesená",J135,0)</f>
        <v>0</v>
      </c>
      <c r="BI135" s="198">
        <f>IF(N135="nulová",J135,0)</f>
        <v>0</v>
      </c>
      <c r="BJ135" s="21" t="s">
        <v>85</v>
      </c>
      <c r="BK135" s="198">
        <f>ROUND(I135*H135,2)</f>
        <v>0</v>
      </c>
      <c r="BL135" s="21" t="s">
        <v>1206</v>
      </c>
      <c r="BM135" s="197" t="s">
        <v>895</v>
      </c>
    </row>
    <row r="136" spans="1:65" s="2" customFormat="1" ht="19.5">
      <c r="A136" s="38"/>
      <c r="B136" s="39"/>
      <c r="C136" s="40"/>
      <c r="D136" s="206" t="s">
        <v>972</v>
      </c>
      <c r="E136" s="40"/>
      <c r="F136" s="258" t="s">
        <v>7372</v>
      </c>
      <c r="G136" s="40"/>
      <c r="H136" s="40"/>
      <c r="I136" s="201"/>
      <c r="J136" s="40"/>
      <c r="K136" s="40"/>
      <c r="L136" s="43"/>
      <c r="M136" s="202"/>
      <c r="N136" s="203"/>
      <c r="O136" s="68"/>
      <c r="P136" s="68"/>
      <c r="Q136" s="68"/>
      <c r="R136" s="68"/>
      <c r="S136" s="68"/>
      <c r="T136" s="69"/>
      <c r="U136" s="38"/>
      <c r="V136" s="38"/>
      <c r="W136" s="38"/>
      <c r="X136" s="38"/>
      <c r="Y136" s="38"/>
      <c r="Z136" s="38"/>
      <c r="AA136" s="38"/>
      <c r="AB136" s="38"/>
      <c r="AC136" s="38"/>
      <c r="AD136" s="38"/>
      <c r="AE136" s="38"/>
      <c r="AT136" s="21" t="s">
        <v>972</v>
      </c>
      <c r="AU136" s="21" t="s">
        <v>85</v>
      </c>
    </row>
    <row r="137" spans="1:65" s="2" customFormat="1" ht="24.2" customHeight="1">
      <c r="A137" s="38"/>
      <c r="B137" s="39"/>
      <c r="C137" s="186" t="s">
        <v>72</v>
      </c>
      <c r="D137" s="186" t="s">
        <v>533</v>
      </c>
      <c r="E137" s="187" t="s">
        <v>6509</v>
      </c>
      <c r="F137" s="188" t="s">
        <v>7373</v>
      </c>
      <c r="G137" s="189" t="s">
        <v>651</v>
      </c>
      <c r="H137" s="190">
        <v>1</v>
      </c>
      <c r="I137" s="191"/>
      <c r="J137" s="192">
        <f>ROUND(I137*H137,2)</f>
        <v>0</v>
      </c>
      <c r="K137" s="188" t="s">
        <v>19</v>
      </c>
      <c r="L137" s="43"/>
      <c r="M137" s="193" t="s">
        <v>19</v>
      </c>
      <c r="N137" s="194" t="s">
        <v>44</v>
      </c>
      <c r="O137" s="68"/>
      <c r="P137" s="195">
        <f>O137*H137</f>
        <v>0</v>
      </c>
      <c r="Q137" s="195">
        <v>0</v>
      </c>
      <c r="R137" s="195">
        <f>Q137*H137</f>
        <v>0</v>
      </c>
      <c r="S137" s="195">
        <v>0</v>
      </c>
      <c r="T137" s="196">
        <f>S137*H137</f>
        <v>0</v>
      </c>
      <c r="U137" s="38"/>
      <c r="V137" s="38"/>
      <c r="W137" s="38"/>
      <c r="X137" s="38"/>
      <c r="Y137" s="38"/>
      <c r="Z137" s="38"/>
      <c r="AA137" s="38"/>
      <c r="AB137" s="38"/>
      <c r="AC137" s="38"/>
      <c r="AD137" s="38"/>
      <c r="AE137" s="38"/>
      <c r="AR137" s="197" t="s">
        <v>1206</v>
      </c>
      <c r="AT137" s="197" t="s">
        <v>533</v>
      </c>
      <c r="AU137" s="197" t="s">
        <v>85</v>
      </c>
      <c r="AY137" s="21" t="s">
        <v>525</v>
      </c>
      <c r="BE137" s="198">
        <f>IF(N137="základní",J137,0)</f>
        <v>0</v>
      </c>
      <c r="BF137" s="198">
        <f>IF(N137="snížená",J137,0)</f>
        <v>0</v>
      </c>
      <c r="BG137" s="198">
        <f>IF(N137="zákl. přenesená",J137,0)</f>
        <v>0</v>
      </c>
      <c r="BH137" s="198">
        <f>IF(N137="sníž. přenesená",J137,0)</f>
        <v>0</v>
      </c>
      <c r="BI137" s="198">
        <f>IF(N137="nulová",J137,0)</f>
        <v>0</v>
      </c>
      <c r="BJ137" s="21" t="s">
        <v>85</v>
      </c>
      <c r="BK137" s="198">
        <f>ROUND(I137*H137,2)</f>
        <v>0</v>
      </c>
      <c r="BL137" s="21" t="s">
        <v>1206</v>
      </c>
      <c r="BM137" s="197" t="s">
        <v>907</v>
      </c>
    </row>
    <row r="138" spans="1:65" s="12" customFormat="1" ht="22.9" customHeight="1">
      <c r="B138" s="170"/>
      <c r="C138" s="171"/>
      <c r="D138" s="172" t="s">
        <v>71</v>
      </c>
      <c r="E138" s="184" t="s">
        <v>7374</v>
      </c>
      <c r="F138" s="184" t="s">
        <v>7375</v>
      </c>
      <c r="G138" s="171"/>
      <c r="H138" s="171"/>
      <c r="I138" s="174"/>
      <c r="J138" s="185">
        <f>BK138</f>
        <v>0</v>
      </c>
      <c r="K138" s="171"/>
      <c r="L138" s="176"/>
      <c r="M138" s="177"/>
      <c r="N138" s="178"/>
      <c r="O138" s="178"/>
      <c r="P138" s="179">
        <f>SUM(P139:P144)</f>
        <v>0</v>
      </c>
      <c r="Q138" s="178"/>
      <c r="R138" s="179">
        <f>SUM(R139:R144)</f>
        <v>0</v>
      </c>
      <c r="S138" s="178"/>
      <c r="T138" s="180">
        <f>SUM(T139:T144)</f>
        <v>0</v>
      </c>
      <c r="AR138" s="181" t="s">
        <v>79</v>
      </c>
      <c r="AT138" s="182" t="s">
        <v>71</v>
      </c>
      <c r="AU138" s="182" t="s">
        <v>79</v>
      </c>
      <c r="AY138" s="181" t="s">
        <v>525</v>
      </c>
      <c r="BK138" s="183">
        <f>SUM(BK139:BK144)</f>
        <v>0</v>
      </c>
    </row>
    <row r="139" spans="1:65" s="2" customFormat="1" ht="21.75" customHeight="1">
      <c r="A139" s="38"/>
      <c r="B139" s="39"/>
      <c r="C139" s="186" t="s">
        <v>72</v>
      </c>
      <c r="D139" s="186" t="s">
        <v>533</v>
      </c>
      <c r="E139" s="187" t="s">
        <v>7376</v>
      </c>
      <c r="F139" s="188" t="s">
        <v>7377</v>
      </c>
      <c r="G139" s="189" t="s">
        <v>651</v>
      </c>
      <c r="H139" s="190">
        <v>30</v>
      </c>
      <c r="I139" s="191"/>
      <c r="J139" s="192">
        <f t="shared" ref="J139:J144" si="0">ROUND(I139*H139,2)</f>
        <v>0</v>
      </c>
      <c r="K139" s="188" t="s">
        <v>19</v>
      </c>
      <c r="L139" s="43"/>
      <c r="M139" s="193" t="s">
        <v>19</v>
      </c>
      <c r="N139" s="194" t="s">
        <v>44</v>
      </c>
      <c r="O139" s="68"/>
      <c r="P139" s="195">
        <f t="shared" ref="P139:P144" si="1">O139*H139</f>
        <v>0</v>
      </c>
      <c r="Q139" s="195">
        <v>0</v>
      </c>
      <c r="R139" s="195">
        <f t="shared" ref="R139:R144" si="2">Q139*H139</f>
        <v>0</v>
      </c>
      <c r="S139" s="195">
        <v>0</v>
      </c>
      <c r="T139" s="196">
        <f t="shared" ref="T139:T144" si="3">S139*H139</f>
        <v>0</v>
      </c>
      <c r="U139" s="38"/>
      <c r="V139" s="38"/>
      <c r="W139" s="38"/>
      <c r="X139" s="38"/>
      <c r="Y139" s="38"/>
      <c r="Z139" s="38"/>
      <c r="AA139" s="38"/>
      <c r="AB139" s="38"/>
      <c r="AC139" s="38"/>
      <c r="AD139" s="38"/>
      <c r="AE139" s="38"/>
      <c r="AR139" s="197" t="s">
        <v>1206</v>
      </c>
      <c r="AT139" s="197" t="s">
        <v>533</v>
      </c>
      <c r="AU139" s="197" t="s">
        <v>85</v>
      </c>
      <c r="AY139" s="21" t="s">
        <v>525</v>
      </c>
      <c r="BE139" s="198">
        <f t="shared" ref="BE139:BE144" si="4">IF(N139="základní",J139,0)</f>
        <v>0</v>
      </c>
      <c r="BF139" s="198">
        <f t="shared" ref="BF139:BF144" si="5">IF(N139="snížená",J139,0)</f>
        <v>0</v>
      </c>
      <c r="BG139" s="198">
        <f t="shared" ref="BG139:BG144" si="6">IF(N139="zákl. přenesená",J139,0)</f>
        <v>0</v>
      </c>
      <c r="BH139" s="198">
        <f t="shared" ref="BH139:BH144" si="7">IF(N139="sníž. přenesená",J139,0)</f>
        <v>0</v>
      </c>
      <c r="BI139" s="198">
        <f t="shared" ref="BI139:BI144" si="8">IF(N139="nulová",J139,0)</f>
        <v>0</v>
      </c>
      <c r="BJ139" s="21" t="s">
        <v>85</v>
      </c>
      <c r="BK139" s="198">
        <f t="shared" ref="BK139:BK144" si="9">ROUND(I139*H139,2)</f>
        <v>0</v>
      </c>
      <c r="BL139" s="21" t="s">
        <v>1206</v>
      </c>
      <c r="BM139" s="197" t="s">
        <v>918</v>
      </c>
    </row>
    <row r="140" spans="1:65" s="2" customFormat="1" ht="16.5" customHeight="1">
      <c r="A140" s="38"/>
      <c r="B140" s="39"/>
      <c r="C140" s="186" t="s">
        <v>72</v>
      </c>
      <c r="D140" s="186" t="s">
        <v>533</v>
      </c>
      <c r="E140" s="187" t="s">
        <v>7378</v>
      </c>
      <c r="F140" s="188" t="s">
        <v>7379</v>
      </c>
      <c r="G140" s="189" t="s">
        <v>651</v>
      </c>
      <c r="H140" s="190">
        <v>30</v>
      </c>
      <c r="I140" s="191"/>
      <c r="J140" s="192">
        <f t="shared" si="0"/>
        <v>0</v>
      </c>
      <c r="K140" s="188" t="s">
        <v>19</v>
      </c>
      <c r="L140" s="43"/>
      <c r="M140" s="193" t="s">
        <v>19</v>
      </c>
      <c r="N140" s="194" t="s">
        <v>44</v>
      </c>
      <c r="O140" s="68"/>
      <c r="P140" s="195">
        <f t="shared" si="1"/>
        <v>0</v>
      </c>
      <c r="Q140" s="195">
        <v>0</v>
      </c>
      <c r="R140" s="195">
        <f t="shared" si="2"/>
        <v>0</v>
      </c>
      <c r="S140" s="195">
        <v>0</v>
      </c>
      <c r="T140" s="196">
        <f t="shared" si="3"/>
        <v>0</v>
      </c>
      <c r="U140" s="38"/>
      <c r="V140" s="38"/>
      <c r="W140" s="38"/>
      <c r="X140" s="38"/>
      <c r="Y140" s="38"/>
      <c r="Z140" s="38"/>
      <c r="AA140" s="38"/>
      <c r="AB140" s="38"/>
      <c r="AC140" s="38"/>
      <c r="AD140" s="38"/>
      <c r="AE140" s="38"/>
      <c r="AR140" s="197" t="s">
        <v>1206</v>
      </c>
      <c r="AT140" s="197" t="s">
        <v>533</v>
      </c>
      <c r="AU140" s="197" t="s">
        <v>85</v>
      </c>
      <c r="AY140" s="21" t="s">
        <v>525</v>
      </c>
      <c r="BE140" s="198">
        <f t="shared" si="4"/>
        <v>0</v>
      </c>
      <c r="BF140" s="198">
        <f t="shared" si="5"/>
        <v>0</v>
      </c>
      <c r="BG140" s="198">
        <f t="shared" si="6"/>
        <v>0</v>
      </c>
      <c r="BH140" s="198">
        <f t="shared" si="7"/>
        <v>0</v>
      </c>
      <c r="BI140" s="198">
        <f t="shared" si="8"/>
        <v>0</v>
      </c>
      <c r="BJ140" s="21" t="s">
        <v>85</v>
      </c>
      <c r="BK140" s="198">
        <f t="shared" si="9"/>
        <v>0</v>
      </c>
      <c r="BL140" s="21" t="s">
        <v>1206</v>
      </c>
      <c r="BM140" s="197" t="s">
        <v>945</v>
      </c>
    </row>
    <row r="141" spans="1:65" s="2" customFormat="1" ht="16.5" customHeight="1">
      <c r="A141" s="38"/>
      <c r="B141" s="39"/>
      <c r="C141" s="186" t="s">
        <v>72</v>
      </c>
      <c r="D141" s="186" t="s">
        <v>533</v>
      </c>
      <c r="E141" s="187" t="s">
        <v>7380</v>
      </c>
      <c r="F141" s="188" t="s">
        <v>7381</v>
      </c>
      <c r="G141" s="189" t="s">
        <v>651</v>
      </c>
      <c r="H141" s="190">
        <v>90</v>
      </c>
      <c r="I141" s="191"/>
      <c r="J141" s="192">
        <f t="shared" si="0"/>
        <v>0</v>
      </c>
      <c r="K141" s="188" t="s">
        <v>19</v>
      </c>
      <c r="L141" s="43"/>
      <c r="M141" s="193" t="s">
        <v>19</v>
      </c>
      <c r="N141" s="194" t="s">
        <v>44</v>
      </c>
      <c r="O141" s="68"/>
      <c r="P141" s="195">
        <f t="shared" si="1"/>
        <v>0</v>
      </c>
      <c r="Q141" s="195">
        <v>0</v>
      </c>
      <c r="R141" s="195">
        <f t="shared" si="2"/>
        <v>0</v>
      </c>
      <c r="S141" s="195">
        <v>0</v>
      </c>
      <c r="T141" s="196">
        <f t="shared" si="3"/>
        <v>0</v>
      </c>
      <c r="U141" s="38"/>
      <c r="V141" s="38"/>
      <c r="W141" s="38"/>
      <c r="X141" s="38"/>
      <c r="Y141" s="38"/>
      <c r="Z141" s="38"/>
      <c r="AA141" s="38"/>
      <c r="AB141" s="38"/>
      <c r="AC141" s="38"/>
      <c r="AD141" s="38"/>
      <c r="AE141" s="38"/>
      <c r="AR141" s="197" t="s">
        <v>1206</v>
      </c>
      <c r="AT141" s="197" t="s">
        <v>533</v>
      </c>
      <c r="AU141" s="197" t="s">
        <v>85</v>
      </c>
      <c r="AY141" s="21" t="s">
        <v>525</v>
      </c>
      <c r="BE141" s="198">
        <f t="shared" si="4"/>
        <v>0</v>
      </c>
      <c r="BF141" s="198">
        <f t="shared" si="5"/>
        <v>0</v>
      </c>
      <c r="BG141" s="198">
        <f t="shared" si="6"/>
        <v>0</v>
      </c>
      <c r="BH141" s="198">
        <f t="shared" si="7"/>
        <v>0</v>
      </c>
      <c r="BI141" s="198">
        <f t="shared" si="8"/>
        <v>0</v>
      </c>
      <c r="BJ141" s="21" t="s">
        <v>85</v>
      </c>
      <c r="BK141" s="198">
        <f t="shared" si="9"/>
        <v>0</v>
      </c>
      <c r="BL141" s="21" t="s">
        <v>1206</v>
      </c>
      <c r="BM141" s="197" t="s">
        <v>994</v>
      </c>
    </row>
    <row r="142" spans="1:65" s="2" customFormat="1" ht="16.5" customHeight="1">
      <c r="A142" s="38"/>
      <c r="B142" s="39"/>
      <c r="C142" s="186" t="s">
        <v>72</v>
      </c>
      <c r="D142" s="186" t="s">
        <v>533</v>
      </c>
      <c r="E142" s="187" t="s">
        <v>7382</v>
      </c>
      <c r="F142" s="188" t="s">
        <v>7383</v>
      </c>
      <c r="G142" s="189" t="s">
        <v>651</v>
      </c>
      <c r="H142" s="190">
        <v>90</v>
      </c>
      <c r="I142" s="191"/>
      <c r="J142" s="192">
        <f t="shared" si="0"/>
        <v>0</v>
      </c>
      <c r="K142" s="188" t="s">
        <v>19</v>
      </c>
      <c r="L142" s="43"/>
      <c r="M142" s="193" t="s">
        <v>19</v>
      </c>
      <c r="N142" s="194" t="s">
        <v>44</v>
      </c>
      <c r="O142" s="68"/>
      <c r="P142" s="195">
        <f t="shared" si="1"/>
        <v>0</v>
      </c>
      <c r="Q142" s="195">
        <v>0</v>
      </c>
      <c r="R142" s="195">
        <f t="shared" si="2"/>
        <v>0</v>
      </c>
      <c r="S142" s="195">
        <v>0</v>
      </c>
      <c r="T142" s="196">
        <f t="shared" si="3"/>
        <v>0</v>
      </c>
      <c r="U142" s="38"/>
      <c r="V142" s="38"/>
      <c r="W142" s="38"/>
      <c r="X142" s="38"/>
      <c r="Y142" s="38"/>
      <c r="Z142" s="38"/>
      <c r="AA142" s="38"/>
      <c r="AB142" s="38"/>
      <c r="AC142" s="38"/>
      <c r="AD142" s="38"/>
      <c r="AE142" s="38"/>
      <c r="AR142" s="197" t="s">
        <v>1206</v>
      </c>
      <c r="AT142" s="197" t="s">
        <v>533</v>
      </c>
      <c r="AU142" s="197" t="s">
        <v>85</v>
      </c>
      <c r="AY142" s="21" t="s">
        <v>525</v>
      </c>
      <c r="BE142" s="198">
        <f t="shared" si="4"/>
        <v>0</v>
      </c>
      <c r="BF142" s="198">
        <f t="shared" si="5"/>
        <v>0</v>
      </c>
      <c r="BG142" s="198">
        <f t="shared" si="6"/>
        <v>0</v>
      </c>
      <c r="BH142" s="198">
        <f t="shared" si="7"/>
        <v>0</v>
      </c>
      <c r="BI142" s="198">
        <f t="shared" si="8"/>
        <v>0</v>
      </c>
      <c r="BJ142" s="21" t="s">
        <v>85</v>
      </c>
      <c r="BK142" s="198">
        <f t="shared" si="9"/>
        <v>0</v>
      </c>
      <c r="BL142" s="21" t="s">
        <v>1206</v>
      </c>
      <c r="BM142" s="197" t="s">
        <v>1011</v>
      </c>
    </row>
    <row r="143" spans="1:65" s="2" customFormat="1" ht="16.5" customHeight="1">
      <c r="A143" s="38"/>
      <c r="B143" s="39"/>
      <c r="C143" s="186" t="s">
        <v>72</v>
      </c>
      <c r="D143" s="186" t="s">
        <v>533</v>
      </c>
      <c r="E143" s="187" t="s">
        <v>7384</v>
      </c>
      <c r="F143" s="188" t="s">
        <v>7385</v>
      </c>
      <c r="G143" s="189" t="s">
        <v>651</v>
      </c>
      <c r="H143" s="190">
        <v>90</v>
      </c>
      <c r="I143" s="191"/>
      <c r="J143" s="192">
        <f t="shared" si="0"/>
        <v>0</v>
      </c>
      <c r="K143" s="188" t="s">
        <v>19</v>
      </c>
      <c r="L143" s="43"/>
      <c r="M143" s="193" t="s">
        <v>19</v>
      </c>
      <c r="N143" s="194" t="s">
        <v>44</v>
      </c>
      <c r="O143" s="68"/>
      <c r="P143" s="195">
        <f t="shared" si="1"/>
        <v>0</v>
      </c>
      <c r="Q143" s="195">
        <v>0</v>
      </c>
      <c r="R143" s="195">
        <f t="shared" si="2"/>
        <v>0</v>
      </c>
      <c r="S143" s="195">
        <v>0</v>
      </c>
      <c r="T143" s="196">
        <f t="shared" si="3"/>
        <v>0</v>
      </c>
      <c r="U143" s="38"/>
      <c r="V143" s="38"/>
      <c r="W143" s="38"/>
      <c r="X143" s="38"/>
      <c r="Y143" s="38"/>
      <c r="Z143" s="38"/>
      <c r="AA143" s="38"/>
      <c r="AB143" s="38"/>
      <c r="AC143" s="38"/>
      <c r="AD143" s="38"/>
      <c r="AE143" s="38"/>
      <c r="AR143" s="197" t="s">
        <v>1206</v>
      </c>
      <c r="AT143" s="197" t="s">
        <v>533</v>
      </c>
      <c r="AU143" s="197" t="s">
        <v>85</v>
      </c>
      <c r="AY143" s="21" t="s">
        <v>525</v>
      </c>
      <c r="BE143" s="198">
        <f t="shared" si="4"/>
        <v>0</v>
      </c>
      <c r="BF143" s="198">
        <f t="shared" si="5"/>
        <v>0</v>
      </c>
      <c r="BG143" s="198">
        <f t="shared" si="6"/>
        <v>0</v>
      </c>
      <c r="BH143" s="198">
        <f t="shared" si="7"/>
        <v>0</v>
      </c>
      <c r="BI143" s="198">
        <f t="shared" si="8"/>
        <v>0</v>
      </c>
      <c r="BJ143" s="21" t="s">
        <v>85</v>
      </c>
      <c r="BK143" s="198">
        <f t="shared" si="9"/>
        <v>0</v>
      </c>
      <c r="BL143" s="21" t="s">
        <v>1206</v>
      </c>
      <c r="BM143" s="197" t="s">
        <v>1023</v>
      </c>
    </row>
    <row r="144" spans="1:65" s="2" customFormat="1" ht="24.2" customHeight="1">
      <c r="A144" s="38"/>
      <c r="B144" s="39"/>
      <c r="C144" s="186" t="s">
        <v>72</v>
      </c>
      <c r="D144" s="186" t="s">
        <v>533</v>
      </c>
      <c r="E144" s="187" t="s">
        <v>7386</v>
      </c>
      <c r="F144" s="188" t="s">
        <v>7387</v>
      </c>
      <c r="G144" s="189" t="s">
        <v>651</v>
      </c>
      <c r="H144" s="190">
        <v>90</v>
      </c>
      <c r="I144" s="191"/>
      <c r="J144" s="192">
        <f t="shared" si="0"/>
        <v>0</v>
      </c>
      <c r="K144" s="188" t="s">
        <v>19</v>
      </c>
      <c r="L144" s="43"/>
      <c r="M144" s="193" t="s">
        <v>19</v>
      </c>
      <c r="N144" s="194" t="s">
        <v>44</v>
      </c>
      <c r="O144" s="68"/>
      <c r="P144" s="195">
        <f t="shared" si="1"/>
        <v>0</v>
      </c>
      <c r="Q144" s="195">
        <v>0</v>
      </c>
      <c r="R144" s="195">
        <f t="shared" si="2"/>
        <v>0</v>
      </c>
      <c r="S144" s="195">
        <v>0</v>
      </c>
      <c r="T144" s="196">
        <f t="shared" si="3"/>
        <v>0</v>
      </c>
      <c r="U144" s="38"/>
      <c r="V144" s="38"/>
      <c r="W144" s="38"/>
      <c r="X144" s="38"/>
      <c r="Y144" s="38"/>
      <c r="Z144" s="38"/>
      <c r="AA144" s="38"/>
      <c r="AB144" s="38"/>
      <c r="AC144" s="38"/>
      <c r="AD144" s="38"/>
      <c r="AE144" s="38"/>
      <c r="AR144" s="197" t="s">
        <v>1206</v>
      </c>
      <c r="AT144" s="197" t="s">
        <v>533</v>
      </c>
      <c r="AU144" s="197" t="s">
        <v>85</v>
      </c>
      <c r="AY144" s="21" t="s">
        <v>525</v>
      </c>
      <c r="BE144" s="198">
        <f t="shared" si="4"/>
        <v>0</v>
      </c>
      <c r="BF144" s="198">
        <f t="shared" si="5"/>
        <v>0</v>
      </c>
      <c r="BG144" s="198">
        <f t="shared" si="6"/>
        <v>0</v>
      </c>
      <c r="BH144" s="198">
        <f t="shared" si="7"/>
        <v>0</v>
      </c>
      <c r="BI144" s="198">
        <f t="shared" si="8"/>
        <v>0</v>
      </c>
      <c r="BJ144" s="21" t="s">
        <v>85</v>
      </c>
      <c r="BK144" s="198">
        <f t="shared" si="9"/>
        <v>0</v>
      </c>
      <c r="BL144" s="21" t="s">
        <v>1206</v>
      </c>
      <c r="BM144" s="197" t="s">
        <v>1039</v>
      </c>
    </row>
    <row r="145" spans="1:65" s="12" customFormat="1" ht="22.9" customHeight="1">
      <c r="B145" s="170"/>
      <c r="C145" s="171"/>
      <c r="D145" s="172" t="s">
        <v>71</v>
      </c>
      <c r="E145" s="184" t="s">
        <v>7388</v>
      </c>
      <c r="F145" s="184" t="s">
        <v>6564</v>
      </c>
      <c r="G145" s="171"/>
      <c r="H145" s="171"/>
      <c r="I145" s="174"/>
      <c r="J145" s="185">
        <f>BK145</f>
        <v>0</v>
      </c>
      <c r="K145" s="171"/>
      <c r="L145" s="176"/>
      <c r="M145" s="177"/>
      <c r="N145" s="178"/>
      <c r="O145" s="178"/>
      <c r="P145" s="179">
        <f>P146</f>
        <v>0</v>
      </c>
      <c r="Q145" s="178"/>
      <c r="R145" s="179">
        <f>R146</f>
        <v>0</v>
      </c>
      <c r="S145" s="178"/>
      <c r="T145" s="180">
        <f>T146</f>
        <v>0</v>
      </c>
      <c r="AR145" s="181" t="s">
        <v>79</v>
      </c>
      <c r="AT145" s="182" t="s">
        <v>71</v>
      </c>
      <c r="AU145" s="182" t="s">
        <v>79</v>
      </c>
      <c r="AY145" s="181" t="s">
        <v>525</v>
      </c>
      <c r="BK145" s="183">
        <f>BK146</f>
        <v>0</v>
      </c>
    </row>
    <row r="146" spans="1:65" s="2" customFormat="1" ht="24.2" customHeight="1">
      <c r="A146" s="38"/>
      <c r="B146" s="39"/>
      <c r="C146" s="186" t="s">
        <v>79</v>
      </c>
      <c r="D146" s="186" t="s">
        <v>533</v>
      </c>
      <c r="E146" s="187" t="s">
        <v>7389</v>
      </c>
      <c r="F146" s="188" t="s">
        <v>7390</v>
      </c>
      <c r="G146" s="189" t="s">
        <v>641</v>
      </c>
      <c r="H146" s="190">
        <v>1</v>
      </c>
      <c r="I146" s="191"/>
      <c r="J146" s="192">
        <f>ROUND(I146*H146,2)</f>
        <v>0</v>
      </c>
      <c r="K146" s="188" t="s">
        <v>19</v>
      </c>
      <c r="L146" s="43"/>
      <c r="M146" s="276" t="s">
        <v>19</v>
      </c>
      <c r="N146" s="277" t="s">
        <v>44</v>
      </c>
      <c r="O146" s="261"/>
      <c r="P146" s="278">
        <f>O146*H146</f>
        <v>0</v>
      </c>
      <c r="Q146" s="278">
        <v>0</v>
      </c>
      <c r="R146" s="278">
        <f>Q146*H146</f>
        <v>0</v>
      </c>
      <c r="S146" s="278">
        <v>0</v>
      </c>
      <c r="T146" s="279">
        <f>S146*H146</f>
        <v>0</v>
      </c>
      <c r="U146" s="38"/>
      <c r="V146" s="38"/>
      <c r="W146" s="38"/>
      <c r="X146" s="38"/>
      <c r="Y146" s="38"/>
      <c r="Z146" s="38"/>
      <c r="AA146" s="38"/>
      <c r="AB146" s="38"/>
      <c r="AC146" s="38"/>
      <c r="AD146" s="38"/>
      <c r="AE146" s="38"/>
      <c r="AR146" s="197" t="s">
        <v>1206</v>
      </c>
      <c r="AT146" s="197" t="s">
        <v>533</v>
      </c>
      <c r="AU146" s="197" t="s">
        <v>85</v>
      </c>
      <c r="AY146" s="21" t="s">
        <v>525</v>
      </c>
      <c r="BE146" s="198">
        <f>IF(N146="základní",J146,0)</f>
        <v>0</v>
      </c>
      <c r="BF146" s="198">
        <f>IF(N146="snížená",J146,0)</f>
        <v>0</v>
      </c>
      <c r="BG146" s="198">
        <f>IF(N146="zákl. přenesená",J146,0)</f>
        <v>0</v>
      </c>
      <c r="BH146" s="198">
        <f>IF(N146="sníž. přenesená",J146,0)</f>
        <v>0</v>
      </c>
      <c r="BI146" s="198">
        <f>IF(N146="nulová",J146,0)</f>
        <v>0</v>
      </c>
      <c r="BJ146" s="21" t="s">
        <v>85</v>
      </c>
      <c r="BK146" s="198">
        <f>ROUND(I146*H146,2)</f>
        <v>0</v>
      </c>
      <c r="BL146" s="21" t="s">
        <v>1206</v>
      </c>
      <c r="BM146" s="197" t="s">
        <v>7391</v>
      </c>
    </row>
    <row r="147" spans="1:65" s="2" customFormat="1" ht="6.95" customHeight="1">
      <c r="A147" s="38"/>
      <c r="B147" s="51"/>
      <c r="C147" s="52"/>
      <c r="D147" s="52"/>
      <c r="E147" s="52"/>
      <c r="F147" s="52"/>
      <c r="G147" s="52"/>
      <c r="H147" s="52"/>
      <c r="I147" s="52"/>
      <c r="J147" s="52"/>
      <c r="K147" s="52"/>
      <c r="L147" s="43"/>
      <c r="M147" s="38"/>
      <c r="O147" s="38"/>
      <c r="P147" s="38"/>
      <c r="Q147" s="38"/>
      <c r="R147" s="38"/>
      <c r="S147" s="38"/>
      <c r="T147" s="38"/>
      <c r="U147" s="38"/>
      <c r="V147" s="38"/>
      <c r="W147" s="38"/>
      <c r="X147" s="38"/>
      <c r="Y147" s="38"/>
      <c r="Z147" s="38"/>
      <c r="AA147" s="38"/>
      <c r="AB147" s="38"/>
      <c r="AC147" s="38"/>
      <c r="AD147" s="38"/>
      <c r="AE147" s="38"/>
    </row>
  </sheetData>
  <sheetProtection algorithmName="SHA-512" hashValue="q8cb9cBAm/CP6GeKKbWXD4Zshwp/P0ALhGt/19SEnJb3LiIePAvWx60iWJUgTG51vnDpp2Q5h05F9XK0XXdSZw==" saltValue="24yfX1hRSmiStMefwRK12o8b2O34q/Uck1fPwPJ6Uycd6IWl2P1OpUEUCFsQhe60N9uV0mxdMqoLDkW0vbfIpg==" spinCount="100000" sheet="1" objects="1" scenarios="1" formatColumns="0" formatRows="0" autoFilter="0"/>
  <autoFilter ref="C91:K146"/>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116</v>
      </c>
    </row>
    <row r="3" spans="1:46" s="1" customFormat="1" ht="6.95" customHeight="1">
      <c r="B3" s="113"/>
      <c r="C3" s="114"/>
      <c r="D3" s="114"/>
      <c r="E3" s="114"/>
      <c r="F3" s="114"/>
      <c r="G3" s="114"/>
      <c r="H3" s="114"/>
      <c r="I3" s="114"/>
      <c r="J3" s="114"/>
      <c r="K3" s="114"/>
      <c r="L3" s="24"/>
      <c r="AT3" s="21" t="s">
        <v>79</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1" customFormat="1" ht="12" customHeight="1">
      <c r="B8" s="24"/>
      <c r="D8" s="117" t="s">
        <v>147</v>
      </c>
      <c r="L8" s="24"/>
    </row>
    <row r="9" spans="1:46" s="2" customFormat="1" ht="16.5" customHeight="1">
      <c r="A9" s="38"/>
      <c r="B9" s="43"/>
      <c r="C9" s="38"/>
      <c r="D9" s="38"/>
      <c r="E9" s="426" t="s">
        <v>151</v>
      </c>
      <c r="F9" s="428"/>
      <c r="G9" s="428"/>
      <c r="H9" s="428"/>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155</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29" t="s">
        <v>7392</v>
      </c>
      <c r="F11" s="428"/>
      <c r="G11" s="428"/>
      <c r="H11" s="428"/>
      <c r="I11" s="38"/>
      <c r="J11" s="38"/>
      <c r="K11" s="38"/>
      <c r="L11" s="118"/>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18</v>
      </c>
      <c r="E13" s="38"/>
      <c r="F13" s="107" t="s">
        <v>19</v>
      </c>
      <c r="G13" s="38"/>
      <c r="H13" s="38"/>
      <c r="I13" s="117" t="s">
        <v>20</v>
      </c>
      <c r="J13" s="107" t="s">
        <v>19</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21</v>
      </c>
      <c r="E14" s="38"/>
      <c r="F14" s="107" t="s">
        <v>22</v>
      </c>
      <c r="G14" s="38"/>
      <c r="H14" s="38"/>
      <c r="I14" s="117" t="s">
        <v>23</v>
      </c>
      <c r="J14" s="119" t="str">
        <f>'Rekapitulace stavby'!AN8</f>
        <v>22. 6. 2024</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25</v>
      </c>
      <c r="E16" s="38"/>
      <c r="F16" s="38"/>
      <c r="G16" s="38"/>
      <c r="H16" s="38"/>
      <c r="I16" s="117" t="s">
        <v>26</v>
      </c>
      <c r="J16" s="107" t="s">
        <v>19</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19</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26</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0" t="str">
        <f>'Rekapitulace stavby'!E14</f>
        <v>Vyplň údaj</v>
      </c>
      <c r="F20" s="431"/>
      <c r="G20" s="431"/>
      <c r="H20" s="431"/>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26</v>
      </c>
      <c r="J22" s="107" t="s">
        <v>19</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7" t="s">
        <v>28</v>
      </c>
      <c r="J23" s="107" t="s">
        <v>19</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34</v>
      </c>
      <c r="E25" s="38"/>
      <c r="F25" s="38"/>
      <c r="G25" s="38"/>
      <c r="H25" s="38"/>
      <c r="I25" s="117" t="s">
        <v>26</v>
      </c>
      <c r="J25" s="107" t="str">
        <f>IF('Rekapitulace stavby'!AN19="","",'Rekapitulace stavby'!AN19)</f>
        <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tr">
        <f>IF('Rekapitulace stavby'!E20="","",'Rekapitulace stavby'!E20)</f>
        <v>Tomáš Vašek, Sněhurčina 710, 460 15 Liberec</v>
      </c>
      <c r="F26" s="38"/>
      <c r="G26" s="38"/>
      <c r="H26" s="38"/>
      <c r="I26" s="117" t="s">
        <v>28</v>
      </c>
      <c r="J26" s="107" t="str">
        <f>IF('Rekapitulace stavby'!AN20="","",'Rekapitulace stavby'!AN20)</f>
        <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36</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2" t="s">
        <v>19</v>
      </c>
      <c r="F29" s="432"/>
      <c r="G29" s="432"/>
      <c r="H29" s="432"/>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25.35" customHeight="1">
      <c r="A32" s="38"/>
      <c r="B32" s="43"/>
      <c r="C32" s="38"/>
      <c r="D32" s="125" t="s">
        <v>38</v>
      </c>
      <c r="E32" s="38"/>
      <c r="F32" s="38"/>
      <c r="G32" s="38"/>
      <c r="H32" s="38"/>
      <c r="I32" s="38"/>
      <c r="J32" s="126">
        <f>ROUND(J90,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4"/>
      <c r="E33" s="124"/>
      <c r="F33" s="124"/>
      <c r="G33" s="124"/>
      <c r="H33" s="124"/>
      <c r="I33" s="124"/>
      <c r="J33" s="124"/>
      <c r="K33" s="124"/>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7" t="s">
        <v>40</v>
      </c>
      <c r="G34" s="38"/>
      <c r="H34" s="38"/>
      <c r="I34" s="127" t="s">
        <v>39</v>
      </c>
      <c r="J34" s="127" t="s">
        <v>41</v>
      </c>
      <c r="K34" s="38"/>
      <c r="L34" s="118"/>
      <c r="S34" s="38"/>
      <c r="T34" s="38"/>
      <c r="U34" s="38"/>
      <c r="V34" s="38"/>
      <c r="W34" s="38"/>
      <c r="X34" s="38"/>
      <c r="Y34" s="38"/>
      <c r="Z34" s="38"/>
      <c r="AA34" s="38"/>
      <c r="AB34" s="38"/>
      <c r="AC34" s="38"/>
      <c r="AD34" s="38"/>
      <c r="AE34" s="38"/>
    </row>
    <row r="35" spans="1:31" s="2" customFormat="1" ht="14.45" customHeight="1">
      <c r="A35" s="38"/>
      <c r="B35" s="43"/>
      <c r="C35" s="38"/>
      <c r="D35" s="128" t="s">
        <v>42</v>
      </c>
      <c r="E35" s="117" t="s">
        <v>43</v>
      </c>
      <c r="F35" s="129">
        <f>ROUND((SUM(BE90:BE117)),  2)</f>
        <v>0</v>
      </c>
      <c r="G35" s="38"/>
      <c r="H35" s="38"/>
      <c r="I35" s="130">
        <v>0.21</v>
      </c>
      <c r="J35" s="129">
        <f>ROUND(((SUM(BE90:BE117))*I35),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44</v>
      </c>
      <c r="F36" s="129">
        <f>ROUND((SUM(BF90:BF117)),  2)</f>
        <v>0</v>
      </c>
      <c r="G36" s="38"/>
      <c r="H36" s="38"/>
      <c r="I36" s="130">
        <v>0.12</v>
      </c>
      <c r="J36" s="129">
        <f>ROUND(((SUM(BF90:BF117))*I36),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45</v>
      </c>
      <c r="F37" s="129">
        <f>ROUND((SUM(BG90:BG117)),  2)</f>
        <v>0</v>
      </c>
      <c r="G37" s="38"/>
      <c r="H37" s="38"/>
      <c r="I37" s="130">
        <v>0.21</v>
      </c>
      <c r="J37" s="129">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46</v>
      </c>
      <c r="F38" s="129">
        <f>ROUND((SUM(BH90:BH117)),  2)</f>
        <v>0</v>
      </c>
      <c r="G38" s="38"/>
      <c r="H38" s="38"/>
      <c r="I38" s="130">
        <v>0.12</v>
      </c>
      <c r="J38" s="129">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9">
        <f>ROUND((SUM(BI90:BI117)),  2)</f>
        <v>0</v>
      </c>
      <c r="G39" s="38"/>
      <c r="H39" s="38"/>
      <c r="I39" s="130">
        <v>0</v>
      </c>
      <c r="J39" s="129">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1"/>
      <c r="D41" s="132" t="s">
        <v>48</v>
      </c>
      <c r="E41" s="133"/>
      <c r="F41" s="133"/>
      <c r="G41" s="134" t="s">
        <v>49</v>
      </c>
      <c r="H41" s="135" t="s">
        <v>50</v>
      </c>
      <c r="I41" s="133"/>
      <c r="J41" s="136">
        <f>SUM(J32:J39)</f>
        <v>0</v>
      </c>
      <c r="K41" s="137"/>
      <c r="L41" s="118"/>
      <c r="S41" s="38"/>
      <c r="T41" s="38"/>
      <c r="U41" s="38"/>
      <c r="V41" s="38"/>
      <c r="W41" s="38"/>
      <c r="X41" s="38"/>
      <c r="Y41" s="38"/>
      <c r="Z41" s="38"/>
      <c r="AA41" s="38"/>
      <c r="AB41" s="38"/>
      <c r="AC41" s="38"/>
      <c r="AD41" s="38"/>
      <c r="AE41" s="38"/>
    </row>
    <row r="42" spans="1:31" s="2" customFormat="1" ht="14.45" customHeight="1">
      <c r="A42" s="38"/>
      <c r="B42" s="138"/>
      <c r="C42" s="139"/>
      <c r="D42" s="139"/>
      <c r="E42" s="139"/>
      <c r="F42" s="139"/>
      <c r="G42" s="139"/>
      <c r="H42" s="139"/>
      <c r="I42" s="139"/>
      <c r="J42" s="139"/>
      <c r="K42" s="139"/>
      <c r="L42" s="118"/>
      <c r="S42" s="38"/>
      <c r="T42" s="38"/>
      <c r="U42" s="38"/>
      <c r="V42" s="38"/>
      <c r="W42" s="38"/>
      <c r="X42" s="38"/>
      <c r="Y42" s="38"/>
      <c r="Z42" s="38"/>
      <c r="AA42" s="38"/>
      <c r="AB42" s="38"/>
      <c r="AC42" s="38"/>
      <c r="AD42" s="38"/>
      <c r="AE42" s="38"/>
    </row>
    <row r="46" spans="1:31" s="2" customFormat="1" ht="6.95" customHeight="1">
      <c r="A46" s="38"/>
      <c r="B46" s="140"/>
      <c r="C46" s="141"/>
      <c r="D46" s="141"/>
      <c r="E46" s="141"/>
      <c r="F46" s="141"/>
      <c r="G46" s="141"/>
      <c r="H46" s="141"/>
      <c r="I46" s="141"/>
      <c r="J46" s="141"/>
      <c r="K46" s="141"/>
      <c r="L46" s="118"/>
      <c r="S46" s="38"/>
      <c r="T46" s="38"/>
      <c r="U46" s="38"/>
      <c r="V46" s="38"/>
      <c r="W46" s="38"/>
      <c r="X46" s="38"/>
      <c r="Y46" s="38"/>
      <c r="Z46" s="38"/>
      <c r="AA46" s="38"/>
      <c r="AB46" s="38"/>
      <c r="AC46" s="38"/>
      <c r="AD46" s="38"/>
      <c r="AE46" s="38"/>
    </row>
    <row r="47" spans="1:31" s="2" customFormat="1" ht="24.95" customHeight="1">
      <c r="A47" s="38"/>
      <c r="B47" s="39"/>
      <c r="C47" s="27" t="s">
        <v>264</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26.25" customHeight="1">
      <c r="A50" s="38"/>
      <c r="B50" s="39"/>
      <c r="C50" s="40"/>
      <c r="D50" s="40"/>
      <c r="E50" s="433" t="str">
        <f>E7</f>
        <v>Novostavba objektu Domova se zvláštním režimem, ulice Benešova, Domažlice</v>
      </c>
      <c r="F50" s="434"/>
      <c r="G50" s="434"/>
      <c r="H50" s="434"/>
      <c r="I50" s="40"/>
      <c r="J50" s="40"/>
      <c r="K50" s="40"/>
      <c r="L50" s="118"/>
      <c r="S50" s="38"/>
      <c r="T50" s="38"/>
      <c r="U50" s="38"/>
      <c r="V50" s="38"/>
      <c r="W50" s="38"/>
      <c r="X50" s="38"/>
      <c r="Y50" s="38"/>
      <c r="Z50" s="38"/>
      <c r="AA50" s="38"/>
      <c r="AB50" s="38"/>
      <c r="AC50" s="38"/>
      <c r="AD50" s="38"/>
      <c r="AE50" s="38"/>
    </row>
    <row r="51" spans="1:47" s="1" customFormat="1" ht="12" customHeight="1">
      <c r="B51" s="25"/>
      <c r="C51" s="33" t="s">
        <v>147</v>
      </c>
      <c r="D51" s="26"/>
      <c r="E51" s="26"/>
      <c r="F51" s="26"/>
      <c r="G51" s="26"/>
      <c r="H51" s="26"/>
      <c r="I51" s="26"/>
      <c r="J51" s="26"/>
      <c r="K51" s="26"/>
      <c r="L51" s="24"/>
    </row>
    <row r="52" spans="1:47" s="2" customFormat="1" ht="16.5" customHeight="1">
      <c r="A52" s="38"/>
      <c r="B52" s="39"/>
      <c r="C52" s="40"/>
      <c r="D52" s="40"/>
      <c r="E52" s="433" t="s">
        <v>151</v>
      </c>
      <c r="F52" s="435"/>
      <c r="G52" s="435"/>
      <c r="H52" s="43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155</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387" t="str">
        <f>E11</f>
        <v>VRN - Vedlejší a ostatní rozpočtové náklady</v>
      </c>
      <c r="F54" s="435"/>
      <c r="G54" s="435"/>
      <c r="H54" s="43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Benešova ulice, Domažlice</v>
      </c>
      <c r="G56" s="40"/>
      <c r="H56" s="40"/>
      <c r="I56" s="33" t="s">
        <v>23</v>
      </c>
      <c r="J56" s="63" t="str">
        <f>IF(J14="","",J14)</f>
        <v>22. 6. 2024</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40.15" customHeight="1">
      <c r="A58" s="38"/>
      <c r="B58" s="39"/>
      <c r="C58" s="33" t="s">
        <v>25</v>
      </c>
      <c r="D58" s="40"/>
      <c r="E58" s="40"/>
      <c r="F58" s="31" t="str">
        <f>E17</f>
        <v>Město Domažlice, náměstí Míru 1, 344 20 Domažlice</v>
      </c>
      <c r="G58" s="40"/>
      <c r="H58" s="40"/>
      <c r="I58" s="33" t="s">
        <v>31</v>
      </c>
      <c r="J58" s="36" t="str">
        <f>E23</f>
        <v>MEPRO s.r.o., nám.Před bateriemi 912/6, Praha 6</v>
      </c>
      <c r="K58" s="40"/>
      <c r="L58" s="118"/>
      <c r="S58" s="38"/>
      <c r="T58" s="38"/>
      <c r="U58" s="38"/>
      <c r="V58" s="38"/>
      <c r="W58" s="38"/>
      <c r="X58" s="38"/>
      <c r="Y58" s="38"/>
      <c r="Z58" s="38"/>
      <c r="AA58" s="38"/>
      <c r="AB58" s="38"/>
      <c r="AC58" s="38"/>
      <c r="AD58" s="38"/>
      <c r="AE58" s="38"/>
    </row>
    <row r="59" spans="1:47" s="2" customFormat="1" ht="40.15" customHeight="1">
      <c r="A59" s="38"/>
      <c r="B59" s="39"/>
      <c r="C59" s="33" t="s">
        <v>29</v>
      </c>
      <c r="D59" s="40"/>
      <c r="E59" s="40"/>
      <c r="F59" s="31" t="str">
        <f>IF(E20="","",E20)</f>
        <v>Vyplň údaj</v>
      </c>
      <c r="G59" s="40"/>
      <c r="H59" s="40"/>
      <c r="I59" s="33" t="s">
        <v>34</v>
      </c>
      <c r="J59" s="36" t="str">
        <f>E26</f>
        <v>Tomáš Vašek, Sněhurčina 710, 460 15 Liberec</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2" t="s">
        <v>303</v>
      </c>
      <c r="D61" s="143"/>
      <c r="E61" s="143"/>
      <c r="F61" s="143"/>
      <c r="G61" s="143"/>
      <c r="H61" s="143"/>
      <c r="I61" s="143"/>
      <c r="J61" s="144" t="s">
        <v>304</v>
      </c>
      <c r="K61" s="143"/>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5" t="s">
        <v>70</v>
      </c>
      <c r="D63" s="40"/>
      <c r="E63" s="40"/>
      <c r="F63" s="40"/>
      <c r="G63" s="40"/>
      <c r="H63" s="40"/>
      <c r="I63" s="40"/>
      <c r="J63" s="81">
        <f>J90</f>
        <v>0</v>
      </c>
      <c r="K63" s="40"/>
      <c r="L63" s="118"/>
      <c r="S63" s="38"/>
      <c r="T63" s="38"/>
      <c r="U63" s="38"/>
      <c r="V63" s="38"/>
      <c r="W63" s="38"/>
      <c r="X63" s="38"/>
      <c r="Y63" s="38"/>
      <c r="Z63" s="38"/>
      <c r="AA63" s="38"/>
      <c r="AB63" s="38"/>
      <c r="AC63" s="38"/>
      <c r="AD63" s="38"/>
      <c r="AE63" s="38"/>
      <c r="AU63" s="21" t="s">
        <v>311</v>
      </c>
    </row>
    <row r="64" spans="1:47" s="9" customFormat="1" ht="24.95" customHeight="1">
      <c r="B64" s="146"/>
      <c r="C64" s="147"/>
      <c r="D64" s="148" t="s">
        <v>5504</v>
      </c>
      <c r="E64" s="149"/>
      <c r="F64" s="149"/>
      <c r="G64" s="149"/>
      <c r="H64" s="149"/>
      <c r="I64" s="149"/>
      <c r="J64" s="150">
        <f>J91</f>
        <v>0</v>
      </c>
      <c r="K64" s="147"/>
      <c r="L64" s="151"/>
    </row>
    <row r="65" spans="1:31" s="10" customFormat="1" ht="19.899999999999999" customHeight="1">
      <c r="B65" s="153"/>
      <c r="C65" s="101"/>
      <c r="D65" s="154" t="s">
        <v>5505</v>
      </c>
      <c r="E65" s="155"/>
      <c r="F65" s="155"/>
      <c r="G65" s="155"/>
      <c r="H65" s="155"/>
      <c r="I65" s="155"/>
      <c r="J65" s="156">
        <f>J92</f>
        <v>0</v>
      </c>
      <c r="K65" s="101"/>
      <c r="L65" s="157"/>
    </row>
    <row r="66" spans="1:31" s="10" customFormat="1" ht="19.899999999999999" customHeight="1">
      <c r="B66" s="153"/>
      <c r="C66" s="101"/>
      <c r="D66" s="154" t="s">
        <v>7393</v>
      </c>
      <c r="E66" s="155"/>
      <c r="F66" s="155"/>
      <c r="G66" s="155"/>
      <c r="H66" s="155"/>
      <c r="I66" s="155"/>
      <c r="J66" s="156">
        <f>J97</f>
        <v>0</v>
      </c>
      <c r="K66" s="101"/>
      <c r="L66" s="157"/>
    </row>
    <row r="67" spans="1:31" s="10" customFormat="1" ht="19.899999999999999" customHeight="1">
      <c r="B67" s="153"/>
      <c r="C67" s="101"/>
      <c r="D67" s="154" t="s">
        <v>5506</v>
      </c>
      <c r="E67" s="155"/>
      <c r="F67" s="155"/>
      <c r="G67" s="155"/>
      <c r="H67" s="155"/>
      <c r="I67" s="155"/>
      <c r="J67" s="156">
        <f>J112</f>
        <v>0</v>
      </c>
      <c r="K67" s="101"/>
      <c r="L67" s="157"/>
    </row>
    <row r="68" spans="1:31" s="10" customFormat="1" ht="19.899999999999999" customHeight="1">
      <c r="B68" s="153"/>
      <c r="C68" s="101"/>
      <c r="D68" s="154" t="s">
        <v>7394</v>
      </c>
      <c r="E68" s="155"/>
      <c r="F68" s="155"/>
      <c r="G68" s="155"/>
      <c r="H68" s="155"/>
      <c r="I68" s="155"/>
      <c r="J68" s="156">
        <f>J115</f>
        <v>0</v>
      </c>
      <c r="K68" s="101"/>
      <c r="L68" s="157"/>
    </row>
    <row r="69" spans="1:31" s="2" customFormat="1" ht="21.75" customHeight="1">
      <c r="A69" s="38"/>
      <c r="B69" s="39"/>
      <c r="C69" s="40"/>
      <c r="D69" s="40"/>
      <c r="E69" s="40"/>
      <c r="F69" s="40"/>
      <c r="G69" s="40"/>
      <c r="H69" s="40"/>
      <c r="I69" s="40"/>
      <c r="J69" s="40"/>
      <c r="K69" s="40"/>
      <c r="L69" s="118"/>
      <c r="S69" s="38"/>
      <c r="T69" s="38"/>
      <c r="U69" s="38"/>
      <c r="V69" s="38"/>
      <c r="W69" s="38"/>
      <c r="X69" s="38"/>
      <c r="Y69" s="38"/>
      <c r="Z69" s="38"/>
      <c r="AA69" s="38"/>
      <c r="AB69" s="38"/>
      <c r="AC69" s="38"/>
      <c r="AD69" s="38"/>
      <c r="AE69" s="38"/>
    </row>
    <row r="70" spans="1:31" s="2" customFormat="1" ht="6.95" customHeight="1">
      <c r="A70" s="38"/>
      <c r="B70" s="51"/>
      <c r="C70" s="52"/>
      <c r="D70" s="52"/>
      <c r="E70" s="52"/>
      <c r="F70" s="52"/>
      <c r="G70" s="52"/>
      <c r="H70" s="52"/>
      <c r="I70" s="52"/>
      <c r="J70" s="52"/>
      <c r="K70" s="52"/>
      <c r="L70" s="118"/>
      <c r="S70" s="38"/>
      <c r="T70" s="38"/>
      <c r="U70" s="38"/>
      <c r="V70" s="38"/>
      <c r="W70" s="38"/>
      <c r="X70" s="38"/>
      <c r="Y70" s="38"/>
      <c r="Z70" s="38"/>
      <c r="AA70" s="38"/>
      <c r="AB70" s="38"/>
      <c r="AC70" s="38"/>
      <c r="AD70" s="38"/>
      <c r="AE70" s="38"/>
    </row>
    <row r="74" spans="1:31" s="2" customFormat="1" ht="6.95" customHeight="1">
      <c r="A74" s="38"/>
      <c r="B74" s="53"/>
      <c r="C74" s="54"/>
      <c r="D74" s="54"/>
      <c r="E74" s="54"/>
      <c r="F74" s="54"/>
      <c r="G74" s="54"/>
      <c r="H74" s="54"/>
      <c r="I74" s="54"/>
      <c r="J74" s="54"/>
      <c r="K74" s="54"/>
      <c r="L74" s="118"/>
      <c r="S74" s="38"/>
      <c r="T74" s="38"/>
      <c r="U74" s="38"/>
      <c r="V74" s="38"/>
      <c r="W74" s="38"/>
      <c r="X74" s="38"/>
      <c r="Y74" s="38"/>
      <c r="Z74" s="38"/>
      <c r="AA74" s="38"/>
      <c r="AB74" s="38"/>
      <c r="AC74" s="38"/>
      <c r="AD74" s="38"/>
      <c r="AE74" s="38"/>
    </row>
    <row r="75" spans="1:31" s="2" customFormat="1" ht="24.95" customHeight="1">
      <c r="A75" s="38"/>
      <c r="B75" s="39"/>
      <c r="C75" s="27" t="s">
        <v>462</v>
      </c>
      <c r="D75" s="40"/>
      <c r="E75" s="40"/>
      <c r="F75" s="40"/>
      <c r="G75" s="40"/>
      <c r="H75" s="40"/>
      <c r="I75" s="40"/>
      <c r="J75" s="40"/>
      <c r="K75" s="40"/>
      <c r="L75" s="118"/>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12" customHeight="1">
      <c r="A77" s="38"/>
      <c r="B77" s="39"/>
      <c r="C77" s="33" t="s">
        <v>16</v>
      </c>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26.25" customHeight="1">
      <c r="A78" s="38"/>
      <c r="B78" s="39"/>
      <c r="C78" s="40"/>
      <c r="D78" s="40"/>
      <c r="E78" s="433" t="str">
        <f>E7</f>
        <v>Novostavba objektu Domova se zvláštním režimem, ulice Benešova, Domažlice</v>
      </c>
      <c r="F78" s="434"/>
      <c r="G78" s="434"/>
      <c r="H78" s="434"/>
      <c r="I78" s="40"/>
      <c r="J78" s="40"/>
      <c r="K78" s="40"/>
      <c r="L78" s="118"/>
      <c r="S78" s="38"/>
      <c r="T78" s="38"/>
      <c r="U78" s="38"/>
      <c r="V78" s="38"/>
      <c r="W78" s="38"/>
      <c r="X78" s="38"/>
      <c r="Y78" s="38"/>
      <c r="Z78" s="38"/>
      <c r="AA78" s="38"/>
      <c r="AB78" s="38"/>
      <c r="AC78" s="38"/>
      <c r="AD78" s="38"/>
      <c r="AE78" s="38"/>
    </row>
    <row r="79" spans="1:31" s="1" customFormat="1" ht="12" customHeight="1">
      <c r="B79" s="25"/>
      <c r="C79" s="33" t="s">
        <v>147</v>
      </c>
      <c r="D79" s="26"/>
      <c r="E79" s="26"/>
      <c r="F79" s="26"/>
      <c r="G79" s="26"/>
      <c r="H79" s="26"/>
      <c r="I79" s="26"/>
      <c r="J79" s="26"/>
      <c r="K79" s="26"/>
      <c r="L79" s="24"/>
    </row>
    <row r="80" spans="1:31" s="2" customFormat="1" ht="16.5" customHeight="1">
      <c r="A80" s="38"/>
      <c r="B80" s="39"/>
      <c r="C80" s="40"/>
      <c r="D80" s="40"/>
      <c r="E80" s="433" t="s">
        <v>151</v>
      </c>
      <c r="F80" s="435"/>
      <c r="G80" s="435"/>
      <c r="H80" s="435"/>
      <c r="I80" s="40"/>
      <c r="J80" s="40"/>
      <c r="K80" s="40"/>
      <c r="L80" s="118"/>
      <c r="S80" s="38"/>
      <c r="T80" s="38"/>
      <c r="U80" s="38"/>
      <c r="V80" s="38"/>
      <c r="W80" s="38"/>
      <c r="X80" s="38"/>
      <c r="Y80" s="38"/>
      <c r="Z80" s="38"/>
      <c r="AA80" s="38"/>
      <c r="AB80" s="38"/>
      <c r="AC80" s="38"/>
      <c r="AD80" s="38"/>
      <c r="AE80" s="38"/>
    </row>
    <row r="81" spans="1:65" s="2" customFormat="1" ht="12" customHeight="1">
      <c r="A81" s="38"/>
      <c r="B81" s="39"/>
      <c r="C81" s="33" t="s">
        <v>155</v>
      </c>
      <c r="D81" s="40"/>
      <c r="E81" s="40"/>
      <c r="F81" s="40"/>
      <c r="G81" s="40"/>
      <c r="H81" s="40"/>
      <c r="I81" s="40"/>
      <c r="J81" s="40"/>
      <c r="K81" s="40"/>
      <c r="L81" s="118"/>
      <c r="S81" s="38"/>
      <c r="T81" s="38"/>
      <c r="U81" s="38"/>
      <c r="V81" s="38"/>
      <c r="W81" s="38"/>
      <c r="X81" s="38"/>
      <c r="Y81" s="38"/>
      <c r="Z81" s="38"/>
      <c r="AA81" s="38"/>
      <c r="AB81" s="38"/>
      <c r="AC81" s="38"/>
      <c r="AD81" s="38"/>
      <c r="AE81" s="38"/>
    </row>
    <row r="82" spans="1:65" s="2" customFormat="1" ht="16.5" customHeight="1">
      <c r="A82" s="38"/>
      <c r="B82" s="39"/>
      <c r="C82" s="40"/>
      <c r="D82" s="40"/>
      <c r="E82" s="387" t="str">
        <f>E11</f>
        <v>VRN - Vedlejší a ostatní rozpočtové náklady</v>
      </c>
      <c r="F82" s="435"/>
      <c r="G82" s="435"/>
      <c r="H82" s="435"/>
      <c r="I82" s="40"/>
      <c r="J82" s="40"/>
      <c r="K82" s="40"/>
      <c r="L82" s="118"/>
      <c r="S82" s="38"/>
      <c r="T82" s="38"/>
      <c r="U82" s="38"/>
      <c r="V82" s="38"/>
      <c r="W82" s="38"/>
      <c r="X82" s="38"/>
      <c r="Y82" s="38"/>
      <c r="Z82" s="38"/>
      <c r="AA82" s="38"/>
      <c r="AB82" s="38"/>
      <c r="AC82" s="38"/>
      <c r="AD82" s="38"/>
      <c r="AE82" s="38"/>
    </row>
    <row r="83" spans="1:65" s="2" customFormat="1" ht="6.9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65" s="2" customFormat="1" ht="12" customHeight="1">
      <c r="A84" s="38"/>
      <c r="B84" s="39"/>
      <c r="C84" s="33" t="s">
        <v>21</v>
      </c>
      <c r="D84" s="40"/>
      <c r="E84" s="40"/>
      <c r="F84" s="31" t="str">
        <f>F14</f>
        <v>Benešova ulice, Domažlice</v>
      </c>
      <c r="G84" s="40"/>
      <c r="H84" s="40"/>
      <c r="I84" s="33" t="s">
        <v>23</v>
      </c>
      <c r="J84" s="63" t="str">
        <f>IF(J14="","",J14)</f>
        <v>22. 6. 2024</v>
      </c>
      <c r="K84" s="40"/>
      <c r="L84" s="118"/>
      <c r="S84" s="38"/>
      <c r="T84" s="38"/>
      <c r="U84" s="38"/>
      <c r="V84" s="38"/>
      <c r="W84" s="38"/>
      <c r="X84" s="38"/>
      <c r="Y84" s="38"/>
      <c r="Z84" s="38"/>
      <c r="AA84" s="38"/>
      <c r="AB84" s="38"/>
      <c r="AC84" s="38"/>
      <c r="AD84" s="38"/>
      <c r="AE84" s="38"/>
    </row>
    <row r="85" spans="1:65" s="2" customFormat="1" ht="6.9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65" s="2" customFormat="1" ht="40.15" customHeight="1">
      <c r="A86" s="38"/>
      <c r="B86" s="39"/>
      <c r="C86" s="33" t="s">
        <v>25</v>
      </c>
      <c r="D86" s="40"/>
      <c r="E86" s="40"/>
      <c r="F86" s="31" t="str">
        <f>E17</f>
        <v>Město Domažlice, náměstí Míru 1, 344 20 Domažlice</v>
      </c>
      <c r="G86" s="40"/>
      <c r="H86" s="40"/>
      <c r="I86" s="33" t="s">
        <v>31</v>
      </c>
      <c r="J86" s="36" t="str">
        <f>E23</f>
        <v>MEPRO s.r.o., nám.Před bateriemi 912/6, Praha 6</v>
      </c>
      <c r="K86" s="40"/>
      <c r="L86" s="118"/>
      <c r="S86" s="38"/>
      <c r="T86" s="38"/>
      <c r="U86" s="38"/>
      <c r="V86" s="38"/>
      <c r="W86" s="38"/>
      <c r="X86" s="38"/>
      <c r="Y86" s="38"/>
      <c r="Z86" s="38"/>
      <c r="AA86" s="38"/>
      <c r="AB86" s="38"/>
      <c r="AC86" s="38"/>
      <c r="AD86" s="38"/>
      <c r="AE86" s="38"/>
    </row>
    <row r="87" spans="1:65" s="2" customFormat="1" ht="40.15" customHeight="1">
      <c r="A87" s="38"/>
      <c r="B87" s="39"/>
      <c r="C87" s="33" t="s">
        <v>29</v>
      </c>
      <c r="D87" s="40"/>
      <c r="E87" s="40"/>
      <c r="F87" s="31" t="str">
        <f>IF(E20="","",E20)</f>
        <v>Vyplň údaj</v>
      </c>
      <c r="G87" s="40"/>
      <c r="H87" s="40"/>
      <c r="I87" s="33" t="s">
        <v>34</v>
      </c>
      <c r="J87" s="36" t="str">
        <f>E26</f>
        <v>Tomáš Vašek, Sněhurčina 710, 460 15 Liberec</v>
      </c>
      <c r="K87" s="40"/>
      <c r="L87" s="118"/>
      <c r="S87" s="38"/>
      <c r="T87" s="38"/>
      <c r="U87" s="38"/>
      <c r="V87" s="38"/>
      <c r="W87" s="38"/>
      <c r="X87" s="38"/>
      <c r="Y87" s="38"/>
      <c r="Z87" s="38"/>
      <c r="AA87" s="38"/>
      <c r="AB87" s="38"/>
      <c r="AC87" s="38"/>
      <c r="AD87" s="38"/>
      <c r="AE87" s="38"/>
    </row>
    <row r="88" spans="1:65" s="2" customFormat="1" ht="10.3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5" s="11" customFormat="1" ht="29.25" customHeight="1">
      <c r="A89" s="159"/>
      <c r="B89" s="160"/>
      <c r="C89" s="161" t="s">
        <v>505</v>
      </c>
      <c r="D89" s="162" t="s">
        <v>57</v>
      </c>
      <c r="E89" s="162" t="s">
        <v>53</v>
      </c>
      <c r="F89" s="162" t="s">
        <v>54</v>
      </c>
      <c r="G89" s="162" t="s">
        <v>506</v>
      </c>
      <c r="H89" s="162" t="s">
        <v>507</v>
      </c>
      <c r="I89" s="162" t="s">
        <v>508</v>
      </c>
      <c r="J89" s="162" t="s">
        <v>304</v>
      </c>
      <c r="K89" s="163" t="s">
        <v>509</v>
      </c>
      <c r="L89" s="164"/>
      <c r="M89" s="72" t="s">
        <v>19</v>
      </c>
      <c r="N89" s="73" t="s">
        <v>42</v>
      </c>
      <c r="O89" s="73" t="s">
        <v>510</v>
      </c>
      <c r="P89" s="73" t="s">
        <v>511</v>
      </c>
      <c r="Q89" s="73" t="s">
        <v>512</v>
      </c>
      <c r="R89" s="73" t="s">
        <v>513</v>
      </c>
      <c r="S89" s="73" t="s">
        <v>514</v>
      </c>
      <c r="T89" s="74" t="s">
        <v>515</v>
      </c>
      <c r="U89" s="159"/>
      <c r="V89" s="159"/>
      <c r="W89" s="159"/>
      <c r="X89" s="159"/>
      <c r="Y89" s="159"/>
      <c r="Z89" s="159"/>
      <c r="AA89" s="159"/>
      <c r="AB89" s="159"/>
      <c r="AC89" s="159"/>
      <c r="AD89" s="159"/>
      <c r="AE89" s="159"/>
    </row>
    <row r="90" spans="1:65" s="2" customFormat="1" ht="22.9" customHeight="1">
      <c r="A90" s="38"/>
      <c r="B90" s="39"/>
      <c r="C90" s="79" t="s">
        <v>519</v>
      </c>
      <c r="D90" s="40"/>
      <c r="E90" s="40"/>
      <c r="F90" s="40"/>
      <c r="G90" s="40"/>
      <c r="H90" s="40"/>
      <c r="I90" s="40"/>
      <c r="J90" s="165">
        <f>BK90</f>
        <v>0</v>
      </c>
      <c r="K90" s="40"/>
      <c r="L90" s="43"/>
      <c r="M90" s="75"/>
      <c r="N90" s="166"/>
      <c r="O90" s="76"/>
      <c r="P90" s="167">
        <f>P91</f>
        <v>0</v>
      </c>
      <c r="Q90" s="76"/>
      <c r="R90" s="167">
        <f>R91</f>
        <v>0</v>
      </c>
      <c r="S90" s="76"/>
      <c r="T90" s="168">
        <f>T91</f>
        <v>0</v>
      </c>
      <c r="U90" s="38"/>
      <c r="V90" s="38"/>
      <c r="W90" s="38"/>
      <c r="X90" s="38"/>
      <c r="Y90" s="38"/>
      <c r="Z90" s="38"/>
      <c r="AA90" s="38"/>
      <c r="AB90" s="38"/>
      <c r="AC90" s="38"/>
      <c r="AD90" s="38"/>
      <c r="AE90" s="38"/>
      <c r="AT90" s="21" t="s">
        <v>71</v>
      </c>
      <c r="AU90" s="21" t="s">
        <v>311</v>
      </c>
      <c r="BK90" s="169">
        <f>BK91</f>
        <v>0</v>
      </c>
    </row>
    <row r="91" spans="1:65" s="12" customFormat="1" ht="25.9" customHeight="1">
      <c r="B91" s="170"/>
      <c r="C91" s="171"/>
      <c r="D91" s="172" t="s">
        <v>71</v>
      </c>
      <c r="E91" s="173" t="s">
        <v>114</v>
      </c>
      <c r="F91" s="173" t="s">
        <v>5905</v>
      </c>
      <c r="G91" s="171"/>
      <c r="H91" s="171"/>
      <c r="I91" s="174"/>
      <c r="J91" s="175">
        <f>BK91</f>
        <v>0</v>
      </c>
      <c r="K91" s="171"/>
      <c r="L91" s="176"/>
      <c r="M91" s="177"/>
      <c r="N91" s="178"/>
      <c r="O91" s="178"/>
      <c r="P91" s="179">
        <f>P92+P97+P112+P115</f>
        <v>0</v>
      </c>
      <c r="Q91" s="178"/>
      <c r="R91" s="179">
        <f>R92+R97+R112+R115</f>
        <v>0</v>
      </c>
      <c r="S91" s="178"/>
      <c r="T91" s="180">
        <f>T92+T97+T112+T115</f>
        <v>0</v>
      </c>
      <c r="AR91" s="181" t="s">
        <v>646</v>
      </c>
      <c r="AT91" s="182" t="s">
        <v>71</v>
      </c>
      <c r="AU91" s="182" t="s">
        <v>72</v>
      </c>
      <c r="AY91" s="181" t="s">
        <v>525</v>
      </c>
      <c r="BK91" s="183">
        <f>BK92+BK97+BK112+BK115</f>
        <v>0</v>
      </c>
    </row>
    <row r="92" spans="1:65" s="12" customFormat="1" ht="22.9" customHeight="1">
      <c r="B92" s="170"/>
      <c r="C92" s="171"/>
      <c r="D92" s="172" t="s">
        <v>71</v>
      </c>
      <c r="E92" s="184" t="s">
        <v>5906</v>
      </c>
      <c r="F92" s="184" t="s">
        <v>5907</v>
      </c>
      <c r="G92" s="171"/>
      <c r="H92" s="171"/>
      <c r="I92" s="174"/>
      <c r="J92" s="185">
        <f>BK92</f>
        <v>0</v>
      </c>
      <c r="K92" s="171"/>
      <c r="L92" s="176"/>
      <c r="M92" s="177"/>
      <c r="N92" s="178"/>
      <c r="O92" s="178"/>
      <c r="P92" s="179">
        <f>SUM(P93:P96)</f>
        <v>0</v>
      </c>
      <c r="Q92" s="178"/>
      <c r="R92" s="179">
        <f>SUM(R93:R96)</f>
        <v>0</v>
      </c>
      <c r="S92" s="178"/>
      <c r="T92" s="180">
        <f>SUM(T93:T96)</f>
        <v>0</v>
      </c>
      <c r="AR92" s="181" t="s">
        <v>646</v>
      </c>
      <c r="AT92" s="182" t="s">
        <v>71</v>
      </c>
      <c r="AU92" s="182" t="s">
        <v>79</v>
      </c>
      <c r="AY92" s="181" t="s">
        <v>525</v>
      </c>
      <c r="BK92" s="183">
        <f>SUM(BK93:BK96)</f>
        <v>0</v>
      </c>
    </row>
    <row r="93" spans="1:65" s="2" customFormat="1" ht="16.5" customHeight="1">
      <c r="A93" s="38"/>
      <c r="B93" s="39"/>
      <c r="C93" s="186" t="s">
        <v>696</v>
      </c>
      <c r="D93" s="186" t="s">
        <v>533</v>
      </c>
      <c r="E93" s="187" t="s">
        <v>7395</v>
      </c>
      <c r="F93" s="188" t="s">
        <v>7396</v>
      </c>
      <c r="G93" s="189" t="s">
        <v>641</v>
      </c>
      <c r="H93" s="190">
        <v>1</v>
      </c>
      <c r="I93" s="191"/>
      <c r="J93" s="192">
        <f>ROUND(I93*H93,2)</f>
        <v>0</v>
      </c>
      <c r="K93" s="188" t="s">
        <v>536</v>
      </c>
      <c r="L93" s="43"/>
      <c r="M93" s="193" t="s">
        <v>19</v>
      </c>
      <c r="N93" s="194" t="s">
        <v>44</v>
      </c>
      <c r="O93" s="68"/>
      <c r="P93" s="195">
        <f>O93*H93</f>
        <v>0</v>
      </c>
      <c r="Q93" s="195">
        <v>0</v>
      </c>
      <c r="R93" s="195">
        <f>Q93*H93</f>
        <v>0</v>
      </c>
      <c r="S93" s="195">
        <v>0</v>
      </c>
      <c r="T93" s="196">
        <f>S93*H93</f>
        <v>0</v>
      </c>
      <c r="U93" s="38"/>
      <c r="V93" s="38"/>
      <c r="W93" s="38"/>
      <c r="X93" s="38"/>
      <c r="Y93" s="38"/>
      <c r="Z93" s="38"/>
      <c r="AA93" s="38"/>
      <c r="AB93" s="38"/>
      <c r="AC93" s="38"/>
      <c r="AD93" s="38"/>
      <c r="AE93" s="38"/>
      <c r="AR93" s="197" t="s">
        <v>5910</v>
      </c>
      <c r="AT93" s="197" t="s">
        <v>533</v>
      </c>
      <c r="AU93" s="197" t="s">
        <v>85</v>
      </c>
      <c r="AY93" s="21" t="s">
        <v>525</v>
      </c>
      <c r="BE93" s="198">
        <f>IF(N93="základní",J93,0)</f>
        <v>0</v>
      </c>
      <c r="BF93" s="198">
        <f>IF(N93="snížená",J93,0)</f>
        <v>0</v>
      </c>
      <c r="BG93" s="198">
        <f>IF(N93="zákl. přenesená",J93,0)</f>
        <v>0</v>
      </c>
      <c r="BH93" s="198">
        <f>IF(N93="sníž. přenesená",J93,0)</f>
        <v>0</v>
      </c>
      <c r="BI93" s="198">
        <f>IF(N93="nulová",J93,0)</f>
        <v>0</v>
      </c>
      <c r="BJ93" s="21" t="s">
        <v>85</v>
      </c>
      <c r="BK93" s="198">
        <f>ROUND(I93*H93,2)</f>
        <v>0</v>
      </c>
      <c r="BL93" s="21" t="s">
        <v>5910</v>
      </c>
      <c r="BM93" s="197" t="s">
        <v>7397</v>
      </c>
    </row>
    <row r="94" spans="1:65" s="2" customFormat="1" ht="11.25">
      <c r="A94" s="38"/>
      <c r="B94" s="39"/>
      <c r="C94" s="40"/>
      <c r="D94" s="199" t="s">
        <v>542</v>
      </c>
      <c r="E94" s="40"/>
      <c r="F94" s="200" t="s">
        <v>7398</v>
      </c>
      <c r="G94" s="40"/>
      <c r="H94" s="40"/>
      <c r="I94" s="201"/>
      <c r="J94" s="40"/>
      <c r="K94" s="40"/>
      <c r="L94" s="43"/>
      <c r="M94" s="202"/>
      <c r="N94" s="203"/>
      <c r="O94" s="68"/>
      <c r="P94" s="68"/>
      <c r="Q94" s="68"/>
      <c r="R94" s="68"/>
      <c r="S94" s="68"/>
      <c r="T94" s="69"/>
      <c r="U94" s="38"/>
      <c r="V94" s="38"/>
      <c r="W94" s="38"/>
      <c r="X94" s="38"/>
      <c r="Y94" s="38"/>
      <c r="Z94" s="38"/>
      <c r="AA94" s="38"/>
      <c r="AB94" s="38"/>
      <c r="AC94" s="38"/>
      <c r="AD94" s="38"/>
      <c r="AE94" s="38"/>
      <c r="AT94" s="21" t="s">
        <v>542</v>
      </c>
      <c r="AU94" s="21" t="s">
        <v>85</v>
      </c>
    </row>
    <row r="95" spans="1:65" s="2" customFormat="1" ht="16.5" customHeight="1">
      <c r="A95" s="38"/>
      <c r="B95" s="39"/>
      <c r="C95" s="186" t="s">
        <v>79</v>
      </c>
      <c r="D95" s="186" t="s">
        <v>533</v>
      </c>
      <c r="E95" s="187" t="s">
        <v>5908</v>
      </c>
      <c r="F95" s="188" t="s">
        <v>5909</v>
      </c>
      <c r="G95" s="189" t="s">
        <v>641</v>
      </c>
      <c r="H95" s="190">
        <v>1</v>
      </c>
      <c r="I95" s="191"/>
      <c r="J95" s="192">
        <f>ROUND(I95*H95,2)</f>
        <v>0</v>
      </c>
      <c r="K95" s="188" t="s">
        <v>536</v>
      </c>
      <c r="L95" s="43"/>
      <c r="M95" s="193" t="s">
        <v>19</v>
      </c>
      <c r="N95" s="194" t="s">
        <v>44</v>
      </c>
      <c r="O95" s="68"/>
      <c r="P95" s="195">
        <f>O95*H95</f>
        <v>0</v>
      </c>
      <c r="Q95" s="195">
        <v>0</v>
      </c>
      <c r="R95" s="195">
        <f>Q95*H95</f>
        <v>0</v>
      </c>
      <c r="S95" s="195">
        <v>0</v>
      </c>
      <c r="T95" s="196">
        <f>S95*H95</f>
        <v>0</v>
      </c>
      <c r="U95" s="38"/>
      <c r="V95" s="38"/>
      <c r="W95" s="38"/>
      <c r="X95" s="38"/>
      <c r="Y95" s="38"/>
      <c r="Z95" s="38"/>
      <c r="AA95" s="38"/>
      <c r="AB95" s="38"/>
      <c r="AC95" s="38"/>
      <c r="AD95" s="38"/>
      <c r="AE95" s="38"/>
      <c r="AR95" s="197" t="s">
        <v>5910</v>
      </c>
      <c r="AT95" s="197" t="s">
        <v>533</v>
      </c>
      <c r="AU95" s="197" t="s">
        <v>85</v>
      </c>
      <c r="AY95" s="21" t="s">
        <v>525</v>
      </c>
      <c r="BE95" s="198">
        <f>IF(N95="základní",J95,0)</f>
        <v>0</v>
      </c>
      <c r="BF95" s="198">
        <f>IF(N95="snížená",J95,0)</f>
        <v>0</v>
      </c>
      <c r="BG95" s="198">
        <f>IF(N95="zákl. přenesená",J95,0)</f>
        <v>0</v>
      </c>
      <c r="BH95" s="198">
        <f>IF(N95="sníž. přenesená",J95,0)</f>
        <v>0</v>
      </c>
      <c r="BI95" s="198">
        <f>IF(N95="nulová",J95,0)</f>
        <v>0</v>
      </c>
      <c r="BJ95" s="21" t="s">
        <v>85</v>
      </c>
      <c r="BK95" s="198">
        <f>ROUND(I95*H95,2)</f>
        <v>0</v>
      </c>
      <c r="BL95" s="21" t="s">
        <v>5910</v>
      </c>
      <c r="BM95" s="197" t="s">
        <v>7399</v>
      </c>
    </row>
    <row r="96" spans="1:65" s="2" customFormat="1" ht="11.25">
      <c r="A96" s="38"/>
      <c r="B96" s="39"/>
      <c r="C96" s="40"/>
      <c r="D96" s="199" t="s">
        <v>542</v>
      </c>
      <c r="E96" s="40"/>
      <c r="F96" s="200" t="s">
        <v>7400</v>
      </c>
      <c r="G96" s="40"/>
      <c r="H96" s="40"/>
      <c r="I96" s="201"/>
      <c r="J96" s="40"/>
      <c r="K96" s="40"/>
      <c r="L96" s="43"/>
      <c r="M96" s="202"/>
      <c r="N96" s="203"/>
      <c r="O96" s="68"/>
      <c r="P96" s="68"/>
      <c r="Q96" s="68"/>
      <c r="R96" s="68"/>
      <c r="S96" s="68"/>
      <c r="T96" s="69"/>
      <c r="U96" s="38"/>
      <c r="V96" s="38"/>
      <c r="W96" s="38"/>
      <c r="X96" s="38"/>
      <c r="Y96" s="38"/>
      <c r="Z96" s="38"/>
      <c r="AA96" s="38"/>
      <c r="AB96" s="38"/>
      <c r="AC96" s="38"/>
      <c r="AD96" s="38"/>
      <c r="AE96" s="38"/>
      <c r="AT96" s="21" t="s">
        <v>542</v>
      </c>
      <c r="AU96" s="21" t="s">
        <v>85</v>
      </c>
    </row>
    <row r="97" spans="1:65" s="12" customFormat="1" ht="22.9" customHeight="1">
      <c r="B97" s="170"/>
      <c r="C97" s="171"/>
      <c r="D97" s="172" t="s">
        <v>71</v>
      </c>
      <c r="E97" s="184" t="s">
        <v>7401</v>
      </c>
      <c r="F97" s="184" t="s">
        <v>7402</v>
      </c>
      <c r="G97" s="171"/>
      <c r="H97" s="171"/>
      <c r="I97" s="174"/>
      <c r="J97" s="185">
        <f>BK97</f>
        <v>0</v>
      </c>
      <c r="K97" s="171"/>
      <c r="L97" s="176"/>
      <c r="M97" s="177"/>
      <c r="N97" s="178"/>
      <c r="O97" s="178"/>
      <c r="P97" s="179">
        <f>SUM(P98:P111)</f>
        <v>0</v>
      </c>
      <c r="Q97" s="178"/>
      <c r="R97" s="179">
        <f>SUM(R98:R111)</f>
        <v>0</v>
      </c>
      <c r="S97" s="178"/>
      <c r="T97" s="180">
        <f>SUM(T98:T111)</f>
        <v>0</v>
      </c>
      <c r="AR97" s="181" t="s">
        <v>646</v>
      </c>
      <c r="AT97" s="182" t="s">
        <v>71</v>
      </c>
      <c r="AU97" s="182" t="s">
        <v>79</v>
      </c>
      <c r="AY97" s="181" t="s">
        <v>525</v>
      </c>
      <c r="BK97" s="183">
        <f>SUM(BK98:BK111)</f>
        <v>0</v>
      </c>
    </row>
    <row r="98" spans="1:65" s="2" customFormat="1" ht="16.5" customHeight="1">
      <c r="A98" s="38"/>
      <c r="B98" s="39"/>
      <c r="C98" s="186" t="s">
        <v>85</v>
      </c>
      <c r="D98" s="186" t="s">
        <v>533</v>
      </c>
      <c r="E98" s="187" t="s">
        <v>7403</v>
      </c>
      <c r="F98" s="188" t="s">
        <v>7402</v>
      </c>
      <c r="G98" s="189" t="s">
        <v>641</v>
      </c>
      <c r="H98" s="190">
        <v>1</v>
      </c>
      <c r="I98" s="191"/>
      <c r="J98" s="192">
        <f>ROUND(I98*H98,2)</f>
        <v>0</v>
      </c>
      <c r="K98" s="188" t="s">
        <v>536</v>
      </c>
      <c r="L98" s="43"/>
      <c r="M98" s="193" t="s">
        <v>19</v>
      </c>
      <c r="N98" s="194" t="s">
        <v>44</v>
      </c>
      <c r="O98" s="68"/>
      <c r="P98" s="195">
        <f>O98*H98</f>
        <v>0</v>
      </c>
      <c r="Q98" s="195">
        <v>0</v>
      </c>
      <c r="R98" s="195">
        <f>Q98*H98</f>
        <v>0</v>
      </c>
      <c r="S98" s="195">
        <v>0</v>
      </c>
      <c r="T98" s="196">
        <f>S98*H98</f>
        <v>0</v>
      </c>
      <c r="U98" s="38"/>
      <c r="V98" s="38"/>
      <c r="W98" s="38"/>
      <c r="X98" s="38"/>
      <c r="Y98" s="38"/>
      <c r="Z98" s="38"/>
      <c r="AA98" s="38"/>
      <c r="AB98" s="38"/>
      <c r="AC98" s="38"/>
      <c r="AD98" s="38"/>
      <c r="AE98" s="38"/>
      <c r="AR98" s="197" t="s">
        <v>5910</v>
      </c>
      <c r="AT98" s="197" t="s">
        <v>533</v>
      </c>
      <c r="AU98" s="197" t="s">
        <v>85</v>
      </c>
      <c r="AY98" s="21" t="s">
        <v>525</v>
      </c>
      <c r="BE98" s="198">
        <f>IF(N98="základní",J98,0)</f>
        <v>0</v>
      </c>
      <c r="BF98" s="198">
        <f>IF(N98="snížená",J98,0)</f>
        <v>0</v>
      </c>
      <c r="BG98" s="198">
        <f>IF(N98="zákl. přenesená",J98,0)</f>
        <v>0</v>
      </c>
      <c r="BH98" s="198">
        <f>IF(N98="sníž. přenesená",J98,0)</f>
        <v>0</v>
      </c>
      <c r="BI98" s="198">
        <f>IF(N98="nulová",J98,0)</f>
        <v>0</v>
      </c>
      <c r="BJ98" s="21" t="s">
        <v>85</v>
      </c>
      <c r="BK98" s="198">
        <f>ROUND(I98*H98,2)</f>
        <v>0</v>
      </c>
      <c r="BL98" s="21" t="s">
        <v>5910</v>
      </c>
      <c r="BM98" s="197" t="s">
        <v>7404</v>
      </c>
    </row>
    <row r="99" spans="1:65" s="2" customFormat="1" ht="11.25">
      <c r="A99" s="38"/>
      <c r="B99" s="39"/>
      <c r="C99" s="40"/>
      <c r="D99" s="199" t="s">
        <v>542</v>
      </c>
      <c r="E99" s="40"/>
      <c r="F99" s="200" t="s">
        <v>7405</v>
      </c>
      <c r="G99" s="40"/>
      <c r="H99" s="40"/>
      <c r="I99" s="201"/>
      <c r="J99" s="40"/>
      <c r="K99" s="40"/>
      <c r="L99" s="43"/>
      <c r="M99" s="202"/>
      <c r="N99" s="203"/>
      <c r="O99" s="68"/>
      <c r="P99" s="68"/>
      <c r="Q99" s="68"/>
      <c r="R99" s="68"/>
      <c r="S99" s="68"/>
      <c r="T99" s="69"/>
      <c r="U99" s="38"/>
      <c r="V99" s="38"/>
      <c r="W99" s="38"/>
      <c r="X99" s="38"/>
      <c r="Y99" s="38"/>
      <c r="Z99" s="38"/>
      <c r="AA99" s="38"/>
      <c r="AB99" s="38"/>
      <c r="AC99" s="38"/>
      <c r="AD99" s="38"/>
      <c r="AE99" s="38"/>
      <c r="AT99" s="21" t="s">
        <v>542</v>
      </c>
      <c r="AU99" s="21" t="s">
        <v>85</v>
      </c>
    </row>
    <row r="100" spans="1:65" s="2" customFormat="1" ht="16.5" customHeight="1">
      <c r="A100" s="38"/>
      <c r="B100" s="39"/>
      <c r="C100" s="186" t="s">
        <v>573</v>
      </c>
      <c r="D100" s="186" t="s">
        <v>533</v>
      </c>
      <c r="E100" s="187" t="s">
        <v>7406</v>
      </c>
      <c r="F100" s="188" t="s">
        <v>7407</v>
      </c>
      <c r="G100" s="189" t="s">
        <v>641</v>
      </c>
      <c r="H100" s="190">
        <v>1</v>
      </c>
      <c r="I100" s="191"/>
      <c r="J100" s="192">
        <f>ROUND(I100*H100,2)</f>
        <v>0</v>
      </c>
      <c r="K100" s="188" t="s">
        <v>536</v>
      </c>
      <c r="L100" s="43"/>
      <c r="M100" s="193" t="s">
        <v>19</v>
      </c>
      <c r="N100" s="194" t="s">
        <v>44</v>
      </c>
      <c r="O100" s="68"/>
      <c r="P100" s="195">
        <f>O100*H100</f>
        <v>0</v>
      </c>
      <c r="Q100" s="195">
        <v>0</v>
      </c>
      <c r="R100" s="195">
        <f>Q100*H100</f>
        <v>0</v>
      </c>
      <c r="S100" s="195">
        <v>0</v>
      </c>
      <c r="T100" s="196">
        <f>S100*H100</f>
        <v>0</v>
      </c>
      <c r="U100" s="38"/>
      <c r="V100" s="38"/>
      <c r="W100" s="38"/>
      <c r="X100" s="38"/>
      <c r="Y100" s="38"/>
      <c r="Z100" s="38"/>
      <c r="AA100" s="38"/>
      <c r="AB100" s="38"/>
      <c r="AC100" s="38"/>
      <c r="AD100" s="38"/>
      <c r="AE100" s="38"/>
      <c r="AR100" s="197" t="s">
        <v>5910</v>
      </c>
      <c r="AT100" s="197" t="s">
        <v>533</v>
      </c>
      <c r="AU100" s="197" t="s">
        <v>85</v>
      </c>
      <c r="AY100" s="21" t="s">
        <v>525</v>
      </c>
      <c r="BE100" s="198">
        <f>IF(N100="základní",J100,0)</f>
        <v>0</v>
      </c>
      <c r="BF100" s="198">
        <f>IF(N100="snížená",J100,0)</f>
        <v>0</v>
      </c>
      <c r="BG100" s="198">
        <f>IF(N100="zákl. přenesená",J100,0)</f>
        <v>0</v>
      </c>
      <c r="BH100" s="198">
        <f>IF(N100="sníž. přenesená",J100,0)</f>
        <v>0</v>
      </c>
      <c r="BI100" s="198">
        <f>IF(N100="nulová",J100,0)</f>
        <v>0</v>
      </c>
      <c r="BJ100" s="21" t="s">
        <v>85</v>
      </c>
      <c r="BK100" s="198">
        <f>ROUND(I100*H100,2)</f>
        <v>0</v>
      </c>
      <c r="BL100" s="21" t="s">
        <v>5910</v>
      </c>
      <c r="BM100" s="197" t="s">
        <v>7408</v>
      </c>
    </row>
    <row r="101" spans="1:65" s="2" customFormat="1" ht="11.25">
      <c r="A101" s="38"/>
      <c r="B101" s="39"/>
      <c r="C101" s="40"/>
      <c r="D101" s="199" t="s">
        <v>542</v>
      </c>
      <c r="E101" s="40"/>
      <c r="F101" s="200" t="s">
        <v>7409</v>
      </c>
      <c r="G101" s="40"/>
      <c r="H101" s="40"/>
      <c r="I101" s="201"/>
      <c r="J101" s="40"/>
      <c r="K101" s="40"/>
      <c r="L101" s="43"/>
      <c r="M101" s="202"/>
      <c r="N101" s="203"/>
      <c r="O101" s="68"/>
      <c r="P101" s="68"/>
      <c r="Q101" s="68"/>
      <c r="R101" s="68"/>
      <c r="S101" s="68"/>
      <c r="T101" s="69"/>
      <c r="U101" s="38"/>
      <c r="V101" s="38"/>
      <c r="W101" s="38"/>
      <c r="X101" s="38"/>
      <c r="Y101" s="38"/>
      <c r="Z101" s="38"/>
      <c r="AA101" s="38"/>
      <c r="AB101" s="38"/>
      <c r="AC101" s="38"/>
      <c r="AD101" s="38"/>
      <c r="AE101" s="38"/>
      <c r="AT101" s="21" t="s">
        <v>542</v>
      </c>
      <c r="AU101" s="21" t="s">
        <v>85</v>
      </c>
    </row>
    <row r="102" spans="1:65" s="2" customFormat="1" ht="16.5" customHeight="1">
      <c r="A102" s="38"/>
      <c r="B102" s="39"/>
      <c r="C102" s="186" t="s">
        <v>537</v>
      </c>
      <c r="D102" s="186" t="s">
        <v>533</v>
      </c>
      <c r="E102" s="187" t="s">
        <v>7410</v>
      </c>
      <c r="F102" s="188" t="s">
        <v>7411</v>
      </c>
      <c r="G102" s="189" t="s">
        <v>641</v>
      </c>
      <c r="H102" s="190">
        <v>1</v>
      </c>
      <c r="I102" s="191"/>
      <c r="J102" s="192">
        <f>ROUND(I102*H102,2)</f>
        <v>0</v>
      </c>
      <c r="K102" s="188" t="s">
        <v>536</v>
      </c>
      <c r="L102" s="43"/>
      <c r="M102" s="193" t="s">
        <v>19</v>
      </c>
      <c r="N102" s="194" t="s">
        <v>44</v>
      </c>
      <c r="O102" s="68"/>
      <c r="P102" s="195">
        <f>O102*H102</f>
        <v>0</v>
      </c>
      <c r="Q102" s="195">
        <v>0</v>
      </c>
      <c r="R102" s="195">
        <f>Q102*H102</f>
        <v>0</v>
      </c>
      <c r="S102" s="195">
        <v>0</v>
      </c>
      <c r="T102" s="196">
        <f>S102*H102</f>
        <v>0</v>
      </c>
      <c r="U102" s="38"/>
      <c r="V102" s="38"/>
      <c r="W102" s="38"/>
      <c r="X102" s="38"/>
      <c r="Y102" s="38"/>
      <c r="Z102" s="38"/>
      <c r="AA102" s="38"/>
      <c r="AB102" s="38"/>
      <c r="AC102" s="38"/>
      <c r="AD102" s="38"/>
      <c r="AE102" s="38"/>
      <c r="AR102" s="197" t="s">
        <v>5910</v>
      </c>
      <c r="AT102" s="197" t="s">
        <v>533</v>
      </c>
      <c r="AU102" s="197" t="s">
        <v>85</v>
      </c>
      <c r="AY102" s="21" t="s">
        <v>525</v>
      </c>
      <c r="BE102" s="198">
        <f>IF(N102="základní",J102,0)</f>
        <v>0</v>
      </c>
      <c r="BF102" s="198">
        <f>IF(N102="snížená",J102,0)</f>
        <v>0</v>
      </c>
      <c r="BG102" s="198">
        <f>IF(N102="zákl. přenesená",J102,0)</f>
        <v>0</v>
      </c>
      <c r="BH102" s="198">
        <f>IF(N102="sníž. přenesená",J102,0)</f>
        <v>0</v>
      </c>
      <c r="BI102" s="198">
        <f>IF(N102="nulová",J102,0)</f>
        <v>0</v>
      </c>
      <c r="BJ102" s="21" t="s">
        <v>85</v>
      </c>
      <c r="BK102" s="198">
        <f>ROUND(I102*H102,2)</f>
        <v>0</v>
      </c>
      <c r="BL102" s="21" t="s">
        <v>5910</v>
      </c>
      <c r="BM102" s="197" t="s">
        <v>7412</v>
      </c>
    </row>
    <row r="103" spans="1:65" s="2" customFormat="1" ht="11.25">
      <c r="A103" s="38"/>
      <c r="B103" s="39"/>
      <c r="C103" s="40"/>
      <c r="D103" s="199" t="s">
        <v>542</v>
      </c>
      <c r="E103" s="40"/>
      <c r="F103" s="200" t="s">
        <v>7413</v>
      </c>
      <c r="G103" s="40"/>
      <c r="H103" s="40"/>
      <c r="I103" s="201"/>
      <c r="J103" s="40"/>
      <c r="K103" s="40"/>
      <c r="L103" s="43"/>
      <c r="M103" s="202"/>
      <c r="N103" s="203"/>
      <c r="O103" s="68"/>
      <c r="P103" s="68"/>
      <c r="Q103" s="68"/>
      <c r="R103" s="68"/>
      <c r="S103" s="68"/>
      <c r="T103" s="69"/>
      <c r="U103" s="38"/>
      <c r="V103" s="38"/>
      <c r="W103" s="38"/>
      <c r="X103" s="38"/>
      <c r="Y103" s="38"/>
      <c r="Z103" s="38"/>
      <c r="AA103" s="38"/>
      <c r="AB103" s="38"/>
      <c r="AC103" s="38"/>
      <c r="AD103" s="38"/>
      <c r="AE103" s="38"/>
      <c r="AT103" s="21" t="s">
        <v>542</v>
      </c>
      <c r="AU103" s="21" t="s">
        <v>85</v>
      </c>
    </row>
    <row r="104" spans="1:65" s="2" customFormat="1" ht="16.5" customHeight="1">
      <c r="A104" s="38"/>
      <c r="B104" s="39"/>
      <c r="C104" s="186" t="s">
        <v>646</v>
      </c>
      <c r="D104" s="186" t="s">
        <v>533</v>
      </c>
      <c r="E104" s="187" t="s">
        <v>7414</v>
      </c>
      <c r="F104" s="188" t="s">
        <v>7415</v>
      </c>
      <c r="G104" s="189" t="s">
        <v>641</v>
      </c>
      <c r="H104" s="190">
        <v>1</v>
      </c>
      <c r="I104" s="191"/>
      <c r="J104" s="192">
        <f>ROUND(I104*H104,2)</f>
        <v>0</v>
      </c>
      <c r="K104" s="188" t="s">
        <v>536</v>
      </c>
      <c r="L104" s="43"/>
      <c r="M104" s="193" t="s">
        <v>19</v>
      </c>
      <c r="N104" s="194" t="s">
        <v>44</v>
      </c>
      <c r="O104" s="68"/>
      <c r="P104" s="195">
        <f>O104*H104</f>
        <v>0</v>
      </c>
      <c r="Q104" s="195">
        <v>0</v>
      </c>
      <c r="R104" s="195">
        <f>Q104*H104</f>
        <v>0</v>
      </c>
      <c r="S104" s="195">
        <v>0</v>
      </c>
      <c r="T104" s="196">
        <f>S104*H104</f>
        <v>0</v>
      </c>
      <c r="U104" s="38"/>
      <c r="V104" s="38"/>
      <c r="W104" s="38"/>
      <c r="X104" s="38"/>
      <c r="Y104" s="38"/>
      <c r="Z104" s="38"/>
      <c r="AA104" s="38"/>
      <c r="AB104" s="38"/>
      <c r="AC104" s="38"/>
      <c r="AD104" s="38"/>
      <c r="AE104" s="38"/>
      <c r="AR104" s="197" t="s">
        <v>5910</v>
      </c>
      <c r="AT104" s="197" t="s">
        <v>533</v>
      </c>
      <c r="AU104" s="197" t="s">
        <v>85</v>
      </c>
      <c r="AY104" s="21" t="s">
        <v>525</v>
      </c>
      <c r="BE104" s="198">
        <f>IF(N104="základní",J104,0)</f>
        <v>0</v>
      </c>
      <c r="BF104" s="198">
        <f>IF(N104="snížená",J104,0)</f>
        <v>0</v>
      </c>
      <c r="BG104" s="198">
        <f>IF(N104="zákl. přenesená",J104,0)</f>
        <v>0</v>
      </c>
      <c r="BH104" s="198">
        <f>IF(N104="sníž. přenesená",J104,0)</f>
        <v>0</v>
      </c>
      <c r="BI104" s="198">
        <f>IF(N104="nulová",J104,0)</f>
        <v>0</v>
      </c>
      <c r="BJ104" s="21" t="s">
        <v>85</v>
      </c>
      <c r="BK104" s="198">
        <f>ROUND(I104*H104,2)</f>
        <v>0</v>
      </c>
      <c r="BL104" s="21" t="s">
        <v>5910</v>
      </c>
      <c r="BM104" s="197" t="s">
        <v>7416</v>
      </c>
    </row>
    <row r="105" spans="1:65" s="2" customFormat="1" ht="11.25">
      <c r="A105" s="38"/>
      <c r="B105" s="39"/>
      <c r="C105" s="40"/>
      <c r="D105" s="199" t="s">
        <v>542</v>
      </c>
      <c r="E105" s="40"/>
      <c r="F105" s="200" t="s">
        <v>7417</v>
      </c>
      <c r="G105" s="40"/>
      <c r="H105" s="40"/>
      <c r="I105" s="201"/>
      <c r="J105" s="40"/>
      <c r="K105" s="40"/>
      <c r="L105" s="43"/>
      <c r="M105" s="202"/>
      <c r="N105" s="203"/>
      <c r="O105" s="68"/>
      <c r="P105" s="68"/>
      <c r="Q105" s="68"/>
      <c r="R105" s="68"/>
      <c r="S105" s="68"/>
      <c r="T105" s="69"/>
      <c r="U105" s="38"/>
      <c r="V105" s="38"/>
      <c r="W105" s="38"/>
      <c r="X105" s="38"/>
      <c r="Y105" s="38"/>
      <c r="Z105" s="38"/>
      <c r="AA105" s="38"/>
      <c r="AB105" s="38"/>
      <c r="AC105" s="38"/>
      <c r="AD105" s="38"/>
      <c r="AE105" s="38"/>
      <c r="AT105" s="21" t="s">
        <v>542</v>
      </c>
      <c r="AU105" s="21" t="s">
        <v>85</v>
      </c>
    </row>
    <row r="106" spans="1:65" s="2" customFormat="1" ht="16.5" customHeight="1">
      <c r="A106" s="38"/>
      <c r="B106" s="39"/>
      <c r="C106" s="186" t="s">
        <v>645</v>
      </c>
      <c r="D106" s="186" t="s">
        <v>533</v>
      </c>
      <c r="E106" s="187" t="s">
        <v>7418</v>
      </c>
      <c r="F106" s="188" t="s">
        <v>7419</v>
      </c>
      <c r="G106" s="189" t="s">
        <v>641</v>
      </c>
      <c r="H106" s="190">
        <v>1</v>
      </c>
      <c r="I106" s="191"/>
      <c r="J106" s="192">
        <f>ROUND(I106*H106,2)</f>
        <v>0</v>
      </c>
      <c r="K106" s="188" t="s">
        <v>536</v>
      </c>
      <c r="L106" s="43"/>
      <c r="M106" s="193" t="s">
        <v>19</v>
      </c>
      <c r="N106" s="194" t="s">
        <v>44</v>
      </c>
      <c r="O106" s="68"/>
      <c r="P106" s="195">
        <f>O106*H106</f>
        <v>0</v>
      </c>
      <c r="Q106" s="195">
        <v>0</v>
      </c>
      <c r="R106" s="195">
        <f>Q106*H106</f>
        <v>0</v>
      </c>
      <c r="S106" s="195">
        <v>0</v>
      </c>
      <c r="T106" s="196">
        <f>S106*H106</f>
        <v>0</v>
      </c>
      <c r="U106" s="38"/>
      <c r="V106" s="38"/>
      <c r="W106" s="38"/>
      <c r="X106" s="38"/>
      <c r="Y106" s="38"/>
      <c r="Z106" s="38"/>
      <c r="AA106" s="38"/>
      <c r="AB106" s="38"/>
      <c r="AC106" s="38"/>
      <c r="AD106" s="38"/>
      <c r="AE106" s="38"/>
      <c r="AR106" s="197" t="s">
        <v>5910</v>
      </c>
      <c r="AT106" s="197" t="s">
        <v>533</v>
      </c>
      <c r="AU106" s="197" t="s">
        <v>85</v>
      </c>
      <c r="AY106" s="21" t="s">
        <v>525</v>
      </c>
      <c r="BE106" s="198">
        <f>IF(N106="základní",J106,0)</f>
        <v>0</v>
      </c>
      <c r="BF106" s="198">
        <f>IF(N106="snížená",J106,0)</f>
        <v>0</v>
      </c>
      <c r="BG106" s="198">
        <f>IF(N106="zákl. přenesená",J106,0)</f>
        <v>0</v>
      </c>
      <c r="BH106" s="198">
        <f>IF(N106="sníž. přenesená",J106,0)</f>
        <v>0</v>
      </c>
      <c r="BI106" s="198">
        <f>IF(N106="nulová",J106,0)</f>
        <v>0</v>
      </c>
      <c r="BJ106" s="21" t="s">
        <v>85</v>
      </c>
      <c r="BK106" s="198">
        <f>ROUND(I106*H106,2)</f>
        <v>0</v>
      </c>
      <c r="BL106" s="21" t="s">
        <v>5910</v>
      </c>
      <c r="BM106" s="197" t="s">
        <v>7420</v>
      </c>
    </row>
    <row r="107" spans="1:65" s="2" customFormat="1" ht="11.25">
      <c r="A107" s="38"/>
      <c r="B107" s="39"/>
      <c r="C107" s="40"/>
      <c r="D107" s="199" t="s">
        <v>542</v>
      </c>
      <c r="E107" s="40"/>
      <c r="F107" s="200" t="s">
        <v>7421</v>
      </c>
      <c r="G107" s="40"/>
      <c r="H107" s="40"/>
      <c r="I107" s="201"/>
      <c r="J107" s="40"/>
      <c r="K107" s="40"/>
      <c r="L107" s="43"/>
      <c r="M107" s="202"/>
      <c r="N107" s="203"/>
      <c r="O107" s="68"/>
      <c r="P107" s="68"/>
      <c r="Q107" s="68"/>
      <c r="R107" s="68"/>
      <c r="S107" s="68"/>
      <c r="T107" s="69"/>
      <c r="U107" s="38"/>
      <c r="V107" s="38"/>
      <c r="W107" s="38"/>
      <c r="X107" s="38"/>
      <c r="Y107" s="38"/>
      <c r="Z107" s="38"/>
      <c r="AA107" s="38"/>
      <c r="AB107" s="38"/>
      <c r="AC107" s="38"/>
      <c r="AD107" s="38"/>
      <c r="AE107" s="38"/>
      <c r="AT107" s="21" t="s">
        <v>542</v>
      </c>
      <c r="AU107" s="21" t="s">
        <v>85</v>
      </c>
    </row>
    <row r="108" spans="1:65" s="2" customFormat="1" ht="16.5" customHeight="1">
      <c r="A108" s="38"/>
      <c r="B108" s="39"/>
      <c r="C108" s="186" t="s">
        <v>671</v>
      </c>
      <c r="D108" s="186" t="s">
        <v>533</v>
      </c>
      <c r="E108" s="187" t="s">
        <v>7422</v>
      </c>
      <c r="F108" s="188" t="s">
        <v>7423</v>
      </c>
      <c r="G108" s="189" t="s">
        <v>641</v>
      </c>
      <c r="H108" s="190">
        <v>1</v>
      </c>
      <c r="I108" s="191"/>
      <c r="J108" s="192">
        <f>ROUND(I108*H108,2)</f>
        <v>0</v>
      </c>
      <c r="K108" s="188" t="s">
        <v>536</v>
      </c>
      <c r="L108" s="43"/>
      <c r="M108" s="193" t="s">
        <v>19</v>
      </c>
      <c r="N108" s="194" t="s">
        <v>44</v>
      </c>
      <c r="O108" s="68"/>
      <c r="P108" s="195">
        <f>O108*H108</f>
        <v>0</v>
      </c>
      <c r="Q108" s="195">
        <v>0</v>
      </c>
      <c r="R108" s="195">
        <f>Q108*H108</f>
        <v>0</v>
      </c>
      <c r="S108" s="195">
        <v>0</v>
      </c>
      <c r="T108" s="196">
        <f>S108*H108</f>
        <v>0</v>
      </c>
      <c r="U108" s="38"/>
      <c r="V108" s="38"/>
      <c r="W108" s="38"/>
      <c r="X108" s="38"/>
      <c r="Y108" s="38"/>
      <c r="Z108" s="38"/>
      <c r="AA108" s="38"/>
      <c r="AB108" s="38"/>
      <c r="AC108" s="38"/>
      <c r="AD108" s="38"/>
      <c r="AE108" s="38"/>
      <c r="AR108" s="197" t="s">
        <v>5910</v>
      </c>
      <c r="AT108" s="197" t="s">
        <v>533</v>
      </c>
      <c r="AU108" s="197" t="s">
        <v>85</v>
      </c>
      <c r="AY108" s="21" t="s">
        <v>525</v>
      </c>
      <c r="BE108" s="198">
        <f>IF(N108="základní",J108,0)</f>
        <v>0</v>
      </c>
      <c r="BF108" s="198">
        <f>IF(N108="snížená",J108,0)</f>
        <v>0</v>
      </c>
      <c r="BG108" s="198">
        <f>IF(N108="zákl. přenesená",J108,0)</f>
        <v>0</v>
      </c>
      <c r="BH108" s="198">
        <f>IF(N108="sníž. přenesená",J108,0)</f>
        <v>0</v>
      </c>
      <c r="BI108" s="198">
        <f>IF(N108="nulová",J108,0)</f>
        <v>0</v>
      </c>
      <c r="BJ108" s="21" t="s">
        <v>85</v>
      </c>
      <c r="BK108" s="198">
        <f>ROUND(I108*H108,2)</f>
        <v>0</v>
      </c>
      <c r="BL108" s="21" t="s">
        <v>5910</v>
      </c>
      <c r="BM108" s="197" t="s">
        <v>7424</v>
      </c>
    </row>
    <row r="109" spans="1:65" s="2" customFormat="1" ht="11.25">
      <c r="A109" s="38"/>
      <c r="B109" s="39"/>
      <c r="C109" s="40"/>
      <c r="D109" s="199" t="s">
        <v>542</v>
      </c>
      <c r="E109" s="40"/>
      <c r="F109" s="200" t="s">
        <v>7425</v>
      </c>
      <c r="G109" s="40"/>
      <c r="H109" s="40"/>
      <c r="I109" s="201"/>
      <c r="J109" s="40"/>
      <c r="K109" s="40"/>
      <c r="L109" s="43"/>
      <c r="M109" s="202"/>
      <c r="N109" s="203"/>
      <c r="O109" s="68"/>
      <c r="P109" s="68"/>
      <c r="Q109" s="68"/>
      <c r="R109" s="68"/>
      <c r="S109" s="68"/>
      <c r="T109" s="69"/>
      <c r="U109" s="38"/>
      <c r="V109" s="38"/>
      <c r="W109" s="38"/>
      <c r="X109" s="38"/>
      <c r="Y109" s="38"/>
      <c r="Z109" s="38"/>
      <c r="AA109" s="38"/>
      <c r="AB109" s="38"/>
      <c r="AC109" s="38"/>
      <c r="AD109" s="38"/>
      <c r="AE109" s="38"/>
      <c r="AT109" s="21" t="s">
        <v>542</v>
      </c>
      <c r="AU109" s="21" t="s">
        <v>85</v>
      </c>
    </row>
    <row r="110" spans="1:65" s="2" customFormat="1" ht="16.5" customHeight="1">
      <c r="A110" s="38"/>
      <c r="B110" s="39"/>
      <c r="C110" s="186" t="s">
        <v>674</v>
      </c>
      <c r="D110" s="186" t="s">
        <v>533</v>
      </c>
      <c r="E110" s="187" t="s">
        <v>7426</v>
      </c>
      <c r="F110" s="188" t="s">
        <v>7427</v>
      </c>
      <c r="G110" s="189" t="s">
        <v>641</v>
      </c>
      <c r="H110" s="190">
        <v>1</v>
      </c>
      <c r="I110" s="191"/>
      <c r="J110" s="192">
        <f>ROUND(I110*H110,2)</f>
        <v>0</v>
      </c>
      <c r="K110" s="188" t="s">
        <v>536</v>
      </c>
      <c r="L110" s="43"/>
      <c r="M110" s="193" t="s">
        <v>19</v>
      </c>
      <c r="N110" s="194" t="s">
        <v>44</v>
      </c>
      <c r="O110" s="68"/>
      <c r="P110" s="195">
        <f>O110*H110</f>
        <v>0</v>
      </c>
      <c r="Q110" s="195">
        <v>0</v>
      </c>
      <c r="R110" s="195">
        <f>Q110*H110</f>
        <v>0</v>
      </c>
      <c r="S110" s="195">
        <v>0</v>
      </c>
      <c r="T110" s="196">
        <f>S110*H110</f>
        <v>0</v>
      </c>
      <c r="U110" s="38"/>
      <c r="V110" s="38"/>
      <c r="W110" s="38"/>
      <c r="X110" s="38"/>
      <c r="Y110" s="38"/>
      <c r="Z110" s="38"/>
      <c r="AA110" s="38"/>
      <c r="AB110" s="38"/>
      <c r="AC110" s="38"/>
      <c r="AD110" s="38"/>
      <c r="AE110" s="38"/>
      <c r="AR110" s="197" t="s">
        <v>5910</v>
      </c>
      <c r="AT110" s="197" t="s">
        <v>533</v>
      </c>
      <c r="AU110" s="197" t="s">
        <v>85</v>
      </c>
      <c r="AY110" s="21" t="s">
        <v>525</v>
      </c>
      <c r="BE110" s="198">
        <f>IF(N110="základní",J110,0)</f>
        <v>0</v>
      </c>
      <c r="BF110" s="198">
        <f>IF(N110="snížená",J110,0)</f>
        <v>0</v>
      </c>
      <c r="BG110" s="198">
        <f>IF(N110="zákl. přenesená",J110,0)</f>
        <v>0</v>
      </c>
      <c r="BH110" s="198">
        <f>IF(N110="sníž. přenesená",J110,0)</f>
        <v>0</v>
      </c>
      <c r="BI110" s="198">
        <f>IF(N110="nulová",J110,0)</f>
        <v>0</v>
      </c>
      <c r="BJ110" s="21" t="s">
        <v>85</v>
      </c>
      <c r="BK110" s="198">
        <f>ROUND(I110*H110,2)</f>
        <v>0</v>
      </c>
      <c r="BL110" s="21" t="s">
        <v>5910</v>
      </c>
      <c r="BM110" s="197" t="s">
        <v>7428</v>
      </c>
    </row>
    <row r="111" spans="1:65" s="2" customFormat="1" ht="11.25">
      <c r="A111" s="38"/>
      <c r="B111" s="39"/>
      <c r="C111" s="40"/>
      <c r="D111" s="199" t="s">
        <v>542</v>
      </c>
      <c r="E111" s="40"/>
      <c r="F111" s="200" t="s">
        <v>7429</v>
      </c>
      <c r="G111" s="40"/>
      <c r="H111" s="40"/>
      <c r="I111" s="201"/>
      <c r="J111" s="40"/>
      <c r="K111" s="40"/>
      <c r="L111" s="43"/>
      <c r="M111" s="202"/>
      <c r="N111" s="203"/>
      <c r="O111" s="68"/>
      <c r="P111" s="68"/>
      <c r="Q111" s="68"/>
      <c r="R111" s="68"/>
      <c r="S111" s="68"/>
      <c r="T111" s="69"/>
      <c r="U111" s="38"/>
      <c r="V111" s="38"/>
      <c r="W111" s="38"/>
      <c r="X111" s="38"/>
      <c r="Y111" s="38"/>
      <c r="Z111" s="38"/>
      <c r="AA111" s="38"/>
      <c r="AB111" s="38"/>
      <c r="AC111" s="38"/>
      <c r="AD111" s="38"/>
      <c r="AE111" s="38"/>
      <c r="AT111" s="21" t="s">
        <v>542</v>
      </c>
      <c r="AU111" s="21" t="s">
        <v>85</v>
      </c>
    </row>
    <row r="112" spans="1:65" s="12" customFormat="1" ht="22.9" customHeight="1">
      <c r="B112" s="170"/>
      <c r="C112" s="171"/>
      <c r="D112" s="172" t="s">
        <v>71</v>
      </c>
      <c r="E112" s="184" t="s">
        <v>5913</v>
      </c>
      <c r="F112" s="184" t="s">
        <v>5914</v>
      </c>
      <c r="G112" s="171"/>
      <c r="H112" s="171"/>
      <c r="I112" s="174"/>
      <c r="J112" s="185">
        <f>BK112</f>
        <v>0</v>
      </c>
      <c r="K112" s="171"/>
      <c r="L112" s="176"/>
      <c r="M112" s="177"/>
      <c r="N112" s="178"/>
      <c r="O112" s="178"/>
      <c r="P112" s="179">
        <f>SUM(P113:P114)</f>
        <v>0</v>
      </c>
      <c r="Q112" s="178"/>
      <c r="R112" s="179">
        <f>SUM(R113:R114)</f>
        <v>0</v>
      </c>
      <c r="S112" s="178"/>
      <c r="T112" s="180">
        <f>SUM(T113:T114)</f>
        <v>0</v>
      </c>
      <c r="AR112" s="181" t="s">
        <v>646</v>
      </c>
      <c r="AT112" s="182" t="s">
        <v>71</v>
      </c>
      <c r="AU112" s="182" t="s">
        <v>79</v>
      </c>
      <c r="AY112" s="181" t="s">
        <v>525</v>
      </c>
      <c r="BK112" s="183">
        <f>SUM(BK113:BK114)</f>
        <v>0</v>
      </c>
    </row>
    <row r="113" spans="1:65" s="2" customFormat="1" ht="16.5" customHeight="1">
      <c r="A113" s="38"/>
      <c r="B113" s="39"/>
      <c r="C113" s="186" t="s">
        <v>681</v>
      </c>
      <c r="D113" s="186" t="s">
        <v>533</v>
      </c>
      <c r="E113" s="187" t="s">
        <v>7430</v>
      </c>
      <c r="F113" s="188" t="s">
        <v>7431</v>
      </c>
      <c r="G113" s="189" t="s">
        <v>641</v>
      </c>
      <c r="H113" s="190">
        <v>1</v>
      </c>
      <c r="I113" s="191"/>
      <c r="J113" s="192">
        <f>ROUND(I113*H113,2)</f>
        <v>0</v>
      </c>
      <c r="K113" s="188" t="s">
        <v>536</v>
      </c>
      <c r="L113" s="43"/>
      <c r="M113" s="193" t="s">
        <v>19</v>
      </c>
      <c r="N113" s="194" t="s">
        <v>44</v>
      </c>
      <c r="O113" s="68"/>
      <c r="P113" s="195">
        <f>O113*H113</f>
        <v>0</v>
      </c>
      <c r="Q113" s="195">
        <v>0</v>
      </c>
      <c r="R113" s="195">
        <f>Q113*H113</f>
        <v>0</v>
      </c>
      <c r="S113" s="195">
        <v>0</v>
      </c>
      <c r="T113" s="196">
        <f>S113*H113</f>
        <v>0</v>
      </c>
      <c r="U113" s="38"/>
      <c r="V113" s="38"/>
      <c r="W113" s="38"/>
      <c r="X113" s="38"/>
      <c r="Y113" s="38"/>
      <c r="Z113" s="38"/>
      <c r="AA113" s="38"/>
      <c r="AB113" s="38"/>
      <c r="AC113" s="38"/>
      <c r="AD113" s="38"/>
      <c r="AE113" s="38"/>
      <c r="AR113" s="197" t="s">
        <v>5910</v>
      </c>
      <c r="AT113" s="197" t="s">
        <v>533</v>
      </c>
      <c r="AU113" s="197" t="s">
        <v>85</v>
      </c>
      <c r="AY113" s="21" t="s">
        <v>525</v>
      </c>
      <c r="BE113" s="198">
        <f>IF(N113="základní",J113,0)</f>
        <v>0</v>
      </c>
      <c r="BF113" s="198">
        <f>IF(N113="snížená",J113,0)</f>
        <v>0</v>
      </c>
      <c r="BG113" s="198">
        <f>IF(N113="zákl. přenesená",J113,0)</f>
        <v>0</v>
      </c>
      <c r="BH113" s="198">
        <f>IF(N113="sníž. přenesená",J113,0)</f>
        <v>0</v>
      </c>
      <c r="BI113" s="198">
        <f>IF(N113="nulová",J113,0)</f>
        <v>0</v>
      </c>
      <c r="BJ113" s="21" t="s">
        <v>85</v>
      </c>
      <c r="BK113" s="198">
        <f>ROUND(I113*H113,2)</f>
        <v>0</v>
      </c>
      <c r="BL113" s="21" t="s">
        <v>5910</v>
      </c>
      <c r="BM113" s="197" t="s">
        <v>7432</v>
      </c>
    </row>
    <row r="114" spans="1:65" s="2" customFormat="1" ht="11.25">
      <c r="A114" s="38"/>
      <c r="B114" s="39"/>
      <c r="C114" s="40"/>
      <c r="D114" s="199" t="s">
        <v>542</v>
      </c>
      <c r="E114" s="40"/>
      <c r="F114" s="200" t="s">
        <v>7433</v>
      </c>
      <c r="G114" s="40"/>
      <c r="H114" s="40"/>
      <c r="I114" s="201"/>
      <c r="J114" s="40"/>
      <c r="K114" s="40"/>
      <c r="L114" s="43"/>
      <c r="M114" s="202"/>
      <c r="N114" s="203"/>
      <c r="O114" s="68"/>
      <c r="P114" s="68"/>
      <c r="Q114" s="68"/>
      <c r="R114" s="68"/>
      <c r="S114" s="68"/>
      <c r="T114" s="69"/>
      <c r="U114" s="38"/>
      <c r="V114" s="38"/>
      <c r="W114" s="38"/>
      <c r="X114" s="38"/>
      <c r="Y114" s="38"/>
      <c r="Z114" s="38"/>
      <c r="AA114" s="38"/>
      <c r="AB114" s="38"/>
      <c r="AC114" s="38"/>
      <c r="AD114" s="38"/>
      <c r="AE114" s="38"/>
      <c r="AT114" s="21" t="s">
        <v>542</v>
      </c>
      <c r="AU114" s="21" t="s">
        <v>85</v>
      </c>
    </row>
    <row r="115" spans="1:65" s="12" customFormat="1" ht="22.9" customHeight="1">
      <c r="B115" s="170"/>
      <c r="C115" s="171"/>
      <c r="D115" s="172" t="s">
        <v>71</v>
      </c>
      <c r="E115" s="184" t="s">
        <v>7434</v>
      </c>
      <c r="F115" s="184" t="s">
        <v>7435</v>
      </c>
      <c r="G115" s="171"/>
      <c r="H115" s="171"/>
      <c r="I115" s="174"/>
      <c r="J115" s="185">
        <f>BK115</f>
        <v>0</v>
      </c>
      <c r="K115" s="171"/>
      <c r="L115" s="176"/>
      <c r="M115" s="177"/>
      <c r="N115" s="178"/>
      <c r="O115" s="178"/>
      <c r="P115" s="179">
        <f>SUM(P116:P117)</f>
        <v>0</v>
      </c>
      <c r="Q115" s="178"/>
      <c r="R115" s="179">
        <f>SUM(R116:R117)</f>
        <v>0</v>
      </c>
      <c r="S115" s="178"/>
      <c r="T115" s="180">
        <f>SUM(T116:T117)</f>
        <v>0</v>
      </c>
      <c r="AR115" s="181" t="s">
        <v>646</v>
      </c>
      <c r="AT115" s="182" t="s">
        <v>71</v>
      </c>
      <c r="AU115" s="182" t="s">
        <v>79</v>
      </c>
      <c r="AY115" s="181" t="s">
        <v>525</v>
      </c>
      <c r="BK115" s="183">
        <f>SUM(BK116:BK117)</f>
        <v>0</v>
      </c>
    </row>
    <row r="116" spans="1:65" s="2" customFormat="1" ht="16.5" customHeight="1">
      <c r="A116" s="38"/>
      <c r="B116" s="39"/>
      <c r="C116" s="186" t="s">
        <v>443</v>
      </c>
      <c r="D116" s="186" t="s">
        <v>533</v>
      </c>
      <c r="E116" s="187" t="s">
        <v>7436</v>
      </c>
      <c r="F116" s="188" t="s">
        <v>7435</v>
      </c>
      <c r="G116" s="189" t="s">
        <v>641</v>
      </c>
      <c r="H116" s="190">
        <v>1</v>
      </c>
      <c r="I116" s="191"/>
      <c r="J116" s="192">
        <f>ROUND(I116*H116,2)</f>
        <v>0</v>
      </c>
      <c r="K116" s="188" t="s">
        <v>536</v>
      </c>
      <c r="L116" s="43"/>
      <c r="M116" s="193" t="s">
        <v>19</v>
      </c>
      <c r="N116" s="194" t="s">
        <v>44</v>
      </c>
      <c r="O116" s="68"/>
      <c r="P116" s="195">
        <f>O116*H116</f>
        <v>0</v>
      </c>
      <c r="Q116" s="195">
        <v>0</v>
      </c>
      <c r="R116" s="195">
        <f>Q116*H116</f>
        <v>0</v>
      </c>
      <c r="S116" s="195">
        <v>0</v>
      </c>
      <c r="T116" s="196">
        <f>S116*H116</f>
        <v>0</v>
      </c>
      <c r="U116" s="38"/>
      <c r="V116" s="38"/>
      <c r="W116" s="38"/>
      <c r="X116" s="38"/>
      <c r="Y116" s="38"/>
      <c r="Z116" s="38"/>
      <c r="AA116" s="38"/>
      <c r="AB116" s="38"/>
      <c r="AC116" s="38"/>
      <c r="AD116" s="38"/>
      <c r="AE116" s="38"/>
      <c r="AR116" s="197" t="s">
        <v>5910</v>
      </c>
      <c r="AT116" s="197" t="s">
        <v>533</v>
      </c>
      <c r="AU116" s="197" t="s">
        <v>85</v>
      </c>
      <c r="AY116" s="21" t="s">
        <v>525</v>
      </c>
      <c r="BE116" s="198">
        <f>IF(N116="základní",J116,0)</f>
        <v>0</v>
      </c>
      <c r="BF116" s="198">
        <f>IF(N116="snížená",J116,0)</f>
        <v>0</v>
      </c>
      <c r="BG116" s="198">
        <f>IF(N116="zákl. přenesená",J116,0)</f>
        <v>0</v>
      </c>
      <c r="BH116" s="198">
        <f>IF(N116="sníž. přenesená",J116,0)</f>
        <v>0</v>
      </c>
      <c r="BI116" s="198">
        <f>IF(N116="nulová",J116,0)</f>
        <v>0</v>
      </c>
      <c r="BJ116" s="21" t="s">
        <v>85</v>
      </c>
      <c r="BK116" s="198">
        <f>ROUND(I116*H116,2)</f>
        <v>0</v>
      </c>
      <c r="BL116" s="21" t="s">
        <v>5910</v>
      </c>
      <c r="BM116" s="197" t="s">
        <v>7437</v>
      </c>
    </row>
    <row r="117" spans="1:65" s="2" customFormat="1" ht="11.25">
      <c r="A117" s="38"/>
      <c r="B117" s="39"/>
      <c r="C117" s="40"/>
      <c r="D117" s="199" t="s">
        <v>542</v>
      </c>
      <c r="E117" s="40"/>
      <c r="F117" s="200" t="s">
        <v>7438</v>
      </c>
      <c r="G117" s="40"/>
      <c r="H117" s="40"/>
      <c r="I117" s="201"/>
      <c r="J117" s="40"/>
      <c r="K117" s="40"/>
      <c r="L117" s="43"/>
      <c r="M117" s="259"/>
      <c r="N117" s="260"/>
      <c r="O117" s="261"/>
      <c r="P117" s="261"/>
      <c r="Q117" s="261"/>
      <c r="R117" s="261"/>
      <c r="S117" s="261"/>
      <c r="T117" s="262"/>
      <c r="U117" s="38"/>
      <c r="V117" s="38"/>
      <c r="W117" s="38"/>
      <c r="X117" s="38"/>
      <c r="Y117" s="38"/>
      <c r="Z117" s="38"/>
      <c r="AA117" s="38"/>
      <c r="AB117" s="38"/>
      <c r="AC117" s="38"/>
      <c r="AD117" s="38"/>
      <c r="AE117" s="38"/>
      <c r="AT117" s="21" t="s">
        <v>542</v>
      </c>
      <c r="AU117" s="21" t="s">
        <v>85</v>
      </c>
    </row>
    <row r="118" spans="1:65" s="2" customFormat="1" ht="6.95" customHeight="1">
      <c r="A118" s="38"/>
      <c r="B118" s="51"/>
      <c r="C118" s="52"/>
      <c r="D118" s="52"/>
      <c r="E118" s="52"/>
      <c r="F118" s="52"/>
      <c r="G118" s="52"/>
      <c r="H118" s="52"/>
      <c r="I118" s="52"/>
      <c r="J118" s="52"/>
      <c r="K118" s="52"/>
      <c r="L118" s="43"/>
      <c r="M118" s="38"/>
      <c r="O118" s="38"/>
      <c r="P118" s="38"/>
      <c r="Q118" s="38"/>
      <c r="R118" s="38"/>
      <c r="S118" s="38"/>
      <c r="T118" s="38"/>
      <c r="U118" s="38"/>
      <c r="V118" s="38"/>
      <c r="W118" s="38"/>
      <c r="X118" s="38"/>
      <c r="Y118" s="38"/>
      <c r="Z118" s="38"/>
      <c r="AA118" s="38"/>
      <c r="AB118" s="38"/>
      <c r="AC118" s="38"/>
      <c r="AD118" s="38"/>
      <c r="AE118" s="38"/>
    </row>
  </sheetData>
  <sheetProtection algorithmName="SHA-512" hashValue="B4IwRT8y+aPsTuSHSRTqhXvKt+E3mUw4VZEBZUVITkGpqdYHgIU5FDZQl2xKtC6Yc+s1MAnfxfX7X/E2lzhVMw==" saltValue="ijG9E7C1/Bcc0cf172Z5KoeO9VPx0R8m7ickaNj41SRQkl00gdVMdwz+fmsHmOauVQmaOqerQGpoXoAerEsNLQ==" spinCount="100000" sheet="1" objects="1" scenarios="1" formatColumns="0" formatRows="0" autoFilter="0"/>
  <autoFilter ref="C89:K117"/>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hyperlink ref="F96" r:id="rId2"/>
    <hyperlink ref="F99" r:id="rId3"/>
    <hyperlink ref="F101" r:id="rId4"/>
    <hyperlink ref="F103" r:id="rId5"/>
    <hyperlink ref="F105" r:id="rId6"/>
    <hyperlink ref="F107" r:id="rId7"/>
    <hyperlink ref="F109" r:id="rId8"/>
    <hyperlink ref="F111" r:id="rId9"/>
    <hyperlink ref="F114" r:id="rId10"/>
    <hyperlink ref="F117" r:id="rId1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09"/>
      <c r="M2" s="409"/>
      <c r="N2" s="409"/>
      <c r="O2" s="409"/>
      <c r="P2" s="409"/>
      <c r="Q2" s="409"/>
      <c r="R2" s="409"/>
      <c r="S2" s="409"/>
      <c r="T2" s="409"/>
      <c r="U2" s="409"/>
      <c r="V2" s="409"/>
      <c r="AT2" s="21" t="s">
        <v>119</v>
      </c>
      <c r="AZ2" s="112" t="s">
        <v>7439</v>
      </c>
      <c r="BA2" s="112" t="s">
        <v>7440</v>
      </c>
      <c r="BB2" s="112" t="s">
        <v>132</v>
      </c>
      <c r="BC2" s="112" t="s">
        <v>7441</v>
      </c>
      <c r="BD2" s="112" t="s">
        <v>85</v>
      </c>
    </row>
    <row r="3" spans="1:56" s="1" customFormat="1" ht="6.95" customHeight="1">
      <c r="B3" s="113"/>
      <c r="C3" s="114"/>
      <c r="D3" s="114"/>
      <c r="E3" s="114"/>
      <c r="F3" s="114"/>
      <c r="G3" s="114"/>
      <c r="H3" s="114"/>
      <c r="I3" s="114"/>
      <c r="J3" s="114"/>
      <c r="K3" s="114"/>
      <c r="L3" s="24"/>
      <c r="AT3" s="21" t="s">
        <v>85</v>
      </c>
      <c r="AZ3" s="112" t="s">
        <v>7442</v>
      </c>
      <c r="BA3" s="112" t="s">
        <v>7443</v>
      </c>
      <c r="BB3" s="112" t="s">
        <v>128</v>
      </c>
      <c r="BC3" s="112" t="s">
        <v>7444</v>
      </c>
      <c r="BD3" s="112" t="s">
        <v>85</v>
      </c>
    </row>
    <row r="4" spans="1:56" s="1" customFormat="1" ht="24.95" customHeight="1">
      <c r="B4" s="24"/>
      <c r="D4" s="115" t="s">
        <v>134</v>
      </c>
      <c r="L4" s="24"/>
      <c r="M4" s="116" t="s">
        <v>10</v>
      </c>
      <c r="AT4" s="21" t="s">
        <v>4</v>
      </c>
      <c r="AZ4" s="112" t="s">
        <v>7445</v>
      </c>
      <c r="BA4" s="112" t="s">
        <v>7446</v>
      </c>
      <c r="BB4" s="112" t="s">
        <v>132</v>
      </c>
      <c r="BC4" s="112" t="s">
        <v>7447</v>
      </c>
      <c r="BD4" s="112" t="s">
        <v>85</v>
      </c>
    </row>
    <row r="5" spans="1:56" s="1" customFormat="1" ht="6.95" customHeight="1">
      <c r="B5" s="24"/>
      <c r="L5" s="24"/>
      <c r="AZ5" s="112" t="s">
        <v>7448</v>
      </c>
      <c r="BA5" s="112" t="s">
        <v>7449</v>
      </c>
      <c r="BB5" s="112" t="s">
        <v>132</v>
      </c>
      <c r="BC5" s="112" t="s">
        <v>7450</v>
      </c>
      <c r="BD5" s="112" t="s">
        <v>85</v>
      </c>
    </row>
    <row r="6" spans="1:56" s="1" customFormat="1" ht="12" customHeight="1">
      <c r="B6" s="24"/>
      <c r="D6" s="117" t="s">
        <v>16</v>
      </c>
      <c r="L6" s="24"/>
      <c r="AZ6" s="112" t="s">
        <v>7451</v>
      </c>
      <c r="BA6" s="112" t="s">
        <v>7452</v>
      </c>
      <c r="BB6" s="112" t="s">
        <v>128</v>
      </c>
      <c r="BC6" s="112" t="s">
        <v>928</v>
      </c>
      <c r="BD6" s="112" t="s">
        <v>85</v>
      </c>
    </row>
    <row r="7" spans="1:56" s="1" customFormat="1" ht="26.25" customHeight="1">
      <c r="B7" s="24"/>
      <c r="E7" s="426" t="str">
        <f>'Rekapitulace stavby'!K6</f>
        <v>Novostavba objektu Domova se zvláštním režimem, ulice Benešova, Domažlice</v>
      </c>
      <c r="F7" s="427"/>
      <c r="G7" s="427"/>
      <c r="H7" s="427"/>
      <c r="L7" s="24"/>
      <c r="AZ7" s="112" t="s">
        <v>7453</v>
      </c>
      <c r="BA7" s="112" t="s">
        <v>7454</v>
      </c>
      <c r="BB7" s="112" t="s">
        <v>128</v>
      </c>
      <c r="BC7" s="112" t="s">
        <v>7455</v>
      </c>
      <c r="BD7" s="112" t="s">
        <v>85</v>
      </c>
    </row>
    <row r="8" spans="1:56" s="2" customFormat="1" ht="12" customHeight="1">
      <c r="A8" s="38"/>
      <c r="B8" s="43"/>
      <c r="C8" s="38"/>
      <c r="D8" s="117" t="s">
        <v>147</v>
      </c>
      <c r="E8" s="38"/>
      <c r="F8" s="38"/>
      <c r="G8" s="38"/>
      <c r="H8" s="38"/>
      <c r="I8" s="38"/>
      <c r="J8" s="38"/>
      <c r="K8" s="38"/>
      <c r="L8" s="118"/>
      <c r="S8" s="38"/>
      <c r="T8" s="38"/>
      <c r="U8" s="38"/>
      <c r="V8" s="38"/>
      <c r="W8" s="38"/>
      <c r="X8" s="38"/>
      <c r="Y8" s="38"/>
      <c r="Z8" s="38"/>
      <c r="AA8" s="38"/>
      <c r="AB8" s="38"/>
      <c r="AC8" s="38"/>
      <c r="AD8" s="38"/>
      <c r="AE8" s="38"/>
      <c r="AZ8" s="112" t="s">
        <v>7456</v>
      </c>
      <c r="BA8" s="112" t="s">
        <v>7457</v>
      </c>
      <c r="BB8" s="112" t="s">
        <v>132</v>
      </c>
      <c r="BC8" s="112" t="s">
        <v>7458</v>
      </c>
      <c r="BD8" s="112" t="s">
        <v>85</v>
      </c>
    </row>
    <row r="9" spans="1:56" s="2" customFormat="1" ht="16.5" customHeight="1">
      <c r="A9" s="38"/>
      <c r="B9" s="43"/>
      <c r="C9" s="38"/>
      <c r="D9" s="38"/>
      <c r="E9" s="429" t="s">
        <v>7459</v>
      </c>
      <c r="F9" s="428"/>
      <c r="G9" s="428"/>
      <c r="H9" s="428"/>
      <c r="I9" s="38"/>
      <c r="J9" s="38"/>
      <c r="K9" s="38"/>
      <c r="L9" s="118"/>
      <c r="S9" s="38"/>
      <c r="T9" s="38"/>
      <c r="U9" s="38"/>
      <c r="V9" s="38"/>
      <c r="W9" s="38"/>
      <c r="X9" s="38"/>
      <c r="Y9" s="38"/>
      <c r="Z9" s="38"/>
      <c r="AA9" s="38"/>
      <c r="AB9" s="38"/>
      <c r="AC9" s="38"/>
      <c r="AD9" s="38"/>
      <c r="AE9" s="38"/>
      <c r="AZ9" s="112" t="s">
        <v>7460</v>
      </c>
      <c r="BA9" s="112" t="s">
        <v>7461</v>
      </c>
      <c r="BB9" s="112" t="s">
        <v>132</v>
      </c>
      <c r="BC9" s="112" t="s">
        <v>7462</v>
      </c>
      <c r="BD9" s="112" t="s">
        <v>85</v>
      </c>
    </row>
    <row r="10" spans="1:56" s="2" customFormat="1" ht="11.25">
      <c r="A10" s="38"/>
      <c r="B10" s="43"/>
      <c r="C10" s="38"/>
      <c r="D10" s="38"/>
      <c r="E10" s="38"/>
      <c r="F10" s="38"/>
      <c r="G10" s="38"/>
      <c r="H10" s="38"/>
      <c r="I10" s="38"/>
      <c r="J10" s="38"/>
      <c r="K10" s="38"/>
      <c r="L10" s="118"/>
      <c r="S10" s="38"/>
      <c r="T10" s="38"/>
      <c r="U10" s="38"/>
      <c r="V10" s="38"/>
      <c r="W10" s="38"/>
      <c r="X10" s="38"/>
      <c r="Y10" s="38"/>
      <c r="Z10" s="38"/>
      <c r="AA10" s="38"/>
      <c r="AB10" s="38"/>
      <c r="AC10" s="38"/>
      <c r="AD10" s="38"/>
      <c r="AE10" s="38"/>
      <c r="AZ10" s="112" t="s">
        <v>7463</v>
      </c>
      <c r="BA10" s="112" t="s">
        <v>7464</v>
      </c>
      <c r="BB10" s="112" t="s">
        <v>132</v>
      </c>
      <c r="BC10" s="112" t="s">
        <v>7465</v>
      </c>
      <c r="BD10" s="112" t="s">
        <v>85</v>
      </c>
    </row>
    <row r="11" spans="1:56" s="2" customFormat="1" ht="12" customHeight="1">
      <c r="A11" s="38"/>
      <c r="B11" s="43"/>
      <c r="C11" s="38"/>
      <c r="D11" s="117" t="s">
        <v>18</v>
      </c>
      <c r="E11" s="38"/>
      <c r="F11" s="107" t="s">
        <v>19</v>
      </c>
      <c r="G11" s="38"/>
      <c r="H11" s="38"/>
      <c r="I11" s="117" t="s">
        <v>20</v>
      </c>
      <c r="J11" s="107" t="s">
        <v>19</v>
      </c>
      <c r="K11" s="38"/>
      <c r="L11" s="118"/>
      <c r="S11" s="38"/>
      <c r="T11" s="38"/>
      <c r="U11" s="38"/>
      <c r="V11" s="38"/>
      <c r="W11" s="38"/>
      <c r="X11" s="38"/>
      <c r="Y11" s="38"/>
      <c r="Z11" s="38"/>
      <c r="AA11" s="38"/>
      <c r="AB11" s="38"/>
      <c r="AC11" s="38"/>
      <c r="AD11" s="38"/>
      <c r="AE11" s="38"/>
      <c r="AZ11" s="112" t="s">
        <v>7466</v>
      </c>
      <c r="BA11" s="112" t="s">
        <v>7467</v>
      </c>
      <c r="BB11" s="112" t="s">
        <v>132</v>
      </c>
      <c r="BC11" s="112" t="s">
        <v>7468</v>
      </c>
      <c r="BD11" s="112" t="s">
        <v>85</v>
      </c>
    </row>
    <row r="12" spans="1:56" s="2" customFormat="1" ht="12" customHeight="1">
      <c r="A12" s="38"/>
      <c r="B12" s="43"/>
      <c r="C12" s="38"/>
      <c r="D12" s="117" t="s">
        <v>21</v>
      </c>
      <c r="E12" s="38"/>
      <c r="F12" s="107" t="s">
        <v>22</v>
      </c>
      <c r="G12" s="38"/>
      <c r="H12" s="38"/>
      <c r="I12" s="117" t="s">
        <v>23</v>
      </c>
      <c r="J12" s="119" t="str">
        <f>'Rekapitulace stavby'!AN8</f>
        <v>22. 6. 2024</v>
      </c>
      <c r="K12" s="38"/>
      <c r="L12" s="118"/>
      <c r="S12" s="38"/>
      <c r="T12" s="38"/>
      <c r="U12" s="38"/>
      <c r="V12" s="38"/>
      <c r="W12" s="38"/>
      <c r="X12" s="38"/>
      <c r="Y12" s="38"/>
      <c r="Z12" s="38"/>
      <c r="AA12" s="38"/>
      <c r="AB12" s="38"/>
      <c r="AC12" s="38"/>
      <c r="AD12" s="38"/>
      <c r="AE12" s="38"/>
      <c r="AZ12" s="112" t="s">
        <v>7469</v>
      </c>
      <c r="BA12" s="112" t="s">
        <v>7470</v>
      </c>
      <c r="BB12" s="112" t="s">
        <v>132</v>
      </c>
      <c r="BC12" s="112" t="s">
        <v>7471</v>
      </c>
      <c r="BD12" s="112" t="s">
        <v>85</v>
      </c>
    </row>
    <row r="13" spans="1:56" s="2" customFormat="1" ht="10.9" customHeight="1">
      <c r="A13" s="38"/>
      <c r="B13" s="43"/>
      <c r="C13" s="38"/>
      <c r="D13" s="38"/>
      <c r="E13" s="38"/>
      <c r="F13" s="38"/>
      <c r="G13" s="38"/>
      <c r="H13" s="38"/>
      <c r="I13" s="38"/>
      <c r="J13" s="38"/>
      <c r="K13" s="38"/>
      <c r="L13" s="118"/>
      <c r="S13" s="38"/>
      <c r="T13" s="38"/>
      <c r="U13" s="38"/>
      <c r="V13" s="38"/>
      <c r="W13" s="38"/>
      <c r="X13" s="38"/>
      <c r="Y13" s="38"/>
      <c r="Z13" s="38"/>
      <c r="AA13" s="38"/>
      <c r="AB13" s="38"/>
      <c r="AC13" s="38"/>
      <c r="AD13" s="38"/>
      <c r="AE13" s="38"/>
      <c r="AZ13" s="112" t="s">
        <v>7472</v>
      </c>
      <c r="BA13" s="112" t="s">
        <v>7473</v>
      </c>
      <c r="BB13" s="112" t="s">
        <v>132</v>
      </c>
      <c r="BC13" s="112" t="s">
        <v>7474</v>
      </c>
      <c r="BD13" s="112" t="s">
        <v>85</v>
      </c>
    </row>
    <row r="14" spans="1:56" s="2" customFormat="1" ht="12" customHeight="1">
      <c r="A14" s="38"/>
      <c r="B14" s="43"/>
      <c r="C14" s="38"/>
      <c r="D14" s="117" t="s">
        <v>25</v>
      </c>
      <c r="E14" s="38"/>
      <c r="F14" s="38"/>
      <c r="G14" s="38"/>
      <c r="H14" s="38"/>
      <c r="I14" s="117" t="s">
        <v>26</v>
      </c>
      <c r="J14" s="107" t="s">
        <v>19</v>
      </c>
      <c r="K14" s="38"/>
      <c r="L14" s="118"/>
      <c r="S14" s="38"/>
      <c r="T14" s="38"/>
      <c r="U14" s="38"/>
      <c r="V14" s="38"/>
      <c r="W14" s="38"/>
      <c r="X14" s="38"/>
      <c r="Y14" s="38"/>
      <c r="Z14" s="38"/>
      <c r="AA14" s="38"/>
      <c r="AB14" s="38"/>
      <c r="AC14" s="38"/>
      <c r="AD14" s="38"/>
      <c r="AE14" s="38"/>
      <c r="AZ14" s="112" t="s">
        <v>7475</v>
      </c>
      <c r="BA14" s="112" t="s">
        <v>7476</v>
      </c>
      <c r="BB14" s="112" t="s">
        <v>132</v>
      </c>
      <c r="BC14" s="112" t="s">
        <v>7477</v>
      </c>
      <c r="BD14" s="112" t="s">
        <v>85</v>
      </c>
    </row>
    <row r="15" spans="1:56" s="2" customFormat="1" ht="18" customHeight="1">
      <c r="A15" s="38"/>
      <c r="B15" s="43"/>
      <c r="C15" s="38"/>
      <c r="D15" s="38"/>
      <c r="E15" s="107" t="s">
        <v>27</v>
      </c>
      <c r="F15" s="38"/>
      <c r="G15" s="38"/>
      <c r="H15" s="38"/>
      <c r="I15" s="117" t="s">
        <v>28</v>
      </c>
      <c r="J15" s="107" t="s">
        <v>19</v>
      </c>
      <c r="K15" s="38"/>
      <c r="L15" s="118"/>
      <c r="S15" s="38"/>
      <c r="T15" s="38"/>
      <c r="U15" s="38"/>
      <c r="V15" s="38"/>
      <c r="W15" s="38"/>
      <c r="X15" s="38"/>
      <c r="Y15" s="38"/>
      <c r="Z15" s="38"/>
      <c r="AA15" s="38"/>
      <c r="AB15" s="38"/>
      <c r="AC15" s="38"/>
      <c r="AD15" s="38"/>
      <c r="AE15" s="38"/>
      <c r="AZ15" s="112" t="s">
        <v>7478</v>
      </c>
      <c r="BA15" s="112" t="s">
        <v>7479</v>
      </c>
      <c r="BB15" s="112" t="s">
        <v>132</v>
      </c>
      <c r="BC15" s="112" t="s">
        <v>7480</v>
      </c>
      <c r="BD15" s="112" t="s">
        <v>85</v>
      </c>
    </row>
    <row r="16" spans="1:56" s="2" customFormat="1" ht="6.95" customHeight="1">
      <c r="A16" s="38"/>
      <c r="B16" s="43"/>
      <c r="C16" s="38"/>
      <c r="D16" s="38"/>
      <c r="E16" s="38"/>
      <c r="F16" s="38"/>
      <c r="G16" s="38"/>
      <c r="H16" s="38"/>
      <c r="I16" s="38"/>
      <c r="J16" s="38"/>
      <c r="K16" s="38"/>
      <c r="L16" s="118"/>
      <c r="S16" s="38"/>
      <c r="T16" s="38"/>
      <c r="U16" s="38"/>
      <c r="V16" s="38"/>
      <c r="W16" s="38"/>
      <c r="X16" s="38"/>
      <c r="Y16" s="38"/>
      <c r="Z16" s="38"/>
      <c r="AA16" s="38"/>
      <c r="AB16" s="38"/>
      <c r="AC16" s="38"/>
      <c r="AD16" s="38"/>
      <c r="AE16" s="38"/>
      <c r="AZ16" s="112" t="s">
        <v>7481</v>
      </c>
      <c r="BA16" s="112" t="s">
        <v>7482</v>
      </c>
      <c r="BB16" s="112" t="s">
        <v>128</v>
      </c>
      <c r="BC16" s="112" t="s">
        <v>7483</v>
      </c>
      <c r="BD16" s="112" t="s">
        <v>85</v>
      </c>
    </row>
    <row r="17" spans="1:56" s="2" customFormat="1" ht="12" customHeight="1">
      <c r="A17" s="38"/>
      <c r="B17" s="43"/>
      <c r="C17" s="38"/>
      <c r="D17" s="117" t="s">
        <v>29</v>
      </c>
      <c r="E17" s="38"/>
      <c r="F17" s="38"/>
      <c r="G17" s="38"/>
      <c r="H17" s="38"/>
      <c r="I17" s="117" t="s">
        <v>26</v>
      </c>
      <c r="J17" s="34" t="str">
        <f>'Rekapitulace stavby'!AN13</f>
        <v>Vyplň údaj</v>
      </c>
      <c r="K17" s="38"/>
      <c r="L17" s="118"/>
      <c r="S17" s="38"/>
      <c r="T17" s="38"/>
      <c r="U17" s="38"/>
      <c r="V17" s="38"/>
      <c r="W17" s="38"/>
      <c r="X17" s="38"/>
      <c r="Y17" s="38"/>
      <c r="Z17" s="38"/>
      <c r="AA17" s="38"/>
      <c r="AB17" s="38"/>
      <c r="AC17" s="38"/>
      <c r="AD17" s="38"/>
      <c r="AE17" s="38"/>
      <c r="AZ17" s="112" t="s">
        <v>7484</v>
      </c>
      <c r="BA17" s="112" t="s">
        <v>7485</v>
      </c>
      <c r="BB17" s="112" t="s">
        <v>158</v>
      </c>
      <c r="BC17" s="112" t="s">
        <v>7486</v>
      </c>
      <c r="BD17" s="112" t="s">
        <v>85</v>
      </c>
    </row>
    <row r="18" spans="1:56" s="2" customFormat="1" ht="18" customHeight="1">
      <c r="A18" s="38"/>
      <c r="B18" s="43"/>
      <c r="C18" s="38"/>
      <c r="D18" s="38"/>
      <c r="E18" s="430" t="str">
        <f>'Rekapitulace stavby'!E14</f>
        <v>Vyplň údaj</v>
      </c>
      <c r="F18" s="431"/>
      <c r="G18" s="431"/>
      <c r="H18" s="431"/>
      <c r="I18" s="117" t="s">
        <v>28</v>
      </c>
      <c r="J18" s="34" t="str">
        <f>'Rekapitulace stavby'!AN14</f>
        <v>Vyplň údaj</v>
      </c>
      <c r="K18" s="38"/>
      <c r="L18" s="118"/>
      <c r="S18" s="38"/>
      <c r="T18" s="38"/>
      <c r="U18" s="38"/>
      <c r="V18" s="38"/>
      <c r="W18" s="38"/>
      <c r="X18" s="38"/>
      <c r="Y18" s="38"/>
      <c r="Z18" s="38"/>
      <c r="AA18" s="38"/>
      <c r="AB18" s="38"/>
      <c r="AC18" s="38"/>
      <c r="AD18" s="38"/>
      <c r="AE18" s="38"/>
      <c r="AZ18" s="112" t="s">
        <v>7487</v>
      </c>
      <c r="BA18" s="112" t="s">
        <v>7488</v>
      </c>
      <c r="BB18" s="112" t="s">
        <v>132</v>
      </c>
      <c r="BC18" s="112" t="s">
        <v>7489</v>
      </c>
      <c r="BD18" s="112" t="s">
        <v>85</v>
      </c>
    </row>
    <row r="19" spans="1:56" s="2" customFormat="1" ht="6.95" customHeight="1">
      <c r="A19" s="38"/>
      <c r="B19" s="43"/>
      <c r="C19" s="38"/>
      <c r="D19" s="38"/>
      <c r="E19" s="38"/>
      <c r="F19" s="38"/>
      <c r="G19" s="38"/>
      <c r="H19" s="38"/>
      <c r="I19" s="38"/>
      <c r="J19" s="38"/>
      <c r="K19" s="38"/>
      <c r="L19" s="118"/>
      <c r="S19" s="38"/>
      <c r="T19" s="38"/>
      <c r="U19" s="38"/>
      <c r="V19" s="38"/>
      <c r="W19" s="38"/>
      <c r="X19" s="38"/>
      <c r="Y19" s="38"/>
      <c r="Z19" s="38"/>
      <c r="AA19" s="38"/>
      <c r="AB19" s="38"/>
      <c r="AC19" s="38"/>
      <c r="AD19" s="38"/>
      <c r="AE19" s="38"/>
      <c r="AZ19" s="112" t="s">
        <v>7490</v>
      </c>
      <c r="BA19" s="112" t="s">
        <v>7491</v>
      </c>
      <c r="BB19" s="112" t="s">
        <v>158</v>
      </c>
      <c r="BC19" s="112" t="s">
        <v>7492</v>
      </c>
      <c r="BD19" s="112" t="s">
        <v>85</v>
      </c>
    </row>
    <row r="20" spans="1:56" s="2" customFormat="1" ht="12" customHeight="1">
      <c r="A20" s="38"/>
      <c r="B20" s="43"/>
      <c r="C20" s="38"/>
      <c r="D20" s="117" t="s">
        <v>31</v>
      </c>
      <c r="E20" s="38"/>
      <c r="F20" s="38"/>
      <c r="G20" s="38"/>
      <c r="H20" s="38"/>
      <c r="I20" s="117" t="s">
        <v>26</v>
      </c>
      <c r="J20" s="107" t="s">
        <v>19</v>
      </c>
      <c r="K20" s="38"/>
      <c r="L20" s="118"/>
      <c r="S20" s="38"/>
      <c r="T20" s="38"/>
      <c r="U20" s="38"/>
      <c r="V20" s="38"/>
      <c r="W20" s="38"/>
      <c r="X20" s="38"/>
      <c r="Y20" s="38"/>
      <c r="Z20" s="38"/>
      <c r="AA20" s="38"/>
      <c r="AB20" s="38"/>
      <c r="AC20" s="38"/>
      <c r="AD20" s="38"/>
      <c r="AE20" s="38"/>
      <c r="AZ20" s="112" t="s">
        <v>191</v>
      </c>
      <c r="BA20" s="112" t="s">
        <v>192</v>
      </c>
      <c r="BB20" s="112" t="s">
        <v>132</v>
      </c>
      <c r="BC20" s="112" t="s">
        <v>7493</v>
      </c>
      <c r="BD20" s="112" t="s">
        <v>85</v>
      </c>
    </row>
    <row r="21" spans="1:56" s="2" customFormat="1" ht="18" customHeight="1">
      <c r="A21" s="38"/>
      <c r="B21" s="43"/>
      <c r="C21" s="38"/>
      <c r="D21" s="38"/>
      <c r="E21" s="107" t="s">
        <v>32</v>
      </c>
      <c r="F21" s="38"/>
      <c r="G21" s="38"/>
      <c r="H21" s="38"/>
      <c r="I21" s="117" t="s">
        <v>28</v>
      </c>
      <c r="J21" s="107" t="s">
        <v>19</v>
      </c>
      <c r="K21" s="38"/>
      <c r="L21" s="118"/>
      <c r="S21" s="38"/>
      <c r="T21" s="38"/>
      <c r="U21" s="38"/>
      <c r="V21" s="38"/>
      <c r="W21" s="38"/>
      <c r="X21" s="38"/>
      <c r="Y21" s="38"/>
      <c r="Z21" s="38"/>
      <c r="AA21" s="38"/>
      <c r="AB21" s="38"/>
      <c r="AC21" s="38"/>
      <c r="AD21" s="38"/>
      <c r="AE21" s="38"/>
      <c r="AZ21" s="112" t="s">
        <v>7494</v>
      </c>
      <c r="BA21" s="112" t="s">
        <v>7495</v>
      </c>
      <c r="BB21" s="112" t="s">
        <v>128</v>
      </c>
      <c r="BC21" s="112" t="s">
        <v>7496</v>
      </c>
      <c r="BD21" s="112" t="s">
        <v>85</v>
      </c>
    </row>
    <row r="22" spans="1:56" s="2" customFormat="1" ht="6.95" customHeight="1">
      <c r="A22" s="38"/>
      <c r="B22" s="43"/>
      <c r="C22" s="38"/>
      <c r="D22" s="38"/>
      <c r="E22" s="38"/>
      <c r="F22" s="38"/>
      <c r="G22" s="38"/>
      <c r="H22" s="38"/>
      <c r="I22" s="38"/>
      <c r="J22" s="38"/>
      <c r="K22" s="38"/>
      <c r="L22" s="118"/>
      <c r="S22" s="38"/>
      <c r="T22" s="38"/>
      <c r="U22" s="38"/>
      <c r="V22" s="38"/>
      <c r="W22" s="38"/>
      <c r="X22" s="38"/>
      <c r="Y22" s="38"/>
      <c r="Z22" s="38"/>
      <c r="AA22" s="38"/>
      <c r="AB22" s="38"/>
      <c r="AC22" s="38"/>
      <c r="AD22" s="38"/>
      <c r="AE22" s="38"/>
      <c r="AZ22" s="112" t="s">
        <v>7497</v>
      </c>
      <c r="BA22" s="112" t="s">
        <v>7498</v>
      </c>
      <c r="BB22" s="112" t="s">
        <v>651</v>
      </c>
      <c r="BC22" s="112" t="s">
        <v>674</v>
      </c>
      <c r="BD22" s="112" t="s">
        <v>85</v>
      </c>
    </row>
    <row r="23" spans="1:56" s="2" customFormat="1" ht="12" customHeight="1">
      <c r="A23" s="38"/>
      <c r="B23" s="43"/>
      <c r="C23" s="38"/>
      <c r="D23" s="117" t="s">
        <v>34</v>
      </c>
      <c r="E23" s="38"/>
      <c r="F23" s="38"/>
      <c r="G23" s="38"/>
      <c r="H23" s="38"/>
      <c r="I23" s="117" t="s">
        <v>26</v>
      </c>
      <c r="J23" s="107" t="s">
        <v>19</v>
      </c>
      <c r="K23" s="38"/>
      <c r="L23" s="118"/>
      <c r="S23" s="38"/>
      <c r="T23" s="38"/>
      <c r="U23" s="38"/>
      <c r="V23" s="38"/>
      <c r="W23" s="38"/>
      <c r="X23" s="38"/>
      <c r="Y23" s="38"/>
      <c r="Z23" s="38"/>
      <c r="AA23" s="38"/>
      <c r="AB23" s="38"/>
      <c r="AC23" s="38"/>
      <c r="AD23" s="38"/>
      <c r="AE23" s="38"/>
      <c r="AZ23" s="112" t="s">
        <v>7499</v>
      </c>
      <c r="BA23" s="112" t="s">
        <v>7500</v>
      </c>
      <c r="BB23" s="112" t="s">
        <v>651</v>
      </c>
      <c r="BC23" s="112" t="s">
        <v>671</v>
      </c>
      <c r="BD23" s="112" t="s">
        <v>85</v>
      </c>
    </row>
    <row r="24" spans="1:56" s="2" customFormat="1" ht="18" customHeight="1">
      <c r="A24" s="38"/>
      <c r="B24" s="43"/>
      <c r="C24" s="38"/>
      <c r="D24" s="38"/>
      <c r="E24" s="107" t="s">
        <v>35</v>
      </c>
      <c r="F24" s="38"/>
      <c r="G24" s="38"/>
      <c r="H24" s="38"/>
      <c r="I24" s="117" t="s">
        <v>28</v>
      </c>
      <c r="J24" s="107" t="s">
        <v>19</v>
      </c>
      <c r="K24" s="38"/>
      <c r="L24" s="118"/>
      <c r="S24" s="38"/>
      <c r="T24" s="38"/>
      <c r="U24" s="38"/>
      <c r="V24" s="38"/>
      <c r="W24" s="38"/>
      <c r="X24" s="38"/>
      <c r="Y24" s="38"/>
      <c r="Z24" s="38"/>
      <c r="AA24" s="38"/>
      <c r="AB24" s="38"/>
      <c r="AC24" s="38"/>
      <c r="AD24" s="38"/>
      <c r="AE24" s="38"/>
      <c r="AZ24" s="112" t="s">
        <v>7501</v>
      </c>
      <c r="BA24" s="112" t="s">
        <v>7502</v>
      </c>
      <c r="BB24" s="112" t="s">
        <v>651</v>
      </c>
      <c r="BC24" s="112" t="s">
        <v>79</v>
      </c>
      <c r="BD24" s="112" t="s">
        <v>85</v>
      </c>
    </row>
    <row r="25" spans="1:56" s="2" customFormat="1" ht="6.95" customHeight="1">
      <c r="A25" s="38"/>
      <c r="B25" s="43"/>
      <c r="C25" s="38"/>
      <c r="D25" s="38"/>
      <c r="E25" s="38"/>
      <c r="F25" s="38"/>
      <c r="G25" s="38"/>
      <c r="H25" s="38"/>
      <c r="I25" s="38"/>
      <c r="J25" s="38"/>
      <c r="K25" s="38"/>
      <c r="L25" s="118"/>
      <c r="S25" s="38"/>
      <c r="T25" s="38"/>
      <c r="U25" s="38"/>
      <c r="V25" s="38"/>
      <c r="W25" s="38"/>
      <c r="X25" s="38"/>
      <c r="Y25" s="38"/>
      <c r="Z25" s="38"/>
      <c r="AA25" s="38"/>
      <c r="AB25" s="38"/>
      <c r="AC25" s="38"/>
      <c r="AD25" s="38"/>
      <c r="AE25" s="38"/>
      <c r="AZ25" s="112" t="s">
        <v>7503</v>
      </c>
      <c r="BA25" s="112" t="s">
        <v>7504</v>
      </c>
      <c r="BB25" s="112" t="s">
        <v>132</v>
      </c>
      <c r="BC25" s="112" t="s">
        <v>7505</v>
      </c>
      <c r="BD25" s="112" t="s">
        <v>85</v>
      </c>
    </row>
    <row r="26" spans="1:56" s="2" customFormat="1" ht="12" customHeight="1">
      <c r="A26" s="38"/>
      <c r="B26" s="43"/>
      <c r="C26" s="38"/>
      <c r="D26" s="117" t="s">
        <v>36</v>
      </c>
      <c r="E26" s="38"/>
      <c r="F26" s="38"/>
      <c r="G26" s="38"/>
      <c r="H26" s="38"/>
      <c r="I26" s="38"/>
      <c r="J26" s="38"/>
      <c r="K26" s="38"/>
      <c r="L26" s="118"/>
      <c r="S26" s="38"/>
      <c r="T26" s="38"/>
      <c r="U26" s="38"/>
      <c r="V26" s="38"/>
      <c r="W26" s="38"/>
      <c r="X26" s="38"/>
      <c r="Y26" s="38"/>
      <c r="Z26" s="38"/>
      <c r="AA26" s="38"/>
      <c r="AB26" s="38"/>
      <c r="AC26" s="38"/>
      <c r="AD26" s="38"/>
      <c r="AE26" s="38"/>
      <c r="AZ26" s="112" t="s">
        <v>7506</v>
      </c>
      <c r="BA26" s="112" t="s">
        <v>7507</v>
      </c>
      <c r="BB26" s="112" t="s">
        <v>132</v>
      </c>
      <c r="BC26" s="112" t="s">
        <v>7508</v>
      </c>
      <c r="BD26" s="112" t="s">
        <v>85</v>
      </c>
    </row>
    <row r="27" spans="1:56" s="8" customFormat="1" ht="16.5" customHeight="1">
      <c r="A27" s="120"/>
      <c r="B27" s="121"/>
      <c r="C27" s="120"/>
      <c r="D27" s="120"/>
      <c r="E27" s="432" t="s">
        <v>19</v>
      </c>
      <c r="F27" s="432"/>
      <c r="G27" s="432"/>
      <c r="H27" s="432"/>
      <c r="I27" s="120"/>
      <c r="J27" s="120"/>
      <c r="K27" s="120"/>
      <c r="L27" s="122"/>
      <c r="S27" s="120"/>
      <c r="T27" s="120"/>
      <c r="U27" s="120"/>
      <c r="V27" s="120"/>
      <c r="W27" s="120"/>
      <c r="X27" s="120"/>
      <c r="Y27" s="120"/>
      <c r="Z27" s="120"/>
      <c r="AA27" s="120"/>
      <c r="AB27" s="120"/>
      <c r="AC27" s="120"/>
      <c r="AD27" s="120"/>
      <c r="AE27" s="120"/>
      <c r="AZ27" s="123" t="s">
        <v>7509</v>
      </c>
      <c r="BA27" s="123" t="s">
        <v>7510</v>
      </c>
      <c r="BB27" s="123" t="s">
        <v>132</v>
      </c>
      <c r="BC27" s="123" t="s">
        <v>7511</v>
      </c>
      <c r="BD27" s="123" t="s">
        <v>85</v>
      </c>
    </row>
    <row r="28" spans="1:56" s="2" customFormat="1" ht="6.95" customHeight="1">
      <c r="A28" s="38"/>
      <c r="B28" s="43"/>
      <c r="C28" s="38"/>
      <c r="D28" s="38"/>
      <c r="E28" s="38"/>
      <c r="F28" s="38"/>
      <c r="G28" s="38"/>
      <c r="H28" s="38"/>
      <c r="I28" s="38"/>
      <c r="J28" s="38"/>
      <c r="K28" s="38"/>
      <c r="L28" s="118"/>
      <c r="S28" s="38"/>
      <c r="T28" s="38"/>
      <c r="U28" s="38"/>
      <c r="V28" s="38"/>
      <c r="W28" s="38"/>
      <c r="X28" s="38"/>
      <c r="Y28" s="38"/>
      <c r="Z28" s="38"/>
      <c r="AA28" s="38"/>
      <c r="AB28" s="38"/>
      <c r="AC28" s="38"/>
      <c r="AD28" s="38"/>
      <c r="AE28" s="38"/>
      <c r="AZ28" s="112" t="s">
        <v>7512</v>
      </c>
      <c r="BA28" s="112" t="s">
        <v>7513</v>
      </c>
      <c r="BB28" s="112" t="s">
        <v>132</v>
      </c>
      <c r="BC28" s="112" t="s">
        <v>7514</v>
      </c>
      <c r="BD28" s="112" t="s">
        <v>85</v>
      </c>
    </row>
    <row r="29" spans="1:56" s="2" customFormat="1" ht="6.95" customHeight="1">
      <c r="A29" s="38"/>
      <c r="B29" s="43"/>
      <c r="C29" s="38"/>
      <c r="D29" s="124"/>
      <c r="E29" s="124"/>
      <c r="F29" s="124"/>
      <c r="G29" s="124"/>
      <c r="H29" s="124"/>
      <c r="I29" s="124"/>
      <c r="J29" s="124"/>
      <c r="K29" s="124"/>
      <c r="L29" s="118"/>
      <c r="S29" s="38"/>
      <c r="T29" s="38"/>
      <c r="U29" s="38"/>
      <c r="V29" s="38"/>
      <c r="W29" s="38"/>
      <c r="X29" s="38"/>
      <c r="Y29" s="38"/>
      <c r="Z29" s="38"/>
      <c r="AA29" s="38"/>
      <c r="AB29" s="38"/>
      <c r="AC29" s="38"/>
      <c r="AD29" s="38"/>
      <c r="AE29" s="38"/>
      <c r="AZ29" s="112" t="s">
        <v>551</v>
      </c>
      <c r="BA29" s="112" t="s">
        <v>7510</v>
      </c>
      <c r="BB29" s="112" t="s">
        <v>132</v>
      </c>
      <c r="BC29" s="112" t="s">
        <v>7515</v>
      </c>
      <c r="BD29" s="112" t="s">
        <v>85</v>
      </c>
    </row>
    <row r="30" spans="1:56" s="2" customFormat="1" ht="25.35" customHeight="1">
      <c r="A30" s="38"/>
      <c r="B30" s="43"/>
      <c r="C30" s="38"/>
      <c r="D30" s="125" t="s">
        <v>38</v>
      </c>
      <c r="E30" s="38"/>
      <c r="F30" s="38"/>
      <c r="G30" s="38"/>
      <c r="H30" s="38"/>
      <c r="I30" s="38"/>
      <c r="J30" s="126">
        <f>ROUND(J97, 2)</f>
        <v>0</v>
      </c>
      <c r="K30" s="38"/>
      <c r="L30" s="118"/>
      <c r="S30" s="38"/>
      <c r="T30" s="38"/>
      <c r="U30" s="38"/>
      <c r="V30" s="38"/>
      <c r="W30" s="38"/>
      <c r="X30" s="38"/>
      <c r="Y30" s="38"/>
      <c r="Z30" s="38"/>
      <c r="AA30" s="38"/>
      <c r="AB30" s="38"/>
      <c r="AC30" s="38"/>
      <c r="AD30" s="38"/>
      <c r="AE30" s="38"/>
      <c r="AZ30" s="112" t="s">
        <v>7516</v>
      </c>
      <c r="BA30" s="112" t="s">
        <v>7517</v>
      </c>
      <c r="BB30" s="112" t="s">
        <v>132</v>
      </c>
      <c r="BC30" s="112" t="s">
        <v>7518</v>
      </c>
      <c r="BD30" s="112" t="s">
        <v>85</v>
      </c>
    </row>
    <row r="31" spans="1:56"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c r="AZ31" s="112" t="s">
        <v>7519</v>
      </c>
      <c r="BA31" s="112" t="s">
        <v>7520</v>
      </c>
      <c r="BB31" s="112" t="s">
        <v>158</v>
      </c>
      <c r="BC31" s="112" t="s">
        <v>7521</v>
      </c>
      <c r="BD31" s="112" t="s">
        <v>85</v>
      </c>
    </row>
    <row r="32" spans="1:56" s="2" customFormat="1" ht="14.45" customHeight="1">
      <c r="A32" s="38"/>
      <c r="B32" s="43"/>
      <c r="C32" s="38"/>
      <c r="D32" s="38"/>
      <c r="E32" s="38"/>
      <c r="F32" s="127" t="s">
        <v>40</v>
      </c>
      <c r="G32" s="38"/>
      <c r="H32" s="38"/>
      <c r="I32" s="127" t="s">
        <v>39</v>
      </c>
      <c r="J32" s="127" t="s">
        <v>41</v>
      </c>
      <c r="K32" s="38"/>
      <c r="L32" s="118"/>
      <c r="S32" s="38"/>
      <c r="T32" s="38"/>
      <c r="U32" s="38"/>
      <c r="V32" s="38"/>
      <c r="W32" s="38"/>
      <c r="X32" s="38"/>
      <c r="Y32" s="38"/>
      <c r="Z32" s="38"/>
      <c r="AA32" s="38"/>
      <c r="AB32" s="38"/>
      <c r="AC32" s="38"/>
      <c r="AD32" s="38"/>
      <c r="AE32" s="38"/>
      <c r="AZ32" s="112" t="s">
        <v>7522</v>
      </c>
      <c r="BA32" s="112" t="s">
        <v>7523</v>
      </c>
      <c r="BB32" s="112" t="s">
        <v>158</v>
      </c>
      <c r="BC32" s="112" t="s">
        <v>7524</v>
      </c>
      <c r="BD32" s="112" t="s">
        <v>85</v>
      </c>
    </row>
    <row r="33" spans="1:56" s="2" customFormat="1" ht="14.45" customHeight="1">
      <c r="A33" s="38"/>
      <c r="B33" s="43"/>
      <c r="C33" s="38"/>
      <c r="D33" s="128" t="s">
        <v>42</v>
      </c>
      <c r="E33" s="117" t="s">
        <v>43</v>
      </c>
      <c r="F33" s="129">
        <f>ROUND((SUM(BE97:BE890)),  2)</f>
        <v>0</v>
      </c>
      <c r="G33" s="38"/>
      <c r="H33" s="38"/>
      <c r="I33" s="130">
        <v>0.21</v>
      </c>
      <c r="J33" s="129">
        <f>ROUND(((SUM(BE97:BE890))*I33),  2)</f>
        <v>0</v>
      </c>
      <c r="K33" s="38"/>
      <c r="L33" s="118"/>
      <c r="S33" s="38"/>
      <c r="T33" s="38"/>
      <c r="U33" s="38"/>
      <c r="V33" s="38"/>
      <c r="W33" s="38"/>
      <c r="X33" s="38"/>
      <c r="Y33" s="38"/>
      <c r="Z33" s="38"/>
      <c r="AA33" s="38"/>
      <c r="AB33" s="38"/>
      <c r="AC33" s="38"/>
      <c r="AD33" s="38"/>
      <c r="AE33" s="38"/>
      <c r="AZ33" s="112" t="s">
        <v>7525</v>
      </c>
      <c r="BA33" s="112" t="s">
        <v>7526</v>
      </c>
      <c r="BB33" s="112" t="s">
        <v>132</v>
      </c>
      <c r="BC33" s="112" t="s">
        <v>7527</v>
      </c>
      <c r="BD33" s="112" t="s">
        <v>85</v>
      </c>
    </row>
    <row r="34" spans="1:56" s="2" customFormat="1" ht="14.45" customHeight="1">
      <c r="A34" s="38"/>
      <c r="B34" s="43"/>
      <c r="C34" s="38"/>
      <c r="D34" s="38"/>
      <c r="E34" s="117" t="s">
        <v>44</v>
      </c>
      <c r="F34" s="129">
        <f>ROUND((SUM(BF97:BF890)),  2)</f>
        <v>0</v>
      </c>
      <c r="G34" s="38"/>
      <c r="H34" s="38"/>
      <c r="I34" s="130">
        <v>0.12</v>
      </c>
      <c r="J34" s="129">
        <f>ROUND(((SUM(BF97:BF890))*I34),  2)</f>
        <v>0</v>
      </c>
      <c r="K34" s="38"/>
      <c r="L34" s="118"/>
      <c r="S34" s="38"/>
      <c r="T34" s="38"/>
      <c r="U34" s="38"/>
      <c r="V34" s="38"/>
      <c r="W34" s="38"/>
      <c r="X34" s="38"/>
      <c r="Y34" s="38"/>
      <c r="Z34" s="38"/>
      <c r="AA34" s="38"/>
      <c r="AB34" s="38"/>
      <c r="AC34" s="38"/>
      <c r="AD34" s="38"/>
      <c r="AE34" s="38"/>
      <c r="AZ34" s="112" t="s">
        <v>161</v>
      </c>
      <c r="BA34" s="112" t="s">
        <v>7528</v>
      </c>
      <c r="BB34" s="112" t="s">
        <v>132</v>
      </c>
      <c r="BC34" s="112" t="s">
        <v>7529</v>
      </c>
      <c r="BD34" s="112" t="s">
        <v>85</v>
      </c>
    </row>
    <row r="35" spans="1:56" s="2" customFormat="1" ht="14.45" hidden="1" customHeight="1">
      <c r="A35" s="38"/>
      <c r="B35" s="43"/>
      <c r="C35" s="38"/>
      <c r="D35" s="38"/>
      <c r="E35" s="117" t="s">
        <v>45</v>
      </c>
      <c r="F35" s="129">
        <f>ROUND((SUM(BG97:BG890)),  2)</f>
        <v>0</v>
      </c>
      <c r="G35" s="38"/>
      <c r="H35" s="38"/>
      <c r="I35" s="130">
        <v>0.21</v>
      </c>
      <c r="J35" s="129">
        <f>0</f>
        <v>0</v>
      </c>
      <c r="K35" s="38"/>
      <c r="L35" s="118"/>
      <c r="S35" s="38"/>
      <c r="T35" s="38"/>
      <c r="U35" s="38"/>
      <c r="V35" s="38"/>
      <c r="W35" s="38"/>
      <c r="X35" s="38"/>
      <c r="Y35" s="38"/>
      <c r="Z35" s="38"/>
      <c r="AA35" s="38"/>
      <c r="AB35" s="38"/>
      <c r="AC35" s="38"/>
      <c r="AD35" s="38"/>
      <c r="AE35" s="38"/>
      <c r="AZ35" s="112" t="s">
        <v>7530</v>
      </c>
      <c r="BA35" s="112" t="s">
        <v>7531</v>
      </c>
      <c r="BB35" s="112" t="s">
        <v>158</v>
      </c>
      <c r="BC35" s="112" t="s">
        <v>7532</v>
      </c>
      <c r="BD35" s="112" t="s">
        <v>85</v>
      </c>
    </row>
    <row r="36" spans="1:56" s="2" customFormat="1" ht="14.45" hidden="1" customHeight="1">
      <c r="A36" s="38"/>
      <c r="B36" s="43"/>
      <c r="C36" s="38"/>
      <c r="D36" s="38"/>
      <c r="E36" s="117" t="s">
        <v>46</v>
      </c>
      <c r="F36" s="129">
        <f>ROUND((SUM(BH97:BH890)),  2)</f>
        <v>0</v>
      </c>
      <c r="G36" s="38"/>
      <c r="H36" s="38"/>
      <c r="I36" s="130">
        <v>0.12</v>
      </c>
      <c r="J36" s="129">
        <f>0</f>
        <v>0</v>
      </c>
      <c r="K36" s="38"/>
      <c r="L36" s="118"/>
      <c r="S36" s="38"/>
      <c r="T36" s="38"/>
      <c r="U36" s="38"/>
      <c r="V36" s="38"/>
      <c r="W36" s="38"/>
      <c r="X36" s="38"/>
      <c r="Y36" s="38"/>
      <c r="Z36" s="38"/>
      <c r="AA36" s="38"/>
      <c r="AB36" s="38"/>
      <c r="AC36" s="38"/>
      <c r="AD36" s="38"/>
      <c r="AE36" s="38"/>
      <c r="AZ36" s="112" t="s">
        <v>628</v>
      </c>
      <c r="BA36" s="112" t="s">
        <v>7533</v>
      </c>
      <c r="BB36" s="112" t="s">
        <v>158</v>
      </c>
      <c r="BC36" s="112" t="s">
        <v>7534</v>
      </c>
      <c r="BD36" s="112" t="s">
        <v>85</v>
      </c>
    </row>
    <row r="37" spans="1:56" s="2" customFormat="1" ht="14.45" hidden="1" customHeight="1">
      <c r="A37" s="38"/>
      <c r="B37" s="43"/>
      <c r="C37" s="38"/>
      <c r="D37" s="38"/>
      <c r="E37" s="117" t="s">
        <v>47</v>
      </c>
      <c r="F37" s="129">
        <f>ROUND((SUM(BI97:BI890)),  2)</f>
        <v>0</v>
      </c>
      <c r="G37" s="38"/>
      <c r="H37" s="38"/>
      <c r="I37" s="130">
        <v>0</v>
      </c>
      <c r="J37" s="129">
        <f>0</f>
        <v>0</v>
      </c>
      <c r="K37" s="38"/>
      <c r="L37" s="118"/>
      <c r="S37" s="38"/>
      <c r="T37" s="38"/>
      <c r="U37" s="38"/>
      <c r="V37" s="38"/>
      <c r="W37" s="38"/>
      <c r="X37" s="38"/>
      <c r="Y37" s="38"/>
      <c r="Z37" s="38"/>
      <c r="AA37" s="38"/>
      <c r="AB37" s="38"/>
      <c r="AC37" s="38"/>
      <c r="AD37" s="38"/>
      <c r="AE37" s="38"/>
      <c r="AZ37" s="112" t="s">
        <v>7535</v>
      </c>
      <c r="BA37" s="112" t="s">
        <v>19</v>
      </c>
      <c r="BB37" s="112" t="s">
        <v>19</v>
      </c>
      <c r="BC37" s="112" t="s">
        <v>7536</v>
      </c>
      <c r="BD37" s="112" t="s">
        <v>85</v>
      </c>
    </row>
    <row r="38" spans="1:56" s="2" customFormat="1" ht="6.95" customHeight="1">
      <c r="A38" s="38"/>
      <c r="B38" s="43"/>
      <c r="C38" s="38"/>
      <c r="D38" s="38"/>
      <c r="E38" s="38"/>
      <c r="F38" s="38"/>
      <c r="G38" s="38"/>
      <c r="H38" s="38"/>
      <c r="I38" s="38"/>
      <c r="J38" s="38"/>
      <c r="K38" s="38"/>
      <c r="L38" s="118"/>
      <c r="S38" s="38"/>
      <c r="T38" s="38"/>
      <c r="U38" s="38"/>
      <c r="V38" s="38"/>
      <c r="W38" s="38"/>
      <c r="X38" s="38"/>
      <c r="Y38" s="38"/>
      <c r="Z38" s="38"/>
      <c r="AA38" s="38"/>
      <c r="AB38" s="38"/>
      <c r="AC38" s="38"/>
      <c r="AD38" s="38"/>
      <c r="AE38" s="38"/>
      <c r="AZ38" s="112" t="s">
        <v>7537</v>
      </c>
      <c r="BA38" s="112" t="s">
        <v>19</v>
      </c>
      <c r="BB38" s="112" t="s">
        <v>19</v>
      </c>
      <c r="BC38" s="112" t="s">
        <v>7538</v>
      </c>
      <c r="BD38" s="112" t="s">
        <v>85</v>
      </c>
    </row>
    <row r="39" spans="1:56" s="2" customFormat="1" ht="25.35" customHeight="1">
      <c r="A39" s="38"/>
      <c r="B39" s="43"/>
      <c r="C39" s="131"/>
      <c r="D39" s="132" t="s">
        <v>48</v>
      </c>
      <c r="E39" s="133"/>
      <c r="F39" s="133"/>
      <c r="G39" s="134" t="s">
        <v>49</v>
      </c>
      <c r="H39" s="135" t="s">
        <v>50</v>
      </c>
      <c r="I39" s="133"/>
      <c r="J39" s="136">
        <f>SUM(J30:J37)</f>
        <v>0</v>
      </c>
      <c r="K39" s="137"/>
      <c r="L39" s="118"/>
      <c r="S39" s="38"/>
      <c r="T39" s="38"/>
      <c r="U39" s="38"/>
      <c r="V39" s="38"/>
      <c r="W39" s="38"/>
      <c r="X39" s="38"/>
      <c r="Y39" s="38"/>
      <c r="Z39" s="38"/>
      <c r="AA39" s="38"/>
      <c r="AB39" s="38"/>
      <c r="AC39" s="38"/>
      <c r="AD39" s="38"/>
      <c r="AE39" s="38"/>
      <c r="AZ39" s="112" t="s">
        <v>7539</v>
      </c>
      <c r="BA39" s="112" t="s">
        <v>19</v>
      </c>
      <c r="BB39" s="112" t="s">
        <v>19</v>
      </c>
      <c r="BC39" s="112" t="s">
        <v>7540</v>
      </c>
      <c r="BD39" s="112" t="s">
        <v>85</v>
      </c>
    </row>
    <row r="40" spans="1:56" s="2" customFormat="1" ht="14.45" customHeight="1">
      <c r="A40" s="38"/>
      <c r="B40" s="138"/>
      <c r="C40" s="139"/>
      <c r="D40" s="139"/>
      <c r="E40" s="139"/>
      <c r="F40" s="139"/>
      <c r="G40" s="139"/>
      <c r="H40" s="139"/>
      <c r="I40" s="139"/>
      <c r="J40" s="139"/>
      <c r="K40" s="139"/>
      <c r="L40" s="118"/>
      <c r="S40" s="38"/>
      <c r="T40" s="38"/>
      <c r="U40" s="38"/>
      <c r="V40" s="38"/>
      <c r="W40" s="38"/>
      <c r="X40" s="38"/>
      <c r="Y40" s="38"/>
      <c r="Z40" s="38"/>
      <c r="AA40" s="38"/>
      <c r="AB40" s="38"/>
      <c r="AC40" s="38"/>
      <c r="AD40" s="38"/>
      <c r="AE40" s="38"/>
      <c r="AZ40" s="112" t="s">
        <v>7541</v>
      </c>
      <c r="BA40" s="112" t="s">
        <v>19</v>
      </c>
      <c r="BB40" s="112" t="s">
        <v>19</v>
      </c>
      <c r="BC40" s="112" t="s">
        <v>7542</v>
      </c>
      <c r="BD40" s="112" t="s">
        <v>85</v>
      </c>
    </row>
    <row r="41" spans="1:56" ht="11.25">
      <c r="AZ41" s="112" t="s">
        <v>7543</v>
      </c>
      <c r="BA41" s="112" t="s">
        <v>19</v>
      </c>
      <c r="BB41" s="112" t="s">
        <v>19</v>
      </c>
      <c r="BC41" s="112" t="s">
        <v>7544</v>
      </c>
      <c r="BD41" s="112" t="s">
        <v>85</v>
      </c>
    </row>
    <row r="42" spans="1:56" ht="11.25">
      <c r="AZ42" s="112" t="s">
        <v>7545</v>
      </c>
      <c r="BA42" s="112" t="s">
        <v>7546</v>
      </c>
      <c r="BB42" s="112" t="s">
        <v>651</v>
      </c>
      <c r="BC42" s="112" t="s">
        <v>537</v>
      </c>
      <c r="BD42" s="112" t="s">
        <v>85</v>
      </c>
    </row>
    <row r="43" spans="1:56" ht="11.25">
      <c r="AZ43" s="112" t="s">
        <v>7547</v>
      </c>
      <c r="BA43" s="112" t="s">
        <v>7548</v>
      </c>
      <c r="BB43" s="112" t="s">
        <v>132</v>
      </c>
      <c r="BC43" s="112" t="s">
        <v>7549</v>
      </c>
      <c r="BD43" s="112" t="s">
        <v>85</v>
      </c>
    </row>
    <row r="44" spans="1:56" s="2" customFormat="1" ht="6.95" customHeight="1">
      <c r="A44" s="38"/>
      <c r="B44" s="140"/>
      <c r="C44" s="141"/>
      <c r="D44" s="141"/>
      <c r="E44" s="141"/>
      <c r="F44" s="141"/>
      <c r="G44" s="141"/>
      <c r="H44" s="141"/>
      <c r="I44" s="141"/>
      <c r="J44" s="141"/>
      <c r="K44" s="141"/>
      <c r="L44" s="118"/>
      <c r="S44" s="38"/>
      <c r="T44" s="38"/>
      <c r="U44" s="38"/>
      <c r="V44" s="38"/>
      <c r="W44" s="38"/>
      <c r="X44" s="38"/>
      <c r="Y44" s="38"/>
      <c r="Z44" s="38"/>
      <c r="AA44" s="38"/>
      <c r="AB44" s="38"/>
      <c r="AC44" s="38"/>
      <c r="AD44" s="38"/>
      <c r="AE44" s="38"/>
      <c r="AZ44" s="112" t="s">
        <v>7550</v>
      </c>
      <c r="BA44" s="112" t="s">
        <v>7551</v>
      </c>
      <c r="BB44" s="112" t="s">
        <v>158</v>
      </c>
      <c r="BC44" s="112" t="s">
        <v>7552</v>
      </c>
      <c r="BD44" s="112" t="s">
        <v>85</v>
      </c>
    </row>
    <row r="45" spans="1:56" s="2" customFormat="1" ht="24.95" customHeight="1">
      <c r="A45" s="38"/>
      <c r="B45" s="39"/>
      <c r="C45" s="27" t="s">
        <v>264</v>
      </c>
      <c r="D45" s="40"/>
      <c r="E45" s="40"/>
      <c r="F45" s="40"/>
      <c r="G45" s="40"/>
      <c r="H45" s="40"/>
      <c r="I45" s="40"/>
      <c r="J45" s="40"/>
      <c r="K45" s="40"/>
      <c r="L45" s="118"/>
      <c r="S45" s="38"/>
      <c r="T45" s="38"/>
      <c r="U45" s="38"/>
      <c r="V45" s="38"/>
      <c r="W45" s="38"/>
      <c r="X45" s="38"/>
      <c r="Y45" s="38"/>
      <c r="Z45" s="38"/>
      <c r="AA45" s="38"/>
      <c r="AB45" s="38"/>
      <c r="AC45" s="38"/>
      <c r="AD45" s="38"/>
      <c r="AE45" s="38"/>
      <c r="AZ45" s="112" t="s">
        <v>7553</v>
      </c>
      <c r="BA45" s="112" t="s">
        <v>7554</v>
      </c>
      <c r="BB45" s="112" t="s">
        <v>158</v>
      </c>
      <c r="BC45" s="112" t="s">
        <v>7555</v>
      </c>
      <c r="BD45" s="112" t="s">
        <v>85</v>
      </c>
    </row>
    <row r="46" spans="1:56" s="2" customFormat="1" ht="6.95" customHeight="1">
      <c r="A46" s="38"/>
      <c r="B46" s="39"/>
      <c r="C46" s="40"/>
      <c r="D46" s="40"/>
      <c r="E46" s="40"/>
      <c r="F46" s="40"/>
      <c r="G46" s="40"/>
      <c r="H46" s="40"/>
      <c r="I46" s="40"/>
      <c r="J46" s="40"/>
      <c r="K46" s="40"/>
      <c r="L46" s="118"/>
      <c r="S46" s="38"/>
      <c r="T46" s="38"/>
      <c r="U46" s="38"/>
      <c r="V46" s="38"/>
      <c r="W46" s="38"/>
      <c r="X46" s="38"/>
      <c r="Y46" s="38"/>
      <c r="Z46" s="38"/>
      <c r="AA46" s="38"/>
      <c r="AB46" s="38"/>
      <c r="AC46" s="38"/>
      <c r="AD46" s="38"/>
      <c r="AE46" s="38"/>
    </row>
    <row r="47" spans="1:56" s="2" customFormat="1" ht="12" customHeight="1">
      <c r="A47" s="38"/>
      <c r="B47" s="39"/>
      <c r="C47" s="33" t="s">
        <v>16</v>
      </c>
      <c r="D47" s="40"/>
      <c r="E47" s="40"/>
      <c r="F47" s="40"/>
      <c r="G47" s="40"/>
      <c r="H47" s="40"/>
      <c r="I47" s="40"/>
      <c r="J47" s="40"/>
      <c r="K47" s="40"/>
      <c r="L47" s="118"/>
      <c r="S47" s="38"/>
      <c r="T47" s="38"/>
      <c r="U47" s="38"/>
      <c r="V47" s="38"/>
      <c r="W47" s="38"/>
      <c r="X47" s="38"/>
      <c r="Y47" s="38"/>
      <c r="Z47" s="38"/>
      <c r="AA47" s="38"/>
      <c r="AB47" s="38"/>
      <c r="AC47" s="38"/>
      <c r="AD47" s="38"/>
      <c r="AE47" s="38"/>
    </row>
    <row r="48" spans="1:56" s="2" customFormat="1" ht="26.25" customHeight="1">
      <c r="A48" s="38"/>
      <c r="B48" s="39"/>
      <c r="C48" s="40"/>
      <c r="D48" s="40"/>
      <c r="E48" s="433" t="str">
        <f>E7</f>
        <v>Novostavba objektu Domova se zvláštním režimem, ulice Benešova, Domažlice</v>
      </c>
      <c r="F48" s="434"/>
      <c r="G48" s="434"/>
      <c r="H48" s="434"/>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147</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387" t="str">
        <f>E9</f>
        <v>SO 02 - Komunikace a zpevněné plochy</v>
      </c>
      <c r="F50" s="435"/>
      <c r="G50" s="435"/>
      <c r="H50" s="435"/>
      <c r="I50" s="40"/>
      <c r="J50" s="40"/>
      <c r="K50" s="40"/>
      <c r="L50" s="118"/>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8"/>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Benešova ulice, Domažlice</v>
      </c>
      <c r="G52" s="40"/>
      <c r="H52" s="40"/>
      <c r="I52" s="33" t="s">
        <v>23</v>
      </c>
      <c r="J52" s="63" t="str">
        <f>IF(J12="","",J12)</f>
        <v>22. 6. 2024</v>
      </c>
      <c r="K52" s="40"/>
      <c r="L52" s="118"/>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40.15" customHeight="1">
      <c r="A54" s="38"/>
      <c r="B54" s="39"/>
      <c r="C54" s="33" t="s">
        <v>25</v>
      </c>
      <c r="D54" s="40"/>
      <c r="E54" s="40"/>
      <c r="F54" s="31" t="str">
        <f>E15</f>
        <v>Město Domažlice, náměstí Míru 1, 344 20 Domažlice</v>
      </c>
      <c r="G54" s="40"/>
      <c r="H54" s="40"/>
      <c r="I54" s="33" t="s">
        <v>31</v>
      </c>
      <c r="J54" s="36" t="str">
        <f>E21</f>
        <v>MEPRO s.r.o., nám.Před bateriemi 912/6, Praha 6</v>
      </c>
      <c r="K54" s="40"/>
      <c r="L54" s="118"/>
      <c r="S54" s="38"/>
      <c r="T54" s="38"/>
      <c r="U54" s="38"/>
      <c r="V54" s="38"/>
      <c r="W54" s="38"/>
      <c r="X54" s="38"/>
      <c r="Y54" s="38"/>
      <c r="Z54" s="38"/>
      <c r="AA54" s="38"/>
      <c r="AB54" s="38"/>
      <c r="AC54" s="38"/>
      <c r="AD54" s="38"/>
      <c r="AE54" s="38"/>
    </row>
    <row r="55" spans="1:47" s="2" customFormat="1" ht="40.15" customHeight="1">
      <c r="A55" s="38"/>
      <c r="B55" s="39"/>
      <c r="C55" s="33" t="s">
        <v>29</v>
      </c>
      <c r="D55" s="40"/>
      <c r="E55" s="40"/>
      <c r="F55" s="31" t="str">
        <f>IF(E18="","",E18)</f>
        <v>Vyplň údaj</v>
      </c>
      <c r="G55" s="40"/>
      <c r="H55" s="40"/>
      <c r="I55" s="33" t="s">
        <v>34</v>
      </c>
      <c r="J55" s="36" t="str">
        <f>E24</f>
        <v>Tomáš Vašek, Sněhurčina 710, 460 15 Liberec</v>
      </c>
      <c r="K55" s="40"/>
      <c r="L55" s="118"/>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8"/>
      <c r="S56" s="38"/>
      <c r="T56" s="38"/>
      <c r="U56" s="38"/>
      <c r="V56" s="38"/>
      <c r="W56" s="38"/>
      <c r="X56" s="38"/>
      <c r="Y56" s="38"/>
      <c r="Z56" s="38"/>
      <c r="AA56" s="38"/>
      <c r="AB56" s="38"/>
      <c r="AC56" s="38"/>
      <c r="AD56" s="38"/>
      <c r="AE56" s="38"/>
    </row>
    <row r="57" spans="1:47" s="2" customFormat="1" ht="29.25" customHeight="1">
      <c r="A57" s="38"/>
      <c r="B57" s="39"/>
      <c r="C57" s="142" t="s">
        <v>303</v>
      </c>
      <c r="D57" s="143"/>
      <c r="E57" s="143"/>
      <c r="F57" s="143"/>
      <c r="G57" s="143"/>
      <c r="H57" s="143"/>
      <c r="I57" s="143"/>
      <c r="J57" s="144" t="s">
        <v>304</v>
      </c>
      <c r="K57" s="143"/>
      <c r="L57" s="118"/>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8"/>
      <c r="S58" s="38"/>
      <c r="T58" s="38"/>
      <c r="U58" s="38"/>
      <c r="V58" s="38"/>
      <c r="W58" s="38"/>
      <c r="X58" s="38"/>
      <c r="Y58" s="38"/>
      <c r="Z58" s="38"/>
      <c r="AA58" s="38"/>
      <c r="AB58" s="38"/>
      <c r="AC58" s="38"/>
      <c r="AD58" s="38"/>
      <c r="AE58" s="38"/>
    </row>
    <row r="59" spans="1:47" s="2" customFormat="1" ht="22.9" customHeight="1">
      <c r="A59" s="38"/>
      <c r="B59" s="39"/>
      <c r="C59" s="145" t="s">
        <v>70</v>
      </c>
      <c r="D59" s="40"/>
      <c r="E59" s="40"/>
      <c r="F59" s="40"/>
      <c r="G59" s="40"/>
      <c r="H59" s="40"/>
      <c r="I59" s="40"/>
      <c r="J59" s="81">
        <f>J97</f>
        <v>0</v>
      </c>
      <c r="K59" s="40"/>
      <c r="L59" s="118"/>
      <c r="S59" s="38"/>
      <c r="T59" s="38"/>
      <c r="U59" s="38"/>
      <c r="V59" s="38"/>
      <c r="W59" s="38"/>
      <c r="X59" s="38"/>
      <c r="Y59" s="38"/>
      <c r="Z59" s="38"/>
      <c r="AA59" s="38"/>
      <c r="AB59" s="38"/>
      <c r="AC59" s="38"/>
      <c r="AD59" s="38"/>
      <c r="AE59" s="38"/>
      <c r="AU59" s="21" t="s">
        <v>311</v>
      </c>
    </row>
    <row r="60" spans="1:47" s="9" customFormat="1" ht="24.95" customHeight="1">
      <c r="B60" s="146"/>
      <c r="C60" s="147"/>
      <c r="D60" s="148" t="s">
        <v>315</v>
      </c>
      <c r="E60" s="149"/>
      <c r="F60" s="149"/>
      <c r="G60" s="149"/>
      <c r="H60" s="149"/>
      <c r="I60" s="149"/>
      <c r="J60" s="150">
        <f>J98</f>
        <v>0</v>
      </c>
      <c r="K60" s="147"/>
      <c r="L60" s="151"/>
    </row>
    <row r="61" spans="1:47" s="10" customFormat="1" ht="19.899999999999999" customHeight="1">
      <c r="B61" s="153"/>
      <c r="C61" s="101"/>
      <c r="D61" s="154" t="s">
        <v>320</v>
      </c>
      <c r="E61" s="155"/>
      <c r="F61" s="155"/>
      <c r="G61" s="155"/>
      <c r="H61" s="155"/>
      <c r="I61" s="155"/>
      <c r="J61" s="156">
        <f>J99</f>
        <v>0</v>
      </c>
      <c r="K61" s="101"/>
      <c r="L61" s="157"/>
    </row>
    <row r="62" spans="1:47" s="10" customFormat="1" ht="19.899999999999999" customHeight="1">
      <c r="B62" s="153"/>
      <c r="C62" s="101"/>
      <c r="D62" s="154" t="s">
        <v>323</v>
      </c>
      <c r="E62" s="155"/>
      <c r="F62" s="155"/>
      <c r="G62" s="155"/>
      <c r="H62" s="155"/>
      <c r="I62" s="155"/>
      <c r="J62" s="156">
        <f>J360</f>
        <v>0</v>
      </c>
      <c r="K62" s="101"/>
      <c r="L62" s="157"/>
    </row>
    <row r="63" spans="1:47" s="10" customFormat="1" ht="19.899999999999999" customHeight="1">
      <c r="B63" s="153"/>
      <c r="C63" s="101"/>
      <c r="D63" s="154" t="s">
        <v>328</v>
      </c>
      <c r="E63" s="155"/>
      <c r="F63" s="155"/>
      <c r="G63" s="155"/>
      <c r="H63" s="155"/>
      <c r="I63" s="155"/>
      <c r="J63" s="156">
        <f>J442</f>
        <v>0</v>
      </c>
      <c r="K63" s="101"/>
      <c r="L63" s="157"/>
    </row>
    <row r="64" spans="1:47" s="10" customFormat="1" ht="19.899999999999999" customHeight="1">
      <c r="B64" s="153"/>
      <c r="C64" s="101"/>
      <c r="D64" s="154" t="s">
        <v>332</v>
      </c>
      <c r="E64" s="155"/>
      <c r="F64" s="155"/>
      <c r="G64" s="155"/>
      <c r="H64" s="155"/>
      <c r="I64" s="155"/>
      <c r="J64" s="156">
        <f>J499</f>
        <v>0</v>
      </c>
      <c r="K64" s="101"/>
      <c r="L64" s="157"/>
    </row>
    <row r="65" spans="1:31" s="10" customFormat="1" ht="19.899999999999999" customHeight="1">
      <c r="B65" s="153"/>
      <c r="C65" s="101"/>
      <c r="D65" s="154" t="s">
        <v>336</v>
      </c>
      <c r="E65" s="155"/>
      <c r="F65" s="155"/>
      <c r="G65" s="155"/>
      <c r="H65" s="155"/>
      <c r="I65" s="155"/>
      <c r="J65" s="156">
        <f>J541</f>
        <v>0</v>
      </c>
      <c r="K65" s="101"/>
      <c r="L65" s="157"/>
    </row>
    <row r="66" spans="1:31" s="10" customFormat="1" ht="19.899999999999999" customHeight="1">
      <c r="B66" s="153"/>
      <c r="C66" s="101"/>
      <c r="D66" s="154" t="s">
        <v>340</v>
      </c>
      <c r="E66" s="155"/>
      <c r="F66" s="155"/>
      <c r="G66" s="155"/>
      <c r="H66" s="155"/>
      <c r="I66" s="155"/>
      <c r="J66" s="156">
        <f>J647</f>
        <v>0</v>
      </c>
      <c r="K66" s="101"/>
      <c r="L66" s="157"/>
    </row>
    <row r="67" spans="1:31" s="10" customFormat="1" ht="19.899999999999999" customHeight="1">
      <c r="B67" s="153"/>
      <c r="C67" s="101"/>
      <c r="D67" s="154" t="s">
        <v>344</v>
      </c>
      <c r="E67" s="155"/>
      <c r="F67" s="155"/>
      <c r="G67" s="155"/>
      <c r="H67" s="155"/>
      <c r="I67" s="155"/>
      <c r="J67" s="156">
        <f>J663</f>
        <v>0</v>
      </c>
      <c r="K67" s="101"/>
      <c r="L67" s="157"/>
    </row>
    <row r="68" spans="1:31" s="10" customFormat="1" ht="19.899999999999999" customHeight="1">
      <c r="B68" s="153"/>
      <c r="C68" s="101"/>
      <c r="D68" s="154" t="s">
        <v>348</v>
      </c>
      <c r="E68" s="155"/>
      <c r="F68" s="155"/>
      <c r="G68" s="155"/>
      <c r="H68" s="155"/>
      <c r="I68" s="155"/>
      <c r="J68" s="156">
        <f>J812</f>
        <v>0</v>
      </c>
      <c r="K68" s="101"/>
      <c r="L68" s="157"/>
    </row>
    <row r="69" spans="1:31" s="10" customFormat="1" ht="19.899999999999999" customHeight="1">
      <c r="B69" s="153"/>
      <c r="C69" s="101"/>
      <c r="D69" s="154" t="s">
        <v>352</v>
      </c>
      <c r="E69" s="155"/>
      <c r="F69" s="155"/>
      <c r="G69" s="155"/>
      <c r="H69" s="155"/>
      <c r="I69" s="155"/>
      <c r="J69" s="156">
        <f>J843</f>
        <v>0</v>
      </c>
      <c r="K69" s="101"/>
      <c r="L69" s="157"/>
    </row>
    <row r="70" spans="1:31" s="9" customFormat="1" ht="24.95" customHeight="1">
      <c r="B70" s="146"/>
      <c r="C70" s="147"/>
      <c r="D70" s="148" t="s">
        <v>356</v>
      </c>
      <c r="E70" s="149"/>
      <c r="F70" s="149"/>
      <c r="G70" s="149"/>
      <c r="H70" s="149"/>
      <c r="I70" s="149"/>
      <c r="J70" s="150">
        <f>J846</f>
        <v>0</v>
      </c>
      <c r="K70" s="147"/>
      <c r="L70" s="151"/>
    </row>
    <row r="71" spans="1:31" s="10" customFormat="1" ht="19.899999999999999" customHeight="1">
      <c r="B71" s="153"/>
      <c r="C71" s="101"/>
      <c r="D71" s="154" t="s">
        <v>360</v>
      </c>
      <c r="E71" s="155"/>
      <c r="F71" s="155"/>
      <c r="G71" s="155"/>
      <c r="H71" s="155"/>
      <c r="I71" s="155"/>
      <c r="J71" s="156">
        <f>J847</f>
        <v>0</v>
      </c>
      <c r="K71" s="101"/>
      <c r="L71" s="157"/>
    </row>
    <row r="72" spans="1:31" s="10" customFormat="1" ht="19.899999999999999" customHeight="1">
      <c r="B72" s="153"/>
      <c r="C72" s="101"/>
      <c r="D72" s="154" t="s">
        <v>368</v>
      </c>
      <c r="E72" s="155"/>
      <c r="F72" s="155"/>
      <c r="G72" s="155"/>
      <c r="H72" s="155"/>
      <c r="I72" s="155"/>
      <c r="J72" s="156">
        <f>J860</f>
        <v>0</v>
      </c>
      <c r="K72" s="101"/>
      <c r="L72" s="157"/>
    </row>
    <row r="73" spans="1:31" s="9" customFormat="1" ht="24.95" customHeight="1">
      <c r="B73" s="146"/>
      <c r="C73" s="147"/>
      <c r="D73" s="148" t="s">
        <v>5504</v>
      </c>
      <c r="E73" s="149"/>
      <c r="F73" s="149"/>
      <c r="G73" s="149"/>
      <c r="H73" s="149"/>
      <c r="I73" s="149"/>
      <c r="J73" s="150">
        <f>J878</f>
        <v>0</v>
      </c>
      <c r="K73" s="147"/>
      <c r="L73" s="151"/>
    </row>
    <row r="74" spans="1:31" s="10" customFormat="1" ht="19.899999999999999" customHeight="1">
      <c r="B74" s="153"/>
      <c r="C74" s="101"/>
      <c r="D74" s="154" t="s">
        <v>5505</v>
      </c>
      <c r="E74" s="155"/>
      <c r="F74" s="155"/>
      <c r="G74" s="155"/>
      <c r="H74" s="155"/>
      <c r="I74" s="155"/>
      <c r="J74" s="156">
        <f>J879</f>
        <v>0</v>
      </c>
      <c r="K74" s="101"/>
      <c r="L74" s="157"/>
    </row>
    <row r="75" spans="1:31" s="10" customFormat="1" ht="19.899999999999999" customHeight="1">
      <c r="B75" s="153"/>
      <c r="C75" s="101"/>
      <c r="D75" s="154" t="s">
        <v>7393</v>
      </c>
      <c r="E75" s="155"/>
      <c r="F75" s="155"/>
      <c r="G75" s="155"/>
      <c r="H75" s="155"/>
      <c r="I75" s="155"/>
      <c r="J75" s="156">
        <f>J882</f>
        <v>0</v>
      </c>
      <c r="K75" s="101"/>
      <c r="L75" s="157"/>
    </row>
    <row r="76" spans="1:31" s="10" customFormat="1" ht="19.899999999999999" customHeight="1">
      <c r="B76" s="153"/>
      <c r="C76" s="101"/>
      <c r="D76" s="154" t="s">
        <v>5506</v>
      </c>
      <c r="E76" s="155"/>
      <c r="F76" s="155"/>
      <c r="G76" s="155"/>
      <c r="H76" s="155"/>
      <c r="I76" s="155"/>
      <c r="J76" s="156">
        <f>J885</f>
        <v>0</v>
      </c>
      <c r="K76" s="101"/>
      <c r="L76" s="157"/>
    </row>
    <row r="77" spans="1:31" s="10" customFormat="1" ht="19.899999999999999" customHeight="1">
      <c r="B77" s="153"/>
      <c r="C77" s="101"/>
      <c r="D77" s="154" t="s">
        <v>7394</v>
      </c>
      <c r="E77" s="155"/>
      <c r="F77" s="155"/>
      <c r="G77" s="155"/>
      <c r="H77" s="155"/>
      <c r="I77" s="155"/>
      <c r="J77" s="156">
        <f>J888</f>
        <v>0</v>
      </c>
      <c r="K77" s="101"/>
      <c r="L77" s="157"/>
    </row>
    <row r="78" spans="1:31" s="2" customFormat="1" ht="21.75" customHeight="1">
      <c r="A78" s="38"/>
      <c r="B78" s="39"/>
      <c r="C78" s="40"/>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6.95" customHeight="1">
      <c r="A79" s="38"/>
      <c r="B79" s="51"/>
      <c r="C79" s="52"/>
      <c r="D79" s="52"/>
      <c r="E79" s="52"/>
      <c r="F79" s="52"/>
      <c r="G79" s="52"/>
      <c r="H79" s="52"/>
      <c r="I79" s="52"/>
      <c r="J79" s="52"/>
      <c r="K79" s="52"/>
      <c r="L79" s="118"/>
      <c r="S79" s="38"/>
      <c r="T79" s="38"/>
      <c r="U79" s="38"/>
      <c r="V79" s="38"/>
      <c r="W79" s="38"/>
      <c r="X79" s="38"/>
      <c r="Y79" s="38"/>
      <c r="Z79" s="38"/>
      <c r="AA79" s="38"/>
      <c r="AB79" s="38"/>
      <c r="AC79" s="38"/>
      <c r="AD79" s="38"/>
      <c r="AE79" s="38"/>
    </row>
    <row r="83" spans="1:31" s="2" customFormat="1" ht="6.95" customHeight="1">
      <c r="A83" s="38"/>
      <c r="B83" s="53"/>
      <c r="C83" s="54"/>
      <c r="D83" s="54"/>
      <c r="E83" s="54"/>
      <c r="F83" s="54"/>
      <c r="G83" s="54"/>
      <c r="H83" s="54"/>
      <c r="I83" s="54"/>
      <c r="J83" s="54"/>
      <c r="K83" s="54"/>
      <c r="L83" s="118"/>
      <c r="S83" s="38"/>
      <c r="T83" s="38"/>
      <c r="U83" s="38"/>
      <c r="V83" s="38"/>
      <c r="W83" s="38"/>
      <c r="X83" s="38"/>
      <c r="Y83" s="38"/>
      <c r="Z83" s="38"/>
      <c r="AA83" s="38"/>
      <c r="AB83" s="38"/>
      <c r="AC83" s="38"/>
      <c r="AD83" s="38"/>
      <c r="AE83" s="38"/>
    </row>
    <row r="84" spans="1:31" s="2" customFormat="1" ht="24.95" customHeight="1">
      <c r="A84" s="38"/>
      <c r="B84" s="39"/>
      <c r="C84" s="27" t="s">
        <v>462</v>
      </c>
      <c r="D84" s="40"/>
      <c r="E84" s="40"/>
      <c r="F84" s="40"/>
      <c r="G84" s="40"/>
      <c r="H84" s="40"/>
      <c r="I84" s="40"/>
      <c r="J84" s="40"/>
      <c r="K84" s="40"/>
      <c r="L84" s="118"/>
      <c r="S84" s="38"/>
      <c r="T84" s="38"/>
      <c r="U84" s="38"/>
      <c r="V84" s="38"/>
      <c r="W84" s="38"/>
      <c r="X84" s="38"/>
      <c r="Y84" s="38"/>
      <c r="Z84" s="38"/>
      <c r="AA84" s="38"/>
      <c r="AB84" s="38"/>
      <c r="AC84" s="38"/>
      <c r="AD84" s="38"/>
      <c r="AE84" s="38"/>
    </row>
    <row r="85" spans="1:31" s="2" customFormat="1" ht="6.9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31" s="2" customFormat="1" ht="12" customHeight="1">
      <c r="A86" s="38"/>
      <c r="B86" s="39"/>
      <c r="C86" s="33" t="s">
        <v>16</v>
      </c>
      <c r="D86" s="40"/>
      <c r="E86" s="40"/>
      <c r="F86" s="40"/>
      <c r="G86" s="40"/>
      <c r="H86" s="40"/>
      <c r="I86" s="40"/>
      <c r="J86" s="40"/>
      <c r="K86" s="40"/>
      <c r="L86" s="118"/>
      <c r="S86" s="38"/>
      <c r="T86" s="38"/>
      <c r="U86" s="38"/>
      <c r="V86" s="38"/>
      <c r="W86" s="38"/>
      <c r="X86" s="38"/>
      <c r="Y86" s="38"/>
      <c r="Z86" s="38"/>
      <c r="AA86" s="38"/>
      <c r="AB86" s="38"/>
      <c r="AC86" s="38"/>
      <c r="AD86" s="38"/>
      <c r="AE86" s="38"/>
    </row>
    <row r="87" spans="1:31" s="2" customFormat="1" ht="26.25" customHeight="1">
      <c r="A87" s="38"/>
      <c r="B87" s="39"/>
      <c r="C87" s="40"/>
      <c r="D87" s="40"/>
      <c r="E87" s="433" t="str">
        <f>E7</f>
        <v>Novostavba objektu Domova se zvláštním režimem, ulice Benešova, Domažlice</v>
      </c>
      <c r="F87" s="434"/>
      <c r="G87" s="434"/>
      <c r="H87" s="434"/>
      <c r="I87" s="40"/>
      <c r="J87" s="40"/>
      <c r="K87" s="40"/>
      <c r="L87" s="118"/>
      <c r="S87" s="38"/>
      <c r="T87" s="38"/>
      <c r="U87" s="38"/>
      <c r="V87" s="38"/>
      <c r="W87" s="38"/>
      <c r="X87" s="38"/>
      <c r="Y87" s="38"/>
      <c r="Z87" s="38"/>
      <c r="AA87" s="38"/>
      <c r="AB87" s="38"/>
      <c r="AC87" s="38"/>
      <c r="AD87" s="38"/>
      <c r="AE87" s="38"/>
    </row>
    <row r="88" spans="1:31" s="2" customFormat="1" ht="12" customHeight="1">
      <c r="A88" s="38"/>
      <c r="B88" s="39"/>
      <c r="C88" s="33" t="s">
        <v>147</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16.5" customHeight="1">
      <c r="A89" s="38"/>
      <c r="B89" s="39"/>
      <c r="C89" s="40"/>
      <c r="D89" s="40"/>
      <c r="E89" s="387" t="str">
        <f>E9</f>
        <v>SO 02 - Komunikace a zpevněné plochy</v>
      </c>
      <c r="F89" s="435"/>
      <c r="G89" s="435"/>
      <c r="H89" s="435"/>
      <c r="I89" s="40"/>
      <c r="J89" s="40"/>
      <c r="K89" s="40"/>
      <c r="L89" s="118"/>
      <c r="S89" s="38"/>
      <c r="T89" s="38"/>
      <c r="U89" s="38"/>
      <c r="V89" s="38"/>
      <c r="W89" s="38"/>
      <c r="X89" s="38"/>
      <c r="Y89" s="38"/>
      <c r="Z89" s="38"/>
      <c r="AA89" s="38"/>
      <c r="AB89" s="38"/>
      <c r="AC89" s="38"/>
      <c r="AD89" s="38"/>
      <c r="AE89" s="38"/>
    </row>
    <row r="90" spans="1:31"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2" customHeight="1">
      <c r="A91" s="38"/>
      <c r="B91" s="39"/>
      <c r="C91" s="33" t="s">
        <v>21</v>
      </c>
      <c r="D91" s="40"/>
      <c r="E91" s="40"/>
      <c r="F91" s="31" t="str">
        <f>F12</f>
        <v>Benešova ulice, Domažlice</v>
      </c>
      <c r="G91" s="40"/>
      <c r="H91" s="40"/>
      <c r="I91" s="33" t="s">
        <v>23</v>
      </c>
      <c r="J91" s="63" t="str">
        <f>IF(J12="","",J12)</f>
        <v>22. 6. 2024</v>
      </c>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40.15" customHeight="1">
      <c r="A93" s="38"/>
      <c r="B93" s="39"/>
      <c r="C93" s="33" t="s">
        <v>25</v>
      </c>
      <c r="D93" s="40"/>
      <c r="E93" s="40"/>
      <c r="F93" s="31" t="str">
        <f>E15</f>
        <v>Město Domažlice, náměstí Míru 1, 344 20 Domažlice</v>
      </c>
      <c r="G93" s="40"/>
      <c r="H93" s="40"/>
      <c r="I93" s="33" t="s">
        <v>31</v>
      </c>
      <c r="J93" s="36" t="str">
        <f>E21</f>
        <v>MEPRO s.r.o., nám.Před bateriemi 912/6, Praha 6</v>
      </c>
      <c r="K93" s="40"/>
      <c r="L93" s="118"/>
      <c r="S93" s="38"/>
      <c r="T93" s="38"/>
      <c r="U93" s="38"/>
      <c r="V93" s="38"/>
      <c r="W93" s="38"/>
      <c r="X93" s="38"/>
      <c r="Y93" s="38"/>
      <c r="Z93" s="38"/>
      <c r="AA93" s="38"/>
      <c r="AB93" s="38"/>
      <c r="AC93" s="38"/>
      <c r="AD93" s="38"/>
      <c r="AE93" s="38"/>
    </row>
    <row r="94" spans="1:31" s="2" customFormat="1" ht="40.15" customHeight="1">
      <c r="A94" s="38"/>
      <c r="B94" s="39"/>
      <c r="C94" s="33" t="s">
        <v>29</v>
      </c>
      <c r="D94" s="40"/>
      <c r="E94" s="40"/>
      <c r="F94" s="31" t="str">
        <f>IF(E18="","",E18)</f>
        <v>Vyplň údaj</v>
      </c>
      <c r="G94" s="40"/>
      <c r="H94" s="40"/>
      <c r="I94" s="33" t="s">
        <v>34</v>
      </c>
      <c r="J94" s="36" t="str">
        <f>E24</f>
        <v>Tomáš Vašek, Sněhurčina 710, 460 15 Liberec</v>
      </c>
      <c r="K94" s="40"/>
      <c r="L94" s="118"/>
      <c r="S94" s="38"/>
      <c r="T94" s="38"/>
      <c r="U94" s="38"/>
      <c r="V94" s="38"/>
      <c r="W94" s="38"/>
      <c r="X94" s="38"/>
      <c r="Y94" s="38"/>
      <c r="Z94" s="38"/>
      <c r="AA94" s="38"/>
      <c r="AB94" s="38"/>
      <c r="AC94" s="38"/>
      <c r="AD94" s="38"/>
      <c r="AE94" s="38"/>
    </row>
    <row r="95" spans="1:31" s="2" customFormat="1" ht="10.35" customHeight="1">
      <c r="A95" s="38"/>
      <c r="B95" s="39"/>
      <c r="C95" s="40"/>
      <c r="D95" s="40"/>
      <c r="E95" s="40"/>
      <c r="F95" s="40"/>
      <c r="G95" s="40"/>
      <c r="H95" s="40"/>
      <c r="I95" s="40"/>
      <c r="J95" s="40"/>
      <c r="K95" s="40"/>
      <c r="L95" s="118"/>
      <c r="S95" s="38"/>
      <c r="T95" s="38"/>
      <c r="U95" s="38"/>
      <c r="V95" s="38"/>
      <c r="W95" s="38"/>
      <c r="X95" s="38"/>
      <c r="Y95" s="38"/>
      <c r="Z95" s="38"/>
      <c r="AA95" s="38"/>
      <c r="AB95" s="38"/>
      <c r="AC95" s="38"/>
      <c r="AD95" s="38"/>
      <c r="AE95" s="38"/>
    </row>
    <row r="96" spans="1:31" s="11" customFormat="1" ht="29.25" customHeight="1">
      <c r="A96" s="159"/>
      <c r="B96" s="160"/>
      <c r="C96" s="161" t="s">
        <v>505</v>
      </c>
      <c r="D96" s="162" t="s">
        <v>57</v>
      </c>
      <c r="E96" s="162" t="s">
        <v>53</v>
      </c>
      <c r="F96" s="162" t="s">
        <v>54</v>
      </c>
      <c r="G96" s="162" t="s">
        <v>506</v>
      </c>
      <c r="H96" s="162" t="s">
        <v>507</v>
      </c>
      <c r="I96" s="162" t="s">
        <v>508</v>
      </c>
      <c r="J96" s="162" t="s">
        <v>304</v>
      </c>
      <c r="K96" s="163" t="s">
        <v>509</v>
      </c>
      <c r="L96" s="164"/>
      <c r="M96" s="72" t="s">
        <v>19</v>
      </c>
      <c r="N96" s="73" t="s">
        <v>42</v>
      </c>
      <c r="O96" s="73" t="s">
        <v>510</v>
      </c>
      <c r="P96" s="73" t="s">
        <v>511</v>
      </c>
      <c r="Q96" s="73" t="s">
        <v>512</v>
      </c>
      <c r="R96" s="73" t="s">
        <v>513</v>
      </c>
      <c r="S96" s="73" t="s">
        <v>514</v>
      </c>
      <c r="T96" s="74" t="s">
        <v>515</v>
      </c>
      <c r="U96" s="159"/>
      <c r="V96" s="159"/>
      <c r="W96" s="159"/>
      <c r="X96" s="159"/>
      <c r="Y96" s="159"/>
      <c r="Z96" s="159"/>
      <c r="AA96" s="159"/>
      <c r="AB96" s="159"/>
      <c r="AC96" s="159"/>
      <c r="AD96" s="159"/>
      <c r="AE96" s="159"/>
    </row>
    <row r="97" spans="1:65" s="2" customFormat="1" ht="22.9" customHeight="1">
      <c r="A97" s="38"/>
      <c r="B97" s="39"/>
      <c r="C97" s="79" t="s">
        <v>519</v>
      </c>
      <c r="D97" s="40"/>
      <c r="E97" s="40"/>
      <c r="F97" s="40"/>
      <c r="G97" s="40"/>
      <c r="H97" s="40"/>
      <c r="I97" s="40"/>
      <c r="J97" s="165">
        <f>BK97</f>
        <v>0</v>
      </c>
      <c r="K97" s="40"/>
      <c r="L97" s="43"/>
      <c r="M97" s="75"/>
      <c r="N97" s="166"/>
      <c r="O97" s="76"/>
      <c r="P97" s="167">
        <f>P98+P846+P878</f>
        <v>0</v>
      </c>
      <c r="Q97" s="76"/>
      <c r="R97" s="167">
        <f>R98+R846+R878</f>
        <v>604.55529287999991</v>
      </c>
      <c r="S97" s="76"/>
      <c r="T97" s="168">
        <f>T98+T846+T878</f>
        <v>336.15218040000008</v>
      </c>
      <c r="U97" s="38"/>
      <c r="V97" s="38"/>
      <c r="W97" s="38"/>
      <c r="X97" s="38"/>
      <c r="Y97" s="38"/>
      <c r="Z97" s="38"/>
      <c r="AA97" s="38"/>
      <c r="AB97" s="38"/>
      <c r="AC97" s="38"/>
      <c r="AD97" s="38"/>
      <c r="AE97" s="38"/>
      <c r="AT97" s="21" t="s">
        <v>71</v>
      </c>
      <c r="AU97" s="21" t="s">
        <v>311</v>
      </c>
      <c r="BK97" s="169">
        <f>BK98+BK846+BK878</f>
        <v>0</v>
      </c>
    </row>
    <row r="98" spans="1:65" s="12" customFormat="1" ht="25.9" customHeight="1">
      <c r="B98" s="170"/>
      <c r="C98" s="171"/>
      <c r="D98" s="172" t="s">
        <v>71</v>
      </c>
      <c r="E98" s="173" t="s">
        <v>523</v>
      </c>
      <c r="F98" s="173" t="s">
        <v>524</v>
      </c>
      <c r="G98" s="171"/>
      <c r="H98" s="171"/>
      <c r="I98" s="174"/>
      <c r="J98" s="175">
        <f>BK98</f>
        <v>0</v>
      </c>
      <c r="K98" s="171"/>
      <c r="L98" s="176"/>
      <c r="M98" s="177"/>
      <c r="N98" s="178"/>
      <c r="O98" s="178"/>
      <c r="P98" s="179">
        <f>P99+P360+P442+P499+P541+P647+P663+P812+P843</f>
        <v>0</v>
      </c>
      <c r="Q98" s="178"/>
      <c r="R98" s="179">
        <f>R99+R360+R442+R499+R541+R647+R663+R812+R843</f>
        <v>604.48976477999986</v>
      </c>
      <c r="S98" s="178"/>
      <c r="T98" s="180">
        <f>T99+T360+T442+T499+T541+T647+T663+T812+T843</f>
        <v>336.15218040000008</v>
      </c>
      <c r="AR98" s="181" t="s">
        <v>79</v>
      </c>
      <c r="AT98" s="182" t="s">
        <v>71</v>
      </c>
      <c r="AU98" s="182" t="s">
        <v>72</v>
      </c>
      <c r="AY98" s="181" t="s">
        <v>525</v>
      </c>
      <c r="BK98" s="183">
        <f>BK99+BK360+BK442+BK499+BK541+BK647+BK663+BK812+BK843</f>
        <v>0</v>
      </c>
    </row>
    <row r="99" spans="1:65" s="12" customFormat="1" ht="22.9" customHeight="1">
      <c r="B99" s="170"/>
      <c r="C99" s="171"/>
      <c r="D99" s="172" t="s">
        <v>71</v>
      </c>
      <c r="E99" s="184" t="s">
        <v>79</v>
      </c>
      <c r="F99" s="184" t="s">
        <v>529</v>
      </c>
      <c r="G99" s="171"/>
      <c r="H99" s="171"/>
      <c r="I99" s="174"/>
      <c r="J99" s="185">
        <f>BK99</f>
        <v>0</v>
      </c>
      <c r="K99" s="171"/>
      <c r="L99" s="176"/>
      <c r="M99" s="177"/>
      <c r="N99" s="178"/>
      <c r="O99" s="178"/>
      <c r="P99" s="179">
        <f>SUM(P100:P359)</f>
        <v>0</v>
      </c>
      <c r="Q99" s="178"/>
      <c r="R99" s="179">
        <f>SUM(R100:R359)</f>
        <v>76.468513250000015</v>
      </c>
      <c r="S99" s="178"/>
      <c r="T99" s="180">
        <f>SUM(T100:T359)</f>
        <v>313.60201500000005</v>
      </c>
      <c r="AR99" s="181" t="s">
        <v>79</v>
      </c>
      <c r="AT99" s="182" t="s">
        <v>71</v>
      </c>
      <c r="AU99" s="182" t="s">
        <v>79</v>
      </c>
      <c r="AY99" s="181" t="s">
        <v>525</v>
      </c>
      <c r="BK99" s="183">
        <f>SUM(BK100:BK359)</f>
        <v>0</v>
      </c>
    </row>
    <row r="100" spans="1:65" s="2" customFormat="1" ht="33" customHeight="1">
      <c r="A100" s="38"/>
      <c r="B100" s="39"/>
      <c r="C100" s="186" t="s">
        <v>79</v>
      </c>
      <c r="D100" s="186" t="s">
        <v>533</v>
      </c>
      <c r="E100" s="187" t="s">
        <v>7556</v>
      </c>
      <c r="F100" s="188" t="s">
        <v>7557</v>
      </c>
      <c r="G100" s="189" t="s">
        <v>651</v>
      </c>
      <c r="H100" s="190">
        <v>7</v>
      </c>
      <c r="I100" s="191"/>
      <c r="J100" s="192">
        <f>ROUND(I100*H100,2)</f>
        <v>0</v>
      </c>
      <c r="K100" s="188" t="s">
        <v>536</v>
      </c>
      <c r="L100" s="43"/>
      <c r="M100" s="193" t="s">
        <v>19</v>
      </c>
      <c r="N100" s="194" t="s">
        <v>43</v>
      </c>
      <c r="O100" s="68"/>
      <c r="P100" s="195">
        <f>O100*H100</f>
        <v>0</v>
      </c>
      <c r="Q100" s="195">
        <v>0</v>
      </c>
      <c r="R100" s="195">
        <f>Q100*H100</f>
        <v>0</v>
      </c>
      <c r="S100" s="195">
        <v>0</v>
      </c>
      <c r="T100" s="196">
        <f>S100*H100</f>
        <v>0</v>
      </c>
      <c r="U100" s="38"/>
      <c r="V100" s="38"/>
      <c r="W100" s="38"/>
      <c r="X100" s="38"/>
      <c r="Y100" s="38"/>
      <c r="Z100" s="38"/>
      <c r="AA100" s="38"/>
      <c r="AB100" s="38"/>
      <c r="AC100" s="38"/>
      <c r="AD100" s="38"/>
      <c r="AE100" s="38"/>
      <c r="AR100" s="197" t="s">
        <v>537</v>
      </c>
      <c r="AT100" s="197" t="s">
        <v>533</v>
      </c>
      <c r="AU100" s="197" t="s">
        <v>85</v>
      </c>
      <c r="AY100" s="21" t="s">
        <v>525</v>
      </c>
      <c r="BE100" s="198">
        <f>IF(N100="základní",J100,0)</f>
        <v>0</v>
      </c>
      <c r="BF100" s="198">
        <f>IF(N100="snížená",J100,0)</f>
        <v>0</v>
      </c>
      <c r="BG100" s="198">
        <f>IF(N100="zákl. přenesená",J100,0)</f>
        <v>0</v>
      </c>
      <c r="BH100" s="198">
        <f>IF(N100="sníž. přenesená",J100,0)</f>
        <v>0</v>
      </c>
      <c r="BI100" s="198">
        <f>IF(N100="nulová",J100,0)</f>
        <v>0</v>
      </c>
      <c r="BJ100" s="21" t="s">
        <v>79</v>
      </c>
      <c r="BK100" s="198">
        <f>ROUND(I100*H100,2)</f>
        <v>0</v>
      </c>
      <c r="BL100" s="21" t="s">
        <v>537</v>
      </c>
      <c r="BM100" s="197" t="s">
        <v>7558</v>
      </c>
    </row>
    <row r="101" spans="1:65" s="2" customFormat="1" ht="11.25">
      <c r="A101" s="38"/>
      <c r="B101" s="39"/>
      <c r="C101" s="40"/>
      <c r="D101" s="199" t="s">
        <v>542</v>
      </c>
      <c r="E101" s="40"/>
      <c r="F101" s="200" t="s">
        <v>7559</v>
      </c>
      <c r="G101" s="40"/>
      <c r="H101" s="40"/>
      <c r="I101" s="201"/>
      <c r="J101" s="40"/>
      <c r="K101" s="40"/>
      <c r="L101" s="43"/>
      <c r="M101" s="202"/>
      <c r="N101" s="203"/>
      <c r="O101" s="68"/>
      <c r="P101" s="68"/>
      <c r="Q101" s="68"/>
      <c r="R101" s="68"/>
      <c r="S101" s="68"/>
      <c r="T101" s="69"/>
      <c r="U101" s="38"/>
      <c r="V101" s="38"/>
      <c r="W101" s="38"/>
      <c r="X101" s="38"/>
      <c r="Y101" s="38"/>
      <c r="Z101" s="38"/>
      <c r="AA101" s="38"/>
      <c r="AB101" s="38"/>
      <c r="AC101" s="38"/>
      <c r="AD101" s="38"/>
      <c r="AE101" s="38"/>
      <c r="AT101" s="21" t="s">
        <v>542</v>
      </c>
      <c r="AU101" s="21" t="s">
        <v>85</v>
      </c>
    </row>
    <row r="102" spans="1:65" s="15" customFormat="1" ht="11.25">
      <c r="B102" s="227"/>
      <c r="C102" s="228"/>
      <c r="D102" s="206" t="s">
        <v>546</v>
      </c>
      <c r="E102" s="229" t="s">
        <v>19</v>
      </c>
      <c r="F102" s="230" t="s">
        <v>7560</v>
      </c>
      <c r="G102" s="228"/>
      <c r="H102" s="229" t="s">
        <v>19</v>
      </c>
      <c r="I102" s="231"/>
      <c r="J102" s="228"/>
      <c r="K102" s="228"/>
      <c r="L102" s="232"/>
      <c r="M102" s="233"/>
      <c r="N102" s="234"/>
      <c r="O102" s="234"/>
      <c r="P102" s="234"/>
      <c r="Q102" s="234"/>
      <c r="R102" s="234"/>
      <c r="S102" s="234"/>
      <c r="T102" s="235"/>
      <c r="AT102" s="236" t="s">
        <v>546</v>
      </c>
      <c r="AU102" s="236" t="s">
        <v>85</v>
      </c>
      <c r="AV102" s="15" t="s">
        <v>79</v>
      </c>
      <c r="AW102" s="15" t="s">
        <v>33</v>
      </c>
      <c r="AX102" s="15" t="s">
        <v>72</v>
      </c>
      <c r="AY102" s="236" t="s">
        <v>525</v>
      </c>
    </row>
    <row r="103" spans="1:65" s="13" customFormat="1" ht="11.25">
      <c r="B103" s="204"/>
      <c r="C103" s="205"/>
      <c r="D103" s="206" t="s">
        <v>546</v>
      </c>
      <c r="E103" s="207" t="s">
        <v>19</v>
      </c>
      <c r="F103" s="208" t="s">
        <v>85</v>
      </c>
      <c r="G103" s="205"/>
      <c r="H103" s="209">
        <v>2</v>
      </c>
      <c r="I103" s="210"/>
      <c r="J103" s="205"/>
      <c r="K103" s="205"/>
      <c r="L103" s="211"/>
      <c r="M103" s="212"/>
      <c r="N103" s="213"/>
      <c r="O103" s="213"/>
      <c r="P103" s="213"/>
      <c r="Q103" s="213"/>
      <c r="R103" s="213"/>
      <c r="S103" s="213"/>
      <c r="T103" s="214"/>
      <c r="AT103" s="215" t="s">
        <v>546</v>
      </c>
      <c r="AU103" s="215" t="s">
        <v>85</v>
      </c>
      <c r="AV103" s="13" t="s">
        <v>85</v>
      </c>
      <c r="AW103" s="13" t="s">
        <v>33</v>
      </c>
      <c r="AX103" s="13" t="s">
        <v>72</v>
      </c>
      <c r="AY103" s="215" t="s">
        <v>525</v>
      </c>
    </row>
    <row r="104" spans="1:65" s="15" customFormat="1" ht="11.25">
      <c r="B104" s="227"/>
      <c r="C104" s="228"/>
      <c r="D104" s="206" t="s">
        <v>546</v>
      </c>
      <c r="E104" s="229" t="s">
        <v>19</v>
      </c>
      <c r="F104" s="230" t="s">
        <v>7561</v>
      </c>
      <c r="G104" s="228"/>
      <c r="H104" s="229" t="s">
        <v>19</v>
      </c>
      <c r="I104" s="231"/>
      <c r="J104" s="228"/>
      <c r="K104" s="228"/>
      <c r="L104" s="232"/>
      <c r="M104" s="233"/>
      <c r="N104" s="234"/>
      <c r="O104" s="234"/>
      <c r="P104" s="234"/>
      <c r="Q104" s="234"/>
      <c r="R104" s="234"/>
      <c r="S104" s="234"/>
      <c r="T104" s="235"/>
      <c r="AT104" s="236" t="s">
        <v>546</v>
      </c>
      <c r="AU104" s="236" t="s">
        <v>85</v>
      </c>
      <c r="AV104" s="15" t="s">
        <v>79</v>
      </c>
      <c r="AW104" s="15" t="s">
        <v>33</v>
      </c>
      <c r="AX104" s="15" t="s">
        <v>72</v>
      </c>
      <c r="AY104" s="236" t="s">
        <v>525</v>
      </c>
    </row>
    <row r="105" spans="1:65" s="13" customFormat="1" ht="11.25">
      <c r="B105" s="204"/>
      <c r="C105" s="205"/>
      <c r="D105" s="206" t="s">
        <v>546</v>
      </c>
      <c r="E105" s="207" t="s">
        <v>19</v>
      </c>
      <c r="F105" s="208" t="s">
        <v>7562</v>
      </c>
      <c r="G105" s="205"/>
      <c r="H105" s="209">
        <v>5</v>
      </c>
      <c r="I105" s="210"/>
      <c r="J105" s="205"/>
      <c r="K105" s="205"/>
      <c r="L105" s="211"/>
      <c r="M105" s="212"/>
      <c r="N105" s="213"/>
      <c r="O105" s="213"/>
      <c r="P105" s="213"/>
      <c r="Q105" s="213"/>
      <c r="R105" s="213"/>
      <c r="S105" s="213"/>
      <c r="T105" s="214"/>
      <c r="AT105" s="215" t="s">
        <v>546</v>
      </c>
      <c r="AU105" s="215" t="s">
        <v>85</v>
      </c>
      <c r="AV105" s="13" t="s">
        <v>85</v>
      </c>
      <c r="AW105" s="13" t="s">
        <v>33</v>
      </c>
      <c r="AX105" s="13" t="s">
        <v>72</v>
      </c>
      <c r="AY105" s="215" t="s">
        <v>525</v>
      </c>
    </row>
    <row r="106" spans="1:65" s="14" customFormat="1" ht="11.25">
      <c r="B106" s="216"/>
      <c r="C106" s="217"/>
      <c r="D106" s="206" t="s">
        <v>546</v>
      </c>
      <c r="E106" s="218" t="s">
        <v>7499</v>
      </c>
      <c r="F106" s="219" t="s">
        <v>552</v>
      </c>
      <c r="G106" s="217"/>
      <c r="H106" s="220">
        <v>7</v>
      </c>
      <c r="I106" s="221"/>
      <c r="J106" s="217"/>
      <c r="K106" s="217"/>
      <c r="L106" s="222"/>
      <c r="M106" s="223"/>
      <c r="N106" s="224"/>
      <c r="O106" s="224"/>
      <c r="P106" s="224"/>
      <c r="Q106" s="224"/>
      <c r="R106" s="224"/>
      <c r="S106" s="224"/>
      <c r="T106" s="225"/>
      <c r="AT106" s="226" t="s">
        <v>546</v>
      </c>
      <c r="AU106" s="226" t="s">
        <v>85</v>
      </c>
      <c r="AV106" s="14" t="s">
        <v>537</v>
      </c>
      <c r="AW106" s="14" t="s">
        <v>33</v>
      </c>
      <c r="AX106" s="14" t="s">
        <v>79</v>
      </c>
      <c r="AY106" s="226" t="s">
        <v>525</v>
      </c>
    </row>
    <row r="107" spans="1:65" s="2" customFormat="1" ht="33" customHeight="1">
      <c r="A107" s="38"/>
      <c r="B107" s="39"/>
      <c r="C107" s="186" t="s">
        <v>85</v>
      </c>
      <c r="D107" s="186" t="s">
        <v>533</v>
      </c>
      <c r="E107" s="187" t="s">
        <v>7563</v>
      </c>
      <c r="F107" s="188" t="s">
        <v>7564</v>
      </c>
      <c r="G107" s="189" t="s">
        <v>651</v>
      </c>
      <c r="H107" s="190">
        <v>8</v>
      </c>
      <c r="I107" s="191"/>
      <c r="J107" s="192">
        <f>ROUND(I107*H107,2)</f>
        <v>0</v>
      </c>
      <c r="K107" s="188" t="s">
        <v>536</v>
      </c>
      <c r="L107" s="43"/>
      <c r="M107" s="193" t="s">
        <v>19</v>
      </c>
      <c r="N107" s="194" t="s">
        <v>43</v>
      </c>
      <c r="O107" s="68"/>
      <c r="P107" s="195">
        <f>O107*H107</f>
        <v>0</v>
      </c>
      <c r="Q107" s="195">
        <v>0</v>
      </c>
      <c r="R107" s="195">
        <f>Q107*H107</f>
        <v>0</v>
      </c>
      <c r="S107" s="195">
        <v>0</v>
      </c>
      <c r="T107" s="196">
        <f>S107*H107</f>
        <v>0</v>
      </c>
      <c r="U107" s="38"/>
      <c r="V107" s="38"/>
      <c r="W107" s="38"/>
      <c r="X107" s="38"/>
      <c r="Y107" s="38"/>
      <c r="Z107" s="38"/>
      <c r="AA107" s="38"/>
      <c r="AB107" s="38"/>
      <c r="AC107" s="38"/>
      <c r="AD107" s="38"/>
      <c r="AE107" s="38"/>
      <c r="AR107" s="197" t="s">
        <v>537</v>
      </c>
      <c r="AT107" s="197" t="s">
        <v>533</v>
      </c>
      <c r="AU107" s="197" t="s">
        <v>85</v>
      </c>
      <c r="AY107" s="21" t="s">
        <v>525</v>
      </c>
      <c r="BE107" s="198">
        <f>IF(N107="základní",J107,0)</f>
        <v>0</v>
      </c>
      <c r="BF107" s="198">
        <f>IF(N107="snížená",J107,0)</f>
        <v>0</v>
      </c>
      <c r="BG107" s="198">
        <f>IF(N107="zákl. přenesená",J107,0)</f>
        <v>0</v>
      </c>
      <c r="BH107" s="198">
        <f>IF(N107="sníž. přenesená",J107,0)</f>
        <v>0</v>
      </c>
      <c r="BI107" s="198">
        <f>IF(N107="nulová",J107,0)</f>
        <v>0</v>
      </c>
      <c r="BJ107" s="21" t="s">
        <v>79</v>
      </c>
      <c r="BK107" s="198">
        <f>ROUND(I107*H107,2)</f>
        <v>0</v>
      </c>
      <c r="BL107" s="21" t="s">
        <v>537</v>
      </c>
      <c r="BM107" s="197" t="s">
        <v>7565</v>
      </c>
    </row>
    <row r="108" spans="1:65" s="2" customFormat="1" ht="11.25">
      <c r="A108" s="38"/>
      <c r="B108" s="39"/>
      <c r="C108" s="40"/>
      <c r="D108" s="199" t="s">
        <v>542</v>
      </c>
      <c r="E108" s="40"/>
      <c r="F108" s="200" t="s">
        <v>7566</v>
      </c>
      <c r="G108" s="40"/>
      <c r="H108" s="40"/>
      <c r="I108" s="201"/>
      <c r="J108" s="40"/>
      <c r="K108" s="40"/>
      <c r="L108" s="43"/>
      <c r="M108" s="202"/>
      <c r="N108" s="203"/>
      <c r="O108" s="68"/>
      <c r="P108" s="68"/>
      <c r="Q108" s="68"/>
      <c r="R108" s="68"/>
      <c r="S108" s="68"/>
      <c r="T108" s="69"/>
      <c r="U108" s="38"/>
      <c r="V108" s="38"/>
      <c r="W108" s="38"/>
      <c r="X108" s="38"/>
      <c r="Y108" s="38"/>
      <c r="Z108" s="38"/>
      <c r="AA108" s="38"/>
      <c r="AB108" s="38"/>
      <c r="AC108" s="38"/>
      <c r="AD108" s="38"/>
      <c r="AE108" s="38"/>
      <c r="AT108" s="21" t="s">
        <v>542</v>
      </c>
      <c r="AU108" s="21" t="s">
        <v>85</v>
      </c>
    </row>
    <row r="109" spans="1:65" s="15" customFormat="1" ht="11.25">
      <c r="B109" s="227"/>
      <c r="C109" s="228"/>
      <c r="D109" s="206" t="s">
        <v>546</v>
      </c>
      <c r="E109" s="229" t="s">
        <v>19</v>
      </c>
      <c r="F109" s="230" t="s">
        <v>7567</v>
      </c>
      <c r="G109" s="228"/>
      <c r="H109" s="229" t="s">
        <v>19</v>
      </c>
      <c r="I109" s="231"/>
      <c r="J109" s="228"/>
      <c r="K109" s="228"/>
      <c r="L109" s="232"/>
      <c r="M109" s="233"/>
      <c r="N109" s="234"/>
      <c r="O109" s="234"/>
      <c r="P109" s="234"/>
      <c r="Q109" s="234"/>
      <c r="R109" s="234"/>
      <c r="S109" s="234"/>
      <c r="T109" s="235"/>
      <c r="AT109" s="236" t="s">
        <v>546</v>
      </c>
      <c r="AU109" s="236" t="s">
        <v>85</v>
      </c>
      <c r="AV109" s="15" t="s">
        <v>79</v>
      </c>
      <c r="AW109" s="15" t="s">
        <v>33</v>
      </c>
      <c r="AX109" s="15" t="s">
        <v>72</v>
      </c>
      <c r="AY109" s="236" t="s">
        <v>525</v>
      </c>
    </row>
    <row r="110" spans="1:65" s="13" customFormat="1" ht="11.25">
      <c r="B110" s="204"/>
      <c r="C110" s="205"/>
      <c r="D110" s="206" t="s">
        <v>546</v>
      </c>
      <c r="E110" s="207" t="s">
        <v>19</v>
      </c>
      <c r="F110" s="208" t="s">
        <v>79</v>
      </c>
      <c r="G110" s="205"/>
      <c r="H110" s="209">
        <v>1</v>
      </c>
      <c r="I110" s="210"/>
      <c r="J110" s="205"/>
      <c r="K110" s="205"/>
      <c r="L110" s="211"/>
      <c r="M110" s="212"/>
      <c r="N110" s="213"/>
      <c r="O110" s="213"/>
      <c r="P110" s="213"/>
      <c r="Q110" s="213"/>
      <c r="R110" s="213"/>
      <c r="S110" s="213"/>
      <c r="T110" s="214"/>
      <c r="AT110" s="215" t="s">
        <v>546</v>
      </c>
      <c r="AU110" s="215" t="s">
        <v>85</v>
      </c>
      <c r="AV110" s="13" t="s">
        <v>85</v>
      </c>
      <c r="AW110" s="13" t="s">
        <v>33</v>
      </c>
      <c r="AX110" s="13" t="s">
        <v>72</v>
      </c>
      <c r="AY110" s="215" t="s">
        <v>525</v>
      </c>
    </row>
    <row r="111" spans="1:65" s="15" customFormat="1" ht="11.25">
      <c r="B111" s="227"/>
      <c r="C111" s="228"/>
      <c r="D111" s="206" t="s">
        <v>546</v>
      </c>
      <c r="E111" s="229" t="s">
        <v>19</v>
      </c>
      <c r="F111" s="230" t="s">
        <v>7568</v>
      </c>
      <c r="G111" s="228"/>
      <c r="H111" s="229" t="s">
        <v>19</v>
      </c>
      <c r="I111" s="231"/>
      <c r="J111" s="228"/>
      <c r="K111" s="228"/>
      <c r="L111" s="232"/>
      <c r="M111" s="233"/>
      <c r="N111" s="234"/>
      <c r="O111" s="234"/>
      <c r="P111" s="234"/>
      <c r="Q111" s="234"/>
      <c r="R111" s="234"/>
      <c r="S111" s="234"/>
      <c r="T111" s="235"/>
      <c r="AT111" s="236" t="s">
        <v>546</v>
      </c>
      <c r="AU111" s="236" t="s">
        <v>85</v>
      </c>
      <c r="AV111" s="15" t="s">
        <v>79</v>
      </c>
      <c r="AW111" s="15" t="s">
        <v>33</v>
      </c>
      <c r="AX111" s="15" t="s">
        <v>72</v>
      </c>
      <c r="AY111" s="236" t="s">
        <v>525</v>
      </c>
    </row>
    <row r="112" spans="1:65" s="13" customFormat="1" ht="11.25">
      <c r="B112" s="204"/>
      <c r="C112" s="205"/>
      <c r="D112" s="206" t="s">
        <v>546</v>
      </c>
      <c r="E112" s="207" t="s">
        <v>19</v>
      </c>
      <c r="F112" s="208" t="s">
        <v>645</v>
      </c>
      <c r="G112" s="205"/>
      <c r="H112" s="209">
        <v>6</v>
      </c>
      <c r="I112" s="210"/>
      <c r="J112" s="205"/>
      <c r="K112" s="205"/>
      <c r="L112" s="211"/>
      <c r="M112" s="212"/>
      <c r="N112" s="213"/>
      <c r="O112" s="213"/>
      <c r="P112" s="213"/>
      <c r="Q112" s="213"/>
      <c r="R112" s="213"/>
      <c r="S112" s="213"/>
      <c r="T112" s="214"/>
      <c r="AT112" s="215" t="s">
        <v>546</v>
      </c>
      <c r="AU112" s="215" t="s">
        <v>85</v>
      </c>
      <c r="AV112" s="13" t="s">
        <v>85</v>
      </c>
      <c r="AW112" s="13" t="s">
        <v>33</v>
      </c>
      <c r="AX112" s="13" t="s">
        <v>72</v>
      </c>
      <c r="AY112" s="215" t="s">
        <v>525</v>
      </c>
    </row>
    <row r="113" spans="1:65" s="15" customFormat="1" ht="11.25">
      <c r="B113" s="227"/>
      <c r="C113" s="228"/>
      <c r="D113" s="206" t="s">
        <v>546</v>
      </c>
      <c r="E113" s="229" t="s">
        <v>19</v>
      </c>
      <c r="F113" s="230" t="s">
        <v>7569</v>
      </c>
      <c r="G113" s="228"/>
      <c r="H113" s="229" t="s">
        <v>19</v>
      </c>
      <c r="I113" s="231"/>
      <c r="J113" s="228"/>
      <c r="K113" s="228"/>
      <c r="L113" s="232"/>
      <c r="M113" s="233"/>
      <c r="N113" s="234"/>
      <c r="O113" s="234"/>
      <c r="P113" s="234"/>
      <c r="Q113" s="234"/>
      <c r="R113" s="234"/>
      <c r="S113" s="234"/>
      <c r="T113" s="235"/>
      <c r="AT113" s="236" t="s">
        <v>546</v>
      </c>
      <c r="AU113" s="236" t="s">
        <v>85</v>
      </c>
      <c r="AV113" s="15" t="s">
        <v>79</v>
      </c>
      <c r="AW113" s="15" t="s">
        <v>33</v>
      </c>
      <c r="AX113" s="15" t="s">
        <v>72</v>
      </c>
      <c r="AY113" s="236" t="s">
        <v>525</v>
      </c>
    </row>
    <row r="114" spans="1:65" s="13" customFormat="1" ht="11.25">
      <c r="B114" s="204"/>
      <c r="C114" s="205"/>
      <c r="D114" s="206" t="s">
        <v>546</v>
      </c>
      <c r="E114" s="207" t="s">
        <v>19</v>
      </c>
      <c r="F114" s="208" t="s">
        <v>79</v>
      </c>
      <c r="G114" s="205"/>
      <c r="H114" s="209">
        <v>1</v>
      </c>
      <c r="I114" s="210"/>
      <c r="J114" s="205"/>
      <c r="K114" s="205"/>
      <c r="L114" s="211"/>
      <c r="M114" s="212"/>
      <c r="N114" s="213"/>
      <c r="O114" s="213"/>
      <c r="P114" s="213"/>
      <c r="Q114" s="213"/>
      <c r="R114" s="213"/>
      <c r="S114" s="213"/>
      <c r="T114" s="214"/>
      <c r="AT114" s="215" t="s">
        <v>546</v>
      </c>
      <c r="AU114" s="215" t="s">
        <v>85</v>
      </c>
      <c r="AV114" s="13" t="s">
        <v>85</v>
      </c>
      <c r="AW114" s="13" t="s">
        <v>33</v>
      </c>
      <c r="AX114" s="13" t="s">
        <v>72</v>
      </c>
      <c r="AY114" s="215" t="s">
        <v>525</v>
      </c>
    </row>
    <row r="115" spans="1:65" s="14" customFormat="1" ht="11.25">
      <c r="B115" s="216"/>
      <c r="C115" s="217"/>
      <c r="D115" s="206" t="s">
        <v>546</v>
      </c>
      <c r="E115" s="218" t="s">
        <v>7497</v>
      </c>
      <c r="F115" s="219" t="s">
        <v>552</v>
      </c>
      <c r="G115" s="217"/>
      <c r="H115" s="220">
        <v>8</v>
      </c>
      <c r="I115" s="221"/>
      <c r="J115" s="217"/>
      <c r="K115" s="217"/>
      <c r="L115" s="222"/>
      <c r="M115" s="223"/>
      <c r="N115" s="224"/>
      <c r="O115" s="224"/>
      <c r="P115" s="224"/>
      <c r="Q115" s="224"/>
      <c r="R115" s="224"/>
      <c r="S115" s="224"/>
      <c r="T115" s="225"/>
      <c r="AT115" s="226" t="s">
        <v>546</v>
      </c>
      <c r="AU115" s="226" t="s">
        <v>85</v>
      </c>
      <c r="AV115" s="14" t="s">
        <v>537</v>
      </c>
      <c r="AW115" s="14" t="s">
        <v>33</v>
      </c>
      <c r="AX115" s="14" t="s">
        <v>79</v>
      </c>
      <c r="AY115" s="226" t="s">
        <v>525</v>
      </c>
    </row>
    <row r="116" spans="1:65" s="2" customFormat="1" ht="33" customHeight="1">
      <c r="A116" s="38"/>
      <c r="B116" s="39"/>
      <c r="C116" s="186" t="s">
        <v>573</v>
      </c>
      <c r="D116" s="186" t="s">
        <v>533</v>
      </c>
      <c r="E116" s="187" t="s">
        <v>7570</v>
      </c>
      <c r="F116" s="188" t="s">
        <v>7571</v>
      </c>
      <c r="G116" s="189" t="s">
        <v>651</v>
      </c>
      <c r="H116" s="190">
        <v>1</v>
      </c>
      <c r="I116" s="191"/>
      <c r="J116" s="192">
        <f>ROUND(I116*H116,2)</f>
        <v>0</v>
      </c>
      <c r="K116" s="188" t="s">
        <v>536</v>
      </c>
      <c r="L116" s="43"/>
      <c r="M116" s="193" t="s">
        <v>19</v>
      </c>
      <c r="N116" s="194" t="s">
        <v>43</v>
      </c>
      <c r="O116" s="68"/>
      <c r="P116" s="195">
        <f>O116*H116</f>
        <v>0</v>
      </c>
      <c r="Q116" s="195">
        <v>0</v>
      </c>
      <c r="R116" s="195">
        <f>Q116*H116</f>
        <v>0</v>
      </c>
      <c r="S116" s="195">
        <v>0</v>
      </c>
      <c r="T116" s="196">
        <f>S116*H116</f>
        <v>0</v>
      </c>
      <c r="U116" s="38"/>
      <c r="V116" s="38"/>
      <c r="W116" s="38"/>
      <c r="X116" s="38"/>
      <c r="Y116" s="38"/>
      <c r="Z116" s="38"/>
      <c r="AA116" s="38"/>
      <c r="AB116" s="38"/>
      <c r="AC116" s="38"/>
      <c r="AD116" s="38"/>
      <c r="AE116" s="38"/>
      <c r="AR116" s="197" t="s">
        <v>537</v>
      </c>
      <c r="AT116" s="197" t="s">
        <v>533</v>
      </c>
      <c r="AU116" s="197" t="s">
        <v>85</v>
      </c>
      <c r="AY116" s="21" t="s">
        <v>525</v>
      </c>
      <c r="BE116" s="198">
        <f>IF(N116="základní",J116,0)</f>
        <v>0</v>
      </c>
      <c r="BF116" s="198">
        <f>IF(N116="snížená",J116,0)</f>
        <v>0</v>
      </c>
      <c r="BG116" s="198">
        <f>IF(N116="zákl. přenesená",J116,0)</f>
        <v>0</v>
      </c>
      <c r="BH116" s="198">
        <f>IF(N116="sníž. přenesená",J116,0)</f>
        <v>0</v>
      </c>
      <c r="BI116" s="198">
        <f>IF(N116="nulová",J116,0)</f>
        <v>0</v>
      </c>
      <c r="BJ116" s="21" t="s">
        <v>79</v>
      </c>
      <c r="BK116" s="198">
        <f>ROUND(I116*H116,2)</f>
        <v>0</v>
      </c>
      <c r="BL116" s="21" t="s">
        <v>537</v>
      </c>
      <c r="BM116" s="197" t="s">
        <v>7572</v>
      </c>
    </row>
    <row r="117" spans="1:65" s="2" customFormat="1" ht="11.25">
      <c r="A117" s="38"/>
      <c r="B117" s="39"/>
      <c r="C117" s="40"/>
      <c r="D117" s="199" t="s">
        <v>542</v>
      </c>
      <c r="E117" s="40"/>
      <c r="F117" s="200" t="s">
        <v>7573</v>
      </c>
      <c r="G117" s="40"/>
      <c r="H117" s="40"/>
      <c r="I117" s="201"/>
      <c r="J117" s="40"/>
      <c r="K117" s="40"/>
      <c r="L117" s="43"/>
      <c r="M117" s="202"/>
      <c r="N117" s="203"/>
      <c r="O117" s="68"/>
      <c r="P117" s="68"/>
      <c r="Q117" s="68"/>
      <c r="R117" s="68"/>
      <c r="S117" s="68"/>
      <c r="T117" s="69"/>
      <c r="U117" s="38"/>
      <c r="V117" s="38"/>
      <c r="W117" s="38"/>
      <c r="X117" s="38"/>
      <c r="Y117" s="38"/>
      <c r="Z117" s="38"/>
      <c r="AA117" s="38"/>
      <c r="AB117" s="38"/>
      <c r="AC117" s="38"/>
      <c r="AD117" s="38"/>
      <c r="AE117" s="38"/>
      <c r="AT117" s="21" t="s">
        <v>542</v>
      </c>
      <c r="AU117" s="21" t="s">
        <v>85</v>
      </c>
    </row>
    <row r="118" spans="1:65" s="15" customFormat="1" ht="11.25">
      <c r="B118" s="227"/>
      <c r="C118" s="228"/>
      <c r="D118" s="206" t="s">
        <v>546</v>
      </c>
      <c r="E118" s="229" t="s">
        <v>19</v>
      </c>
      <c r="F118" s="230" t="s">
        <v>7574</v>
      </c>
      <c r="G118" s="228"/>
      <c r="H118" s="229" t="s">
        <v>19</v>
      </c>
      <c r="I118" s="231"/>
      <c r="J118" s="228"/>
      <c r="K118" s="228"/>
      <c r="L118" s="232"/>
      <c r="M118" s="233"/>
      <c r="N118" s="234"/>
      <c r="O118" s="234"/>
      <c r="P118" s="234"/>
      <c r="Q118" s="234"/>
      <c r="R118" s="234"/>
      <c r="S118" s="234"/>
      <c r="T118" s="235"/>
      <c r="AT118" s="236" t="s">
        <v>546</v>
      </c>
      <c r="AU118" s="236" t="s">
        <v>85</v>
      </c>
      <c r="AV118" s="15" t="s">
        <v>79</v>
      </c>
      <c r="AW118" s="15" t="s">
        <v>33</v>
      </c>
      <c r="AX118" s="15" t="s">
        <v>72</v>
      </c>
      <c r="AY118" s="236" t="s">
        <v>525</v>
      </c>
    </row>
    <row r="119" spans="1:65" s="13" customFormat="1" ht="11.25">
      <c r="B119" s="204"/>
      <c r="C119" s="205"/>
      <c r="D119" s="206" t="s">
        <v>546</v>
      </c>
      <c r="E119" s="207" t="s">
        <v>19</v>
      </c>
      <c r="F119" s="208" t="s">
        <v>79</v>
      </c>
      <c r="G119" s="205"/>
      <c r="H119" s="209">
        <v>1</v>
      </c>
      <c r="I119" s="210"/>
      <c r="J119" s="205"/>
      <c r="K119" s="205"/>
      <c r="L119" s="211"/>
      <c r="M119" s="212"/>
      <c r="N119" s="213"/>
      <c r="O119" s="213"/>
      <c r="P119" s="213"/>
      <c r="Q119" s="213"/>
      <c r="R119" s="213"/>
      <c r="S119" s="213"/>
      <c r="T119" s="214"/>
      <c r="AT119" s="215" t="s">
        <v>546</v>
      </c>
      <c r="AU119" s="215" t="s">
        <v>85</v>
      </c>
      <c r="AV119" s="13" t="s">
        <v>85</v>
      </c>
      <c r="AW119" s="13" t="s">
        <v>33</v>
      </c>
      <c r="AX119" s="13" t="s">
        <v>72</v>
      </c>
      <c r="AY119" s="215" t="s">
        <v>525</v>
      </c>
    </row>
    <row r="120" spans="1:65" s="14" customFormat="1" ht="11.25">
      <c r="B120" s="216"/>
      <c r="C120" s="217"/>
      <c r="D120" s="206" t="s">
        <v>546</v>
      </c>
      <c r="E120" s="218" t="s">
        <v>7501</v>
      </c>
      <c r="F120" s="219" t="s">
        <v>552</v>
      </c>
      <c r="G120" s="217"/>
      <c r="H120" s="220">
        <v>1</v>
      </c>
      <c r="I120" s="221"/>
      <c r="J120" s="217"/>
      <c r="K120" s="217"/>
      <c r="L120" s="222"/>
      <c r="M120" s="223"/>
      <c r="N120" s="224"/>
      <c r="O120" s="224"/>
      <c r="P120" s="224"/>
      <c r="Q120" s="224"/>
      <c r="R120" s="224"/>
      <c r="S120" s="224"/>
      <c r="T120" s="225"/>
      <c r="AT120" s="226" t="s">
        <v>546</v>
      </c>
      <c r="AU120" s="226" t="s">
        <v>85</v>
      </c>
      <c r="AV120" s="14" t="s">
        <v>537</v>
      </c>
      <c r="AW120" s="14" t="s">
        <v>33</v>
      </c>
      <c r="AX120" s="14" t="s">
        <v>79</v>
      </c>
      <c r="AY120" s="226" t="s">
        <v>525</v>
      </c>
    </row>
    <row r="121" spans="1:65" s="2" customFormat="1" ht="24.2" customHeight="1">
      <c r="A121" s="38"/>
      <c r="B121" s="39"/>
      <c r="C121" s="186" t="s">
        <v>537</v>
      </c>
      <c r="D121" s="186" t="s">
        <v>533</v>
      </c>
      <c r="E121" s="187" t="s">
        <v>7575</v>
      </c>
      <c r="F121" s="188" t="s">
        <v>7576</v>
      </c>
      <c r="G121" s="189" t="s">
        <v>651</v>
      </c>
      <c r="H121" s="190">
        <v>7</v>
      </c>
      <c r="I121" s="191"/>
      <c r="J121" s="192">
        <f>ROUND(I121*H121,2)</f>
        <v>0</v>
      </c>
      <c r="K121" s="188" t="s">
        <v>536</v>
      </c>
      <c r="L121" s="43"/>
      <c r="M121" s="193" t="s">
        <v>19</v>
      </c>
      <c r="N121" s="194" t="s">
        <v>43</v>
      </c>
      <c r="O121" s="68"/>
      <c r="P121" s="195">
        <f>O121*H121</f>
        <v>0</v>
      </c>
      <c r="Q121" s="195">
        <v>0</v>
      </c>
      <c r="R121" s="195">
        <f>Q121*H121</f>
        <v>0</v>
      </c>
      <c r="S121" s="195">
        <v>0</v>
      </c>
      <c r="T121" s="196">
        <f>S121*H121</f>
        <v>0</v>
      </c>
      <c r="U121" s="38"/>
      <c r="V121" s="38"/>
      <c r="W121" s="38"/>
      <c r="X121" s="38"/>
      <c r="Y121" s="38"/>
      <c r="Z121" s="38"/>
      <c r="AA121" s="38"/>
      <c r="AB121" s="38"/>
      <c r="AC121" s="38"/>
      <c r="AD121" s="38"/>
      <c r="AE121" s="38"/>
      <c r="AR121" s="197" t="s">
        <v>537</v>
      </c>
      <c r="AT121" s="197" t="s">
        <v>533</v>
      </c>
      <c r="AU121" s="197" t="s">
        <v>85</v>
      </c>
      <c r="AY121" s="21" t="s">
        <v>525</v>
      </c>
      <c r="BE121" s="198">
        <f>IF(N121="základní",J121,0)</f>
        <v>0</v>
      </c>
      <c r="BF121" s="198">
        <f>IF(N121="snížená",J121,0)</f>
        <v>0</v>
      </c>
      <c r="BG121" s="198">
        <f>IF(N121="zákl. přenesená",J121,0)</f>
        <v>0</v>
      </c>
      <c r="BH121" s="198">
        <f>IF(N121="sníž. přenesená",J121,0)</f>
        <v>0</v>
      </c>
      <c r="BI121" s="198">
        <f>IF(N121="nulová",J121,0)</f>
        <v>0</v>
      </c>
      <c r="BJ121" s="21" t="s">
        <v>79</v>
      </c>
      <c r="BK121" s="198">
        <f>ROUND(I121*H121,2)</f>
        <v>0</v>
      </c>
      <c r="BL121" s="21" t="s">
        <v>537</v>
      </c>
      <c r="BM121" s="197" t="s">
        <v>7577</v>
      </c>
    </row>
    <row r="122" spans="1:65" s="2" customFormat="1" ht="11.25">
      <c r="A122" s="38"/>
      <c r="B122" s="39"/>
      <c r="C122" s="40"/>
      <c r="D122" s="199" t="s">
        <v>542</v>
      </c>
      <c r="E122" s="40"/>
      <c r="F122" s="200" t="s">
        <v>7578</v>
      </c>
      <c r="G122" s="40"/>
      <c r="H122" s="40"/>
      <c r="I122" s="201"/>
      <c r="J122" s="40"/>
      <c r="K122" s="40"/>
      <c r="L122" s="43"/>
      <c r="M122" s="202"/>
      <c r="N122" s="203"/>
      <c r="O122" s="68"/>
      <c r="P122" s="68"/>
      <c r="Q122" s="68"/>
      <c r="R122" s="68"/>
      <c r="S122" s="68"/>
      <c r="T122" s="69"/>
      <c r="U122" s="38"/>
      <c r="V122" s="38"/>
      <c r="W122" s="38"/>
      <c r="X122" s="38"/>
      <c r="Y122" s="38"/>
      <c r="Z122" s="38"/>
      <c r="AA122" s="38"/>
      <c r="AB122" s="38"/>
      <c r="AC122" s="38"/>
      <c r="AD122" s="38"/>
      <c r="AE122" s="38"/>
      <c r="AT122" s="21" t="s">
        <v>542</v>
      </c>
      <c r="AU122" s="21" t="s">
        <v>85</v>
      </c>
    </row>
    <row r="123" spans="1:65" s="13" customFormat="1" ht="11.25">
      <c r="B123" s="204"/>
      <c r="C123" s="205"/>
      <c r="D123" s="206" t="s">
        <v>546</v>
      </c>
      <c r="E123" s="207" t="s">
        <v>19</v>
      </c>
      <c r="F123" s="208" t="s">
        <v>7499</v>
      </c>
      <c r="G123" s="205"/>
      <c r="H123" s="209">
        <v>7</v>
      </c>
      <c r="I123" s="210"/>
      <c r="J123" s="205"/>
      <c r="K123" s="205"/>
      <c r="L123" s="211"/>
      <c r="M123" s="212"/>
      <c r="N123" s="213"/>
      <c r="O123" s="213"/>
      <c r="P123" s="213"/>
      <c r="Q123" s="213"/>
      <c r="R123" s="213"/>
      <c r="S123" s="213"/>
      <c r="T123" s="214"/>
      <c r="AT123" s="215" t="s">
        <v>546</v>
      </c>
      <c r="AU123" s="215" t="s">
        <v>85</v>
      </c>
      <c r="AV123" s="13" t="s">
        <v>85</v>
      </c>
      <c r="AW123" s="13" t="s">
        <v>33</v>
      </c>
      <c r="AX123" s="13" t="s">
        <v>79</v>
      </c>
      <c r="AY123" s="215" t="s">
        <v>525</v>
      </c>
    </row>
    <row r="124" spans="1:65" s="2" customFormat="1" ht="24.2" customHeight="1">
      <c r="A124" s="38"/>
      <c r="B124" s="39"/>
      <c r="C124" s="186" t="s">
        <v>646</v>
      </c>
      <c r="D124" s="186" t="s">
        <v>533</v>
      </c>
      <c r="E124" s="187" t="s">
        <v>7579</v>
      </c>
      <c r="F124" s="188" t="s">
        <v>7580</v>
      </c>
      <c r="G124" s="189" t="s">
        <v>651</v>
      </c>
      <c r="H124" s="190">
        <v>8</v>
      </c>
      <c r="I124" s="191"/>
      <c r="J124" s="192">
        <f>ROUND(I124*H124,2)</f>
        <v>0</v>
      </c>
      <c r="K124" s="188" t="s">
        <v>536</v>
      </c>
      <c r="L124" s="43"/>
      <c r="M124" s="193" t="s">
        <v>19</v>
      </c>
      <c r="N124" s="194" t="s">
        <v>43</v>
      </c>
      <c r="O124" s="68"/>
      <c r="P124" s="195">
        <f>O124*H124</f>
        <v>0</v>
      </c>
      <c r="Q124" s="195">
        <v>0</v>
      </c>
      <c r="R124" s="195">
        <f>Q124*H124</f>
        <v>0</v>
      </c>
      <c r="S124" s="195">
        <v>0</v>
      </c>
      <c r="T124" s="196">
        <f>S124*H124</f>
        <v>0</v>
      </c>
      <c r="U124" s="38"/>
      <c r="V124" s="38"/>
      <c r="W124" s="38"/>
      <c r="X124" s="38"/>
      <c r="Y124" s="38"/>
      <c r="Z124" s="38"/>
      <c r="AA124" s="38"/>
      <c r="AB124" s="38"/>
      <c r="AC124" s="38"/>
      <c r="AD124" s="38"/>
      <c r="AE124" s="38"/>
      <c r="AR124" s="197" t="s">
        <v>537</v>
      </c>
      <c r="AT124" s="197" t="s">
        <v>533</v>
      </c>
      <c r="AU124" s="197" t="s">
        <v>85</v>
      </c>
      <c r="AY124" s="21" t="s">
        <v>525</v>
      </c>
      <c r="BE124" s="198">
        <f>IF(N124="základní",J124,0)</f>
        <v>0</v>
      </c>
      <c r="BF124" s="198">
        <f>IF(N124="snížená",J124,0)</f>
        <v>0</v>
      </c>
      <c r="BG124" s="198">
        <f>IF(N124="zákl. přenesená",J124,0)</f>
        <v>0</v>
      </c>
      <c r="BH124" s="198">
        <f>IF(N124="sníž. přenesená",J124,0)</f>
        <v>0</v>
      </c>
      <c r="BI124" s="198">
        <f>IF(N124="nulová",J124,0)</f>
        <v>0</v>
      </c>
      <c r="BJ124" s="21" t="s">
        <v>79</v>
      </c>
      <c r="BK124" s="198">
        <f>ROUND(I124*H124,2)</f>
        <v>0</v>
      </c>
      <c r="BL124" s="21" t="s">
        <v>537</v>
      </c>
      <c r="BM124" s="197" t="s">
        <v>7581</v>
      </c>
    </row>
    <row r="125" spans="1:65" s="2" customFormat="1" ht="11.25">
      <c r="A125" s="38"/>
      <c r="B125" s="39"/>
      <c r="C125" s="40"/>
      <c r="D125" s="199" t="s">
        <v>542</v>
      </c>
      <c r="E125" s="40"/>
      <c r="F125" s="200" t="s">
        <v>7582</v>
      </c>
      <c r="G125" s="40"/>
      <c r="H125" s="40"/>
      <c r="I125" s="201"/>
      <c r="J125" s="40"/>
      <c r="K125" s="40"/>
      <c r="L125" s="43"/>
      <c r="M125" s="202"/>
      <c r="N125" s="203"/>
      <c r="O125" s="68"/>
      <c r="P125" s="68"/>
      <c r="Q125" s="68"/>
      <c r="R125" s="68"/>
      <c r="S125" s="68"/>
      <c r="T125" s="69"/>
      <c r="U125" s="38"/>
      <c r="V125" s="38"/>
      <c r="W125" s="38"/>
      <c r="X125" s="38"/>
      <c r="Y125" s="38"/>
      <c r="Z125" s="38"/>
      <c r="AA125" s="38"/>
      <c r="AB125" s="38"/>
      <c r="AC125" s="38"/>
      <c r="AD125" s="38"/>
      <c r="AE125" s="38"/>
      <c r="AT125" s="21" t="s">
        <v>542</v>
      </c>
      <c r="AU125" s="21" t="s">
        <v>85</v>
      </c>
    </row>
    <row r="126" spans="1:65" s="13" customFormat="1" ht="11.25">
      <c r="B126" s="204"/>
      <c r="C126" s="205"/>
      <c r="D126" s="206" t="s">
        <v>546</v>
      </c>
      <c r="E126" s="207" t="s">
        <v>19</v>
      </c>
      <c r="F126" s="208" t="s">
        <v>7497</v>
      </c>
      <c r="G126" s="205"/>
      <c r="H126" s="209">
        <v>8</v>
      </c>
      <c r="I126" s="210"/>
      <c r="J126" s="205"/>
      <c r="K126" s="205"/>
      <c r="L126" s="211"/>
      <c r="M126" s="212"/>
      <c r="N126" s="213"/>
      <c r="O126" s="213"/>
      <c r="P126" s="213"/>
      <c r="Q126" s="213"/>
      <c r="R126" s="213"/>
      <c r="S126" s="213"/>
      <c r="T126" s="214"/>
      <c r="AT126" s="215" t="s">
        <v>546</v>
      </c>
      <c r="AU126" s="215" t="s">
        <v>85</v>
      </c>
      <c r="AV126" s="13" t="s">
        <v>85</v>
      </c>
      <c r="AW126" s="13" t="s">
        <v>33</v>
      </c>
      <c r="AX126" s="13" t="s">
        <v>79</v>
      </c>
      <c r="AY126" s="215" t="s">
        <v>525</v>
      </c>
    </row>
    <row r="127" spans="1:65" s="2" customFormat="1" ht="24.2" customHeight="1">
      <c r="A127" s="38"/>
      <c r="B127" s="39"/>
      <c r="C127" s="186" t="s">
        <v>645</v>
      </c>
      <c r="D127" s="186" t="s">
        <v>533</v>
      </c>
      <c r="E127" s="187" t="s">
        <v>7583</v>
      </c>
      <c r="F127" s="188" t="s">
        <v>7584</v>
      </c>
      <c r="G127" s="189" t="s">
        <v>651</v>
      </c>
      <c r="H127" s="190">
        <v>1</v>
      </c>
      <c r="I127" s="191"/>
      <c r="J127" s="192">
        <f>ROUND(I127*H127,2)</f>
        <v>0</v>
      </c>
      <c r="K127" s="188" t="s">
        <v>536</v>
      </c>
      <c r="L127" s="43"/>
      <c r="M127" s="193" t="s">
        <v>19</v>
      </c>
      <c r="N127" s="194" t="s">
        <v>43</v>
      </c>
      <c r="O127" s="68"/>
      <c r="P127" s="195">
        <f>O127*H127</f>
        <v>0</v>
      </c>
      <c r="Q127" s="195">
        <v>0</v>
      </c>
      <c r="R127" s="195">
        <f>Q127*H127</f>
        <v>0</v>
      </c>
      <c r="S127" s="195">
        <v>0</v>
      </c>
      <c r="T127" s="196">
        <f>S127*H127</f>
        <v>0</v>
      </c>
      <c r="U127" s="38"/>
      <c r="V127" s="38"/>
      <c r="W127" s="38"/>
      <c r="X127" s="38"/>
      <c r="Y127" s="38"/>
      <c r="Z127" s="38"/>
      <c r="AA127" s="38"/>
      <c r="AB127" s="38"/>
      <c r="AC127" s="38"/>
      <c r="AD127" s="38"/>
      <c r="AE127" s="38"/>
      <c r="AR127" s="197" t="s">
        <v>537</v>
      </c>
      <c r="AT127" s="197" t="s">
        <v>533</v>
      </c>
      <c r="AU127" s="197" t="s">
        <v>85</v>
      </c>
      <c r="AY127" s="21" t="s">
        <v>525</v>
      </c>
      <c r="BE127" s="198">
        <f>IF(N127="základní",J127,0)</f>
        <v>0</v>
      </c>
      <c r="BF127" s="198">
        <f>IF(N127="snížená",J127,0)</f>
        <v>0</v>
      </c>
      <c r="BG127" s="198">
        <f>IF(N127="zákl. přenesená",J127,0)</f>
        <v>0</v>
      </c>
      <c r="BH127" s="198">
        <f>IF(N127="sníž. přenesená",J127,0)</f>
        <v>0</v>
      </c>
      <c r="BI127" s="198">
        <f>IF(N127="nulová",J127,0)</f>
        <v>0</v>
      </c>
      <c r="BJ127" s="21" t="s">
        <v>79</v>
      </c>
      <c r="BK127" s="198">
        <f>ROUND(I127*H127,2)</f>
        <v>0</v>
      </c>
      <c r="BL127" s="21" t="s">
        <v>537</v>
      </c>
      <c r="BM127" s="197" t="s">
        <v>7585</v>
      </c>
    </row>
    <row r="128" spans="1:65" s="2" customFormat="1" ht="11.25">
      <c r="A128" s="38"/>
      <c r="B128" s="39"/>
      <c r="C128" s="40"/>
      <c r="D128" s="199" t="s">
        <v>542</v>
      </c>
      <c r="E128" s="40"/>
      <c r="F128" s="200" t="s">
        <v>7586</v>
      </c>
      <c r="G128" s="40"/>
      <c r="H128" s="40"/>
      <c r="I128" s="201"/>
      <c r="J128" s="40"/>
      <c r="K128" s="40"/>
      <c r="L128" s="43"/>
      <c r="M128" s="202"/>
      <c r="N128" s="203"/>
      <c r="O128" s="68"/>
      <c r="P128" s="68"/>
      <c r="Q128" s="68"/>
      <c r="R128" s="68"/>
      <c r="S128" s="68"/>
      <c r="T128" s="69"/>
      <c r="U128" s="38"/>
      <c r="V128" s="38"/>
      <c r="W128" s="38"/>
      <c r="X128" s="38"/>
      <c r="Y128" s="38"/>
      <c r="Z128" s="38"/>
      <c r="AA128" s="38"/>
      <c r="AB128" s="38"/>
      <c r="AC128" s="38"/>
      <c r="AD128" s="38"/>
      <c r="AE128" s="38"/>
      <c r="AT128" s="21" t="s">
        <v>542</v>
      </c>
      <c r="AU128" s="21" t="s">
        <v>85</v>
      </c>
    </row>
    <row r="129" spans="1:65" s="13" customFormat="1" ht="11.25">
      <c r="B129" s="204"/>
      <c r="C129" s="205"/>
      <c r="D129" s="206" t="s">
        <v>546</v>
      </c>
      <c r="E129" s="207" t="s">
        <v>19</v>
      </c>
      <c r="F129" s="208" t="s">
        <v>7501</v>
      </c>
      <c r="G129" s="205"/>
      <c r="H129" s="209">
        <v>1</v>
      </c>
      <c r="I129" s="210"/>
      <c r="J129" s="205"/>
      <c r="K129" s="205"/>
      <c r="L129" s="211"/>
      <c r="M129" s="212"/>
      <c r="N129" s="213"/>
      <c r="O129" s="213"/>
      <c r="P129" s="213"/>
      <c r="Q129" s="213"/>
      <c r="R129" s="213"/>
      <c r="S129" s="213"/>
      <c r="T129" s="214"/>
      <c r="AT129" s="215" t="s">
        <v>546</v>
      </c>
      <c r="AU129" s="215" t="s">
        <v>85</v>
      </c>
      <c r="AV129" s="13" t="s">
        <v>85</v>
      </c>
      <c r="AW129" s="13" t="s">
        <v>33</v>
      </c>
      <c r="AX129" s="13" t="s">
        <v>79</v>
      </c>
      <c r="AY129" s="215" t="s">
        <v>525</v>
      </c>
    </row>
    <row r="130" spans="1:65" s="2" customFormat="1" ht="55.5" customHeight="1">
      <c r="A130" s="38"/>
      <c r="B130" s="39"/>
      <c r="C130" s="186" t="s">
        <v>671</v>
      </c>
      <c r="D130" s="186" t="s">
        <v>533</v>
      </c>
      <c r="E130" s="187" t="s">
        <v>7587</v>
      </c>
      <c r="F130" s="188" t="s">
        <v>7588</v>
      </c>
      <c r="G130" s="189" t="s">
        <v>132</v>
      </c>
      <c r="H130" s="190">
        <v>460.27600000000001</v>
      </c>
      <c r="I130" s="191"/>
      <c r="J130" s="192">
        <f>ROUND(I130*H130,2)</f>
        <v>0</v>
      </c>
      <c r="K130" s="188" t="s">
        <v>536</v>
      </c>
      <c r="L130" s="43"/>
      <c r="M130" s="193" t="s">
        <v>19</v>
      </c>
      <c r="N130" s="194" t="s">
        <v>43</v>
      </c>
      <c r="O130" s="68"/>
      <c r="P130" s="195">
        <f>O130*H130</f>
        <v>0</v>
      </c>
      <c r="Q130" s="195">
        <v>0</v>
      </c>
      <c r="R130" s="195">
        <f>Q130*H130</f>
        <v>0</v>
      </c>
      <c r="S130" s="195">
        <v>0.29499999999999998</v>
      </c>
      <c r="T130" s="196">
        <f>S130*H130</f>
        <v>135.78142</v>
      </c>
      <c r="U130" s="38"/>
      <c r="V130" s="38"/>
      <c r="W130" s="38"/>
      <c r="X130" s="38"/>
      <c r="Y130" s="38"/>
      <c r="Z130" s="38"/>
      <c r="AA130" s="38"/>
      <c r="AB130" s="38"/>
      <c r="AC130" s="38"/>
      <c r="AD130" s="38"/>
      <c r="AE130" s="38"/>
      <c r="AR130" s="197" t="s">
        <v>537</v>
      </c>
      <c r="AT130" s="197" t="s">
        <v>533</v>
      </c>
      <c r="AU130" s="197" t="s">
        <v>85</v>
      </c>
      <c r="AY130" s="21" t="s">
        <v>525</v>
      </c>
      <c r="BE130" s="198">
        <f>IF(N130="základní",J130,0)</f>
        <v>0</v>
      </c>
      <c r="BF130" s="198">
        <f>IF(N130="snížená",J130,0)</f>
        <v>0</v>
      </c>
      <c r="BG130" s="198">
        <f>IF(N130="zákl. přenesená",J130,0)</f>
        <v>0</v>
      </c>
      <c r="BH130" s="198">
        <f>IF(N130="sníž. přenesená",J130,0)</f>
        <v>0</v>
      </c>
      <c r="BI130" s="198">
        <f>IF(N130="nulová",J130,0)</f>
        <v>0</v>
      </c>
      <c r="BJ130" s="21" t="s">
        <v>79</v>
      </c>
      <c r="BK130" s="198">
        <f>ROUND(I130*H130,2)</f>
        <v>0</v>
      </c>
      <c r="BL130" s="21" t="s">
        <v>537</v>
      </c>
      <c r="BM130" s="197" t="s">
        <v>7589</v>
      </c>
    </row>
    <row r="131" spans="1:65" s="2" customFormat="1" ht="11.25">
      <c r="A131" s="38"/>
      <c r="B131" s="39"/>
      <c r="C131" s="40"/>
      <c r="D131" s="199" t="s">
        <v>542</v>
      </c>
      <c r="E131" s="40"/>
      <c r="F131" s="200" t="s">
        <v>7590</v>
      </c>
      <c r="G131" s="40"/>
      <c r="H131" s="40"/>
      <c r="I131" s="201"/>
      <c r="J131" s="40"/>
      <c r="K131" s="40"/>
      <c r="L131" s="43"/>
      <c r="M131" s="202"/>
      <c r="N131" s="203"/>
      <c r="O131" s="68"/>
      <c r="P131" s="68"/>
      <c r="Q131" s="68"/>
      <c r="R131" s="68"/>
      <c r="S131" s="68"/>
      <c r="T131" s="69"/>
      <c r="U131" s="38"/>
      <c r="V131" s="38"/>
      <c r="W131" s="38"/>
      <c r="X131" s="38"/>
      <c r="Y131" s="38"/>
      <c r="Z131" s="38"/>
      <c r="AA131" s="38"/>
      <c r="AB131" s="38"/>
      <c r="AC131" s="38"/>
      <c r="AD131" s="38"/>
      <c r="AE131" s="38"/>
      <c r="AT131" s="21" t="s">
        <v>542</v>
      </c>
      <c r="AU131" s="21" t="s">
        <v>85</v>
      </c>
    </row>
    <row r="132" spans="1:65" s="13" customFormat="1" ht="11.25">
      <c r="B132" s="204"/>
      <c r="C132" s="205"/>
      <c r="D132" s="206" t="s">
        <v>546</v>
      </c>
      <c r="E132" s="207" t="s">
        <v>19</v>
      </c>
      <c r="F132" s="208" t="s">
        <v>7591</v>
      </c>
      <c r="G132" s="205"/>
      <c r="H132" s="209">
        <v>164.31299999999999</v>
      </c>
      <c r="I132" s="210"/>
      <c r="J132" s="205"/>
      <c r="K132" s="205"/>
      <c r="L132" s="211"/>
      <c r="M132" s="212"/>
      <c r="N132" s="213"/>
      <c r="O132" s="213"/>
      <c r="P132" s="213"/>
      <c r="Q132" s="213"/>
      <c r="R132" s="213"/>
      <c r="S132" s="213"/>
      <c r="T132" s="214"/>
      <c r="AT132" s="215" t="s">
        <v>546</v>
      </c>
      <c r="AU132" s="215" t="s">
        <v>85</v>
      </c>
      <c r="AV132" s="13" t="s">
        <v>85</v>
      </c>
      <c r="AW132" s="13" t="s">
        <v>33</v>
      </c>
      <c r="AX132" s="13" t="s">
        <v>72</v>
      </c>
      <c r="AY132" s="215" t="s">
        <v>525</v>
      </c>
    </row>
    <row r="133" spans="1:65" s="13" customFormat="1" ht="11.25">
      <c r="B133" s="204"/>
      <c r="C133" s="205"/>
      <c r="D133" s="206" t="s">
        <v>546</v>
      </c>
      <c r="E133" s="207" t="s">
        <v>19</v>
      </c>
      <c r="F133" s="208" t="s">
        <v>7592</v>
      </c>
      <c r="G133" s="205"/>
      <c r="H133" s="209">
        <v>168.828</v>
      </c>
      <c r="I133" s="210"/>
      <c r="J133" s="205"/>
      <c r="K133" s="205"/>
      <c r="L133" s="211"/>
      <c r="M133" s="212"/>
      <c r="N133" s="213"/>
      <c r="O133" s="213"/>
      <c r="P133" s="213"/>
      <c r="Q133" s="213"/>
      <c r="R133" s="213"/>
      <c r="S133" s="213"/>
      <c r="T133" s="214"/>
      <c r="AT133" s="215" t="s">
        <v>546</v>
      </c>
      <c r="AU133" s="215" t="s">
        <v>85</v>
      </c>
      <c r="AV133" s="13" t="s">
        <v>85</v>
      </c>
      <c r="AW133" s="13" t="s">
        <v>33</v>
      </c>
      <c r="AX133" s="13" t="s">
        <v>72</v>
      </c>
      <c r="AY133" s="215" t="s">
        <v>525</v>
      </c>
    </row>
    <row r="134" spans="1:65" s="13" customFormat="1" ht="11.25">
      <c r="B134" s="204"/>
      <c r="C134" s="205"/>
      <c r="D134" s="206" t="s">
        <v>546</v>
      </c>
      <c r="E134" s="207" t="s">
        <v>19</v>
      </c>
      <c r="F134" s="208" t="s">
        <v>7593</v>
      </c>
      <c r="G134" s="205"/>
      <c r="H134" s="209">
        <v>41.496000000000002</v>
      </c>
      <c r="I134" s="210"/>
      <c r="J134" s="205"/>
      <c r="K134" s="205"/>
      <c r="L134" s="211"/>
      <c r="M134" s="212"/>
      <c r="N134" s="213"/>
      <c r="O134" s="213"/>
      <c r="P134" s="213"/>
      <c r="Q134" s="213"/>
      <c r="R134" s="213"/>
      <c r="S134" s="213"/>
      <c r="T134" s="214"/>
      <c r="AT134" s="215" t="s">
        <v>546</v>
      </c>
      <c r="AU134" s="215" t="s">
        <v>85</v>
      </c>
      <c r="AV134" s="13" t="s">
        <v>85</v>
      </c>
      <c r="AW134" s="13" t="s">
        <v>33</v>
      </c>
      <c r="AX134" s="13" t="s">
        <v>72</v>
      </c>
      <c r="AY134" s="215" t="s">
        <v>525</v>
      </c>
    </row>
    <row r="135" spans="1:65" s="13" customFormat="1" ht="11.25">
      <c r="B135" s="204"/>
      <c r="C135" s="205"/>
      <c r="D135" s="206" t="s">
        <v>546</v>
      </c>
      <c r="E135" s="207" t="s">
        <v>19</v>
      </c>
      <c r="F135" s="208" t="s">
        <v>7594</v>
      </c>
      <c r="G135" s="205"/>
      <c r="H135" s="209">
        <v>68.248999999999995</v>
      </c>
      <c r="I135" s="210"/>
      <c r="J135" s="205"/>
      <c r="K135" s="205"/>
      <c r="L135" s="211"/>
      <c r="M135" s="212"/>
      <c r="N135" s="213"/>
      <c r="O135" s="213"/>
      <c r="P135" s="213"/>
      <c r="Q135" s="213"/>
      <c r="R135" s="213"/>
      <c r="S135" s="213"/>
      <c r="T135" s="214"/>
      <c r="AT135" s="215" t="s">
        <v>546</v>
      </c>
      <c r="AU135" s="215" t="s">
        <v>85</v>
      </c>
      <c r="AV135" s="13" t="s">
        <v>85</v>
      </c>
      <c r="AW135" s="13" t="s">
        <v>33</v>
      </c>
      <c r="AX135" s="13" t="s">
        <v>72</v>
      </c>
      <c r="AY135" s="215" t="s">
        <v>525</v>
      </c>
    </row>
    <row r="136" spans="1:65" s="16" customFormat="1" ht="11.25">
      <c r="B136" s="237"/>
      <c r="C136" s="238"/>
      <c r="D136" s="206" t="s">
        <v>546</v>
      </c>
      <c r="E136" s="239" t="s">
        <v>19</v>
      </c>
      <c r="F136" s="240" t="s">
        <v>590</v>
      </c>
      <c r="G136" s="238"/>
      <c r="H136" s="241">
        <v>442.88600000000002</v>
      </c>
      <c r="I136" s="242"/>
      <c r="J136" s="238"/>
      <c r="K136" s="238"/>
      <c r="L136" s="243"/>
      <c r="M136" s="244"/>
      <c r="N136" s="245"/>
      <c r="O136" s="245"/>
      <c r="P136" s="245"/>
      <c r="Q136" s="245"/>
      <c r="R136" s="245"/>
      <c r="S136" s="245"/>
      <c r="T136" s="246"/>
      <c r="AT136" s="247" t="s">
        <v>546</v>
      </c>
      <c r="AU136" s="247" t="s">
        <v>85</v>
      </c>
      <c r="AV136" s="16" t="s">
        <v>573</v>
      </c>
      <c r="AW136" s="16" t="s">
        <v>33</v>
      </c>
      <c r="AX136" s="16" t="s">
        <v>72</v>
      </c>
      <c r="AY136" s="247" t="s">
        <v>525</v>
      </c>
    </row>
    <row r="137" spans="1:65" s="15" customFormat="1" ht="11.25">
      <c r="B137" s="227"/>
      <c r="C137" s="228"/>
      <c r="D137" s="206" t="s">
        <v>546</v>
      </c>
      <c r="E137" s="229" t="s">
        <v>19</v>
      </c>
      <c r="F137" s="230" t="s">
        <v>7595</v>
      </c>
      <c r="G137" s="228"/>
      <c r="H137" s="229" t="s">
        <v>19</v>
      </c>
      <c r="I137" s="231"/>
      <c r="J137" s="228"/>
      <c r="K137" s="228"/>
      <c r="L137" s="232"/>
      <c r="M137" s="233"/>
      <c r="N137" s="234"/>
      <c r="O137" s="234"/>
      <c r="P137" s="234"/>
      <c r="Q137" s="234"/>
      <c r="R137" s="234"/>
      <c r="S137" s="234"/>
      <c r="T137" s="235"/>
      <c r="AT137" s="236" t="s">
        <v>546</v>
      </c>
      <c r="AU137" s="236" t="s">
        <v>85</v>
      </c>
      <c r="AV137" s="15" t="s">
        <v>79</v>
      </c>
      <c r="AW137" s="15" t="s">
        <v>33</v>
      </c>
      <c r="AX137" s="15" t="s">
        <v>72</v>
      </c>
      <c r="AY137" s="236" t="s">
        <v>525</v>
      </c>
    </row>
    <row r="138" spans="1:65" s="13" customFormat="1" ht="11.25">
      <c r="B138" s="204"/>
      <c r="C138" s="205"/>
      <c r="D138" s="206" t="s">
        <v>546</v>
      </c>
      <c r="E138" s="207" t="s">
        <v>19</v>
      </c>
      <c r="F138" s="208" t="s">
        <v>7596</v>
      </c>
      <c r="G138" s="205"/>
      <c r="H138" s="209">
        <v>17.39</v>
      </c>
      <c r="I138" s="210"/>
      <c r="J138" s="205"/>
      <c r="K138" s="205"/>
      <c r="L138" s="211"/>
      <c r="M138" s="212"/>
      <c r="N138" s="213"/>
      <c r="O138" s="213"/>
      <c r="P138" s="213"/>
      <c r="Q138" s="213"/>
      <c r="R138" s="213"/>
      <c r="S138" s="213"/>
      <c r="T138" s="214"/>
      <c r="AT138" s="215" t="s">
        <v>546</v>
      </c>
      <c r="AU138" s="215" t="s">
        <v>85</v>
      </c>
      <c r="AV138" s="13" t="s">
        <v>85</v>
      </c>
      <c r="AW138" s="13" t="s">
        <v>33</v>
      </c>
      <c r="AX138" s="13" t="s">
        <v>72</v>
      </c>
      <c r="AY138" s="215" t="s">
        <v>525</v>
      </c>
    </row>
    <row r="139" spans="1:65" s="16" customFormat="1" ht="11.25">
      <c r="B139" s="237"/>
      <c r="C139" s="238"/>
      <c r="D139" s="206" t="s">
        <v>546</v>
      </c>
      <c r="E139" s="239" t="s">
        <v>19</v>
      </c>
      <c r="F139" s="240" t="s">
        <v>590</v>
      </c>
      <c r="G139" s="238"/>
      <c r="H139" s="241">
        <v>17.39</v>
      </c>
      <c r="I139" s="242"/>
      <c r="J139" s="238"/>
      <c r="K139" s="238"/>
      <c r="L139" s="243"/>
      <c r="M139" s="244"/>
      <c r="N139" s="245"/>
      <c r="O139" s="245"/>
      <c r="P139" s="245"/>
      <c r="Q139" s="245"/>
      <c r="R139" s="245"/>
      <c r="S139" s="245"/>
      <c r="T139" s="246"/>
      <c r="AT139" s="247" t="s">
        <v>546</v>
      </c>
      <c r="AU139" s="247" t="s">
        <v>85</v>
      </c>
      <c r="AV139" s="16" t="s">
        <v>573</v>
      </c>
      <c r="AW139" s="16" t="s">
        <v>33</v>
      </c>
      <c r="AX139" s="16" t="s">
        <v>72</v>
      </c>
      <c r="AY139" s="247" t="s">
        <v>525</v>
      </c>
    </row>
    <row r="140" spans="1:65" s="14" customFormat="1" ht="11.25">
      <c r="B140" s="216"/>
      <c r="C140" s="217"/>
      <c r="D140" s="206" t="s">
        <v>546</v>
      </c>
      <c r="E140" s="218" t="s">
        <v>161</v>
      </c>
      <c r="F140" s="219" t="s">
        <v>552</v>
      </c>
      <c r="G140" s="217"/>
      <c r="H140" s="220">
        <v>460.27600000000001</v>
      </c>
      <c r="I140" s="221"/>
      <c r="J140" s="217"/>
      <c r="K140" s="217"/>
      <c r="L140" s="222"/>
      <c r="M140" s="223"/>
      <c r="N140" s="224"/>
      <c r="O140" s="224"/>
      <c r="P140" s="224"/>
      <c r="Q140" s="224"/>
      <c r="R140" s="224"/>
      <c r="S140" s="224"/>
      <c r="T140" s="225"/>
      <c r="AT140" s="226" t="s">
        <v>546</v>
      </c>
      <c r="AU140" s="226" t="s">
        <v>85</v>
      </c>
      <c r="AV140" s="14" t="s">
        <v>537</v>
      </c>
      <c r="AW140" s="14" t="s">
        <v>33</v>
      </c>
      <c r="AX140" s="14" t="s">
        <v>79</v>
      </c>
      <c r="AY140" s="226" t="s">
        <v>525</v>
      </c>
    </row>
    <row r="141" spans="1:65" s="2" customFormat="1" ht="66.75" customHeight="1">
      <c r="A141" s="38"/>
      <c r="B141" s="39"/>
      <c r="C141" s="186" t="s">
        <v>674</v>
      </c>
      <c r="D141" s="186" t="s">
        <v>533</v>
      </c>
      <c r="E141" s="187" t="s">
        <v>7597</v>
      </c>
      <c r="F141" s="188" t="s">
        <v>7598</v>
      </c>
      <c r="G141" s="189" t="s">
        <v>132</v>
      </c>
      <c r="H141" s="190">
        <v>64.206999999999994</v>
      </c>
      <c r="I141" s="191"/>
      <c r="J141" s="192">
        <f>ROUND(I141*H141,2)</f>
        <v>0</v>
      </c>
      <c r="K141" s="188" t="s">
        <v>536</v>
      </c>
      <c r="L141" s="43"/>
      <c r="M141" s="193" t="s">
        <v>19</v>
      </c>
      <c r="N141" s="194" t="s">
        <v>43</v>
      </c>
      <c r="O141" s="68"/>
      <c r="P141" s="195">
        <f>O141*H141</f>
        <v>0</v>
      </c>
      <c r="Q141" s="195">
        <v>0</v>
      </c>
      <c r="R141" s="195">
        <f>Q141*H141</f>
        <v>0</v>
      </c>
      <c r="S141" s="195">
        <v>0.44</v>
      </c>
      <c r="T141" s="196">
        <f>S141*H141</f>
        <v>28.251079999999998</v>
      </c>
      <c r="U141" s="38"/>
      <c r="V141" s="38"/>
      <c r="W141" s="38"/>
      <c r="X141" s="38"/>
      <c r="Y141" s="38"/>
      <c r="Z141" s="38"/>
      <c r="AA141" s="38"/>
      <c r="AB141" s="38"/>
      <c r="AC141" s="38"/>
      <c r="AD141" s="38"/>
      <c r="AE141" s="38"/>
      <c r="AR141" s="197" t="s">
        <v>537</v>
      </c>
      <c r="AT141" s="197" t="s">
        <v>533</v>
      </c>
      <c r="AU141" s="197" t="s">
        <v>85</v>
      </c>
      <c r="AY141" s="21" t="s">
        <v>525</v>
      </c>
      <c r="BE141" s="198">
        <f>IF(N141="základní",J141,0)</f>
        <v>0</v>
      </c>
      <c r="BF141" s="198">
        <f>IF(N141="snížená",J141,0)</f>
        <v>0</v>
      </c>
      <c r="BG141" s="198">
        <f>IF(N141="zákl. přenesená",J141,0)</f>
        <v>0</v>
      </c>
      <c r="BH141" s="198">
        <f>IF(N141="sníž. přenesená",J141,0)</f>
        <v>0</v>
      </c>
      <c r="BI141" s="198">
        <f>IF(N141="nulová",J141,0)</f>
        <v>0</v>
      </c>
      <c r="BJ141" s="21" t="s">
        <v>79</v>
      </c>
      <c r="BK141" s="198">
        <f>ROUND(I141*H141,2)</f>
        <v>0</v>
      </c>
      <c r="BL141" s="21" t="s">
        <v>537</v>
      </c>
      <c r="BM141" s="197" t="s">
        <v>7599</v>
      </c>
    </row>
    <row r="142" spans="1:65" s="2" customFormat="1" ht="11.25">
      <c r="A142" s="38"/>
      <c r="B142" s="39"/>
      <c r="C142" s="40"/>
      <c r="D142" s="199" t="s">
        <v>542</v>
      </c>
      <c r="E142" s="40"/>
      <c r="F142" s="200" t="s">
        <v>7600</v>
      </c>
      <c r="G142" s="40"/>
      <c r="H142" s="40"/>
      <c r="I142" s="201"/>
      <c r="J142" s="40"/>
      <c r="K142" s="40"/>
      <c r="L142" s="43"/>
      <c r="M142" s="202"/>
      <c r="N142" s="203"/>
      <c r="O142" s="68"/>
      <c r="P142" s="68"/>
      <c r="Q142" s="68"/>
      <c r="R142" s="68"/>
      <c r="S142" s="68"/>
      <c r="T142" s="69"/>
      <c r="U142" s="38"/>
      <c r="V142" s="38"/>
      <c r="W142" s="38"/>
      <c r="X142" s="38"/>
      <c r="Y142" s="38"/>
      <c r="Z142" s="38"/>
      <c r="AA142" s="38"/>
      <c r="AB142" s="38"/>
      <c r="AC142" s="38"/>
      <c r="AD142" s="38"/>
      <c r="AE142" s="38"/>
      <c r="AT142" s="21" t="s">
        <v>542</v>
      </c>
      <c r="AU142" s="21" t="s">
        <v>85</v>
      </c>
    </row>
    <row r="143" spans="1:65" s="15" customFormat="1" ht="11.25">
      <c r="B143" s="227"/>
      <c r="C143" s="228"/>
      <c r="D143" s="206" t="s">
        <v>546</v>
      </c>
      <c r="E143" s="229" t="s">
        <v>19</v>
      </c>
      <c r="F143" s="230" t="s">
        <v>7601</v>
      </c>
      <c r="G143" s="228"/>
      <c r="H143" s="229" t="s">
        <v>19</v>
      </c>
      <c r="I143" s="231"/>
      <c r="J143" s="228"/>
      <c r="K143" s="228"/>
      <c r="L143" s="232"/>
      <c r="M143" s="233"/>
      <c r="N143" s="234"/>
      <c r="O143" s="234"/>
      <c r="P143" s="234"/>
      <c r="Q143" s="234"/>
      <c r="R143" s="234"/>
      <c r="S143" s="234"/>
      <c r="T143" s="235"/>
      <c r="AT143" s="236" t="s">
        <v>546</v>
      </c>
      <c r="AU143" s="236" t="s">
        <v>85</v>
      </c>
      <c r="AV143" s="15" t="s">
        <v>79</v>
      </c>
      <c r="AW143" s="15" t="s">
        <v>33</v>
      </c>
      <c r="AX143" s="15" t="s">
        <v>72</v>
      </c>
      <c r="AY143" s="236" t="s">
        <v>525</v>
      </c>
    </row>
    <row r="144" spans="1:65" s="13" customFormat="1" ht="11.25">
      <c r="B144" s="204"/>
      <c r="C144" s="205"/>
      <c r="D144" s="206" t="s">
        <v>546</v>
      </c>
      <c r="E144" s="207" t="s">
        <v>19</v>
      </c>
      <c r="F144" s="208" t="s">
        <v>7602</v>
      </c>
      <c r="G144" s="205"/>
      <c r="H144" s="209">
        <v>64.206999999999994</v>
      </c>
      <c r="I144" s="210"/>
      <c r="J144" s="205"/>
      <c r="K144" s="205"/>
      <c r="L144" s="211"/>
      <c r="M144" s="212"/>
      <c r="N144" s="213"/>
      <c r="O144" s="213"/>
      <c r="P144" s="213"/>
      <c r="Q144" s="213"/>
      <c r="R144" s="213"/>
      <c r="S144" s="213"/>
      <c r="T144" s="214"/>
      <c r="AT144" s="215" t="s">
        <v>546</v>
      </c>
      <c r="AU144" s="215" t="s">
        <v>85</v>
      </c>
      <c r="AV144" s="13" t="s">
        <v>85</v>
      </c>
      <c r="AW144" s="13" t="s">
        <v>33</v>
      </c>
      <c r="AX144" s="13" t="s">
        <v>72</v>
      </c>
      <c r="AY144" s="215" t="s">
        <v>525</v>
      </c>
    </row>
    <row r="145" spans="1:65" s="16" customFormat="1" ht="11.25">
      <c r="B145" s="237"/>
      <c r="C145" s="238"/>
      <c r="D145" s="206" t="s">
        <v>546</v>
      </c>
      <c r="E145" s="239" t="s">
        <v>7506</v>
      </c>
      <c r="F145" s="240" t="s">
        <v>590</v>
      </c>
      <c r="G145" s="238"/>
      <c r="H145" s="241">
        <v>64.206999999999994</v>
      </c>
      <c r="I145" s="242"/>
      <c r="J145" s="238"/>
      <c r="K145" s="238"/>
      <c r="L145" s="243"/>
      <c r="M145" s="244"/>
      <c r="N145" s="245"/>
      <c r="O145" s="245"/>
      <c r="P145" s="245"/>
      <c r="Q145" s="245"/>
      <c r="R145" s="245"/>
      <c r="S145" s="245"/>
      <c r="T145" s="246"/>
      <c r="AT145" s="247" t="s">
        <v>546</v>
      </c>
      <c r="AU145" s="247" t="s">
        <v>85</v>
      </c>
      <c r="AV145" s="16" t="s">
        <v>573</v>
      </c>
      <c r="AW145" s="16" t="s">
        <v>33</v>
      </c>
      <c r="AX145" s="16" t="s">
        <v>72</v>
      </c>
      <c r="AY145" s="247" t="s">
        <v>525</v>
      </c>
    </row>
    <row r="146" spans="1:65" s="14" customFormat="1" ht="11.25">
      <c r="B146" s="216"/>
      <c r="C146" s="217"/>
      <c r="D146" s="206" t="s">
        <v>546</v>
      </c>
      <c r="E146" s="218" t="s">
        <v>19</v>
      </c>
      <c r="F146" s="219" t="s">
        <v>552</v>
      </c>
      <c r="G146" s="217"/>
      <c r="H146" s="220">
        <v>64.206999999999994</v>
      </c>
      <c r="I146" s="221"/>
      <c r="J146" s="217"/>
      <c r="K146" s="217"/>
      <c r="L146" s="222"/>
      <c r="M146" s="223"/>
      <c r="N146" s="224"/>
      <c r="O146" s="224"/>
      <c r="P146" s="224"/>
      <c r="Q146" s="224"/>
      <c r="R146" s="224"/>
      <c r="S146" s="224"/>
      <c r="T146" s="225"/>
      <c r="AT146" s="226" t="s">
        <v>546</v>
      </c>
      <c r="AU146" s="226" t="s">
        <v>85</v>
      </c>
      <c r="AV146" s="14" t="s">
        <v>537</v>
      </c>
      <c r="AW146" s="14" t="s">
        <v>33</v>
      </c>
      <c r="AX146" s="14" t="s">
        <v>79</v>
      </c>
      <c r="AY146" s="226" t="s">
        <v>525</v>
      </c>
    </row>
    <row r="147" spans="1:65" s="2" customFormat="1" ht="66.75" customHeight="1">
      <c r="A147" s="38"/>
      <c r="B147" s="39"/>
      <c r="C147" s="186" t="s">
        <v>681</v>
      </c>
      <c r="D147" s="186" t="s">
        <v>533</v>
      </c>
      <c r="E147" s="187" t="s">
        <v>7603</v>
      </c>
      <c r="F147" s="188" t="s">
        <v>7604</v>
      </c>
      <c r="G147" s="189" t="s">
        <v>132</v>
      </c>
      <c r="H147" s="190">
        <v>176.785</v>
      </c>
      <c r="I147" s="191"/>
      <c r="J147" s="192">
        <f>ROUND(I147*H147,2)</f>
        <v>0</v>
      </c>
      <c r="K147" s="188" t="s">
        <v>536</v>
      </c>
      <c r="L147" s="43"/>
      <c r="M147" s="193" t="s">
        <v>19</v>
      </c>
      <c r="N147" s="194" t="s">
        <v>43</v>
      </c>
      <c r="O147" s="68"/>
      <c r="P147" s="195">
        <f>O147*H147</f>
        <v>0</v>
      </c>
      <c r="Q147" s="195">
        <v>0</v>
      </c>
      <c r="R147" s="195">
        <f>Q147*H147</f>
        <v>0</v>
      </c>
      <c r="S147" s="195">
        <v>0.75</v>
      </c>
      <c r="T147" s="196">
        <f>S147*H147</f>
        <v>132.58875</v>
      </c>
      <c r="U147" s="38"/>
      <c r="V147" s="38"/>
      <c r="W147" s="38"/>
      <c r="X147" s="38"/>
      <c r="Y147" s="38"/>
      <c r="Z147" s="38"/>
      <c r="AA147" s="38"/>
      <c r="AB147" s="38"/>
      <c r="AC147" s="38"/>
      <c r="AD147" s="38"/>
      <c r="AE147" s="38"/>
      <c r="AR147" s="197" t="s">
        <v>537</v>
      </c>
      <c r="AT147" s="197" t="s">
        <v>533</v>
      </c>
      <c r="AU147" s="197" t="s">
        <v>85</v>
      </c>
      <c r="AY147" s="21" t="s">
        <v>525</v>
      </c>
      <c r="BE147" s="198">
        <f>IF(N147="základní",J147,0)</f>
        <v>0</v>
      </c>
      <c r="BF147" s="198">
        <f>IF(N147="snížená",J147,0)</f>
        <v>0</v>
      </c>
      <c r="BG147" s="198">
        <f>IF(N147="zákl. přenesená",J147,0)</f>
        <v>0</v>
      </c>
      <c r="BH147" s="198">
        <f>IF(N147="sníž. přenesená",J147,0)</f>
        <v>0</v>
      </c>
      <c r="BI147" s="198">
        <f>IF(N147="nulová",J147,0)</f>
        <v>0</v>
      </c>
      <c r="BJ147" s="21" t="s">
        <v>79</v>
      </c>
      <c r="BK147" s="198">
        <f>ROUND(I147*H147,2)</f>
        <v>0</v>
      </c>
      <c r="BL147" s="21" t="s">
        <v>537</v>
      </c>
      <c r="BM147" s="197" t="s">
        <v>7605</v>
      </c>
    </row>
    <row r="148" spans="1:65" s="2" customFormat="1" ht="11.25">
      <c r="A148" s="38"/>
      <c r="B148" s="39"/>
      <c r="C148" s="40"/>
      <c r="D148" s="199" t="s">
        <v>542</v>
      </c>
      <c r="E148" s="40"/>
      <c r="F148" s="200" t="s">
        <v>7606</v>
      </c>
      <c r="G148" s="40"/>
      <c r="H148" s="40"/>
      <c r="I148" s="201"/>
      <c r="J148" s="40"/>
      <c r="K148" s="40"/>
      <c r="L148" s="43"/>
      <c r="M148" s="202"/>
      <c r="N148" s="203"/>
      <c r="O148" s="68"/>
      <c r="P148" s="68"/>
      <c r="Q148" s="68"/>
      <c r="R148" s="68"/>
      <c r="S148" s="68"/>
      <c r="T148" s="69"/>
      <c r="U148" s="38"/>
      <c r="V148" s="38"/>
      <c r="W148" s="38"/>
      <c r="X148" s="38"/>
      <c r="Y148" s="38"/>
      <c r="Z148" s="38"/>
      <c r="AA148" s="38"/>
      <c r="AB148" s="38"/>
      <c r="AC148" s="38"/>
      <c r="AD148" s="38"/>
      <c r="AE148" s="38"/>
      <c r="AT148" s="21" t="s">
        <v>542</v>
      </c>
      <c r="AU148" s="21" t="s">
        <v>85</v>
      </c>
    </row>
    <row r="149" spans="1:65" s="13" customFormat="1" ht="11.25">
      <c r="B149" s="204"/>
      <c r="C149" s="205"/>
      <c r="D149" s="206" t="s">
        <v>546</v>
      </c>
      <c r="E149" s="207" t="s">
        <v>19</v>
      </c>
      <c r="F149" s="208" t="s">
        <v>7478</v>
      </c>
      <c r="G149" s="205"/>
      <c r="H149" s="209">
        <v>176.785</v>
      </c>
      <c r="I149" s="210"/>
      <c r="J149" s="205"/>
      <c r="K149" s="205"/>
      <c r="L149" s="211"/>
      <c r="M149" s="212"/>
      <c r="N149" s="213"/>
      <c r="O149" s="213"/>
      <c r="P149" s="213"/>
      <c r="Q149" s="213"/>
      <c r="R149" s="213"/>
      <c r="S149" s="213"/>
      <c r="T149" s="214"/>
      <c r="AT149" s="215" t="s">
        <v>546</v>
      </c>
      <c r="AU149" s="215" t="s">
        <v>85</v>
      </c>
      <c r="AV149" s="13" t="s">
        <v>85</v>
      </c>
      <c r="AW149" s="13" t="s">
        <v>33</v>
      </c>
      <c r="AX149" s="13" t="s">
        <v>79</v>
      </c>
      <c r="AY149" s="215" t="s">
        <v>525</v>
      </c>
    </row>
    <row r="150" spans="1:65" s="2" customFormat="1" ht="49.15" customHeight="1">
      <c r="A150" s="38"/>
      <c r="B150" s="39"/>
      <c r="C150" s="186" t="s">
        <v>443</v>
      </c>
      <c r="D150" s="186" t="s">
        <v>533</v>
      </c>
      <c r="E150" s="187" t="s">
        <v>7607</v>
      </c>
      <c r="F150" s="188" t="s">
        <v>7608</v>
      </c>
      <c r="G150" s="189" t="s">
        <v>128</v>
      </c>
      <c r="H150" s="190">
        <v>82.832999999999998</v>
      </c>
      <c r="I150" s="191"/>
      <c r="J150" s="192">
        <f>ROUND(I150*H150,2)</f>
        <v>0</v>
      </c>
      <c r="K150" s="188" t="s">
        <v>536</v>
      </c>
      <c r="L150" s="43"/>
      <c r="M150" s="193" t="s">
        <v>19</v>
      </c>
      <c r="N150" s="194" t="s">
        <v>43</v>
      </c>
      <c r="O150" s="68"/>
      <c r="P150" s="195">
        <f>O150*H150</f>
        <v>0</v>
      </c>
      <c r="Q150" s="195">
        <v>0</v>
      </c>
      <c r="R150" s="195">
        <f>Q150*H150</f>
        <v>0</v>
      </c>
      <c r="S150" s="195">
        <v>0.20499999999999999</v>
      </c>
      <c r="T150" s="196">
        <f>S150*H150</f>
        <v>16.980764999999998</v>
      </c>
      <c r="U150" s="38"/>
      <c r="V150" s="38"/>
      <c r="W150" s="38"/>
      <c r="X150" s="38"/>
      <c r="Y150" s="38"/>
      <c r="Z150" s="38"/>
      <c r="AA150" s="38"/>
      <c r="AB150" s="38"/>
      <c r="AC150" s="38"/>
      <c r="AD150" s="38"/>
      <c r="AE150" s="38"/>
      <c r="AR150" s="197" t="s">
        <v>537</v>
      </c>
      <c r="AT150" s="197" t="s">
        <v>533</v>
      </c>
      <c r="AU150" s="197" t="s">
        <v>85</v>
      </c>
      <c r="AY150" s="21" t="s">
        <v>525</v>
      </c>
      <c r="BE150" s="198">
        <f>IF(N150="základní",J150,0)</f>
        <v>0</v>
      </c>
      <c r="BF150" s="198">
        <f>IF(N150="snížená",J150,0)</f>
        <v>0</v>
      </c>
      <c r="BG150" s="198">
        <f>IF(N150="zákl. přenesená",J150,0)</f>
        <v>0</v>
      </c>
      <c r="BH150" s="198">
        <f>IF(N150="sníž. přenesená",J150,0)</f>
        <v>0</v>
      </c>
      <c r="BI150" s="198">
        <f>IF(N150="nulová",J150,0)</f>
        <v>0</v>
      </c>
      <c r="BJ150" s="21" t="s">
        <v>79</v>
      </c>
      <c r="BK150" s="198">
        <f>ROUND(I150*H150,2)</f>
        <v>0</v>
      </c>
      <c r="BL150" s="21" t="s">
        <v>537</v>
      </c>
      <c r="BM150" s="197" t="s">
        <v>7609</v>
      </c>
    </row>
    <row r="151" spans="1:65" s="2" customFormat="1" ht="11.25">
      <c r="A151" s="38"/>
      <c r="B151" s="39"/>
      <c r="C151" s="40"/>
      <c r="D151" s="199" t="s">
        <v>542</v>
      </c>
      <c r="E151" s="40"/>
      <c r="F151" s="200" t="s">
        <v>7610</v>
      </c>
      <c r="G151" s="40"/>
      <c r="H151" s="40"/>
      <c r="I151" s="201"/>
      <c r="J151" s="40"/>
      <c r="K151" s="40"/>
      <c r="L151" s="43"/>
      <c r="M151" s="202"/>
      <c r="N151" s="203"/>
      <c r="O151" s="68"/>
      <c r="P151" s="68"/>
      <c r="Q151" s="68"/>
      <c r="R151" s="68"/>
      <c r="S151" s="68"/>
      <c r="T151" s="69"/>
      <c r="U151" s="38"/>
      <c r="V151" s="38"/>
      <c r="W151" s="38"/>
      <c r="X151" s="38"/>
      <c r="Y151" s="38"/>
      <c r="Z151" s="38"/>
      <c r="AA151" s="38"/>
      <c r="AB151" s="38"/>
      <c r="AC151" s="38"/>
      <c r="AD151" s="38"/>
      <c r="AE151" s="38"/>
      <c r="AT151" s="21" t="s">
        <v>542</v>
      </c>
      <c r="AU151" s="21" t="s">
        <v>85</v>
      </c>
    </row>
    <row r="152" spans="1:65" s="13" customFormat="1" ht="11.25">
      <c r="B152" s="204"/>
      <c r="C152" s="205"/>
      <c r="D152" s="206" t="s">
        <v>546</v>
      </c>
      <c r="E152" s="207" t="s">
        <v>19</v>
      </c>
      <c r="F152" s="208" t="s">
        <v>7611</v>
      </c>
      <c r="G152" s="205"/>
      <c r="H152" s="209">
        <v>56.832999999999998</v>
      </c>
      <c r="I152" s="210"/>
      <c r="J152" s="205"/>
      <c r="K152" s="205"/>
      <c r="L152" s="211"/>
      <c r="M152" s="212"/>
      <c r="N152" s="213"/>
      <c r="O152" s="213"/>
      <c r="P152" s="213"/>
      <c r="Q152" s="213"/>
      <c r="R152" s="213"/>
      <c r="S152" s="213"/>
      <c r="T152" s="214"/>
      <c r="AT152" s="215" t="s">
        <v>546</v>
      </c>
      <c r="AU152" s="215" t="s">
        <v>85</v>
      </c>
      <c r="AV152" s="13" t="s">
        <v>85</v>
      </c>
      <c r="AW152" s="13" t="s">
        <v>33</v>
      </c>
      <c r="AX152" s="13" t="s">
        <v>72</v>
      </c>
      <c r="AY152" s="215" t="s">
        <v>525</v>
      </c>
    </row>
    <row r="153" spans="1:65" s="13" customFormat="1" ht="11.25">
      <c r="B153" s="204"/>
      <c r="C153" s="205"/>
      <c r="D153" s="206" t="s">
        <v>546</v>
      </c>
      <c r="E153" s="207" t="s">
        <v>19</v>
      </c>
      <c r="F153" s="208" t="s">
        <v>7612</v>
      </c>
      <c r="G153" s="205"/>
      <c r="H153" s="209">
        <v>26</v>
      </c>
      <c r="I153" s="210"/>
      <c r="J153" s="205"/>
      <c r="K153" s="205"/>
      <c r="L153" s="211"/>
      <c r="M153" s="212"/>
      <c r="N153" s="213"/>
      <c r="O153" s="213"/>
      <c r="P153" s="213"/>
      <c r="Q153" s="213"/>
      <c r="R153" s="213"/>
      <c r="S153" s="213"/>
      <c r="T153" s="214"/>
      <c r="AT153" s="215" t="s">
        <v>546</v>
      </c>
      <c r="AU153" s="215" t="s">
        <v>85</v>
      </c>
      <c r="AV153" s="13" t="s">
        <v>85</v>
      </c>
      <c r="AW153" s="13" t="s">
        <v>33</v>
      </c>
      <c r="AX153" s="13" t="s">
        <v>72</v>
      </c>
      <c r="AY153" s="215" t="s">
        <v>525</v>
      </c>
    </row>
    <row r="154" spans="1:65" s="14" customFormat="1" ht="11.25">
      <c r="B154" s="216"/>
      <c r="C154" s="217"/>
      <c r="D154" s="206" t="s">
        <v>546</v>
      </c>
      <c r="E154" s="218" t="s">
        <v>19</v>
      </c>
      <c r="F154" s="219" t="s">
        <v>552</v>
      </c>
      <c r="G154" s="217"/>
      <c r="H154" s="220">
        <v>82.832999999999998</v>
      </c>
      <c r="I154" s="221"/>
      <c r="J154" s="217"/>
      <c r="K154" s="217"/>
      <c r="L154" s="222"/>
      <c r="M154" s="223"/>
      <c r="N154" s="224"/>
      <c r="O154" s="224"/>
      <c r="P154" s="224"/>
      <c r="Q154" s="224"/>
      <c r="R154" s="224"/>
      <c r="S154" s="224"/>
      <c r="T154" s="225"/>
      <c r="AT154" s="226" t="s">
        <v>546</v>
      </c>
      <c r="AU154" s="226" t="s">
        <v>85</v>
      </c>
      <c r="AV154" s="14" t="s">
        <v>537</v>
      </c>
      <c r="AW154" s="14" t="s">
        <v>33</v>
      </c>
      <c r="AX154" s="14" t="s">
        <v>79</v>
      </c>
      <c r="AY154" s="226" t="s">
        <v>525</v>
      </c>
    </row>
    <row r="155" spans="1:65" s="2" customFormat="1" ht="24.2" customHeight="1">
      <c r="A155" s="38"/>
      <c r="B155" s="39"/>
      <c r="C155" s="186" t="s">
        <v>696</v>
      </c>
      <c r="D155" s="186" t="s">
        <v>533</v>
      </c>
      <c r="E155" s="187" t="s">
        <v>534</v>
      </c>
      <c r="F155" s="188" t="s">
        <v>535</v>
      </c>
      <c r="G155" s="189" t="s">
        <v>132</v>
      </c>
      <c r="H155" s="190">
        <v>872.81100000000004</v>
      </c>
      <c r="I155" s="191"/>
      <c r="J155" s="192">
        <f>ROUND(I155*H155,2)</f>
        <v>0</v>
      </c>
      <c r="K155" s="188" t="s">
        <v>536</v>
      </c>
      <c r="L155" s="43"/>
      <c r="M155" s="193" t="s">
        <v>19</v>
      </c>
      <c r="N155" s="194" t="s">
        <v>43</v>
      </c>
      <c r="O155" s="68"/>
      <c r="P155" s="195">
        <f>O155*H155</f>
        <v>0</v>
      </c>
      <c r="Q155" s="195">
        <v>0</v>
      </c>
      <c r="R155" s="195">
        <f>Q155*H155</f>
        <v>0</v>
      </c>
      <c r="S155" s="195">
        <v>0</v>
      </c>
      <c r="T155" s="196">
        <f>S155*H155</f>
        <v>0</v>
      </c>
      <c r="U155" s="38"/>
      <c r="V155" s="38"/>
      <c r="W155" s="38"/>
      <c r="X155" s="38"/>
      <c r="Y155" s="38"/>
      <c r="Z155" s="38"/>
      <c r="AA155" s="38"/>
      <c r="AB155" s="38"/>
      <c r="AC155" s="38"/>
      <c r="AD155" s="38"/>
      <c r="AE155" s="38"/>
      <c r="AR155" s="197" t="s">
        <v>537</v>
      </c>
      <c r="AT155" s="197" t="s">
        <v>533</v>
      </c>
      <c r="AU155" s="197" t="s">
        <v>85</v>
      </c>
      <c r="AY155" s="21" t="s">
        <v>525</v>
      </c>
      <c r="BE155" s="198">
        <f>IF(N155="základní",J155,0)</f>
        <v>0</v>
      </c>
      <c r="BF155" s="198">
        <f>IF(N155="snížená",J155,0)</f>
        <v>0</v>
      </c>
      <c r="BG155" s="198">
        <f>IF(N155="zákl. přenesená",J155,0)</f>
        <v>0</v>
      </c>
      <c r="BH155" s="198">
        <f>IF(N155="sníž. přenesená",J155,0)</f>
        <v>0</v>
      </c>
      <c r="BI155" s="198">
        <f>IF(N155="nulová",J155,0)</f>
        <v>0</v>
      </c>
      <c r="BJ155" s="21" t="s">
        <v>79</v>
      </c>
      <c r="BK155" s="198">
        <f>ROUND(I155*H155,2)</f>
        <v>0</v>
      </c>
      <c r="BL155" s="21" t="s">
        <v>537</v>
      </c>
      <c r="BM155" s="197" t="s">
        <v>7613</v>
      </c>
    </row>
    <row r="156" spans="1:65" s="2" customFormat="1" ht="11.25">
      <c r="A156" s="38"/>
      <c r="B156" s="39"/>
      <c r="C156" s="40"/>
      <c r="D156" s="199" t="s">
        <v>542</v>
      </c>
      <c r="E156" s="40"/>
      <c r="F156" s="200" t="s">
        <v>543</v>
      </c>
      <c r="G156" s="40"/>
      <c r="H156" s="40"/>
      <c r="I156" s="201"/>
      <c r="J156" s="40"/>
      <c r="K156" s="40"/>
      <c r="L156" s="43"/>
      <c r="M156" s="202"/>
      <c r="N156" s="203"/>
      <c r="O156" s="68"/>
      <c r="P156" s="68"/>
      <c r="Q156" s="68"/>
      <c r="R156" s="68"/>
      <c r="S156" s="68"/>
      <c r="T156" s="69"/>
      <c r="U156" s="38"/>
      <c r="V156" s="38"/>
      <c r="W156" s="38"/>
      <c r="X156" s="38"/>
      <c r="Y156" s="38"/>
      <c r="Z156" s="38"/>
      <c r="AA156" s="38"/>
      <c r="AB156" s="38"/>
      <c r="AC156" s="38"/>
      <c r="AD156" s="38"/>
      <c r="AE156" s="38"/>
      <c r="AT156" s="21" t="s">
        <v>542</v>
      </c>
      <c r="AU156" s="21" t="s">
        <v>85</v>
      </c>
    </row>
    <row r="157" spans="1:65" s="15" customFormat="1" ht="11.25">
      <c r="B157" s="227"/>
      <c r="C157" s="228"/>
      <c r="D157" s="206" t="s">
        <v>546</v>
      </c>
      <c r="E157" s="229" t="s">
        <v>19</v>
      </c>
      <c r="F157" s="230" t="s">
        <v>7614</v>
      </c>
      <c r="G157" s="228"/>
      <c r="H157" s="229" t="s">
        <v>19</v>
      </c>
      <c r="I157" s="231"/>
      <c r="J157" s="228"/>
      <c r="K157" s="228"/>
      <c r="L157" s="232"/>
      <c r="M157" s="233"/>
      <c r="N157" s="234"/>
      <c r="O157" s="234"/>
      <c r="P157" s="234"/>
      <c r="Q157" s="234"/>
      <c r="R157" s="234"/>
      <c r="S157" s="234"/>
      <c r="T157" s="235"/>
      <c r="AT157" s="236" t="s">
        <v>546</v>
      </c>
      <c r="AU157" s="236" t="s">
        <v>85</v>
      </c>
      <c r="AV157" s="15" t="s">
        <v>79</v>
      </c>
      <c r="AW157" s="15" t="s">
        <v>33</v>
      </c>
      <c r="AX157" s="15" t="s">
        <v>72</v>
      </c>
      <c r="AY157" s="236" t="s">
        <v>525</v>
      </c>
    </row>
    <row r="158" spans="1:65" s="13" customFormat="1" ht="11.25">
      <c r="B158" s="204"/>
      <c r="C158" s="205"/>
      <c r="D158" s="206" t="s">
        <v>546</v>
      </c>
      <c r="E158" s="207" t="s">
        <v>19</v>
      </c>
      <c r="F158" s="208" t="s">
        <v>7514</v>
      </c>
      <c r="G158" s="205"/>
      <c r="H158" s="209">
        <v>520.27300000000002</v>
      </c>
      <c r="I158" s="210"/>
      <c r="J158" s="205"/>
      <c r="K158" s="205"/>
      <c r="L158" s="211"/>
      <c r="M158" s="212"/>
      <c r="N158" s="213"/>
      <c r="O158" s="213"/>
      <c r="P158" s="213"/>
      <c r="Q158" s="213"/>
      <c r="R158" s="213"/>
      <c r="S158" s="213"/>
      <c r="T158" s="214"/>
      <c r="AT158" s="215" t="s">
        <v>546</v>
      </c>
      <c r="AU158" s="215" t="s">
        <v>85</v>
      </c>
      <c r="AV158" s="13" t="s">
        <v>85</v>
      </c>
      <c r="AW158" s="13" t="s">
        <v>33</v>
      </c>
      <c r="AX158" s="13" t="s">
        <v>72</v>
      </c>
      <c r="AY158" s="215" t="s">
        <v>525</v>
      </c>
    </row>
    <row r="159" spans="1:65" s="16" customFormat="1" ht="11.25">
      <c r="B159" s="237"/>
      <c r="C159" s="238"/>
      <c r="D159" s="206" t="s">
        <v>546</v>
      </c>
      <c r="E159" s="239" t="s">
        <v>7512</v>
      </c>
      <c r="F159" s="240" t="s">
        <v>590</v>
      </c>
      <c r="G159" s="238"/>
      <c r="H159" s="241">
        <v>520.27300000000002</v>
      </c>
      <c r="I159" s="242"/>
      <c r="J159" s="238"/>
      <c r="K159" s="238"/>
      <c r="L159" s="243"/>
      <c r="M159" s="244"/>
      <c r="N159" s="245"/>
      <c r="O159" s="245"/>
      <c r="P159" s="245"/>
      <c r="Q159" s="245"/>
      <c r="R159" s="245"/>
      <c r="S159" s="245"/>
      <c r="T159" s="246"/>
      <c r="AT159" s="247" t="s">
        <v>546</v>
      </c>
      <c r="AU159" s="247" t="s">
        <v>85</v>
      </c>
      <c r="AV159" s="16" t="s">
        <v>573</v>
      </c>
      <c r="AW159" s="16" t="s">
        <v>33</v>
      </c>
      <c r="AX159" s="16" t="s">
        <v>72</v>
      </c>
      <c r="AY159" s="247" t="s">
        <v>525</v>
      </c>
    </row>
    <row r="160" spans="1:65" s="13" customFormat="1" ht="11.25">
      <c r="B160" s="204"/>
      <c r="C160" s="205"/>
      <c r="D160" s="206" t="s">
        <v>546</v>
      </c>
      <c r="E160" s="207" t="s">
        <v>19</v>
      </c>
      <c r="F160" s="208" t="s">
        <v>7615</v>
      </c>
      <c r="G160" s="205"/>
      <c r="H160" s="209">
        <v>1092.153</v>
      </c>
      <c r="I160" s="210"/>
      <c r="J160" s="205"/>
      <c r="K160" s="205"/>
      <c r="L160" s="211"/>
      <c r="M160" s="212"/>
      <c r="N160" s="213"/>
      <c r="O160" s="213"/>
      <c r="P160" s="213"/>
      <c r="Q160" s="213"/>
      <c r="R160" s="213"/>
      <c r="S160" s="213"/>
      <c r="T160" s="214"/>
      <c r="AT160" s="215" t="s">
        <v>546</v>
      </c>
      <c r="AU160" s="215" t="s">
        <v>85</v>
      </c>
      <c r="AV160" s="13" t="s">
        <v>85</v>
      </c>
      <c r="AW160" s="13" t="s">
        <v>33</v>
      </c>
      <c r="AX160" s="13" t="s">
        <v>72</v>
      </c>
      <c r="AY160" s="215" t="s">
        <v>525</v>
      </c>
    </row>
    <row r="161" spans="1:65" s="15" customFormat="1" ht="11.25">
      <c r="B161" s="227"/>
      <c r="C161" s="228"/>
      <c r="D161" s="206" t="s">
        <v>546</v>
      </c>
      <c r="E161" s="229" t="s">
        <v>19</v>
      </c>
      <c r="F161" s="230" t="s">
        <v>7616</v>
      </c>
      <c r="G161" s="228"/>
      <c r="H161" s="229" t="s">
        <v>19</v>
      </c>
      <c r="I161" s="231"/>
      <c r="J161" s="228"/>
      <c r="K161" s="228"/>
      <c r="L161" s="232"/>
      <c r="M161" s="233"/>
      <c r="N161" s="234"/>
      <c r="O161" s="234"/>
      <c r="P161" s="234"/>
      <c r="Q161" s="234"/>
      <c r="R161" s="234"/>
      <c r="S161" s="234"/>
      <c r="T161" s="235"/>
      <c r="AT161" s="236" t="s">
        <v>546</v>
      </c>
      <c r="AU161" s="236" t="s">
        <v>85</v>
      </c>
      <c r="AV161" s="15" t="s">
        <v>79</v>
      </c>
      <c r="AW161" s="15" t="s">
        <v>33</v>
      </c>
      <c r="AX161" s="15" t="s">
        <v>72</v>
      </c>
      <c r="AY161" s="236" t="s">
        <v>525</v>
      </c>
    </row>
    <row r="162" spans="1:65" s="13" customFormat="1" ht="11.25">
      <c r="B162" s="204"/>
      <c r="C162" s="205"/>
      <c r="D162" s="206" t="s">
        <v>546</v>
      </c>
      <c r="E162" s="207" t="s">
        <v>19</v>
      </c>
      <c r="F162" s="208" t="s">
        <v>7617</v>
      </c>
      <c r="G162" s="205"/>
      <c r="H162" s="209">
        <v>-64.206999999999994</v>
      </c>
      <c r="I162" s="210"/>
      <c r="J162" s="205"/>
      <c r="K162" s="205"/>
      <c r="L162" s="211"/>
      <c r="M162" s="212"/>
      <c r="N162" s="213"/>
      <c r="O162" s="213"/>
      <c r="P162" s="213"/>
      <c r="Q162" s="213"/>
      <c r="R162" s="213"/>
      <c r="S162" s="213"/>
      <c r="T162" s="214"/>
      <c r="AT162" s="215" t="s">
        <v>546</v>
      </c>
      <c r="AU162" s="215" t="s">
        <v>85</v>
      </c>
      <c r="AV162" s="13" t="s">
        <v>85</v>
      </c>
      <c r="AW162" s="13" t="s">
        <v>33</v>
      </c>
      <c r="AX162" s="13" t="s">
        <v>72</v>
      </c>
      <c r="AY162" s="215" t="s">
        <v>525</v>
      </c>
    </row>
    <row r="163" spans="1:65" s="15" customFormat="1" ht="11.25">
      <c r="B163" s="227"/>
      <c r="C163" s="228"/>
      <c r="D163" s="206" t="s">
        <v>546</v>
      </c>
      <c r="E163" s="229" t="s">
        <v>19</v>
      </c>
      <c r="F163" s="230" t="s">
        <v>7618</v>
      </c>
      <c r="G163" s="228"/>
      <c r="H163" s="229" t="s">
        <v>19</v>
      </c>
      <c r="I163" s="231"/>
      <c r="J163" s="228"/>
      <c r="K163" s="228"/>
      <c r="L163" s="232"/>
      <c r="M163" s="233"/>
      <c r="N163" s="234"/>
      <c r="O163" s="234"/>
      <c r="P163" s="234"/>
      <c r="Q163" s="234"/>
      <c r="R163" s="234"/>
      <c r="S163" s="234"/>
      <c r="T163" s="235"/>
      <c r="AT163" s="236" t="s">
        <v>546</v>
      </c>
      <c r="AU163" s="236" t="s">
        <v>85</v>
      </c>
      <c r="AV163" s="15" t="s">
        <v>79</v>
      </c>
      <c r="AW163" s="15" t="s">
        <v>33</v>
      </c>
      <c r="AX163" s="15" t="s">
        <v>72</v>
      </c>
      <c r="AY163" s="236" t="s">
        <v>525</v>
      </c>
    </row>
    <row r="164" spans="1:65" s="13" customFormat="1" ht="11.25">
      <c r="B164" s="204"/>
      <c r="C164" s="205"/>
      <c r="D164" s="206" t="s">
        <v>546</v>
      </c>
      <c r="E164" s="207" t="s">
        <v>19</v>
      </c>
      <c r="F164" s="208" t="s">
        <v>7619</v>
      </c>
      <c r="G164" s="205"/>
      <c r="H164" s="209">
        <v>-675.40800000000002</v>
      </c>
      <c r="I164" s="210"/>
      <c r="J164" s="205"/>
      <c r="K164" s="205"/>
      <c r="L164" s="211"/>
      <c r="M164" s="212"/>
      <c r="N164" s="213"/>
      <c r="O164" s="213"/>
      <c r="P164" s="213"/>
      <c r="Q164" s="213"/>
      <c r="R164" s="213"/>
      <c r="S164" s="213"/>
      <c r="T164" s="214"/>
      <c r="AT164" s="215" t="s">
        <v>546</v>
      </c>
      <c r="AU164" s="215" t="s">
        <v>85</v>
      </c>
      <c r="AV164" s="13" t="s">
        <v>85</v>
      </c>
      <c r="AW164" s="13" t="s">
        <v>33</v>
      </c>
      <c r="AX164" s="13" t="s">
        <v>72</v>
      </c>
      <c r="AY164" s="215" t="s">
        <v>525</v>
      </c>
    </row>
    <row r="165" spans="1:65" s="16" customFormat="1" ht="11.25">
      <c r="B165" s="237"/>
      <c r="C165" s="238"/>
      <c r="D165" s="206" t="s">
        <v>546</v>
      </c>
      <c r="E165" s="239" t="s">
        <v>7509</v>
      </c>
      <c r="F165" s="240" t="s">
        <v>590</v>
      </c>
      <c r="G165" s="238"/>
      <c r="H165" s="241">
        <v>352.53800000000001</v>
      </c>
      <c r="I165" s="242"/>
      <c r="J165" s="238"/>
      <c r="K165" s="238"/>
      <c r="L165" s="243"/>
      <c r="M165" s="244"/>
      <c r="N165" s="245"/>
      <c r="O165" s="245"/>
      <c r="P165" s="245"/>
      <c r="Q165" s="245"/>
      <c r="R165" s="245"/>
      <c r="S165" s="245"/>
      <c r="T165" s="246"/>
      <c r="AT165" s="247" t="s">
        <v>546</v>
      </c>
      <c r="AU165" s="247" t="s">
        <v>85</v>
      </c>
      <c r="AV165" s="16" t="s">
        <v>573</v>
      </c>
      <c r="AW165" s="16" t="s">
        <v>33</v>
      </c>
      <c r="AX165" s="16" t="s">
        <v>72</v>
      </c>
      <c r="AY165" s="247" t="s">
        <v>525</v>
      </c>
    </row>
    <row r="166" spans="1:65" s="14" customFormat="1" ht="11.25">
      <c r="B166" s="216"/>
      <c r="C166" s="217"/>
      <c r="D166" s="206" t="s">
        <v>546</v>
      </c>
      <c r="E166" s="218" t="s">
        <v>551</v>
      </c>
      <c r="F166" s="219" t="s">
        <v>552</v>
      </c>
      <c r="G166" s="217"/>
      <c r="H166" s="220">
        <v>872.81100000000004</v>
      </c>
      <c r="I166" s="221"/>
      <c r="J166" s="217"/>
      <c r="K166" s="217"/>
      <c r="L166" s="222"/>
      <c r="M166" s="223"/>
      <c r="N166" s="224"/>
      <c r="O166" s="224"/>
      <c r="P166" s="224"/>
      <c r="Q166" s="224"/>
      <c r="R166" s="224"/>
      <c r="S166" s="224"/>
      <c r="T166" s="225"/>
      <c r="AT166" s="226" t="s">
        <v>546</v>
      </c>
      <c r="AU166" s="226" t="s">
        <v>85</v>
      </c>
      <c r="AV166" s="14" t="s">
        <v>537</v>
      </c>
      <c r="AW166" s="14" t="s">
        <v>33</v>
      </c>
      <c r="AX166" s="14" t="s">
        <v>79</v>
      </c>
      <c r="AY166" s="226" t="s">
        <v>525</v>
      </c>
    </row>
    <row r="167" spans="1:65" s="2" customFormat="1" ht="33" customHeight="1">
      <c r="A167" s="38"/>
      <c r="B167" s="39"/>
      <c r="C167" s="186" t="s">
        <v>8</v>
      </c>
      <c r="D167" s="186" t="s">
        <v>533</v>
      </c>
      <c r="E167" s="187" t="s">
        <v>7620</v>
      </c>
      <c r="F167" s="188" t="s">
        <v>7621</v>
      </c>
      <c r="G167" s="189" t="s">
        <v>158</v>
      </c>
      <c r="H167" s="190">
        <v>69.706000000000003</v>
      </c>
      <c r="I167" s="191"/>
      <c r="J167" s="192">
        <f>ROUND(I167*H167,2)</f>
        <v>0</v>
      </c>
      <c r="K167" s="188" t="s">
        <v>536</v>
      </c>
      <c r="L167" s="43"/>
      <c r="M167" s="193" t="s">
        <v>19</v>
      </c>
      <c r="N167" s="194" t="s">
        <v>43</v>
      </c>
      <c r="O167" s="68"/>
      <c r="P167" s="195">
        <f>O167*H167</f>
        <v>0</v>
      </c>
      <c r="Q167" s="195">
        <v>0</v>
      </c>
      <c r="R167" s="195">
        <f>Q167*H167</f>
        <v>0</v>
      </c>
      <c r="S167" s="195">
        <v>0</v>
      </c>
      <c r="T167" s="196">
        <f>S167*H167</f>
        <v>0</v>
      </c>
      <c r="U167" s="38"/>
      <c r="V167" s="38"/>
      <c r="W167" s="38"/>
      <c r="X167" s="38"/>
      <c r="Y167" s="38"/>
      <c r="Z167" s="38"/>
      <c r="AA167" s="38"/>
      <c r="AB167" s="38"/>
      <c r="AC167" s="38"/>
      <c r="AD167" s="38"/>
      <c r="AE167" s="38"/>
      <c r="AR167" s="197" t="s">
        <v>537</v>
      </c>
      <c r="AT167" s="197" t="s">
        <v>533</v>
      </c>
      <c r="AU167" s="197" t="s">
        <v>85</v>
      </c>
      <c r="AY167" s="21" t="s">
        <v>525</v>
      </c>
      <c r="BE167" s="198">
        <f>IF(N167="základní",J167,0)</f>
        <v>0</v>
      </c>
      <c r="BF167" s="198">
        <f>IF(N167="snížená",J167,0)</f>
        <v>0</v>
      </c>
      <c r="BG167" s="198">
        <f>IF(N167="zákl. přenesená",J167,0)</f>
        <v>0</v>
      </c>
      <c r="BH167" s="198">
        <f>IF(N167="sníž. přenesená",J167,0)</f>
        <v>0</v>
      </c>
      <c r="BI167" s="198">
        <f>IF(N167="nulová",J167,0)</f>
        <v>0</v>
      </c>
      <c r="BJ167" s="21" t="s">
        <v>79</v>
      </c>
      <c r="BK167" s="198">
        <f>ROUND(I167*H167,2)</f>
        <v>0</v>
      </c>
      <c r="BL167" s="21" t="s">
        <v>537</v>
      </c>
      <c r="BM167" s="197" t="s">
        <v>7622</v>
      </c>
    </row>
    <row r="168" spans="1:65" s="2" customFormat="1" ht="11.25">
      <c r="A168" s="38"/>
      <c r="B168" s="39"/>
      <c r="C168" s="40"/>
      <c r="D168" s="199" t="s">
        <v>542</v>
      </c>
      <c r="E168" s="40"/>
      <c r="F168" s="200" t="s">
        <v>7623</v>
      </c>
      <c r="G168" s="40"/>
      <c r="H168" s="40"/>
      <c r="I168" s="201"/>
      <c r="J168" s="40"/>
      <c r="K168" s="40"/>
      <c r="L168" s="43"/>
      <c r="M168" s="202"/>
      <c r="N168" s="203"/>
      <c r="O168" s="68"/>
      <c r="P168" s="68"/>
      <c r="Q168" s="68"/>
      <c r="R168" s="68"/>
      <c r="S168" s="68"/>
      <c r="T168" s="69"/>
      <c r="U168" s="38"/>
      <c r="V168" s="38"/>
      <c r="W168" s="38"/>
      <c r="X168" s="38"/>
      <c r="Y168" s="38"/>
      <c r="Z168" s="38"/>
      <c r="AA168" s="38"/>
      <c r="AB168" s="38"/>
      <c r="AC168" s="38"/>
      <c r="AD168" s="38"/>
      <c r="AE168" s="38"/>
      <c r="AT168" s="21" t="s">
        <v>542</v>
      </c>
      <c r="AU168" s="21" t="s">
        <v>85</v>
      </c>
    </row>
    <row r="169" spans="1:65" s="15" customFormat="1" ht="11.25">
      <c r="B169" s="227"/>
      <c r="C169" s="228"/>
      <c r="D169" s="206" t="s">
        <v>546</v>
      </c>
      <c r="E169" s="229" t="s">
        <v>19</v>
      </c>
      <c r="F169" s="230" t="s">
        <v>7624</v>
      </c>
      <c r="G169" s="228"/>
      <c r="H169" s="229" t="s">
        <v>19</v>
      </c>
      <c r="I169" s="231"/>
      <c r="J169" s="228"/>
      <c r="K169" s="228"/>
      <c r="L169" s="232"/>
      <c r="M169" s="233"/>
      <c r="N169" s="234"/>
      <c r="O169" s="234"/>
      <c r="P169" s="234"/>
      <c r="Q169" s="234"/>
      <c r="R169" s="234"/>
      <c r="S169" s="234"/>
      <c r="T169" s="235"/>
      <c r="AT169" s="236" t="s">
        <v>546</v>
      </c>
      <c r="AU169" s="236" t="s">
        <v>85</v>
      </c>
      <c r="AV169" s="15" t="s">
        <v>79</v>
      </c>
      <c r="AW169" s="15" t="s">
        <v>33</v>
      </c>
      <c r="AX169" s="15" t="s">
        <v>72</v>
      </c>
      <c r="AY169" s="236" t="s">
        <v>525</v>
      </c>
    </row>
    <row r="170" spans="1:65" s="13" customFormat="1" ht="11.25">
      <c r="B170" s="204"/>
      <c r="C170" s="205"/>
      <c r="D170" s="206" t="s">
        <v>546</v>
      </c>
      <c r="E170" s="207" t="s">
        <v>19</v>
      </c>
      <c r="F170" s="208" t="s">
        <v>7625</v>
      </c>
      <c r="G170" s="205"/>
      <c r="H170" s="209">
        <v>53.036000000000001</v>
      </c>
      <c r="I170" s="210"/>
      <c r="J170" s="205"/>
      <c r="K170" s="205"/>
      <c r="L170" s="211"/>
      <c r="M170" s="212"/>
      <c r="N170" s="213"/>
      <c r="O170" s="213"/>
      <c r="P170" s="213"/>
      <c r="Q170" s="213"/>
      <c r="R170" s="213"/>
      <c r="S170" s="213"/>
      <c r="T170" s="214"/>
      <c r="AT170" s="215" t="s">
        <v>546</v>
      </c>
      <c r="AU170" s="215" t="s">
        <v>85</v>
      </c>
      <c r="AV170" s="13" t="s">
        <v>85</v>
      </c>
      <c r="AW170" s="13" t="s">
        <v>33</v>
      </c>
      <c r="AX170" s="13" t="s">
        <v>72</v>
      </c>
      <c r="AY170" s="215" t="s">
        <v>525</v>
      </c>
    </row>
    <row r="171" spans="1:65" s="15" customFormat="1" ht="11.25">
      <c r="B171" s="227"/>
      <c r="C171" s="228"/>
      <c r="D171" s="206" t="s">
        <v>546</v>
      </c>
      <c r="E171" s="229" t="s">
        <v>19</v>
      </c>
      <c r="F171" s="230" t="s">
        <v>7626</v>
      </c>
      <c r="G171" s="228"/>
      <c r="H171" s="229" t="s">
        <v>19</v>
      </c>
      <c r="I171" s="231"/>
      <c r="J171" s="228"/>
      <c r="K171" s="228"/>
      <c r="L171" s="232"/>
      <c r="M171" s="233"/>
      <c r="N171" s="234"/>
      <c r="O171" s="234"/>
      <c r="P171" s="234"/>
      <c r="Q171" s="234"/>
      <c r="R171" s="234"/>
      <c r="S171" s="234"/>
      <c r="T171" s="235"/>
      <c r="AT171" s="236" t="s">
        <v>546</v>
      </c>
      <c r="AU171" s="236" t="s">
        <v>85</v>
      </c>
      <c r="AV171" s="15" t="s">
        <v>79</v>
      </c>
      <c r="AW171" s="15" t="s">
        <v>33</v>
      </c>
      <c r="AX171" s="15" t="s">
        <v>72</v>
      </c>
      <c r="AY171" s="236" t="s">
        <v>525</v>
      </c>
    </row>
    <row r="172" spans="1:65" s="13" customFormat="1" ht="11.25">
      <c r="B172" s="204"/>
      <c r="C172" s="205"/>
      <c r="D172" s="206" t="s">
        <v>546</v>
      </c>
      <c r="E172" s="207" t="s">
        <v>19</v>
      </c>
      <c r="F172" s="208" t="s">
        <v>7627</v>
      </c>
      <c r="G172" s="205"/>
      <c r="H172" s="209">
        <v>16.670000000000002</v>
      </c>
      <c r="I172" s="210"/>
      <c r="J172" s="205"/>
      <c r="K172" s="205"/>
      <c r="L172" s="211"/>
      <c r="M172" s="212"/>
      <c r="N172" s="213"/>
      <c r="O172" s="213"/>
      <c r="P172" s="213"/>
      <c r="Q172" s="213"/>
      <c r="R172" s="213"/>
      <c r="S172" s="213"/>
      <c r="T172" s="214"/>
      <c r="AT172" s="215" t="s">
        <v>546</v>
      </c>
      <c r="AU172" s="215" t="s">
        <v>85</v>
      </c>
      <c r="AV172" s="13" t="s">
        <v>85</v>
      </c>
      <c r="AW172" s="13" t="s">
        <v>33</v>
      </c>
      <c r="AX172" s="13" t="s">
        <v>72</v>
      </c>
      <c r="AY172" s="215" t="s">
        <v>525</v>
      </c>
    </row>
    <row r="173" spans="1:65" s="16" customFormat="1" ht="11.25">
      <c r="B173" s="237"/>
      <c r="C173" s="238"/>
      <c r="D173" s="206" t="s">
        <v>546</v>
      </c>
      <c r="E173" s="239" t="s">
        <v>7522</v>
      </c>
      <c r="F173" s="240" t="s">
        <v>590</v>
      </c>
      <c r="G173" s="238"/>
      <c r="H173" s="241">
        <v>69.706000000000003</v>
      </c>
      <c r="I173" s="242"/>
      <c r="J173" s="238"/>
      <c r="K173" s="238"/>
      <c r="L173" s="243"/>
      <c r="M173" s="244"/>
      <c r="N173" s="245"/>
      <c r="O173" s="245"/>
      <c r="P173" s="245"/>
      <c r="Q173" s="245"/>
      <c r="R173" s="245"/>
      <c r="S173" s="245"/>
      <c r="T173" s="246"/>
      <c r="AT173" s="247" t="s">
        <v>546</v>
      </c>
      <c r="AU173" s="247" t="s">
        <v>85</v>
      </c>
      <c r="AV173" s="16" t="s">
        <v>573</v>
      </c>
      <c r="AW173" s="16" t="s">
        <v>33</v>
      </c>
      <c r="AX173" s="16" t="s">
        <v>72</v>
      </c>
      <c r="AY173" s="247" t="s">
        <v>525</v>
      </c>
    </row>
    <row r="174" spans="1:65" s="14" customFormat="1" ht="11.25">
      <c r="B174" s="216"/>
      <c r="C174" s="217"/>
      <c r="D174" s="206" t="s">
        <v>546</v>
      </c>
      <c r="E174" s="218" t="s">
        <v>19</v>
      </c>
      <c r="F174" s="219" t="s">
        <v>552</v>
      </c>
      <c r="G174" s="217"/>
      <c r="H174" s="220">
        <v>69.706000000000003</v>
      </c>
      <c r="I174" s="221"/>
      <c r="J174" s="217"/>
      <c r="K174" s="217"/>
      <c r="L174" s="222"/>
      <c r="M174" s="223"/>
      <c r="N174" s="224"/>
      <c r="O174" s="224"/>
      <c r="P174" s="224"/>
      <c r="Q174" s="224"/>
      <c r="R174" s="224"/>
      <c r="S174" s="224"/>
      <c r="T174" s="225"/>
      <c r="AT174" s="226" t="s">
        <v>546</v>
      </c>
      <c r="AU174" s="226" t="s">
        <v>85</v>
      </c>
      <c r="AV174" s="14" t="s">
        <v>537</v>
      </c>
      <c r="AW174" s="14" t="s">
        <v>33</v>
      </c>
      <c r="AX174" s="14" t="s">
        <v>79</v>
      </c>
      <c r="AY174" s="226" t="s">
        <v>525</v>
      </c>
    </row>
    <row r="175" spans="1:65" s="2" customFormat="1" ht="44.25" customHeight="1">
      <c r="A175" s="38"/>
      <c r="B175" s="39"/>
      <c r="C175" s="186" t="s">
        <v>710</v>
      </c>
      <c r="D175" s="186" t="s">
        <v>533</v>
      </c>
      <c r="E175" s="187" t="s">
        <v>7628</v>
      </c>
      <c r="F175" s="188" t="s">
        <v>7629</v>
      </c>
      <c r="G175" s="189" t="s">
        <v>158</v>
      </c>
      <c r="H175" s="190">
        <v>39.737000000000002</v>
      </c>
      <c r="I175" s="191"/>
      <c r="J175" s="192">
        <f>ROUND(I175*H175,2)</f>
        <v>0</v>
      </c>
      <c r="K175" s="188" t="s">
        <v>536</v>
      </c>
      <c r="L175" s="43"/>
      <c r="M175" s="193" t="s">
        <v>19</v>
      </c>
      <c r="N175" s="194" t="s">
        <v>43</v>
      </c>
      <c r="O175" s="68"/>
      <c r="P175" s="195">
        <f>O175*H175</f>
        <v>0</v>
      </c>
      <c r="Q175" s="195">
        <v>0</v>
      </c>
      <c r="R175" s="195">
        <f>Q175*H175</f>
        <v>0</v>
      </c>
      <c r="S175" s="195">
        <v>0</v>
      </c>
      <c r="T175" s="196">
        <f>S175*H175</f>
        <v>0</v>
      </c>
      <c r="U175" s="38"/>
      <c r="V175" s="38"/>
      <c r="W175" s="38"/>
      <c r="X175" s="38"/>
      <c r="Y175" s="38"/>
      <c r="Z175" s="38"/>
      <c r="AA175" s="38"/>
      <c r="AB175" s="38"/>
      <c r="AC175" s="38"/>
      <c r="AD175" s="38"/>
      <c r="AE175" s="38"/>
      <c r="AR175" s="197" t="s">
        <v>537</v>
      </c>
      <c r="AT175" s="197" t="s">
        <v>533</v>
      </c>
      <c r="AU175" s="197" t="s">
        <v>85</v>
      </c>
      <c r="AY175" s="21" t="s">
        <v>525</v>
      </c>
      <c r="BE175" s="198">
        <f>IF(N175="základní",J175,0)</f>
        <v>0</v>
      </c>
      <c r="BF175" s="198">
        <f>IF(N175="snížená",J175,0)</f>
        <v>0</v>
      </c>
      <c r="BG175" s="198">
        <f>IF(N175="zákl. přenesená",J175,0)</f>
        <v>0</v>
      </c>
      <c r="BH175" s="198">
        <f>IF(N175="sníž. přenesená",J175,0)</f>
        <v>0</v>
      </c>
      <c r="BI175" s="198">
        <f>IF(N175="nulová",J175,0)</f>
        <v>0</v>
      </c>
      <c r="BJ175" s="21" t="s">
        <v>79</v>
      </c>
      <c r="BK175" s="198">
        <f>ROUND(I175*H175,2)</f>
        <v>0</v>
      </c>
      <c r="BL175" s="21" t="s">
        <v>537</v>
      </c>
      <c r="BM175" s="197" t="s">
        <v>7630</v>
      </c>
    </row>
    <row r="176" spans="1:65" s="2" customFormat="1" ht="11.25">
      <c r="A176" s="38"/>
      <c r="B176" s="39"/>
      <c r="C176" s="40"/>
      <c r="D176" s="199" t="s">
        <v>542</v>
      </c>
      <c r="E176" s="40"/>
      <c r="F176" s="200" t="s">
        <v>7631</v>
      </c>
      <c r="G176" s="40"/>
      <c r="H176" s="40"/>
      <c r="I176" s="201"/>
      <c r="J176" s="40"/>
      <c r="K176" s="40"/>
      <c r="L176" s="43"/>
      <c r="M176" s="202"/>
      <c r="N176" s="203"/>
      <c r="O176" s="68"/>
      <c r="P176" s="68"/>
      <c r="Q176" s="68"/>
      <c r="R176" s="68"/>
      <c r="S176" s="68"/>
      <c r="T176" s="69"/>
      <c r="U176" s="38"/>
      <c r="V176" s="38"/>
      <c r="W176" s="38"/>
      <c r="X176" s="38"/>
      <c r="Y176" s="38"/>
      <c r="Z176" s="38"/>
      <c r="AA176" s="38"/>
      <c r="AB176" s="38"/>
      <c r="AC176" s="38"/>
      <c r="AD176" s="38"/>
      <c r="AE176" s="38"/>
      <c r="AT176" s="21" t="s">
        <v>542</v>
      </c>
      <c r="AU176" s="21" t="s">
        <v>85</v>
      </c>
    </row>
    <row r="177" spans="1:65" s="15" customFormat="1" ht="11.25">
      <c r="B177" s="227"/>
      <c r="C177" s="228"/>
      <c r="D177" s="206" t="s">
        <v>546</v>
      </c>
      <c r="E177" s="229" t="s">
        <v>19</v>
      </c>
      <c r="F177" s="230" t="s">
        <v>7632</v>
      </c>
      <c r="G177" s="228"/>
      <c r="H177" s="229" t="s">
        <v>19</v>
      </c>
      <c r="I177" s="231"/>
      <c r="J177" s="228"/>
      <c r="K177" s="228"/>
      <c r="L177" s="232"/>
      <c r="M177" s="233"/>
      <c r="N177" s="234"/>
      <c r="O177" s="234"/>
      <c r="P177" s="234"/>
      <c r="Q177" s="234"/>
      <c r="R177" s="234"/>
      <c r="S177" s="234"/>
      <c r="T177" s="235"/>
      <c r="AT177" s="236" t="s">
        <v>546</v>
      </c>
      <c r="AU177" s="236" t="s">
        <v>85</v>
      </c>
      <c r="AV177" s="15" t="s">
        <v>79</v>
      </c>
      <c r="AW177" s="15" t="s">
        <v>33</v>
      </c>
      <c r="AX177" s="15" t="s">
        <v>72</v>
      </c>
      <c r="AY177" s="236" t="s">
        <v>525</v>
      </c>
    </row>
    <row r="178" spans="1:65" s="13" customFormat="1" ht="11.25">
      <c r="B178" s="204"/>
      <c r="C178" s="205"/>
      <c r="D178" s="206" t="s">
        <v>546</v>
      </c>
      <c r="E178" s="207" t="s">
        <v>19</v>
      </c>
      <c r="F178" s="208" t="s">
        <v>7633</v>
      </c>
      <c r="G178" s="205"/>
      <c r="H178" s="209">
        <v>25.646000000000001</v>
      </c>
      <c r="I178" s="210"/>
      <c r="J178" s="205"/>
      <c r="K178" s="205"/>
      <c r="L178" s="211"/>
      <c r="M178" s="212"/>
      <c r="N178" s="213"/>
      <c r="O178" s="213"/>
      <c r="P178" s="213"/>
      <c r="Q178" s="213"/>
      <c r="R178" s="213"/>
      <c r="S178" s="213"/>
      <c r="T178" s="214"/>
      <c r="AT178" s="215" t="s">
        <v>546</v>
      </c>
      <c r="AU178" s="215" t="s">
        <v>85</v>
      </c>
      <c r="AV178" s="13" t="s">
        <v>85</v>
      </c>
      <c r="AW178" s="13" t="s">
        <v>33</v>
      </c>
      <c r="AX178" s="13" t="s">
        <v>72</v>
      </c>
      <c r="AY178" s="215" t="s">
        <v>525</v>
      </c>
    </row>
    <row r="179" spans="1:65" s="16" customFormat="1" ht="11.25">
      <c r="B179" s="237"/>
      <c r="C179" s="238"/>
      <c r="D179" s="206" t="s">
        <v>546</v>
      </c>
      <c r="E179" s="239" t="s">
        <v>19</v>
      </c>
      <c r="F179" s="240" t="s">
        <v>590</v>
      </c>
      <c r="G179" s="238"/>
      <c r="H179" s="241">
        <v>25.646000000000001</v>
      </c>
      <c r="I179" s="242"/>
      <c r="J179" s="238"/>
      <c r="K179" s="238"/>
      <c r="L179" s="243"/>
      <c r="M179" s="244"/>
      <c r="N179" s="245"/>
      <c r="O179" s="245"/>
      <c r="P179" s="245"/>
      <c r="Q179" s="245"/>
      <c r="R179" s="245"/>
      <c r="S179" s="245"/>
      <c r="T179" s="246"/>
      <c r="AT179" s="247" t="s">
        <v>546</v>
      </c>
      <c r="AU179" s="247" t="s">
        <v>85</v>
      </c>
      <c r="AV179" s="16" t="s">
        <v>573</v>
      </c>
      <c r="AW179" s="16" t="s">
        <v>33</v>
      </c>
      <c r="AX179" s="16" t="s">
        <v>72</v>
      </c>
      <c r="AY179" s="247" t="s">
        <v>525</v>
      </c>
    </row>
    <row r="180" spans="1:65" s="15" customFormat="1" ht="11.25">
      <c r="B180" s="227"/>
      <c r="C180" s="228"/>
      <c r="D180" s="206" t="s">
        <v>546</v>
      </c>
      <c r="E180" s="229" t="s">
        <v>19</v>
      </c>
      <c r="F180" s="230" t="s">
        <v>7634</v>
      </c>
      <c r="G180" s="228"/>
      <c r="H180" s="229" t="s">
        <v>19</v>
      </c>
      <c r="I180" s="231"/>
      <c r="J180" s="228"/>
      <c r="K180" s="228"/>
      <c r="L180" s="232"/>
      <c r="M180" s="233"/>
      <c r="N180" s="234"/>
      <c r="O180" s="234"/>
      <c r="P180" s="234"/>
      <c r="Q180" s="234"/>
      <c r="R180" s="234"/>
      <c r="S180" s="234"/>
      <c r="T180" s="235"/>
      <c r="AT180" s="236" t="s">
        <v>546</v>
      </c>
      <c r="AU180" s="236" t="s">
        <v>85</v>
      </c>
      <c r="AV180" s="15" t="s">
        <v>79</v>
      </c>
      <c r="AW180" s="15" t="s">
        <v>33</v>
      </c>
      <c r="AX180" s="15" t="s">
        <v>72</v>
      </c>
      <c r="AY180" s="236" t="s">
        <v>525</v>
      </c>
    </row>
    <row r="181" spans="1:65" s="13" customFormat="1" ht="11.25">
      <c r="B181" s="204"/>
      <c r="C181" s="205"/>
      <c r="D181" s="206" t="s">
        <v>546</v>
      </c>
      <c r="E181" s="207" t="s">
        <v>19</v>
      </c>
      <c r="F181" s="208" t="s">
        <v>7635</v>
      </c>
      <c r="G181" s="205"/>
      <c r="H181" s="209">
        <v>5.4809999999999999</v>
      </c>
      <c r="I181" s="210"/>
      <c r="J181" s="205"/>
      <c r="K181" s="205"/>
      <c r="L181" s="211"/>
      <c r="M181" s="212"/>
      <c r="N181" s="213"/>
      <c r="O181" s="213"/>
      <c r="P181" s="213"/>
      <c r="Q181" s="213"/>
      <c r="R181" s="213"/>
      <c r="S181" s="213"/>
      <c r="T181" s="214"/>
      <c r="AT181" s="215" t="s">
        <v>546</v>
      </c>
      <c r="AU181" s="215" t="s">
        <v>85</v>
      </c>
      <c r="AV181" s="13" t="s">
        <v>85</v>
      </c>
      <c r="AW181" s="13" t="s">
        <v>33</v>
      </c>
      <c r="AX181" s="13" t="s">
        <v>72</v>
      </c>
      <c r="AY181" s="215" t="s">
        <v>525</v>
      </c>
    </row>
    <row r="182" spans="1:65" s="13" customFormat="1" ht="11.25">
      <c r="B182" s="204"/>
      <c r="C182" s="205"/>
      <c r="D182" s="206" t="s">
        <v>546</v>
      </c>
      <c r="E182" s="207" t="s">
        <v>19</v>
      </c>
      <c r="F182" s="208" t="s">
        <v>7636</v>
      </c>
      <c r="G182" s="205"/>
      <c r="H182" s="209">
        <v>0.54700000000000004</v>
      </c>
      <c r="I182" s="210"/>
      <c r="J182" s="205"/>
      <c r="K182" s="205"/>
      <c r="L182" s="211"/>
      <c r="M182" s="212"/>
      <c r="N182" s="213"/>
      <c r="O182" s="213"/>
      <c r="P182" s="213"/>
      <c r="Q182" s="213"/>
      <c r="R182" s="213"/>
      <c r="S182" s="213"/>
      <c r="T182" s="214"/>
      <c r="AT182" s="215" t="s">
        <v>546</v>
      </c>
      <c r="AU182" s="215" t="s">
        <v>85</v>
      </c>
      <c r="AV182" s="13" t="s">
        <v>85</v>
      </c>
      <c r="AW182" s="13" t="s">
        <v>33</v>
      </c>
      <c r="AX182" s="13" t="s">
        <v>72</v>
      </c>
      <c r="AY182" s="215" t="s">
        <v>525</v>
      </c>
    </row>
    <row r="183" spans="1:65" s="13" customFormat="1" ht="11.25">
      <c r="B183" s="204"/>
      <c r="C183" s="205"/>
      <c r="D183" s="206" t="s">
        <v>546</v>
      </c>
      <c r="E183" s="207" t="s">
        <v>19</v>
      </c>
      <c r="F183" s="208" t="s">
        <v>7637</v>
      </c>
      <c r="G183" s="205"/>
      <c r="H183" s="209">
        <v>1.367</v>
      </c>
      <c r="I183" s="210"/>
      <c r="J183" s="205"/>
      <c r="K183" s="205"/>
      <c r="L183" s="211"/>
      <c r="M183" s="212"/>
      <c r="N183" s="213"/>
      <c r="O183" s="213"/>
      <c r="P183" s="213"/>
      <c r="Q183" s="213"/>
      <c r="R183" s="213"/>
      <c r="S183" s="213"/>
      <c r="T183" s="214"/>
      <c r="AT183" s="215" t="s">
        <v>546</v>
      </c>
      <c r="AU183" s="215" t="s">
        <v>85</v>
      </c>
      <c r="AV183" s="13" t="s">
        <v>85</v>
      </c>
      <c r="AW183" s="13" t="s">
        <v>33</v>
      </c>
      <c r="AX183" s="13" t="s">
        <v>72</v>
      </c>
      <c r="AY183" s="215" t="s">
        <v>525</v>
      </c>
    </row>
    <row r="184" spans="1:65" s="16" customFormat="1" ht="11.25">
      <c r="B184" s="237"/>
      <c r="C184" s="238"/>
      <c r="D184" s="206" t="s">
        <v>546</v>
      </c>
      <c r="E184" s="239" t="s">
        <v>19</v>
      </c>
      <c r="F184" s="240" t="s">
        <v>590</v>
      </c>
      <c r="G184" s="238"/>
      <c r="H184" s="241">
        <v>7.3949999999999996</v>
      </c>
      <c r="I184" s="242"/>
      <c r="J184" s="238"/>
      <c r="K184" s="238"/>
      <c r="L184" s="243"/>
      <c r="M184" s="244"/>
      <c r="N184" s="245"/>
      <c r="O184" s="245"/>
      <c r="P184" s="245"/>
      <c r="Q184" s="245"/>
      <c r="R184" s="245"/>
      <c r="S184" s="245"/>
      <c r="T184" s="246"/>
      <c r="AT184" s="247" t="s">
        <v>546</v>
      </c>
      <c r="AU184" s="247" t="s">
        <v>85</v>
      </c>
      <c r="AV184" s="16" t="s">
        <v>573</v>
      </c>
      <c r="AW184" s="16" t="s">
        <v>33</v>
      </c>
      <c r="AX184" s="16" t="s">
        <v>72</v>
      </c>
      <c r="AY184" s="247" t="s">
        <v>525</v>
      </c>
    </row>
    <row r="185" spans="1:65" s="15" customFormat="1" ht="11.25">
      <c r="B185" s="227"/>
      <c r="C185" s="228"/>
      <c r="D185" s="206" t="s">
        <v>546</v>
      </c>
      <c r="E185" s="229" t="s">
        <v>19</v>
      </c>
      <c r="F185" s="230" t="s">
        <v>7638</v>
      </c>
      <c r="G185" s="228"/>
      <c r="H185" s="229" t="s">
        <v>19</v>
      </c>
      <c r="I185" s="231"/>
      <c r="J185" s="228"/>
      <c r="K185" s="228"/>
      <c r="L185" s="232"/>
      <c r="M185" s="233"/>
      <c r="N185" s="234"/>
      <c r="O185" s="234"/>
      <c r="P185" s="234"/>
      <c r="Q185" s="234"/>
      <c r="R185" s="234"/>
      <c r="S185" s="234"/>
      <c r="T185" s="235"/>
      <c r="AT185" s="236" t="s">
        <v>546</v>
      </c>
      <c r="AU185" s="236" t="s">
        <v>85</v>
      </c>
      <c r="AV185" s="15" t="s">
        <v>79</v>
      </c>
      <c r="AW185" s="15" t="s">
        <v>33</v>
      </c>
      <c r="AX185" s="15" t="s">
        <v>72</v>
      </c>
      <c r="AY185" s="236" t="s">
        <v>525</v>
      </c>
    </row>
    <row r="186" spans="1:65" s="13" customFormat="1" ht="11.25">
      <c r="B186" s="204"/>
      <c r="C186" s="205"/>
      <c r="D186" s="206" t="s">
        <v>546</v>
      </c>
      <c r="E186" s="207" t="s">
        <v>19</v>
      </c>
      <c r="F186" s="208" t="s">
        <v>7639</v>
      </c>
      <c r="G186" s="205"/>
      <c r="H186" s="209">
        <v>5.056</v>
      </c>
      <c r="I186" s="210"/>
      <c r="J186" s="205"/>
      <c r="K186" s="205"/>
      <c r="L186" s="211"/>
      <c r="M186" s="212"/>
      <c r="N186" s="213"/>
      <c r="O186" s="213"/>
      <c r="P186" s="213"/>
      <c r="Q186" s="213"/>
      <c r="R186" s="213"/>
      <c r="S186" s="213"/>
      <c r="T186" s="214"/>
      <c r="AT186" s="215" t="s">
        <v>546</v>
      </c>
      <c r="AU186" s="215" t="s">
        <v>85</v>
      </c>
      <c r="AV186" s="13" t="s">
        <v>85</v>
      </c>
      <c r="AW186" s="13" t="s">
        <v>33</v>
      </c>
      <c r="AX186" s="13" t="s">
        <v>72</v>
      </c>
      <c r="AY186" s="215" t="s">
        <v>525</v>
      </c>
    </row>
    <row r="187" spans="1:65" s="13" customFormat="1" ht="11.25">
      <c r="B187" s="204"/>
      <c r="C187" s="205"/>
      <c r="D187" s="206" t="s">
        <v>546</v>
      </c>
      <c r="E187" s="207" t="s">
        <v>19</v>
      </c>
      <c r="F187" s="208" t="s">
        <v>7640</v>
      </c>
      <c r="G187" s="205"/>
      <c r="H187" s="209">
        <v>1.64</v>
      </c>
      <c r="I187" s="210"/>
      <c r="J187" s="205"/>
      <c r="K187" s="205"/>
      <c r="L187" s="211"/>
      <c r="M187" s="212"/>
      <c r="N187" s="213"/>
      <c r="O187" s="213"/>
      <c r="P187" s="213"/>
      <c r="Q187" s="213"/>
      <c r="R187" s="213"/>
      <c r="S187" s="213"/>
      <c r="T187" s="214"/>
      <c r="AT187" s="215" t="s">
        <v>546</v>
      </c>
      <c r="AU187" s="215" t="s">
        <v>85</v>
      </c>
      <c r="AV187" s="13" t="s">
        <v>85</v>
      </c>
      <c r="AW187" s="13" t="s">
        <v>33</v>
      </c>
      <c r="AX187" s="13" t="s">
        <v>72</v>
      </c>
      <c r="AY187" s="215" t="s">
        <v>525</v>
      </c>
    </row>
    <row r="188" spans="1:65" s="16" customFormat="1" ht="11.25">
      <c r="B188" s="237"/>
      <c r="C188" s="238"/>
      <c r="D188" s="206" t="s">
        <v>546</v>
      </c>
      <c r="E188" s="239" t="s">
        <v>19</v>
      </c>
      <c r="F188" s="240" t="s">
        <v>590</v>
      </c>
      <c r="G188" s="238"/>
      <c r="H188" s="241">
        <v>6.6959999999999997</v>
      </c>
      <c r="I188" s="242"/>
      <c r="J188" s="238"/>
      <c r="K188" s="238"/>
      <c r="L188" s="243"/>
      <c r="M188" s="244"/>
      <c r="N188" s="245"/>
      <c r="O188" s="245"/>
      <c r="P188" s="245"/>
      <c r="Q188" s="245"/>
      <c r="R188" s="245"/>
      <c r="S188" s="245"/>
      <c r="T188" s="246"/>
      <c r="AT188" s="247" t="s">
        <v>546</v>
      </c>
      <c r="AU188" s="247" t="s">
        <v>85</v>
      </c>
      <c r="AV188" s="16" t="s">
        <v>573</v>
      </c>
      <c r="AW188" s="16" t="s">
        <v>33</v>
      </c>
      <c r="AX188" s="16" t="s">
        <v>72</v>
      </c>
      <c r="AY188" s="247" t="s">
        <v>525</v>
      </c>
    </row>
    <row r="189" spans="1:65" s="14" customFormat="1" ht="11.25">
      <c r="B189" s="216"/>
      <c r="C189" s="217"/>
      <c r="D189" s="206" t="s">
        <v>546</v>
      </c>
      <c r="E189" s="218" t="s">
        <v>7530</v>
      </c>
      <c r="F189" s="219" t="s">
        <v>552</v>
      </c>
      <c r="G189" s="217"/>
      <c r="H189" s="220">
        <v>39.737000000000002</v>
      </c>
      <c r="I189" s="221"/>
      <c r="J189" s="217"/>
      <c r="K189" s="217"/>
      <c r="L189" s="222"/>
      <c r="M189" s="223"/>
      <c r="N189" s="224"/>
      <c r="O189" s="224"/>
      <c r="P189" s="224"/>
      <c r="Q189" s="224"/>
      <c r="R189" s="224"/>
      <c r="S189" s="224"/>
      <c r="T189" s="225"/>
      <c r="AT189" s="226" t="s">
        <v>546</v>
      </c>
      <c r="AU189" s="226" t="s">
        <v>85</v>
      </c>
      <c r="AV189" s="14" t="s">
        <v>537</v>
      </c>
      <c r="AW189" s="14" t="s">
        <v>33</v>
      </c>
      <c r="AX189" s="14" t="s">
        <v>79</v>
      </c>
      <c r="AY189" s="226" t="s">
        <v>525</v>
      </c>
    </row>
    <row r="190" spans="1:65" s="2" customFormat="1" ht="37.9" customHeight="1">
      <c r="A190" s="38"/>
      <c r="B190" s="39"/>
      <c r="C190" s="186" t="s">
        <v>722</v>
      </c>
      <c r="D190" s="186" t="s">
        <v>533</v>
      </c>
      <c r="E190" s="187" t="s">
        <v>7641</v>
      </c>
      <c r="F190" s="188" t="s">
        <v>7642</v>
      </c>
      <c r="G190" s="189" t="s">
        <v>132</v>
      </c>
      <c r="H190" s="190">
        <v>87.001000000000005</v>
      </c>
      <c r="I190" s="191"/>
      <c r="J190" s="192">
        <f>ROUND(I190*H190,2)</f>
        <v>0</v>
      </c>
      <c r="K190" s="188" t="s">
        <v>536</v>
      </c>
      <c r="L190" s="43"/>
      <c r="M190" s="193" t="s">
        <v>19</v>
      </c>
      <c r="N190" s="194" t="s">
        <v>43</v>
      </c>
      <c r="O190" s="68"/>
      <c r="P190" s="195">
        <f>O190*H190</f>
        <v>0</v>
      </c>
      <c r="Q190" s="195">
        <v>1E-4</v>
      </c>
      <c r="R190" s="195">
        <f>Q190*H190</f>
        <v>8.7001000000000005E-3</v>
      </c>
      <c r="S190" s="195">
        <v>0</v>
      </c>
      <c r="T190" s="196">
        <f>S190*H190</f>
        <v>0</v>
      </c>
      <c r="U190" s="38"/>
      <c r="V190" s="38"/>
      <c r="W190" s="38"/>
      <c r="X190" s="38"/>
      <c r="Y190" s="38"/>
      <c r="Z190" s="38"/>
      <c r="AA190" s="38"/>
      <c r="AB190" s="38"/>
      <c r="AC190" s="38"/>
      <c r="AD190" s="38"/>
      <c r="AE190" s="38"/>
      <c r="AR190" s="197" t="s">
        <v>537</v>
      </c>
      <c r="AT190" s="197" t="s">
        <v>533</v>
      </c>
      <c r="AU190" s="197" t="s">
        <v>85</v>
      </c>
      <c r="AY190" s="21" t="s">
        <v>525</v>
      </c>
      <c r="BE190" s="198">
        <f>IF(N190="základní",J190,0)</f>
        <v>0</v>
      </c>
      <c r="BF190" s="198">
        <f>IF(N190="snížená",J190,0)</f>
        <v>0</v>
      </c>
      <c r="BG190" s="198">
        <f>IF(N190="zákl. přenesená",J190,0)</f>
        <v>0</v>
      </c>
      <c r="BH190" s="198">
        <f>IF(N190="sníž. přenesená",J190,0)</f>
        <v>0</v>
      </c>
      <c r="BI190" s="198">
        <f>IF(N190="nulová",J190,0)</f>
        <v>0</v>
      </c>
      <c r="BJ190" s="21" t="s">
        <v>79</v>
      </c>
      <c r="BK190" s="198">
        <f>ROUND(I190*H190,2)</f>
        <v>0</v>
      </c>
      <c r="BL190" s="21" t="s">
        <v>537</v>
      </c>
      <c r="BM190" s="197" t="s">
        <v>7643</v>
      </c>
    </row>
    <row r="191" spans="1:65" s="2" customFormat="1" ht="11.25">
      <c r="A191" s="38"/>
      <c r="B191" s="39"/>
      <c r="C191" s="40"/>
      <c r="D191" s="199" t="s">
        <v>542</v>
      </c>
      <c r="E191" s="40"/>
      <c r="F191" s="200" t="s">
        <v>7644</v>
      </c>
      <c r="G191" s="40"/>
      <c r="H191" s="40"/>
      <c r="I191" s="201"/>
      <c r="J191" s="40"/>
      <c r="K191" s="40"/>
      <c r="L191" s="43"/>
      <c r="M191" s="202"/>
      <c r="N191" s="203"/>
      <c r="O191" s="68"/>
      <c r="P191" s="68"/>
      <c r="Q191" s="68"/>
      <c r="R191" s="68"/>
      <c r="S191" s="68"/>
      <c r="T191" s="69"/>
      <c r="U191" s="38"/>
      <c r="V191" s="38"/>
      <c r="W191" s="38"/>
      <c r="X191" s="38"/>
      <c r="Y191" s="38"/>
      <c r="Z191" s="38"/>
      <c r="AA191" s="38"/>
      <c r="AB191" s="38"/>
      <c r="AC191" s="38"/>
      <c r="AD191" s="38"/>
      <c r="AE191" s="38"/>
      <c r="AT191" s="21" t="s">
        <v>542</v>
      </c>
      <c r="AU191" s="21" t="s">
        <v>85</v>
      </c>
    </row>
    <row r="192" spans="1:65" s="13" customFormat="1" ht="11.25">
      <c r="B192" s="204"/>
      <c r="C192" s="205"/>
      <c r="D192" s="206" t="s">
        <v>546</v>
      </c>
      <c r="E192" s="207" t="s">
        <v>19</v>
      </c>
      <c r="F192" s="208" t="s">
        <v>7516</v>
      </c>
      <c r="G192" s="205"/>
      <c r="H192" s="209">
        <v>87.001000000000005</v>
      </c>
      <c r="I192" s="210"/>
      <c r="J192" s="205"/>
      <c r="K192" s="205"/>
      <c r="L192" s="211"/>
      <c r="M192" s="212"/>
      <c r="N192" s="213"/>
      <c r="O192" s="213"/>
      <c r="P192" s="213"/>
      <c r="Q192" s="213"/>
      <c r="R192" s="213"/>
      <c r="S192" s="213"/>
      <c r="T192" s="214"/>
      <c r="AT192" s="215" t="s">
        <v>546</v>
      </c>
      <c r="AU192" s="215" t="s">
        <v>85</v>
      </c>
      <c r="AV192" s="13" t="s">
        <v>85</v>
      </c>
      <c r="AW192" s="13" t="s">
        <v>33</v>
      </c>
      <c r="AX192" s="13" t="s">
        <v>79</v>
      </c>
      <c r="AY192" s="215" t="s">
        <v>525</v>
      </c>
    </row>
    <row r="193" spans="1:65" s="2" customFormat="1" ht="24.2" customHeight="1">
      <c r="A193" s="38"/>
      <c r="B193" s="39"/>
      <c r="C193" s="248" t="s">
        <v>728</v>
      </c>
      <c r="D193" s="248" t="s">
        <v>369</v>
      </c>
      <c r="E193" s="249" t="s">
        <v>7645</v>
      </c>
      <c r="F193" s="250" t="s">
        <v>7646</v>
      </c>
      <c r="G193" s="251" t="s">
        <v>132</v>
      </c>
      <c r="H193" s="252">
        <v>103.053</v>
      </c>
      <c r="I193" s="253"/>
      <c r="J193" s="254">
        <f>ROUND(I193*H193,2)</f>
        <v>0</v>
      </c>
      <c r="K193" s="250" t="s">
        <v>536</v>
      </c>
      <c r="L193" s="255"/>
      <c r="M193" s="256" t="s">
        <v>19</v>
      </c>
      <c r="N193" s="257" t="s">
        <v>43</v>
      </c>
      <c r="O193" s="68"/>
      <c r="P193" s="195">
        <f>O193*H193</f>
        <v>0</v>
      </c>
      <c r="Q193" s="195">
        <v>5.5000000000000003E-4</v>
      </c>
      <c r="R193" s="195">
        <f>Q193*H193</f>
        <v>5.6679150000000005E-2</v>
      </c>
      <c r="S193" s="195">
        <v>0</v>
      </c>
      <c r="T193" s="196">
        <f>S193*H193</f>
        <v>0</v>
      </c>
      <c r="U193" s="38"/>
      <c r="V193" s="38"/>
      <c r="W193" s="38"/>
      <c r="X193" s="38"/>
      <c r="Y193" s="38"/>
      <c r="Z193" s="38"/>
      <c r="AA193" s="38"/>
      <c r="AB193" s="38"/>
      <c r="AC193" s="38"/>
      <c r="AD193" s="38"/>
      <c r="AE193" s="38"/>
      <c r="AR193" s="197" t="s">
        <v>674</v>
      </c>
      <c r="AT193" s="197" t="s">
        <v>369</v>
      </c>
      <c r="AU193" s="197" t="s">
        <v>85</v>
      </c>
      <c r="AY193" s="21" t="s">
        <v>525</v>
      </c>
      <c r="BE193" s="198">
        <f>IF(N193="základní",J193,0)</f>
        <v>0</v>
      </c>
      <c r="BF193" s="198">
        <f>IF(N193="snížená",J193,0)</f>
        <v>0</v>
      </c>
      <c r="BG193" s="198">
        <f>IF(N193="zákl. přenesená",J193,0)</f>
        <v>0</v>
      </c>
      <c r="BH193" s="198">
        <f>IF(N193="sníž. přenesená",J193,0)</f>
        <v>0</v>
      </c>
      <c r="BI193" s="198">
        <f>IF(N193="nulová",J193,0)</f>
        <v>0</v>
      </c>
      <c r="BJ193" s="21" t="s">
        <v>79</v>
      </c>
      <c r="BK193" s="198">
        <f>ROUND(I193*H193,2)</f>
        <v>0</v>
      </c>
      <c r="BL193" s="21" t="s">
        <v>537</v>
      </c>
      <c r="BM193" s="197" t="s">
        <v>7647</v>
      </c>
    </row>
    <row r="194" spans="1:65" s="13" customFormat="1" ht="11.25">
      <c r="B194" s="204"/>
      <c r="C194" s="205"/>
      <c r="D194" s="206" t="s">
        <v>546</v>
      </c>
      <c r="E194" s="207" t="s">
        <v>19</v>
      </c>
      <c r="F194" s="208" t="s">
        <v>7516</v>
      </c>
      <c r="G194" s="205"/>
      <c r="H194" s="209">
        <v>87.001000000000005</v>
      </c>
      <c r="I194" s="210"/>
      <c r="J194" s="205"/>
      <c r="K194" s="205"/>
      <c r="L194" s="211"/>
      <c r="M194" s="212"/>
      <c r="N194" s="213"/>
      <c r="O194" s="213"/>
      <c r="P194" s="213"/>
      <c r="Q194" s="213"/>
      <c r="R194" s="213"/>
      <c r="S194" s="213"/>
      <c r="T194" s="214"/>
      <c r="AT194" s="215" t="s">
        <v>546</v>
      </c>
      <c r="AU194" s="215" t="s">
        <v>85</v>
      </c>
      <c r="AV194" s="13" t="s">
        <v>85</v>
      </c>
      <c r="AW194" s="13" t="s">
        <v>33</v>
      </c>
      <c r="AX194" s="13" t="s">
        <v>79</v>
      </c>
      <c r="AY194" s="215" t="s">
        <v>525</v>
      </c>
    </row>
    <row r="195" spans="1:65" s="13" customFormat="1" ht="11.25">
      <c r="B195" s="204"/>
      <c r="C195" s="205"/>
      <c r="D195" s="206" t="s">
        <v>546</v>
      </c>
      <c r="E195" s="205"/>
      <c r="F195" s="208" t="s">
        <v>7648</v>
      </c>
      <c r="G195" s="205"/>
      <c r="H195" s="209">
        <v>103.053</v>
      </c>
      <c r="I195" s="210"/>
      <c r="J195" s="205"/>
      <c r="K195" s="205"/>
      <c r="L195" s="211"/>
      <c r="M195" s="212"/>
      <c r="N195" s="213"/>
      <c r="O195" s="213"/>
      <c r="P195" s="213"/>
      <c r="Q195" s="213"/>
      <c r="R195" s="213"/>
      <c r="S195" s="213"/>
      <c r="T195" s="214"/>
      <c r="AT195" s="215" t="s">
        <v>546</v>
      </c>
      <c r="AU195" s="215" t="s">
        <v>85</v>
      </c>
      <c r="AV195" s="13" t="s">
        <v>85</v>
      </c>
      <c r="AW195" s="13" t="s">
        <v>4</v>
      </c>
      <c r="AX195" s="13" t="s">
        <v>79</v>
      </c>
      <c r="AY195" s="215" t="s">
        <v>525</v>
      </c>
    </row>
    <row r="196" spans="1:65" s="2" customFormat="1" ht="49.15" customHeight="1">
      <c r="A196" s="38"/>
      <c r="B196" s="39"/>
      <c r="C196" s="186" t="s">
        <v>642</v>
      </c>
      <c r="D196" s="186" t="s">
        <v>533</v>
      </c>
      <c r="E196" s="187" t="s">
        <v>7649</v>
      </c>
      <c r="F196" s="188" t="s">
        <v>7650</v>
      </c>
      <c r="G196" s="189" t="s">
        <v>651</v>
      </c>
      <c r="H196" s="190">
        <v>7</v>
      </c>
      <c r="I196" s="191"/>
      <c r="J196" s="192">
        <f>ROUND(I196*H196,2)</f>
        <v>0</v>
      </c>
      <c r="K196" s="188" t="s">
        <v>536</v>
      </c>
      <c r="L196" s="43"/>
      <c r="M196" s="193" t="s">
        <v>19</v>
      </c>
      <c r="N196" s="194" t="s">
        <v>43</v>
      </c>
      <c r="O196" s="68"/>
      <c r="P196" s="195">
        <f>O196*H196</f>
        <v>0</v>
      </c>
      <c r="Q196" s="195">
        <v>0</v>
      </c>
      <c r="R196" s="195">
        <f>Q196*H196</f>
        <v>0</v>
      </c>
      <c r="S196" s="195">
        <v>0</v>
      </c>
      <c r="T196" s="196">
        <f>S196*H196</f>
        <v>0</v>
      </c>
      <c r="U196" s="38"/>
      <c r="V196" s="38"/>
      <c r="W196" s="38"/>
      <c r="X196" s="38"/>
      <c r="Y196" s="38"/>
      <c r="Z196" s="38"/>
      <c r="AA196" s="38"/>
      <c r="AB196" s="38"/>
      <c r="AC196" s="38"/>
      <c r="AD196" s="38"/>
      <c r="AE196" s="38"/>
      <c r="AR196" s="197" t="s">
        <v>537</v>
      </c>
      <c r="AT196" s="197" t="s">
        <v>533</v>
      </c>
      <c r="AU196" s="197" t="s">
        <v>85</v>
      </c>
      <c r="AY196" s="21" t="s">
        <v>525</v>
      </c>
      <c r="BE196" s="198">
        <f>IF(N196="základní",J196,0)</f>
        <v>0</v>
      </c>
      <c r="BF196" s="198">
        <f>IF(N196="snížená",J196,0)</f>
        <v>0</v>
      </c>
      <c r="BG196" s="198">
        <f>IF(N196="zákl. přenesená",J196,0)</f>
        <v>0</v>
      </c>
      <c r="BH196" s="198">
        <f>IF(N196="sníž. přenesená",J196,0)</f>
        <v>0</v>
      </c>
      <c r="BI196" s="198">
        <f>IF(N196="nulová",J196,0)</f>
        <v>0</v>
      </c>
      <c r="BJ196" s="21" t="s">
        <v>79</v>
      </c>
      <c r="BK196" s="198">
        <f>ROUND(I196*H196,2)</f>
        <v>0</v>
      </c>
      <c r="BL196" s="21" t="s">
        <v>537</v>
      </c>
      <c r="BM196" s="197" t="s">
        <v>7651</v>
      </c>
    </row>
    <row r="197" spans="1:65" s="2" customFormat="1" ht="11.25">
      <c r="A197" s="38"/>
      <c r="B197" s="39"/>
      <c r="C197" s="40"/>
      <c r="D197" s="199" t="s">
        <v>542</v>
      </c>
      <c r="E197" s="40"/>
      <c r="F197" s="200" t="s">
        <v>7652</v>
      </c>
      <c r="G197" s="40"/>
      <c r="H197" s="40"/>
      <c r="I197" s="201"/>
      <c r="J197" s="40"/>
      <c r="K197" s="40"/>
      <c r="L197" s="43"/>
      <c r="M197" s="202"/>
      <c r="N197" s="203"/>
      <c r="O197" s="68"/>
      <c r="P197" s="68"/>
      <c r="Q197" s="68"/>
      <c r="R197" s="68"/>
      <c r="S197" s="68"/>
      <c r="T197" s="69"/>
      <c r="U197" s="38"/>
      <c r="V197" s="38"/>
      <c r="W197" s="38"/>
      <c r="X197" s="38"/>
      <c r="Y197" s="38"/>
      <c r="Z197" s="38"/>
      <c r="AA197" s="38"/>
      <c r="AB197" s="38"/>
      <c r="AC197" s="38"/>
      <c r="AD197" s="38"/>
      <c r="AE197" s="38"/>
      <c r="AT197" s="21" t="s">
        <v>542</v>
      </c>
      <c r="AU197" s="21" t="s">
        <v>85</v>
      </c>
    </row>
    <row r="198" spans="1:65" s="13" customFormat="1" ht="11.25">
      <c r="B198" s="204"/>
      <c r="C198" s="205"/>
      <c r="D198" s="206" t="s">
        <v>546</v>
      </c>
      <c r="E198" s="207" t="s">
        <v>19</v>
      </c>
      <c r="F198" s="208" t="s">
        <v>7499</v>
      </c>
      <c r="G198" s="205"/>
      <c r="H198" s="209">
        <v>7</v>
      </c>
      <c r="I198" s="210"/>
      <c r="J198" s="205"/>
      <c r="K198" s="205"/>
      <c r="L198" s="211"/>
      <c r="M198" s="212"/>
      <c r="N198" s="213"/>
      <c r="O198" s="213"/>
      <c r="P198" s="213"/>
      <c r="Q198" s="213"/>
      <c r="R198" s="213"/>
      <c r="S198" s="213"/>
      <c r="T198" s="214"/>
      <c r="AT198" s="215" t="s">
        <v>546</v>
      </c>
      <c r="AU198" s="215" t="s">
        <v>85</v>
      </c>
      <c r="AV198" s="13" t="s">
        <v>85</v>
      </c>
      <c r="AW198" s="13" t="s">
        <v>33</v>
      </c>
      <c r="AX198" s="13" t="s">
        <v>79</v>
      </c>
      <c r="AY198" s="215" t="s">
        <v>525</v>
      </c>
    </row>
    <row r="199" spans="1:65" s="2" customFormat="1" ht="49.15" customHeight="1">
      <c r="A199" s="38"/>
      <c r="B199" s="39"/>
      <c r="C199" s="186" t="s">
        <v>739</v>
      </c>
      <c r="D199" s="186" t="s">
        <v>533</v>
      </c>
      <c r="E199" s="187" t="s">
        <v>7653</v>
      </c>
      <c r="F199" s="188" t="s">
        <v>7654</v>
      </c>
      <c r="G199" s="189" t="s">
        <v>651</v>
      </c>
      <c r="H199" s="190">
        <v>8</v>
      </c>
      <c r="I199" s="191"/>
      <c r="J199" s="192">
        <f>ROUND(I199*H199,2)</f>
        <v>0</v>
      </c>
      <c r="K199" s="188" t="s">
        <v>536</v>
      </c>
      <c r="L199" s="43"/>
      <c r="M199" s="193" t="s">
        <v>19</v>
      </c>
      <c r="N199" s="194" t="s">
        <v>43</v>
      </c>
      <c r="O199" s="68"/>
      <c r="P199" s="195">
        <f>O199*H199</f>
        <v>0</v>
      </c>
      <c r="Q199" s="195">
        <v>0</v>
      </c>
      <c r="R199" s="195">
        <f>Q199*H199</f>
        <v>0</v>
      </c>
      <c r="S199" s="195">
        <v>0</v>
      </c>
      <c r="T199" s="196">
        <f>S199*H199</f>
        <v>0</v>
      </c>
      <c r="U199" s="38"/>
      <c r="V199" s="38"/>
      <c r="W199" s="38"/>
      <c r="X199" s="38"/>
      <c r="Y199" s="38"/>
      <c r="Z199" s="38"/>
      <c r="AA199" s="38"/>
      <c r="AB199" s="38"/>
      <c r="AC199" s="38"/>
      <c r="AD199" s="38"/>
      <c r="AE199" s="38"/>
      <c r="AR199" s="197" t="s">
        <v>537</v>
      </c>
      <c r="AT199" s="197" t="s">
        <v>533</v>
      </c>
      <c r="AU199" s="197" t="s">
        <v>85</v>
      </c>
      <c r="AY199" s="21" t="s">
        <v>525</v>
      </c>
      <c r="BE199" s="198">
        <f>IF(N199="základní",J199,0)</f>
        <v>0</v>
      </c>
      <c r="BF199" s="198">
        <f>IF(N199="snížená",J199,0)</f>
        <v>0</v>
      </c>
      <c r="BG199" s="198">
        <f>IF(N199="zákl. přenesená",J199,0)</f>
        <v>0</v>
      </c>
      <c r="BH199" s="198">
        <f>IF(N199="sníž. přenesená",J199,0)</f>
        <v>0</v>
      </c>
      <c r="BI199" s="198">
        <f>IF(N199="nulová",J199,0)</f>
        <v>0</v>
      </c>
      <c r="BJ199" s="21" t="s">
        <v>79</v>
      </c>
      <c r="BK199" s="198">
        <f>ROUND(I199*H199,2)</f>
        <v>0</v>
      </c>
      <c r="BL199" s="21" t="s">
        <v>537</v>
      </c>
      <c r="BM199" s="197" t="s">
        <v>7655</v>
      </c>
    </row>
    <row r="200" spans="1:65" s="2" customFormat="1" ht="11.25">
      <c r="A200" s="38"/>
      <c r="B200" s="39"/>
      <c r="C200" s="40"/>
      <c r="D200" s="199" t="s">
        <v>542</v>
      </c>
      <c r="E200" s="40"/>
      <c r="F200" s="200" t="s">
        <v>7656</v>
      </c>
      <c r="G200" s="40"/>
      <c r="H200" s="40"/>
      <c r="I200" s="201"/>
      <c r="J200" s="40"/>
      <c r="K200" s="40"/>
      <c r="L200" s="43"/>
      <c r="M200" s="202"/>
      <c r="N200" s="203"/>
      <c r="O200" s="68"/>
      <c r="P200" s="68"/>
      <c r="Q200" s="68"/>
      <c r="R200" s="68"/>
      <c r="S200" s="68"/>
      <c r="T200" s="69"/>
      <c r="U200" s="38"/>
      <c r="V200" s="38"/>
      <c r="W200" s="38"/>
      <c r="X200" s="38"/>
      <c r="Y200" s="38"/>
      <c r="Z200" s="38"/>
      <c r="AA200" s="38"/>
      <c r="AB200" s="38"/>
      <c r="AC200" s="38"/>
      <c r="AD200" s="38"/>
      <c r="AE200" s="38"/>
      <c r="AT200" s="21" t="s">
        <v>542</v>
      </c>
      <c r="AU200" s="21" t="s">
        <v>85</v>
      </c>
    </row>
    <row r="201" spans="1:65" s="13" customFormat="1" ht="11.25">
      <c r="B201" s="204"/>
      <c r="C201" s="205"/>
      <c r="D201" s="206" t="s">
        <v>546</v>
      </c>
      <c r="E201" s="207" t="s">
        <v>19</v>
      </c>
      <c r="F201" s="208" t="s">
        <v>7497</v>
      </c>
      <c r="G201" s="205"/>
      <c r="H201" s="209">
        <v>8</v>
      </c>
      <c r="I201" s="210"/>
      <c r="J201" s="205"/>
      <c r="K201" s="205"/>
      <c r="L201" s="211"/>
      <c r="M201" s="212"/>
      <c r="N201" s="213"/>
      <c r="O201" s="213"/>
      <c r="P201" s="213"/>
      <c r="Q201" s="213"/>
      <c r="R201" s="213"/>
      <c r="S201" s="213"/>
      <c r="T201" s="214"/>
      <c r="AT201" s="215" t="s">
        <v>546</v>
      </c>
      <c r="AU201" s="215" t="s">
        <v>85</v>
      </c>
      <c r="AV201" s="13" t="s">
        <v>85</v>
      </c>
      <c r="AW201" s="13" t="s">
        <v>33</v>
      </c>
      <c r="AX201" s="13" t="s">
        <v>79</v>
      </c>
      <c r="AY201" s="215" t="s">
        <v>525</v>
      </c>
    </row>
    <row r="202" spans="1:65" s="2" customFormat="1" ht="49.15" customHeight="1">
      <c r="A202" s="38"/>
      <c r="B202" s="39"/>
      <c r="C202" s="186" t="s">
        <v>745</v>
      </c>
      <c r="D202" s="186" t="s">
        <v>533</v>
      </c>
      <c r="E202" s="187" t="s">
        <v>7657</v>
      </c>
      <c r="F202" s="188" t="s">
        <v>7658</v>
      </c>
      <c r="G202" s="189" t="s">
        <v>651</v>
      </c>
      <c r="H202" s="190">
        <v>1</v>
      </c>
      <c r="I202" s="191"/>
      <c r="J202" s="192">
        <f>ROUND(I202*H202,2)</f>
        <v>0</v>
      </c>
      <c r="K202" s="188" t="s">
        <v>536</v>
      </c>
      <c r="L202" s="43"/>
      <c r="M202" s="193" t="s">
        <v>19</v>
      </c>
      <c r="N202" s="194" t="s">
        <v>43</v>
      </c>
      <c r="O202" s="68"/>
      <c r="P202" s="195">
        <f>O202*H202</f>
        <v>0</v>
      </c>
      <c r="Q202" s="195">
        <v>0</v>
      </c>
      <c r="R202" s="195">
        <f>Q202*H202</f>
        <v>0</v>
      </c>
      <c r="S202" s="195">
        <v>0</v>
      </c>
      <c r="T202" s="196">
        <f>S202*H202</f>
        <v>0</v>
      </c>
      <c r="U202" s="38"/>
      <c r="V202" s="38"/>
      <c r="W202" s="38"/>
      <c r="X202" s="38"/>
      <c r="Y202" s="38"/>
      <c r="Z202" s="38"/>
      <c r="AA202" s="38"/>
      <c r="AB202" s="38"/>
      <c r="AC202" s="38"/>
      <c r="AD202" s="38"/>
      <c r="AE202" s="38"/>
      <c r="AR202" s="197" t="s">
        <v>537</v>
      </c>
      <c r="AT202" s="197" t="s">
        <v>533</v>
      </c>
      <c r="AU202" s="197" t="s">
        <v>85</v>
      </c>
      <c r="AY202" s="21" t="s">
        <v>525</v>
      </c>
      <c r="BE202" s="198">
        <f>IF(N202="základní",J202,0)</f>
        <v>0</v>
      </c>
      <c r="BF202" s="198">
        <f>IF(N202="snížená",J202,0)</f>
        <v>0</v>
      </c>
      <c r="BG202" s="198">
        <f>IF(N202="zákl. přenesená",J202,0)</f>
        <v>0</v>
      </c>
      <c r="BH202" s="198">
        <f>IF(N202="sníž. přenesená",J202,0)</f>
        <v>0</v>
      </c>
      <c r="BI202" s="198">
        <f>IF(N202="nulová",J202,0)</f>
        <v>0</v>
      </c>
      <c r="BJ202" s="21" t="s">
        <v>79</v>
      </c>
      <c r="BK202" s="198">
        <f>ROUND(I202*H202,2)</f>
        <v>0</v>
      </c>
      <c r="BL202" s="21" t="s">
        <v>537</v>
      </c>
      <c r="BM202" s="197" t="s">
        <v>7659</v>
      </c>
    </row>
    <row r="203" spans="1:65" s="2" customFormat="1" ht="11.25">
      <c r="A203" s="38"/>
      <c r="B203" s="39"/>
      <c r="C203" s="40"/>
      <c r="D203" s="199" t="s">
        <v>542</v>
      </c>
      <c r="E203" s="40"/>
      <c r="F203" s="200" t="s">
        <v>7660</v>
      </c>
      <c r="G203" s="40"/>
      <c r="H203" s="40"/>
      <c r="I203" s="201"/>
      <c r="J203" s="40"/>
      <c r="K203" s="40"/>
      <c r="L203" s="43"/>
      <c r="M203" s="202"/>
      <c r="N203" s="203"/>
      <c r="O203" s="68"/>
      <c r="P203" s="68"/>
      <c r="Q203" s="68"/>
      <c r="R203" s="68"/>
      <c r="S203" s="68"/>
      <c r="T203" s="69"/>
      <c r="U203" s="38"/>
      <c r="V203" s="38"/>
      <c r="W203" s="38"/>
      <c r="X203" s="38"/>
      <c r="Y203" s="38"/>
      <c r="Z203" s="38"/>
      <c r="AA203" s="38"/>
      <c r="AB203" s="38"/>
      <c r="AC203" s="38"/>
      <c r="AD203" s="38"/>
      <c r="AE203" s="38"/>
      <c r="AT203" s="21" t="s">
        <v>542</v>
      </c>
      <c r="AU203" s="21" t="s">
        <v>85</v>
      </c>
    </row>
    <row r="204" spans="1:65" s="13" customFormat="1" ht="11.25">
      <c r="B204" s="204"/>
      <c r="C204" s="205"/>
      <c r="D204" s="206" t="s">
        <v>546</v>
      </c>
      <c r="E204" s="207" t="s">
        <v>19</v>
      </c>
      <c r="F204" s="208" t="s">
        <v>7501</v>
      </c>
      <c r="G204" s="205"/>
      <c r="H204" s="209">
        <v>1</v>
      </c>
      <c r="I204" s="210"/>
      <c r="J204" s="205"/>
      <c r="K204" s="205"/>
      <c r="L204" s="211"/>
      <c r="M204" s="212"/>
      <c r="N204" s="213"/>
      <c r="O204" s="213"/>
      <c r="P204" s="213"/>
      <c r="Q204" s="213"/>
      <c r="R204" s="213"/>
      <c r="S204" s="213"/>
      <c r="T204" s="214"/>
      <c r="AT204" s="215" t="s">
        <v>546</v>
      </c>
      <c r="AU204" s="215" t="s">
        <v>85</v>
      </c>
      <c r="AV204" s="13" t="s">
        <v>85</v>
      </c>
      <c r="AW204" s="13" t="s">
        <v>33</v>
      </c>
      <c r="AX204" s="13" t="s">
        <v>79</v>
      </c>
      <c r="AY204" s="215" t="s">
        <v>525</v>
      </c>
    </row>
    <row r="205" spans="1:65" s="2" customFormat="1" ht="44.25" customHeight="1">
      <c r="A205" s="38"/>
      <c r="B205" s="39"/>
      <c r="C205" s="186" t="s">
        <v>753</v>
      </c>
      <c r="D205" s="186" t="s">
        <v>533</v>
      </c>
      <c r="E205" s="187" t="s">
        <v>7661</v>
      </c>
      <c r="F205" s="188" t="s">
        <v>7662</v>
      </c>
      <c r="G205" s="189" t="s">
        <v>651</v>
      </c>
      <c r="H205" s="190">
        <v>7</v>
      </c>
      <c r="I205" s="191"/>
      <c r="J205" s="192">
        <f>ROUND(I205*H205,2)</f>
        <v>0</v>
      </c>
      <c r="K205" s="188" t="s">
        <v>536</v>
      </c>
      <c r="L205" s="43"/>
      <c r="M205" s="193" t="s">
        <v>19</v>
      </c>
      <c r="N205" s="194" t="s">
        <v>43</v>
      </c>
      <c r="O205" s="68"/>
      <c r="P205" s="195">
        <f>O205*H205</f>
        <v>0</v>
      </c>
      <c r="Q205" s="195">
        <v>0</v>
      </c>
      <c r="R205" s="195">
        <f>Q205*H205</f>
        <v>0</v>
      </c>
      <c r="S205" s="195">
        <v>0</v>
      </c>
      <c r="T205" s="196">
        <f>S205*H205</f>
        <v>0</v>
      </c>
      <c r="U205" s="38"/>
      <c r="V205" s="38"/>
      <c r="W205" s="38"/>
      <c r="X205" s="38"/>
      <c r="Y205" s="38"/>
      <c r="Z205" s="38"/>
      <c r="AA205" s="38"/>
      <c r="AB205" s="38"/>
      <c r="AC205" s="38"/>
      <c r="AD205" s="38"/>
      <c r="AE205" s="38"/>
      <c r="AR205" s="197" t="s">
        <v>537</v>
      </c>
      <c r="AT205" s="197" t="s">
        <v>533</v>
      </c>
      <c r="AU205" s="197" t="s">
        <v>85</v>
      </c>
      <c r="AY205" s="21" t="s">
        <v>525</v>
      </c>
      <c r="BE205" s="198">
        <f>IF(N205="základní",J205,0)</f>
        <v>0</v>
      </c>
      <c r="BF205" s="198">
        <f>IF(N205="snížená",J205,0)</f>
        <v>0</v>
      </c>
      <c r="BG205" s="198">
        <f>IF(N205="zákl. přenesená",J205,0)</f>
        <v>0</v>
      </c>
      <c r="BH205" s="198">
        <f>IF(N205="sníž. přenesená",J205,0)</f>
        <v>0</v>
      </c>
      <c r="BI205" s="198">
        <f>IF(N205="nulová",J205,0)</f>
        <v>0</v>
      </c>
      <c r="BJ205" s="21" t="s">
        <v>79</v>
      </c>
      <c r="BK205" s="198">
        <f>ROUND(I205*H205,2)</f>
        <v>0</v>
      </c>
      <c r="BL205" s="21" t="s">
        <v>537</v>
      </c>
      <c r="BM205" s="197" t="s">
        <v>7663</v>
      </c>
    </row>
    <row r="206" spans="1:65" s="2" customFormat="1" ht="11.25">
      <c r="A206" s="38"/>
      <c r="B206" s="39"/>
      <c r="C206" s="40"/>
      <c r="D206" s="199" t="s">
        <v>542</v>
      </c>
      <c r="E206" s="40"/>
      <c r="F206" s="200" t="s">
        <v>7664</v>
      </c>
      <c r="G206" s="40"/>
      <c r="H206" s="40"/>
      <c r="I206" s="201"/>
      <c r="J206" s="40"/>
      <c r="K206" s="40"/>
      <c r="L206" s="43"/>
      <c r="M206" s="202"/>
      <c r="N206" s="203"/>
      <c r="O206" s="68"/>
      <c r="P206" s="68"/>
      <c r="Q206" s="68"/>
      <c r="R206" s="68"/>
      <c r="S206" s="68"/>
      <c r="T206" s="69"/>
      <c r="U206" s="38"/>
      <c r="V206" s="38"/>
      <c r="W206" s="38"/>
      <c r="X206" s="38"/>
      <c r="Y206" s="38"/>
      <c r="Z206" s="38"/>
      <c r="AA206" s="38"/>
      <c r="AB206" s="38"/>
      <c r="AC206" s="38"/>
      <c r="AD206" s="38"/>
      <c r="AE206" s="38"/>
      <c r="AT206" s="21" t="s">
        <v>542</v>
      </c>
      <c r="AU206" s="21" t="s">
        <v>85</v>
      </c>
    </row>
    <row r="207" spans="1:65" s="13" customFormat="1" ht="11.25">
      <c r="B207" s="204"/>
      <c r="C207" s="205"/>
      <c r="D207" s="206" t="s">
        <v>546</v>
      </c>
      <c r="E207" s="207" t="s">
        <v>19</v>
      </c>
      <c r="F207" s="208" t="s">
        <v>7499</v>
      </c>
      <c r="G207" s="205"/>
      <c r="H207" s="209">
        <v>7</v>
      </c>
      <c r="I207" s="210"/>
      <c r="J207" s="205"/>
      <c r="K207" s="205"/>
      <c r="L207" s="211"/>
      <c r="M207" s="212"/>
      <c r="N207" s="213"/>
      <c r="O207" s="213"/>
      <c r="P207" s="213"/>
      <c r="Q207" s="213"/>
      <c r="R207" s="213"/>
      <c r="S207" s="213"/>
      <c r="T207" s="214"/>
      <c r="AT207" s="215" t="s">
        <v>546</v>
      </c>
      <c r="AU207" s="215" t="s">
        <v>85</v>
      </c>
      <c r="AV207" s="13" t="s">
        <v>85</v>
      </c>
      <c r="AW207" s="13" t="s">
        <v>33</v>
      </c>
      <c r="AX207" s="13" t="s">
        <v>79</v>
      </c>
      <c r="AY207" s="215" t="s">
        <v>525</v>
      </c>
    </row>
    <row r="208" spans="1:65" s="2" customFormat="1" ht="44.25" customHeight="1">
      <c r="A208" s="38"/>
      <c r="B208" s="39"/>
      <c r="C208" s="186" t="s">
        <v>659</v>
      </c>
      <c r="D208" s="186" t="s">
        <v>533</v>
      </c>
      <c r="E208" s="187" t="s">
        <v>7665</v>
      </c>
      <c r="F208" s="188" t="s">
        <v>7666</v>
      </c>
      <c r="G208" s="189" t="s">
        <v>651</v>
      </c>
      <c r="H208" s="190">
        <v>8</v>
      </c>
      <c r="I208" s="191"/>
      <c r="J208" s="192">
        <f>ROUND(I208*H208,2)</f>
        <v>0</v>
      </c>
      <c r="K208" s="188" t="s">
        <v>536</v>
      </c>
      <c r="L208" s="43"/>
      <c r="M208" s="193" t="s">
        <v>19</v>
      </c>
      <c r="N208" s="194" t="s">
        <v>43</v>
      </c>
      <c r="O208" s="68"/>
      <c r="P208" s="195">
        <f>O208*H208</f>
        <v>0</v>
      </c>
      <c r="Q208" s="195">
        <v>0</v>
      </c>
      <c r="R208" s="195">
        <f>Q208*H208</f>
        <v>0</v>
      </c>
      <c r="S208" s="195">
        <v>0</v>
      </c>
      <c r="T208" s="196">
        <f>S208*H208</f>
        <v>0</v>
      </c>
      <c r="U208" s="38"/>
      <c r="V208" s="38"/>
      <c r="W208" s="38"/>
      <c r="X208" s="38"/>
      <c r="Y208" s="38"/>
      <c r="Z208" s="38"/>
      <c r="AA208" s="38"/>
      <c r="AB208" s="38"/>
      <c r="AC208" s="38"/>
      <c r="AD208" s="38"/>
      <c r="AE208" s="38"/>
      <c r="AR208" s="197" t="s">
        <v>537</v>
      </c>
      <c r="AT208" s="197" t="s">
        <v>533</v>
      </c>
      <c r="AU208" s="197" t="s">
        <v>85</v>
      </c>
      <c r="AY208" s="21" t="s">
        <v>525</v>
      </c>
      <c r="BE208" s="198">
        <f>IF(N208="základní",J208,0)</f>
        <v>0</v>
      </c>
      <c r="BF208" s="198">
        <f>IF(N208="snížená",J208,0)</f>
        <v>0</v>
      </c>
      <c r="BG208" s="198">
        <f>IF(N208="zákl. přenesená",J208,0)</f>
        <v>0</v>
      </c>
      <c r="BH208" s="198">
        <f>IF(N208="sníž. přenesená",J208,0)</f>
        <v>0</v>
      </c>
      <c r="BI208" s="198">
        <f>IF(N208="nulová",J208,0)</f>
        <v>0</v>
      </c>
      <c r="BJ208" s="21" t="s">
        <v>79</v>
      </c>
      <c r="BK208" s="198">
        <f>ROUND(I208*H208,2)</f>
        <v>0</v>
      </c>
      <c r="BL208" s="21" t="s">
        <v>537</v>
      </c>
      <c r="BM208" s="197" t="s">
        <v>7667</v>
      </c>
    </row>
    <row r="209" spans="1:65" s="2" customFormat="1" ht="11.25">
      <c r="A209" s="38"/>
      <c r="B209" s="39"/>
      <c r="C209" s="40"/>
      <c r="D209" s="199" t="s">
        <v>542</v>
      </c>
      <c r="E209" s="40"/>
      <c r="F209" s="200" t="s">
        <v>7668</v>
      </c>
      <c r="G209" s="40"/>
      <c r="H209" s="40"/>
      <c r="I209" s="201"/>
      <c r="J209" s="40"/>
      <c r="K209" s="40"/>
      <c r="L209" s="43"/>
      <c r="M209" s="202"/>
      <c r="N209" s="203"/>
      <c r="O209" s="68"/>
      <c r="P209" s="68"/>
      <c r="Q209" s="68"/>
      <c r="R209" s="68"/>
      <c r="S209" s="68"/>
      <c r="T209" s="69"/>
      <c r="U209" s="38"/>
      <c r="V209" s="38"/>
      <c r="W209" s="38"/>
      <c r="X209" s="38"/>
      <c r="Y209" s="38"/>
      <c r="Z209" s="38"/>
      <c r="AA209" s="38"/>
      <c r="AB209" s="38"/>
      <c r="AC209" s="38"/>
      <c r="AD209" s="38"/>
      <c r="AE209" s="38"/>
      <c r="AT209" s="21" t="s">
        <v>542</v>
      </c>
      <c r="AU209" s="21" t="s">
        <v>85</v>
      </c>
    </row>
    <row r="210" spans="1:65" s="13" customFormat="1" ht="11.25">
      <c r="B210" s="204"/>
      <c r="C210" s="205"/>
      <c r="D210" s="206" t="s">
        <v>546</v>
      </c>
      <c r="E210" s="207" t="s">
        <v>19</v>
      </c>
      <c r="F210" s="208" t="s">
        <v>7497</v>
      </c>
      <c r="G210" s="205"/>
      <c r="H210" s="209">
        <v>8</v>
      </c>
      <c r="I210" s="210"/>
      <c r="J210" s="205"/>
      <c r="K210" s="205"/>
      <c r="L210" s="211"/>
      <c r="M210" s="212"/>
      <c r="N210" s="213"/>
      <c r="O210" s="213"/>
      <c r="P210" s="213"/>
      <c r="Q210" s="213"/>
      <c r="R210" s="213"/>
      <c r="S210" s="213"/>
      <c r="T210" s="214"/>
      <c r="AT210" s="215" t="s">
        <v>546</v>
      </c>
      <c r="AU210" s="215" t="s">
        <v>85</v>
      </c>
      <c r="AV210" s="13" t="s">
        <v>85</v>
      </c>
      <c r="AW210" s="13" t="s">
        <v>33</v>
      </c>
      <c r="AX210" s="13" t="s">
        <v>79</v>
      </c>
      <c r="AY210" s="215" t="s">
        <v>525</v>
      </c>
    </row>
    <row r="211" spans="1:65" s="2" customFormat="1" ht="44.25" customHeight="1">
      <c r="A211" s="38"/>
      <c r="B211" s="39"/>
      <c r="C211" s="186" t="s">
        <v>7</v>
      </c>
      <c r="D211" s="186" t="s">
        <v>533</v>
      </c>
      <c r="E211" s="187" t="s">
        <v>7669</v>
      </c>
      <c r="F211" s="188" t="s">
        <v>7670</v>
      </c>
      <c r="G211" s="189" t="s">
        <v>651</v>
      </c>
      <c r="H211" s="190">
        <v>1</v>
      </c>
      <c r="I211" s="191"/>
      <c r="J211" s="192">
        <f>ROUND(I211*H211,2)</f>
        <v>0</v>
      </c>
      <c r="K211" s="188" t="s">
        <v>536</v>
      </c>
      <c r="L211" s="43"/>
      <c r="M211" s="193" t="s">
        <v>19</v>
      </c>
      <c r="N211" s="194" t="s">
        <v>43</v>
      </c>
      <c r="O211" s="68"/>
      <c r="P211" s="195">
        <f>O211*H211</f>
        <v>0</v>
      </c>
      <c r="Q211" s="195">
        <v>0</v>
      </c>
      <c r="R211" s="195">
        <f>Q211*H211</f>
        <v>0</v>
      </c>
      <c r="S211" s="195">
        <v>0</v>
      </c>
      <c r="T211" s="196">
        <f>S211*H211</f>
        <v>0</v>
      </c>
      <c r="U211" s="38"/>
      <c r="V211" s="38"/>
      <c r="W211" s="38"/>
      <c r="X211" s="38"/>
      <c r="Y211" s="38"/>
      <c r="Z211" s="38"/>
      <c r="AA211" s="38"/>
      <c r="AB211" s="38"/>
      <c r="AC211" s="38"/>
      <c r="AD211" s="38"/>
      <c r="AE211" s="38"/>
      <c r="AR211" s="197" t="s">
        <v>537</v>
      </c>
      <c r="AT211" s="197" t="s">
        <v>533</v>
      </c>
      <c r="AU211" s="197" t="s">
        <v>85</v>
      </c>
      <c r="AY211" s="21" t="s">
        <v>525</v>
      </c>
      <c r="BE211" s="198">
        <f>IF(N211="základní",J211,0)</f>
        <v>0</v>
      </c>
      <c r="BF211" s="198">
        <f>IF(N211="snížená",J211,0)</f>
        <v>0</v>
      </c>
      <c r="BG211" s="198">
        <f>IF(N211="zákl. přenesená",J211,0)</f>
        <v>0</v>
      </c>
      <c r="BH211" s="198">
        <f>IF(N211="sníž. přenesená",J211,0)</f>
        <v>0</v>
      </c>
      <c r="BI211" s="198">
        <f>IF(N211="nulová",J211,0)</f>
        <v>0</v>
      </c>
      <c r="BJ211" s="21" t="s">
        <v>79</v>
      </c>
      <c r="BK211" s="198">
        <f>ROUND(I211*H211,2)</f>
        <v>0</v>
      </c>
      <c r="BL211" s="21" t="s">
        <v>537</v>
      </c>
      <c r="BM211" s="197" t="s">
        <v>7671</v>
      </c>
    </row>
    <row r="212" spans="1:65" s="2" customFormat="1" ht="11.25">
      <c r="A212" s="38"/>
      <c r="B212" s="39"/>
      <c r="C212" s="40"/>
      <c r="D212" s="199" t="s">
        <v>542</v>
      </c>
      <c r="E212" s="40"/>
      <c r="F212" s="200" t="s">
        <v>7672</v>
      </c>
      <c r="G212" s="40"/>
      <c r="H212" s="40"/>
      <c r="I212" s="201"/>
      <c r="J212" s="40"/>
      <c r="K212" s="40"/>
      <c r="L212" s="43"/>
      <c r="M212" s="202"/>
      <c r="N212" s="203"/>
      <c r="O212" s="68"/>
      <c r="P212" s="68"/>
      <c r="Q212" s="68"/>
      <c r="R212" s="68"/>
      <c r="S212" s="68"/>
      <c r="T212" s="69"/>
      <c r="U212" s="38"/>
      <c r="V212" s="38"/>
      <c r="W212" s="38"/>
      <c r="X212" s="38"/>
      <c r="Y212" s="38"/>
      <c r="Z212" s="38"/>
      <c r="AA212" s="38"/>
      <c r="AB212" s="38"/>
      <c r="AC212" s="38"/>
      <c r="AD212" s="38"/>
      <c r="AE212" s="38"/>
      <c r="AT212" s="21" t="s">
        <v>542</v>
      </c>
      <c r="AU212" s="21" t="s">
        <v>85</v>
      </c>
    </row>
    <row r="213" spans="1:65" s="13" customFormat="1" ht="11.25">
      <c r="B213" s="204"/>
      <c r="C213" s="205"/>
      <c r="D213" s="206" t="s">
        <v>546</v>
      </c>
      <c r="E213" s="207" t="s">
        <v>19</v>
      </c>
      <c r="F213" s="208" t="s">
        <v>7501</v>
      </c>
      <c r="G213" s="205"/>
      <c r="H213" s="209">
        <v>1</v>
      </c>
      <c r="I213" s="210"/>
      <c r="J213" s="205"/>
      <c r="K213" s="205"/>
      <c r="L213" s="211"/>
      <c r="M213" s="212"/>
      <c r="N213" s="213"/>
      <c r="O213" s="213"/>
      <c r="P213" s="213"/>
      <c r="Q213" s="213"/>
      <c r="R213" s="213"/>
      <c r="S213" s="213"/>
      <c r="T213" s="214"/>
      <c r="AT213" s="215" t="s">
        <v>546</v>
      </c>
      <c r="AU213" s="215" t="s">
        <v>85</v>
      </c>
      <c r="AV213" s="13" t="s">
        <v>85</v>
      </c>
      <c r="AW213" s="13" t="s">
        <v>33</v>
      </c>
      <c r="AX213" s="13" t="s">
        <v>79</v>
      </c>
      <c r="AY213" s="215" t="s">
        <v>525</v>
      </c>
    </row>
    <row r="214" spans="1:65" s="2" customFormat="1" ht="37.9" customHeight="1">
      <c r="A214" s="38"/>
      <c r="B214" s="39"/>
      <c r="C214" s="186" t="s">
        <v>779</v>
      </c>
      <c r="D214" s="186" t="s">
        <v>533</v>
      </c>
      <c r="E214" s="187" t="s">
        <v>7673</v>
      </c>
      <c r="F214" s="188" t="s">
        <v>7674</v>
      </c>
      <c r="G214" s="189" t="s">
        <v>651</v>
      </c>
      <c r="H214" s="190">
        <v>7</v>
      </c>
      <c r="I214" s="191"/>
      <c r="J214" s="192">
        <f>ROUND(I214*H214,2)</f>
        <v>0</v>
      </c>
      <c r="K214" s="188" t="s">
        <v>536</v>
      </c>
      <c r="L214" s="43"/>
      <c r="M214" s="193" t="s">
        <v>19</v>
      </c>
      <c r="N214" s="194" t="s">
        <v>43</v>
      </c>
      <c r="O214" s="68"/>
      <c r="P214" s="195">
        <f>O214*H214</f>
        <v>0</v>
      </c>
      <c r="Q214" s="195">
        <v>0</v>
      </c>
      <c r="R214" s="195">
        <f>Q214*H214</f>
        <v>0</v>
      </c>
      <c r="S214" s="195">
        <v>0</v>
      </c>
      <c r="T214" s="196">
        <f>S214*H214</f>
        <v>0</v>
      </c>
      <c r="U214" s="38"/>
      <c r="V214" s="38"/>
      <c r="W214" s="38"/>
      <c r="X214" s="38"/>
      <c r="Y214" s="38"/>
      <c r="Z214" s="38"/>
      <c r="AA214" s="38"/>
      <c r="AB214" s="38"/>
      <c r="AC214" s="38"/>
      <c r="AD214" s="38"/>
      <c r="AE214" s="38"/>
      <c r="AR214" s="197" t="s">
        <v>537</v>
      </c>
      <c r="AT214" s="197" t="s">
        <v>533</v>
      </c>
      <c r="AU214" s="197" t="s">
        <v>85</v>
      </c>
      <c r="AY214" s="21" t="s">
        <v>525</v>
      </c>
      <c r="BE214" s="198">
        <f>IF(N214="základní",J214,0)</f>
        <v>0</v>
      </c>
      <c r="BF214" s="198">
        <f>IF(N214="snížená",J214,0)</f>
        <v>0</v>
      </c>
      <c r="BG214" s="198">
        <f>IF(N214="zákl. přenesená",J214,0)</f>
        <v>0</v>
      </c>
      <c r="BH214" s="198">
        <f>IF(N214="sníž. přenesená",J214,0)</f>
        <v>0</v>
      </c>
      <c r="BI214" s="198">
        <f>IF(N214="nulová",J214,0)</f>
        <v>0</v>
      </c>
      <c r="BJ214" s="21" t="s">
        <v>79</v>
      </c>
      <c r="BK214" s="198">
        <f>ROUND(I214*H214,2)</f>
        <v>0</v>
      </c>
      <c r="BL214" s="21" t="s">
        <v>537</v>
      </c>
      <c r="BM214" s="197" t="s">
        <v>7675</v>
      </c>
    </row>
    <row r="215" spans="1:65" s="2" customFormat="1" ht="11.25">
      <c r="A215" s="38"/>
      <c r="B215" s="39"/>
      <c r="C215" s="40"/>
      <c r="D215" s="199" t="s">
        <v>542</v>
      </c>
      <c r="E215" s="40"/>
      <c r="F215" s="200" t="s">
        <v>7676</v>
      </c>
      <c r="G215" s="40"/>
      <c r="H215" s="40"/>
      <c r="I215" s="201"/>
      <c r="J215" s="40"/>
      <c r="K215" s="40"/>
      <c r="L215" s="43"/>
      <c r="M215" s="202"/>
      <c r="N215" s="203"/>
      <c r="O215" s="68"/>
      <c r="P215" s="68"/>
      <c r="Q215" s="68"/>
      <c r="R215" s="68"/>
      <c r="S215" s="68"/>
      <c r="T215" s="69"/>
      <c r="U215" s="38"/>
      <c r="V215" s="38"/>
      <c r="W215" s="38"/>
      <c r="X215" s="38"/>
      <c r="Y215" s="38"/>
      <c r="Z215" s="38"/>
      <c r="AA215" s="38"/>
      <c r="AB215" s="38"/>
      <c r="AC215" s="38"/>
      <c r="AD215" s="38"/>
      <c r="AE215" s="38"/>
      <c r="AT215" s="21" t="s">
        <v>542</v>
      </c>
      <c r="AU215" s="21" t="s">
        <v>85</v>
      </c>
    </row>
    <row r="216" spans="1:65" s="13" customFormat="1" ht="11.25">
      <c r="B216" s="204"/>
      <c r="C216" s="205"/>
      <c r="D216" s="206" t="s">
        <v>546</v>
      </c>
      <c r="E216" s="207" t="s">
        <v>19</v>
      </c>
      <c r="F216" s="208" t="s">
        <v>7499</v>
      </c>
      <c r="G216" s="205"/>
      <c r="H216" s="209">
        <v>7</v>
      </c>
      <c r="I216" s="210"/>
      <c r="J216" s="205"/>
      <c r="K216" s="205"/>
      <c r="L216" s="211"/>
      <c r="M216" s="212"/>
      <c r="N216" s="213"/>
      <c r="O216" s="213"/>
      <c r="P216" s="213"/>
      <c r="Q216" s="213"/>
      <c r="R216" s="213"/>
      <c r="S216" s="213"/>
      <c r="T216" s="214"/>
      <c r="AT216" s="215" t="s">
        <v>546</v>
      </c>
      <c r="AU216" s="215" t="s">
        <v>85</v>
      </c>
      <c r="AV216" s="13" t="s">
        <v>85</v>
      </c>
      <c r="AW216" s="13" t="s">
        <v>33</v>
      </c>
      <c r="AX216" s="13" t="s">
        <v>79</v>
      </c>
      <c r="AY216" s="215" t="s">
        <v>525</v>
      </c>
    </row>
    <row r="217" spans="1:65" s="2" customFormat="1" ht="37.9" customHeight="1">
      <c r="A217" s="38"/>
      <c r="B217" s="39"/>
      <c r="C217" s="186" t="s">
        <v>782</v>
      </c>
      <c r="D217" s="186" t="s">
        <v>533</v>
      </c>
      <c r="E217" s="187" t="s">
        <v>7677</v>
      </c>
      <c r="F217" s="188" t="s">
        <v>7678</v>
      </c>
      <c r="G217" s="189" t="s">
        <v>651</v>
      </c>
      <c r="H217" s="190">
        <v>8</v>
      </c>
      <c r="I217" s="191"/>
      <c r="J217" s="192">
        <f>ROUND(I217*H217,2)</f>
        <v>0</v>
      </c>
      <c r="K217" s="188" t="s">
        <v>536</v>
      </c>
      <c r="L217" s="43"/>
      <c r="M217" s="193" t="s">
        <v>19</v>
      </c>
      <c r="N217" s="194" t="s">
        <v>43</v>
      </c>
      <c r="O217" s="68"/>
      <c r="P217" s="195">
        <f>O217*H217</f>
        <v>0</v>
      </c>
      <c r="Q217" s="195">
        <v>0</v>
      </c>
      <c r="R217" s="195">
        <f>Q217*H217</f>
        <v>0</v>
      </c>
      <c r="S217" s="195">
        <v>0</v>
      </c>
      <c r="T217" s="196">
        <f>S217*H217</f>
        <v>0</v>
      </c>
      <c r="U217" s="38"/>
      <c r="V217" s="38"/>
      <c r="W217" s="38"/>
      <c r="X217" s="38"/>
      <c r="Y217" s="38"/>
      <c r="Z217" s="38"/>
      <c r="AA217" s="38"/>
      <c r="AB217" s="38"/>
      <c r="AC217" s="38"/>
      <c r="AD217" s="38"/>
      <c r="AE217" s="38"/>
      <c r="AR217" s="197" t="s">
        <v>537</v>
      </c>
      <c r="AT217" s="197" t="s">
        <v>533</v>
      </c>
      <c r="AU217" s="197" t="s">
        <v>85</v>
      </c>
      <c r="AY217" s="21" t="s">
        <v>525</v>
      </c>
      <c r="BE217" s="198">
        <f>IF(N217="základní",J217,0)</f>
        <v>0</v>
      </c>
      <c r="BF217" s="198">
        <f>IF(N217="snížená",J217,0)</f>
        <v>0</v>
      </c>
      <c r="BG217" s="198">
        <f>IF(N217="zákl. přenesená",J217,0)</f>
        <v>0</v>
      </c>
      <c r="BH217" s="198">
        <f>IF(N217="sníž. přenesená",J217,0)</f>
        <v>0</v>
      </c>
      <c r="BI217" s="198">
        <f>IF(N217="nulová",J217,0)</f>
        <v>0</v>
      </c>
      <c r="BJ217" s="21" t="s">
        <v>79</v>
      </c>
      <c r="BK217" s="198">
        <f>ROUND(I217*H217,2)</f>
        <v>0</v>
      </c>
      <c r="BL217" s="21" t="s">
        <v>537</v>
      </c>
      <c r="BM217" s="197" t="s">
        <v>7679</v>
      </c>
    </row>
    <row r="218" spans="1:65" s="2" customFormat="1" ht="11.25">
      <c r="A218" s="38"/>
      <c r="B218" s="39"/>
      <c r="C218" s="40"/>
      <c r="D218" s="199" t="s">
        <v>542</v>
      </c>
      <c r="E218" s="40"/>
      <c r="F218" s="200" t="s">
        <v>7680</v>
      </c>
      <c r="G218" s="40"/>
      <c r="H218" s="40"/>
      <c r="I218" s="201"/>
      <c r="J218" s="40"/>
      <c r="K218" s="40"/>
      <c r="L218" s="43"/>
      <c r="M218" s="202"/>
      <c r="N218" s="203"/>
      <c r="O218" s="68"/>
      <c r="P218" s="68"/>
      <c r="Q218" s="68"/>
      <c r="R218" s="68"/>
      <c r="S218" s="68"/>
      <c r="T218" s="69"/>
      <c r="U218" s="38"/>
      <c r="V218" s="38"/>
      <c r="W218" s="38"/>
      <c r="X218" s="38"/>
      <c r="Y218" s="38"/>
      <c r="Z218" s="38"/>
      <c r="AA218" s="38"/>
      <c r="AB218" s="38"/>
      <c r="AC218" s="38"/>
      <c r="AD218" s="38"/>
      <c r="AE218" s="38"/>
      <c r="AT218" s="21" t="s">
        <v>542</v>
      </c>
      <c r="AU218" s="21" t="s">
        <v>85</v>
      </c>
    </row>
    <row r="219" spans="1:65" s="13" customFormat="1" ht="11.25">
      <c r="B219" s="204"/>
      <c r="C219" s="205"/>
      <c r="D219" s="206" t="s">
        <v>546</v>
      </c>
      <c r="E219" s="207" t="s">
        <v>19</v>
      </c>
      <c r="F219" s="208" t="s">
        <v>7497</v>
      </c>
      <c r="G219" s="205"/>
      <c r="H219" s="209">
        <v>8</v>
      </c>
      <c r="I219" s="210"/>
      <c r="J219" s="205"/>
      <c r="K219" s="205"/>
      <c r="L219" s="211"/>
      <c r="M219" s="212"/>
      <c r="N219" s="213"/>
      <c r="O219" s="213"/>
      <c r="P219" s="213"/>
      <c r="Q219" s="213"/>
      <c r="R219" s="213"/>
      <c r="S219" s="213"/>
      <c r="T219" s="214"/>
      <c r="AT219" s="215" t="s">
        <v>546</v>
      </c>
      <c r="AU219" s="215" t="s">
        <v>85</v>
      </c>
      <c r="AV219" s="13" t="s">
        <v>85</v>
      </c>
      <c r="AW219" s="13" t="s">
        <v>33</v>
      </c>
      <c r="AX219" s="13" t="s">
        <v>79</v>
      </c>
      <c r="AY219" s="215" t="s">
        <v>525</v>
      </c>
    </row>
    <row r="220" spans="1:65" s="2" customFormat="1" ht="37.9" customHeight="1">
      <c r="A220" s="38"/>
      <c r="B220" s="39"/>
      <c r="C220" s="186" t="s">
        <v>787</v>
      </c>
      <c r="D220" s="186" t="s">
        <v>533</v>
      </c>
      <c r="E220" s="187" t="s">
        <v>7681</v>
      </c>
      <c r="F220" s="188" t="s">
        <v>7682</v>
      </c>
      <c r="G220" s="189" t="s">
        <v>651</v>
      </c>
      <c r="H220" s="190">
        <v>1</v>
      </c>
      <c r="I220" s="191"/>
      <c r="J220" s="192">
        <f>ROUND(I220*H220,2)</f>
        <v>0</v>
      </c>
      <c r="K220" s="188" t="s">
        <v>536</v>
      </c>
      <c r="L220" s="43"/>
      <c r="M220" s="193" t="s">
        <v>19</v>
      </c>
      <c r="N220" s="194" t="s">
        <v>43</v>
      </c>
      <c r="O220" s="68"/>
      <c r="P220" s="195">
        <f>O220*H220</f>
        <v>0</v>
      </c>
      <c r="Q220" s="195">
        <v>0</v>
      </c>
      <c r="R220" s="195">
        <f>Q220*H220</f>
        <v>0</v>
      </c>
      <c r="S220" s="195">
        <v>0</v>
      </c>
      <c r="T220" s="196">
        <f>S220*H220</f>
        <v>0</v>
      </c>
      <c r="U220" s="38"/>
      <c r="V220" s="38"/>
      <c r="W220" s="38"/>
      <c r="X220" s="38"/>
      <c r="Y220" s="38"/>
      <c r="Z220" s="38"/>
      <c r="AA220" s="38"/>
      <c r="AB220" s="38"/>
      <c r="AC220" s="38"/>
      <c r="AD220" s="38"/>
      <c r="AE220" s="38"/>
      <c r="AR220" s="197" t="s">
        <v>537</v>
      </c>
      <c r="AT220" s="197" t="s">
        <v>533</v>
      </c>
      <c r="AU220" s="197" t="s">
        <v>85</v>
      </c>
      <c r="AY220" s="21" t="s">
        <v>525</v>
      </c>
      <c r="BE220" s="198">
        <f>IF(N220="základní",J220,0)</f>
        <v>0</v>
      </c>
      <c r="BF220" s="198">
        <f>IF(N220="snížená",J220,0)</f>
        <v>0</v>
      </c>
      <c r="BG220" s="198">
        <f>IF(N220="zákl. přenesená",J220,0)</f>
        <v>0</v>
      </c>
      <c r="BH220" s="198">
        <f>IF(N220="sníž. přenesená",J220,0)</f>
        <v>0</v>
      </c>
      <c r="BI220" s="198">
        <f>IF(N220="nulová",J220,0)</f>
        <v>0</v>
      </c>
      <c r="BJ220" s="21" t="s">
        <v>79</v>
      </c>
      <c r="BK220" s="198">
        <f>ROUND(I220*H220,2)</f>
        <v>0</v>
      </c>
      <c r="BL220" s="21" t="s">
        <v>537</v>
      </c>
      <c r="BM220" s="197" t="s">
        <v>7683</v>
      </c>
    </row>
    <row r="221" spans="1:65" s="2" customFormat="1" ht="11.25">
      <c r="A221" s="38"/>
      <c r="B221" s="39"/>
      <c r="C221" s="40"/>
      <c r="D221" s="199" t="s">
        <v>542</v>
      </c>
      <c r="E221" s="40"/>
      <c r="F221" s="200" t="s">
        <v>7684</v>
      </c>
      <c r="G221" s="40"/>
      <c r="H221" s="40"/>
      <c r="I221" s="201"/>
      <c r="J221" s="40"/>
      <c r="K221" s="40"/>
      <c r="L221" s="43"/>
      <c r="M221" s="202"/>
      <c r="N221" s="203"/>
      <c r="O221" s="68"/>
      <c r="P221" s="68"/>
      <c r="Q221" s="68"/>
      <c r="R221" s="68"/>
      <c r="S221" s="68"/>
      <c r="T221" s="69"/>
      <c r="U221" s="38"/>
      <c r="V221" s="38"/>
      <c r="W221" s="38"/>
      <c r="X221" s="38"/>
      <c r="Y221" s="38"/>
      <c r="Z221" s="38"/>
      <c r="AA221" s="38"/>
      <c r="AB221" s="38"/>
      <c r="AC221" s="38"/>
      <c r="AD221" s="38"/>
      <c r="AE221" s="38"/>
      <c r="AT221" s="21" t="s">
        <v>542</v>
      </c>
      <c r="AU221" s="21" t="s">
        <v>85</v>
      </c>
    </row>
    <row r="222" spans="1:65" s="13" customFormat="1" ht="11.25">
      <c r="B222" s="204"/>
      <c r="C222" s="205"/>
      <c r="D222" s="206" t="s">
        <v>546</v>
      </c>
      <c r="E222" s="207" t="s">
        <v>19</v>
      </c>
      <c r="F222" s="208" t="s">
        <v>7501</v>
      </c>
      <c r="G222" s="205"/>
      <c r="H222" s="209">
        <v>1</v>
      </c>
      <c r="I222" s="210"/>
      <c r="J222" s="205"/>
      <c r="K222" s="205"/>
      <c r="L222" s="211"/>
      <c r="M222" s="212"/>
      <c r="N222" s="213"/>
      <c r="O222" s="213"/>
      <c r="P222" s="213"/>
      <c r="Q222" s="213"/>
      <c r="R222" s="213"/>
      <c r="S222" s="213"/>
      <c r="T222" s="214"/>
      <c r="AT222" s="215" t="s">
        <v>546</v>
      </c>
      <c r="AU222" s="215" t="s">
        <v>85</v>
      </c>
      <c r="AV222" s="13" t="s">
        <v>85</v>
      </c>
      <c r="AW222" s="13" t="s">
        <v>33</v>
      </c>
      <c r="AX222" s="13" t="s">
        <v>79</v>
      </c>
      <c r="AY222" s="215" t="s">
        <v>525</v>
      </c>
    </row>
    <row r="223" spans="1:65" s="2" customFormat="1" ht="62.65" customHeight="1">
      <c r="A223" s="38"/>
      <c r="B223" s="39"/>
      <c r="C223" s="186" t="s">
        <v>795</v>
      </c>
      <c r="D223" s="186" t="s">
        <v>533</v>
      </c>
      <c r="E223" s="187" t="s">
        <v>697</v>
      </c>
      <c r="F223" s="188" t="s">
        <v>698</v>
      </c>
      <c r="G223" s="189" t="s">
        <v>158</v>
      </c>
      <c r="H223" s="190">
        <v>210.80500000000001</v>
      </c>
      <c r="I223" s="191"/>
      <c r="J223" s="192">
        <f>ROUND(I223*H223,2)</f>
        <v>0</v>
      </c>
      <c r="K223" s="188" t="s">
        <v>536</v>
      </c>
      <c r="L223" s="43"/>
      <c r="M223" s="193" t="s">
        <v>19</v>
      </c>
      <c r="N223" s="194" t="s">
        <v>43</v>
      </c>
      <c r="O223" s="68"/>
      <c r="P223" s="195">
        <f>O223*H223</f>
        <v>0</v>
      </c>
      <c r="Q223" s="195">
        <v>0</v>
      </c>
      <c r="R223" s="195">
        <f>Q223*H223</f>
        <v>0</v>
      </c>
      <c r="S223" s="195">
        <v>0</v>
      </c>
      <c r="T223" s="196">
        <f>S223*H223</f>
        <v>0</v>
      </c>
      <c r="U223" s="38"/>
      <c r="V223" s="38"/>
      <c r="W223" s="38"/>
      <c r="X223" s="38"/>
      <c r="Y223" s="38"/>
      <c r="Z223" s="38"/>
      <c r="AA223" s="38"/>
      <c r="AB223" s="38"/>
      <c r="AC223" s="38"/>
      <c r="AD223" s="38"/>
      <c r="AE223" s="38"/>
      <c r="AR223" s="197" t="s">
        <v>537</v>
      </c>
      <c r="AT223" s="197" t="s">
        <v>533</v>
      </c>
      <c r="AU223" s="197" t="s">
        <v>85</v>
      </c>
      <c r="AY223" s="21" t="s">
        <v>525</v>
      </c>
      <c r="BE223" s="198">
        <f>IF(N223="základní",J223,0)</f>
        <v>0</v>
      </c>
      <c r="BF223" s="198">
        <f>IF(N223="snížená",J223,0)</f>
        <v>0</v>
      </c>
      <c r="BG223" s="198">
        <f>IF(N223="zákl. přenesená",J223,0)</f>
        <v>0</v>
      </c>
      <c r="BH223" s="198">
        <f>IF(N223="sníž. přenesená",J223,0)</f>
        <v>0</v>
      </c>
      <c r="BI223" s="198">
        <f>IF(N223="nulová",J223,0)</f>
        <v>0</v>
      </c>
      <c r="BJ223" s="21" t="s">
        <v>79</v>
      </c>
      <c r="BK223" s="198">
        <f>ROUND(I223*H223,2)</f>
        <v>0</v>
      </c>
      <c r="BL223" s="21" t="s">
        <v>537</v>
      </c>
      <c r="BM223" s="197" t="s">
        <v>7685</v>
      </c>
    </row>
    <row r="224" spans="1:65" s="2" customFormat="1" ht="11.25">
      <c r="A224" s="38"/>
      <c r="B224" s="39"/>
      <c r="C224" s="40"/>
      <c r="D224" s="199" t="s">
        <v>542</v>
      </c>
      <c r="E224" s="40"/>
      <c r="F224" s="200" t="s">
        <v>700</v>
      </c>
      <c r="G224" s="40"/>
      <c r="H224" s="40"/>
      <c r="I224" s="201"/>
      <c r="J224" s="40"/>
      <c r="K224" s="40"/>
      <c r="L224" s="43"/>
      <c r="M224" s="202"/>
      <c r="N224" s="203"/>
      <c r="O224" s="68"/>
      <c r="P224" s="68"/>
      <c r="Q224" s="68"/>
      <c r="R224" s="68"/>
      <c r="S224" s="68"/>
      <c r="T224" s="69"/>
      <c r="U224" s="38"/>
      <c r="V224" s="38"/>
      <c r="W224" s="38"/>
      <c r="X224" s="38"/>
      <c r="Y224" s="38"/>
      <c r="Z224" s="38"/>
      <c r="AA224" s="38"/>
      <c r="AB224" s="38"/>
      <c r="AC224" s="38"/>
      <c r="AD224" s="38"/>
      <c r="AE224" s="38"/>
      <c r="AT224" s="21" t="s">
        <v>542</v>
      </c>
      <c r="AU224" s="21" t="s">
        <v>85</v>
      </c>
    </row>
    <row r="225" spans="1:65" s="15" customFormat="1" ht="11.25">
      <c r="B225" s="227"/>
      <c r="C225" s="228"/>
      <c r="D225" s="206" t="s">
        <v>546</v>
      </c>
      <c r="E225" s="229" t="s">
        <v>19</v>
      </c>
      <c r="F225" s="230" t="s">
        <v>7686</v>
      </c>
      <c r="G225" s="228"/>
      <c r="H225" s="229" t="s">
        <v>19</v>
      </c>
      <c r="I225" s="231"/>
      <c r="J225" s="228"/>
      <c r="K225" s="228"/>
      <c r="L225" s="232"/>
      <c r="M225" s="233"/>
      <c r="N225" s="234"/>
      <c r="O225" s="234"/>
      <c r="P225" s="234"/>
      <c r="Q225" s="234"/>
      <c r="R225" s="234"/>
      <c r="S225" s="234"/>
      <c r="T225" s="235"/>
      <c r="AT225" s="236" t="s">
        <v>546</v>
      </c>
      <c r="AU225" s="236" t="s">
        <v>85</v>
      </c>
      <c r="AV225" s="15" t="s">
        <v>79</v>
      </c>
      <c r="AW225" s="15" t="s">
        <v>33</v>
      </c>
      <c r="AX225" s="15" t="s">
        <v>72</v>
      </c>
      <c r="AY225" s="236" t="s">
        <v>525</v>
      </c>
    </row>
    <row r="226" spans="1:65" s="13" customFormat="1" ht="11.25">
      <c r="B226" s="204"/>
      <c r="C226" s="205"/>
      <c r="D226" s="206" t="s">
        <v>546</v>
      </c>
      <c r="E226" s="207" t="s">
        <v>19</v>
      </c>
      <c r="F226" s="208" t="s">
        <v>7687</v>
      </c>
      <c r="G226" s="205"/>
      <c r="H226" s="209">
        <v>210.80500000000001</v>
      </c>
      <c r="I226" s="210"/>
      <c r="J226" s="205"/>
      <c r="K226" s="205"/>
      <c r="L226" s="211"/>
      <c r="M226" s="212"/>
      <c r="N226" s="213"/>
      <c r="O226" s="213"/>
      <c r="P226" s="213"/>
      <c r="Q226" s="213"/>
      <c r="R226" s="213"/>
      <c r="S226" s="213"/>
      <c r="T226" s="214"/>
      <c r="AT226" s="215" t="s">
        <v>546</v>
      </c>
      <c r="AU226" s="215" t="s">
        <v>85</v>
      </c>
      <c r="AV226" s="13" t="s">
        <v>85</v>
      </c>
      <c r="AW226" s="13" t="s">
        <v>33</v>
      </c>
      <c r="AX226" s="13" t="s">
        <v>79</v>
      </c>
      <c r="AY226" s="215" t="s">
        <v>525</v>
      </c>
    </row>
    <row r="227" spans="1:65" s="2" customFormat="1" ht="62.65" customHeight="1">
      <c r="A227" s="38"/>
      <c r="B227" s="39"/>
      <c r="C227" s="186" t="s">
        <v>802</v>
      </c>
      <c r="D227" s="186" t="s">
        <v>533</v>
      </c>
      <c r="E227" s="187" t="s">
        <v>7688</v>
      </c>
      <c r="F227" s="188" t="s">
        <v>7689</v>
      </c>
      <c r="G227" s="189" t="s">
        <v>651</v>
      </c>
      <c r="H227" s="190">
        <v>133</v>
      </c>
      <c r="I227" s="191"/>
      <c r="J227" s="192">
        <f>ROUND(I227*H227,2)</f>
        <v>0</v>
      </c>
      <c r="K227" s="188" t="s">
        <v>536</v>
      </c>
      <c r="L227" s="43"/>
      <c r="M227" s="193" t="s">
        <v>19</v>
      </c>
      <c r="N227" s="194" t="s">
        <v>43</v>
      </c>
      <c r="O227" s="68"/>
      <c r="P227" s="195">
        <f>O227*H227</f>
        <v>0</v>
      </c>
      <c r="Q227" s="195">
        <v>0</v>
      </c>
      <c r="R227" s="195">
        <f>Q227*H227</f>
        <v>0</v>
      </c>
      <c r="S227" s="195">
        <v>0</v>
      </c>
      <c r="T227" s="196">
        <f>S227*H227</f>
        <v>0</v>
      </c>
      <c r="U227" s="38"/>
      <c r="V227" s="38"/>
      <c r="W227" s="38"/>
      <c r="X227" s="38"/>
      <c r="Y227" s="38"/>
      <c r="Z227" s="38"/>
      <c r="AA227" s="38"/>
      <c r="AB227" s="38"/>
      <c r="AC227" s="38"/>
      <c r="AD227" s="38"/>
      <c r="AE227" s="38"/>
      <c r="AR227" s="197" t="s">
        <v>537</v>
      </c>
      <c r="AT227" s="197" t="s">
        <v>533</v>
      </c>
      <c r="AU227" s="197" t="s">
        <v>85</v>
      </c>
      <c r="AY227" s="21" t="s">
        <v>525</v>
      </c>
      <c r="BE227" s="198">
        <f>IF(N227="základní",J227,0)</f>
        <v>0</v>
      </c>
      <c r="BF227" s="198">
        <f>IF(N227="snížená",J227,0)</f>
        <v>0</v>
      </c>
      <c r="BG227" s="198">
        <f>IF(N227="zákl. přenesená",J227,0)</f>
        <v>0</v>
      </c>
      <c r="BH227" s="198">
        <f>IF(N227="sníž. přenesená",J227,0)</f>
        <v>0</v>
      </c>
      <c r="BI227" s="198">
        <f>IF(N227="nulová",J227,0)</f>
        <v>0</v>
      </c>
      <c r="BJ227" s="21" t="s">
        <v>79</v>
      </c>
      <c r="BK227" s="198">
        <f>ROUND(I227*H227,2)</f>
        <v>0</v>
      </c>
      <c r="BL227" s="21" t="s">
        <v>537</v>
      </c>
      <c r="BM227" s="197" t="s">
        <v>7690</v>
      </c>
    </row>
    <row r="228" spans="1:65" s="2" customFormat="1" ht="11.25">
      <c r="A228" s="38"/>
      <c r="B228" s="39"/>
      <c r="C228" s="40"/>
      <c r="D228" s="199" t="s">
        <v>542</v>
      </c>
      <c r="E228" s="40"/>
      <c r="F228" s="200" t="s">
        <v>7691</v>
      </c>
      <c r="G228" s="40"/>
      <c r="H228" s="40"/>
      <c r="I228" s="201"/>
      <c r="J228" s="40"/>
      <c r="K228" s="40"/>
      <c r="L228" s="43"/>
      <c r="M228" s="202"/>
      <c r="N228" s="203"/>
      <c r="O228" s="68"/>
      <c r="P228" s="68"/>
      <c r="Q228" s="68"/>
      <c r="R228" s="68"/>
      <c r="S228" s="68"/>
      <c r="T228" s="69"/>
      <c r="U228" s="38"/>
      <c r="V228" s="38"/>
      <c r="W228" s="38"/>
      <c r="X228" s="38"/>
      <c r="Y228" s="38"/>
      <c r="Z228" s="38"/>
      <c r="AA228" s="38"/>
      <c r="AB228" s="38"/>
      <c r="AC228" s="38"/>
      <c r="AD228" s="38"/>
      <c r="AE228" s="38"/>
      <c r="AT228" s="21" t="s">
        <v>542</v>
      </c>
      <c r="AU228" s="21" t="s">
        <v>85</v>
      </c>
    </row>
    <row r="229" spans="1:65" s="13" customFormat="1" ht="11.25">
      <c r="B229" s="204"/>
      <c r="C229" s="205"/>
      <c r="D229" s="206" t="s">
        <v>546</v>
      </c>
      <c r="E229" s="207" t="s">
        <v>19</v>
      </c>
      <c r="F229" s="208" t="s">
        <v>7499</v>
      </c>
      <c r="G229" s="205"/>
      <c r="H229" s="209">
        <v>7</v>
      </c>
      <c r="I229" s="210"/>
      <c r="J229" s="205"/>
      <c r="K229" s="205"/>
      <c r="L229" s="211"/>
      <c r="M229" s="212"/>
      <c r="N229" s="213"/>
      <c r="O229" s="213"/>
      <c r="P229" s="213"/>
      <c r="Q229" s="213"/>
      <c r="R229" s="213"/>
      <c r="S229" s="213"/>
      <c r="T229" s="214"/>
      <c r="AT229" s="215" t="s">
        <v>546</v>
      </c>
      <c r="AU229" s="215" t="s">
        <v>85</v>
      </c>
      <c r="AV229" s="13" t="s">
        <v>85</v>
      </c>
      <c r="AW229" s="13" t="s">
        <v>33</v>
      </c>
      <c r="AX229" s="13" t="s">
        <v>79</v>
      </c>
      <c r="AY229" s="215" t="s">
        <v>525</v>
      </c>
    </row>
    <row r="230" spans="1:65" s="13" customFormat="1" ht="11.25">
      <c r="B230" s="204"/>
      <c r="C230" s="205"/>
      <c r="D230" s="206" t="s">
        <v>546</v>
      </c>
      <c r="E230" s="205"/>
      <c r="F230" s="208" t="s">
        <v>7692</v>
      </c>
      <c r="G230" s="205"/>
      <c r="H230" s="209">
        <v>133</v>
      </c>
      <c r="I230" s="210"/>
      <c r="J230" s="205"/>
      <c r="K230" s="205"/>
      <c r="L230" s="211"/>
      <c r="M230" s="212"/>
      <c r="N230" s="213"/>
      <c r="O230" s="213"/>
      <c r="P230" s="213"/>
      <c r="Q230" s="213"/>
      <c r="R230" s="213"/>
      <c r="S230" s="213"/>
      <c r="T230" s="214"/>
      <c r="AT230" s="215" t="s">
        <v>546</v>
      </c>
      <c r="AU230" s="215" t="s">
        <v>85</v>
      </c>
      <c r="AV230" s="13" t="s">
        <v>85</v>
      </c>
      <c r="AW230" s="13" t="s">
        <v>4</v>
      </c>
      <c r="AX230" s="13" t="s">
        <v>79</v>
      </c>
      <c r="AY230" s="215" t="s">
        <v>525</v>
      </c>
    </row>
    <row r="231" spans="1:65" s="2" customFormat="1" ht="62.65" customHeight="1">
      <c r="A231" s="38"/>
      <c r="B231" s="39"/>
      <c r="C231" s="186" t="s">
        <v>809</v>
      </c>
      <c r="D231" s="186" t="s">
        <v>533</v>
      </c>
      <c r="E231" s="187" t="s">
        <v>7693</v>
      </c>
      <c r="F231" s="188" t="s">
        <v>7694</v>
      </c>
      <c r="G231" s="189" t="s">
        <v>651</v>
      </c>
      <c r="H231" s="190">
        <v>152</v>
      </c>
      <c r="I231" s="191"/>
      <c r="J231" s="192">
        <f>ROUND(I231*H231,2)</f>
        <v>0</v>
      </c>
      <c r="K231" s="188" t="s">
        <v>536</v>
      </c>
      <c r="L231" s="43"/>
      <c r="M231" s="193" t="s">
        <v>19</v>
      </c>
      <c r="N231" s="194" t="s">
        <v>43</v>
      </c>
      <c r="O231" s="68"/>
      <c r="P231" s="195">
        <f>O231*H231</f>
        <v>0</v>
      </c>
      <c r="Q231" s="195">
        <v>0</v>
      </c>
      <c r="R231" s="195">
        <f>Q231*H231</f>
        <v>0</v>
      </c>
      <c r="S231" s="195">
        <v>0</v>
      </c>
      <c r="T231" s="196">
        <f>S231*H231</f>
        <v>0</v>
      </c>
      <c r="U231" s="38"/>
      <c r="V231" s="38"/>
      <c r="W231" s="38"/>
      <c r="X231" s="38"/>
      <c r="Y231" s="38"/>
      <c r="Z231" s="38"/>
      <c r="AA231" s="38"/>
      <c r="AB231" s="38"/>
      <c r="AC231" s="38"/>
      <c r="AD231" s="38"/>
      <c r="AE231" s="38"/>
      <c r="AR231" s="197" t="s">
        <v>537</v>
      </c>
      <c r="AT231" s="197" t="s">
        <v>533</v>
      </c>
      <c r="AU231" s="197" t="s">
        <v>85</v>
      </c>
      <c r="AY231" s="21" t="s">
        <v>525</v>
      </c>
      <c r="BE231" s="198">
        <f>IF(N231="základní",J231,0)</f>
        <v>0</v>
      </c>
      <c r="BF231" s="198">
        <f>IF(N231="snížená",J231,0)</f>
        <v>0</v>
      </c>
      <c r="BG231" s="198">
        <f>IF(N231="zákl. přenesená",J231,0)</f>
        <v>0</v>
      </c>
      <c r="BH231" s="198">
        <f>IF(N231="sníž. přenesená",J231,0)</f>
        <v>0</v>
      </c>
      <c r="BI231" s="198">
        <f>IF(N231="nulová",J231,0)</f>
        <v>0</v>
      </c>
      <c r="BJ231" s="21" t="s">
        <v>79</v>
      </c>
      <c r="BK231" s="198">
        <f>ROUND(I231*H231,2)</f>
        <v>0</v>
      </c>
      <c r="BL231" s="21" t="s">
        <v>537</v>
      </c>
      <c r="BM231" s="197" t="s">
        <v>7695</v>
      </c>
    </row>
    <row r="232" spans="1:65" s="2" customFormat="1" ht="11.25">
      <c r="A232" s="38"/>
      <c r="B232" s="39"/>
      <c r="C232" s="40"/>
      <c r="D232" s="199" t="s">
        <v>542</v>
      </c>
      <c r="E232" s="40"/>
      <c r="F232" s="200" t="s">
        <v>7696</v>
      </c>
      <c r="G232" s="40"/>
      <c r="H232" s="40"/>
      <c r="I232" s="201"/>
      <c r="J232" s="40"/>
      <c r="K232" s="40"/>
      <c r="L232" s="43"/>
      <c r="M232" s="202"/>
      <c r="N232" s="203"/>
      <c r="O232" s="68"/>
      <c r="P232" s="68"/>
      <c r="Q232" s="68"/>
      <c r="R232" s="68"/>
      <c r="S232" s="68"/>
      <c r="T232" s="69"/>
      <c r="U232" s="38"/>
      <c r="V232" s="38"/>
      <c r="W232" s="38"/>
      <c r="X232" s="38"/>
      <c r="Y232" s="38"/>
      <c r="Z232" s="38"/>
      <c r="AA232" s="38"/>
      <c r="AB232" s="38"/>
      <c r="AC232" s="38"/>
      <c r="AD232" s="38"/>
      <c r="AE232" s="38"/>
      <c r="AT232" s="21" t="s">
        <v>542</v>
      </c>
      <c r="AU232" s="21" t="s">
        <v>85</v>
      </c>
    </row>
    <row r="233" spans="1:65" s="13" customFormat="1" ht="11.25">
      <c r="B233" s="204"/>
      <c r="C233" s="205"/>
      <c r="D233" s="206" t="s">
        <v>546</v>
      </c>
      <c r="E233" s="207" t="s">
        <v>19</v>
      </c>
      <c r="F233" s="208" t="s">
        <v>7497</v>
      </c>
      <c r="G233" s="205"/>
      <c r="H233" s="209">
        <v>8</v>
      </c>
      <c r="I233" s="210"/>
      <c r="J233" s="205"/>
      <c r="K233" s="205"/>
      <c r="L233" s="211"/>
      <c r="M233" s="212"/>
      <c r="N233" s="213"/>
      <c r="O233" s="213"/>
      <c r="P233" s="213"/>
      <c r="Q233" s="213"/>
      <c r="R233" s="213"/>
      <c r="S233" s="213"/>
      <c r="T233" s="214"/>
      <c r="AT233" s="215" t="s">
        <v>546</v>
      </c>
      <c r="AU233" s="215" t="s">
        <v>85</v>
      </c>
      <c r="AV233" s="13" t="s">
        <v>85</v>
      </c>
      <c r="AW233" s="13" t="s">
        <v>33</v>
      </c>
      <c r="AX233" s="13" t="s">
        <v>79</v>
      </c>
      <c r="AY233" s="215" t="s">
        <v>525</v>
      </c>
    </row>
    <row r="234" spans="1:65" s="13" customFormat="1" ht="11.25">
      <c r="B234" s="204"/>
      <c r="C234" s="205"/>
      <c r="D234" s="206" t="s">
        <v>546</v>
      </c>
      <c r="E234" s="205"/>
      <c r="F234" s="208" t="s">
        <v>7697</v>
      </c>
      <c r="G234" s="205"/>
      <c r="H234" s="209">
        <v>152</v>
      </c>
      <c r="I234" s="210"/>
      <c r="J234" s="205"/>
      <c r="K234" s="205"/>
      <c r="L234" s="211"/>
      <c r="M234" s="212"/>
      <c r="N234" s="213"/>
      <c r="O234" s="213"/>
      <c r="P234" s="213"/>
      <c r="Q234" s="213"/>
      <c r="R234" s="213"/>
      <c r="S234" s="213"/>
      <c r="T234" s="214"/>
      <c r="AT234" s="215" t="s">
        <v>546</v>
      </c>
      <c r="AU234" s="215" t="s">
        <v>85</v>
      </c>
      <c r="AV234" s="13" t="s">
        <v>85</v>
      </c>
      <c r="AW234" s="13" t="s">
        <v>4</v>
      </c>
      <c r="AX234" s="13" t="s">
        <v>79</v>
      </c>
      <c r="AY234" s="215" t="s">
        <v>525</v>
      </c>
    </row>
    <row r="235" spans="1:65" s="2" customFormat="1" ht="62.65" customHeight="1">
      <c r="A235" s="38"/>
      <c r="B235" s="39"/>
      <c r="C235" s="186" t="s">
        <v>814</v>
      </c>
      <c r="D235" s="186" t="s">
        <v>533</v>
      </c>
      <c r="E235" s="187" t="s">
        <v>7698</v>
      </c>
      <c r="F235" s="188" t="s">
        <v>7699</v>
      </c>
      <c r="G235" s="189" t="s">
        <v>651</v>
      </c>
      <c r="H235" s="190">
        <v>19</v>
      </c>
      <c r="I235" s="191"/>
      <c r="J235" s="192">
        <f>ROUND(I235*H235,2)</f>
        <v>0</v>
      </c>
      <c r="K235" s="188" t="s">
        <v>536</v>
      </c>
      <c r="L235" s="43"/>
      <c r="M235" s="193" t="s">
        <v>19</v>
      </c>
      <c r="N235" s="194" t="s">
        <v>43</v>
      </c>
      <c r="O235" s="68"/>
      <c r="P235" s="195">
        <f>O235*H235</f>
        <v>0</v>
      </c>
      <c r="Q235" s="195">
        <v>0</v>
      </c>
      <c r="R235" s="195">
        <f>Q235*H235</f>
        <v>0</v>
      </c>
      <c r="S235" s="195">
        <v>0</v>
      </c>
      <c r="T235" s="196">
        <f>S235*H235</f>
        <v>0</v>
      </c>
      <c r="U235" s="38"/>
      <c r="V235" s="38"/>
      <c r="W235" s="38"/>
      <c r="X235" s="38"/>
      <c r="Y235" s="38"/>
      <c r="Z235" s="38"/>
      <c r="AA235" s="38"/>
      <c r="AB235" s="38"/>
      <c r="AC235" s="38"/>
      <c r="AD235" s="38"/>
      <c r="AE235" s="38"/>
      <c r="AR235" s="197" t="s">
        <v>537</v>
      </c>
      <c r="AT235" s="197" t="s">
        <v>533</v>
      </c>
      <c r="AU235" s="197" t="s">
        <v>85</v>
      </c>
      <c r="AY235" s="21" t="s">
        <v>525</v>
      </c>
      <c r="BE235" s="198">
        <f>IF(N235="základní",J235,0)</f>
        <v>0</v>
      </c>
      <c r="BF235" s="198">
        <f>IF(N235="snížená",J235,0)</f>
        <v>0</v>
      </c>
      <c r="BG235" s="198">
        <f>IF(N235="zákl. přenesená",J235,0)</f>
        <v>0</v>
      </c>
      <c r="BH235" s="198">
        <f>IF(N235="sníž. přenesená",J235,0)</f>
        <v>0</v>
      </c>
      <c r="BI235" s="198">
        <f>IF(N235="nulová",J235,0)</f>
        <v>0</v>
      </c>
      <c r="BJ235" s="21" t="s">
        <v>79</v>
      </c>
      <c r="BK235" s="198">
        <f>ROUND(I235*H235,2)</f>
        <v>0</v>
      </c>
      <c r="BL235" s="21" t="s">
        <v>537</v>
      </c>
      <c r="BM235" s="197" t="s">
        <v>7700</v>
      </c>
    </row>
    <row r="236" spans="1:65" s="2" customFormat="1" ht="11.25">
      <c r="A236" s="38"/>
      <c r="B236" s="39"/>
      <c r="C236" s="40"/>
      <c r="D236" s="199" t="s">
        <v>542</v>
      </c>
      <c r="E236" s="40"/>
      <c r="F236" s="200" t="s">
        <v>7701</v>
      </c>
      <c r="G236" s="40"/>
      <c r="H236" s="40"/>
      <c r="I236" s="201"/>
      <c r="J236" s="40"/>
      <c r="K236" s="40"/>
      <c r="L236" s="43"/>
      <c r="M236" s="202"/>
      <c r="N236" s="203"/>
      <c r="O236" s="68"/>
      <c r="P236" s="68"/>
      <c r="Q236" s="68"/>
      <c r="R236" s="68"/>
      <c r="S236" s="68"/>
      <c r="T236" s="69"/>
      <c r="U236" s="38"/>
      <c r="V236" s="38"/>
      <c r="W236" s="38"/>
      <c r="X236" s="38"/>
      <c r="Y236" s="38"/>
      <c r="Z236" s="38"/>
      <c r="AA236" s="38"/>
      <c r="AB236" s="38"/>
      <c r="AC236" s="38"/>
      <c r="AD236" s="38"/>
      <c r="AE236" s="38"/>
      <c r="AT236" s="21" t="s">
        <v>542</v>
      </c>
      <c r="AU236" s="21" t="s">
        <v>85</v>
      </c>
    </row>
    <row r="237" spans="1:65" s="13" customFormat="1" ht="11.25">
      <c r="B237" s="204"/>
      <c r="C237" s="205"/>
      <c r="D237" s="206" t="s">
        <v>546</v>
      </c>
      <c r="E237" s="207" t="s">
        <v>19</v>
      </c>
      <c r="F237" s="208" t="s">
        <v>7501</v>
      </c>
      <c r="G237" s="205"/>
      <c r="H237" s="209">
        <v>1</v>
      </c>
      <c r="I237" s="210"/>
      <c r="J237" s="205"/>
      <c r="K237" s="205"/>
      <c r="L237" s="211"/>
      <c r="M237" s="212"/>
      <c r="N237" s="213"/>
      <c r="O237" s="213"/>
      <c r="P237" s="213"/>
      <c r="Q237" s="213"/>
      <c r="R237" s="213"/>
      <c r="S237" s="213"/>
      <c r="T237" s="214"/>
      <c r="AT237" s="215" t="s">
        <v>546</v>
      </c>
      <c r="AU237" s="215" t="s">
        <v>85</v>
      </c>
      <c r="AV237" s="13" t="s">
        <v>85</v>
      </c>
      <c r="AW237" s="13" t="s">
        <v>33</v>
      </c>
      <c r="AX237" s="13" t="s">
        <v>79</v>
      </c>
      <c r="AY237" s="215" t="s">
        <v>525</v>
      </c>
    </row>
    <row r="238" spans="1:65" s="13" customFormat="1" ht="11.25">
      <c r="B238" s="204"/>
      <c r="C238" s="205"/>
      <c r="D238" s="206" t="s">
        <v>546</v>
      </c>
      <c r="E238" s="205"/>
      <c r="F238" s="208" t="s">
        <v>7702</v>
      </c>
      <c r="G238" s="205"/>
      <c r="H238" s="209">
        <v>19</v>
      </c>
      <c r="I238" s="210"/>
      <c r="J238" s="205"/>
      <c r="K238" s="205"/>
      <c r="L238" s="211"/>
      <c r="M238" s="212"/>
      <c r="N238" s="213"/>
      <c r="O238" s="213"/>
      <c r="P238" s="213"/>
      <c r="Q238" s="213"/>
      <c r="R238" s="213"/>
      <c r="S238" s="213"/>
      <c r="T238" s="214"/>
      <c r="AT238" s="215" t="s">
        <v>546</v>
      </c>
      <c r="AU238" s="215" t="s">
        <v>85</v>
      </c>
      <c r="AV238" s="13" t="s">
        <v>85</v>
      </c>
      <c r="AW238" s="13" t="s">
        <v>4</v>
      </c>
      <c r="AX238" s="13" t="s">
        <v>79</v>
      </c>
      <c r="AY238" s="215" t="s">
        <v>525</v>
      </c>
    </row>
    <row r="239" spans="1:65" s="2" customFormat="1" ht="62.65" customHeight="1">
      <c r="A239" s="38"/>
      <c r="B239" s="39"/>
      <c r="C239" s="186" t="s">
        <v>820</v>
      </c>
      <c r="D239" s="186" t="s">
        <v>533</v>
      </c>
      <c r="E239" s="187" t="s">
        <v>7703</v>
      </c>
      <c r="F239" s="188" t="s">
        <v>7704</v>
      </c>
      <c r="G239" s="189" t="s">
        <v>651</v>
      </c>
      <c r="H239" s="190">
        <v>133</v>
      </c>
      <c r="I239" s="191"/>
      <c r="J239" s="192">
        <f>ROUND(I239*H239,2)</f>
        <v>0</v>
      </c>
      <c r="K239" s="188" t="s">
        <v>536</v>
      </c>
      <c r="L239" s="43"/>
      <c r="M239" s="193" t="s">
        <v>19</v>
      </c>
      <c r="N239" s="194" t="s">
        <v>43</v>
      </c>
      <c r="O239" s="68"/>
      <c r="P239" s="195">
        <f>O239*H239</f>
        <v>0</v>
      </c>
      <c r="Q239" s="195">
        <v>0</v>
      </c>
      <c r="R239" s="195">
        <f>Q239*H239</f>
        <v>0</v>
      </c>
      <c r="S239" s="195">
        <v>0</v>
      </c>
      <c r="T239" s="196">
        <f>S239*H239</f>
        <v>0</v>
      </c>
      <c r="U239" s="38"/>
      <c r="V239" s="38"/>
      <c r="W239" s="38"/>
      <c r="X239" s="38"/>
      <c r="Y239" s="38"/>
      <c r="Z239" s="38"/>
      <c r="AA239" s="38"/>
      <c r="AB239" s="38"/>
      <c r="AC239" s="38"/>
      <c r="AD239" s="38"/>
      <c r="AE239" s="38"/>
      <c r="AR239" s="197" t="s">
        <v>537</v>
      </c>
      <c r="AT239" s="197" t="s">
        <v>533</v>
      </c>
      <c r="AU239" s="197" t="s">
        <v>85</v>
      </c>
      <c r="AY239" s="21" t="s">
        <v>525</v>
      </c>
      <c r="BE239" s="198">
        <f>IF(N239="základní",J239,0)</f>
        <v>0</v>
      </c>
      <c r="BF239" s="198">
        <f>IF(N239="snížená",J239,0)</f>
        <v>0</v>
      </c>
      <c r="BG239" s="198">
        <f>IF(N239="zákl. přenesená",J239,0)</f>
        <v>0</v>
      </c>
      <c r="BH239" s="198">
        <f>IF(N239="sníž. přenesená",J239,0)</f>
        <v>0</v>
      </c>
      <c r="BI239" s="198">
        <f>IF(N239="nulová",J239,0)</f>
        <v>0</v>
      </c>
      <c r="BJ239" s="21" t="s">
        <v>79</v>
      </c>
      <c r="BK239" s="198">
        <f>ROUND(I239*H239,2)</f>
        <v>0</v>
      </c>
      <c r="BL239" s="21" t="s">
        <v>537</v>
      </c>
      <c r="BM239" s="197" t="s">
        <v>7705</v>
      </c>
    </row>
    <row r="240" spans="1:65" s="2" customFormat="1" ht="11.25">
      <c r="A240" s="38"/>
      <c r="B240" s="39"/>
      <c r="C240" s="40"/>
      <c r="D240" s="199" t="s">
        <v>542</v>
      </c>
      <c r="E240" s="40"/>
      <c r="F240" s="200" t="s">
        <v>7706</v>
      </c>
      <c r="G240" s="40"/>
      <c r="H240" s="40"/>
      <c r="I240" s="201"/>
      <c r="J240" s="40"/>
      <c r="K240" s="40"/>
      <c r="L240" s="43"/>
      <c r="M240" s="202"/>
      <c r="N240" s="203"/>
      <c r="O240" s="68"/>
      <c r="P240" s="68"/>
      <c r="Q240" s="68"/>
      <c r="R240" s="68"/>
      <c r="S240" s="68"/>
      <c r="T240" s="69"/>
      <c r="U240" s="38"/>
      <c r="V240" s="38"/>
      <c r="W240" s="38"/>
      <c r="X240" s="38"/>
      <c r="Y240" s="38"/>
      <c r="Z240" s="38"/>
      <c r="AA240" s="38"/>
      <c r="AB240" s="38"/>
      <c r="AC240" s="38"/>
      <c r="AD240" s="38"/>
      <c r="AE240" s="38"/>
      <c r="AT240" s="21" t="s">
        <v>542</v>
      </c>
      <c r="AU240" s="21" t="s">
        <v>85</v>
      </c>
    </row>
    <row r="241" spans="1:65" s="13" customFormat="1" ht="11.25">
      <c r="B241" s="204"/>
      <c r="C241" s="205"/>
      <c r="D241" s="206" t="s">
        <v>546</v>
      </c>
      <c r="E241" s="207" t="s">
        <v>19</v>
      </c>
      <c r="F241" s="208" t="s">
        <v>7499</v>
      </c>
      <c r="G241" s="205"/>
      <c r="H241" s="209">
        <v>7</v>
      </c>
      <c r="I241" s="210"/>
      <c r="J241" s="205"/>
      <c r="K241" s="205"/>
      <c r="L241" s="211"/>
      <c r="M241" s="212"/>
      <c r="N241" s="213"/>
      <c r="O241" s="213"/>
      <c r="P241" s="213"/>
      <c r="Q241" s="213"/>
      <c r="R241" s="213"/>
      <c r="S241" s="213"/>
      <c r="T241" s="214"/>
      <c r="AT241" s="215" t="s">
        <v>546</v>
      </c>
      <c r="AU241" s="215" t="s">
        <v>85</v>
      </c>
      <c r="AV241" s="13" t="s">
        <v>85</v>
      </c>
      <c r="AW241" s="13" t="s">
        <v>33</v>
      </c>
      <c r="AX241" s="13" t="s">
        <v>79</v>
      </c>
      <c r="AY241" s="215" t="s">
        <v>525</v>
      </c>
    </row>
    <row r="242" spans="1:65" s="13" customFormat="1" ht="11.25">
      <c r="B242" s="204"/>
      <c r="C242" s="205"/>
      <c r="D242" s="206" t="s">
        <v>546</v>
      </c>
      <c r="E242" s="205"/>
      <c r="F242" s="208" t="s">
        <v>7692</v>
      </c>
      <c r="G242" s="205"/>
      <c r="H242" s="209">
        <v>133</v>
      </c>
      <c r="I242" s="210"/>
      <c r="J242" s="205"/>
      <c r="K242" s="205"/>
      <c r="L242" s="211"/>
      <c r="M242" s="212"/>
      <c r="N242" s="213"/>
      <c r="O242" s="213"/>
      <c r="P242" s="213"/>
      <c r="Q242" s="213"/>
      <c r="R242" s="213"/>
      <c r="S242" s="213"/>
      <c r="T242" s="214"/>
      <c r="AT242" s="215" t="s">
        <v>546</v>
      </c>
      <c r="AU242" s="215" t="s">
        <v>85</v>
      </c>
      <c r="AV242" s="13" t="s">
        <v>85</v>
      </c>
      <c r="AW242" s="13" t="s">
        <v>4</v>
      </c>
      <c r="AX242" s="13" t="s">
        <v>79</v>
      </c>
      <c r="AY242" s="215" t="s">
        <v>525</v>
      </c>
    </row>
    <row r="243" spans="1:65" s="2" customFormat="1" ht="62.65" customHeight="1">
      <c r="A243" s="38"/>
      <c r="B243" s="39"/>
      <c r="C243" s="186" t="s">
        <v>826</v>
      </c>
      <c r="D243" s="186" t="s">
        <v>533</v>
      </c>
      <c r="E243" s="187" t="s">
        <v>7707</v>
      </c>
      <c r="F243" s="188" t="s">
        <v>7708</v>
      </c>
      <c r="G243" s="189" t="s">
        <v>651</v>
      </c>
      <c r="H243" s="190">
        <v>152</v>
      </c>
      <c r="I243" s="191"/>
      <c r="J243" s="192">
        <f>ROUND(I243*H243,2)</f>
        <v>0</v>
      </c>
      <c r="K243" s="188" t="s">
        <v>536</v>
      </c>
      <c r="L243" s="43"/>
      <c r="M243" s="193" t="s">
        <v>19</v>
      </c>
      <c r="N243" s="194" t="s">
        <v>43</v>
      </c>
      <c r="O243" s="68"/>
      <c r="P243" s="195">
        <f>O243*H243</f>
        <v>0</v>
      </c>
      <c r="Q243" s="195">
        <v>0</v>
      </c>
      <c r="R243" s="195">
        <f>Q243*H243</f>
        <v>0</v>
      </c>
      <c r="S243" s="195">
        <v>0</v>
      </c>
      <c r="T243" s="196">
        <f>S243*H243</f>
        <v>0</v>
      </c>
      <c r="U243" s="38"/>
      <c r="V243" s="38"/>
      <c r="W243" s="38"/>
      <c r="X243" s="38"/>
      <c r="Y243" s="38"/>
      <c r="Z243" s="38"/>
      <c r="AA243" s="38"/>
      <c r="AB243" s="38"/>
      <c r="AC243" s="38"/>
      <c r="AD243" s="38"/>
      <c r="AE243" s="38"/>
      <c r="AR243" s="197" t="s">
        <v>537</v>
      </c>
      <c r="AT243" s="197" t="s">
        <v>533</v>
      </c>
      <c r="AU243" s="197" t="s">
        <v>85</v>
      </c>
      <c r="AY243" s="21" t="s">
        <v>525</v>
      </c>
      <c r="BE243" s="198">
        <f>IF(N243="základní",J243,0)</f>
        <v>0</v>
      </c>
      <c r="BF243" s="198">
        <f>IF(N243="snížená",J243,0)</f>
        <v>0</v>
      </c>
      <c r="BG243" s="198">
        <f>IF(N243="zákl. přenesená",J243,0)</f>
        <v>0</v>
      </c>
      <c r="BH243" s="198">
        <f>IF(N243="sníž. přenesená",J243,0)</f>
        <v>0</v>
      </c>
      <c r="BI243" s="198">
        <f>IF(N243="nulová",J243,0)</f>
        <v>0</v>
      </c>
      <c r="BJ243" s="21" t="s">
        <v>79</v>
      </c>
      <c r="BK243" s="198">
        <f>ROUND(I243*H243,2)</f>
        <v>0</v>
      </c>
      <c r="BL243" s="21" t="s">
        <v>537</v>
      </c>
      <c r="BM243" s="197" t="s">
        <v>7709</v>
      </c>
    </row>
    <row r="244" spans="1:65" s="2" customFormat="1" ht="11.25">
      <c r="A244" s="38"/>
      <c r="B244" s="39"/>
      <c r="C244" s="40"/>
      <c r="D244" s="199" t="s">
        <v>542</v>
      </c>
      <c r="E244" s="40"/>
      <c r="F244" s="200" t="s">
        <v>7710</v>
      </c>
      <c r="G244" s="40"/>
      <c r="H244" s="40"/>
      <c r="I244" s="201"/>
      <c r="J244" s="40"/>
      <c r="K244" s="40"/>
      <c r="L244" s="43"/>
      <c r="M244" s="202"/>
      <c r="N244" s="203"/>
      <c r="O244" s="68"/>
      <c r="P244" s="68"/>
      <c r="Q244" s="68"/>
      <c r="R244" s="68"/>
      <c r="S244" s="68"/>
      <c r="T244" s="69"/>
      <c r="U244" s="38"/>
      <c r="V244" s="38"/>
      <c r="W244" s="38"/>
      <c r="X244" s="38"/>
      <c r="Y244" s="38"/>
      <c r="Z244" s="38"/>
      <c r="AA244" s="38"/>
      <c r="AB244" s="38"/>
      <c r="AC244" s="38"/>
      <c r="AD244" s="38"/>
      <c r="AE244" s="38"/>
      <c r="AT244" s="21" t="s">
        <v>542</v>
      </c>
      <c r="AU244" s="21" t="s">
        <v>85</v>
      </c>
    </row>
    <row r="245" spans="1:65" s="13" customFormat="1" ht="11.25">
      <c r="B245" s="204"/>
      <c r="C245" s="205"/>
      <c r="D245" s="206" t="s">
        <v>546</v>
      </c>
      <c r="E245" s="207" t="s">
        <v>19</v>
      </c>
      <c r="F245" s="208" t="s">
        <v>7497</v>
      </c>
      <c r="G245" s="205"/>
      <c r="H245" s="209">
        <v>8</v>
      </c>
      <c r="I245" s="210"/>
      <c r="J245" s="205"/>
      <c r="K245" s="205"/>
      <c r="L245" s="211"/>
      <c r="M245" s="212"/>
      <c r="N245" s="213"/>
      <c r="O245" s="213"/>
      <c r="P245" s="213"/>
      <c r="Q245" s="213"/>
      <c r="R245" s="213"/>
      <c r="S245" s="213"/>
      <c r="T245" s="214"/>
      <c r="AT245" s="215" t="s">
        <v>546</v>
      </c>
      <c r="AU245" s="215" t="s">
        <v>85</v>
      </c>
      <c r="AV245" s="13" t="s">
        <v>85</v>
      </c>
      <c r="AW245" s="13" t="s">
        <v>33</v>
      </c>
      <c r="AX245" s="13" t="s">
        <v>79</v>
      </c>
      <c r="AY245" s="215" t="s">
        <v>525</v>
      </c>
    </row>
    <row r="246" spans="1:65" s="13" customFormat="1" ht="11.25">
      <c r="B246" s="204"/>
      <c r="C246" s="205"/>
      <c r="D246" s="206" t="s">
        <v>546</v>
      </c>
      <c r="E246" s="205"/>
      <c r="F246" s="208" t="s">
        <v>7697</v>
      </c>
      <c r="G246" s="205"/>
      <c r="H246" s="209">
        <v>152</v>
      </c>
      <c r="I246" s="210"/>
      <c r="J246" s="205"/>
      <c r="K246" s="205"/>
      <c r="L246" s="211"/>
      <c r="M246" s="212"/>
      <c r="N246" s="213"/>
      <c r="O246" s="213"/>
      <c r="P246" s="213"/>
      <c r="Q246" s="213"/>
      <c r="R246" s="213"/>
      <c r="S246" s="213"/>
      <c r="T246" s="214"/>
      <c r="AT246" s="215" t="s">
        <v>546</v>
      </c>
      <c r="AU246" s="215" t="s">
        <v>85</v>
      </c>
      <c r="AV246" s="13" t="s">
        <v>85</v>
      </c>
      <c r="AW246" s="13" t="s">
        <v>4</v>
      </c>
      <c r="AX246" s="13" t="s">
        <v>79</v>
      </c>
      <c r="AY246" s="215" t="s">
        <v>525</v>
      </c>
    </row>
    <row r="247" spans="1:65" s="2" customFormat="1" ht="62.65" customHeight="1">
      <c r="A247" s="38"/>
      <c r="B247" s="39"/>
      <c r="C247" s="186" t="s">
        <v>832</v>
      </c>
      <c r="D247" s="186" t="s">
        <v>533</v>
      </c>
      <c r="E247" s="187" t="s">
        <v>7711</v>
      </c>
      <c r="F247" s="188" t="s">
        <v>7712</v>
      </c>
      <c r="G247" s="189" t="s">
        <v>651</v>
      </c>
      <c r="H247" s="190">
        <v>19</v>
      </c>
      <c r="I247" s="191"/>
      <c r="J247" s="192">
        <f>ROUND(I247*H247,2)</f>
        <v>0</v>
      </c>
      <c r="K247" s="188" t="s">
        <v>536</v>
      </c>
      <c r="L247" s="43"/>
      <c r="M247" s="193" t="s">
        <v>19</v>
      </c>
      <c r="N247" s="194" t="s">
        <v>43</v>
      </c>
      <c r="O247" s="68"/>
      <c r="P247" s="195">
        <f>O247*H247</f>
        <v>0</v>
      </c>
      <c r="Q247" s="195">
        <v>0</v>
      </c>
      <c r="R247" s="195">
        <f>Q247*H247</f>
        <v>0</v>
      </c>
      <c r="S247" s="195">
        <v>0</v>
      </c>
      <c r="T247" s="196">
        <f>S247*H247</f>
        <v>0</v>
      </c>
      <c r="U247" s="38"/>
      <c r="V247" s="38"/>
      <c r="W247" s="38"/>
      <c r="X247" s="38"/>
      <c r="Y247" s="38"/>
      <c r="Z247" s="38"/>
      <c r="AA247" s="38"/>
      <c r="AB247" s="38"/>
      <c r="AC247" s="38"/>
      <c r="AD247" s="38"/>
      <c r="AE247" s="38"/>
      <c r="AR247" s="197" t="s">
        <v>537</v>
      </c>
      <c r="AT247" s="197" t="s">
        <v>533</v>
      </c>
      <c r="AU247" s="197" t="s">
        <v>85</v>
      </c>
      <c r="AY247" s="21" t="s">
        <v>525</v>
      </c>
      <c r="BE247" s="198">
        <f>IF(N247="základní",J247,0)</f>
        <v>0</v>
      </c>
      <c r="BF247" s="198">
        <f>IF(N247="snížená",J247,0)</f>
        <v>0</v>
      </c>
      <c r="BG247" s="198">
        <f>IF(N247="zákl. přenesená",J247,0)</f>
        <v>0</v>
      </c>
      <c r="BH247" s="198">
        <f>IF(N247="sníž. přenesená",J247,0)</f>
        <v>0</v>
      </c>
      <c r="BI247" s="198">
        <f>IF(N247="nulová",J247,0)</f>
        <v>0</v>
      </c>
      <c r="BJ247" s="21" t="s">
        <v>79</v>
      </c>
      <c r="BK247" s="198">
        <f>ROUND(I247*H247,2)</f>
        <v>0</v>
      </c>
      <c r="BL247" s="21" t="s">
        <v>537</v>
      </c>
      <c r="BM247" s="197" t="s">
        <v>7713</v>
      </c>
    </row>
    <row r="248" spans="1:65" s="2" customFormat="1" ht="11.25">
      <c r="A248" s="38"/>
      <c r="B248" s="39"/>
      <c r="C248" s="40"/>
      <c r="D248" s="199" t="s">
        <v>542</v>
      </c>
      <c r="E248" s="40"/>
      <c r="F248" s="200" t="s">
        <v>7714</v>
      </c>
      <c r="G248" s="40"/>
      <c r="H248" s="40"/>
      <c r="I248" s="201"/>
      <c r="J248" s="40"/>
      <c r="K248" s="40"/>
      <c r="L248" s="43"/>
      <c r="M248" s="202"/>
      <c r="N248" s="203"/>
      <c r="O248" s="68"/>
      <c r="P248" s="68"/>
      <c r="Q248" s="68"/>
      <c r="R248" s="68"/>
      <c r="S248" s="68"/>
      <c r="T248" s="69"/>
      <c r="U248" s="38"/>
      <c r="V248" s="38"/>
      <c r="W248" s="38"/>
      <c r="X248" s="38"/>
      <c r="Y248" s="38"/>
      <c r="Z248" s="38"/>
      <c r="AA248" s="38"/>
      <c r="AB248" s="38"/>
      <c r="AC248" s="38"/>
      <c r="AD248" s="38"/>
      <c r="AE248" s="38"/>
      <c r="AT248" s="21" t="s">
        <v>542</v>
      </c>
      <c r="AU248" s="21" t="s">
        <v>85</v>
      </c>
    </row>
    <row r="249" spans="1:65" s="13" customFormat="1" ht="11.25">
      <c r="B249" s="204"/>
      <c r="C249" s="205"/>
      <c r="D249" s="206" t="s">
        <v>546</v>
      </c>
      <c r="E249" s="207" t="s">
        <v>19</v>
      </c>
      <c r="F249" s="208" t="s">
        <v>7501</v>
      </c>
      <c r="G249" s="205"/>
      <c r="H249" s="209">
        <v>1</v>
      </c>
      <c r="I249" s="210"/>
      <c r="J249" s="205"/>
      <c r="K249" s="205"/>
      <c r="L249" s="211"/>
      <c r="M249" s="212"/>
      <c r="N249" s="213"/>
      <c r="O249" s="213"/>
      <c r="P249" s="213"/>
      <c r="Q249" s="213"/>
      <c r="R249" s="213"/>
      <c r="S249" s="213"/>
      <c r="T249" s="214"/>
      <c r="AT249" s="215" t="s">
        <v>546</v>
      </c>
      <c r="AU249" s="215" t="s">
        <v>85</v>
      </c>
      <c r="AV249" s="13" t="s">
        <v>85</v>
      </c>
      <c r="AW249" s="13" t="s">
        <v>33</v>
      </c>
      <c r="AX249" s="13" t="s">
        <v>79</v>
      </c>
      <c r="AY249" s="215" t="s">
        <v>525</v>
      </c>
    </row>
    <row r="250" spans="1:65" s="13" customFormat="1" ht="11.25">
      <c r="B250" s="204"/>
      <c r="C250" s="205"/>
      <c r="D250" s="206" t="s">
        <v>546</v>
      </c>
      <c r="E250" s="205"/>
      <c r="F250" s="208" t="s">
        <v>7702</v>
      </c>
      <c r="G250" s="205"/>
      <c r="H250" s="209">
        <v>19</v>
      </c>
      <c r="I250" s="210"/>
      <c r="J250" s="205"/>
      <c r="K250" s="205"/>
      <c r="L250" s="211"/>
      <c r="M250" s="212"/>
      <c r="N250" s="213"/>
      <c r="O250" s="213"/>
      <c r="P250" s="213"/>
      <c r="Q250" s="213"/>
      <c r="R250" s="213"/>
      <c r="S250" s="213"/>
      <c r="T250" s="214"/>
      <c r="AT250" s="215" t="s">
        <v>546</v>
      </c>
      <c r="AU250" s="215" t="s">
        <v>85</v>
      </c>
      <c r="AV250" s="13" t="s">
        <v>85</v>
      </c>
      <c r="AW250" s="13" t="s">
        <v>4</v>
      </c>
      <c r="AX250" s="13" t="s">
        <v>79</v>
      </c>
      <c r="AY250" s="215" t="s">
        <v>525</v>
      </c>
    </row>
    <row r="251" spans="1:65" s="2" customFormat="1" ht="55.5" customHeight="1">
      <c r="A251" s="38"/>
      <c r="B251" s="39"/>
      <c r="C251" s="186" t="s">
        <v>839</v>
      </c>
      <c r="D251" s="186" t="s">
        <v>533</v>
      </c>
      <c r="E251" s="187" t="s">
        <v>7715</v>
      </c>
      <c r="F251" s="188" t="s">
        <v>7716</v>
      </c>
      <c r="G251" s="189" t="s">
        <v>651</v>
      </c>
      <c r="H251" s="190">
        <v>133</v>
      </c>
      <c r="I251" s="191"/>
      <c r="J251" s="192">
        <f>ROUND(I251*H251,2)</f>
        <v>0</v>
      </c>
      <c r="K251" s="188" t="s">
        <v>536</v>
      </c>
      <c r="L251" s="43"/>
      <c r="M251" s="193" t="s">
        <v>19</v>
      </c>
      <c r="N251" s="194" t="s">
        <v>43</v>
      </c>
      <c r="O251" s="68"/>
      <c r="P251" s="195">
        <f>O251*H251</f>
        <v>0</v>
      </c>
      <c r="Q251" s="195">
        <v>0</v>
      </c>
      <c r="R251" s="195">
        <f>Q251*H251</f>
        <v>0</v>
      </c>
      <c r="S251" s="195">
        <v>0</v>
      </c>
      <c r="T251" s="196">
        <f>S251*H251</f>
        <v>0</v>
      </c>
      <c r="U251" s="38"/>
      <c r="V251" s="38"/>
      <c r="W251" s="38"/>
      <c r="X251" s="38"/>
      <c r="Y251" s="38"/>
      <c r="Z251" s="38"/>
      <c r="AA251" s="38"/>
      <c r="AB251" s="38"/>
      <c r="AC251" s="38"/>
      <c r="AD251" s="38"/>
      <c r="AE251" s="38"/>
      <c r="AR251" s="197" t="s">
        <v>537</v>
      </c>
      <c r="AT251" s="197" t="s">
        <v>533</v>
      </c>
      <c r="AU251" s="197" t="s">
        <v>85</v>
      </c>
      <c r="AY251" s="21" t="s">
        <v>525</v>
      </c>
      <c r="BE251" s="198">
        <f>IF(N251="základní",J251,0)</f>
        <v>0</v>
      </c>
      <c r="BF251" s="198">
        <f>IF(N251="snížená",J251,0)</f>
        <v>0</v>
      </c>
      <c r="BG251" s="198">
        <f>IF(N251="zákl. přenesená",J251,0)</f>
        <v>0</v>
      </c>
      <c r="BH251" s="198">
        <f>IF(N251="sníž. přenesená",J251,0)</f>
        <v>0</v>
      </c>
      <c r="BI251" s="198">
        <f>IF(N251="nulová",J251,0)</f>
        <v>0</v>
      </c>
      <c r="BJ251" s="21" t="s">
        <v>79</v>
      </c>
      <c r="BK251" s="198">
        <f>ROUND(I251*H251,2)</f>
        <v>0</v>
      </c>
      <c r="BL251" s="21" t="s">
        <v>537</v>
      </c>
      <c r="BM251" s="197" t="s">
        <v>7717</v>
      </c>
    </row>
    <row r="252" spans="1:65" s="2" customFormat="1" ht="11.25">
      <c r="A252" s="38"/>
      <c r="B252" s="39"/>
      <c r="C252" s="40"/>
      <c r="D252" s="199" t="s">
        <v>542</v>
      </c>
      <c r="E252" s="40"/>
      <c r="F252" s="200" t="s">
        <v>7718</v>
      </c>
      <c r="G252" s="40"/>
      <c r="H252" s="40"/>
      <c r="I252" s="201"/>
      <c r="J252" s="40"/>
      <c r="K252" s="40"/>
      <c r="L252" s="43"/>
      <c r="M252" s="202"/>
      <c r="N252" s="203"/>
      <c r="O252" s="68"/>
      <c r="P252" s="68"/>
      <c r="Q252" s="68"/>
      <c r="R252" s="68"/>
      <c r="S252" s="68"/>
      <c r="T252" s="69"/>
      <c r="U252" s="38"/>
      <c r="V252" s="38"/>
      <c r="W252" s="38"/>
      <c r="X252" s="38"/>
      <c r="Y252" s="38"/>
      <c r="Z252" s="38"/>
      <c r="AA252" s="38"/>
      <c r="AB252" s="38"/>
      <c r="AC252" s="38"/>
      <c r="AD252" s="38"/>
      <c r="AE252" s="38"/>
      <c r="AT252" s="21" t="s">
        <v>542</v>
      </c>
      <c r="AU252" s="21" t="s">
        <v>85</v>
      </c>
    </row>
    <row r="253" spans="1:65" s="13" customFormat="1" ht="11.25">
      <c r="B253" s="204"/>
      <c r="C253" s="205"/>
      <c r="D253" s="206" t="s">
        <v>546</v>
      </c>
      <c r="E253" s="207" t="s">
        <v>19</v>
      </c>
      <c r="F253" s="208" t="s">
        <v>7499</v>
      </c>
      <c r="G253" s="205"/>
      <c r="H253" s="209">
        <v>7</v>
      </c>
      <c r="I253" s="210"/>
      <c r="J253" s="205"/>
      <c r="K253" s="205"/>
      <c r="L253" s="211"/>
      <c r="M253" s="212"/>
      <c r="N253" s="213"/>
      <c r="O253" s="213"/>
      <c r="P253" s="213"/>
      <c r="Q253" s="213"/>
      <c r="R253" s="213"/>
      <c r="S253" s="213"/>
      <c r="T253" s="214"/>
      <c r="AT253" s="215" t="s">
        <v>546</v>
      </c>
      <c r="AU253" s="215" t="s">
        <v>85</v>
      </c>
      <c r="AV253" s="13" t="s">
        <v>85</v>
      </c>
      <c r="AW253" s="13" t="s">
        <v>33</v>
      </c>
      <c r="AX253" s="13" t="s">
        <v>79</v>
      </c>
      <c r="AY253" s="215" t="s">
        <v>525</v>
      </c>
    </row>
    <row r="254" spans="1:65" s="13" customFormat="1" ht="11.25">
      <c r="B254" s="204"/>
      <c r="C254" s="205"/>
      <c r="D254" s="206" t="s">
        <v>546</v>
      </c>
      <c r="E254" s="205"/>
      <c r="F254" s="208" t="s">
        <v>7692</v>
      </c>
      <c r="G254" s="205"/>
      <c r="H254" s="209">
        <v>133</v>
      </c>
      <c r="I254" s="210"/>
      <c r="J254" s="205"/>
      <c r="K254" s="205"/>
      <c r="L254" s="211"/>
      <c r="M254" s="212"/>
      <c r="N254" s="213"/>
      <c r="O254" s="213"/>
      <c r="P254" s="213"/>
      <c r="Q254" s="213"/>
      <c r="R254" s="213"/>
      <c r="S254" s="213"/>
      <c r="T254" s="214"/>
      <c r="AT254" s="215" t="s">
        <v>546</v>
      </c>
      <c r="AU254" s="215" t="s">
        <v>85</v>
      </c>
      <c r="AV254" s="13" t="s">
        <v>85</v>
      </c>
      <c r="AW254" s="13" t="s">
        <v>4</v>
      </c>
      <c r="AX254" s="13" t="s">
        <v>79</v>
      </c>
      <c r="AY254" s="215" t="s">
        <v>525</v>
      </c>
    </row>
    <row r="255" spans="1:65" s="2" customFormat="1" ht="55.5" customHeight="1">
      <c r="A255" s="38"/>
      <c r="B255" s="39"/>
      <c r="C255" s="186" t="s">
        <v>846</v>
      </c>
      <c r="D255" s="186" t="s">
        <v>533</v>
      </c>
      <c r="E255" s="187" t="s">
        <v>7719</v>
      </c>
      <c r="F255" s="188" t="s">
        <v>7720</v>
      </c>
      <c r="G255" s="189" t="s">
        <v>651</v>
      </c>
      <c r="H255" s="190">
        <v>152</v>
      </c>
      <c r="I255" s="191"/>
      <c r="J255" s="192">
        <f>ROUND(I255*H255,2)</f>
        <v>0</v>
      </c>
      <c r="K255" s="188" t="s">
        <v>536</v>
      </c>
      <c r="L255" s="43"/>
      <c r="M255" s="193" t="s">
        <v>19</v>
      </c>
      <c r="N255" s="194" t="s">
        <v>43</v>
      </c>
      <c r="O255" s="68"/>
      <c r="P255" s="195">
        <f>O255*H255</f>
        <v>0</v>
      </c>
      <c r="Q255" s="195">
        <v>0</v>
      </c>
      <c r="R255" s="195">
        <f>Q255*H255</f>
        <v>0</v>
      </c>
      <c r="S255" s="195">
        <v>0</v>
      </c>
      <c r="T255" s="196">
        <f>S255*H255</f>
        <v>0</v>
      </c>
      <c r="U255" s="38"/>
      <c r="V255" s="38"/>
      <c r="W255" s="38"/>
      <c r="X255" s="38"/>
      <c r="Y255" s="38"/>
      <c r="Z255" s="38"/>
      <c r="AA255" s="38"/>
      <c r="AB255" s="38"/>
      <c r="AC255" s="38"/>
      <c r="AD255" s="38"/>
      <c r="AE255" s="38"/>
      <c r="AR255" s="197" t="s">
        <v>537</v>
      </c>
      <c r="AT255" s="197" t="s">
        <v>533</v>
      </c>
      <c r="AU255" s="197" t="s">
        <v>85</v>
      </c>
      <c r="AY255" s="21" t="s">
        <v>525</v>
      </c>
      <c r="BE255" s="198">
        <f>IF(N255="základní",J255,0)</f>
        <v>0</v>
      </c>
      <c r="BF255" s="198">
        <f>IF(N255="snížená",J255,0)</f>
        <v>0</v>
      </c>
      <c r="BG255" s="198">
        <f>IF(N255="zákl. přenesená",J255,0)</f>
        <v>0</v>
      </c>
      <c r="BH255" s="198">
        <f>IF(N255="sníž. přenesená",J255,0)</f>
        <v>0</v>
      </c>
      <c r="BI255" s="198">
        <f>IF(N255="nulová",J255,0)</f>
        <v>0</v>
      </c>
      <c r="BJ255" s="21" t="s">
        <v>79</v>
      </c>
      <c r="BK255" s="198">
        <f>ROUND(I255*H255,2)</f>
        <v>0</v>
      </c>
      <c r="BL255" s="21" t="s">
        <v>537</v>
      </c>
      <c r="BM255" s="197" t="s">
        <v>7721</v>
      </c>
    </row>
    <row r="256" spans="1:65" s="2" customFormat="1" ht="11.25">
      <c r="A256" s="38"/>
      <c r="B256" s="39"/>
      <c r="C256" s="40"/>
      <c r="D256" s="199" t="s">
        <v>542</v>
      </c>
      <c r="E256" s="40"/>
      <c r="F256" s="200" t="s">
        <v>7722</v>
      </c>
      <c r="G256" s="40"/>
      <c r="H256" s="40"/>
      <c r="I256" s="201"/>
      <c r="J256" s="40"/>
      <c r="K256" s="40"/>
      <c r="L256" s="43"/>
      <c r="M256" s="202"/>
      <c r="N256" s="203"/>
      <c r="O256" s="68"/>
      <c r="P256" s="68"/>
      <c r="Q256" s="68"/>
      <c r="R256" s="68"/>
      <c r="S256" s="68"/>
      <c r="T256" s="69"/>
      <c r="U256" s="38"/>
      <c r="V256" s="38"/>
      <c r="W256" s="38"/>
      <c r="X256" s="38"/>
      <c r="Y256" s="38"/>
      <c r="Z256" s="38"/>
      <c r="AA256" s="38"/>
      <c r="AB256" s="38"/>
      <c r="AC256" s="38"/>
      <c r="AD256" s="38"/>
      <c r="AE256" s="38"/>
      <c r="AT256" s="21" t="s">
        <v>542</v>
      </c>
      <c r="AU256" s="21" t="s">
        <v>85</v>
      </c>
    </row>
    <row r="257" spans="1:65" s="13" customFormat="1" ht="11.25">
      <c r="B257" s="204"/>
      <c r="C257" s="205"/>
      <c r="D257" s="206" t="s">
        <v>546</v>
      </c>
      <c r="E257" s="207" t="s">
        <v>19</v>
      </c>
      <c r="F257" s="208" t="s">
        <v>7497</v>
      </c>
      <c r="G257" s="205"/>
      <c r="H257" s="209">
        <v>8</v>
      </c>
      <c r="I257" s="210"/>
      <c r="J257" s="205"/>
      <c r="K257" s="205"/>
      <c r="L257" s="211"/>
      <c r="M257" s="212"/>
      <c r="N257" s="213"/>
      <c r="O257" s="213"/>
      <c r="P257" s="213"/>
      <c r="Q257" s="213"/>
      <c r="R257" s="213"/>
      <c r="S257" s="213"/>
      <c r="T257" s="214"/>
      <c r="AT257" s="215" t="s">
        <v>546</v>
      </c>
      <c r="AU257" s="215" t="s">
        <v>85</v>
      </c>
      <c r="AV257" s="13" t="s">
        <v>85</v>
      </c>
      <c r="AW257" s="13" t="s">
        <v>33</v>
      </c>
      <c r="AX257" s="13" t="s">
        <v>79</v>
      </c>
      <c r="AY257" s="215" t="s">
        <v>525</v>
      </c>
    </row>
    <row r="258" spans="1:65" s="13" customFormat="1" ht="11.25">
      <c r="B258" s="204"/>
      <c r="C258" s="205"/>
      <c r="D258" s="206" t="s">
        <v>546</v>
      </c>
      <c r="E258" s="205"/>
      <c r="F258" s="208" t="s">
        <v>7697</v>
      </c>
      <c r="G258" s="205"/>
      <c r="H258" s="209">
        <v>152</v>
      </c>
      <c r="I258" s="210"/>
      <c r="J258" s="205"/>
      <c r="K258" s="205"/>
      <c r="L258" s="211"/>
      <c r="M258" s="212"/>
      <c r="N258" s="213"/>
      <c r="O258" s="213"/>
      <c r="P258" s="213"/>
      <c r="Q258" s="213"/>
      <c r="R258" s="213"/>
      <c r="S258" s="213"/>
      <c r="T258" s="214"/>
      <c r="AT258" s="215" t="s">
        <v>546</v>
      </c>
      <c r="AU258" s="215" t="s">
        <v>85</v>
      </c>
      <c r="AV258" s="13" t="s">
        <v>85</v>
      </c>
      <c r="AW258" s="13" t="s">
        <v>4</v>
      </c>
      <c r="AX258" s="13" t="s">
        <v>79</v>
      </c>
      <c r="AY258" s="215" t="s">
        <v>525</v>
      </c>
    </row>
    <row r="259" spans="1:65" s="2" customFormat="1" ht="55.5" customHeight="1">
      <c r="A259" s="38"/>
      <c r="B259" s="39"/>
      <c r="C259" s="186" t="s">
        <v>855</v>
      </c>
      <c r="D259" s="186" t="s">
        <v>533</v>
      </c>
      <c r="E259" s="187" t="s">
        <v>7723</v>
      </c>
      <c r="F259" s="188" t="s">
        <v>7724</v>
      </c>
      <c r="G259" s="189" t="s">
        <v>651</v>
      </c>
      <c r="H259" s="190">
        <v>19</v>
      </c>
      <c r="I259" s="191"/>
      <c r="J259" s="192">
        <f>ROUND(I259*H259,2)</f>
        <v>0</v>
      </c>
      <c r="K259" s="188" t="s">
        <v>536</v>
      </c>
      <c r="L259" s="43"/>
      <c r="M259" s="193" t="s">
        <v>19</v>
      </c>
      <c r="N259" s="194" t="s">
        <v>43</v>
      </c>
      <c r="O259" s="68"/>
      <c r="P259" s="195">
        <f>O259*H259</f>
        <v>0</v>
      </c>
      <c r="Q259" s="195">
        <v>0</v>
      </c>
      <c r="R259" s="195">
        <f>Q259*H259</f>
        <v>0</v>
      </c>
      <c r="S259" s="195">
        <v>0</v>
      </c>
      <c r="T259" s="196">
        <f>S259*H259</f>
        <v>0</v>
      </c>
      <c r="U259" s="38"/>
      <c r="V259" s="38"/>
      <c r="W259" s="38"/>
      <c r="X259" s="38"/>
      <c r="Y259" s="38"/>
      <c r="Z259" s="38"/>
      <c r="AA259" s="38"/>
      <c r="AB259" s="38"/>
      <c r="AC259" s="38"/>
      <c r="AD259" s="38"/>
      <c r="AE259" s="38"/>
      <c r="AR259" s="197" t="s">
        <v>537</v>
      </c>
      <c r="AT259" s="197" t="s">
        <v>533</v>
      </c>
      <c r="AU259" s="197" t="s">
        <v>85</v>
      </c>
      <c r="AY259" s="21" t="s">
        <v>525</v>
      </c>
      <c r="BE259" s="198">
        <f>IF(N259="základní",J259,0)</f>
        <v>0</v>
      </c>
      <c r="BF259" s="198">
        <f>IF(N259="snížená",J259,0)</f>
        <v>0</v>
      </c>
      <c r="BG259" s="198">
        <f>IF(N259="zákl. přenesená",J259,0)</f>
        <v>0</v>
      </c>
      <c r="BH259" s="198">
        <f>IF(N259="sníž. přenesená",J259,0)</f>
        <v>0</v>
      </c>
      <c r="BI259" s="198">
        <f>IF(N259="nulová",J259,0)</f>
        <v>0</v>
      </c>
      <c r="BJ259" s="21" t="s">
        <v>79</v>
      </c>
      <c r="BK259" s="198">
        <f>ROUND(I259*H259,2)</f>
        <v>0</v>
      </c>
      <c r="BL259" s="21" t="s">
        <v>537</v>
      </c>
      <c r="BM259" s="197" t="s">
        <v>7725</v>
      </c>
    </row>
    <row r="260" spans="1:65" s="2" customFormat="1" ht="11.25">
      <c r="A260" s="38"/>
      <c r="B260" s="39"/>
      <c r="C260" s="40"/>
      <c r="D260" s="199" t="s">
        <v>542</v>
      </c>
      <c r="E260" s="40"/>
      <c r="F260" s="200" t="s">
        <v>7726</v>
      </c>
      <c r="G260" s="40"/>
      <c r="H260" s="40"/>
      <c r="I260" s="201"/>
      <c r="J260" s="40"/>
      <c r="K260" s="40"/>
      <c r="L260" s="43"/>
      <c r="M260" s="202"/>
      <c r="N260" s="203"/>
      <c r="O260" s="68"/>
      <c r="P260" s="68"/>
      <c r="Q260" s="68"/>
      <c r="R260" s="68"/>
      <c r="S260" s="68"/>
      <c r="T260" s="69"/>
      <c r="U260" s="38"/>
      <c r="V260" s="38"/>
      <c r="W260" s="38"/>
      <c r="X260" s="38"/>
      <c r="Y260" s="38"/>
      <c r="Z260" s="38"/>
      <c r="AA260" s="38"/>
      <c r="AB260" s="38"/>
      <c r="AC260" s="38"/>
      <c r="AD260" s="38"/>
      <c r="AE260" s="38"/>
      <c r="AT260" s="21" t="s">
        <v>542</v>
      </c>
      <c r="AU260" s="21" t="s">
        <v>85</v>
      </c>
    </row>
    <row r="261" spans="1:65" s="13" customFormat="1" ht="11.25">
      <c r="B261" s="204"/>
      <c r="C261" s="205"/>
      <c r="D261" s="206" t="s">
        <v>546</v>
      </c>
      <c r="E261" s="207" t="s">
        <v>19</v>
      </c>
      <c r="F261" s="208" t="s">
        <v>7501</v>
      </c>
      <c r="G261" s="205"/>
      <c r="H261" s="209">
        <v>1</v>
      </c>
      <c r="I261" s="210"/>
      <c r="J261" s="205"/>
      <c r="K261" s="205"/>
      <c r="L261" s="211"/>
      <c r="M261" s="212"/>
      <c r="N261" s="213"/>
      <c r="O261" s="213"/>
      <c r="P261" s="213"/>
      <c r="Q261" s="213"/>
      <c r="R261" s="213"/>
      <c r="S261" s="213"/>
      <c r="T261" s="214"/>
      <c r="AT261" s="215" t="s">
        <v>546</v>
      </c>
      <c r="AU261" s="215" t="s">
        <v>85</v>
      </c>
      <c r="AV261" s="13" t="s">
        <v>85</v>
      </c>
      <c r="AW261" s="13" t="s">
        <v>33</v>
      </c>
      <c r="AX261" s="13" t="s">
        <v>79</v>
      </c>
      <c r="AY261" s="215" t="s">
        <v>525</v>
      </c>
    </row>
    <row r="262" spans="1:65" s="13" customFormat="1" ht="11.25">
      <c r="B262" s="204"/>
      <c r="C262" s="205"/>
      <c r="D262" s="206" t="s">
        <v>546</v>
      </c>
      <c r="E262" s="205"/>
      <c r="F262" s="208" t="s">
        <v>7702</v>
      </c>
      <c r="G262" s="205"/>
      <c r="H262" s="209">
        <v>19</v>
      </c>
      <c r="I262" s="210"/>
      <c r="J262" s="205"/>
      <c r="K262" s="205"/>
      <c r="L262" s="211"/>
      <c r="M262" s="212"/>
      <c r="N262" s="213"/>
      <c r="O262" s="213"/>
      <c r="P262" s="213"/>
      <c r="Q262" s="213"/>
      <c r="R262" s="213"/>
      <c r="S262" s="213"/>
      <c r="T262" s="214"/>
      <c r="AT262" s="215" t="s">
        <v>546</v>
      </c>
      <c r="AU262" s="215" t="s">
        <v>85</v>
      </c>
      <c r="AV262" s="13" t="s">
        <v>85</v>
      </c>
      <c r="AW262" s="13" t="s">
        <v>4</v>
      </c>
      <c r="AX262" s="13" t="s">
        <v>79</v>
      </c>
      <c r="AY262" s="215" t="s">
        <v>525</v>
      </c>
    </row>
    <row r="263" spans="1:65" s="2" customFormat="1" ht="62.65" customHeight="1">
      <c r="A263" s="38"/>
      <c r="B263" s="39"/>
      <c r="C263" s="186" t="s">
        <v>861</v>
      </c>
      <c r="D263" s="186" t="s">
        <v>533</v>
      </c>
      <c r="E263" s="187" t="s">
        <v>711</v>
      </c>
      <c r="F263" s="188" t="s">
        <v>712</v>
      </c>
      <c r="G263" s="189" t="s">
        <v>158</v>
      </c>
      <c r="H263" s="190">
        <v>242.61799999999999</v>
      </c>
      <c r="I263" s="191"/>
      <c r="J263" s="192">
        <f>ROUND(I263*H263,2)</f>
        <v>0</v>
      </c>
      <c r="K263" s="188" t="s">
        <v>536</v>
      </c>
      <c r="L263" s="43"/>
      <c r="M263" s="193" t="s">
        <v>19</v>
      </c>
      <c r="N263" s="194" t="s">
        <v>43</v>
      </c>
      <c r="O263" s="68"/>
      <c r="P263" s="195">
        <f>O263*H263</f>
        <v>0</v>
      </c>
      <c r="Q263" s="195">
        <v>0</v>
      </c>
      <c r="R263" s="195">
        <f>Q263*H263</f>
        <v>0</v>
      </c>
      <c r="S263" s="195">
        <v>0</v>
      </c>
      <c r="T263" s="196">
        <f>S263*H263</f>
        <v>0</v>
      </c>
      <c r="U263" s="38"/>
      <c r="V263" s="38"/>
      <c r="W263" s="38"/>
      <c r="X263" s="38"/>
      <c r="Y263" s="38"/>
      <c r="Z263" s="38"/>
      <c r="AA263" s="38"/>
      <c r="AB263" s="38"/>
      <c r="AC263" s="38"/>
      <c r="AD263" s="38"/>
      <c r="AE263" s="38"/>
      <c r="AR263" s="197" t="s">
        <v>537</v>
      </c>
      <c r="AT263" s="197" t="s">
        <v>533</v>
      </c>
      <c r="AU263" s="197" t="s">
        <v>85</v>
      </c>
      <c r="AY263" s="21" t="s">
        <v>525</v>
      </c>
      <c r="BE263" s="198">
        <f>IF(N263="základní",J263,0)</f>
        <v>0</v>
      </c>
      <c r="BF263" s="198">
        <f>IF(N263="snížená",J263,0)</f>
        <v>0</v>
      </c>
      <c r="BG263" s="198">
        <f>IF(N263="zákl. přenesená",J263,0)</f>
        <v>0</v>
      </c>
      <c r="BH263" s="198">
        <f>IF(N263="sníž. přenesená",J263,0)</f>
        <v>0</v>
      </c>
      <c r="BI263" s="198">
        <f>IF(N263="nulová",J263,0)</f>
        <v>0</v>
      </c>
      <c r="BJ263" s="21" t="s">
        <v>79</v>
      </c>
      <c r="BK263" s="198">
        <f>ROUND(I263*H263,2)</f>
        <v>0</v>
      </c>
      <c r="BL263" s="21" t="s">
        <v>537</v>
      </c>
      <c r="BM263" s="197" t="s">
        <v>7727</v>
      </c>
    </row>
    <row r="264" spans="1:65" s="2" customFormat="1" ht="11.25">
      <c r="A264" s="38"/>
      <c r="B264" s="39"/>
      <c r="C264" s="40"/>
      <c r="D264" s="199" t="s">
        <v>542</v>
      </c>
      <c r="E264" s="40"/>
      <c r="F264" s="200" t="s">
        <v>714</v>
      </c>
      <c r="G264" s="40"/>
      <c r="H264" s="40"/>
      <c r="I264" s="201"/>
      <c r="J264" s="40"/>
      <c r="K264" s="40"/>
      <c r="L264" s="43"/>
      <c r="M264" s="202"/>
      <c r="N264" s="203"/>
      <c r="O264" s="68"/>
      <c r="P264" s="68"/>
      <c r="Q264" s="68"/>
      <c r="R264" s="68"/>
      <c r="S264" s="68"/>
      <c r="T264" s="69"/>
      <c r="U264" s="38"/>
      <c r="V264" s="38"/>
      <c r="W264" s="38"/>
      <c r="X264" s="38"/>
      <c r="Y264" s="38"/>
      <c r="Z264" s="38"/>
      <c r="AA264" s="38"/>
      <c r="AB264" s="38"/>
      <c r="AC264" s="38"/>
      <c r="AD264" s="38"/>
      <c r="AE264" s="38"/>
      <c r="AT264" s="21" t="s">
        <v>542</v>
      </c>
      <c r="AU264" s="21" t="s">
        <v>85</v>
      </c>
    </row>
    <row r="265" spans="1:65" s="15" customFormat="1" ht="11.25">
      <c r="B265" s="227"/>
      <c r="C265" s="228"/>
      <c r="D265" s="206" t="s">
        <v>546</v>
      </c>
      <c r="E265" s="229" t="s">
        <v>19</v>
      </c>
      <c r="F265" s="230" t="s">
        <v>7728</v>
      </c>
      <c r="G265" s="228"/>
      <c r="H265" s="229" t="s">
        <v>19</v>
      </c>
      <c r="I265" s="231"/>
      <c r="J265" s="228"/>
      <c r="K265" s="228"/>
      <c r="L265" s="232"/>
      <c r="M265" s="233"/>
      <c r="N265" s="234"/>
      <c r="O265" s="234"/>
      <c r="P265" s="234"/>
      <c r="Q265" s="234"/>
      <c r="R265" s="234"/>
      <c r="S265" s="234"/>
      <c r="T265" s="235"/>
      <c r="AT265" s="236" t="s">
        <v>546</v>
      </c>
      <c r="AU265" s="236" t="s">
        <v>85</v>
      </c>
      <c r="AV265" s="15" t="s">
        <v>79</v>
      </c>
      <c r="AW265" s="15" t="s">
        <v>33</v>
      </c>
      <c r="AX265" s="15" t="s">
        <v>72</v>
      </c>
      <c r="AY265" s="236" t="s">
        <v>525</v>
      </c>
    </row>
    <row r="266" spans="1:65" s="13" customFormat="1" ht="11.25">
      <c r="B266" s="204"/>
      <c r="C266" s="205"/>
      <c r="D266" s="206" t="s">
        <v>546</v>
      </c>
      <c r="E266" s="207" t="s">
        <v>19</v>
      </c>
      <c r="F266" s="208" t="s">
        <v>7729</v>
      </c>
      <c r="G266" s="205"/>
      <c r="H266" s="209">
        <v>130.922</v>
      </c>
      <c r="I266" s="210"/>
      <c r="J266" s="205"/>
      <c r="K266" s="205"/>
      <c r="L266" s="211"/>
      <c r="M266" s="212"/>
      <c r="N266" s="213"/>
      <c r="O266" s="213"/>
      <c r="P266" s="213"/>
      <c r="Q266" s="213"/>
      <c r="R266" s="213"/>
      <c r="S266" s="213"/>
      <c r="T266" s="214"/>
      <c r="AT266" s="215" t="s">
        <v>546</v>
      </c>
      <c r="AU266" s="215" t="s">
        <v>85</v>
      </c>
      <c r="AV266" s="13" t="s">
        <v>85</v>
      </c>
      <c r="AW266" s="13" t="s">
        <v>33</v>
      </c>
      <c r="AX266" s="13" t="s">
        <v>72</v>
      </c>
      <c r="AY266" s="215" t="s">
        <v>525</v>
      </c>
    </row>
    <row r="267" spans="1:65" s="13" customFormat="1" ht="11.25">
      <c r="B267" s="204"/>
      <c r="C267" s="205"/>
      <c r="D267" s="206" t="s">
        <v>546</v>
      </c>
      <c r="E267" s="207" t="s">
        <v>19</v>
      </c>
      <c r="F267" s="208" t="s">
        <v>7730</v>
      </c>
      <c r="G267" s="205"/>
      <c r="H267" s="209">
        <v>-105.402</v>
      </c>
      <c r="I267" s="210"/>
      <c r="J267" s="205"/>
      <c r="K267" s="205"/>
      <c r="L267" s="211"/>
      <c r="M267" s="212"/>
      <c r="N267" s="213"/>
      <c r="O267" s="213"/>
      <c r="P267" s="213"/>
      <c r="Q267" s="213"/>
      <c r="R267" s="213"/>
      <c r="S267" s="213"/>
      <c r="T267" s="214"/>
      <c r="AT267" s="215" t="s">
        <v>546</v>
      </c>
      <c r="AU267" s="215" t="s">
        <v>85</v>
      </c>
      <c r="AV267" s="13" t="s">
        <v>85</v>
      </c>
      <c r="AW267" s="13" t="s">
        <v>33</v>
      </c>
      <c r="AX267" s="13" t="s">
        <v>72</v>
      </c>
      <c r="AY267" s="215" t="s">
        <v>525</v>
      </c>
    </row>
    <row r="268" spans="1:65" s="15" customFormat="1" ht="11.25">
      <c r="B268" s="227"/>
      <c r="C268" s="228"/>
      <c r="D268" s="206" t="s">
        <v>546</v>
      </c>
      <c r="E268" s="229" t="s">
        <v>19</v>
      </c>
      <c r="F268" s="230" t="s">
        <v>7731</v>
      </c>
      <c r="G268" s="228"/>
      <c r="H268" s="229" t="s">
        <v>19</v>
      </c>
      <c r="I268" s="231"/>
      <c r="J268" s="228"/>
      <c r="K268" s="228"/>
      <c r="L268" s="232"/>
      <c r="M268" s="233"/>
      <c r="N268" s="234"/>
      <c r="O268" s="234"/>
      <c r="P268" s="234"/>
      <c r="Q268" s="234"/>
      <c r="R268" s="234"/>
      <c r="S268" s="234"/>
      <c r="T268" s="235"/>
      <c r="AT268" s="236" t="s">
        <v>546</v>
      </c>
      <c r="AU268" s="236" t="s">
        <v>85</v>
      </c>
      <c r="AV268" s="15" t="s">
        <v>79</v>
      </c>
      <c r="AW268" s="15" t="s">
        <v>33</v>
      </c>
      <c r="AX268" s="15" t="s">
        <v>72</v>
      </c>
      <c r="AY268" s="236" t="s">
        <v>525</v>
      </c>
    </row>
    <row r="269" spans="1:65" s="13" customFormat="1" ht="11.25">
      <c r="B269" s="204"/>
      <c r="C269" s="205"/>
      <c r="D269" s="206" t="s">
        <v>546</v>
      </c>
      <c r="E269" s="207" t="s">
        <v>19</v>
      </c>
      <c r="F269" s="208" t="s">
        <v>7732</v>
      </c>
      <c r="G269" s="205"/>
      <c r="H269" s="209">
        <v>109.443</v>
      </c>
      <c r="I269" s="210"/>
      <c r="J269" s="205"/>
      <c r="K269" s="205"/>
      <c r="L269" s="211"/>
      <c r="M269" s="212"/>
      <c r="N269" s="213"/>
      <c r="O269" s="213"/>
      <c r="P269" s="213"/>
      <c r="Q269" s="213"/>
      <c r="R269" s="213"/>
      <c r="S269" s="213"/>
      <c r="T269" s="214"/>
      <c r="AT269" s="215" t="s">
        <v>546</v>
      </c>
      <c r="AU269" s="215" t="s">
        <v>85</v>
      </c>
      <c r="AV269" s="13" t="s">
        <v>85</v>
      </c>
      <c r="AW269" s="13" t="s">
        <v>33</v>
      </c>
      <c r="AX269" s="13" t="s">
        <v>72</v>
      </c>
      <c r="AY269" s="215" t="s">
        <v>525</v>
      </c>
    </row>
    <row r="270" spans="1:65" s="15" customFormat="1" ht="11.25">
      <c r="B270" s="227"/>
      <c r="C270" s="228"/>
      <c r="D270" s="206" t="s">
        <v>546</v>
      </c>
      <c r="E270" s="229" t="s">
        <v>19</v>
      </c>
      <c r="F270" s="230" t="s">
        <v>7733</v>
      </c>
      <c r="G270" s="228"/>
      <c r="H270" s="229" t="s">
        <v>19</v>
      </c>
      <c r="I270" s="231"/>
      <c r="J270" s="228"/>
      <c r="K270" s="228"/>
      <c r="L270" s="232"/>
      <c r="M270" s="233"/>
      <c r="N270" s="234"/>
      <c r="O270" s="234"/>
      <c r="P270" s="234"/>
      <c r="Q270" s="234"/>
      <c r="R270" s="234"/>
      <c r="S270" s="234"/>
      <c r="T270" s="235"/>
      <c r="AT270" s="236" t="s">
        <v>546</v>
      </c>
      <c r="AU270" s="236" t="s">
        <v>85</v>
      </c>
      <c r="AV270" s="15" t="s">
        <v>79</v>
      </c>
      <c r="AW270" s="15" t="s">
        <v>33</v>
      </c>
      <c r="AX270" s="15" t="s">
        <v>72</v>
      </c>
      <c r="AY270" s="236" t="s">
        <v>525</v>
      </c>
    </row>
    <row r="271" spans="1:65" s="13" customFormat="1" ht="11.25">
      <c r="B271" s="204"/>
      <c r="C271" s="205"/>
      <c r="D271" s="206" t="s">
        <v>546</v>
      </c>
      <c r="E271" s="207" t="s">
        <v>19</v>
      </c>
      <c r="F271" s="208" t="s">
        <v>7734</v>
      </c>
      <c r="G271" s="205"/>
      <c r="H271" s="209">
        <v>19.262</v>
      </c>
      <c r="I271" s="210"/>
      <c r="J271" s="205"/>
      <c r="K271" s="205"/>
      <c r="L271" s="211"/>
      <c r="M271" s="212"/>
      <c r="N271" s="213"/>
      <c r="O271" s="213"/>
      <c r="P271" s="213"/>
      <c r="Q271" s="213"/>
      <c r="R271" s="213"/>
      <c r="S271" s="213"/>
      <c r="T271" s="214"/>
      <c r="AT271" s="215" t="s">
        <v>546</v>
      </c>
      <c r="AU271" s="215" t="s">
        <v>85</v>
      </c>
      <c r="AV271" s="13" t="s">
        <v>85</v>
      </c>
      <c r="AW271" s="13" t="s">
        <v>33</v>
      </c>
      <c r="AX271" s="13" t="s">
        <v>72</v>
      </c>
      <c r="AY271" s="215" t="s">
        <v>525</v>
      </c>
    </row>
    <row r="272" spans="1:65" s="13" customFormat="1" ht="11.25">
      <c r="B272" s="204"/>
      <c r="C272" s="205"/>
      <c r="D272" s="206" t="s">
        <v>546</v>
      </c>
      <c r="E272" s="207" t="s">
        <v>19</v>
      </c>
      <c r="F272" s="208" t="s">
        <v>7735</v>
      </c>
      <c r="G272" s="205"/>
      <c r="H272" s="209">
        <v>88.393000000000001</v>
      </c>
      <c r="I272" s="210"/>
      <c r="J272" s="205"/>
      <c r="K272" s="205"/>
      <c r="L272" s="211"/>
      <c r="M272" s="212"/>
      <c r="N272" s="213"/>
      <c r="O272" s="213"/>
      <c r="P272" s="213"/>
      <c r="Q272" s="213"/>
      <c r="R272" s="213"/>
      <c r="S272" s="213"/>
      <c r="T272" s="214"/>
      <c r="AT272" s="215" t="s">
        <v>546</v>
      </c>
      <c r="AU272" s="215" t="s">
        <v>85</v>
      </c>
      <c r="AV272" s="13" t="s">
        <v>85</v>
      </c>
      <c r="AW272" s="13" t="s">
        <v>33</v>
      </c>
      <c r="AX272" s="13" t="s">
        <v>72</v>
      </c>
      <c r="AY272" s="215" t="s">
        <v>525</v>
      </c>
    </row>
    <row r="273" spans="1:65" s="16" customFormat="1" ht="11.25">
      <c r="B273" s="237"/>
      <c r="C273" s="238"/>
      <c r="D273" s="206" t="s">
        <v>546</v>
      </c>
      <c r="E273" s="239" t="s">
        <v>628</v>
      </c>
      <c r="F273" s="240" t="s">
        <v>590</v>
      </c>
      <c r="G273" s="238"/>
      <c r="H273" s="241">
        <v>242.61799999999999</v>
      </c>
      <c r="I273" s="242"/>
      <c r="J273" s="238"/>
      <c r="K273" s="238"/>
      <c r="L273" s="243"/>
      <c r="M273" s="244"/>
      <c r="N273" s="245"/>
      <c r="O273" s="245"/>
      <c r="P273" s="245"/>
      <c r="Q273" s="245"/>
      <c r="R273" s="245"/>
      <c r="S273" s="245"/>
      <c r="T273" s="246"/>
      <c r="AT273" s="247" t="s">
        <v>546</v>
      </c>
      <c r="AU273" s="247" t="s">
        <v>85</v>
      </c>
      <c r="AV273" s="16" t="s">
        <v>573</v>
      </c>
      <c r="AW273" s="16" t="s">
        <v>33</v>
      </c>
      <c r="AX273" s="16" t="s">
        <v>72</v>
      </c>
      <c r="AY273" s="247" t="s">
        <v>525</v>
      </c>
    </row>
    <row r="274" spans="1:65" s="14" customFormat="1" ht="11.25">
      <c r="B274" s="216"/>
      <c r="C274" s="217"/>
      <c r="D274" s="206" t="s">
        <v>546</v>
      </c>
      <c r="E274" s="218" t="s">
        <v>19</v>
      </c>
      <c r="F274" s="219" t="s">
        <v>552</v>
      </c>
      <c r="G274" s="217"/>
      <c r="H274" s="220">
        <v>242.61799999999999</v>
      </c>
      <c r="I274" s="221"/>
      <c r="J274" s="217"/>
      <c r="K274" s="217"/>
      <c r="L274" s="222"/>
      <c r="M274" s="223"/>
      <c r="N274" s="224"/>
      <c r="O274" s="224"/>
      <c r="P274" s="224"/>
      <c r="Q274" s="224"/>
      <c r="R274" s="224"/>
      <c r="S274" s="224"/>
      <c r="T274" s="225"/>
      <c r="AT274" s="226" t="s">
        <v>546</v>
      </c>
      <c r="AU274" s="226" t="s">
        <v>85</v>
      </c>
      <c r="AV274" s="14" t="s">
        <v>537</v>
      </c>
      <c r="AW274" s="14" t="s">
        <v>33</v>
      </c>
      <c r="AX274" s="14" t="s">
        <v>79</v>
      </c>
      <c r="AY274" s="226" t="s">
        <v>525</v>
      </c>
    </row>
    <row r="275" spans="1:65" s="2" customFormat="1" ht="66.75" customHeight="1">
      <c r="A275" s="38"/>
      <c r="B275" s="39"/>
      <c r="C275" s="186" t="s">
        <v>867</v>
      </c>
      <c r="D275" s="186" t="s">
        <v>533</v>
      </c>
      <c r="E275" s="187" t="s">
        <v>723</v>
      </c>
      <c r="F275" s="188" t="s">
        <v>724</v>
      </c>
      <c r="G275" s="189" t="s">
        <v>158</v>
      </c>
      <c r="H275" s="190">
        <v>2426.1799999999998</v>
      </c>
      <c r="I275" s="191"/>
      <c r="J275" s="192">
        <f>ROUND(I275*H275,2)</f>
        <v>0</v>
      </c>
      <c r="K275" s="188" t="s">
        <v>536</v>
      </c>
      <c r="L275" s="43"/>
      <c r="M275" s="193" t="s">
        <v>19</v>
      </c>
      <c r="N275" s="194" t="s">
        <v>43</v>
      </c>
      <c r="O275" s="68"/>
      <c r="P275" s="195">
        <f>O275*H275</f>
        <v>0</v>
      </c>
      <c r="Q275" s="195">
        <v>0</v>
      </c>
      <c r="R275" s="195">
        <f>Q275*H275</f>
        <v>0</v>
      </c>
      <c r="S275" s="195">
        <v>0</v>
      </c>
      <c r="T275" s="196">
        <f>S275*H275</f>
        <v>0</v>
      </c>
      <c r="U275" s="38"/>
      <c r="V275" s="38"/>
      <c r="W275" s="38"/>
      <c r="X275" s="38"/>
      <c r="Y275" s="38"/>
      <c r="Z275" s="38"/>
      <c r="AA275" s="38"/>
      <c r="AB275" s="38"/>
      <c r="AC275" s="38"/>
      <c r="AD275" s="38"/>
      <c r="AE275" s="38"/>
      <c r="AR275" s="197" t="s">
        <v>537</v>
      </c>
      <c r="AT275" s="197" t="s">
        <v>533</v>
      </c>
      <c r="AU275" s="197" t="s">
        <v>85</v>
      </c>
      <c r="AY275" s="21" t="s">
        <v>525</v>
      </c>
      <c r="BE275" s="198">
        <f>IF(N275="základní",J275,0)</f>
        <v>0</v>
      </c>
      <c r="BF275" s="198">
        <f>IF(N275="snížená",J275,0)</f>
        <v>0</v>
      </c>
      <c r="BG275" s="198">
        <f>IF(N275="zákl. přenesená",J275,0)</f>
        <v>0</v>
      </c>
      <c r="BH275" s="198">
        <f>IF(N275="sníž. přenesená",J275,0)</f>
        <v>0</v>
      </c>
      <c r="BI275" s="198">
        <f>IF(N275="nulová",J275,0)</f>
        <v>0</v>
      </c>
      <c r="BJ275" s="21" t="s">
        <v>79</v>
      </c>
      <c r="BK275" s="198">
        <f>ROUND(I275*H275,2)</f>
        <v>0</v>
      </c>
      <c r="BL275" s="21" t="s">
        <v>537</v>
      </c>
      <c r="BM275" s="197" t="s">
        <v>7736</v>
      </c>
    </row>
    <row r="276" spans="1:65" s="2" customFormat="1" ht="11.25">
      <c r="A276" s="38"/>
      <c r="B276" s="39"/>
      <c r="C276" s="40"/>
      <c r="D276" s="199" t="s">
        <v>542</v>
      </c>
      <c r="E276" s="40"/>
      <c r="F276" s="200" t="s">
        <v>726</v>
      </c>
      <c r="G276" s="40"/>
      <c r="H276" s="40"/>
      <c r="I276" s="201"/>
      <c r="J276" s="40"/>
      <c r="K276" s="40"/>
      <c r="L276" s="43"/>
      <c r="M276" s="202"/>
      <c r="N276" s="203"/>
      <c r="O276" s="68"/>
      <c r="P276" s="68"/>
      <c r="Q276" s="68"/>
      <c r="R276" s="68"/>
      <c r="S276" s="68"/>
      <c r="T276" s="69"/>
      <c r="U276" s="38"/>
      <c r="V276" s="38"/>
      <c r="W276" s="38"/>
      <c r="X276" s="38"/>
      <c r="Y276" s="38"/>
      <c r="Z276" s="38"/>
      <c r="AA276" s="38"/>
      <c r="AB276" s="38"/>
      <c r="AC276" s="38"/>
      <c r="AD276" s="38"/>
      <c r="AE276" s="38"/>
      <c r="AT276" s="21" t="s">
        <v>542</v>
      </c>
      <c r="AU276" s="21" t="s">
        <v>85</v>
      </c>
    </row>
    <row r="277" spans="1:65" s="13" customFormat="1" ht="11.25">
      <c r="B277" s="204"/>
      <c r="C277" s="205"/>
      <c r="D277" s="206" t="s">
        <v>546</v>
      </c>
      <c r="E277" s="207" t="s">
        <v>19</v>
      </c>
      <c r="F277" s="208" t="s">
        <v>628</v>
      </c>
      <c r="G277" s="205"/>
      <c r="H277" s="209">
        <v>242.61799999999999</v>
      </c>
      <c r="I277" s="210"/>
      <c r="J277" s="205"/>
      <c r="K277" s="205"/>
      <c r="L277" s="211"/>
      <c r="M277" s="212"/>
      <c r="N277" s="213"/>
      <c r="O277" s="213"/>
      <c r="P277" s="213"/>
      <c r="Q277" s="213"/>
      <c r="R277" s="213"/>
      <c r="S277" s="213"/>
      <c r="T277" s="214"/>
      <c r="AT277" s="215" t="s">
        <v>546</v>
      </c>
      <c r="AU277" s="215" t="s">
        <v>85</v>
      </c>
      <c r="AV277" s="13" t="s">
        <v>85</v>
      </c>
      <c r="AW277" s="13" t="s">
        <v>33</v>
      </c>
      <c r="AX277" s="13" t="s">
        <v>79</v>
      </c>
      <c r="AY277" s="215" t="s">
        <v>525</v>
      </c>
    </row>
    <row r="278" spans="1:65" s="13" customFormat="1" ht="11.25">
      <c r="B278" s="204"/>
      <c r="C278" s="205"/>
      <c r="D278" s="206" t="s">
        <v>546</v>
      </c>
      <c r="E278" s="205"/>
      <c r="F278" s="208" t="s">
        <v>7737</v>
      </c>
      <c r="G278" s="205"/>
      <c r="H278" s="209">
        <v>2426.1799999999998</v>
      </c>
      <c r="I278" s="210"/>
      <c r="J278" s="205"/>
      <c r="K278" s="205"/>
      <c r="L278" s="211"/>
      <c r="M278" s="212"/>
      <c r="N278" s="213"/>
      <c r="O278" s="213"/>
      <c r="P278" s="213"/>
      <c r="Q278" s="213"/>
      <c r="R278" s="213"/>
      <c r="S278" s="213"/>
      <c r="T278" s="214"/>
      <c r="AT278" s="215" t="s">
        <v>546</v>
      </c>
      <c r="AU278" s="215" t="s">
        <v>85</v>
      </c>
      <c r="AV278" s="13" t="s">
        <v>85</v>
      </c>
      <c r="AW278" s="13" t="s">
        <v>4</v>
      </c>
      <c r="AX278" s="13" t="s">
        <v>79</v>
      </c>
      <c r="AY278" s="215" t="s">
        <v>525</v>
      </c>
    </row>
    <row r="279" spans="1:65" s="2" customFormat="1" ht="44.25" customHeight="1">
      <c r="A279" s="38"/>
      <c r="B279" s="39"/>
      <c r="C279" s="186" t="s">
        <v>875</v>
      </c>
      <c r="D279" s="186" t="s">
        <v>533</v>
      </c>
      <c r="E279" s="187" t="s">
        <v>7738</v>
      </c>
      <c r="F279" s="188" t="s">
        <v>7739</v>
      </c>
      <c r="G279" s="189" t="s">
        <v>158</v>
      </c>
      <c r="H279" s="190">
        <v>105.402</v>
      </c>
      <c r="I279" s="191"/>
      <c r="J279" s="192">
        <f>ROUND(I279*H279,2)</f>
        <v>0</v>
      </c>
      <c r="K279" s="188" t="s">
        <v>536</v>
      </c>
      <c r="L279" s="43"/>
      <c r="M279" s="193" t="s">
        <v>19</v>
      </c>
      <c r="N279" s="194" t="s">
        <v>43</v>
      </c>
      <c r="O279" s="68"/>
      <c r="P279" s="195">
        <f>O279*H279</f>
        <v>0</v>
      </c>
      <c r="Q279" s="195">
        <v>0</v>
      </c>
      <c r="R279" s="195">
        <f>Q279*H279</f>
        <v>0</v>
      </c>
      <c r="S279" s="195">
        <v>0</v>
      </c>
      <c r="T279" s="196">
        <f>S279*H279</f>
        <v>0</v>
      </c>
      <c r="U279" s="38"/>
      <c r="V279" s="38"/>
      <c r="W279" s="38"/>
      <c r="X279" s="38"/>
      <c r="Y279" s="38"/>
      <c r="Z279" s="38"/>
      <c r="AA279" s="38"/>
      <c r="AB279" s="38"/>
      <c r="AC279" s="38"/>
      <c r="AD279" s="38"/>
      <c r="AE279" s="38"/>
      <c r="AR279" s="197" t="s">
        <v>537</v>
      </c>
      <c r="AT279" s="197" t="s">
        <v>533</v>
      </c>
      <c r="AU279" s="197" t="s">
        <v>85</v>
      </c>
      <c r="AY279" s="21" t="s">
        <v>525</v>
      </c>
      <c r="BE279" s="198">
        <f>IF(N279="základní",J279,0)</f>
        <v>0</v>
      </c>
      <c r="BF279" s="198">
        <f>IF(N279="snížená",J279,0)</f>
        <v>0</v>
      </c>
      <c r="BG279" s="198">
        <f>IF(N279="zákl. přenesená",J279,0)</f>
        <v>0</v>
      </c>
      <c r="BH279" s="198">
        <f>IF(N279="sníž. přenesená",J279,0)</f>
        <v>0</v>
      </c>
      <c r="BI279" s="198">
        <f>IF(N279="nulová",J279,0)</f>
        <v>0</v>
      </c>
      <c r="BJ279" s="21" t="s">
        <v>79</v>
      </c>
      <c r="BK279" s="198">
        <f>ROUND(I279*H279,2)</f>
        <v>0</v>
      </c>
      <c r="BL279" s="21" t="s">
        <v>537</v>
      </c>
      <c r="BM279" s="197" t="s">
        <v>7740</v>
      </c>
    </row>
    <row r="280" spans="1:65" s="2" customFormat="1" ht="11.25">
      <c r="A280" s="38"/>
      <c r="B280" s="39"/>
      <c r="C280" s="40"/>
      <c r="D280" s="199" t="s">
        <v>542</v>
      </c>
      <c r="E280" s="40"/>
      <c r="F280" s="200" t="s">
        <v>7741</v>
      </c>
      <c r="G280" s="40"/>
      <c r="H280" s="40"/>
      <c r="I280" s="201"/>
      <c r="J280" s="40"/>
      <c r="K280" s="40"/>
      <c r="L280" s="43"/>
      <c r="M280" s="202"/>
      <c r="N280" s="203"/>
      <c r="O280" s="68"/>
      <c r="P280" s="68"/>
      <c r="Q280" s="68"/>
      <c r="R280" s="68"/>
      <c r="S280" s="68"/>
      <c r="T280" s="69"/>
      <c r="U280" s="38"/>
      <c r="V280" s="38"/>
      <c r="W280" s="38"/>
      <c r="X280" s="38"/>
      <c r="Y280" s="38"/>
      <c r="Z280" s="38"/>
      <c r="AA280" s="38"/>
      <c r="AB280" s="38"/>
      <c r="AC280" s="38"/>
      <c r="AD280" s="38"/>
      <c r="AE280" s="38"/>
      <c r="AT280" s="21" t="s">
        <v>542</v>
      </c>
      <c r="AU280" s="21" t="s">
        <v>85</v>
      </c>
    </row>
    <row r="281" spans="1:65" s="15" customFormat="1" ht="11.25">
      <c r="B281" s="227"/>
      <c r="C281" s="228"/>
      <c r="D281" s="206" t="s">
        <v>546</v>
      </c>
      <c r="E281" s="229" t="s">
        <v>19</v>
      </c>
      <c r="F281" s="230" t="s">
        <v>7742</v>
      </c>
      <c r="G281" s="228"/>
      <c r="H281" s="229" t="s">
        <v>19</v>
      </c>
      <c r="I281" s="231"/>
      <c r="J281" s="228"/>
      <c r="K281" s="228"/>
      <c r="L281" s="232"/>
      <c r="M281" s="233"/>
      <c r="N281" s="234"/>
      <c r="O281" s="234"/>
      <c r="P281" s="234"/>
      <c r="Q281" s="234"/>
      <c r="R281" s="234"/>
      <c r="S281" s="234"/>
      <c r="T281" s="235"/>
      <c r="AT281" s="236" t="s">
        <v>546</v>
      </c>
      <c r="AU281" s="236" t="s">
        <v>85</v>
      </c>
      <c r="AV281" s="15" t="s">
        <v>79</v>
      </c>
      <c r="AW281" s="15" t="s">
        <v>33</v>
      </c>
      <c r="AX281" s="15" t="s">
        <v>72</v>
      </c>
      <c r="AY281" s="236" t="s">
        <v>525</v>
      </c>
    </row>
    <row r="282" spans="1:65" s="13" customFormat="1" ht="11.25">
      <c r="B282" s="204"/>
      <c r="C282" s="205"/>
      <c r="D282" s="206" t="s">
        <v>546</v>
      </c>
      <c r="E282" s="207" t="s">
        <v>19</v>
      </c>
      <c r="F282" s="208" t="s">
        <v>7743</v>
      </c>
      <c r="G282" s="205"/>
      <c r="H282" s="209">
        <v>105.402</v>
      </c>
      <c r="I282" s="210"/>
      <c r="J282" s="205"/>
      <c r="K282" s="205"/>
      <c r="L282" s="211"/>
      <c r="M282" s="212"/>
      <c r="N282" s="213"/>
      <c r="O282" s="213"/>
      <c r="P282" s="213"/>
      <c r="Q282" s="213"/>
      <c r="R282" s="213"/>
      <c r="S282" s="213"/>
      <c r="T282" s="214"/>
      <c r="AT282" s="215" t="s">
        <v>546</v>
      </c>
      <c r="AU282" s="215" t="s">
        <v>85</v>
      </c>
      <c r="AV282" s="13" t="s">
        <v>85</v>
      </c>
      <c r="AW282" s="13" t="s">
        <v>33</v>
      </c>
      <c r="AX282" s="13" t="s">
        <v>79</v>
      </c>
      <c r="AY282" s="215" t="s">
        <v>525</v>
      </c>
    </row>
    <row r="283" spans="1:65" s="2" customFormat="1" ht="44.25" customHeight="1">
      <c r="A283" s="38"/>
      <c r="B283" s="39"/>
      <c r="C283" s="186" t="s">
        <v>881</v>
      </c>
      <c r="D283" s="186" t="s">
        <v>533</v>
      </c>
      <c r="E283" s="187" t="s">
        <v>7744</v>
      </c>
      <c r="F283" s="188" t="s">
        <v>7745</v>
      </c>
      <c r="G283" s="189" t="s">
        <v>158</v>
      </c>
      <c r="H283" s="190">
        <v>37.506999999999998</v>
      </c>
      <c r="I283" s="191"/>
      <c r="J283" s="192">
        <f>ROUND(I283*H283,2)</f>
        <v>0</v>
      </c>
      <c r="K283" s="188" t="s">
        <v>536</v>
      </c>
      <c r="L283" s="43"/>
      <c r="M283" s="193" t="s">
        <v>19</v>
      </c>
      <c r="N283" s="194" t="s">
        <v>43</v>
      </c>
      <c r="O283" s="68"/>
      <c r="P283" s="195">
        <f>O283*H283</f>
        <v>0</v>
      </c>
      <c r="Q283" s="195">
        <v>0</v>
      </c>
      <c r="R283" s="195">
        <f>Q283*H283</f>
        <v>0</v>
      </c>
      <c r="S283" s="195">
        <v>0</v>
      </c>
      <c r="T283" s="196">
        <f>S283*H283</f>
        <v>0</v>
      </c>
      <c r="U283" s="38"/>
      <c r="V283" s="38"/>
      <c r="W283" s="38"/>
      <c r="X283" s="38"/>
      <c r="Y283" s="38"/>
      <c r="Z283" s="38"/>
      <c r="AA283" s="38"/>
      <c r="AB283" s="38"/>
      <c r="AC283" s="38"/>
      <c r="AD283" s="38"/>
      <c r="AE283" s="38"/>
      <c r="AR283" s="197" t="s">
        <v>537</v>
      </c>
      <c r="AT283" s="197" t="s">
        <v>533</v>
      </c>
      <c r="AU283" s="197" t="s">
        <v>85</v>
      </c>
      <c r="AY283" s="21" t="s">
        <v>525</v>
      </c>
      <c r="BE283" s="198">
        <f>IF(N283="základní",J283,0)</f>
        <v>0</v>
      </c>
      <c r="BF283" s="198">
        <f>IF(N283="snížená",J283,0)</f>
        <v>0</v>
      </c>
      <c r="BG283" s="198">
        <f>IF(N283="zákl. přenesená",J283,0)</f>
        <v>0</v>
      </c>
      <c r="BH283" s="198">
        <f>IF(N283="sníž. přenesená",J283,0)</f>
        <v>0</v>
      </c>
      <c r="BI283" s="198">
        <f>IF(N283="nulová",J283,0)</f>
        <v>0</v>
      </c>
      <c r="BJ283" s="21" t="s">
        <v>79</v>
      </c>
      <c r="BK283" s="198">
        <f>ROUND(I283*H283,2)</f>
        <v>0</v>
      </c>
      <c r="BL283" s="21" t="s">
        <v>537</v>
      </c>
      <c r="BM283" s="197" t="s">
        <v>7746</v>
      </c>
    </row>
    <row r="284" spans="1:65" s="2" customFormat="1" ht="11.25">
      <c r="A284" s="38"/>
      <c r="B284" s="39"/>
      <c r="C284" s="40"/>
      <c r="D284" s="199" t="s">
        <v>542</v>
      </c>
      <c r="E284" s="40"/>
      <c r="F284" s="200" t="s">
        <v>7747</v>
      </c>
      <c r="G284" s="40"/>
      <c r="H284" s="40"/>
      <c r="I284" s="201"/>
      <c r="J284" s="40"/>
      <c r="K284" s="40"/>
      <c r="L284" s="43"/>
      <c r="M284" s="202"/>
      <c r="N284" s="203"/>
      <c r="O284" s="68"/>
      <c r="P284" s="68"/>
      <c r="Q284" s="68"/>
      <c r="R284" s="68"/>
      <c r="S284" s="68"/>
      <c r="T284" s="69"/>
      <c r="U284" s="38"/>
      <c r="V284" s="38"/>
      <c r="W284" s="38"/>
      <c r="X284" s="38"/>
      <c r="Y284" s="38"/>
      <c r="Z284" s="38"/>
      <c r="AA284" s="38"/>
      <c r="AB284" s="38"/>
      <c r="AC284" s="38"/>
      <c r="AD284" s="38"/>
      <c r="AE284" s="38"/>
      <c r="AT284" s="21" t="s">
        <v>542</v>
      </c>
      <c r="AU284" s="21" t="s">
        <v>85</v>
      </c>
    </row>
    <row r="285" spans="1:65" s="15" customFormat="1" ht="11.25">
      <c r="B285" s="227"/>
      <c r="C285" s="228"/>
      <c r="D285" s="206" t="s">
        <v>546</v>
      </c>
      <c r="E285" s="229" t="s">
        <v>19</v>
      </c>
      <c r="F285" s="230" t="s">
        <v>7748</v>
      </c>
      <c r="G285" s="228"/>
      <c r="H285" s="229" t="s">
        <v>19</v>
      </c>
      <c r="I285" s="231"/>
      <c r="J285" s="228"/>
      <c r="K285" s="228"/>
      <c r="L285" s="232"/>
      <c r="M285" s="233"/>
      <c r="N285" s="234"/>
      <c r="O285" s="234"/>
      <c r="P285" s="234"/>
      <c r="Q285" s="234"/>
      <c r="R285" s="234"/>
      <c r="S285" s="234"/>
      <c r="T285" s="235"/>
      <c r="AT285" s="236" t="s">
        <v>546</v>
      </c>
      <c r="AU285" s="236" t="s">
        <v>85</v>
      </c>
      <c r="AV285" s="15" t="s">
        <v>79</v>
      </c>
      <c r="AW285" s="15" t="s">
        <v>33</v>
      </c>
      <c r="AX285" s="15" t="s">
        <v>72</v>
      </c>
      <c r="AY285" s="236" t="s">
        <v>525</v>
      </c>
    </row>
    <row r="286" spans="1:65" s="13" customFormat="1" ht="11.25">
      <c r="B286" s="204"/>
      <c r="C286" s="205"/>
      <c r="D286" s="206" t="s">
        <v>546</v>
      </c>
      <c r="E286" s="207" t="s">
        <v>19</v>
      </c>
      <c r="F286" s="208" t="s">
        <v>7749</v>
      </c>
      <c r="G286" s="205"/>
      <c r="H286" s="209">
        <v>37.506999999999998</v>
      </c>
      <c r="I286" s="210"/>
      <c r="J286" s="205"/>
      <c r="K286" s="205"/>
      <c r="L286" s="211"/>
      <c r="M286" s="212"/>
      <c r="N286" s="213"/>
      <c r="O286" s="213"/>
      <c r="P286" s="213"/>
      <c r="Q286" s="213"/>
      <c r="R286" s="213"/>
      <c r="S286" s="213"/>
      <c r="T286" s="214"/>
      <c r="AT286" s="215" t="s">
        <v>546</v>
      </c>
      <c r="AU286" s="215" t="s">
        <v>85</v>
      </c>
      <c r="AV286" s="13" t="s">
        <v>85</v>
      </c>
      <c r="AW286" s="13" t="s">
        <v>33</v>
      </c>
      <c r="AX286" s="13" t="s">
        <v>72</v>
      </c>
      <c r="AY286" s="215" t="s">
        <v>525</v>
      </c>
    </row>
    <row r="287" spans="1:65" s="16" customFormat="1" ht="11.25">
      <c r="B287" s="237"/>
      <c r="C287" s="238"/>
      <c r="D287" s="206" t="s">
        <v>546</v>
      </c>
      <c r="E287" s="239" t="s">
        <v>7519</v>
      </c>
      <c r="F287" s="240" t="s">
        <v>590</v>
      </c>
      <c r="G287" s="238"/>
      <c r="H287" s="241">
        <v>37.506999999999998</v>
      </c>
      <c r="I287" s="242"/>
      <c r="J287" s="238"/>
      <c r="K287" s="238"/>
      <c r="L287" s="243"/>
      <c r="M287" s="244"/>
      <c r="N287" s="245"/>
      <c r="O287" s="245"/>
      <c r="P287" s="245"/>
      <c r="Q287" s="245"/>
      <c r="R287" s="245"/>
      <c r="S287" s="245"/>
      <c r="T287" s="246"/>
      <c r="AT287" s="247" t="s">
        <v>546</v>
      </c>
      <c r="AU287" s="247" t="s">
        <v>85</v>
      </c>
      <c r="AV287" s="16" t="s">
        <v>573</v>
      </c>
      <c r="AW287" s="16" t="s">
        <v>33</v>
      </c>
      <c r="AX287" s="16" t="s">
        <v>72</v>
      </c>
      <c r="AY287" s="247" t="s">
        <v>525</v>
      </c>
    </row>
    <row r="288" spans="1:65" s="14" customFormat="1" ht="11.25">
      <c r="B288" s="216"/>
      <c r="C288" s="217"/>
      <c r="D288" s="206" t="s">
        <v>546</v>
      </c>
      <c r="E288" s="218" t="s">
        <v>19</v>
      </c>
      <c r="F288" s="219" t="s">
        <v>552</v>
      </c>
      <c r="G288" s="217"/>
      <c r="H288" s="220">
        <v>37.506999999999998</v>
      </c>
      <c r="I288" s="221"/>
      <c r="J288" s="217"/>
      <c r="K288" s="217"/>
      <c r="L288" s="222"/>
      <c r="M288" s="223"/>
      <c r="N288" s="224"/>
      <c r="O288" s="224"/>
      <c r="P288" s="224"/>
      <c r="Q288" s="224"/>
      <c r="R288" s="224"/>
      <c r="S288" s="224"/>
      <c r="T288" s="225"/>
      <c r="AT288" s="226" t="s">
        <v>546</v>
      </c>
      <c r="AU288" s="226" t="s">
        <v>85</v>
      </c>
      <c r="AV288" s="14" t="s">
        <v>537</v>
      </c>
      <c r="AW288" s="14" t="s">
        <v>33</v>
      </c>
      <c r="AX288" s="14" t="s">
        <v>79</v>
      </c>
      <c r="AY288" s="226" t="s">
        <v>525</v>
      </c>
    </row>
    <row r="289" spans="1:65" s="2" customFormat="1" ht="16.5" customHeight="1">
      <c r="A289" s="38"/>
      <c r="B289" s="39"/>
      <c r="C289" s="248" t="s">
        <v>887</v>
      </c>
      <c r="D289" s="248" t="s">
        <v>369</v>
      </c>
      <c r="E289" s="249" t="s">
        <v>7750</v>
      </c>
      <c r="F289" s="250" t="s">
        <v>7751</v>
      </c>
      <c r="G289" s="251" t="s">
        <v>318</v>
      </c>
      <c r="H289" s="252">
        <v>58.136000000000003</v>
      </c>
      <c r="I289" s="253"/>
      <c r="J289" s="254">
        <f>ROUND(I289*H289,2)</f>
        <v>0</v>
      </c>
      <c r="K289" s="250" t="s">
        <v>536</v>
      </c>
      <c r="L289" s="255"/>
      <c r="M289" s="256" t="s">
        <v>19</v>
      </c>
      <c r="N289" s="257" t="s">
        <v>43</v>
      </c>
      <c r="O289" s="68"/>
      <c r="P289" s="195">
        <f>O289*H289</f>
        <v>0</v>
      </c>
      <c r="Q289" s="195">
        <v>1</v>
      </c>
      <c r="R289" s="195">
        <f>Q289*H289</f>
        <v>58.136000000000003</v>
      </c>
      <c r="S289" s="195">
        <v>0</v>
      </c>
      <c r="T289" s="196">
        <f>S289*H289</f>
        <v>0</v>
      </c>
      <c r="U289" s="38"/>
      <c r="V289" s="38"/>
      <c r="W289" s="38"/>
      <c r="X289" s="38"/>
      <c r="Y289" s="38"/>
      <c r="Z289" s="38"/>
      <c r="AA289" s="38"/>
      <c r="AB289" s="38"/>
      <c r="AC289" s="38"/>
      <c r="AD289" s="38"/>
      <c r="AE289" s="38"/>
      <c r="AR289" s="197" t="s">
        <v>674</v>
      </c>
      <c r="AT289" s="197" t="s">
        <v>369</v>
      </c>
      <c r="AU289" s="197" t="s">
        <v>85</v>
      </c>
      <c r="AY289" s="21" t="s">
        <v>525</v>
      </c>
      <c r="BE289" s="198">
        <f>IF(N289="základní",J289,0)</f>
        <v>0</v>
      </c>
      <c r="BF289" s="198">
        <f>IF(N289="snížená",J289,0)</f>
        <v>0</v>
      </c>
      <c r="BG289" s="198">
        <f>IF(N289="zákl. přenesená",J289,0)</f>
        <v>0</v>
      </c>
      <c r="BH289" s="198">
        <f>IF(N289="sníž. přenesená",J289,0)</f>
        <v>0</v>
      </c>
      <c r="BI289" s="198">
        <f>IF(N289="nulová",J289,0)</f>
        <v>0</v>
      </c>
      <c r="BJ289" s="21" t="s">
        <v>79</v>
      </c>
      <c r="BK289" s="198">
        <f>ROUND(I289*H289,2)</f>
        <v>0</v>
      </c>
      <c r="BL289" s="21" t="s">
        <v>537</v>
      </c>
      <c r="BM289" s="197" t="s">
        <v>7752</v>
      </c>
    </row>
    <row r="290" spans="1:65" s="13" customFormat="1" ht="11.25">
      <c r="B290" s="204"/>
      <c r="C290" s="205"/>
      <c r="D290" s="206" t="s">
        <v>546</v>
      </c>
      <c r="E290" s="207" t="s">
        <v>19</v>
      </c>
      <c r="F290" s="208" t="s">
        <v>7519</v>
      </c>
      <c r="G290" s="205"/>
      <c r="H290" s="209">
        <v>37.506999999999998</v>
      </c>
      <c r="I290" s="210"/>
      <c r="J290" s="205"/>
      <c r="K290" s="205"/>
      <c r="L290" s="211"/>
      <c r="M290" s="212"/>
      <c r="N290" s="213"/>
      <c r="O290" s="213"/>
      <c r="P290" s="213"/>
      <c r="Q290" s="213"/>
      <c r="R290" s="213"/>
      <c r="S290" s="213"/>
      <c r="T290" s="214"/>
      <c r="AT290" s="215" t="s">
        <v>546</v>
      </c>
      <c r="AU290" s="215" t="s">
        <v>85</v>
      </c>
      <c r="AV290" s="13" t="s">
        <v>85</v>
      </c>
      <c r="AW290" s="13" t="s">
        <v>33</v>
      </c>
      <c r="AX290" s="13" t="s">
        <v>79</v>
      </c>
      <c r="AY290" s="215" t="s">
        <v>525</v>
      </c>
    </row>
    <row r="291" spans="1:65" s="13" customFormat="1" ht="11.25">
      <c r="B291" s="204"/>
      <c r="C291" s="205"/>
      <c r="D291" s="206" t="s">
        <v>546</v>
      </c>
      <c r="E291" s="205"/>
      <c r="F291" s="208" t="s">
        <v>7753</v>
      </c>
      <c r="G291" s="205"/>
      <c r="H291" s="209">
        <v>58.136000000000003</v>
      </c>
      <c r="I291" s="210"/>
      <c r="J291" s="205"/>
      <c r="K291" s="205"/>
      <c r="L291" s="211"/>
      <c r="M291" s="212"/>
      <c r="N291" s="213"/>
      <c r="O291" s="213"/>
      <c r="P291" s="213"/>
      <c r="Q291" s="213"/>
      <c r="R291" s="213"/>
      <c r="S291" s="213"/>
      <c r="T291" s="214"/>
      <c r="AT291" s="215" t="s">
        <v>546</v>
      </c>
      <c r="AU291" s="215" t="s">
        <v>85</v>
      </c>
      <c r="AV291" s="13" t="s">
        <v>85</v>
      </c>
      <c r="AW291" s="13" t="s">
        <v>4</v>
      </c>
      <c r="AX291" s="13" t="s">
        <v>79</v>
      </c>
      <c r="AY291" s="215" t="s">
        <v>525</v>
      </c>
    </row>
    <row r="292" spans="1:65" s="2" customFormat="1" ht="37.9" customHeight="1">
      <c r="A292" s="38"/>
      <c r="B292" s="39"/>
      <c r="C292" s="186" t="s">
        <v>895</v>
      </c>
      <c r="D292" s="186" t="s">
        <v>533</v>
      </c>
      <c r="E292" s="187" t="s">
        <v>7754</v>
      </c>
      <c r="F292" s="188" t="s">
        <v>7755</v>
      </c>
      <c r="G292" s="189" t="s">
        <v>132</v>
      </c>
      <c r="H292" s="190">
        <v>1397.2940000000001</v>
      </c>
      <c r="I292" s="191"/>
      <c r="J292" s="192">
        <f>ROUND(I292*H292,2)</f>
        <v>0</v>
      </c>
      <c r="K292" s="188" t="s">
        <v>536</v>
      </c>
      <c r="L292" s="43"/>
      <c r="M292" s="193" t="s">
        <v>19</v>
      </c>
      <c r="N292" s="194" t="s">
        <v>43</v>
      </c>
      <c r="O292" s="68"/>
      <c r="P292" s="195">
        <f>O292*H292</f>
        <v>0</v>
      </c>
      <c r="Q292" s="195">
        <v>0</v>
      </c>
      <c r="R292" s="195">
        <f>Q292*H292</f>
        <v>0</v>
      </c>
      <c r="S292" s="195">
        <v>0</v>
      </c>
      <c r="T292" s="196">
        <f>S292*H292</f>
        <v>0</v>
      </c>
      <c r="U292" s="38"/>
      <c r="V292" s="38"/>
      <c r="W292" s="38"/>
      <c r="X292" s="38"/>
      <c r="Y292" s="38"/>
      <c r="Z292" s="38"/>
      <c r="AA292" s="38"/>
      <c r="AB292" s="38"/>
      <c r="AC292" s="38"/>
      <c r="AD292" s="38"/>
      <c r="AE292" s="38"/>
      <c r="AR292" s="197" t="s">
        <v>537</v>
      </c>
      <c r="AT292" s="197" t="s">
        <v>533</v>
      </c>
      <c r="AU292" s="197" t="s">
        <v>85</v>
      </c>
      <c r="AY292" s="21" t="s">
        <v>525</v>
      </c>
      <c r="BE292" s="198">
        <f>IF(N292="základní",J292,0)</f>
        <v>0</v>
      </c>
      <c r="BF292" s="198">
        <f>IF(N292="snížená",J292,0)</f>
        <v>0</v>
      </c>
      <c r="BG292" s="198">
        <f>IF(N292="zákl. přenesená",J292,0)</f>
        <v>0</v>
      </c>
      <c r="BH292" s="198">
        <f>IF(N292="sníž. přenesená",J292,0)</f>
        <v>0</v>
      </c>
      <c r="BI292" s="198">
        <f>IF(N292="nulová",J292,0)</f>
        <v>0</v>
      </c>
      <c r="BJ292" s="21" t="s">
        <v>79</v>
      </c>
      <c r="BK292" s="198">
        <f>ROUND(I292*H292,2)</f>
        <v>0</v>
      </c>
      <c r="BL292" s="21" t="s">
        <v>537</v>
      </c>
      <c r="BM292" s="197" t="s">
        <v>7756</v>
      </c>
    </row>
    <row r="293" spans="1:65" s="2" customFormat="1" ht="11.25">
      <c r="A293" s="38"/>
      <c r="B293" s="39"/>
      <c r="C293" s="40"/>
      <c r="D293" s="199" t="s">
        <v>542</v>
      </c>
      <c r="E293" s="40"/>
      <c r="F293" s="200" t="s">
        <v>7757</v>
      </c>
      <c r="G293" s="40"/>
      <c r="H293" s="40"/>
      <c r="I293" s="201"/>
      <c r="J293" s="40"/>
      <c r="K293" s="40"/>
      <c r="L293" s="43"/>
      <c r="M293" s="202"/>
      <c r="N293" s="203"/>
      <c r="O293" s="68"/>
      <c r="P293" s="68"/>
      <c r="Q293" s="68"/>
      <c r="R293" s="68"/>
      <c r="S293" s="68"/>
      <c r="T293" s="69"/>
      <c r="U293" s="38"/>
      <c r="V293" s="38"/>
      <c r="W293" s="38"/>
      <c r="X293" s="38"/>
      <c r="Y293" s="38"/>
      <c r="Z293" s="38"/>
      <c r="AA293" s="38"/>
      <c r="AB293" s="38"/>
      <c r="AC293" s="38"/>
      <c r="AD293" s="38"/>
      <c r="AE293" s="38"/>
      <c r="AT293" s="21" t="s">
        <v>542</v>
      </c>
      <c r="AU293" s="21" t="s">
        <v>85</v>
      </c>
    </row>
    <row r="294" spans="1:65" s="13" customFormat="1" ht="11.25">
      <c r="B294" s="204"/>
      <c r="C294" s="205"/>
      <c r="D294" s="206" t="s">
        <v>546</v>
      </c>
      <c r="E294" s="207" t="s">
        <v>19</v>
      </c>
      <c r="F294" s="208" t="s">
        <v>7758</v>
      </c>
      <c r="G294" s="205"/>
      <c r="H294" s="209">
        <v>1397.2940000000001</v>
      </c>
      <c r="I294" s="210"/>
      <c r="J294" s="205"/>
      <c r="K294" s="205"/>
      <c r="L294" s="211"/>
      <c r="M294" s="212"/>
      <c r="N294" s="213"/>
      <c r="O294" s="213"/>
      <c r="P294" s="213"/>
      <c r="Q294" s="213"/>
      <c r="R294" s="213"/>
      <c r="S294" s="213"/>
      <c r="T294" s="214"/>
      <c r="AT294" s="215" t="s">
        <v>546</v>
      </c>
      <c r="AU294" s="215" t="s">
        <v>85</v>
      </c>
      <c r="AV294" s="13" t="s">
        <v>85</v>
      </c>
      <c r="AW294" s="13" t="s">
        <v>33</v>
      </c>
      <c r="AX294" s="13" t="s">
        <v>79</v>
      </c>
      <c r="AY294" s="215" t="s">
        <v>525</v>
      </c>
    </row>
    <row r="295" spans="1:65" s="2" customFormat="1" ht="44.25" customHeight="1">
      <c r="A295" s="38"/>
      <c r="B295" s="39"/>
      <c r="C295" s="186" t="s">
        <v>902</v>
      </c>
      <c r="D295" s="186" t="s">
        <v>533</v>
      </c>
      <c r="E295" s="187" t="s">
        <v>734</v>
      </c>
      <c r="F295" s="188" t="s">
        <v>735</v>
      </c>
      <c r="G295" s="189" t="s">
        <v>318</v>
      </c>
      <c r="H295" s="190">
        <v>412.45100000000002</v>
      </c>
      <c r="I295" s="191"/>
      <c r="J295" s="192">
        <f>ROUND(I295*H295,2)</f>
        <v>0</v>
      </c>
      <c r="K295" s="188" t="s">
        <v>536</v>
      </c>
      <c r="L295" s="43"/>
      <c r="M295" s="193" t="s">
        <v>19</v>
      </c>
      <c r="N295" s="194" t="s">
        <v>43</v>
      </c>
      <c r="O295" s="68"/>
      <c r="P295" s="195">
        <f>O295*H295</f>
        <v>0</v>
      </c>
      <c r="Q295" s="195">
        <v>0</v>
      </c>
      <c r="R295" s="195">
        <f>Q295*H295</f>
        <v>0</v>
      </c>
      <c r="S295" s="195">
        <v>0</v>
      </c>
      <c r="T295" s="196">
        <f>S295*H295</f>
        <v>0</v>
      </c>
      <c r="U295" s="38"/>
      <c r="V295" s="38"/>
      <c r="W295" s="38"/>
      <c r="X295" s="38"/>
      <c r="Y295" s="38"/>
      <c r="Z295" s="38"/>
      <c r="AA295" s="38"/>
      <c r="AB295" s="38"/>
      <c r="AC295" s="38"/>
      <c r="AD295" s="38"/>
      <c r="AE295" s="38"/>
      <c r="AR295" s="197" t="s">
        <v>537</v>
      </c>
      <c r="AT295" s="197" t="s">
        <v>533</v>
      </c>
      <c r="AU295" s="197" t="s">
        <v>85</v>
      </c>
      <c r="AY295" s="21" t="s">
        <v>525</v>
      </c>
      <c r="BE295" s="198">
        <f>IF(N295="základní",J295,0)</f>
        <v>0</v>
      </c>
      <c r="BF295" s="198">
        <f>IF(N295="snížená",J295,0)</f>
        <v>0</v>
      </c>
      <c r="BG295" s="198">
        <f>IF(N295="zákl. přenesená",J295,0)</f>
        <v>0</v>
      </c>
      <c r="BH295" s="198">
        <f>IF(N295="sníž. přenesená",J295,0)</f>
        <v>0</v>
      </c>
      <c r="BI295" s="198">
        <f>IF(N295="nulová",J295,0)</f>
        <v>0</v>
      </c>
      <c r="BJ295" s="21" t="s">
        <v>79</v>
      </c>
      <c r="BK295" s="198">
        <f>ROUND(I295*H295,2)</f>
        <v>0</v>
      </c>
      <c r="BL295" s="21" t="s">
        <v>537</v>
      </c>
      <c r="BM295" s="197" t="s">
        <v>7759</v>
      </c>
    </row>
    <row r="296" spans="1:65" s="2" customFormat="1" ht="11.25">
      <c r="A296" s="38"/>
      <c r="B296" s="39"/>
      <c r="C296" s="40"/>
      <c r="D296" s="199" t="s">
        <v>542</v>
      </c>
      <c r="E296" s="40"/>
      <c r="F296" s="200" t="s">
        <v>737</v>
      </c>
      <c r="G296" s="40"/>
      <c r="H296" s="40"/>
      <c r="I296" s="201"/>
      <c r="J296" s="40"/>
      <c r="K296" s="40"/>
      <c r="L296" s="43"/>
      <c r="M296" s="202"/>
      <c r="N296" s="203"/>
      <c r="O296" s="68"/>
      <c r="P296" s="68"/>
      <c r="Q296" s="68"/>
      <c r="R296" s="68"/>
      <c r="S296" s="68"/>
      <c r="T296" s="69"/>
      <c r="U296" s="38"/>
      <c r="V296" s="38"/>
      <c r="W296" s="38"/>
      <c r="X296" s="38"/>
      <c r="Y296" s="38"/>
      <c r="Z296" s="38"/>
      <c r="AA296" s="38"/>
      <c r="AB296" s="38"/>
      <c r="AC296" s="38"/>
      <c r="AD296" s="38"/>
      <c r="AE296" s="38"/>
      <c r="AT296" s="21" t="s">
        <v>542</v>
      </c>
      <c r="AU296" s="21" t="s">
        <v>85</v>
      </c>
    </row>
    <row r="297" spans="1:65" s="13" customFormat="1" ht="11.25">
      <c r="B297" s="204"/>
      <c r="C297" s="205"/>
      <c r="D297" s="206" t="s">
        <v>546</v>
      </c>
      <c r="E297" s="207" t="s">
        <v>19</v>
      </c>
      <c r="F297" s="208" t="s">
        <v>738</v>
      </c>
      <c r="G297" s="205"/>
      <c r="H297" s="209">
        <v>412.45100000000002</v>
      </c>
      <c r="I297" s="210"/>
      <c r="J297" s="205"/>
      <c r="K297" s="205"/>
      <c r="L297" s="211"/>
      <c r="M297" s="212"/>
      <c r="N297" s="213"/>
      <c r="O297" s="213"/>
      <c r="P297" s="213"/>
      <c r="Q297" s="213"/>
      <c r="R297" s="213"/>
      <c r="S297" s="213"/>
      <c r="T297" s="214"/>
      <c r="AT297" s="215" t="s">
        <v>546</v>
      </c>
      <c r="AU297" s="215" t="s">
        <v>85</v>
      </c>
      <c r="AV297" s="13" t="s">
        <v>85</v>
      </c>
      <c r="AW297" s="13" t="s">
        <v>33</v>
      </c>
      <c r="AX297" s="13" t="s">
        <v>79</v>
      </c>
      <c r="AY297" s="215" t="s">
        <v>525</v>
      </c>
    </row>
    <row r="298" spans="1:65" s="2" customFormat="1" ht="16.5" customHeight="1">
      <c r="A298" s="38"/>
      <c r="B298" s="39"/>
      <c r="C298" s="186" t="s">
        <v>907</v>
      </c>
      <c r="D298" s="186" t="s">
        <v>533</v>
      </c>
      <c r="E298" s="187" t="s">
        <v>7760</v>
      </c>
      <c r="F298" s="188" t="s">
        <v>7761</v>
      </c>
      <c r="G298" s="189" t="s">
        <v>641</v>
      </c>
      <c r="H298" s="190">
        <v>1</v>
      </c>
      <c r="I298" s="191"/>
      <c r="J298" s="192">
        <f>ROUND(I298*H298,2)</f>
        <v>0</v>
      </c>
      <c r="K298" s="188" t="s">
        <v>19</v>
      </c>
      <c r="L298" s="43"/>
      <c r="M298" s="193" t="s">
        <v>19</v>
      </c>
      <c r="N298" s="194" t="s">
        <v>43</v>
      </c>
      <c r="O298" s="68"/>
      <c r="P298" s="195">
        <f>O298*H298</f>
        <v>0</v>
      </c>
      <c r="Q298" s="195">
        <v>0</v>
      </c>
      <c r="R298" s="195">
        <f>Q298*H298</f>
        <v>0</v>
      </c>
      <c r="S298" s="195">
        <v>0</v>
      </c>
      <c r="T298" s="196">
        <f>S298*H298</f>
        <v>0</v>
      </c>
      <c r="U298" s="38"/>
      <c r="V298" s="38"/>
      <c r="W298" s="38"/>
      <c r="X298" s="38"/>
      <c r="Y298" s="38"/>
      <c r="Z298" s="38"/>
      <c r="AA298" s="38"/>
      <c r="AB298" s="38"/>
      <c r="AC298" s="38"/>
      <c r="AD298" s="38"/>
      <c r="AE298" s="38"/>
      <c r="AR298" s="197" t="s">
        <v>537</v>
      </c>
      <c r="AT298" s="197" t="s">
        <v>533</v>
      </c>
      <c r="AU298" s="197" t="s">
        <v>85</v>
      </c>
      <c r="AY298" s="21" t="s">
        <v>525</v>
      </c>
      <c r="BE298" s="198">
        <f>IF(N298="základní",J298,0)</f>
        <v>0</v>
      </c>
      <c r="BF298" s="198">
        <f>IF(N298="snížená",J298,0)</f>
        <v>0</v>
      </c>
      <c r="BG298" s="198">
        <f>IF(N298="zákl. přenesená",J298,0)</f>
        <v>0</v>
      </c>
      <c r="BH298" s="198">
        <f>IF(N298="sníž. přenesená",J298,0)</f>
        <v>0</v>
      </c>
      <c r="BI298" s="198">
        <f>IF(N298="nulová",J298,0)</f>
        <v>0</v>
      </c>
      <c r="BJ298" s="21" t="s">
        <v>79</v>
      </c>
      <c r="BK298" s="198">
        <f>ROUND(I298*H298,2)</f>
        <v>0</v>
      </c>
      <c r="BL298" s="21" t="s">
        <v>537</v>
      </c>
      <c r="BM298" s="197" t="s">
        <v>7762</v>
      </c>
    </row>
    <row r="299" spans="1:65" s="2" customFormat="1" ht="66.75" customHeight="1">
      <c r="A299" s="38"/>
      <c r="B299" s="39"/>
      <c r="C299" s="186" t="s">
        <v>913</v>
      </c>
      <c r="D299" s="186" t="s">
        <v>533</v>
      </c>
      <c r="E299" s="187" t="s">
        <v>7763</v>
      </c>
      <c r="F299" s="188" t="s">
        <v>7764</v>
      </c>
      <c r="G299" s="189" t="s">
        <v>158</v>
      </c>
      <c r="H299" s="190">
        <v>12.843</v>
      </c>
      <c r="I299" s="191"/>
      <c r="J299" s="192">
        <f>ROUND(I299*H299,2)</f>
        <v>0</v>
      </c>
      <c r="K299" s="188" t="s">
        <v>536</v>
      </c>
      <c r="L299" s="43"/>
      <c r="M299" s="193" t="s">
        <v>19</v>
      </c>
      <c r="N299" s="194" t="s">
        <v>43</v>
      </c>
      <c r="O299" s="68"/>
      <c r="P299" s="195">
        <f>O299*H299</f>
        <v>0</v>
      </c>
      <c r="Q299" s="195">
        <v>0</v>
      </c>
      <c r="R299" s="195">
        <f>Q299*H299</f>
        <v>0</v>
      </c>
      <c r="S299" s="195">
        <v>0</v>
      </c>
      <c r="T299" s="196">
        <f>S299*H299</f>
        <v>0</v>
      </c>
      <c r="U299" s="38"/>
      <c r="V299" s="38"/>
      <c r="W299" s="38"/>
      <c r="X299" s="38"/>
      <c r="Y299" s="38"/>
      <c r="Z299" s="38"/>
      <c r="AA299" s="38"/>
      <c r="AB299" s="38"/>
      <c r="AC299" s="38"/>
      <c r="AD299" s="38"/>
      <c r="AE299" s="38"/>
      <c r="AR299" s="197" t="s">
        <v>537</v>
      </c>
      <c r="AT299" s="197" t="s">
        <v>533</v>
      </c>
      <c r="AU299" s="197" t="s">
        <v>85</v>
      </c>
      <c r="AY299" s="21" t="s">
        <v>525</v>
      </c>
      <c r="BE299" s="198">
        <f>IF(N299="základní",J299,0)</f>
        <v>0</v>
      </c>
      <c r="BF299" s="198">
        <f>IF(N299="snížená",J299,0)</f>
        <v>0</v>
      </c>
      <c r="BG299" s="198">
        <f>IF(N299="zákl. přenesená",J299,0)</f>
        <v>0</v>
      </c>
      <c r="BH299" s="198">
        <f>IF(N299="sníž. přenesená",J299,0)</f>
        <v>0</v>
      </c>
      <c r="BI299" s="198">
        <f>IF(N299="nulová",J299,0)</f>
        <v>0</v>
      </c>
      <c r="BJ299" s="21" t="s">
        <v>79</v>
      </c>
      <c r="BK299" s="198">
        <f>ROUND(I299*H299,2)</f>
        <v>0</v>
      </c>
      <c r="BL299" s="21" t="s">
        <v>537</v>
      </c>
      <c r="BM299" s="197" t="s">
        <v>7765</v>
      </c>
    </row>
    <row r="300" spans="1:65" s="2" customFormat="1" ht="11.25">
      <c r="A300" s="38"/>
      <c r="B300" s="39"/>
      <c r="C300" s="40"/>
      <c r="D300" s="199" t="s">
        <v>542</v>
      </c>
      <c r="E300" s="40"/>
      <c r="F300" s="200" t="s">
        <v>7766</v>
      </c>
      <c r="G300" s="40"/>
      <c r="H300" s="40"/>
      <c r="I300" s="201"/>
      <c r="J300" s="40"/>
      <c r="K300" s="40"/>
      <c r="L300" s="43"/>
      <c r="M300" s="202"/>
      <c r="N300" s="203"/>
      <c r="O300" s="68"/>
      <c r="P300" s="68"/>
      <c r="Q300" s="68"/>
      <c r="R300" s="68"/>
      <c r="S300" s="68"/>
      <c r="T300" s="69"/>
      <c r="U300" s="38"/>
      <c r="V300" s="38"/>
      <c r="W300" s="38"/>
      <c r="X300" s="38"/>
      <c r="Y300" s="38"/>
      <c r="Z300" s="38"/>
      <c r="AA300" s="38"/>
      <c r="AB300" s="38"/>
      <c r="AC300" s="38"/>
      <c r="AD300" s="38"/>
      <c r="AE300" s="38"/>
      <c r="AT300" s="21" t="s">
        <v>542</v>
      </c>
      <c r="AU300" s="21" t="s">
        <v>85</v>
      </c>
    </row>
    <row r="301" spans="1:65" s="15" customFormat="1" ht="11.25">
      <c r="B301" s="227"/>
      <c r="C301" s="228"/>
      <c r="D301" s="206" t="s">
        <v>546</v>
      </c>
      <c r="E301" s="229" t="s">
        <v>19</v>
      </c>
      <c r="F301" s="230" t="s">
        <v>7767</v>
      </c>
      <c r="G301" s="228"/>
      <c r="H301" s="229" t="s">
        <v>19</v>
      </c>
      <c r="I301" s="231"/>
      <c r="J301" s="228"/>
      <c r="K301" s="228"/>
      <c r="L301" s="232"/>
      <c r="M301" s="233"/>
      <c r="N301" s="234"/>
      <c r="O301" s="234"/>
      <c r="P301" s="234"/>
      <c r="Q301" s="234"/>
      <c r="R301" s="234"/>
      <c r="S301" s="234"/>
      <c r="T301" s="235"/>
      <c r="AT301" s="236" t="s">
        <v>546</v>
      </c>
      <c r="AU301" s="236" t="s">
        <v>85</v>
      </c>
      <c r="AV301" s="15" t="s">
        <v>79</v>
      </c>
      <c r="AW301" s="15" t="s">
        <v>33</v>
      </c>
      <c r="AX301" s="15" t="s">
        <v>72</v>
      </c>
      <c r="AY301" s="236" t="s">
        <v>525</v>
      </c>
    </row>
    <row r="302" spans="1:65" s="13" customFormat="1" ht="11.25">
      <c r="B302" s="204"/>
      <c r="C302" s="205"/>
      <c r="D302" s="206" t="s">
        <v>546</v>
      </c>
      <c r="E302" s="207" t="s">
        <v>19</v>
      </c>
      <c r="F302" s="208" t="s">
        <v>7768</v>
      </c>
      <c r="G302" s="205"/>
      <c r="H302" s="209">
        <v>13.35</v>
      </c>
      <c r="I302" s="210"/>
      <c r="J302" s="205"/>
      <c r="K302" s="205"/>
      <c r="L302" s="211"/>
      <c r="M302" s="212"/>
      <c r="N302" s="213"/>
      <c r="O302" s="213"/>
      <c r="P302" s="213"/>
      <c r="Q302" s="213"/>
      <c r="R302" s="213"/>
      <c r="S302" s="213"/>
      <c r="T302" s="214"/>
      <c r="AT302" s="215" t="s">
        <v>546</v>
      </c>
      <c r="AU302" s="215" t="s">
        <v>85</v>
      </c>
      <c r="AV302" s="13" t="s">
        <v>85</v>
      </c>
      <c r="AW302" s="13" t="s">
        <v>33</v>
      </c>
      <c r="AX302" s="13" t="s">
        <v>72</v>
      </c>
      <c r="AY302" s="215" t="s">
        <v>525</v>
      </c>
    </row>
    <row r="303" spans="1:65" s="13" customFormat="1" ht="11.25">
      <c r="B303" s="204"/>
      <c r="C303" s="205"/>
      <c r="D303" s="206" t="s">
        <v>546</v>
      </c>
      <c r="E303" s="207" t="s">
        <v>19</v>
      </c>
      <c r="F303" s="208" t="s">
        <v>7769</v>
      </c>
      <c r="G303" s="205"/>
      <c r="H303" s="209">
        <v>-0.50700000000000001</v>
      </c>
      <c r="I303" s="210"/>
      <c r="J303" s="205"/>
      <c r="K303" s="205"/>
      <c r="L303" s="211"/>
      <c r="M303" s="212"/>
      <c r="N303" s="213"/>
      <c r="O303" s="213"/>
      <c r="P303" s="213"/>
      <c r="Q303" s="213"/>
      <c r="R303" s="213"/>
      <c r="S303" s="213"/>
      <c r="T303" s="214"/>
      <c r="AT303" s="215" t="s">
        <v>546</v>
      </c>
      <c r="AU303" s="215" t="s">
        <v>85</v>
      </c>
      <c r="AV303" s="13" t="s">
        <v>85</v>
      </c>
      <c r="AW303" s="13" t="s">
        <v>33</v>
      </c>
      <c r="AX303" s="13" t="s">
        <v>72</v>
      </c>
      <c r="AY303" s="215" t="s">
        <v>525</v>
      </c>
    </row>
    <row r="304" spans="1:65" s="16" customFormat="1" ht="11.25">
      <c r="B304" s="237"/>
      <c r="C304" s="238"/>
      <c r="D304" s="206" t="s">
        <v>546</v>
      </c>
      <c r="E304" s="239" t="s">
        <v>7484</v>
      </c>
      <c r="F304" s="240" t="s">
        <v>590</v>
      </c>
      <c r="G304" s="238"/>
      <c r="H304" s="241">
        <v>12.843</v>
      </c>
      <c r="I304" s="242"/>
      <c r="J304" s="238"/>
      <c r="K304" s="238"/>
      <c r="L304" s="243"/>
      <c r="M304" s="244"/>
      <c r="N304" s="245"/>
      <c r="O304" s="245"/>
      <c r="P304" s="245"/>
      <c r="Q304" s="245"/>
      <c r="R304" s="245"/>
      <c r="S304" s="245"/>
      <c r="T304" s="246"/>
      <c r="AT304" s="247" t="s">
        <v>546</v>
      </c>
      <c r="AU304" s="247" t="s">
        <v>85</v>
      </c>
      <c r="AV304" s="16" t="s">
        <v>573</v>
      </c>
      <c r="AW304" s="16" t="s">
        <v>33</v>
      </c>
      <c r="AX304" s="16" t="s">
        <v>72</v>
      </c>
      <c r="AY304" s="247" t="s">
        <v>525</v>
      </c>
    </row>
    <row r="305" spans="1:65" s="14" customFormat="1" ht="11.25">
      <c r="B305" s="216"/>
      <c r="C305" s="217"/>
      <c r="D305" s="206" t="s">
        <v>546</v>
      </c>
      <c r="E305" s="218" t="s">
        <v>19</v>
      </c>
      <c r="F305" s="219" t="s">
        <v>552</v>
      </c>
      <c r="G305" s="217"/>
      <c r="H305" s="220">
        <v>12.843</v>
      </c>
      <c r="I305" s="221"/>
      <c r="J305" s="217"/>
      <c r="K305" s="217"/>
      <c r="L305" s="222"/>
      <c r="M305" s="223"/>
      <c r="N305" s="224"/>
      <c r="O305" s="224"/>
      <c r="P305" s="224"/>
      <c r="Q305" s="224"/>
      <c r="R305" s="224"/>
      <c r="S305" s="224"/>
      <c r="T305" s="225"/>
      <c r="AT305" s="226" t="s">
        <v>546</v>
      </c>
      <c r="AU305" s="226" t="s">
        <v>85</v>
      </c>
      <c r="AV305" s="14" t="s">
        <v>537</v>
      </c>
      <c r="AW305" s="14" t="s">
        <v>33</v>
      </c>
      <c r="AX305" s="14" t="s">
        <v>79</v>
      </c>
      <c r="AY305" s="226" t="s">
        <v>525</v>
      </c>
    </row>
    <row r="306" spans="1:65" s="2" customFormat="1" ht="16.5" customHeight="1">
      <c r="A306" s="38"/>
      <c r="B306" s="39"/>
      <c r="C306" s="248" t="s">
        <v>918</v>
      </c>
      <c r="D306" s="248" t="s">
        <v>369</v>
      </c>
      <c r="E306" s="249" t="s">
        <v>7770</v>
      </c>
      <c r="F306" s="250" t="s">
        <v>7771</v>
      </c>
      <c r="G306" s="251" t="s">
        <v>318</v>
      </c>
      <c r="H306" s="252">
        <v>17.98</v>
      </c>
      <c r="I306" s="253"/>
      <c r="J306" s="254">
        <f>ROUND(I306*H306,2)</f>
        <v>0</v>
      </c>
      <c r="K306" s="250" t="s">
        <v>536</v>
      </c>
      <c r="L306" s="255"/>
      <c r="M306" s="256" t="s">
        <v>19</v>
      </c>
      <c r="N306" s="257" t="s">
        <v>43</v>
      </c>
      <c r="O306" s="68"/>
      <c r="P306" s="195">
        <f>O306*H306</f>
        <v>0</v>
      </c>
      <c r="Q306" s="195">
        <v>1</v>
      </c>
      <c r="R306" s="195">
        <f>Q306*H306</f>
        <v>17.98</v>
      </c>
      <c r="S306" s="195">
        <v>0</v>
      </c>
      <c r="T306" s="196">
        <f>S306*H306</f>
        <v>0</v>
      </c>
      <c r="U306" s="38"/>
      <c r="V306" s="38"/>
      <c r="W306" s="38"/>
      <c r="X306" s="38"/>
      <c r="Y306" s="38"/>
      <c r="Z306" s="38"/>
      <c r="AA306" s="38"/>
      <c r="AB306" s="38"/>
      <c r="AC306" s="38"/>
      <c r="AD306" s="38"/>
      <c r="AE306" s="38"/>
      <c r="AR306" s="197" t="s">
        <v>674</v>
      </c>
      <c r="AT306" s="197" t="s">
        <v>369</v>
      </c>
      <c r="AU306" s="197" t="s">
        <v>85</v>
      </c>
      <c r="AY306" s="21" t="s">
        <v>525</v>
      </c>
      <c r="BE306" s="198">
        <f>IF(N306="základní",J306,0)</f>
        <v>0</v>
      </c>
      <c r="BF306" s="198">
        <f>IF(N306="snížená",J306,0)</f>
        <v>0</v>
      </c>
      <c r="BG306" s="198">
        <f>IF(N306="zákl. přenesená",J306,0)</f>
        <v>0</v>
      </c>
      <c r="BH306" s="198">
        <f>IF(N306="sníž. přenesená",J306,0)</f>
        <v>0</v>
      </c>
      <c r="BI306" s="198">
        <f>IF(N306="nulová",J306,0)</f>
        <v>0</v>
      </c>
      <c r="BJ306" s="21" t="s">
        <v>79</v>
      </c>
      <c r="BK306" s="198">
        <f>ROUND(I306*H306,2)</f>
        <v>0</v>
      </c>
      <c r="BL306" s="21" t="s">
        <v>537</v>
      </c>
      <c r="BM306" s="197" t="s">
        <v>7772</v>
      </c>
    </row>
    <row r="307" spans="1:65" s="13" customFormat="1" ht="11.25">
      <c r="B307" s="204"/>
      <c r="C307" s="205"/>
      <c r="D307" s="206" t="s">
        <v>546</v>
      </c>
      <c r="E307" s="207" t="s">
        <v>19</v>
      </c>
      <c r="F307" s="208" t="s">
        <v>7484</v>
      </c>
      <c r="G307" s="205"/>
      <c r="H307" s="209">
        <v>12.843</v>
      </c>
      <c r="I307" s="210"/>
      <c r="J307" s="205"/>
      <c r="K307" s="205"/>
      <c r="L307" s="211"/>
      <c r="M307" s="212"/>
      <c r="N307" s="213"/>
      <c r="O307" s="213"/>
      <c r="P307" s="213"/>
      <c r="Q307" s="213"/>
      <c r="R307" s="213"/>
      <c r="S307" s="213"/>
      <c r="T307" s="214"/>
      <c r="AT307" s="215" t="s">
        <v>546</v>
      </c>
      <c r="AU307" s="215" t="s">
        <v>85</v>
      </c>
      <c r="AV307" s="13" t="s">
        <v>85</v>
      </c>
      <c r="AW307" s="13" t="s">
        <v>33</v>
      </c>
      <c r="AX307" s="13" t="s">
        <v>79</v>
      </c>
      <c r="AY307" s="215" t="s">
        <v>525</v>
      </c>
    </row>
    <row r="308" spans="1:65" s="13" customFormat="1" ht="11.25">
      <c r="B308" s="204"/>
      <c r="C308" s="205"/>
      <c r="D308" s="206" t="s">
        <v>546</v>
      </c>
      <c r="E308" s="205"/>
      <c r="F308" s="208" t="s">
        <v>7773</v>
      </c>
      <c r="G308" s="205"/>
      <c r="H308" s="209">
        <v>17.98</v>
      </c>
      <c r="I308" s="210"/>
      <c r="J308" s="205"/>
      <c r="K308" s="205"/>
      <c r="L308" s="211"/>
      <c r="M308" s="212"/>
      <c r="N308" s="213"/>
      <c r="O308" s="213"/>
      <c r="P308" s="213"/>
      <c r="Q308" s="213"/>
      <c r="R308" s="213"/>
      <c r="S308" s="213"/>
      <c r="T308" s="214"/>
      <c r="AT308" s="215" t="s">
        <v>546</v>
      </c>
      <c r="AU308" s="215" t="s">
        <v>85</v>
      </c>
      <c r="AV308" s="13" t="s">
        <v>85</v>
      </c>
      <c r="AW308" s="13" t="s">
        <v>4</v>
      </c>
      <c r="AX308" s="13" t="s">
        <v>79</v>
      </c>
      <c r="AY308" s="215" t="s">
        <v>525</v>
      </c>
    </row>
    <row r="309" spans="1:65" s="2" customFormat="1" ht="37.9" customHeight="1">
      <c r="A309" s="38"/>
      <c r="B309" s="39"/>
      <c r="C309" s="186" t="s">
        <v>928</v>
      </c>
      <c r="D309" s="186" t="s">
        <v>533</v>
      </c>
      <c r="E309" s="187" t="s">
        <v>7774</v>
      </c>
      <c r="F309" s="188" t="s">
        <v>7775</v>
      </c>
      <c r="G309" s="189" t="s">
        <v>132</v>
      </c>
      <c r="H309" s="190">
        <v>95.408000000000001</v>
      </c>
      <c r="I309" s="191"/>
      <c r="J309" s="192">
        <f>ROUND(I309*H309,2)</f>
        <v>0</v>
      </c>
      <c r="K309" s="188" t="s">
        <v>536</v>
      </c>
      <c r="L309" s="43"/>
      <c r="M309" s="193" t="s">
        <v>19</v>
      </c>
      <c r="N309" s="194" t="s">
        <v>43</v>
      </c>
      <c r="O309" s="68"/>
      <c r="P309" s="195">
        <f>O309*H309</f>
        <v>0</v>
      </c>
      <c r="Q309" s="195">
        <v>0</v>
      </c>
      <c r="R309" s="195">
        <f>Q309*H309</f>
        <v>0</v>
      </c>
      <c r="S309" s="195">
        <v>0</v>
      </c>
      <c r="T309" s="196">
        <f>S309*H309</f>
        <v>0</v>
      </c>
      <c r="U309" s="38"/>
      <c r="V309" s="38"/>
      <c r="W309" s="38"/>
      <c r="X309" s="38"/>
      <c r="Y309" s="38"/>
      <c r="Z309" s="38"/>
      <c r="AA309" s="38"/>
      <c r="AB309" s="38"/>
      <c r="AC309" s="38"/>
      <c r="AD309" s="38"/>
      <c r="AE309" s="38"/>
      <c r="AR309" s="197" t="s">
        <v>537</v>
      </c>
      <c r="AT309" s="197" t="s">
        <v>533</v>
      </c>
      <c r="AU309" s="197" t="s">
        <v>85</v>
      </c>
      <c r="AY309" s="21" t="s">
        <v>525</v>
      </c>
      <c r="BE309" s="198">
        <f>IF(N309="základní",J309,0)</f>
        <v>0</v>
      </c>
      <c r="BF309" s="198">
        <f>IF(N309="snížená",J309,0)</f>
        <v>0</v>
      </c>
      <c r="BG309" s="198">
        <f>IF(N309="zákl. přenesená",J309,0)</f>
        <v>0</v>
      </c>
      <c r="BH309" s="198">
        <f>IF(N309="sníž. přenesená",J309,0)</f>
        <v>0</v>
      </c>
      <c r="BI309" s="198">
        <f>IF(N309="nulová",J309,0)</f>
        <v>0</v>
      </c>
      <c r="BJ309" s="21" t="s">
        <v>79</v>
      </c>
      <c r="BK309" s="198">
        <f>ROUND(I309*H309,2)</f>
        <v>0</v>
      </c>
      <c r="BL309" s="21" t="s">
        <v>537</v>
      </c>
      <c r="BM309" s="197" t="s">
        <v>7776</v>
      </c>
    </row>
    <row r="310" spans="1:65" s="2" customFormat="1" ht="11.25">
      <c r="A310" s="38"/>
      <c r="B310" s="39"/>
      <c r="C310" s="40"/>
      <c r="D310" s="199" t="s">
        <v>542</v>
      </c>
      <c r="E310" s="40"/>
      <c r="F310" s="200" t="s">
        <v>7777</v>
      </c>
      <c r="G310" s="40"/>
      <c r="H310" s="40"/>
      <c r="I310" s="201"/>
      <c r="J310" s="40"/>
      <c r="K310" s="40"/>
      <c r="L310" s="43"/>
      <c r="M310" s="202"/>
      <c r="N310" s="203"/>
      <c r="O310" s="68"/>
      <c r="P310" s="68"/>
      <c r="Q310" s="68"/>
      <c r="R310" s="68"/>
      <c r="S310" s="68"/>
      <c r="T310" s="69"/>
      <c r="U310" s="38"/>
      <c r="V310" s="38"/>
      <c r="W310" s="38"/>
      <c r="X310" s="38"/>
      <c r="Y310" s="38"/>
      <c r="Z310" s="38"/>
      <c r="AA310" s="38"/>
      <c r="AB310" s="38"/>
      <c r="AC310" s="38"/>
      <c r="AD310" s="38"/>
      <c r="AE310" s="38"/>
      <c r="AT310" s="21" t="s">
        <v>542</v>
      </c>
      <c r="AU310" s="21" t="s">
        <v>85</v>
      </c>
    </row>
    <row r="311" spans="1:65" s="15" customFormat="1" ht="11.25">
      <c r="B311" s="227"/>
      <c r="C311" s="228"/>
      <c r="D311" s="206" t="s">
        <v>546</v>
      </c>
      <c r="E311" s="229" t="s">
        <v>19</v>
      </c>
      <c r="F311" s="230" t="s">
        <v>7614</v>
      </c>
      <c r="G311" s="228"/>
      <c r="H311" s="229" t="s">
        <v>19</v>
      </c>
      <c r="I311" s="231"/>
      <c r="J311" s="228"/>
      <c r="K311" s="228"/>
      <c r="L311" s="232"/>
      <c r="M311" s="233"/>
      <c r="N311" s="234"/>
      <c r="O311" s="234"/>
      <c r="P311" s="234"/>
      <c r="Q311" s="234"/>
      <c r="R311" s="234"/>
      <c r="S311" s="234"/>
      <c r="T311" s="235"/>
      <c r="AT311" s="236" t="s">
        <v>546</v>
      </c>
      <c r="AU311" s="236" t="s">
        <v>85</v>
      </c>
      <c r="AV311" s="15" t="s">
        <v>79</v>
      </c>
      <c r="AW311" s="15" t="s">
        <v>33</v>
      </c>
      <c r="AX311" s="15" t="s">
        <v>72</v>
      </c>
      <c r="AY311" s="236" t="s">
        <v>525</v>
      </c>
    </row>
    <row r="312" spans="1:65" s="13" customFormat="1" ht="11.25">
      <c r="B312" s="204"/>
      <c r="C312" s="205"/>
      <c r="D312" s="206" t="s">
        <v>546</v>
      </c>
      <c r="E312" s="207" t="s">
        <v>19</v>
      </c>
      <c r="F312" s="208" t="s">
        <v>7778</v>
      </c>
      <c r="G312" s="205"/>
      <c r="H312" s="209">
        <v>95.408000000000001</v>
      </c>
      <c r="I312" s="210"/>
      <c r="J312" s="205"/>
      <c r="K312" s="205"/>
      <c r="L312" s="211"/>
      <c r="M312" s="212"/>
      <c r="N312" s="213"/>
      <c r="O312" s="213"/>
      <c r="P312" s="213"/>
      <c r="Q312" s="213"/>
      <c r="R312" s="213"/>
      <c r="S312" s="213"/>
      <c r="T312" s="214"/>
      <c r="AT312" s="215" t="s">
        <v>546</v>
      </c>
      <c r="AU312" s="215" t="s">
        <v>85</v>
      </c>
      <c r="AV312" s="13" t="s">
        <v>85</v>
      </c>
      <c r="AW312" s="13" t="s">
        <v>33</v>
      </c>
      <c r="AX312" s="13" t="s">
        <v>72</v>
      </c>
      <c r="AY312" s="215" t="s">
        <v>525</v>
      </c>
    </row>
    <row r="313" spans="1:65" s="16" customFormat="1" ht="11.25">
      <c r="B313" s="237"/>
      <c r="C313" s="238"/>
      <c r="D313" s="206" t="s">
        <v>546</v>
      </c>
      <c r="E313" s="239" t="s">
        <v>7525</v>
      </c>
      <c r="F313" s="240" t="s">
        <v>590</v>
      </c>
      <c r="G313" s="238"/>
      <c r="H313" s="241">
        <v>95.408000000000001</v>
      </c>
      <c r="I313" s="242"/>
      <c r="J313" s="238"/>
      <c r="K313" s="238"/>
      <c r="L313" s="243"/>
      <c r="M313" s="244"/>
      <c r="N313" s="245"/>
      <c r="O313" s="245"/>
      <c r="P313" s="245"/>
      <c r="Q313" s="245"/>
      <c r="R313" s="245"/>
      <c r="S313" s="245"/>
      <c r="T313" s="246"/>
      <c r="AT313" s="247" t="s">
        <v>546</v>
      </c>
      <c r="AU313" s="247" t="s">
        <v>85</v>
      </c>
      <c r="AV313" s="16" t="s">
        <v>573</v>
      </c>
      <c r="AW313" s="16" t="s">
        <v>33</v>
      </c>
      <c r="AX313" s="16" t="s">
        <v>72</v>
      </c>
      <c r="AY313" s="247" t="s">
        <v>525</v>
      </c>
    </row>
    <row r="314" spans="1:65" s="14" customFormat="1" ht="11.25">
      <c r="B314" s="216"/>
      <c r="C314" s="217"/>
      <c r="D314" s="206" t="s">
        <v>546</v>
      </c>
      <c r="E314" s="218" t="s">
        <v>19</v>
      </c>
      <c r="F314" s="219" t="s">
        <v>552</v>
      </c>
      <c r="G314" s="217"/>
      <c r="H314" s="220">
        <v>95.408000000000001</v>
      </c>
      <c r="I314" s="221"/>
      <c r="J314" s="217"/>
      <c r="K314" s="217"/>
      <c r="L314" s="222"/>
      <c r="M314" s="223"/>
      <c r="N314" s="224"/>
      <c r="O314" s="224"/>
      <c r="P314" s="224"/>
      <c r="Q314" s="224"/>
      <c r="R314" s="224"/>
      <c r="S314" s="224"/>
      <c r="T314" s="225"/>
      <c r="AT314" s="226" t="s">
        <v>546</v>
      </c>
      <c r="AU314" s="226" t="s">
        <v>85</v>
      </c>
      <c r="AV314" s="14" t="s">
        <v>537</v>
      </c>
      <c r="AW314" s="14" t="s">
        <v>33</v>
      </c>
      <c r="AX314" s="14" t="s">
        <v>79</v>
      </c>
      <c r="AY314" s="226" t="s">
        <v>525</v>
      </c>
    </row>
    <row r="315" spans="1:65" s="2" customFormat="1" ht="37.9" customHeight="1">
      <c r="A315" s="38"/>
      <c r="B315" s="39"/>
      <c r="C315" s="186" t="s">
        <v>945</v>
      </c>
      <c r="D315" s="186" t="s">
        <v>533</v>
      </c>
      <c r="E315" s="187" t="s">
        <v>7779</v>
      </c>
      <c r="F315" s="188" t="s">
        <v>7780</v>
      </c>
      <c r="G315" s="189" t="s">
        <v>132</v>
      </c>
      <c r="H315" s="190">
        <v>520.27300000000002</v>
      </c>
      <c r="I315" s="191"/>
      <c r="J315" s="192">
        <f>ROUND(I315*H315,2)</f>
        <v>0</v>
      </c>
      <c r="K315" s="188" t="s">
        <v>536</v>
      </c>
      <c r="L315" s="43"/>
      <c r="M315" s="193" t="s">
        <v>19</v>
      </c>
      <c r="N315" s="194" t="s">
        <v>43</v>
      </c>
      <c r="O315" s="68"/>
      <c r="P315" s="195">
        <f>O315*H315</f>
        <v>0</v>
      </c>
      <c r="Q315" s="195">
        <v>0</v>
      </c>
      <c r="R315" s="195">
        <f>Q315*H315</f>
        <v>0</v>
      </c>
      <c r="S315" s="195">
        <v>0</v>
      </c>
      <c r="T315" s="196">
        <f>S315*H315</f>
        <v>0</v>
      </c>
      <c r="U315" s="38"/>
      <c r="V315" s="38"/>
      <c r="W315" s="38"/>
      <c r="X315" s="38"/>
      <c r="Y315" s="38"/>
      <c r="Z315" s="38"/>
      <c r="AA315" s="38"/>
      <c r="AB315" s="38"/>
      <c r="AC315" s="38"/>
      <c r="AD315" s="38"/>
      <c r="AE315" s="38"/>
      <c r="AR315" s="197" t="s">
        <v>537</v>
      </c>
      <c r="AT315" s="197" t="s">
        <v>533</v>
      </c>
      <c r="AU315" s="197" t="s">
        <v>85</v>
      </c>
      <c r="AY315" s="21" t="s">
        <v>525</v>
      </c>
      <c r="BE315" s="198">
        <f>IF(N315="základní",J315,0)</f>
        <v>0</v>
      </c>
      <c r="BF315" s="198">
        <f>IF(N315="snížená",J315,0)</f>
        <v>0</v>
      </c>
      <c r="BG315" s="198">
        <f>IF(N315="zákl. přenesená",J315,0)</f>
        <v>0</v>
      </c>
      <c r="BH315" s="198">
        <f>IF(N315="sníž. přenesená",J315,0)</f>
        <v>0</v>
      </c>
      <c r="BI315" s="198">
        <f>IF(N315="nulová",J315,0)</f>
        <v>0</v>
      </c>
      <c r="BJ315" s="21" t="s">
        <v>79</v>
      </c>
      <c r="BK315" s="198">
        <f>ROUND(I315*H315,2)</f>
        <v>0</v>
      </c>
      <c r="BL315" s="21" t="s">
        <v>537</v>
      </c>
      <c r="BM315" s="197" t="s">
        <v>7781</v>
      </c>
    </row>
    <row r="316" spans="1:65" s="2" customFormat="1" ht="11.25">
      <c r="A316" s="38"/>
      <c r="B316" s="39"/>
      <c r="C316" s="40"/>
      <c r="D316" s="199" t="s">
        <v>542</v>
      </c>
      <c r="E316" s="40"/>
      <c r="F316" s="200" t="s">
        <v>7782</v>
      </c>
      <c r="G316" s="40"/>
      <c r="H316" s="40"/>
      <c r="I316" s="201"/>
      <c r="J316" s="40"/>
      <c r="K316" s="40"/>
      <c r="L316" s="43"/>
      <c r="M316" s="202"/>
      <c r="N316" s="203"/>
      <c r="O316" s="68"/>
      <c r="P316" s="68"/>
      <c r="Q316" s="68"/>
      <c r="R316" s="68"/>
      <c r="S316" s="68"/>
      <c r="T316" s="69"/>
      <c r="U316" s="38"/>
      <c r="V316" s="38"/>
      <c r="W316" s="38"/>
      <c r="X316" s="38"/>
      <c r="Y316" s="38"/>
      <c r="Z316" s="38"/>
      <c r="AA316" s="38"/>
      <c r="AB316" s="38"/>
      <c r="AC316" s="38"/>
      <c r="AD316" s="38"/>
      <c r="AE316" s="38"/>
      <c r="AT316" s="21" t="s">
        <v>542</v>
      </c>
      <c r="AU316" s="21" t="s">
        <v>85</v>
      </c>
    </row>
    <row r="317" spans="1:65" s="13" customFormat="1" ht="11.25">
      <c r="B317" s="204"/>
      <c r="C317" s="205"/>
      <c r="D317" s="206" t="s">
        <v>546</v>
      </c>
      <c r="E317" s="207" t="s">
        <v>19</v>
      </c>
      <c r="F317" s="208" t="s">
        <v>7512</v>
      </c>
      <c r="G317" s="205"/>
      <c r="H317" s="209">
        <v>520.27300000000002</v>
      </c>
      <c r="I317" s="210"/>
      <c r="J317" s="205"/>
      <c r="K317" s="205"/>
      <c r="L317" s="211"/>
      <c r="M317" s="212"/>
      <c r="N317" s="213"/>
      <c r="O317" s="213"/>
      <c r="P317" s="213"/>
      <c r="Q317" s="213"/>
      <c r="R317" s="213"/>
      <c r="S317" s="213"/>
      <c r="T317" s="214"/>
      <c r="AT317" s="215" t="s">
        <v>546</v>
      </c>
      <c r="AU317" s="215" t="s">
        <v>85</v>
      </c>
      <c r="AV317" s="13" t="s">
        <v>85</v>
      </c>
      <c r="AW317" s="13" t="s">
        <v>33</v>
      </c>
      <c r="AX317" s="13" t="s">
        <v>79</v>
      </c>
      <c r="AY317" s="215" t="s">
        <v>525</v>
      </c>
    </row>
    <row r="318" spans="1:65" s="2" customFormat="1" ht="37.9" customHeight="1">
      <c r="A318" s="38"/>
      <c r="B318" s="39"/>
      <c r="C318" s="186" t="s">
        <v>967</v>
      </c>
      <c r="D318" s="186" t="s">
        <v>533</v>
      </c>
      <c r="E318" s="187" t="s">
        <v>7783</v>
      </c>
      <c r="F318" s="188" t="s">
        <v>7784</v>
      </c>
      <c r="G318" s="189" t="s">
        <v>132</v>
      </c>
      <c r="H318" s="190">
        <v>615.68100000000004</v>
      </c>
      <c r="I318" s="191"/>
      <c r="J318" s="192">
        <f>ROUND(I318*H318,2)</f>
        <v>0</v>
      </c>
      <c r="K318" s="188" t="s">
        <v>536</v>
      </c>
      <c r="L318" s="43"/>
      <c r="M318" s="193" t="s">
        <v>19</v>
      </c>
      <c r="N318" s="194" t="s">
        <v>43</v>
      </c>
      <c r="O318" s="68"/>
      <c r="P318" s="195">
        <f>O318*H318</f>
        <v>0</v>
      </c>
      <c r="Q318" s="195">
        <v>0</v>
      </c>
      <c r="R318" s="195">
        <f>Q318*H318</f>
        <v>0</v>
      </c>
      <c r="S318" s="195">
        <v>0</v>
      </c>
      <c r="T318" s="196">
        <f>S318*H318</f>
        <v>0</v>
      </c>
      <c r="U318" s="38"/>
      <c r="V318" s="38"/>
      <c r="W318" s="38"/>
      <c r="X318" s="38"/>
      <c r="Y318" s="38"/>
      <c r="Z318" s="38"/>
      <c r="AA318" s="38"/>
      <c r="AB318" s="38"/>
      <c r="AC318" s="38"/>
      <c r="AD318" s="38"/>
      <c r="AE318" s="38"/>
      <c r="AR318" s="197" t="s">
        <v>537</v>
      </c>
      <c r="AT318" s="197" t="s">
        <v>533</v>
      </c>
      <c r="AU318" s="197" t="s">
        <v>85</v>
      </c>
      <c r="AY318" s="21" t="s">
        <v>525</v>
      </c>
      <c r="BE318" s="198">
        <f>IF(N318="základní",J318,0)</f>
        <v>0</v>
      </c>
      <c r="BF318" s="198">
        <f>IF(N318="snížená",J318,0)</f>
        <v>0</v>
      </c>
      <c r="BG318" s="198">
        <f>IF(N318="zákl. přenesená",J318,0)</f>
        <v>0</v>
      </c>
      <c r="BH318" s="198">
        <f>IF(N318="sníž. přenesená",J318,0)</f>
        <v>0</v>
      </c>
      <c r="BI318" s="198">
        <f>IF(N318="nulová",J318,0)</f>
        <v>0</v>
      </c>
      <c r="BJ318" s="21" t="s">
        <v>79</v>
      </c>
      <c r="BK318" s="198">
        <f>ROUND(I318*H318,2)</f>
        <v>0</v>
      </c>
      <c r="BL318" s="21" t="s">
        <v>537</v>
      </c>
      <c r="BM318" s="197" t="s">
        <v>7785</v>
      </c>
    </row>
    <row r="319" spans="1:65" s="2" customFormat="1" ht="11.25">
      <c r="A319" s="38"/>
      <c r="B319" s="39"/>
      <c r="C319" s="40"/>
      <c r="D319" s="199" t="s">
        <v>542</v>
      </c>
      <c r="E319" s="40"/>
      <c r="F319" s="200" t="s">
        <v>7786</v>
      </c>
      <c r="G319" s="40"/>
      <c r="H319" s="40"/>
      <c r="I319" s="201"/>
      <c r="J319" s="40"/>
      <c r="K319" s="40"/>
      <c r="L319" s="43"/>
      <c r="M319" s="202"/>
      <c r="N319" s="203"/>
      <c r="O319" s="68"/>
      <c r="P319" s="68"/>
      <c r="Q319" s="68"/>
      <c r="R319" s="68"/>
      <c r="S319" s="68"/>
      <c r="T319" s="69"/>
      <c r="U319" s="38"/>
      <c r="V319" s="38"/>
      <c r="W319" s="38"/>
      <c r="X319" s="38"/>
      <c r="Y319" s="38"/>
      <c r="Z319" s="38"/>
      <c r="AA319" s="38"/>
      <c r="AB319" s="38"/>
      <c r="AC319" s="38"/>
      <c r="AD319" s="38"/>
      <c r="AE319" s="38"/>
      <c r="AT319" s="21" t="s">
        <v>542</v>
      </c>
      <c r="AU319" s="21" t="s">
        <v>85</v>
      </c>
    </row>
    <row r="320" spans="1:65" s="13" customFormat="1" ht="11.25">
      <c r="B320" s="204"/>
      <c r="C320" s="205"/>
      <c r="D320" s="206" t="s">
        <v>546</v>
      </c>
      <c r="E320" s="207" t="s">
        <v>19</v>
      </c>
      <c r="F320" s="208" t="s">
        <v>7787</v>
      </c>
      <c r="G320" s="205"/>
      <c r="H320" s="209">
        <v>615.68100000000004</v>
      </c>
      <c r="I320" s="210"/>
      <c r="J320" s="205"/>
      <c r="K320" s="205"/>
      <c r="L320" s="211"/>
      <c r="M320" s="212"/>
      <c r="N320" s="213"/>
      <c r="O320" s="213"/>
      <c r="P320" s="213"/>
      <c r="Q320" s="213"/>
      <c r="R320" s="213"/>
      <c r="S320" s="213"/>
      <c r="T320" s="214"/>
      <c r="AT320" s="215" t="s">
        <v>546</v>
      </c>
      <c r="AU320" s="215" t="s">
        <v>85</v>
      </c>
      <c r="AV320" s="13" t="s">
        <v>85</v>
      </c>
      <c r="AW320" s="13" t="s">
        <v>33</v>
      </c>
      <c r="AX320" s="13" t="s">
        <v>79</v>
      </c>
      <c r="AY320" s="215" t="s">
        <v>525</v>
      </c>
    </row>
    <row r="321" spans="1:65" s="2" customFormat="1" ht="37.9" customHeight="1">
      <c r="A321" s="38"/>
      <c r="B321" s="39"/>
      <c r="C321" s="186" t="s">
        <v>994</v>
      </c>
      <c r="D321" s="186" t="s">
        <v>533</v>
      </c>
      <c r="E321" s="187" t="s">
        <v>7788</v>
      </c>
      <c r="F321" s="188" t="s">
        <v>7789</v>
      </c>
      <c r="G321" s="189" t="s">
        <v>132</v>
      </c>
      <c r="H321" s="190">
        <v>87.001000000000005</v>
      </c>
      <c r="I321" s="191"/>
      <c r="J321" s="192">
        <f>ROUND(I321*H321,2)</f>
        <v>0</v>
      </c>
      <c r="K321" s="188" t="s">
        <v>536</v>
      </c>
      <c r="L321" s="43"/>
      <c r="M321" s="193" t="s">
        <v>19</v>
      </c>
      <c r="N321" s="194" t="s">
        <v>43</v>
      </c>
      <c r="O321" s="68"/>
      <c r="P321" s="195">
        <f>O321*H321</f>
        <v>0</v>
      </c>
      <c r="Q321" s="195">
        <v>0</v>
      </c>
      <c r="R321" s="195">
        <f>Q321*H321</f>
        <v>0</v>
      </c>
      <c r="S321" s="195">
        <v>0</v>
      </c>
      <c r="T321" s="196">
        <f>S321*H321</f>
        <v>0</v>
      </c>
      <c r="U321" s="38"/>
      <c r="V321" s="38"/>
      <c r="W321" s="38"/>
      <c r="X321" s="38"/>
      <c r="Y321" s="38"/>
      <c r="Z321" s="38"/>
      <c r="AA321" s="38"/>
      <c r="AB321" s="38"/>
      <c r="AC321" s="38"/>
      <c r="AD321" s="38"/>
      <c r="AE321" s="38"/>
      <c r="AR321" s="197" t="s">
        <v>537</v>
      </c>
      <c r="AT321" s="197" t="s">
        <v>533</v>
      </c>
      <c r="AU321" s="197" t="s">
        <v>85</v>
      </c>
      <c r="AY321" s="21" t="s">
        <v>525</v>
      </c>
      <c r="BE321" s="198">
        <f>IF(N321="základní",J321,0)</f>
        <v>0</v>
      </c>
      <c r="BF321" s="198">
        <f>IF(N321="snížená",J321,0)</f>
        <v>0</v>
      </c>
      <c r="BG321" s="198">
        <f>IF(N321="zákl. přenesená",J321,0)</f>
        <v>0</v>
      </c>
      <c r="BH321" s="198">
        <f>IF(N321="sníž. přenesená",J321,0)</f>
        <v>0</v>
      </c>
      <c r="BI321" s="198">
        <f>IF(N321="nulová",J321,0)</f>
        <v>0</v>
      </c>
      <c r="BJ321" s="21" t="s">
        <v>79</v>
      </c>
      <c r="BK321" s="198">
        <f>ROUND(I321*H321,2)</f>
        <v>0</v>
      </c>
      <c r="BL321" s="21" t="s">
        <v>537</v>
      </c>
      <c r="BM321" s="197" t="s">
        <v>7790</v>
      </c>
    </row>
    <row r="322" spans="1:65" s="2" customFormat="1" ht="11.25">
      <c r="A322" s="38"/>
      <c r="B322" s="39"/>
      <c r="C322" s="40"/>
      <c r="D322" s="199" t="s">
        <v>542</v>
      </c>
      <c r="E322" s="40"/>
      <c r="F322" s="200" t="s">
        <v>7791</v>
      </c>
      <c r="G322" s="40"/>
      <c r="H322" s="40"/>
      <c r="I322" s="201"/>
      <c r="J322" s="40"/>
      <c r="K322" s="40"/>
      <c r="L322" s="43"/>
      <c r="M322" s="202"/>
      <c r="N322" s="203"/>
      <c r="O322" s="68"/>
      <c r="P322" s="68"/>
      <c r="Q322" s="68"/>
      <c r="R322" s="68"/>
      <c r="S322" s="68"/>
      <c r="T322" s="69"/>
      <c r="U322" s="38"/>
      <c r="V322" s="38"/>
      <c r="W322" s="38"/>
      <c r="X322" s="38"/>
      <c r="Y322" s="38"/>
      <c r="Z322" s="38"/>
      <c r="AA322" s="38"/>
      <c r="AB322" s="38"/>
      <c r="AC322" s="38"/>
      <c r="AD322" s="38"/>
      <c r="AE322" s="38"/>
      <c r="AT322" s="21" t="s">
        <v>542</v>
      </c>
      <c r="AU322" s="21" t="s">
        <v>85</v>
      </c>
    </row>
    <row r="323" spans="1:65" s="13" customFormat="1" ht="11.25">
      <c r="B323" s="204"/>
      <c r="C323" s="205"/>
      <c r="D323" s="206" t="s">
        <v>546</v>
      </c>
      <c r="E323" s="207" t="s">
        <v>19</v>
      </c>
      <c r="F323" s="208" t="s">
        <v>7516</v>
      </c>
      <c r="G323" s="205"/>
      <c r="H323" s="209">
        <v>87.001000000000005</v>
      </c>
      <c r="I323" s="210"/>
      <c r="J323" s="205"/>
      <c r="K323" s="205"/>
      <c r="L323" s="211"/>
      <c r="M323" s="212"/>
      <c r="N323" s="213"/>
      <c r="O323" s="213"/>
      <c r="P323" s="213"/>
      <c r="Q323" s="213"/>
      <c r="R323" s="213"/>
      <c r="S323" s="213"/>
      <c r="T323" s="214"/>
      <c r="AT323" s="215" t="s">
        <v>546</v>
      </c>
      <c r="AU323" s="215" t="s">
        <v>85</v>
      </c>
      <c r="AV323" s="13" t="s">
        <v>85</v>
      </c>
      <c r="AW323" s="13" t="s">
        <v>33</v>
      </c>
      <c r="AX323" s="13" t="s">
        <v>79</v>
      </c>
      <c r="AY323" s="215" t="s">
        <v>525</v>
      </c>
    </row>
    <row r="324" spans="1:65" s="2" customFormat="1" ht="16.5" customHeight="1">
      <c r="A324" s="38"/>
      <c r="B324" s="39"/>
      <c r="C324" s="248" t="s">
        <v>1002</v>
      </c>
      <c r="D324" s="248" t="s">
        <v>369</v>
      </c>
      <c r="E324" s="249" t="s">
        <v>7792</v>
      </c>
      <c r="F324" s="250" t="s">
        <v>7793</v>
      </c>
      <c r="G324" s="251" t="s">
        <v>326</v>
      </c>
      <c r="H324" s="252">
        <v>14.054</v>
      </c>
      <c r="I324" s="253"/>
      <c r="J324" s="254">
        <f>ROUND(I324*H324,2)</f>
        <v>0</v>
      </c>
      <c r="K324" s="250" t="s">
        <v>536</v>
      </c>
      <c r="L324" s="255"/>
      <c r="M324" s="256" t="s">
        <v>19</v>
      </c>
      <c r="N324" s="257" t="s">
        <v>43</v>
      </c>
      <c r="O324" s="68"/>
      <c r="P324" s="195">
        <f>O324*H324</f>
        <v>0</v>
      </c>
      <c r="Q324" s="195">
        <v>1E-3</v>
      </c>
      <c r="R324" s="195">
        <f>Q324*H324</f>
        <v>1.4054000000000001E-2</v>
      </c>
      <c r="S324" s="195">
        <v>0</v>
      </c>
      <c r="T324" s="196">
        <f>S324*H324</f>
        <v>0</v>
      </c>
      <c r="U324" s="38"/>
      <c r="V324" s="38"/>
      <c r="W324" s="38"/>
      <c r="X324" s="38"/>
      <c r="Y324" s="38"/>
      <c r="Z324" s="38"/>
      <c r="AA324" s="38"/>
      <c r="AB324" s="38"/>
      <c r="AC324" s="38"/>
      <c r="AD324" s="38"/>
      <c r="AE324" s="38"/>
      <c r="AR324" s="197" t="s">
        <v>674</v>
      </c>
      <c r="AT324" s="197" t="s">
        <v>369</v>
      </c>
      <c r="AU324" s="197" t="s">
        <v>85</v>
      </c>
      <c r="AY324" s="21" t="s">
        <v>525</v>
      </c>
      <c r="BE324" s="198">
        <f>IF(N324="základní",J324,0)</f>
        <v>0</v>
      </c>
      <c r="BF324" s="198">
        <f>IF(N324="snížená",J324,0)</f>
        <v>0</v>
      </c>
      <c r="BG324" s="198">
        <f>IF(N324="zákl. přenesená",J324,0)</f>
        <v>0</v>
      </c>
      <c r="BH324" s="198">
        <f>IF(N324="sníž. přenesená",J324,0)</f>
        <v>0</v>
      </c>
      <c r="BI324" s="198">
        <f>IF(N324="nulová",J324,0)</f>
        <v>0</v>
      </c>
      <c r="BJ324" s="21" t="s">
        <v>79</v>
      </c>
      <c r="BK324" s="198">
        <f>ROUND(I324*H324,2)</f>
        <v>0</v>
      </c>
      <c r="BL324" s="21" t="s">
        <v>537</v>
      </c>
      <c r="BM324" s="197" t="s">
        <v>7794</v>
      </c>
    </row>
    <row r="325" spans="1:65" s="13" customFormat="1" ht="11.25">
      <c r="B325" s="204"/>
      <c r="C325" s="205"/>
      <c r="D325" s="206" t="s">
        <v>546</v>
      </c>
      <c r="E325" s="207" t="s">
        <v>19</v>
      </c>
      <c r="F325" s="208" t="s">
        <v>7795</v>
      </c>
      <c r="G325" s="205"/>
      <c r="H325" s="209">
        <v>702.68200000000002</v>
      </c>
      <c r="I325" s="210"/>
      <c r="J325" s="205"/>
      <c r="K325" s="205"/>
      <c r="L325" s="211"/>
      <c r="M325" s="212"/>
      <c r="N325" s="213"/>
      <c r="O325" s="213"/>
      <c r="P325" s="213"/>
      <c r="Q325" s="213"/>
      <c r="R325" s="213"/>
      <c r="S325" s="213"/>
      <c r="T325" s="214"/>
      <c r="AT325" s="215" t="s">
        <v>546</v>
      </c>
      <c r="AU325" s="215" t="s">
        <v>85</v>
      </c>
      <c r="AV325" s="13" t="s">
        <v>85</v>
      </c>
      <c r="AW325" s="13" t="s">
        <v>33</v>
      </c>
      <c r="AX325" s="13" t="s">
        <v>79</v>
      </c>
      <c r="AY325" s="215" t="s">
        <v>525</v>
      </c>
    </row>
    <row r="326" spans="1:65" s="13" customFormat="1" ht="11.25">
      <c r="B326" s="204"/>
      <c r="C326" s="205"/>
      <c r="D326" s="206" t="s">
        <v>546</v>
      </c>
      <c r="E326" s="205"/>
      <c r="F326" s="208" t="s">
        <v>7796</v>
      </c>
      <c r="G326" s="205"/>
      <c r="H326" s="209">
        <v>14.054</v>
      </c>
      <c r="I326" s="210"/>
      <c r="J326" s="205"/>
      <c r="K326" s="205"/>
      <c r="L326" s="211"/>
      <c r="M326" s="212"/>
      <c r="N326" s="213"/>
      <c r="O326" s="213"/>
      <c r="P326" s="213"/>
      <c r="Q326" s="213"/>
      <c r="R326" s="213"/>
      <c r="S326" s="213"/>
      <c r="T326" s="214"/>
      <c r="AT326" s="215" t="s">
        <v>546</v>
      </c>
      <c r="AU326" s="215" t="s">
        <v>85</v>
      </c>
      <c r="AV326" s="13" t="s">
        <v>85</v>
      </c>
      <c r="AW326" s="13" t="s">
        <v>4</v>
      </c>
      <c r="AX326" s="13" t="s">
        <v>79</v>
      </c>
      <c r="AY326" s="215" t="s">
        <v>525</v>
      </c>
    </row>
    <row r="327" spans="1:65" s="2" customFormat="1" ht="33" customHeight="1">
      <c r="A327" s="38"/>
      <c r="B327" s="39"/>
      <c r="C327" s="186" t="s">
        <v>1011</v>
      </c>
      <c r="D327" s="186" t="s">
        <v>533</v>
      </c>
      <c r="E327" s="187" t="s">
        <v>7797</v>
      </c>
      <c r="F327" s="188" t="s">
        <v>7798</v>
      </c>
      <c r="G327" s="189" t="s">
        <v>132</v>
      </c>
      <c r="H327" s="190">
        <v>1397.2940000000001</v>
      </c>
      <c r="I327" s="191"/>
      <c r="J327" s="192">
        <f>ROUND(I327*H327,2)</f>
        <v>0</v>
      </c>
      <c r="K327" s="188" t="s">
        <v>536</v>
      </c>
      <c r="L327" s="43"/>
      <c r="M327" s="193" t="s">
        <v>19</v>
      </c>
      <c r="N327" s="194" t="s">
        <v>43</v>
      </c>
      <c r="O327" s="68"/>
      <c r="P327" s="195">
        <f>O327*H327</f>
        <v>0</v>
      </c>
      <c r="Q327" s="195">
        <v>0</v>
      </c>
      <c r="R327" s="195">
        <f>Q327*H327</f>
        <v>0</v>
      </c>
      <c r="S327" s="195">
        <v>0</v>
      </c>
      <c r="T327" s="196">
        <f>S327*H327</f>
        <v>0</v>
      </c>
      <c r="U327" s="38"/>
      <c r="V327" s="38"/>
      <c r="W327" s="38"/>
      <c r="X327" s="38"/>
      <c r="Y327" s="38"/>
      <c r="Z327" s="38"/>
      <c r="AA327" s="38"/>
      <c r="AB327" s="38"/>
      <c r="AC327" s="38"/>
      <c r="AD327" s="38"/>
      <c r="AE327" s="38"/>
      <c r="AR327" s="197" t="s">
        <v>537</v>
      </c>
      <c r="AT327" s="197" t="s">
        <v>533</v>
      </c>
      <c r="AU327" s="197" t="s">
        <v>85</v>
      </c>
      <c r="AY327" s="21" t="s">
        <v>525</v>
      </c>
      <c r="BE327" s="198">
        <f>IF(N327="základní",J327,0)</f>
        <v>0</v>
      </c>
      <c r="BF327" s="198">
        <f>IF(N327="snížená",J327,0)</f>
        <v>0</v>
      </c>
      <c r="BG327" s="198">
        <f>IF(N327="zákl. přenesená",J327,0)</f>
        <v>0</v>
      </c>
      <c r="BH327" s="198">
        <f>IF(N327="sníž. přenesená",J327,0)</f>
        <v>0</v>
      </c>
      <c r="BI327" s="198">
        <f>IF(N327="nulová",J327,0)</f>
        <v>0</v>
      </c>
      <c r="BJ327" s="21" t="s">
        <v>79</v>
      </c>
      <c r="BK327" s="198">
        <f>ROUND(I327*H327,2)</f>
        <v>0</v>
      </c>
      <c r="BL327" s="21" t="s">
        <v>537</v>
      </c>
      <c r="BM327" s="197" t="s">
        <v>7799</v>
      </c>
    </row>
    <row r="328" spans="1:65" s="2" customFormat="1" ht="11.25">
      <c r="A328" s="38"/>
      <c r="B328" s="39"/>
      <c r="C328" s="40"/>
      <c r="D328" s="199" t="s">
        <v>542</v>
      </c>
      <c r="E328" s="40"/>
      <c r="F328" s="200" t="s">
        <v>7800</v>
      </c>
      <c r="G328" s="40"/>
      <c r="H328" s="40"/>
      <c r="I328" s="201"/>
      <c r="J328" s="40"/>
      <c r="K328" s="40"/>
      <c r="L328" s="43"/>
      <c r="M328" s="202"/>
      <c r="N328" s="203"/>
      <c r="O328" s="68"/>
      <c r="P328" s="68"/>
      <c r="Q328" s="68"/>
      <c r="R328" s="68"/>
      <c r="S328" s="68"/>
      <c r="T328" s="69"/>
      <c r="U328" s="38"/>
      <c r="V328" s="38"/>
      <c r="W328" s="38"/>
      <c r="X328" s="38"/>
      <c r="Y328" s="38"/>
      <c r="Z328" s="38"/>
      <c r="AA328" s="38"/>
      <c r="AB328" s="38"/>
      <c r="AC328" s="38"/>
      <c r="AD328" s="38"/>
      <c r="AE328" s="38"/>
      <c r="AT328" s="21" t="s">
        <v>542</v>
      </c>
      <c r="AU328" s="21" t="s">
        <v>85</v>
      </c>
    </row>
    <row r="329" spans="1:65" s="13" customFormat="1" ht="11.25">
      <c r="B329" s="204"/>
      <c r="C329" s="205"/>
      <c r="D329" s="206" t="s">
        <v>546</v>
      </c>
      <c r="E329" s="207" t="s">
        <v>19</v>
      </c>
      <c r="F329" s="208" t="s">
        <v>7801</v>
      </c>
      <c r="G329" s="205"/>
      <c r="H329" s="209">
        <v>1397.2940000000001</v>
      </c>
      <c r="I329" s="210"/>
      <c r="J329" s="205"/>
      <c r="K329" s="205"/>
      <c r="L329" s="211"/>
      <c r="M329" s="212"/>
      <c r="N329" s="213"/>
      <c r="O329" s="213"/>
      <c r="P329" s="213"/>
      <c r="Q329" s="213"/>
      <c r="R329" s="213"/>
      <c r="S329" s="213"/>
      <c r="T329" s="214"/>
      <c r="AT329" s="215" t="s">
        <v>546</v>
      </c>
      <c r="AU329" s="215" t="s">
        <v>85</v>
      </c>
      <c r="AV329" s="13" t="s">
        <v>85</v>
      </c>
      <c r="AW329" s="13" t="s">
        <v>33</v>
      </c>
      <c r="AX329" s="13" t="s">
        <v>79</v>
      </c>
      <c r="AY329" s="215" t="s">
        <v>525</v>
      </c>
    </row>
    <row r="330" spans="1:65" s="2" customFormat="1" ht="49.15" customHeight="1">
      <c r="A330" s="38"/>
      <c r="B330" s="39"/>
      <c r="C330" s="186" t="s">
        <v>1016</v>
      </c>
      <c r="D330" s="186" t="s">
        <v>533</v>
      </c>
      <c r="E330" s="187" t="s">
        <v>7802</v>
      </c>
      <c r="F330" s="188" t="s">
        <v>7803</v>
      </c>
      <c r="G330" s="189" t="s">
        <v>132</v>
      </c>
      <c r="H330" s="190">
        <v>87.001000000000005</v>
      </c>
      <c r="I330" s="191"/>
      <c r="J330" s="192">
        <f>ROUND(I330*H330,2)</f>
        <v>0</v>
      </c>
      <c r="K330" s="188" t="s">
        <v>536</v>
      </c>
      <c r="L330" s="43"/>
      <c r="M330" s="193" t="s">
        <v>19</v>
      </c>
      <c r="N330" s="194" t="s">
        <v>43</v>
      </c>
      <c r="O330" s="68"/>
      <c r="P330" s="195">
        <f>O330*H330</f>
        <v>0</v>
      </c>
      <c r="Q330" s="195">
        <v>0</v>
      </c>
      <c r="R330" s="195">
        <f>Q330*H330</f>
        <v>0</v>
      </c>
      <c r="S330" s="195">
        <v>0</v>
      </c>
      <c r="T330" s="196">
        <f>S330*H330</f>
        <v>0</v>
      </c>
      <c r="U330" s="38"/>
      <c r="V330" s="38"/>
      <c r="W330" s="38"/>
      <c r="X330" s="38"/>
      <c r="Y330" s="38"/>
      <c r="Z330" s="38"/>
      <c r="AA330" s="38"/>
      <c r="AB330" s="38"/>
      <c r="AC330" s="38"/>
      <c r="AD330" s="38"/>
      <c r="AE330" s="38"/>
      <c r="AR330" s="197" t="s">
        <v>537</v>
      </c>
      <c r="AT330" s="197" t="s">
        <v>533</v>
      </c>
      <c r="AU330" s="197" t="s">
        <v>85</v>
      </c>
      <c r="AY330" s="21" t="s">
        <v>525</v>
      </c>
      <c r="BE330" s="198">
        <f>IF(N330="základní",J330,0)</f>
        <v>0</v>
      </c>
      <c r="BF330" s="198">
        <f>IF(N330="snížená",J330,0)</f>
        <v>0</v>
      </c>
      <c r="BG330" s="198">
        <f>IF(N330="zákl. přenesená",J330,0)</f>
        <v>0</v>
      </c>
      <c r="BH330" s="198">
        <f>IF(N330="sníž. přenesená",J330,0)</f>
        <v>0</v>
      </c>
      <c r="BI330" s="198">
        <f>IF(N330="nulová",J330,0)</f>
        <v>0</v>
      </c>
      <c r="BJ330" s="21" t="s">
        <v>79</v>
      </c>
      <c r="BK330" s="198">
        <f>ROUND(I330*H330,2)</f>
        <v>0</v>
      </c>
      <c r="BL330" s="21" t="s">
        <v>537</v>
      </c>
      <c r="BM330" s="197" t="s">
        <v>7804</v>
      </c>
    </row>
    <row r="331" spans="1:65" s="2" customFormat="1" ht="11.25">
      <c r="A331" s="38"/>
      <c r="B331" s="39"/>
      <c r="C331" s="40"/>
      <c r="D331" s="199" t="s">
        <v>542</v>
      </c>
      <c r="E331" s="40"/>
      <c r="F331" s="200" t="s">
        <v>7805</v>
      </c>
      <c r="G331" s="40"/>
      <c r="H331" s="40"/>
      <c r="I331" s="201"/>
      <c r="J331" s="40"/>
      <c r="K331" s="40"/>
      <c r="L331" s="43"/>
      <c r="M331" s="202"/>
      <c r="N331" s="203"/>
      <c r="O331" s="68"/>
      <c r="P331" s="68"/>
      <c r="Q331" s="68"/>
      <c r="R331" s="68"/>
      <c r="S331" s="68"/>
      <c r="T331" s="69"/>
      <c r="U331" s="38"/>
      <c r="V331" s="38"/>
      <c r="W331" s="38"/>
      <c r="X331" s="38"/>
      <c r="Y331" s="38"/>
      <c r="Z331" s="38"/>
      <c r="AA331" s="38"/>
      <c r="AB331" s="38"/>
      <c r="AC331" s="38"/>
      <c r="AD331" s="38"/>
      <c r="AE331" s="38"/>
      <c r="AT331" s="21" t="s">
        <v>542</v>
      </c>
      <c r="AU331" s="21" t="s">
        <v>85</v>
      </c>
    </row>
    <row r="332" spans="1:65" s="13" customFormat="1" ht="11.25">
      <c r="B332" s="204"/>
      <c r="C332" s="205"/>
      <c r="D332" s="206" t="s">
        <v>546</v>
      </c>
      <c r="E332" s="207" t="s">
        <v>19</v>
      </c>
      <c r="F332" s="208" t="s">
        <v>7516</v>
      </c>
      <c r="G332" s="205"/>
      <c r="H332" s="209">
        <v>87.001000000000005</v>
      </c>
      <c r="I332" s="210"/>
      <c r="J332" s="205"/>
      <c r="K332" s="205"/>
      <c r="L332" s="211"/>
      <c r="M332" s="212"/>
      <c r="N332" s="213"/>
      <c r="O332" s="213"/>
      <c r="P332" s="213"/>
      <c r="Q332" s="213"/>
      <c r="R332" s="213"/>
      <c r="S332" s="213"/>
      <c r="T332" s="214"/>
      <c r="AT332" s="215" t="s">
        <v>546</v>
      </c>
      <c r="AU332" s="215" t="s">
        <v>85</v>
      </c>
      <c r="AV332" s="13" t="s">
        <v>85</v>
      </c>
      <c r="AW332" s="13" t="s">
        <v>33</v>
      </c>
      <c r="AX332" s="13" t="s">
        <v>79</v>
      </c>
      <c r="AY332" s="215" t="s">
        <v>525</v>
      </c>
    </row>
    <row r="333" spans="1:65" s="2" customFormat="1" ht="37.9" customHeight="1">
      <c r="A333" s="38"/>
      <c r="B333" s="39"/>
      <c r="C333" s="186" t="s">
        <v>1023</v>
      </c>
      <c r="D333" s="186" t="s">
        <v>533</v>
      </c>
      <c r="E333" s="187" t="s">
        <v>7806</v>
      </c>
      <c r="F333" s="188" t="s">
        <v>7807</v>
      </c>
      <c r="G333" s="189" t="s">
        <v>132</v>
      </c>
      <c r="H333" s="190">
        <v>87.001000000000005</v>
      </c>
      <c r="I333" s="191"/>
      <c r="J333" s="192">
        <f>ROUND(I333*H333,2)</f>
        <v>0</v>
      </c>
      <c r="K333" s="188" t="s">
        <v>536</v>
      </c>
      <c r="L333" s="43"/>
      <c r="M333" s="193" t="s">
        <v>19</v>
      </c>
      <c r="N333" s="194" t="s">
        <v>43</v>
      </c>
      <c r="O333" s="68"/>
      <c r="P333" s="195">
        <f>O333*H333</f>
        <v>0</v>
      </c>
      <c r="Q333" s="195">
        <v>0</v>
      </c>
      <c r="R333" s="195">
        <f>Q333*H333</f>
        <v>0</v>
      </c>
      <c r="S333" s="195">
        <v>0</v>
      </c>
      <c r="T333" s="196">
        <f>S333*H333</f>
        <v>0</v>
      </c>
      <c r="U333" s="38"/>
      <c r="V333" s="38"/>
      <c r="W333" s="38"/>
      <c r="X333" s="38"/>
      <c r="Y333" s="38"/>
      <c r="Z333" s="38"/>
      <c r="AA333" s="38"/>
      <c r="AB333" s="38"/>
      <c r="AC333" s="38"/>
      <c r="AD333" s="38"/>
      <c r="AE333" s="38"/>
      <c r="AR333" s="197" t="s">
        <v>537</v>
      </c>
      <c r="AT333" s="197" t="s">
        <v>533</v>
      </c>
      <c r="AU333" s="197" t="s">
        <v>85</v>
      </c>
      <c r="AY333" s="21" t="s">
        <v>525</v>
      </c>
      <c r="BE333" s="198">
        <f>IF(N333="základní",J333,0)</f>
        <v>0</v>
      </c>
      <c r="BF333" s="198">
        <f>IF(N333="snížená",J333,0)</f>
        <v>0</v>
      </c>
      <c r="BG333" s="198">
        <f>IF(N333="zákl. přenesená",J333,0)</f>
        <v>0</v>
      </c>
      <c r="BH333" s="198">
        <f>IF(N333="sníž. přenesená",J333,0)</f>
        <v>0</v>
      </c>
      <c r="BI333" s="198">
        <f>IF(N333="nulová",J333,0)</f>
        <v>0</v>
      </c>
      <c r="BJ333" s="21" t="s">
        <v>79</v>
      </c>
      <c r="BK333" s="198">
        <f>ROUND(I333*H333,2)</f>
        <v>0</v>
      </c>
      <c r="BL333" s="21" t="s">
        <v>537</v>
      </c>
      <c r="BM333" s="197" t="s">
        <v>7808</v>
      </c>
    </row>
    <row r="334" spans="1:65" s="2" customFormat="1" ht="11.25">
      <c r="A334" s="38"/>
      <c r="B334" s="39"/>
      <c r="C334" s="40"/>
      <c r="D334" s="199" t="s">
        <v>542</v>
      </c>
      <c r="E334" s="40"/>
      <c r="F334" s="200" t="s">
        <v>7809</v>
      </c>
      <c r="G334" s="40"/>
      <c r="H334" s="40"/>
      <c r="I334" s="201"/>
      <c r="J334" s="40"/>
      <c r="K334" s="40"/>
      <c r="L334" s="43"/>
      <c r="M334" s="202"/>
      <c r="N334" s="203"/>
      <c r="O334" s="68"/>
      <c r="P334" s="68"/>
      <c r="Q334" s="68"/>
      <c r="R334" s="68"/>
      <c r="S334" s="68"/>
      <c r="T334" s="69"/>
      <c r="U334" s="38"/>
      <c r="V334" s="38"/>
      <c r="W334" s="38"/>
      <c r="X334" s="38"/>
      <c r="Y334" s="38"/>
      <c r="Z334" s="38"/>
      <c r="AA334" s="38"/>
      <c r="AB334" s="38"/>
      <c r="AC334" s="38"/>
      <c r="AD334" s="38"/>
      <c r="AE334" s="38"/>
      <c r="AT334" s="21" t="s">
        <v>542</v>
      </c>
      <c r="AU334" s="21" t="s">
        <v>85</v>
      </c>
    </row>
    <row r="335" spans="1:65" s="15" customFormat="1" ht="11.25">
      <c r="B335" s="227"/>
      <c r="C335" s="228"/>
      <c r="D335" s="206" t="s">
        <v>546</v>
      </c>
      <c r="E335" s="229" t="s">
        <v>19</v>
      </c>
      <c r="F335" s="230" t="s">
        <v>7810</v>
      </c>
      <c r="G335" s="228"/>
      <c r="H335" s="229" t="s">
        <v>19</v>
      </c>
      <c r="I335" s="231"/>
      <c r="J335" s="228"/>
      <c r="K335" s="228"/>
      <c r="L335" s="232"/>
      <c r="M335" s="233"/>
      <c r="N335" s="234"/>
      <c r="O335" s="234"/>
      <c r="P335" s="234"/>
      <c r="Q335" s="234"/>
      <c r="R335" s="234"/>
      <c r="S335" s="234"/>
      <c r="T335" s="235"/>
      <c r="AT335" s="236" t="s">
        <v>546</v>
      </c>
      <c r="AU335" s="236" t="s">
        <v>85</v>
      </c>
      <c r="AV335" s="15" t="s">
        <v>79</v>
      </c>
      <c r="AW335" s="15" t="s">
        <v>33</v>
      </c>
      <c r="AX335" s="15" t="s">
        <v>72</v>
      </c>
      <c r="AY335" s="236" t="s">
        <v>525</v>
      </c>
    </row>
    <row r="336" spans="1:65" s="13" customFormat="1" ht="11.25">
      <c r="B336" s="204"/>
      <c r="C336" s="205"/>
      <c r="D336" s="206" t="s">
        <v>546</v>
      </c>
      <c r="E336" s="207" t="s">
        <v>19</v>
      </c>
      <c r="F336" s="208" t="s">
        <v>7811</v>
      </c>
      <c r="G336" s="205"/>
      <c r="H336" s="209">
        <v>21.67</v>
      </c>
      <c r="I336" s="210"/>
      <c r="J336" s="205"/>
      <c r="K336" s="205"/>
      <c r="L336" s="211"/>
      <c r="M336" s="212"/>
      <c r="N336" s="213"/>
      <c r="O336" s="213"/>
      <c r="P336" s="213"/>
      <c r="Q336" s="213"/>
      <c r="R336" s="213"/>
      <c r="S336" s="213"/>
      <c r="T336" s="214"/>
      <c r="AT336" s="215" t="s">
        <v>546</v>
      </c>
      <c r="AU336" s="215" t="s">
        <v>85</v>
      </c>
      <c r="AV336" s="13" t="s">
        <v>85</v>
      </c>
      <c r="AW336" s="13" t="s">
        <v>33</v>
      </c>
      <c r="AX336" s="13" t="s">
        <v>72</v>
      </c>
      <c r="AY336" s="215" t="s">
        <v>525</v>
      </c>
    </row>
    <row r="337" spans="1:65" s="15" customFormat="1" ht="11.25">
      <c r="B337" s="227"/>
      <c r="C337" s="228"/>
      <c r="D337" s="206" t="s">
        <v>546</v>
      </c>
      <c r="E337" s="229" t="s">
        <v>19</v>
      </c>
      <c r="F337" s="230" t="s">
        <v>7812</v>
      </c>
      <c r="G337" s="228"/>
      <c r="H337" s="229" t="s">
        <v>19</v>
      </c>
      <c r="I337" s="231"/>
      <c r="J337" s="228"/>
      <c r="K337" s="228"/>
      <c r="L337" s="232"/>
      <c r="M337" s="233"/>
      <c r="N337" s="234"/>
      <c r="O337" s="234"/>
      <c r="P337" s="234"/>
      <c r="Q337" s="234"/>
      <c r="R337" s="234"/>
      <c r="S337" s="234"/>
      <c r="T337" s="235"/>
      <c r="AT337" s="236" t="s">
        <v>546</v>
      </c>
      <c r="AU337" s="236" t="s">
        <v>85</v>
      </c>
      <c r="AV337" s="15" t="s">
        <v>79</v>
      </c>
      <c r="AW337" s="15" t="s">
        <v>33</v>
      </c>
      <c r="AX337" s="15" t="s">
        <v>72</v>
      </c>
      <c r="AY337" s="236" t="s">
        <v>525</v>
      </c>
    </row>
    <row r="338" spans="1:65" s="13" customFormat="1" ht="11.25">
      <c r="B338" s="204"/>
      <c r="C338" s="205"/>
      <c r="D338" s="206" t="s">
        <v>546</v>
      </c>
      <c r="E338" s="207" t="s">
        <v>19</v>
      </c>
      <c r="F338" s="208" t="s">
        <v>7813</v>
      </c>
      <c r="G338" s="205"/>
      <c r="H338" s="209">
        <v>65.331000000000003</v>
      </c>
      <c r="I338" s="210"/>
      <c r="J338" s="205"/>
      <c r="K338" s="205"/>
      <c r="L338" s="211"/>
      <c r="M338" s="212"/>
      <c r="N338" s="213"/>
      <c r="O338" s="213"/>
      <c r="P338" s="213"/>
      <c r="Q338" s="213"/>
      <c r="R338" s="213"/>
      <c r="S338" s="213"/>
      <c r="T338" s="214"/>
      <c r="AT338" s="215" t="s">
        <v>546</v>
      </c>
      <c r="AU338" s="215" t="s">
        <v>85</v>
      </c>
      <c r="AV338" s="13" t="s">
        <v>85</v>
      </c>
      <c r="AW338" s="13" t="s">
        <v>33</v>
      </c>
      <c r="AX338" s="13" t="s">
        <v>72</v>
      </c>
      <c r="AY338" s="215" t="s">
        <v>525</v>
      </c>
    </row>
    <row r="339" spans="1:65" s="16" customFormat="1" ht="11.25">
      <c r="B339" s="237"/>
      <c r="C339" s="238"/>
      <c r="D339" s="206" t="s">
        <v>546</v>
      </c>
      <c r="E339" s="239" t="s">
        <v>7516</v>
      </c>
      <c r="F339" s="240" t="s">
        <v>590</v>
      </c>
      <c r="G339" s="238"/>
      <c r="H339" s="241">
        <v>87.001000000000005</v>
      </c>
      <c r="I339" s="242"/>
      <c r="J339" s="238"/>
      <c r="K339" s="238"/>
      <c r="L339" s="243"/>
      <c r="M339" s="244"/>
      <c r="N339" s="245"/>
      <c r="O339" s="245"/>
      <c r="P339" s="245"/>
      <c r="Q339" s="245"/>
      <c r="R339" s="245"/>
      <c r="S339" s="245"/>
      <c r="T339" s="246"/>
      <c r="AT339" s="247" t="s">
        <v>546</v>
      </c>
      <c r="AU339" s="247" t="s">
        <v>85</v>
      </c>
      <c r="AV339" s="16" t="s">
        <v>573</v>
      </c>
      <c r="AW339" s="16" t="s">
        <v>33</v>
      </c>
      <c r="AX339" s="16" t="s">
        <v>72</v>
      </c>
      <c r="AY339" s="247" t="s">
        <v>525</v>
      </c>
    </row>
    <row r="340" spans="1:65" s="14" customFormat="1" ht="11.25">
      <c r="B340" s="216"/>
      <c r="C340" s="217"/>
      <c r="D340" s="206" t="s">
        <v>546</v>
      </c>
      <c r="E340" s="218" t="s">
        <v>19</v>
      </c>
      <c r="F340" s="219" t="s">
        <v>552</v>
      </c>
      <c r="G340" s="217"/>
      <c r="H340" s="220">
        <v>87.001000000000005</v>
      </c>
      <c r="I340" s="221"/>
      <c r="J340" s="217"/>
      <c r="K340" s="217"/>
      <c r="L340" s="222"/>
      <c r="M340" s="223"/>
      <c r="N340" s="224"/>
      <c r="O340" s="224"/>
      <c r="P340" s="224"/>
      <c r="Q340" s="224"/>
      <c r="R340" s="224"/>
      <c r="S340" s="224"/>
      <c r="T340" s="225"/>
      <c r="AT340" s="226" t="s">
        <v>546</v>
      </c>
      <c r="AU340" s="226" t="s">
        <v>85</v>
      </c>
      <c r="AV340" s="14" t="s">
        <v>537</v>
      </c>
      <c r="AW340" s="14" t="s">
        <v>33</v>
      </c>
      <c r="AX340" s="14" t="s">
        <v>79</v>
      </c>
      <c r="AY340" s="226" t="s">
        <v>525</v>
      </c>
    </row>
    <row r="341" spans="1:65" s="2" customFormat="1" ht="44.25" customHeight="1">
      <c r="A341" s="38"/>
      <c r="B341" s="39"/>
      <c r="C341" s="186" t="s">
        <v>1029</v>
      </c>
      <c r="D341" s="186" t="s">
        <v>533</v>
      </c>
      <c r="E341" s="187" t="s">
        <v>7814</v>
      </c>
      <c r="F341" s="188" t="s">
        <v>7815</v>
      </c>
      <c r="G341" s="189" t="s">
        <v>651</v>
      </c>
      <c r="H341" s="190">
        <v>4</v>
      </c>
      <c r="I341" s="191"/>
      <c r="J341" s="192">
        <f>ROUND(I341*H341,2)</f>
        <v>0</v>
      </c>
      <c r="K341" s="188" t="s">
        <v>536</v>
      </c>
      <c r="L341" s="43"/>
      <c r="M341" s="193" t="s">
        <v>19</v>
      </c>
      <c r="N341" s="194" t="s">
        <v>43</v>
      </c>
      <c r="O341" s="68"/>
      <c r="P341" s="195">
        <f>O341*H341</f>
        <v>0</v>
      </c>
      <c r="Q341" s="195">
        <v>0</v>
      </c>
      <c r="R341" s="195">
        <f>Q341*H341</f>
        <v>0</v>
      </c>
      <c r="S341" s="195">
        <v>0</v>
      </c>
      <c r="T341" s="196">
        <f>S341*H341</f>
        <v>0</v>
      </c>
      <c r="U341" s="38"/>
      <c r="V341" s="38"/>
      <c r="W341" s="38"/>
      <c r="X341" s="38"/>
      <c r="Y341" s="38"/>
      <c r="Z341" s="38"/>
      <c r="AA341" s="38"/>
      <c r="AB341" s="38"/>
      <c r="AC341" s="38"/>
      <c r="AD341" s="38"/>
      <c r="AE341" s="38"/>
      <c r="AR341" s="197" t="s">
        <v>537</v>
      </c>
      <c r="AT341" s="197" t="s">
        <v>533</v>
      </c>
      <c r="AU341" s="197" t="s">
        <v>85</v>
      </c>
      <c r="AY341" s="21" t="s">
        <v>525</v>
      </c>
      <c r="BE341" s="198">
        <f>IF(N341="základní",J341,0)</f>
        <v>0</v>
      </c>
      <c r="BF341" s="198">
        <f>IF(N341="snížená",J341,0)</f>
        <v>0</v>
      </c>
      <c r="BG341" s="198">
        <f>IF(N341="zákl. přenesená",J341,0)</f>
        <v>0</v>
      </c>
      <c r="BH341" s="198">
        <f>IF(N341="sníž. přenesená",J341,0)</f>
        <v>0</v>
      </c>
      <c r="BI341" s="198">
        <f>IF(N341="nulová",J341,0)</f>
        <v>0</v>
      </c>
      <c r="BJ341" s="21" t="s">
        <v>79</v>
      </c>
      <c r="BK341" s="198">
        <f>ROUND(I341*H341,2)</f>
        <v>0</v>
      </c>
      <c r="BL341" s="21" t="s">
        <v>537</v>
      </c>
      <c r="BM341" s="197" t="s">
        <v>7816</v>
      </c>
    </row>
    <row r="342" spans="1:65" s="2" customFormat="1" ht="11.25">
      <c r="A342" s="38"/>
      <c r="B342" s="39"/>
      <c r="C342" s="40"/>
      <c r="D342" s="199" t="s">
        <v>542</v>
      </c>
      <c r="E342" s="40"/>
      <c r="F342" s="200" t="s">
        <v>7817</v>
      </c>
      <c r="G342" s="40"/>
      <c r="H342" s="40"/>
      <c r="I342" s="201"/>
      <c r="J342" s="40"/>
      <c r="K342" s="40"/>
      <c r="L342" s="43"/>
      <c r="M342" s="202"/>
      <c r="N342" s="203"/>
      <c r="O342" s="68"/>
      <c r="P342" s="68"/>
      <c r="Q342" s="68"/>
      <c r="R342" s="68"/>
      <c r="S342" s="68"/>
      <c r="T342" s="69"/>
      <c r="U342" s="38"/>
      <c r="V342" s="38"/>
      <c r="W342" s="38"/>
      <c r="X342" s="38"/>
      <c r="Y342" s="38"/>
      <c r="Z342" s="38"/>
      <c r="AA342" s="38"/>
      <c r="AB342" s="38"/>
      <c r="AC342" s="38"/>
      <c r="AD342" s="38"/>
      <c r="AE342" s="38"/>
      <c r="AT342" s="21" t="s">
        <v>542</v>
      </c>
      <c r="AU342" s="21" t="s">
        <v>85</v>
      </c>
    </row>
    <row r="343" spans="1:65" s="13" customFormat="1" ht="11.25">
      <c r="B343" s="204"/>
      <c r="C343" s="205"/>
      <c r="D343" s="206" t="s">
        <v>546</v>
      </c>
      <c r="E343" s="207" t="s">
        <v>19</v>
      </c>
      <c r="F343" s="208" t="s">
        <v>7545</v>
      </c>
      <c r="G343" s="205"/>
      <c r="H343" s="209">
        <v>4</v>
      </c>
      <c r="I343" s="210"/>
      <c r="J343" s="205"/>
      <c r="K343" s="205"/>
      <c r="L343" s="211"/>
      <c r="M343" s="212"/>
      <c r="N343" s="213"/>
      <c r="O343" s="213"/>
      <c r="P343" s="213"/>
      <c r="Q343" s="213"/>
      <c r="R343" s="213"/>
      <c r="S343" s="213"/>
      <c r="T343" s="214"/>
      <c r="AT343" s="215" t="s">
        <v>546</v>
      </c>
      <c r="AU343" s="215" t="s">
        <v>85</v>
      </c>
      <c r="AV343" s="13" t="s">
        <v>85</v>
      </c>
      <c r="AW343" s="13" t="s">
        <v>33</v>
      </c>
      <c r="AX343" s="13" t="s">
        <v>79</v>
      </c>
      <c r="AY343" s="215" t="s">
        <v>525</v>
      </c>
    </row>
    <row r="344" spans="1:65" s="2" customFormat="1" ht="16.5" customHeight="1">
      <c r="A344" s="38"/>
      <c r="B344" s="39"/>
      <c r="C344" s="248" t="s">
        <v>1039</v>
      </c>
      <c r="D344" s="248" t="s">
        <v>369</v>
      </c>
      <c r="E344" s="249" t="s">
        <v>7818</v>
      </c>
      <c r="F344" s="250" t="s">
        <v>7819</v>
      </c>
      <c r="G344" s="251" t="s">
        <v>158</v>
      </c>
      <c r="H344" s="252">
        <v>0.32</v>
      </c>
      <c r="I344" s="253"/>
      <c r="J344" s="254">
        <f>ROUND(I344*H344,2)</f>
        <v>0</v>
      </c>
      <c r="K344" s="250" t="s">
        <v>536</v>
      </c>
      <c r="L344" s="255"/>
      <c r="M344" s="256" t="s">
        <v>19</v>
      </c>
      <c r="N344" s="257" t="s">
        <v>43</v>
      </c>
      <c r="O344" s="68"/>
      <c r="P344" s="195">
        <f>O344*H344</f>
        <v>0</v>
      </c>
      <c r="Q344" s="195">
        <v>0.22</v>
      </c>
      <c r="R344" s="195">
        <f>Q344*H344</f>
        <v>7.0400000000000004E-2</v>
      </c>
      <c r="S344" s="195">
        <v>0</v>
      </c>
      <c r="T344" s="196">
        <f>S344*H344</f>
        <v>0</v>
      </c>
      <c r="U344" s="38"/>
      <c r="V344" s="38"/>
      <c r="W344" s="38"/>
      <c r="X344" s="38"/>
      <c r="Y344" s="38"/>
      <c r="Z344" s="38"/>
      <c r="AA344" s="38"/>
      <c r="AB344" s="38"/>
      <c r="AC344" s="38"/>
      <c r="AD344" s="38"/>
      <c r="AE344" s="38"/>
      <c r="AR344" s="197" t="s">
        <v>674</v>
      </c>
      <c r="AT344" s="197" t="s">
        <v>369</v>
      </c>
      <c r="AU344" s="197" t="s">
        <v>85</v>
      </c>
      <c r="AY344" s="21" t="s">
        <v>525</v>
      </c>
      <c r="BE344" s="198">
        <f>IF(N344="základní",J344,0)</f>
        <v>0</v>
      </c>
      <c r="BF344" s="198">
        <f>IF(N344="snížená",J344,0)</f>
        <v>0</v>
      </c>
      <c r="BG344" s="198">
        <f>IF(N344="zákl. přenesená",J344,0)</f>
        <v>0</v>
      </c>
      <c r="BH344" s="198">
        <f>IF(N344="sníž. přenesená",J344,0)</f>
        <v>0</v>
      </c>
      <c r="BI344" s="198">
        <f>IF(N344="nulová",J344,0)</f>
        <v>0</v>
      </c>
      <c r="BJ344" s="21" t="s">
        <v>79</v>
      </c>
      <c r="BK344" s="198">
        <f>ROUND(I344*H344,2)</f>
        <v>0</v>
      </c>
      <c r="BL344" s="21" t="s">
        <v>537</v>
      </c>
      <c r="BM344" s="197" t="s">
        <v>7820</v>
      </c>
    </row>
    <row r="345" spans="1:65" s="13" customFormat="1" ht="11.25">
      <c r="B345" s="204"/>
      <c r="C345" s="205"/>
      <c r="D345" s="206" t="s">
        <v>546</v>
      </c>
      <c r="E345" s="207" t="s">
        <v>19</v>
      </c>
      <c r="F345" s="208" t="s">
        <v>7545</v>
      </c>
      <c r="G345" s="205"/>
      <c r="H345" s="209">
        <v>4</v>
      </c>
      <c r="I345" s="210"/>
      <c r="J345" s="205"/>
      <c r="K345" s="205"/>
      <c r="L345" s="211"/>
      <c r="M345" s="212"/>
      <c r="N345" s="213"/>
      <c r="O345" s="213"/>
      <c r="P345" s="213"/>
      <c r="Q345" s="213"/>
      <c r="R345" s="213"/>
      <c r="S345" s="213"/>
      <c r="T345" s="214"/>
      <c r="AT345" s="215" t="s">
        <v>546</v>
      </c>
      <c r="AU345" s="215" t="s">
        <v>85</v>
      </c>
      <c r="AV345" s="13" t="s">
        <v>85</v>
      </c>
      <c r="AW345" s="13" t="s">
        <v>33</v>
      </c>
      <c r="AX345" s="13" t="s">
        <v>79</v>
      </c>
      <c r="AY345" s="215" t="s">
        <v>525</v>
      </c>
    </row>
    <row r="346" spans="1:65" s="13" customFormat="1" ht="11.25">
      <c r="B346" s="204"/>
      <c r="C346" s="205"/>
      <c r="D346" s="206" t="s">
        <v>546</v>
      </c>
      <c r="E346" s="205"/>
      <c r="F346" s="208" t="s">
        <v>7821</v>
      </c>
      <c r="G346" s="205"/>
      <c r="H346" s="209">
        <v>0.32</v>
      </c>
      <c r="I346" s="210"/>
      <c r="J346" s="205"/>
      <c r="K346" s="205"/>
      <c r="L346" s="211"/>
      <c r="M346" s="212"/>
      <c r="N346" s="213"/>
      <c r="O346" s="213"/>
      <c r="P346" s="213"/>
      <c r="Q346" s="213"/>
      <c r="R346" s="213"/>
      <c r="S346" s="213"/>
      <c r="T346" s="214"/>
      <c r="AT346" s="215" t="s">
        <v>546</v>
      </c>
      <c r="AU346" s="215" t="s">
        <v>85</v>
      </c>
      <c r="AV346" s="13" t="s">
        <v>85</v>
      </c>
      <c r="AW346" s="13" t="s">
        <v>4</v>
      </c>
      <c r="AX346" s="13" t="s">
        <v>79</v>
      </c>
      <c r="AY346" s="215" t="s">
        <v>525</v>
      </c>
    </row>
    <row r="347" spans="1:65" s="2" customFormat="1" ht="37.9" customHeight="1">
      <c r="A347" s="38"/>
      <c r="B347" s="39"/>
      <c r="C347" s="186" t="s">
        <v>1047</v>
      </c>
      <c r="D347" s="186" t="s">
        <v>533</v>
      </c>
      <c r="E347" s="187" t="s">
        <v>7822</v>
      </c>
      <c r="F347" s="188" t="s">
        <v>7823</v>
      </c>
      <c r="G347" s="189" t="s">
        <v>651</v>
      </c>
      <c r="H347" s="190">
        <v>4</v>
      </c>
      <c r="I347" s="191"/>
      <c r="J347" s="192">
        <f>ROUND(I347*H347,2)</f>
        <v>0</v>
      </c>
      <c r="K347" s="188" t="s">
        <v>536</v>
      </c>
      <c r="L347" s="43"/>
      <c r="M347" s="193" t="s">
        <v>19</v>
      </c>
      <c r="N347" s="194" t="s">
        <v>43</v>
      </c>
      <c r="O347" s="68"/>
      <c r="P347" s="195">
        <f>O347*H347</f>
        <v>0</v>
      </c>
      <c r="Q347" s="195">
        <v>0</v>
      </c>
      <c r="R347" s="195">
        <f>Q347*H347</f>
        <v>0</v>
      </c>
      <c r="S347" s="195">
        <v>0</v>
      </c>
      <c r="T347" s="196">
        <f>S347*H347</f>
        <v>0</v>
      </c>
      <c r="U347" s="38"/>
      <c r="V347" s="38"/>
      <c r="W347" s="38"/>
      <c r="X347" s="38"/>
      <c r="Y347" s="38"/>
      <c r="Z347" s="38"/>
      <c r="AA347" s="38"/>
      <c r="AB347" s="38"/>
      <c r="AC347" s="38"/>
      <c r="AD347" s="38"/>
      <c r="AE347" s="38"/>
      <c r="AR347" s="197" t="s">
        <v>537</v>
      </c>
      <c r="AT347" s="197" t="s">
        <v>533</v>
      </c>
      <c r="AU347" s="197" t="s">
        <v>85</v>
      </c>
      <c r="AY347" s="21" t="s">
        <v>525</v>
      </c>
      <c r="BE347" s="198">
        <f>IF(N347="základní",J347,0)</f>
        <v>0</v>
      </c>
      <c r="BF347" s="198">
        <f>IF(N347="snížená",J347,0)</f>
        <v>0</v>
      </c>
      <c r="BG347" s="198">
        <f>IF(N347="zákl. přenesená",J347,0)</f>
        <v>0</v>
      </c>
      <c r="BH347" s="198">
        <f>IF(N347="sníž. přenesená",J347,0)</f>
        <v>0</v>
      </c>
      <c r="BI347" s="198">
        <f>IF(N347="nulová",J347,0)</f>
        <v>0</v>
      </c>
      <c r="BJ347" s="21" t="s">
        <v>79</v>
      </c>
      <c r="BK347" s="198">
        <f>ROUND(I347*H347,2)</f>
        <v>0</v>
      </c>
      <c r="BL347" s="21" t="s">
        <v>537</v>
      </c>
      <c r="BM347" s="197" t="s">
        <v>7824</v>
      </c>
    </row>
    <row r="348" spans="1:65" s="2" customFormat="1" ht="11.25">
      <c r="A348" s="38"/>
      <c r="B348" s="39"/>
      <c r="C348" s="40"/>
      <c r="D348" s="199" t="s">
        <v>542</v>
      </c>
      <c r="E348" s="40"/>
      <c r="F348" s="200" t="s">
        <v>7825</v>
      </c>
      <c r="G348" s="40"/>
      <c r="H348" s="40"/>
      <c r="I348" s="201"/>
      <c r="J348" s="40"/>
      <c r="K348" s="40"/>
      <c r="L348" s="43"/>
      <c r="M348" s="202"/>
      <c r="N348" s="203"/>
      <c r="O348" s="68"/>
      <c r="P348" s="68"/>
      <c r="Q348" s="68"/>
      <c r="R348" s="68"/>
      <c r="S348" s="68"/>
      <c r="T348" s="69"/>
      <c r="U348" s="38"/>
      <c r="V348" s="38"/>
      <c r="W348" s="38"/>
      <c r="X348" s="38"/>
      <c r="Y348" s="38"/>
      <c r="Z348" s="38"/>
      <c r="AA348" s="38"/>
      <c r="AB348" s="38"/>
      <c r="AC348" s="38"/>
      <c r="AD348" s="38"/>
      <c r="AE348" s="38"/>
      <c r="AT348" s="21" t="s">
        <v>542</v>
      </c>
      <c r="AU348" s="21" t="s">
        <v>85</v>
      </c>
    </row>
    <row r="349" spans="1:65" s="13" customFormat="1" ht="11.25">
      <c r="B349" s="204"/>
      <c r="C349" s="205"/>
      <c r="D349" s="206" t="s">
        <v>546</v>
      </c>
      <c r="E349" s="207" t="s">
        <v>19</v>
      </c>
      <c r="F349" s="208" t="s">
        <v>537</v>
      </c>
      <c r="G349" s="205"/>
      <c r="H349" s="209">
        <v>4</v>
      </c>
      <c r="I349" s="210"/>
      <c r="J349" s="205"/>
      <c r="K349" s="205"/>
      <c r="L349" s="211"/>
      <c r="M349" s="212"/>
      <c r="N349" s="213"/>
      <c r="O349" s="213"/>
      <c r="P349" s="213"/>
      <c r="Q349" s="213"/>
      <c r="R349" s="213"/>
      <c r="S349" s="213"/>
      <c r="T349" s="214"/>
      <c r="AT349" s="215" t="s">
        <v>546</v>
      </c>
      <c r="AU349" s="215" t="s">
        <v>85</v>
      </c>
      <c r="AV349" s="13" t="s">
        <v>85</v>
      </c>
      <c r="AW349" s="13" t="s">
        <v>33</v>
      </c>
      <c r="AX349" s="13" t="s">
        <v>72</v>
      </c>
      <c r="AY349" s="215" t="s">
        <v>525</v>
      </c>
    </row>
    <row r="350" spans="1:65" s="16" customFormat="1" ht="11.25">
      <c r="B350" s="237"/>
      <c r="C350" s="238"/>
      <c r="D350" s="206" t="s">
        <v>546</v>
      </c>
      <c r="E350" s="239" t="s">
        <v>7545</v>
      </c>
      <c r="F350" s="240" t="s">
        <v>590</v>
      </c>
      <c r="G350" s="238"/>
      <c r="H350" s="241">
        <v>4</v>
      </c>
      <c r="I350" s="242"/>
      <c r="J350" s="238"/>
      <c r="K350" s="238"/>
      <c r="L350" s="243"/>
      <c r="M350" s="244"/>
      <c r="N350" s="245"/>
      <c r="O350" s="245"/>
      <c r="P350" s="245"/>
      <c r="Q350" s="245"/>
      <c r="R350" s="245"/>
      <c r="S350" s="245"/>
      <c r="T350" s="246"/>
      <c r="AT350" s="247" t="s">
        <v>546</v>
      </c>
      <c r="AU350" s="247" t="s">
        <v>85</v>
      </c>
      <c r="AV350" s="16" t="s">
        <v>573</v>
      </c>
      <c r="AW350" s="16" t="s">
        <v>33</v>
      </c>
      <c r="AX350" s="16" t="s">
        <v>72</v>
      </c>
      <c r="AY350" s="247" t="s">
        <v>525</v>
      </c>
    </row>
    <row r="351" spans="1:65" s="14" customFormat="1" ht="11.25">
      <c r="B351" s="216"/>
      <c r="C351" s="217"/>
      <c r="D351" s="206" t="s">
        <v>546</v>
      </c>
      <c r="E351" s="218" t="s">
        <v>19</v>
      </c>
      <c r="F351" s="219" t="s">
        <v>552</v>
      </c>
      <c r="G351" s="217"/>
      <c r="H351" s="220">
        <v>4</v>
      </c>
      <c r="I351" s="221"/>
      <c r="J351" s="217"/>
      <c r="K351" s="217"/>
      <c r="L351" s="222"/>
      <c r="M351" s="223"/>
      <c r="N351" s="224"/>
      <c r="O351" s="224"/>
      <c r="P351" s="224"/>
      <c r="Q351" s="224"/>
      <c r="R351" s="224"/>
      <c r="S351" s="224"/>
      <c r="T351" s="225"/>
      <c r="AT351" s="226" t="s">
        <v>546</v>
      </c>
      <c r="AU351" s="226" t="s">
        <v>85</v>
      </c>
      <c r="AV351" s="14" t="s">
        <v>537</v>
      </c>
      <c r="AW351" s="14" t="s">
        <v>33</v>
      </c>
      <c r="AX351" s="14" t="s">
        <v>79</v>
      </c>
      <c r="AY351" s="226" t="s">
        <v>525</v>
      </c>
    </row>
    <row r="352" spans="1:65" s="2" customFormat="1" ht="16.5" customHeight="1">
      <c r="A352" s="38"/>
      <c r="B352" s="39"/>
      <c r="C352" s="248" t="s">
        <v>1052</v>
      </c>
      <c r="D352" s="248" t="s">
        <v>369</v>
      </c>
      <c r="E352" s="249" t="s">
        <v>7826</v>
      </c>
      <c r="F352" s="250" t="s">
        <v>7827</v>
      </c>
      <c r="G352" s="251" t="s">
        <v>651</v>
      </c>
      <c r="H352" s="252">
        <v>4</v>
      </c>
      <c r="I352" s="253"/>
      <c r="J352" s="254">
        <f>ROUND(I352*H352,2)</f>
        <v>0</v>
      </c>
      <c r="K352" s="250" t="s">
        <v>19</v>
      </c>
      <c r="L352" s="255"/>
      <c r="M352" s="256" t="s">
        <v>19</v>
      </c>
      <c r="N352" s="257" t="s">
        <v>43</v>
      </c>
      <c r="O352" s="68"/>
      <c r="P352" s="195">
        <f>O352*H352</f>
        <v>0</v>
      </c>
      <c r="Q352" s="195">
        <v>0.04</v>
      </c>
      <c r="R352" s="195">
        <f>Q352*H352</f>
        <v>0.16</v>
      </c>
      <c r="S352" s="195">
        <v>0</v>
      </c>
      <c r="T352" s="196">
        <f>S352*H352</f>
        <v>0</v>
      </c>
      <c r="U352" s="38"/>
      <c r="V352" s="38"/>
      <c r="W352" s="38"/>
      <c r="X352" s="38"/>
      <c r="Y352" s="38"/>
      <c r="Z352" s="38"/>
      <c r="AA352" s="38"/>
      <c r="AB352" s="38"/>
      <c r="AC352" s="38"/>
      <c r="AD352" s="38"/>
      <c r="AE352" s="38"/>
      <c r="AR352" s="197" t="s">
        <v>674</v>
      </c>
      <c r="AT352" s="197" t="s">
        <v>369</v>
      </c>
      <c r="AU352" s="197" t="s">
        <v>85</v>
      </c>
      <c r="AY352" s="21" t="s">
        <v>525</v>
      </c>
      <c r="BE352" s="198">
        <f>IF(N352="základní",J352,0)</f>
        <v>0</v>
      </c>
      <c r="BF352" s="198">
        <f>IF(N352="snížená",J352,0)</f>
        <v>0</v>
      </c>
      <c r="BG352" s="198">
        <f>IF(N352="zákl. přenesená",J352,0)</f>
        <v>0</v>
      </c>
      <c r="BH352" s="198">
        <f>IF(N352="sníž. přenesená",J352,0)</f>
        <v>0</v>
      </c>
      <c r="BI352" s="198">
        <f>IF(N352="nulová",J352,0)</f>
        <v>0</v>
      </c>
      <c r="BJ352" s="21" t="s">
        <v>79</v>
      </c>
      <c r="BK352" s="198">
        <f>ROUND(I352*H352,2)</f>
        <v>0</v>
      </c>
      <c r="BL352" s="21" t="s">
        <v>537</v>
      </c>
      <c r="BM352" s="197" t="s">
        <v>7828</v>
      </c>
    </row>
    <row r="353" spans="1:65" s="13" customFormat="1" ht="11.25">
      <c r="B353" s="204"/>
      <c r="C353" s="205"/>
      <c r="D353" s="206" t="s">
        <v>546</v>
      </c>
      <c r="E353" s="207" t="s">
        <v>19</v>
      </c>
      <c r="F353" s="208" t="s">
        <v>7545</v>
      </c>
      <c r="G353" s="205"/>
      <c r="H353" s="209">
        <v>4</v>
      </c>
      <c r="I353" s="210"/>
      <c r="J353" s="205"/>
      <c r="K353" s="205"/>
      <c r="L353" s="211"/>
      <c r="M353" s="212"/>
      <c r="N353" s="213"/>
      <c r="O353" s="213"/>
      <c r="P353" s="213"/>
      <c r="Q353" s="213"/>
      <c r="R353" s="213"/>
      <c r="S353" s="213"/>
      <c r="T353" s="214"/>
      <c r="AT353" s="215" t="s">
        <v>546</v>
      </c>
      <c r="AU353" s="215" t="s">
        <v>85</v>
      </c>
      <c r="AV353" s="13" t="s">
        <v>85</v>
      </c>
      <c r="AW353" s="13" t="s">
        <v>33</v>
      </c>
      <c r="AX353" s="13" t="s">
        <v>79</v>
      </c>
      <c r="AY353" s="215" t="s">
        <v>525</v>
      </c>
    </row>
    <row r="354" spans="1:65" s="2" customFormat="1" ht="24.2" customHeight="1">
      <c r="A354" s="38"/>
      <c r="B354" s="39"/>
      <c r="C354" s="186" t="s">
        <v>1058</v>
      </c>
      <c r="D354" s="186" t="s">
        <v>533</v>
      </c>
      <c r="E354" s="187" t="s">
        <v>7829</v>
      </c>
      <c r="F354" s="188" t="s">
        <v>7830</v>
      </c>
      <c r="G354" s="189" t="s">
        <v>651</v>
      </c>
      <c r="H354" s="190">
        <v>4</v>
      </c>
      <c r="I354" s="191"/>
      <c r="J354" s="192">
        <f>ROUND(I354*H354,2)</f>
        <v>0</v>
      </c>
      <c r="K354" s="188" t="s">
        <v>536</v>
      </c>
      <c r="L354" s="43"/>
      <c r="M354" s="193" t="s">
        <v>19</v>
      </c>
      <c r="N354" s="194" t="s">
        <v>43</v>
      </c>
      <c r="O354" s="68"/>
      <c r="P354" s="195">
        <f>O354*H354</f>
        <v>0</v>
      </c>
      <c r="Q354" s="195">
        <v>5.0000000000000002E-5</v>
      </c>
      <c r="R354" s="195">
        <f>Q354*H354</f>
        <v>2.0000000000000001E-4</v>
      </c>
      <c r="S354" s="195">
        <v>0</v>
      </c>
      <c r="T354" s="196">
        <f>S354*H354</f>
        <v>0</v>
      </c>
      <c r="U354" s="38"/>
      <c r="V354" s="38"/>
      <c r="W354" s="38"/>
      <c r="X354" s="38"/>
      <c r="Y354" s="38"/>
      <c r="Z354" s="38"/>
      <c r="AA354" s="38"/>
      <c r="AB354" s="38"/>
      <c r="AC354" s="38"/>
      <c r="AD354" s="38"/>
      <c r="AE354" s="38"/>
      <c r="AR354" s="197" t="s">
        <v>537</v>
      </c>
      <c r="AT354" s="197" t="s">
        <v>533</v>
      </c>
      <c r="AU354" s="197" t="s">
        <v>85</v>
      </c>
      <c r="AY354" s="21" t="s">
        <v>525</v>
      </c>
      <c r="BE354" s="198">
        <f>IF(N354="základní",J354,0)</f>
        <v>0</v>
      </c>
      <c r="BF354" s="198">
        <f>IF(N354="snížená",J354,0)</f>
        <v>0</v>
      </c>
      <c r="BG354" s="198">
        <f>IF(N354="zákl. přenesená",J354,0)</f>
        <v>0</v>
      </c>
      <c r="BH354" s="198">
        <f>IF(N354="sníž. přenesená",J354,0)</f>
        <v>0</v>
      </c>
      <c r="BI354" s="198">
        <f>IF(N354="nulová",J354,0)</f>
        <v>0</v>
      </c>
      <c r="BJ354" s="21" t="s">
        <v>79</v>
      </c>
      <c r="BK354" s="198">
        <f>ROUND(I354*H354,2)</f>
        <v>0</v>
      </c>
      <c r="BL354" s="21" t="s">
        <v>537</v>
      </c>
      <c r="BM354" s="197" t="s">
        <v>7831</v>
      </c>
    </row>
    <row r="355" spans="1:65" s="2" customFormat="1" ht="11.25">
      <c r="A355" s="38"/>
      <c r="B355" s="39"/>
      <c r="C355" s="40"/>
      <c r="D355" s="199" t="s">
        <v>542</v>
      </c>
      <c r="E355" s="40"/>
      <c r="F355" s="200" t="s">
        <v>7832</v>
      </c>
      <c r="G355" s="40"/>
      <c r="H355" s="40"/>
      <c r="I355" s="201"/>
      <c r="J355" s="40"/>
      <c r="K355" s="40"/>
      <c r="L355" s="43"/>
      <c r="M355" s="202"/>
      <c r="N355" s="203"/>
      <c r="O355" s="68"/>
      <c r="P355" s="68"/>
      <c r="Q355" s="68"/>
      <c r="R355" s="68"/>
      <c r="S355" s="68"/>
      <c r="T355" s="69"/>
      <c r="U355" s="38"/>
      <c r="V355" s="38"/>
      <c r="W355" s="38"/>
      <c r="X355" s="38"/>
      <c r="Y355" s="38"/>
      <c r="Z355" s="38"/>
      <c r="AA355" s="38"/>
      <c r="AB355" s="38"/>
      <c r="AC355" s="38"/>
      <c r="AD355" s="38"/>
      <c r="AE355" s="38"/>
      <c r="AT355" s="21" t="s">
        <v>542</v>
      </c>
      <c r="AU355" s="21" t="s">
        <v>85</v>
      </c>
    </row>
    <row r="356" spans="1:65" s="13" customFormat="1" ht="11.25">
      <c r="B356" s="204"/>
      <c r="C356" s="205"/>
      <c r="D356" s="206" t="s">
        <v>546</v>
      </c>
      <c r="E356" s="207" t="s">
        <v>19</v>
      </c>
      <c r="F356" s="208" t="s">
        <v>7545</v>
      </c>
      <c r="G356" s="205"/>
      <c r="H356" s="209">
        <v>4</v>
      </c>
      <c r="I356" s="210"/>
      <c r="J356" s="205"/>
      <c r="K356" s="205"/>
      <c r="L356" s="211"/>
      <c r="M356" s="212"/>
      <c r="N356" s="213"/>
      <c r="O356" s="213"/>
      <c r="P356" s="213"/>
      <c r="Q356" s="213"/>
      <c r="R356" s="213"/>
      <c r="S356" s="213"/>
      <c r="T356" s="214"/>
      <c r="AT356" s="215" t="s">
        <v>546</v>
      </c>
      <c r="AU356" s="215" t="s">
        <v>85</v>
      </c>
      <c r="AV356" s="13" t="s">
        <v>85</v>
      </c>
      <c r="AW356" s="13" t="s">
        <v>33</v>
      </c>
      <c r="AX356" s="13" t="s">
        <v>79</v>
      </c>
      <c r="AY356" s="215" t="s">
        <v>525</v>
      </c>
    </row>
    <row r="357" spans="1:65" s="2" customFormat="1" ht="21.75" customHeight="1">
      <c r="A357" s="38"/>
      <c r="B357" s="39"/>
      <c r="C357" s="248" t="s">
        <v>1063</v>
      </c>
      <c r="D357" s="248" t="s">
        <v>369</v>
      </c>
      <c r="E357" s="249" t="s">
        <v>7833</v>
      </c>
      <c r="F357" s="250" t="s">
        <v>7834</v>
      </c>
      <c r="G357" s="251" t="s">
        <v>651</v>
      </c>
      <c r="H357" s="252">
        <v>12</v>
      </c>
      <c r="I357" s="253"/>
      <c r="J357" s="254">
        <f>ROUND(I357*H357,2)</f>
        <v>0</v>
      </c>
      <c r="K357" s="250" t="s">
        <v>536</v>
      </c>
      <c r="L357" s="255"/>
      <c r="M357" s="256" t="s">
        <v>19</v>
      </c>
      <c r="N357" s="257" t="s">
        <v>43</v>
      </c>
      <c r="O357" s="68"/>
      <c r="P357" s="195">
        <f>O357*H357</f>
        <v>0</v>
      </c>
      <c r="Q357" s="195">
        <v>3.5400000000000002E-3</v>
      </c>
      <c r="R357" s="195">
        <f>Q357*H357</f>
        <v>4.2480000000000004E-2</v>
      </c>
      <c r="S357" s="195">
        <v>0</v>
      </c>
      <c r="T357" s="196">
        <f>S357*H357</f>
        <v>0</v>
      </c>
      <c r="U357" s="38"/>
      <c r="V357" s="38"/>
      <c r="W357" s="38"/>
      <c r="X357" s="38"/>
      <c r="Y357" s="38"/>
      <c r="Z357" s="38"/>
      <c r="AA357" s="38"/>
      <c r="AB357" s="38"/>
      <c r="AC357" s="38"/>
      <c r="AD357" s="38"/>
      <c r="AE357" s="38"/>
      <c r="AR357" s="197" t="s">
        <v>674</v>
      </c>
      <c r="AT357" s="197" t="s">
        <v>369</v>
      </c>
      <c r="AU357" s="197" t="s">
        <v>85</v>
      </c>
      <c r="AY357" s="21" t="s">
        <v>525</v>
      </c>
      <c r="BE357" s="198">
        <f>IF(N357="základní",J357,0)</f>
        <v>0</v>
      </c>
      <c r="BF357" s="198">
        <f>IF(N357="snížená",J357,0)</f>
        <v>0</v>
      </c>
      <c r="BG357" s="198">
        <f>IF(N357="zákl. přenesená",J357,0)</f>
        <v>0</v>
      </c>
      <c r="BH357" s="198">
        <f>IF(N357="sníž. přenesená",J357,0)</f>
        <v>0</v>
      </c>
      <c r="BI357" s="198">
        <f>IF(N357="nulová",J357,0)</f>
        <v>0</v>
      </c>
      <c r="BJ357" s="21" t="s">
        <v>79</v>
      </c>
      <c r="BK357" s="198">
        <f>ROUND(I357*H357,2)</f>
        <v>0</v>
      </c>
      <c r="BL357" s="21" t="s">
        <v>537</v>
      </c>
      <c r="BM357" s="197" t="s">
        <v>7835</v>
      </c>
    </row>
    <row r="358" spans="1:65" s="13" customFormat="1" ht="11.25">
      <c r="B358" s="204"/>
      <c r="C358" s="205"/>
      <c r="D358" s="206" t="s">
        <v>546</v>
      </c>
      <c r="E358" s="207" t="s">
        <v>19</v>
      </c>
      <c r="F358" s="208" t="s">
        <v>7545</v>
      </c>
      <c r="G358" s="205"/>
      <c r="H358" s="209">
        <v>4</v>
      </c>
      <c r="I358" s="210"/>
      <c r="J358" s="205"/>
      <c r="K358" s="205"/>
      <c r="L358" s="211"/>
      <c r="M358" s="212"/>
      <c r="N358" s="213"/>
      <c r="O358" s="213"/>
      <c r="P358" s="213"/>
      <c r="Q358" s="213"/>
      <c r="R358" s="213"/>
      <c r="S358" s="213"/>
      <c r="T358" s="214"/>
      <c r="AT358" s="215" t="s">
        <v>546</v>
      </c>
      <c r="AU358" s="215" t="s">
        <v>85</v>
      </c>
      <c r="AV358" s="13" t="s">
        <v>85</v>
      </c>
      <c r="AW358" s="13" t="s">
        <v>33</v>
      </c>
      <c r="AX358" s="13" t="s">
        <v>79</v>
      </c>
      <c r="AY358" s="215" t="s">
        <v>525</v>
      </c>
    </row>
    <row r="359" spans="1:65" s="13" customFormat="1" ht="11.25">
      <c r="B359" s="204"/>
      <c r="C359" s="205"/>
      <c r="D359" s="206" t="s">
        <v>546</v>
      </c>
      <c r="E359" s="205"/>
      <c r="F359" s="208" t="s">
        <v>7836</v>
      </c>
      <c r="G359" s="205"/>
      <c r="H359" s="209">
        <v>12</v>
      </c>
      <c r="I359" s="210"/>
      <c r="J359" s="205"/>
      <c r="K359" s="205"/>
      <c r="L359" s="211"/>
      <c r="M359" s="212"/>
      <c r="N359" s="213"/>
      <c r="O359" s="213"/>
      <c r="P359" s="213"/>
      <c r="Q359" s="213"/>
      <c r="R359" s="213"/>
      <c r="S359" s="213"/>
      <c r="T359" s="214"/>
      <c r="AT359" s="215" t="s">
        <v>546</v>
      </c>
      <c r="AU359" s="215" t="s">
        <v>85</v>
      </c>
      <c r="AV359" s="13" t="s">
        <v>85</v>
      </c>
      <c r="AW359" s="13" t="s">
        <v>4</v>
      </c>
      <c r="AX359" s="13" t="s">
        <v>79</v>
      </c>
      <c r="AY359" s="215" t="s">
        <v>525</v>
      </c>
    </row>
    <row r="360" spans="1:65" s="12" customFormat="1" ht="22.9" customHeight="1">
      <c r="B360" s="170"/>
      <c r="C360" s="171"/>
      <c r="D360" s="172" t="s">
        <v>71</v>
      </c>
      <c r="E360" s="184" t="s">
        <v>85</v>
      </c>
      <c r="F360" s="184" t="s">
        <v>801</v>
      </c>
      <c r="G360" s="171"/>
      <c r="H360" s="171"/>
      <c r="I360" s="174"/>
      <c r="J360" s="185">
        <f>BK360</f>
        <v>0</v>
      </c>
      <c r="K360" s="171"/>
      <c r="L360" s="176"/>
      <c r="M360" s="177"/>
      <c r="N360" s="178"/>
      <c r="O360" s="178"/>
      <c r="P360" s="179">
        <f>SUM(P361:P441)</f>
        <v>0</v>
      </c>
      <c r="Q360" s="178"/>
      <c r="R360" s="179">
        <f>SUM(R361:R441)</f>
        <v>129.18680890000002</v>
      </c>
      <c r="S360" s="178"/>
      <c r="T360" s="180">
        <f>SUM(T361:T441)</f>
        <v>0</v>
      </c>
      <c r="AR360" s="181" t="s">
        <v>79</v>
      </c>
      <c r="AT360" s="182" t="s">
        <v>71</v>
      </c>
      <c r="AU360" s="182" t="s">
        <v>79</v>
      </c>
      <c r="AY360" s="181" t="s">
        <v>525</v>
      </c>
      <c r="BK360" s="183">
        <f>SUM(BK361:BK441)</f>
        <v>0</v>
      </c>
    </row>
    <row r="361" spans="1:65" s="2" customFormat="1" ht="55.5" customHeight="1">
      <c r="A361" s="38"/>
      <c r="B361" s="39"/>
      <c r="C361" s="186" t="s">
        <v>1069</v>
      </c>
      <c r="D361" s="186" t="s">
        <v>533</v>
      </c>
      <c r="E361" s="187" t="s">
        <v>803</v>
      </c>
      <c r="F361" s="188" t="s">
        <v>804</v>
      </c>
      <c r="G361" s="189" t="s">
        <v>132</v>
      </c>
      <c r="H361" s="190">
        <v>80.099999999999994</v>
      </c>
      <c r="I361" s="191"/>
      <c r="J361" s="192">
        <f>ROUND(I361*H361,2)</f>
        <v>0</v>
      </c>
      <c r="K361" s="188" t="s">
        <v>536</v>
      </c>
      <c r="L361" s="43"/>
      <c r="M361" s="193" t="s">
        <v>19</v>
      </c>
      <c r="N361" s="194" t="s">
        <v>43</v>
      </c>
      <c r="O361" s="68"/>
      <c r="P361" s="195">
        <f>O361*H361</f>
        <v>0</v>
      </c>
      <c r="Q361" s="195">
        <v>3.1E-4</v>
      </c>
      <c r="R361" s="195">
        <f>Q361*H361</f>
        <v>2.4830999999999999E-2</v>
      </c>
      <c r="S361" s="195">
        <v>0</v>
      </c>
      <c r="T361" s="196">
        <f>S361*H361</f>
        <v>0</v>
      </c>
      <c r="U361" s="38"/>
      <c r="V361" s="38"/>
      <c r="W361" s="38"/>
      <c r="X361" s="38"/>
      <c r="Y361" s="38"/>
      <c r="Z361" s="38"/>
      <c r="AA361" s="38"/>
      <c r="AB361" s="38"/>
      <c r="AC361" s="38"/>
      <c r="AD361" s="38"/>
      <c r="AE361" s="38"/>
      <c r="AR361" s="197" t="s">
        <v>537</v>
      </c>
      <c r="AT361" s="197" t="s">
        <v>533</v>
      </c>
      <c r="AU361" s="197" t="s">
        <v>85</v>
      </c>
      <c r="AY361" s="21" t="s">
        <v>525</v>
      </c>
      <c r="BE361" s="198">
        <f>IF(N361="základní",J361,0)</f>
        <v>0</v>
      </c>
      <c r="BF361" s="198">
        <f>IF(N361="snížená",J361,0)</f>
        <v>0</v>
      </c>
      <c r="BG361" s="198">
        <f>IF(N361="zákl. přenesená",J361,0)</f>
        <v>0</v>
      </c>
      <c r="BH361" s="198">
        <f>IF(N361="sníž. přenesená",J361,0)</f>
        <v>0</v>
      </c>
      <c r="BI361" s="198">
        <f>IF(N361="nulová",J361,0)</f>
        <v>0</v>
      </c>
      <c r="BJ361" s="21" t="s">
        <v>79</v>
      </c>
      <c r="BK361" s="198">
        <f>ROUND(I361*H361,2)</f>
        <v>0</v>
      </c>
      <c r="BL361" s="21" t="s">
        <v>537</v>
      </c>
      <c r="BM361" s="197" t="s">
        <v>7837</v>
      </c>
    </row>
    <row r="362" spans="1:65" s="2" customFormat="1" ht="11.25">
      <c r="A362" s="38"/>
      <c r="B362" s="39"/>
      <c r="C362" s="40"/>
      <c r="D362" s="199" t="s">
        <v>542</v>
      </c>
      <c r="E362" s="40"/>
      <c r="F362" s="200" t="s">
        <v>806</v>
      </c>
      <c r="G362" s="40"/>
      <c r="H362" s="40"/>
      <c r="I362" s="201"/>
      <c r="J362" s="40"/>
      <c r="K362" s="40"/>
      <c r="L362" s="43"/>
      <c r="M362" s="202"/>
      <c r="N362" s="203"/>
      <c r="O362" s="68"/>
      <c r="P362" s="68"/>
      <c r="Q362" s="68"/>
      <c r="R362" s="68"/>
      <c r="S362" s="68"/>
      <c r="T362" s="69"/>
      <c r="U362" s="38"/>
      <c r="V362" s="38"/>
      <c r="W362" s="38"/>
      <c r="X362" s="38"/>
      <c r="Y362" s="38"/>
      <c r="Z362" s="38"/>
      <c r="AA362" s="38"/>
      <c r="AB362" s="38"/>
      <c r="AC362" s="38"/>
      <c r="AD362" s="38"/>
      <c r="AE362" s="38"/>
      <c r="AT362" s="21" t="s">
        <v>542</v>
      </c>
      <c r="AU362" s="21" t="s">
        <v>85</v>
      </c>
    </row>
    <row r="363" spans="1:65" s="13" customFormat="1" ht="11.25">
      <c r="B363" s="204"/>
      <c r="C363" s="205"/>
      <c r="D363" s="206" t="s">
        <v>546</v>
      </c>
      <c r="E363" s="207" t="s">
        <v>19</v>
      </c>
      <c r="F363" s="208" t="s">
        <v>7838</v>
      </c>
      <c r="G363" s="205"/>
      <c r="H363" s="209">
        <v>80.099999999999994</v>
      </c>
      <c r="I363" s="210"/>
      <c r="J363" s="205"/>
      <c r="K363" s="205"/>
      <c r="L363" s="211"/>
      <c r="M363" s="212"/>
      <c r="N363" s="213"/>
      <c r="O363" s="213"/>
      <c r="P363" s="213"/>
      <c r="Q363" s="213"/>
      <c r="R363" s="213"/>
      <c r="S363" s="213"/>
      <c r="T363" s="214"/>
      <c r="AT363" s="215" t="s">
        <v>546</v>
      </c>
      <c r="AU363" s="215" t="s">
        <v>85</v>
      </c>
      <c r="AV363" s="13" t="s">
        <v>85</v>
      </c>
      <c r="AW363" s="13" t="s">
        <v>33</v>
      </c>
      <c r="AX363" s="13" t="s">
        <v>72</v>
      </c>
      <c r="AY363" s="215" t="s">
        <v>525</v>
      </c>
    </row>
    <row r="364" spans="1:65" s="16" customFormat="1" ht="11.25">
      <c r="B364" s="237"/>
      <c r="C364" s="238"/>
      <c r="D364" s="206" t="s">
        <v>546</v>
      </c>
      <c r="E364" s="239" t="s">
        <v>7487</v>
      </c>
      <c r="F364" s="240" t="s">
        <v>590</v>
      </c>
      <c r="G364" s="238"/>
      <c r="H364" s="241">
        <v>80.099999999999994</v>
      </c>
      <c r="I364" s="242"/>
      <c r="J364" s="238"/>
      <c r="K364" s="238"/>
      <c r="L364" s="243"/>
      <c r="M364" s="244"/>
      <c r="N364" s="245"/>
      <c r="O364" s="245"/>
      <c r="P364" s="245"/>
      <c r="Q364" s="245"/>
      <c r="R364" s="245"/>
      <c r="S364" s="245"/>
      <c r="T364" s="246"/>
      <c r="AT364" s="247" t="s">
        <v>546</v>
      </c>
      <c r="AU364" s="247" t="s">
        <v>85</v>
      </c>
      <c r="AV364" s="16" t="s">
        <v>573</v>
      </c>
      <c r="AW364" s="16" t="s">
        <v>33</v>
      </c>
      <c r="AX364" s="16" t="s">
        <v>72</v>
      </c>
      <c r="AY364" s="247" t="s">
        <v>525</v>
      </c>
    </row>
    <row r="365" spans="1:65" s="14" customFormat="1" ht="11.25">
      <c r="B365" s="216"/>
      <c r="C365" s="217"/>
      <c r="D365" s="206" t="s">
        <v>546</v>
      </c>
      <c r="E365" s="218" t="s">
        <v>19</v>
      </c>
      <c r="F365" s="219" t="s">
        <v>552</v>
      </c>
      <c r="G365" s="217"/>
      <c r="H365" s="220">
        <v>80.099999999999994</v>
      </c>
      <c r="I365" s="221"/>
      <c r="J365" s="217"/>
      <c r="K365" s="217"/>
      <c r="L365" s="222"/>
      <c r="M365" s="223"/>
      <c r="N365" s="224"/>
      <c r="O365" s="224"/>
      <c r="P365" s="224"/>
      <c r="Q365" s="224"/>
      <c r="R365" s="224"/>
      <c r="S365" s="224"/>
      <c r="T365" s="225"/>
      <c r="AT365" s="226" t="s">
        <v>546</v>
      </c>
      <c r="AU365" s="226" t="s">
        <v>85</v>
      </c>
      <c r="AV365" s="14" t="s">
        <v>537</v>
      </c>
      <c r="AW365" s="14" t="s">
        <v>33</v>
      </c>
      <c r="AX365" s="14" t="s">
        <v>79</v>
      </c>
      <c r="AY365" s="226" t="s">
        <v>525</v>
      </c>
    </row>
    <row r="366" spans="1:65" s="2" customFormat="1" ht="24.2" customHeight="1">
      <c r="A366" s="38"/>
      <c r="B366" s="39"/>
      <c r="C366" s="248" t="s">
        <v>1076</v>
      </c>
      <c r="D366" s="248" t="s">
        <v>369</v>
      </c>
      <c r="E366" s="249" t="s">
        <v>7839</v>
      </c>
      <c r="F366" s="250" t="s">
        <v>7840</v>
      </c>
      <c r="G366" s="251" t="s">
        <v>132</v>
      </c>
      <c r="H366" s="252">
        <v>92.114999999999995</v>
      </c>
      <c r="I366" s="253"/>
      <c r="J366" s="254">
        <f>ROUND(I366*H366,2)</f>
        <v>0</v>
      </c>
      <c r="K366" s="250" t="s">
        <v>536</v>
      </c>
      <c r="L366" s="255"/>
      <c r="M366" s="256" t="s">
        <v>19</v>
      </c>
      <c r="N366" s="257" t="s">
        <v>43</v>
      </c>
      <c r="O366" s="68"/>
      <c r="P366" s="195">
        <f>O366*H366</f>
        <v>0</v>
      </c>
      <c r="Q366" s="195">
        <v>2.9999999999999997E-4</v>
      </c>
      <c r="R366" s="195">
        <f>Q366*H366</f>
        <v>2.7634499999999996E-2</v>
      </c>
      <c r="S366" s="195">
        <v>0</v>
      </c>
      <c r="T366" s="196">
        <f>S366*H366</f>
        <v>0</v>
      </c>
      <c r="U366" s="38"/>
      <c r="V366" s="38"/>
      <c r="W366" s="38"/>
      <c r="X366" s="38"/>
      <c r="Y366" s="38"/>
      <c r="Z366" s="38"/>
      <c r="AA366" s="38"/>
      <c r="AB366" s="38"/>
      <c r="AC366" s="38"/>
      <c r="AD366" s="38"/>
      <c r="AE366" s="38"/>
      <c r="AR366" s="197" t="s">
        <v>674</v>
      </c>
      <c r="AT366" s="197" t="s">
        <v>369</v>
      </c>
      <c r="AU366" s="197" t="s">
        <v>85</v>
      </c>
      <c r="AY366" s="21" t="s">
        <v>525</v>
      </c>
      <c r="BE366" s="198">
        <f>IF(N366="základní",J366,0)</f>
        <v>0</v>
      </c>
      <c r="BF366" s="198">
        <f>IF(N366="snížená",J366,0)</f>
        <v>0</v>
      </c>
      <c r="BG366" s="198">
        <f>IF(N366="zákl. přenesená",J366,0)</f>
        <v>0</v>
      </c>
      <c r="BH366" s="198">
        <f>IF(N366="sníž. přenesená",J366,0)</f>
        <v>0</v>
      </c>
      <c r="BI366" s="198">
        <f>IF(N366="nulová",J366,0)</f>
        <v>0</v>
      </c>
      <c r="BJ366" s="21" t="s">
        <v>79</v>
      </c>
      <c r="BK366" s="198">
        <f>ROUND(I366*H366,2)</f>
        <v>0</v>
      </c>
      <c r="BL366" s="21" t="s">
        <v>537</v>
      </c>
      <c r="BM366" s="197" t="s">
        <v>7841</v>
      </c>
    </row>
    <row r="367" spans="1:65" s="13" customFormat="1" ht="11.25">
      <c r="B367" s="204"/>
      <c r="C367" s="205"/>
      <c r="D367" s="206" t="s">
        <v>546</v>
      </c>
      <c r="E367" s="207" t="s">
        <v>19</v>
      </c>
      <c r="F367" s="208" t="s">
        <v>7487</v>
      </c>
      <c r="G367" s="205"/>
      <c r="H367" s="209">
        <v>80.099999999999994</v>
      </c>
      <c r="I367" s="210"/>
      <c r="J367" s="205"/>
      <c r="K367" s="205"/>
      <c r="L367" s="211"/>
      <c r="M367" s="212"/>
      <c r="N367" s="213"/>
      <c r="O367" s="213"/>
      <c r="P367" s="213"/>
      <c r="Q367" s="213"/>
      <c r="R367" s="213"/>
      <c r="S367" s="213"/>
      <c r="T367" s="214"/>
      <c r="AT367" s="215" t="s">
        <v>546</v>
      </c>
      <c r="AU367" s="215" t="s">
        <v>85</v>
      </c>
      <c r="AV367" s="13" t="s">
        <v>85</v>
      </c>
      <c r="AW367" s="13" t="s">
        <v>33</v>
      </c>
      <c r="AX367" s="13" t="s">
        <v>79</v>
      </c>
      <c r="AY367" s="215" t="s">
        <v>525</v>
      </c>
    </row>
    <row r="368" spans="1:65" s="13" customFormat="1" ht="11.25">
      <c r="B368" s="204"/>
      <c r="C368" s="205"/>
      <c r="D368" s="206" t="s">
        <v>546</v>
      </c>
      <c r="E368" s="205"/>
      <c r="F368" s="208" t="s">
        <v>7842</v>
      </c>
      <c r="G368" s="205"/>
      <c r="H368" s="209">
        <v>92.114999999999995</v>
      </c>
      <c r="I368" s="210"/>
      <c r="J368" s="205"/>
      <c r="K368" s="205"/>
      <c r="L368" s="211"/>
      <c r="M368" s="212"/>
      <c r="N368" s="213"/>
      <c r="O368" s="213"/>
      <c r="P368" s="213"/>
      <c r="Q368" s="213"/>
      <c r="R368" s="213"/>
      <c r="S368" s="213"/>
      <c r="T368" s="214"/>
      <c r="AT368" s="215" t="s">
        <v>546</v>
      </c>
      <c r="AU368" s="215" t="s">
        <v>85</v>
      </c>
      <c r="AV368" s="13" t="s">
        <v>85</v>
      </c>
      <c r="AW368" s="13" t="s">
        <v>4</v>
      </c>
      <c r="AX368" s="13" t="s">
        <v>79</v>
      </c>
      <c r="AY368" s="215" t="s">
        <v>525</v>
      </c>
    </row>
    <row r="369" spans="1:65" s="2" customFormat="1" ht="16.5" customHeight="1">
      <c r="A369" s="38"/>
      <c r="B369" s="39"/>
      <c r="C369" s="186" t="s">
        <v>1085</v>
      </c>
      <c r="D369" s="186" t="s">
        <v>533</v>
      </c>
      <c r="E369" s="187" t="s">
        <v>7843</v>
      </c>
      <c r="F369" s="188" t="s">
        <v>7844</v>
      </c>
      <c r="G369" s="189" t="s">
        <v>158</v>
      </c>
      <c r="H369" s="190">
        <v>1.869</v>
      </c>
      <c r="I369" s="191"/>
      <c r="J369" s="192">
        <f>ROUND(I369*H369,2)</f>
        <v>0</v>
      </c>
      <c r="K369" s="188" t="s">
        <v>536</v>
      </c>
      <c r="L369" s="43"/>
      <c r="M369" s="193" t="s">
        <v>19</v>
      </c>
      <c r="N369" s="194" t="s">
        <v>43</v>
      </c>
      <c r="O369" s="68"/>
      <c r="P369" s="195">
        <f>O369*H369</f>
        <v>0</v>
      </c>
      <c r="Q369" s="195">
        <v>1.63</v>
      </c>
      <c r="R369" s="195">
        <f>Q369*H369</f>
        <v>3.0464699999999998</v>
      </c>
      <c r="S369" s="195">
        <v>0</v>
      </c>
      <c r="T369" s="196">
        <f>S369*H369</f>
        <v>0</v>
      </c>
      <c r="U369" s="38"/>
      <c r="V369" s="38"/>
      <c r="W369" s="38"/>
      <c r="X369" s="38"/>
      <c r="Y369" s="38"/>
      <c r="Z369" s="38"/>
      <c r="AA369" s="38"/>
      <c r="AB369" s="38"/>
      <c r="AC369" s="38"/>
      <c r="AD369" s="38"/>
      <c r="AE369" s="38"/>
      <c r="AR369" s="197" t="s">
        <v>537</v>
      </c>
      <c r="AT369" s="197" t="s">
        <v>533</v>
      </c>
      <c r="AU369" s="197" t="s">
        <v>85</v>
      </c>
      <c r="AY369" s="21" t="s">
        <v>525</v>
      </c>
      <c r="BE369" s="198">
        <f>IF(N369="základní",J369,0)</f>
        <v>0</v>
      </c>
      <c r="BF369" s="198">
        <f>IF(N369="snížená",J369,0)</f>
        <v>0</v>
      </c>
      <c r="BG369" s="198">
        <f>IF(N369="zákl. přenesená",J369,0)</f>
        <v>0</v>
      </c>
      <c r="BH369" s="198">
        <f>IF(N369="sníž. přenesená",J369,0)</f>
        <v>0</v>
      </c>
      <c r="BI369" s="198">
        <f>IF(N369="nulová",J369,0)</f>
        <v>0</v>
      </c>
      <c r="BJ369" s="21" t="s">
        <v>79</v>
      </c>
      <c r="BK369" s="198">
        <f>ROUND(I369*H369,2)</f>
        <v>0</v>
      </c>
      <c r="BL369" s="21" t="s">
        <v>537</v>
      </c>
      <c r="BM369" s="197" t="s">
        <v>7845</v>
      </c>
    </row>
    <row r="370" spans="1:65" s="2" customFormat="1" ht="11.25">
      <c r="A370" s="38"/>
      <c r="B370" s="39"/>
      <c r="C370" s="40"/>
      <c r="D370" s="199" t="s">
        <v>542</v>
      </c>
      <c r="E370" s="40"/>
      <c r="F370" s="200" t="s">
        <v>7846</v>
      </c>
      <c r="G370" s="40"/>
      <c r="H370" s="40"/>
      <c r="I370" s="201"/>
      <c r="J370" s="40"/>
      <c r="K370" s="40"/>
      <c r="L370" s="43"/>
      <c r="M370" s="202"/>
      <c r="N370" s="203"/>
      <c r="O370" s="68"/>
      <c r="P370" s="68"/>
      <c r="Q370" s="68"/>
      <c r="R370" s="68"/>
      <c r="S370" s="68"/>
      <c r="T370" s="69"/>
      <c r="U370" s="38"/>
      <c r="V370" s="38"/>
      <c r="W370" s="38"/>
      <c r="X370" s="38"/>
      <c r="Y370" s="38"/>
      <c r="Z370" s="38"/>
      <c r="AA370" s="38"/>
      <c r="AB370" s="38"/>
      <c r="AC370" s="38"/>
      <c r="AD370" s="38"/>
      <c r="AE370" s="38"/>
      <c r="AT370" s="21" t="s">
        <v>542</v>
      </c>
      <c r="AU370" s="21" t="s">
        <v>85</v>
      </c>
    </row>
    <row r="371" spans="1:65" s="13" customFormat="1" ht="11.25">
      <c r="B371" s="204"/>
      <c r="C371" s="205"/>
      <c r="D371" s="206" t="s">
        <v>546</v>
      </c>
      <c r="E371" s="207" t="s">
        <v>19</v>
      </c>
      <c r="F371" s="208" t="s">
        <v>7847</v>
      </c>
      <c r="G371" s="205"/>
      <c r="H371" s="209">
        <v>1.869</v>
      </c>
      <c r="I371" s="210"/>
      <c r="J371" s="205"/>
      <c r="K371" s="205"/>
      <c r="L371" s="211"/>
      <c r="M371" s="212"/>
      <c r="N371" s="213"/>
      <c r="O371" s="213"/>
      <c r="P371" s="213"/>
      <c r="Q371" s="213"/>
      <c r="R371" s="213"/>
      <c r="S371" s="213"/>
      <c r="T371" s="214"/>
      <c r="AT371" s="215" t="s">
        <v>546</v>
      </c>
      <c r="AU371" s="215" t="s">
        <v>85</v>
      </c>
      <c r="AV371" s="13" t="s">
        <v>85</v>
      </c>
      <c r="AW371" s="13" t="s">
        <v>33</v>
      </c>
      <c r="AX371" s="13" t="s">
        <v>79</v>
      </c>
      <c r="AY371" s="215" t="s">
        <v>525</v>
      </c>
    </row>
    <row r="372" spans="1:65" s="2" customFormat="1" ht="24.2" customHeight="1">
      <c r="A372" s="38"/>
      <c r="B372" s="39"/>
      <c r="C372" s="186" t="s">
        <v>1092</v>
      </c>
      <c r="D372" s="186" t="s">
        <v>533</v>
      </c>
      <c r="E372" s="187" t="s">
        <v>7848</v>
      </c>
      <c r="F372" s="188" t="s">
        <v>7849</v>
      </c>
      <c r="G372" s="189" t="s">
        <v>128</v>
      </c>
      <c r="H372" s="190">
        <v>53.4</v>
      </c>
      <c r="I372" s="191"/>
      <c r="J372" s="192">
        <f>ROUND(I372*H372,2)</f>
        <v>0</v>
      </c>
      <c r="K372" s="188" t="s">
        <v>536</v>
      </c>
      <c r="L372" s="43"/>
      <c r="M372" s="193" t="s">
        <v>19</v>
      </c>
      <c r="N372" s="194" t="s">
        <v>43</v>
      </c>
      <c r="O372" s="68"/>
      <c r="P372" s="195">
        <f>O372*H372</f>
        <v>0</v>
      </c>
      <c r="Q372" s="195">
        <v>7.2999999999999996E-4</v>
      </c>
      <c r="R372" s="195">
        <f>Q372*H372</f>
        <v>3.8981999999999996E-2</v>
      </c>
      <c r="S372" s="195">
        <v>0</v>
      </c>
      <c r="T372" s="196">
        <f>S372*H372</f>
        <v>0</v>
      </c>
      <c r="U372" s="38"/>
      <c r="V372" s="38"/>
      <c r="W372" s="38"/>
      <c r="X372" s="38"/>
      <c r="Y372" s="38"/>
      <c r="Z372" s="38"/>
      <c r="AA372" s="38"/>
      <c r="AB372" s="38"/>
      <c r="AC372" s="38"/>
      <c r="AD372" s="38"/>
      <c r="AE372" s="38"/>
      <c r="AR372" s="197" t="s">
        <v>537</v>
      </c>
      <c r="AT372" s="197" t="s">
        <v>533</v>
      </c>
      <c r="AU372" s="197" t="s">
        <v>85</v>
      </c>
      <c r="AY372" s="21" t="s">
        <v>525</v>
      </c>
      <c r="BE372" s="198">
        <f>IF(N372="základní",J372,0)</f>
        <v>0</v>
      </c>
      <c r="BF372" s="198">
        <f>IF(N372="snížená",J372,0)</f>
        <v>0</v>
      </c>
      <c r="BG372" s="198">
        <f>IF(N372="zákl. přenesená",J372,0)</f>
        <v>0</v>
      </c>
      <c r="BH372" s="198">
        <f>IF(N372="sníž. přenesená",J372,0)</f>
        <v>0</v>
      </c>
      <c r="BI372" s="198">
        <f>IF(N372="nulová",J372,0)</f>
        <v>0</v>
      </c>
      <c r="BJ372" s="21" t="s">
        <v>79</v>
      </c>
      <c r="BK372" s="198">
        <f>ROUND(I372*H372,2)</f>
        <v>0</v>
      </c>
      <c r="BL372" s="21" t="s">
        <v>537</v>
      </c>
      <c r="BM372" s="197" t="s">
        <v>7850</v>
      </c>
    </row>
    <row r="373" spans="1:65" s="2" customFormat="1" ht="11.25">
      <c r="A373" s="38"/>
      <c r="B373" s="39"/>
      <c r="C373" s="40"/>
      <c r="D373" s="199" t="s">
        <v>542</v>
      </c>
      <c r="E373" s="40"/>
      <c r="F373" s="200" t="s">
        <v>7851</v>
      </c>
      <c r="G373" s="40"/>
      <c r="H373" s="40"/>
      <c r="I373" s="201"/>
      <c r="J373" s="40"/>
      <c r="K373" s="40"/>
      <c r="L373" s="43"/>
      <c r="M373" s="202"/>
      <c r="N373" s="203"/>
      <c r="O373" s="68"/>
      <c r="P373" s="68"/>
      <c r="Q373" s="68"/>
      <c r="R373" s="68"/>
      <c r="S373" s="68"/>
      <c r="T373" s="69"/>
      <c r="U373" s="38"/>
      <c r="V373" s="38"/>
      <c r="W373" s="38"/>
      <c r="X373" s="38"/>
      <c r="Y373" s="38"/>
      <c r="Z373" s="38"/>
      <c r="AA373" s="38"/>
      <c r="AB373" s="38"/>
      <c r="AC373" s="38"/>
      <c r="AD373" s="38"/>
      <c r="AE373" s="38"/>
      <c r="AT373" s="21" t="s">
        <v>542</v>
      </c>
      <c r="AU373" s="21" t="s">
        <v>85</v>
      </c>
    </row>
    <row r="374" spans="1:65" s="15" customFormat="1" ht="11.25">
      <c r="B374" s="227"/>
      <c r="C374" s="228"/>
      <c r="D374" s="206" t="s">
        <v>546</v>
      </c>
      <c r="E374" s="229" t="s">
        <v>19</v>
      </c>
      <c r="F374" s="230" t="s">
        <v>7852</v>
      </c>
      <c r="G374" s="228"/>
      <c r="H374" s="229" t="s">
        <v>19</v>
      </c>
      <c r="I374" s="231"/>
      <c r="J374" s="228"/>
      <c r="K374" s="228"/>
      <c r="L374" s="232"/>
      <c r="M374" s="233"/>
      <c r="N374" s="234"/>
      <c r="O374" s="234"/>
      <c r="P374" s="234"/>
      <c r="Q374" s="234"/>
      <c r="R374" s="234"/>
      <c r="S374" s="234"/>
      <c r="T374" s="235"/>
      <c r="AT374" s="236" t="s">
        <v>546</v>
      </c>
      <c r="AU374" s="236" t="s">
        <v>85</v>
      </c>
      <c r="AV374" s="15" t="s">
        <v>79</v>
      </c>
      <c r="AW374" s="15" t="s">
        <v>33</v>
      </c>
      <c r="AX374" s="15" t="s">
        <v>72</v>
      </c>
      <c r="AY374" s="236" t="s">
        <v>525</v>
      </c>
    </row>
    <row r="375" spans="1:65" s="13" customFormat="1" ht="11.25">
      <c r="B375" s="204"/>
      <c r="C375" s="205"/>
      <c r="D375" s="206" t="s">
        <v>546</v>
      </c>
      <c r="E375" s="207" t="s">
        <v>19</v>
      </c>
      <c r="F375" s="208" t="s">
        <v>7853</v>
      </c>
      <c r="G375" s="205"/>
      <c r="H375" s="209">
        <v>53.4</v>
      </c>
      <c r="I375" s="210"/>
      <c r="J375" s="205"/>
      <c r="K375" s="205"/>
      <c r="L375" s="211"/>
      <c r="M375" s="212"/>
      <c r="N375" s="213"/>
      <c r="O375" s="213"/>
      <c r="P375" s="213"/>
      <c r="Q375" s="213"/>
      <c r="R375" s="213"/>
      <c r="S375" s="213"/>
      <c r="T375" s="214"/>
      <c r="AT375" s="215" t="s">
        <v>546</v>
      </c>
      <c r="AU375" s="215" t="s">
        <v>85</v>
      </c>
      <c r="AV375" s="13" t="s">
        <v>85</v>
      </c>
      <c r="AW375" s="13" t="s">
        <v>33</v>
      </c>
      <c r="AX375" s="13" t="s">
        <v>72</v>
      </c>
      <c r="AY375" s="215" t="s">
        <v>525</v>
      </c>
    </row>
    <row r="376" spans="1:65" s="16" customFormat="1" ht="11.25">
      <c r="B376" s="237"/>
      <c r="C376" s="238"/>
      <c r="D376" s="206" t="s">
        <v>546</v>
      </c>
      <c r="E376" s="239" t="s">
        <v>7481</v>
      </c>
      <c r="F376" s="240" t="s">
        <v>590</v>
      </c>
      <c r="G376" s="238"/>
      <c r="H376" s="241">
        <v>53.4</v>
      </c>
      <c r="I376" s="242"/>
      <c r="J376" s="238"/>
      <c r="K376" s="238"/>
      <c r="L376" s="243"/>
      <c r="M376" s="244"/>
      <c r="N376" s="245"/>
      <c r="O376" s="245"/>
      <c r="P376" s="245"/>
      <c r="Q376" s="245"/>
      <c r="R376" s="245"/>
      <c r="S376" s="245"/>
      <c r="T376" s="246"/>
      <c r="AT376" s="247" t="s">
        <v>546</v>
      </c>
      <c r="AU376" s="247" t="s">
        <v>85</v>
      </c>
      <c r="AV376" s="16" t="s">
        <v>573</v>
      </c>
      <c r="AW376" s="16" t="s">
        <v>33</v>
      </c>
      <c r="AX376" s="16" t="s">
        <v>72</v>
      </c>
      <c r="AY376" s="247" t="s">
        <v>525</v>
      </c>
    </row>
    <row r="377" spans="1:65" s="14" customFormat="1" ht="11.25">
      <c r="B377" s="216"/>
      <c r="C377" s="217"/>
      <c r="D377" s="206" t="s">
        <v>546</v>
      </c>
      <c r="E377" s="218" t="s">
        <v>19</v>
      </c>
      <c r="F377" s="219" t="s">
        <v>552</v>
      </c>
      <c r="G377" s="217"/>
      <c r="H377" s="220">
        <v>53.4</v>
      </c>
      <c r="I377" s="221"/>
      <c r="J377" s="217"/>
      <c r="K377" s="217"/>
      <c r="L377" s="222"/>
      <c r="M377" s="223"/>
      <c r="N377" s="224"/>
      <c r="O377" s="224"/>
      <c r="P377" s="224"/>
      <c r="Q377" s="224"/>
      <c r="R377" s="224"/>
      <c r="S377" s="224"/>
      <c r="T377" s="225"/>
      <c r="AT377" s="226" t="s">
        <v>546</v>
      </c>
      <c r="AU377" s="226" t="s">
        <v>85</v>
      </c>
      <c r="AV377" s="14" t="s">
        <v>537</v>
      </c>
      <c r="AW377" s="14" t="s">
        <v>33</v>
      </c>
      <c r="AX377" s="14" t="s">
        <v>79</v>
      </c>
      <c r="AY377" s="226" t="s">
        <v>525</v>
      </c>
    </row>
    <row r="378" spans="1:65" s="2" customFormat="1" ht="37.9" customHeight="1">
      <c r="A378" s="38"/>
      <c r="B378" s="39"/>
      <c r="C378" s="186" t="s">
        <v>1182</v>
      </c>
      <c r="D378" s="186" t="s">
        <v>533</v>
      </c>
      <c r="E378" s="187" t="s">
        <v>929</v>
      </c>
      <c r="F378" s="188" t="s">
        <v>930</v>
      </c>
      <c r="G378" s="189" t="s">
        <v>158</v>
      </c>
      <c r="H378" s="190">
        <v>5.9489999999999998</v>
      </c>
      <c r="I378" s="191"/>
      <c r="J378" s="192">
        <f>ROUND(I378*H378,2)</f>
        <v>0</v>
      </c>
      <c r="K378" s="188" t="s">
        <v>1079</v>
      </c>
      <c r="L378" s="43"/>
      <c r="M378" s="193" t="s">
        <v>19</v>
      </c>
      <c r="N378" s="194" t="s">
        <v>43</v>
      </c>
      <c r="O378" s="68"/>
      <c r="P378" s="195">
        <f>O378*H378</f>
        <v>0</v>
      </c>
      <c r="Q378" s="195">
        <v>2.16</v>
      </c>
      <c r="R378" s="195">
        <f>Q378*H378</f>
        <v>12.84984</v>
      </c>
      <c r="S378" s="195">
        <v>0</v>
      </c>
      <c r="T378" s="196">
        <f>S378*H378</f>
        <v>0</v>
      </c>
      <c r="U378" s="38"/>
      <c r="V378" s="38"/>
      <c r="W378" s="38"/>
      <c r="X378" s="38"/>
      <c r="Y378" s="38"/>
      <c r="Z378" s="38"/>
      <c r="AA378" s="38"/>
      <c r="AB378" s="38"/>
      <c r="AC378" s="38"/>
      <c r="AD378" s="38"/>
      <c r="AE378" s="38"/>
      <c r="AR378" s="197" t="s">
        <v>537</v>
      </c>
      <c r="AT378" s="197" t="s">
        <v>533</v>
      </c>
      <c r="AU378" s="197" t="s">
        <v>85</v>
      </c>
      <c r="AY378" s="21" t="s">
        <v>525</v>
      </c>
      <c r="BE378" s="198">
        <f>IF(N378="základní",J378,0)</f>
        <v>0</v>
      </c>
      <c r="BF378" s="198">
        <f>IF(N378="snížená",J378,0)</f>
        <v>0</v>
      </c>
      <c r="BG378" s="198">
        <f>IF(N378="zákl. přenesená",J378,0)</f>
        <v>0</v>
      </c>
      <c r="BH378" s="198">
        <f>IF(N378="sníž. přenesená",J378,0)</f>
        <v>0</v>
      </c>
      <c r="BI378" s="198">
        <f>IF(N378="nulová",J378,0)</f>
        <v>0</v>
      </c>
      <c r="BJ378" s="21" t="s">
        <v>79</v>
      </c>
      <c r="BK378" s="198">
        <f>ROUND(I378*H378,2)</f>
        <v>0</v>
      </c>
      <c r="BL378" s="21" t="s">
        <v>537</v>
      </c>
      <c r="BM378" s="197" t="s">
        <v>7854</v>
      </c>
    </row>
    <row r="379" spans="1:65" s="2" customFormat="1" ht="11.25">
      <c r="A379" s="38"/>
      <c r="B379" s="39"/>
      <c r="C379" s="40"/>
      <c r="D379" s="199" t="s">
        <v>542</v>
      </c>
      <c r="E379" s="40"/>
      <c r="F379" s="200" t="s">
        <v>7855</v>
      </c>
      <c r="G379" s="40"/>
      <c r="H379" s="40"/>
      <c r="I379" s="201"/>
      <c r="J379" s="40"/>
      <c r="K379" s="40"/>
      <c r="L379" s="43"/>
      <c r="M379" s="202"/>
      <c r="N379" s="203"/>
      <c r="O379" s="68"/>
      <c r="P379" s="68"/>
      <c r="Q379" s="68"/>
      <c r="R379" s="68"/>
      <c r="S379" s="68"/>
      <c r="T379" s="69"/>
      <c r="U379" s="38"/>
      <c r="V379" s="38"/>
      <c r="W379" s="38"/>
      <c r="X379" s="38"/>
      <c r="Y379" s="38"/>
      <c r="Z379" s="38"/>
      <c r="AA379" s="38"/>
      <c r="AB379" s="38"/>
      <c r="AC379" s="38"/>
      <c r="AD379" s="38"/>
      <c r="AE379" s="38"/>
      <c r="AT379" s="21" t="s">
        <v>542</v>
      </c>
      <c r="AU379" s="21" t="s">
        <v>85</v>
      </c>
    </row>
    <row r="380" spans="1:65" s="15" customFormat="1" ht="11.25">
      <c r="B380" s="227"/>
      <c r="C380" s="228"/>
      <c r="D380" s="206" t="s">
        <v>546</v>
      </c>
      <c r="E380" s="229" t="s">
        <v>19</v>
      </c>
      <c r="F380" s="230" t="s">
        <v>7856</v>
      </c>
      <c r="G380" s="228"/>
      <c r="H380" s="229" t="s">
        <v>19</v>
      </c>
      <c r="I380" s="231"/>
      <c r="J380" s="228"/>
      <c r="K380" s="228"/>
      <c r="L380" s="232"/>
      <c r="M380" s="233"/>
      <c r="N380" s="234"/>
      <c r="O380" s="234"/>
      <c r="P380" s="234"/>
      <c r="Q380" s="234"/>
      <c r="R380" s="234"/>
      <c r="S380" s="234"/>
      <c r="T380" s="235"/>
      <c r="AT380" s="236" t="s">
        <v>546</v>
      </c>
      <c r="AU380" s="236" t="s">
        <v>85</v>
      </c>
      <c r="AV380" s="15" t="s">
        <v>79</v>
      </c>
      <c r="AW380" s="15" t="s">
        <v>33</v>
      </c>
      <c r="AX380" s="15" t="s">
        <v>72</v>
      </c>
      <c r="AY380" s="236" t="s">
        <v>525</v>
      </c>
    </row>
    <row r="381" spans="1:65" s="13" customFormat="1" ht="11.25">
      <c r="B381" s="204"/>
      <c r="C381" s="205"/>
      <c r="D381" s="206" t="s">
        <v>546</v>
      </c>
      <c r="E381" s="207" t="s">
        <v>19</v>
      </c>
      <c r="F381" s="208" t="s">
        <v>7857</v>
      </c>
      <c r="G381" s="205"/>
      <c r="H381" s="209">
        <v>4.0490000000000004</v>
      </c>
      <c r="I381" s="210"/>
      <c r="J381" s="205"/>
      <c r="K381" s="205"/>
      <c r="L381" s="211"/>
      <c r="M381" s="212"/>
      <c r="N381" s="213"/>
      <c r="O381" s="213"/>
      <c r="P381" s="213"/>
      <c r="Q381" s="213"/>
      <c r="R381" s="213"/>
      <c r="S381" s="213"/>
      <c r="T381" s="214"/>
      <c r="AT381" s="215" t="s">
        <v>546</v>
      </c>
      <c r="AU381" s="215" t="s">
        <v>85</v>
      </c>
      <c r="AV381" s="13" t="s">
        <v>85</v>
      </c>
      <c r="AW381" s="13" t="s">
        <v>33</v>
      </c>
      <c r="AX381" s="13" t="s">
        <v>72</v>
      </c>
      <c r="AY381" s="215" t="s">
        <v>525</v>
      </c>
    </row>
    <row r="382" spans="1:65" s="16" customFormat="1" ht="11.25">
      <c r="B382" s="237"/>
      <c r="C382" s="238"/>
      <c r="D382" s="206" t="s">
        <v>546</v>
      </c>
      <c r="E382" s="239" t="s">
        <v>19</v>
      </c>
      <c r="F382" s="240" t="s">
        <v>590</v>
      </c>
      <c r="G382" s="238"/>
      <c r="H382" s="241">
        <v>4.0490000000000004</v>
      </c>
      <c r="I382" s="242"/>
      <c r="J382" s="238"/>
      <c r="K382" s="238"/>
      <c r="L382" s="243"/>
      <c r="M382" s="244"/>
      <c r="N382" s="245"/>
      <c r="O382" s="245"/>
      <c r="P382" s="245"/>
      <c r="Q382" s="245"/>
      <c r="R382" s="245"/>
      <c r="S382" s="245"/>
      <c r="T382" s="246"/>
      <c r="AT382" s="247" t="s">
        <v>546</v>
      </c>
      <c r="AU382" s="247" t="s">
        <v>85</v>
      </c>
      <c r="AV382" s="16" t="s">
        <v>573</v>
      </c>
      <c r="AW382" s="16" t="s">
        <v>33</v>
      </c>
      <c r="AX382" s="16" t="s">
        <v>72</v>
      </c>
      <c r="AY382" s="247" t="s">
        <v>525</v>
      </c>
    </row>
    <row r="383" spans="1:65" s="15" customFormat="1" ht="11.25">
      <c r="B383" s="227"/>
      <c r="C383" s="228"/>
      <c r="D383" s="206" t="s">
        <v>546</v>
      </c>
      <c r="E383" s="229" t="s">
        <v>19</v>
      </c>
      <c r="F383" s="230" t="s">
        <v>7634</v>
      </c>
      <c r="G383" s="228"/>
      <c r="H383" s="229" t="s">
        <v>19</v>
      </c>
      <c r="I383" s="231"/>
      <c r="J383" s="228"/>
      <c r="K383" s="228"/>
      <c r="L383" s="232"/>
      <c r="M383" s="233"/>
      <c r="N383" s="234"/>
      <c r="O383" s="234"/>
      <c r="P383" s="234"/>
      <c r="Q383" s="234"/>
      <c r="R383" s="234"/>
      <c r="S383" s="234"/>
      <c r="T383" s="235"/>
      <c r="AT383" s="236" t="s">
        <v>546</v>
      </c>
      <c r="AU383" s="236" t="s">
        <v>85</v>
      </c>
      <c r="AV383" s="15" t="s">
        <v>79</v>
      </c>
      <c r="AW383" s="15" t="s">
        <v>33</v>
      </c>
      <c r="AX383" s="15" t="s">
        <v>72</v>
      </c>
      <c r="AY383" s="236" t="s">
        <v>525</v>
      </c>
    </row>
    <row r="384" spans="1:65" s="13" customFormat="1" ht="11.25">
      <c r="B384" s="204"/>
      <c r="C384" s="205"/>
      <c r="D384" s="206" t="s">
        <v>546</v>
      </c>
      <c r="E384" s="207" t="s">
        <v>19</v>
      </c>
      <c r="F384" s="208" t="s">
        <v>7858</v>
      </c>
      <c r="G384" s="205"/>
      <c r="H384" s="209">
        <v>0.78300000000000003</v>
      </c>
      <c r="I384" s="210"/>
      <c r="J384" s="205"/>
      <c r="K384" s="205"/>
      <c r="L384" s="211"/>
      <c r="M384" s="212"/>
      <c r="N384" s="213"/>
      <c r="O384" s="213"/>
      <c r="P384" s="213"/>
      <c r="Q384" s="213"/>
      <c r="R384" s="213"/>
      <c r="S384" s="213"/>
      <c r="T384" s="214"/>
      <c r="AT384" s="215" t="s">
        <v>546</v>
      </c>
      <c r="AU384" s="215" t="s">
        <v>85</v>
      </c>
      <c r="AV384" s="13" t="s">
        <v>85</v>
      </c>
      <c r="AW384" s="13" t="s">
        <v>33</v>
      </c>
      <c r="AX384" s="13" t="s">
        <v>72</v>
      </c>
      <c r="AY384" s="215" t="s">
        <v>525</v>
      </c>
    </row>
    <row r="385" spans="1:65" s="13" customFormat="1" ht="11.25">
      <c r="B385" s="204"/>
      <c r="C385" s="205"/>
      <c r="D385" s="206" t="s">
        <v>546</v>
      </c>
      <c r="E385" s="207" t="s">
        <v>19</v>
      </c>
      <c r="F385" s="208" t="s">
        <v>7859</v>
      </c>
      <c r="G385" s="205"/>
      <c r="H385" s="209">
        <v>6.0999999999999999E-2</v>
      </c>
      <c r="I385" s="210"/>
      <c r="J385" s="205"/>
      <c r="K385" s="205"/>
      <c r="L385" s="211"/>
      <c r="M385" s="212"/>
      <c r="N385" s="213"/>
      <c r="O385" s="213"/>
      <c r="P385" s="213"/>
      <c r="Q385" s="213"/>
      <c r="R385" s="213"/>
      <c r="S385" s="213"/>
      <c r="T385" s="214"/>
      <c r="AT385" s="215" t="s">
        <v>546</v>
      </c>
      <c r="AU385" s="215" t="s">
        <v>85</v>
      </c>
      <c r="AV385" s="13" t="s">
        <v>85</v>
      </c>
      <c r="AW385" s="13" t="s">
        <v>33</v>
      </c>
      <c r="AX385" s="13" t="s">
        <v>72</v>
      </c>
      <c r="AY385" s="215" t="s">
        <v>525</v>
      </c>
    </row>
    <row r="386" spans="1:65" s="13" customFormat="1" ht="11.25">
      <c r="B386" s="204"/>
      <c r="C386" s="205"/>
      <c r="D386" s="206" t="s">
        <v>546</v>
      </c>
      <c r="E386" s="207" t="s">
        <v>19</v>
      </c>
      <c r="F386" s="208" t="s">
        <v>7860</v>
      </c>
      <c r="G386" s="205"/>
      <c r="H386" s="209">
        <v>0.152</v>
      </c>
      <c r="I386" s="210"/>
      <c r="J386" s="205"/>
      <c r="K386" s="205"/>
      <c r="L386" s="211"/>
      <c r="M386" s="212"/>
      <c r="N386" s="213"/>
      <c r="O386" s="213"/>
      <c r="P386" s="213"/>
      <c r="Q386" s="213"/>
      <c r="R386" s="213"/>
      <c r="S386" s="213"/>
      <c r="T386" s="214"/>
      <c r="AT386" s="215" t="s">
        <v>546</v>
      </c>
      <c r="AU386" s="215" t="s">
        <v>85</v>
      </c>
      <c r="AV386" s="13" t="s">
        <v>85</v>
      </c>
      <c r="AW386" s="13" t="s">
        <v>33</v>
      </c>
      <c r="AX386" s="13" t="s">
        <v>72</v>
      </c>
      <c r="AY386" s="215" t="s">
        <v>525</v>
      </c>
    </row>
    <row r="387" spans="1:65" s="16" customFormat="1" ht="11.25">
      <c r="B387" s="237"/>
      <c r="C387" s="238"/>
      <c r="D387" s="206" t="s">
        <v>546</v>
      </c>
      <c r="E387" s="239" t="s">
        <v>19</v>
      </c>
      <c r="F387" s="240" t="s">
        <v>590</v>
      </c>
      <c r="G387" s="238"/>
      <c r="H387" s="241">
        <v>0.996</v>
      </c>
      <c r="I387" s="242"/>
      <c r="J387" s="238"/>
      <c r="K387" s="238"/>
      <c r="L387" s="243"/>
      <c r="M387" s="244"/>
      <c r="N387" s="245"/>
      <c r="O387" s="245"/>
      <c r="P387" s="245"/>
      <c r="Q387" s="245"/>
      <c r="R387" s="245"/>
      <c r="S387" s="245"/>
      <c r="T387" s="246"/>
      <c r="AT387" s="247" t="s">
        <v>546</v>
      </c>
      <c r="AU387" s="247" t="s">
        <v>85</v>
      </c>
      <c r="AV387" s="16" t="s">
        <v>573</v>
      </c>
      <c r="AW387" s="16" t="s">
        <v>33</v>
      </c>
      <c r="AX387" s="16" t="s">
        <v>72</v>
      </c>
      <c r="AY387" s="247" t="s">
        <v>525</v>
      </c>
    </row>
    <row r="388" spans="1:65" s="15" customFormat="1" ht="11.25">
      <c r="B388" s="227"/>
      <c r="C388" s="228"/>
      <c r="D388" s="206" t="s">
        <v>546</v>
      </c>
      <c r="E388" s="229" t="s">
        <v>19</v>
      </c>
      <c r="F388" s="230" t="s">
        <v>7638</v>
      </c>
      <c r="G388" s="228"/>
      <c r="H388" s="229" t="s">
        <v>19</v>
      </c>
      <c r="I388" s="231"/>
      <c r="J388" s="228"/>
      <c r="K388" s="228"/>
      <c r="L388" s="232"/>
      <c r="M388" s="233"/>
      <c r="N388" s="234"/>
      <c r="O388" s="234"/>
      <c r="P388" s="234"/>
      <c r="Q388" s="234"/>
      <c r="R388" s="234"/>
      <c r="S388" s="234"/>
      <c r="T388" s="235"/>
      <c r="AT388" s="236" t="s">
        <v>546</v>
      </c>
      <c r="AU388" s="236" t="s">
        <v>85</v>
      </c>
      <c r="AV388" s="15" t="s">
        <v>79</v>
      </c>
      <c r="AW388" s="15" t="s">
        <v>33</v>
      </c>
      <c r="AX388" s="15" t="s">
        <v>72</v>
      </c>
      <c r="AY388" s="236" t="s">
        <v>525</v>
      </c>
    </row>
    <row r="389" spans="1:65" s="13" customFormat="1" ht="11.25">
      <c r="B389" s="204"/>
      <c r="C389" s="205"/>
      <c r="D389" s="206" t="s">
        <v>546</v>
      </c>
      <c r="E389" s="207" t="s">
        <v>19</v>
      </c>
      <c r="F389" s="208" t="s">
        <v>7861</v>
      </c>
      <c r="G389" s="205"/>
      <c r="H389" s="209">
        <v>0.72199999999999998</v>
      </c>
      <c r="I389" s="210"/>
      <c r="J389" s="205"/>
      <c r="K389" s="205"/>
      <c r="L389" s="211"/>
      <c r="M389" s="212"/>
      <c r="N389" s="213"/>
      <c r="O389" s="213"/>
      <c r="P389" s="213"/>
      <c r="Q389" s="213"/>
      <c r="R389" s="213"/>
      <c r="S389" s="213"/>
      <c r="T389" s="214"/>
      <c r="AT389" s="215" t="s">
        <v>546</v>
      </c>
      <c r="AU389" s="215" t="s">
        <v>85</v>
      </c>
      <c r="AV389" s="13" t="s">
        <v>85</v>
      </c>
      <c r="AW389" s="13" t="s">
        <v>33</v>
      </c>
      <c r="AX389" s="13" t="s">
        <v>72</v>
      </c>
      <c r="AY389" s="215" t="s">
        <v>525</v>
      </c>
    </row>
    <row r="390" spans="1:65" s="13" customFormat="1" ht="11.25">
      <c r="B390" s="204"/>
      <c r="C390" s="205"/>
      <c r="D390" s="206" t="s">
        <v>546</v>
      </c>
      <c r="E390" s="207" t="s">
        <v>19</v>
      </c>
      <c r="F390" s="208" t="s">
        <v>7862</v>
      </c>
      <c r="G390" s="205"/>
      <c r="H390" s="209">
        <v>0.182</v>
      </c>
      <c r="I390" s="210"/>
      <c r="J390" s="205"/>
      <c r="K390" s="205"/>
      <c r="L390" s="211"/>
      <c r="M390" s="212"/>
      <c r="N390" s="213"/>
      <c r="O390" s="213"/>
      <c r="P390" s="213"/>
      <c r="Q390" s="213"/>
      <c r="R390" s="213"/>
      <c r="S390" s="213"/>
      <c r="T390" s="214"/>
      <c r="AT390" s="215" t="s">
        <v>546</v>
      </c>
      <c r="AU390" s="215" t="s">
        <v>85</v>
      </c>
      <c r="AV390" s="13" t="s">
        <v>85</v>
      </c>
      <c r="AW390" s="13" t="s">
        <v>33</v>
      </c>
      <c r="AX390" s="13" t="s">
        <v>72</v>
      </c>
      <c r="AY390" s="215" t="s">
        <v>525</v>
      </c>
    </row>
    <row r="391" spans="1:65" s="16" customFormat="1" ht="11.25">
      <c r="B391" s="237"/>
      <c r="C391" s="238"/>
      <c r="D391" s="206" t="s">
        <v>546</v>
      </c>
      <c r="E391" s="239" t="s">
        <v>19</v>
      </c>
      <c r="F391" s="240" t="s">
        <v>590</v>
      </c>
      <c r="G391" s="238"/>
      <c r="H391" s="241">
        <v>0.90400000000000003</v>
      </c>
      <c r="I391" s="242"/>
      <c r="J391" s="238"/>
      <c r="K391" s="238"/>
      <c r="L391" s="243"/>
      <c r="M391" s="244"/>
      <c r="N391" s="245"/>
      <c r="O391" s="245"/>
      <c r="P391" s="245"/>
      <c r="Q391" s="245"/>
      <c r="R391" s="245"/>
      <c r="S391" s="245"/>
      <c r="T391" s="246"/>
      <c r="AT391" s="247" t="s">
        <v>546</v>
      </c>
      <c r="AU391" s="247" t="s">
        <v>85</v>
      </c>
      <c r="AV391" s="16" t="s">
        <v>573</v>
      </c>
      <c r="AW391" s="16" t="s">
        <v>33</v>
      </c>
      <c r="AX391" s="16" t="s">
        <v>72</v>
      </c>
      <c r="AY391" s="247" t="s">
        <v>525</v>
      </c>
    </row>
    <row r="392" spans="1:65" s="14" customFormat="1" ht="11.25">
      <c r="B392" s="216"/>
      <c r="C392" s="217"/>
      <c r="D392" s="206" t="s">
        <v>546</v>
      </c>
      <c r="E392" s="218" t="s">
        <v>19</v>
      </c>
      <c r="F392" s="219" t="s">
        <v>552</v>
      </c>
      <c r="G392" s="217"/>
      <c r="H392" s="220">
        <v>5.9489999999999998</v>
      </c>
      <c r="I392" s="221"/>
      <c r="J392" s="217"/>
      <c r="K392" s="217"/>
      <c r="L392" s="222"/>
      <c r="M392" s="223"/>
      <c r="N392" s="224"/>
      <c r="O392" s="224"/>
      <c r="P392" s="224"/>
      <c r="Q392" s="224"/>
      <c r="R392" s="224"/>
      <c r="S392" s="224"/>
      <c r="T392" s="225"/>
      <c r="AT392" s="226" t="s">
        <v>546</v>
      </c>
      <c r="AU392" s="226" t="s">
        <v>85</v>
      </c>
      <c r="AV392" s="14" t="s">
        <v>537</v>
      </c>
      <c r="AW392" s="14" t="s">
        <v>33</v>
      </c>
      <c r="AX392" s="14" t="s">
        <v>79</v>
      </c>
      <c r="AY392" s="226" t="s">
        <v>525</v>
      </c>
    </row>
    <row r="393" spans="1:65" s="2" customFormat="1" ht="24.2" customHeight="1">
      <c r="A393" s="38"/>
      <c r="B393" s="39"/>
      <c r="C393" s="186" t="s">
        <v>1206</v>
      </c>
      <c r="D393" s="186" t="s">
        <v>533</v>
      </c>
      <c r="E393" s="187" t="s">
        <v>7863</v>
      </c>
      <c r="F393" s="188" t="s">
        <v>7864</v>
      </c>
      <c r="G393" s="189" t="s">
        <v>158</v>
      </c>
      <c r="H393" s="190">
        <v>33.932000000000002</v>
      </c>
      <c r="I393" s="191"/>
      <c r="J393" s="192">
        <f>ROUND(I393*H393,2)</f>
        <v>0</v>
      </c>
      <c r="K393" s="188" t="s">
        <v>1079</v>
      </c>
      <c r="L393" s="43"/>
      <c r="M393" s="193" t="s">
        <v>19</v>
      </c>
      <c r="N393" s="194" t="s">
        <v>43</v>
      </c>
      <c r="O393" s="68"/>
      <c r="P393" s="195">
        <f>O393*H393</f>
        <v>0</v>
      </c>
      <c r="Q393" s="195">
        <v>2.3010199999999998</v>
      </c>
      <c r="R393" s="195">
        <f>Q393*H393</f>
        <v>78.078210639999995</v>
      </c>
      <c r="S393" s="195">
        <v>0</v>
      </c>
      <c r="T393" s="196">
        <f>S393*H393</f>
        <v>0</v>
      </c>
      <c r="U393" s="38"/>
      <c r="V393" s="38"/>
      <c r="W393" s="38"/>
      <c r="X393" s="38"/>
      <c r="Y393" s="38"/>
      <c r="Z393" s="38"/>
      <c r="AA393" s="38"/>
      <c r="AB393" s="38"/>
      <c r="AC393" s="38"/>
      <c r="AD393" s="38"/>
      <c r="AE393" s="38"/>
      <c r="AR393" s="197" t="s">
        <v>537</v>
      </c>
      <c r="AT393" s="197" t="s">
        <v>533</v>
      </c>
      <c r="AU393" s="197" t="s">
        <v>85</v>
      </c>
      <c r="AY393" s="21" t="s">
        <v>525</v>
      </c>
      <c r="BE393" s="198">
        <f>IF(N393="základní",J393,0)</f>
        <v>0</v>
      </c>
      <c r="BF393" s="198">
        <f>IF(N393="snížená",J393,0)</f>
        <v>0</v>
      </c>
      <c r="BG393" s="198">
        <f>IF(N393="zákl. přenesená",J393,0)</f>
        <v>0</v>
      </c>
      <c r="BH393" s="198">
        <f>IF(N393="sníž. přenesená",J393,0)</f>
        <v>0</v>
      </c>
      <c r="BI393" s="198">
        <f>IF(N393="nulová",J393,0)</f>
        <v>0</v>
      </c>
      <c r="BJ393" s="21" t="s">
        <v>79</v>
      </c>
      <c r="BK393" s="198">
        <f>ROUND(I393*H393,2)</f>
        <v>0</v>
      </c>
      <c r="BL393" s="21" t="s">
        <v>537</v>
      </c>
      <c r="BM393" s="197" t="s">
        <v>7865</v>
      </c>
    </row>
    <row r="394" spans="1:65" s="2" customFormat="1" ht="11.25">
      <c r="A394" s="38"/>
      <c r="B394" s="39"/>
      <c r="C394" s="40"/>
      <c r="D394" s="199" t="s">
        <v>542</v>
      </c>
      <c r="E394" s="40"/>
      <c r="F394" s="200" t="s">
        <v>7866</v>
      </c>
      <c r="G394" s="40"/>
      <c r="H394" s="40"/>
      <c r="I394" s="201"/>
      <c r="J394" s="40"/>
      <c r="K394" s="40"/>
      <c r="L394" s="43"/>
      <c r="M394" s="202"/>
      <c r="N394" s="203"/>
      <c r="O394" s="68"/>
      <c r="P394" s="68"/>
      <c r="Q394" s="68"/>
      <c r="R394" s="68"/>
      <c r="S394" s="68"/>
      <c r="T394" s="69"/>
      <c r="U394" s="38"/>
      <c r="V394" s="38"/>
      <c r="W394" s="38"/>
      <c r="X394" s="38"/>
      <c r="Y394" s="38"/>
      <c r="Z394" s="38"/>
      <c r="AA394" s="38"/>
      <c r="AB394" s="38"/>
      <c r="AC394" s="38"/>
      <c r="AD394" s="38"/>
      <c r="AE394" s="38"/>
      <c r="AT394" s="21" t="s">
        <v>542</v>
      </c>
      <c r="AU394" s="21" t="s">
        <v>85</v>
      </c>
    </row>
    <row r="395" spans="1:65" s="15" customFormat="1" ht="11.25">
      <c r="B395" s="227"/>
      <c r="C395" s="228"/>
      <c r="D395" s="206" t="s">
        <v>546</v>
      </c>
      <c r="E395" s="229" t="s">
        <v>19</v>
      </c>
      <c r="F395" s="230" t="s">
        <v>7856</v>
      </c>
      <c r="G395" s="228"/>
      <c r="H395" s="229" t="s">
        <v>19</v>
      </c>
      <c r="I395" s="231"/>
      <c r="J395" s="228"/>
      <c r="K395" s="228"/>
      <c r="L395" s="232"/>
      <c r="M395" s="233"/>
      <c r="N395" s="234"/>
      <c r="O395" s="234"/>
      <c r="P395" s="234"/>
      <c r="Q395" s="234"/>
      <c r="R395" s="234"/>
      <c r="S395" s="234"/>
      <c r="T395" s="235"/>
      <c r="AT395" s="236" t="s">
        <v>546</v>
      </c>
      <c r="AU395" s="236" t="s">
        <v>85</v>
      </c>
      <c r="AV395" s="15" t="s">
        <v>79</v>
      </c>
      <c r="AW395" s="15" t="s">
        <v>33</v>
      </c>
      <c r="AX395" s="15" t="s">
        <v>72</v>
      </c>
      <c r="AY395" s="236" t="s">
        <v>525</v>
      </c>
    </row>
    <row r="396" spans="1:65" s="13" customFormat="1" ht="11.25">
      <c r="B396" s="204"/>
      <c r="C396" s="205"/>
      <c r="D396" s="206" t="s">
        <v>546</v>
      </c>
      <c r="E396" s="207" t="s">
        <v>19</v>
      </c>
      <c r="F396" s="208" t="s">
        <v>7867</v>
      </c>
      <c r="G396" s="205"/>
      <c r="H396" s="209">
        <v>22.353000000000002</v>
      </c>
      <c r="I396" s="210"/>
      <c r="J396" s="205"/>
      <c r="K396" s="205"/>
      <c r="L396" s="211"/>
      <c r="M396" s="212"/>
      <c r="N396" s="213"/>
      <c r="O396" s="213"/>
      <c r="P396" s="213"/>
      <c r="Q396" s="213"/>
      <c r="R396" s="213"/>
      <c r="S396" s="213"/>
      <c r="T396" s="214"/>
      <c r="AT396" s="215" t="s">
        <v>546</v>
      </c>
      <c r="AU396" s="215" t="s">
        <v>85</v>
      </c>
      <c r="AV396" s="13" t="s">
        <v>85</v>
      </c>
      <c r="AW396" s="13" t="s">
        <v>33</v>
      </c>
      <c r="AX396" s="13" t="s">
        <v>72</v>
      </c>
      <c r="AY396" s="215" t="s">
        <v>525</v>
      </c>
    </row>
    <row r="397" spans="1:65" s="16" customFormat="1" ht="11.25">
      <c r="B397" s="237"/>
      <c r="C397" s="238"/>
      <c r="D397" s="206" t="s">
        <v>546</v>
      </c>
      <c r="E397" s="239" t="s">
        <v>19</v>
      </c>
      <c r="F397" s="240" t="s">
        <v>590</v>
      </c>
      <c r="G397" s="238"/>
      <c r="H397" s="241">
        <v>22.353000000000002</v>
      </c>
      <c r="I397" s="242"/>
      <c r="J397" s="238"/>
      <c r="K397" s="238"/>
      <c r="L397" s="243"/>
      <c r="M397" s="244"/>
      <c r="N397" s="245"/>
      <c r="O397" s="245"/>
      <c r="P397" s="245"/>
      <c r="Q397" s="245"/>
      <c r="R397" s="245"/>
      <c r="S397" s="245"/>
      <c r="T397" s="246"/>
      <c r="AT397" s="247" t="s">
        <v>546</v>
      </c>
      <c r="AU397" s="247" t="s">
        <v>85</v>
      </c>
      <c r="AV397" s="16" t="s">
        <v>573</v>
      </c>
      <c r="AW397" s="16" t="s">
        <v>33</v>
      </c>
      <c r="AX397" s="16" t="s">
        <v>72</v>
      </c>
      <c r="AY397" s="247" t="s">
        <v>525</v>
      </c>
    </row>
    <row r="398" spans="1:65" s="15" customFormat="1" ht="11.25">
      <c r="B398" s="227"/>
      <c r="C398" s="228"/>
      <c r="D398" s="206" t="s">
        <v>546</v>
      </c>
      <c r="E398" s="229" t="s">
        <v>19</v>
      </c>
      <c r="F398" s="230" t="s">
        <v>7634</v>
      </c>
      <c r="G398" s="228"/>
      <c r="H398" s="229" t="s">
        <v>19</v>
      </c>
      <c r="I398" s="231"/>
      <c r="J398" s="228"/>
      <c r="K398" s="228"/>
      <c r="L398" s="232"/>
      <c r="M398" s="233"/>
      <c r="N398" s="234"/>
      <c r="O398" s="234"/>
      <c r="P398" s="234"/>
      <c r="Q398" s="234"/>
      <c r="R398" s="234"/>
      <c r="S398" s="234"/>
      <c r="T398" s="235"/>
      <c r="AT398" s="236" t="s">
        <v>546</v>
      </c>
      <c r="AU398" s="236" t="s">
        <v>85</v>
      </c>
      <c r="AV398" s="15" t="s">
        <v>79</v>
      </c>
      <c r="AW398" s="15" t="s">
        <v>33</v>
      </c>
      <c r="AX398" s="15" t="s">
        <v>72</v>
      </c>
      <c r="AY398" s="236" t="s">
        <v>525</v>
      </c>
    </row>
    <row r="399" spans="1:65" s="13" customFormat="1" ht="11.25">
      <c r="B399" s="204"/>
      <c r="C399" s="205"/>
      <c r="D399" s="206" t="s">
        <v>546</v>
      </c>
      <c r="E399" s="207" t="s">
        <v>19</v>
      </c>
      <c r="F399" s="208" t="s">
        <v>7868</v>
      </c>
      <c r="G399" s="205"/>
      <c r="H399" s="209">
        <v>4.3220000000000001</v>
      </c>
      <c r="I399" s="210"/>
      <c r="J399" s="205"/>
      <c r="K399" s="205"/>
      <c r="L399" s="211"/>
      <c r="M399" s="212"/>
      <c r="N399" s="213"/>
      <c r="O399" s="213"/>
      <c r="P399" s="213"/>
      <c r="Q399" s="213"/>
      <c r="R399" s="213"/>
      <c r="S399" s="213"/>
      <c r="T399" s="214"/>
      <c r="AT399" s="215" t="s">
        <v>546</v>
      </c>
      <c r="AU399" s="215" t="s">
        <v>85</v>
      </c>
      <c r="AV399" s="13" t="s">
        <v>85</v>
      </c>
      <c r="AW399" s="13" t="s">
        <v>33</v>
      </c>
      <c r="AX399" s="13" t="s">
        <v>72</v>
      </c>
      <c r="AY399" s="215" t="s">
        <v>525</v>
      </c>
    </row>
    <row r="400" spans="1:65" s="13" customFormat="1" ht="11.25">
      <c r="B400" s="204"/>
      <c r="C400" s="205"/>
      <c r="D400" s="206" t="s">
        <v>546</v>
      </c>
      <c r="E400" s="207" t="s">
        <v>19</v>
      </c>
      <c r="F400" s="208" t="s">
        <v>7869</v>
      </c>
      <c r="G400" s="205"/>
      <c r="H400" s="209">
        <v>0.503</v>
      </c>
      <c r="I400" s="210"/>
      <c r="J400" s="205"/>
      <c r="K400" s="205"/>
      <c r="L400" s="211"/>
      <c r="M400" s="212"/>
      <c r="N400" s="213"/>
      <c r="O400" s="213"/>
      <c r="P400" s="213"/>
      <c r="Q400" s="213"/>
      <c r="R400" s="213"/>
      <c r="S400" s="213"/>
      <c r="T400" s="214"/>
      <c r="AT400" s="215" t="s">
        <v>546</v>
      </c>
      <c r="AU400" s="215" t="s">
        <v>85</v>
      </c>
      <c r="AV400" s="13" t="s">
        <v>85</v>
      </c>
      <c r="AW400" s="13" t="s">
        <v>33</v>
      </c>
      <c r="AX400" s="13" t="s">
        <v>72</v>
      </c>
      <c r="AY400" s="215" t="s">
        <v>525</v>
      </c>
    </row>
    <row r="401" spans="1:65" s="13" customFormat="1" ht="11.25">
      <c r="B401" s="204"/>
      <c r="C401" s="205"/>
      <c r="D401" s="206" t="s">
        <v>546</v>
      </c>
      <c r="E401" s="207" t="s">
        <v>19</v>
      </c>
      <c r="F401" s="208" t="s">
        <v>7870</v>
      </c>
      <c r="G401" s="205"/>
      <c r="H401" s="209">
        <v>1.258</v>
      </c>
      <c r="I401" s="210"/>
      <c r="J401" s="205"/>
      <c r="K401" s="205"/>
      <c r="L401" s="211"/>
      <c r="M401" s="212"/>
      <c r="N401" s="213"/>
      <c r="O401" s="213"/>
      <c r="P401" s="213"/>
      <c r="Q401" s="213"/>
      <c r="R401" s="213"/>
      <c r="S401" s="213"/>
      <c r="T401" s="214"/>
      <c r="AT401" s="215" t="s">
        <v>546</v>
      </c>
      <c r="AU401" s="215" t="s">
        <v>85</v>
      </c>
      <c r="AV401" s="13" t="s">
        <v>85</v>
      </c>
      <c r="AW401" s="13" t="s">
        <v>33</v>
      </c>
      <c r="AX401" s="13" t="s">
        <v>72</v>
      </c>
      <c r="AY401" s="215" t="s">
        <v>525</v>
      </c>
    </row>
    <row r="402" spans="1:65" s="16" customFormat="1" ht="11.25">
      <c r="B402" s="237"/>
      <c r="C402" s="238"/>
      <c r="D402" s="206" t="s">
        <v>546</v>
      </c>
      <c r="E402" s="239" t="s">
        <v>19</v>
      </c>
      <c r="F402" s="240" t="s">
        <v>590</v>
      </c>
      <c r="G402" s="238"/>
      <c r="H402" s="241">
        <v>6.0830000000000002</v>
      </c>
      <c r="I402" s="242"/>
      <c r="J402" s="238"/>
      <c r="K402" s="238"/>
      <c r="L402" s="243"/>
      <c r="M402" s="244"/>
      <c r="N402" s="245"/>
      <c r="O402" s="245"/>
      <c r="P402" s="245"/>
      <c r="Q402" s="245"/>
      <c r="R402" s="245"/>
      <c r="S402" s="245"/>
      <c r="T402" s="246"/>
      <c r="AT402" s="247" t="s">
        <v>546</v>
      </c>
      <c r="AU402" s="247" t="s">
        <v>85</v>
      </c>
      <c r="AV402" s="16" t="s">
        <v>573</v>
      </c>
      <c r="AW402" s="16" t="s">
        <v>33</v>
      </c>
      <c r="AX402" s="16" t="s">
        <v>72</v>
      </c>
      <c r="AY402" s="247" t="s">
        <v>525</v>
      </c>
    </row>
    <row r="403" spans="1:65" s="15" customFormat="1" ht="11.25">
      <c r="B403" s="227"/>
      <c r="C403" s="228"/>
      <c r="D403" s="206" t="s">
        <v>546</v>
      </c>
      <c r="E403" s="229" t="s">
        <v>19</v>
      </c>
      <c r="F403" s="230" t="s">
        <v>7638</v>
      </c>
      <c r="G403" s="228"/>
      <c r="H403" s="229" t="s">
        <v>19</v>
      </c>
      <c r="I403" s="231"/>
      <c r="J403" s="228"/>
      <c r="K403" s="228"/>
      <c r="L403" s="232"/>
      <c r="M403" s="233"/>
      <c r="N403" s="234"/>
      <c r="O403" s="234"/>
      <c r="P403" s="234"/>
      <c r="Q403" s="234"/>
      <c r="R403" s="234"/>
      <c r="S403" s="234"/>
      <c r="T403" s="235"/>
      <c r="AT403" s="236" t="s">
        <v>546</v>
      </c>
      <c r="AU403" s="236" t="s">
        <v>85</v>
      </c>
      <c r="AV403" s="15" t="s">
        <v>79</v>
      </c>
      <c r="AW403" s="15" t="s">
        <v>33</v>
      </c>
      <c r="AX403" s="15" t="s">
        <v>72</v>
      </c>
      <c r="AY403" s="236" t="s">
        <v>525</v>
      </c>
    </row>
    <row r="404" spans="1:65" s="13" customFormat="1" ht="11.25">
      <c r="B404" s="204"/>
      <c r="C404" s="205"/>
      <c r="D404" s="206" t="s">
        <v>546</v>
      </c>
      <c r="E404" s="207" t="s">
        <v>19</v>
      </c>
      <c r="F404" s="208" t="s">
        <v>7871</v>
      </c>
      <c r="G404" s="205"/>
      <c r="H404" s="209">
        <v>3.9870000000000001</v>
      </c>
      <c r="I404" s="210"/>
      <c r="J404" s="205"/>
      <c r="K404" s="205"/>
      <c r="L404" s="211"/>
      <c r="M404" s="212"/>
      <c r="N404" s="213"/>
      <c r="O404" s="213"/>
      <c r="P404" s="213"/>
      <c r="Q404" s="213"/>
      <c r="R404" s="213"/>
      <c r="S404" s="213"/>
      <c r="T404" s="214"/>
      <c r="AT404" s="215" t="s">
        <v>546</v>
      </c>
      <c r="AU404" s="215" t="s">
        <v>85</v>
      </c>
      <c r="AV404" s="13" t="s">
        <v>85</v>
      </c>
      <c r="AW404" s="13" t="s">
        <v>33</v>
      </c>
      <c r="AX404" s="13" t="s">
        <v>72</v>
      </c>
      <c r="AY404" s="215" t="s">
        <v>525</v>
      </c>
    </row>
    <row r="405" spans="1:65" s="13" customFormat="1" ht="11.25">
      <c r="B405" s="204"/>
      <c r="C405" s="205"/>
      <c r="D405" s="206" t="s">
        <v>546</v>
      </c>
      <c r="E405" s="207" t="s">
        <v>19</v>
      </c>
      <c r="F405" s="208" t="s">
        <v>7872</v>
      </c>
      <c r="G405" s="205"/>
      <c r="H405" s="209">
        <v>1.5089999999999999</v>
      </c>
      <c r="I405" s="210"/>
      <c r="J405" s="205"/>
      <c r="K405" s="205"/>
      <c r="L405" s="211"/>
      <c r="M405" s="212"/>
      <c r="N405" s="213"/>
      <c r="O405" s="213"/>
      <c r="P405" s="213"/>
      <c r="Q405" s="213"/>
      <c r="R405" s="213"/>
      <c r="S405" s="213"/>
      <c r="T405" s="214"/>
      <c r="AT405" s="215" t="s">
        <v>546</v>
      </c>
      <c r="AU405" s="215" t="s">
        <v>85</v>
      </c>
      <c r="AV405" s="13" t="s">
        <v>85</v>
      </c>
      <c r="AW405" s="13" t="s">
        <v>33</v>
      </c>
      <c r="AX405" s="13" t="s">
        <v>72</v>
      </c>
      <c r="AY405" s="215" t="s">
        <v>525</v>
      </c>
    </row>
    <row r="406" spans="1:65" s="16" customFormat="1" ht="11.25">
      <c r="B406" s="237"/>
      <c r="C406" s="238"/>
      <c r="D406" s="206" t="s">
        <v>546</v>
      </c>
      <c r="E406" s="239" t="s">
        <v>19</v>
      </c>
      <c r="F406" s="240" t="s">
        <v>590</v>
      </c>
      <c r="G406" s="238"/>
      <c r="H406" s="241">
        <v>5.4960000000000004</v>
      </c>
      <c r="I406" s="242"/>
      <c r="J406" s="238"/>
      <c r="K406" s="238"/>
      <c r="L406" s="243"/>
      <c r="M406" s="244"/>
      <c r="N406" s="245"/>
      <c r="O406" s="245"/>
      <c r="P406" s="245"/>
      <c r="Q406" s="245"/>
      <c r="R406" s="245"/>
      <c r="S406" s="245"/>
      <c r="T406" s="246"/>
      <c r="AT406" s="247" t="s">
        <v>546</v>
      </c>
      <c r="AU406" s="247" t="s">
        <v>85</v>
      </c>
      <c r="AV406" s="16" t="s">
        <v>573</v>
      </c>
      <c r="AW406" s="16" t="s">
        <v>33</v>
      </c>
      <c r="AX406" s="16" t="s">
        <v>72</v>
      </c>
      <c r="AY406" s="247" t="s">
        <v>525</v>
      </c>
    </row>
    <row r="407" spans="1:65" s="14" customFormat="1" ht="11.25">
      <c r="B407" s="216"/>
      <c r="C407" s="217"/>
      <c r="D407" s="206" t="s">
        <v>546</v>
      </c>
      <c r="E407" s="218" t="s">
        <v>19</v>
      </c>
      <c r="F407" s="219" t="s">
        <v>552</v>
      </c>
      <c r="G407" s="217"/>
      <c r="H407" s="220">
        <v>33.932000000000002</v>
      </c>
      <c r="I407" s="221"/>
      <c r="J407" s="217"/>
      <c r="K407" s="217"/>
      <c r="L407" s="222"/>
      <c r="M407" s="223"/>
      <c r="N407" s="224"/>
      <c r="O407" s="224"/>
      <c r="P407" s="224"/>
      <c r="Q407" s="224"/>
      <c r="R407" s="224"/>
      <c r="S407" s="224"/>
      <c r="T407" s="225"/>
      <c r="AT407" s="226" t="s">
        <v>546</v>
      </c>
      <c r="AU407" s="226" t="s">
        <v>85</v>
      </c>
      <c r="AV407" s="14" t="s">
        <v>537</v>
      </c>
      <c r="AW407" s="14" t="s">
        <v>33</v>
      </c>
      <c r="AX407" s="14" t="s">
        <v>79</v>
      </c>
      <c r="AY407" s="226" t="s">
        <v>525</v>
      </c>
    </row>
    <row r="408" spans="1:65" s="2" customFormat="1" ht="24.2" customHeight="1">
      <c r="A408" s="38"/>
      <c r="B408" s="39"/>
      <c r="C408" s="186" t="s">
        <v>1214</v>
      </c>
      <c r="D408" s="186" t="s">
        <v>533</v>
      </c>
      <c r="E408" s="187" t="s">
        <v>7873</v>
      </c>
      <c r="F408" s="188" t="s">
        <v>7874</v>
      </c>
      <c r="G408" s="189" t="s">
        <v>158</v>
      </c>
      <c r="H408" s="190">
        <v>10.103999999999999</v>
      </c>
      <c r="I408" s="191"/>
      <c r="J408" s="192">
        <f>ROUND(I408*H408,2)</f>
        <v>0</v>
      </c>
      <c r="K408" s="188" t="s">
        <v>536</v>
      </c>
      <c r="L408" s="43"/>
      <c r="M408" s="193" t="s">
        <v>19</v>
      </c>
      <c r="N408" s="194" t="s">
        <v>43</v>
      </c>
      <c r="O408" s="68"/>
      <c r="P408" s="195">
        <f>O408*H408</f>
        <v>0</v>
      </c>
      <c r="Q408" s="195">
        <v>2.55328</v>
      </c>
      <c r="R408" s="195">
        <f>Q408*H408</f>
        <v>25.798341119999996</v>
      </c>
      <c r="S408" s="195">
        <v>0</v>
      </c>
      <c r="T408" s="196">
        <f>S408*H408</f>
        <v>0</v>
      </c>
      <c r="U408" s="38"/>
      <c r="V408" s="38"/>
      <c r="W408" s="38"/>
      <c r="X408" s="38"/>
      <c r="Y408" s="38"/>
      <c r="Z408" s="38"/>
      <c r="AA408" s="38"/>
      <c r="AB408" s="38"/>
      <c r="AC408" s="38"/>
      <c r="AD408" s="38"/>
      <c r="AE408" s="38"/>
      <c r="AR408" s="197" t="s">
        <v>537</v>
      </c>
      <c r="AT408" s="197" t="s">
        <v>533</v>
      </c>
      <c r="AU408" s="197" t="s">
        <v>85</v>
      </c>
      <c r="AY408" s="21" t="s">
        <v>525</v>
      </c>
      <c r="BE408" s="198">
        <f>IF(N408="základní",J408,0)</f>
        <v>0</v>
      </c>
      <c r="BF408" s="198">
        <f>IF(N408="snížená",J408,0)</f>
        <v>0</v>
      </c>
      <c r="BG408" s="198">
        <f>IF(N408="zákl. přenesená",J408,0)</f>
        <v>0</v>
      </c>
      <c r="BH408" s="198">
        <f>IF(N408="sníž. přenesená",J408,0)</f>
        <v>0</v>
      </c>
      <c r="BI408" s="198">
        <f>IF(N408="nulová",J408,0)</f>
        <v>0</v>
      </c>
      <c r="BJ408" s="21" t="s">
        <v>79</v>
      </c>
      <c r="BK408" s="198">
        <f>ROUND(I408*H408,2)</f>
        <v>0</v>
      </c>
      <c r="BL408" s="21" t="s">
        <v>537</v>
      </c>
      <c r="BM408" s="197" t="s">
        <v>7875</v>
      </c>
    </row>
    <row r="409" spans="1:65" s="2" customFormat="1" ht="11.25">
      <c r="A409" s="38"/>
      <c r="B409" s="39"/>
      <c r="C409" s="40"/>
      <c r="D409" s="199" t="s">
        <v>542</v>
      </c>
      <c r="E409" s="40"/>
      <c r="F409" s="200" t="s">
        <v>7876</v>
      </c>
      <c r="G409" s="40"/>
      <c r="H409" s="40"/>
      <c r="I409" s="201"/>
      <c r="J409" s="40"/>
      <c r="K409" s="40"/>
      <c r="L409" s="43"/>
      <c r="M409" s="202"/>
      <c r="N409" s="203"/>
      <c r="O409" s="68"/>
      <c r="P409" s="68"/>
      <c r="Q409" s="68"/>
      <c r="R409" s="68"/>
      <c r="S409" s="68"/>
      <c r="T409" s="69"/>
      <c r="U409" s="38"/>
      <c r="V409" s="38"/>
      <c r="W409" s="38"/>
      <c r="X409" s="38"/>
      <c r="Y409" s="38"/>
      <c r="Z409" s="38"/>
      <c r="AA409" s="38"/>
      <c r="AB409" s="38"/>
      <c r="AC409" s="38"/>
      <c r="AD409" s="38"/>
      <c r="AE409" s="38"/>
      <c r="AT409" s="21" t="s">
        <v>542</v>
      </c>
      <c r="AU409" s="21" t="s">
        <v>85</v>
      </c>
    </row>
    <row r="410" spans="1:65" s="2" customFormat="1" ht="19.5">
      <c r="A410" s="38"/>
      <c r="B410" s="39"/>
      <c r="C410" s="40"/>
      <c r="D410" s="206" t="s">
        <v>972</v>
      </c>
      <c r="E410" s="40"/>
      <c r="F410" s="258" t="s">
        <v>7877</v>
      </c>
      <c r="G410" s="40"/>
      <c r="H410" s="40"/>
      <c r="I410" s="201"/>
      <c r="J410" s="40"/>
      <c r="K410" s="40"/>
      <c r="L410" s="43"/>
      <c r="M410" s="202"/>
      <c r="N410" s="203"/>
      <c r="O410" s="68"/>
      <c r="P410" s="68"/>
      <c r="Q410" s="68"/>
      <c r="R410" s="68"/>
      <c r="S410" s="68"/>
      <c r="T410" s="69"/>
      <c r="U410" s="38"/>
      <c r="V410" s="38"/>
      <c r="W410" s="38"/>
      <c r="X410" s="38"/>
      <c r="Y410" s="38"/>
      <c r="Z410" s="38"/>
      <c r="AA410" s="38"/>
      <c r="AB410" s="38"/>
      <c r="AC410" s="38"/>
      <c r="AD410" s="38"/>
      <c r="AE410" s="38"/>
      <c r="AT410" s="21" t="s">
        <v>972</v>
      </c>
      <c r="AU410" s="21" t="s">
        <v>85</v>
      </c>
    </row>
    <row r="411" spans="1:65" s="15" customFormat="1" ht="11.25">
      <c r="B411" s="227"/>
      <c r="C411" s="228"/>
      <c r="D411" s="206" t="s">
        <v>546</v>
      </c>
      <c r="E411" s="229" t="s">
        <v>19</v>
      </c>
      <c r="F411" s="230" t="s">
        <v>7878</v>
      </c>
      <c r="G411" s="228"/>
      <c r="H411" s="229" t="s">
        <v>19</v>
      </c>
      <c r="I411" s="231"/>
      <c r="J411" s="228"/>
      <c r="K411" s="228"/>
      <c r="L411" s="232"/>
      <c r="M411" s="233"/>
      <c r="N411" s="234"/>
      <c r="O411" s="234"/>
      <c r="P411" s="234"/>
      <c r="Q411" s="234"/>
      <c r="R411" s="234"/>
      <c r="S411" s="234"/>
      <c r="T411" s="235"/>
      <c r="AT411" s="236" t="s">
        <v>546</v>
      </c>
      <c r="AU411" s="236" t="s">
        <v>85</v>
      </c>
      <c r="AV411" s="15" t="s">
        <v>79</v>
      </c>
      <c r="AW411" s="15" t="s">
        <v>33</v>
      </c>
      <c r="AX411" s="15" t="s">
        <v>72</v>
      </c>
      <c r="AY411" s="236" t="s">
        <v>525</v>
      </c>
    </row>
    <row r="412" spans="1:65" s="13" customFormat="1" ht="11.25">
      <c r="B412" s="204"/>
      <c r="C412" s="205"/>
      <c r="D412" s="206" t="s">
        <v>546</v>
      </c>
      <c r="E412" s="207" t="s">
        <v>19</v>
      </c>
      <c r="F412" s="208" t="s">
        <v>7879</v>
      </c>
      <c r="G412" s="205"/>
      <c r="H412" s="209">
        <v>8.9220000000000006</v>
      </c>
      <c r="I412" s="210"/>
      <c r="J412" s="205"/>
      <c r="K412" s="205"/>
      <c r="L412" s="211"/>
      <c r="M412" s="212"/>
      <c r="N412" s="213"/>
      <c r="O412" s="213"/>
      <c r="P412" s="213"/>
      <c r="Q412" s="213"/>
      <c r="R412" s="213"/>
      <c r="S412" s="213"/>
      <c r="T412" s="214"/>
      <c r="AT412" s="215" t="s">
        <v>546</v>
      </c>
      <c r="AU412" s="215" t="s">
        <v>85</v>
      </c>
      <c r="AV412" s="13" t="s">
        <v>85</v>
      </c>
      <c r="AW412" s="13" t="s">
        <v>33</v>
      </c>
      <c r="AX412" s="13" t="s">
        <v>72</v>
      </c>
      <c r="AY412" s="215" t="s">
        <v>525</v>
      </c>
    </row>
    <row r="413" spans="1:65" s="16" customFormat="1" ht="11.25">
      <c r="B413" s="237"/>
      <c r="C413" s="238"/>
      <c r="D413" s="206" t="s">
        <v>546</v>
      </c>
      <c r="E413" s="239" t="s">
        <v>19</v>
      </c>
      <c r="F413" s="240" t="s">
        <v>590</v>
      </c>
      <c r="G413" s="238"/>
      <c r="H413" s="241">
        <v>8.9220000000000006</v>
      </c>
      <c r="I413" s="242"/>
      <c r="J413" s="238"/>
      <c r="K413" s="238"/>
      <c r="L413" s="243"/>
      <c r="M413" s="244"/>
      <c r="N413" s="245"/>
      <c r="O413" s="245"/>
      <c r="P413" s="245"/>
      <c r="Q413" s="245"/>
      <c r="R413" s="245"/>
      <c r="S413" s="245"/>
      <c r="T413" s="246"/>
      <c r="AT413" s="247" t="s">
        <v>546</v>
      </c>
      <c r="AU413" s="247" t="s">
        <v>85</v>
      </c>
      <c r="AV413" s="16" t="s">
        <v>573</v>
      </c>
      <c r="AW413" s="16" t="s">
        <v>33</v>
      </c>
      <c r="AX413" s="16" t="s">
        <v>72</v>
      </c>
      <c r="AY413" s="247" t="s">
        <v>525</v>
      </c>
    </row>
    <row r="414" spans="1:65" s="15" customFormat="1" ht="11.25">
      <c r="B414" s="227"/>
      <c r="C414" s="228"/>
      <c r="D414" s="206" t="s">
        <v>546</v>
      </c>
      <c r="E414" s="229" t="s">
        <v>19</v>
      </c>
      <c r="F414" s="230" t="s">
        <v>4520</v>
      </c>
      <c r="G414" s="228"/>
      <c r="H414" s="229" t="s">
        <v>19</v>
      </c>
      <c r="I414" s="231"/>
      <c r="J414" s="228"/>
      <c r="K414" s="228"/>
      <c r="L414" s="232"/>
      <c r="M414" s="233"/>
      <c r="N414" s="234"/>
      <c r="O414" s="234"/>
      <c r="P414" s="234"/>
      <c r="Q414" s="234"/>
      <c r="R414" s="234"/>
      <c r="S414" s="234"/>
      <c r="T414" s="235"/>
      <c r="AT414" s="236" t="s">
        <v>546</v>
      </c>
      <c r="AU414" s="236" t="s">
        <v>85</v>
      </c>
      <c r="AV414" s="15" t="s">
        <v>79</v>
      </c>
      <c r="AW414" s="15" t="s">
        <v>33</v>
      </c>
      <c r="AX414" s="15" t="s">
        <v>72</v>
      </c>
      <c r="AY414" s="236" t="s">
        <v>525</v>
      </c>
    </row>
    <row r="415" spans="1:65" s="13" customFormat="1" ht="11.25">
      <c r="B415" s="204"/>
      <c r="C415" s="205"/>
      <c r="D415" s="206" t="s">
        <v>546</v>
      </c>
      <c r="E415" s="207" t="s">
        <v>19</v>
      </c>
      <c r="F415" s="208" t="s">
        <v>7880</v>
      </c>
      <c r="G415" s="205"/>
      <c r="H415" s="209">
        <v>0.52800000000000002</v>
      </c>
      <c r="I415" s="210"/>
      <c r="J415" s="205"/>
      <c r="K415" s="205"/>
      <c r="L415" s="211"/>
      <c r="M415" s="212"/>
      <c r="N415" s="213"/>
      <c r="O415" s="213"/>
      <c r="P415" s="213"/>
      <c r="Q415" s="213"/>
      <c r="R415" s="213"/>
      <c r="S415" s="213"/>
      <c r="T415" s="214"/>
      <c r="AT415" s="215" t="s">
        <v>546</v>
      </c>
      <c r="AU415" s="215" t="s">
        <v>85</v>
      </c>
      <c r="AV415" s="13" t="s">
        <v>85</v>
      </c>
      <c r="AW415" s="13" t="s">
        <v>33</v>
      </c>
      <c r="AX415" s="13" t="s">
        <v>72</v>
      </c>
      <c r="AY415" s="215" t="s">
        <v>525</v>
      </c>
    </row>
    <row r="416" spans="1:65" s="13" customFormat="1" ht="11.25">
      <c r="B416" s="204"/>
      <c r="C416" s="205"/>
      <c r="D416" s="206" t="s">
        <v>546</v>
      </c>
      <c r="E416" s="207" t="s">
        <v>19</v>
      </c>
      <c r="F416" s="208" t="s">
        <v>7881</v>
      </c>
      <c r="G416" s="205"/>
      <c r="H416" s="209">
        <v>0.65400000000000003</v>
      </c>
      <c r="I416" s="210"/>
      <c r="J416" s="205"/>
      <c r="K416" s="205"/>
      <c r="L416" s="211"/>
      <c r="M416" s="212"/>
      <c r="N416" s="213"/>
      <c r="O416" s="213"/>
      <c r="P416" s="213"/>
      <c r="Q416" s="213"/>
      <c r="R416" s="213"/>
      <c r="S416" s="213"/>
      <c r="T416" s="214"/>
      <c r="AT416" s="215" t="s">
        <v>546</v>
      </c>
      <c r="AU416" s="215" t="s">
        <v>85</v>
      </c>
      <c r="AV416" s="13" t="s">
        <v>85</v>
      </c>
      <c r="AW416" s="13" t="s">
        <v>33</v>
      </c>
      <c r="AX416" s="13" t="s">
        <v>72</v>
      </c>
      <c r="AY416" s="215" t="s">
        <v>525</v>
      </c>
    </row>
    <row r="417" spans="1:65" s="16" customFormat="1" ht="11.25">
      <c r="B417" s="237"/>
      <c r="C417" s="238"/>
      <c r="D417" s="206" t="s">
        <v>546</v>
      </c>
      <c r="E417" s="239" t="s">
        <v>19</v>
      </c>
      <c r="F417" s="240" t="s">
        <v>590</v>
      </c>
      <c r="G417" s="238"/>
      <c r="H417" s="241">
        <v>1.1819999999999999</v>
      </c>
      <c r="I417" s="242"/>
      <c r="J417" s="238"/>
      <c r="K417" s="238"/>
      <c r="L417" s="243"/>
      <c r="M417" s="244"/>
      <c r="N417" s="245"/>
      <c r="O417" s="245"/>
      <c r="P417" s="245"/>
      <c r="Q417" s="245"/>
      <c r="R417" s="245"/>
      <c r="S417" s="245"/>
      <c r="T417" s="246"/>
      <c r="AT417" s="247" t="s">
        <v>546</v>
      </c>
      <c r="AU417" s="247" t="s">
        <v>85</v>
      </c>
      <c r="AV417" s="16" t="s">
        <v>573</v>
      </c>
      <c r="AW417" s="16" t="s">
        <v>33</v>
      </c>
      <c r="AX417" s="16" t="s">
        <v>72</v>
      </c>
      <c r="AY417" s="247" t="s">
        <v>525</v>
      </c>
    </row>
    <row r="418" spans="1:65" s="14" customFormat="1" ht="11.25">
      <c r="B418" s="216"/>
      <c r="C418" s="217"/>
      <c r="D418" s="206" t="s">
        <v>546</v>
      </c>
      <c r="E418" s="218" t="s">
        <v>19</v>
      </c>
      <c r="F418" s="219" t="s">
        <v>552</v>
      </c>
      <c r="G418" s="217"/>
      <c r="H418" s="220">
        <v>10.103999999999999</v>
      </c>
      <c r="I418" s="221"/>
      <c r="J418" s="217"/>
      <c r="K418" s="217"/>
      <c r="L418" s="222"/>
      <c r="M418" s="223"/>
      <c r="N418" s="224"/>
      <c r="O418" s="224"/>
      <c r="P418" s="224"/>
      <c r="Q418" s="224"/>
      <c r="R418" s="224"/>
      <c r="S418" s="224"/>
      <c r="T418" s="225"/>
      <c r="AT418" s="226" t="s">
        <v>546</v>
      </c>
      <c r="AU418" s="226" t="s">
        <v>85</v>
      </c>
      <c r="AV418" s="14" t="s">
        <v>537</v>
      </c>
      <c r="AW418" s="14" t="s">
        <v>33</v>
      </c>
      <c r="AX418" s="14" t="s">
        <v>79</v>
      </c>
      <c r="AY418" s="226" t="s">
        <v>525</v>
      </c>
    </row>
    <row r="419" spans="1:65" s="2" customFormat="1" ht="16.5" customHeight="1">
      <c r="A419" s="38"/>
      <c r="B419" s="39"/>
      <c r="C419" s="186" t="s">
        <v>1234</v>
      </c>
      <c r="D419" s="186" t="s">
        <v>533</v>
      </c>
      <c r="E419" s="187" t="s">
        <v>7882</v>
      </c>
      <c r="F419" s="188" t="s">
        <v>7883</v>
      </c>
      <c r="G419" s="189" t="s">
        <v>132</v>
      </c>
      <c r="H419" s="190">
        <v>20.64</v>
      </c>
      <c r="I419" s="191"/>
      <c r="J419" s="192">
        <f>ROUND(I419*H419,2)</f>
        <v>0</v>
      </c>
      <c r="K419" s="188" t="s">
        <v>536</v>
      </c>
      <c r="L419" s="43"/>
      <c r="M419" s="193" t="s">
        <v>19</v>
      </c>
      <c r="N419" s="194" t="s">
        <v>43</v>
      </c>
      <c r="O419" s="68"/>
      <c r="P419" s="195">
        <f>O419*H419</f>
        <v>0</v>
      </c>
      <c r="Q419" s="195">
        <v>2.6900000000000001E-3</v>
      </c>
      <c r="R419" s="195">
        <f>Q419*H419</f>
        <v>5.5521600000000004E-2</v>
      </c>
      <c r="S419" s="195">
        <v>0</v>
      </c>
      <c r="T419" s="196">
        <f>S419*H419</f>
        <v>0</v>
      </c>
      <c r="U419" s="38"/>
      <c r="V419" s="38"/>
      <c r="W419" s="38"/>
      <c r="X419" s="38"/>
      <c r="Y419" s="38"/>
      <c r="Z419" s="38"/>
      <c r="AA419" s="38"/>
      <c r="AB419" s="38"/>
      <c r="AC419" s="38"/>
      <c r="AD419" s="38"/>
      <c r="AE419" s="38"/>
      <c r="AR419" s="197" t="s">
        <v>537</v>
      </c>
      <c r="AT419" s="197" t="s">
        <v>533</v>
      </c>
      <c r="AU419" s="197" t="s">
        <v>85</v>
      </c>
      <c r="AY419" s="21" t="s">
        <v>525</v>
      </c>
      <c r="BE419" s="198">
        <f>IF(N419="základní",J419,0)</f>
        <v>0</v>
      </c>
      <c r="BF419" s="198">
        <f>IF(N419="snížená",J419,0)</f>
        <v>0</v>
      </c>
      <c r="BG419" s="198">
        <f>IF(N419="zákl. přenesená",J419,0)</f>
        <v>0</v>
      </c>
      <c r="BH419" s="198">
        <f>IF(N419="sníž. přenesená",J419,0)</f>
        <v>0</v>
      </c>
      <c r="BI419" s="198">
        <f>IF(N419="nulová",J419,0)</f>
        <v>0</v>
      </c>
      <c r="BJ419" s="21" t="s">
        <v>79</v>
      </c>
      <c r="BK419" s="198">
        <f>ROUND(I419*H419,2)</f>
        <v>0</v>
      </c>
      <c r="BL419" s="21" t="s">
        <v>537</v>
      </c>
      <c r="BM419" s="197" t="s">
        <v>7884</v>
      </c>
    </row>
    <row r="420" spans="1:65" s="2" customFormat="1" ht="11.25">
      <c r="A420" s="38"/>
      <c r="B420" s="39"/>
      <c r="C420" s="40"/>
      <c r="D420" s="199" t="s">
        <v>542</v>
      </c>
      <c r="E420" s="40"/>
      <c r="F420" s="200" t="s">
        <v>7885</v>
      </c>
      <c r="G420" s="40"/>
      <c r="H420" s="40"/>
      <c r="I420" s="201"/>
      <c r="J420" s="40"/>
      <c r="K420" s="40"/>
      <c r="L420" s="43"/>
      <c r="M420" s="202"/>
      <c r="N420" s="203"/>
      <c r="O420" s="68"/>
      <c r="P420" s="68"/>
      <c r="Q420" s="68"/>
      <c r="R420" s="68"/>
      <c r="S420" s="68"/>
      <c r="T420" s="69"/>
      <c r="U420" s="38"/>
      <c r="V420" s="38"/>
      <c r="W420" s="38"/>
      <c r="X420" s="38"/>
      <c r="Y420" s="38"/>
      <c r="Z420" s="38"/>
      <c r="AA420" s="38"/>
      <c r="AB420" s="38"/>
      <c r="AC420" s="38"/>
      <c r="AD420" s="38"/>
      <c r="AE420" s="38"/>
      <c r="AT420" s="21" t="s">
        <v>542</v>
      </c>
      <c r="AU420" s="21" t="s">
        <v>85</v>
      </c>
    </row>
    <row r="421" spans="1:65" s="15" customFormat="1" ht="11.25">
      <c r="B421" s="227"/>
      <c r="C421" s="228"/>
      <c r="D421" s="206" t="s">
        <v>546</v>
      </c>
      <c r="E421" s="229" t="s">
        <v>19</v>
      </c>
      <c r="F421" s="230" t="s">
        <v>7878</v>
      </c>
      <c r="G421" s="228"/>
      <c r="H421" s="229" t="s">
        <v>19</v>
      </c>
      <c r="I421" s="231"/>
      <c r="J421" s="228"/>
      <c r="K421" s="228"/>
      <c r="L421" s="232"/>
      <c r="M421" s="233"/>
      <c r="N421" s="234"/>
      <c r="O421" s="234"/>
      <c r="P421" s="234"/>
      <c r="Q421" s="234"/>
      <c r="R421" s="234"/>
      <c r="S421" s="234"/>
      <c r="T421" s="235"/>
      <c r="AT421" s="236" t="s">
        <v>546</v>
      </c>
      <c r="AU421" s="236" t="s">
        <v>85</v>
      </c>
      <c r="AV421" s="15" t="s">
        <v>79</v>
      </c>
      <c r="AW421" s="15" t="s">
        <v>33</v>
      </c>
      <c r="AX421" s="15" t="s">
        <v>72</v>
      </c>
      <c r="AY421" s="236" t="s">
        <v>525</v>
      </c>
    </row>
    <row r="422" spans="1:65" s="13" customFormat="1" ht="11.25">
      <c r="B422" s="204"/>
      <c r="C422" s="205"/>
      <c r="D422" s="206" t="s">
        <v>546</v>
      </c>
      <c r="E422" s="207" t="s">
        <v>19</v>
      </c>
      <c r="F422" s="208" t="s">
        <v>7886</v>
      </c>
      <c r="G422" s="205"/>
      <c r="H422" s="209">
        <v>20.64</v>
      </c>
      <c r="I422" s="210"/>
      <c r="J422" s="205"/>
      <c r="K422" s="205"/>
      <c r="L422" s="211"/>
      <c r="M422" s="212"/>
      <c r="N422" s="213"/>
      <c r="O422" s="213"/>
      <c r="P422" s="213"/>
      <c r="Q422" s="213"/>
      <c r="R422" s="213"/>
      <c r="S422" s="213"/>
      <c r="T422" s="214"/>
      <c r="AT422" s="215" t="s">
        <v>546</v>
      </c>
      <c r="AU422" s="215" t="s">
        <v>85</v>
      </c>
      <c r="AV422" s="13" t="s">
        <v>85</v>
      </c>
      <c r="AW422" s="13" t="s">
        <v>33</v>
      </c>
      <c r="AX422" s="13" t="s">
        <v>72</v>
      </c>
      <c r="AY422" s="215" t="s">
        <v>525</v>
      </c>
    </row>
    <row r="423" spans="1:65" s="14" customFormat="1" ht="11.25">
      <c r="B423" s="216"/>
      <c r="C423" s="217"/>
      <c r="D423" s="206" t="s">
        <v>546</v>
      </c>
      <c r="E423" s="218" t="s">
        <v>7463</v>
      </c>
      <c r="F423" s="219" t="s">
        <v>552</v>
      </c>
      <c r="G423" s="217"/>
      <c r="H423" s="220">
        <v>20.64</v>
      </c>
      <c r="I423" s="221"/>
      <c r="J423" s="217"/>
      <c r="K423" s="217"/>
      <c r="L423" s="222"/>
      <c r="M423" s="223"/>
      <c r="N423" s="224"/>
      <c r="O423" s="224"/>
      <c r="P423" s="224"/>
      <c r="Q423" s="224"/>
      <c r="R423" s="224"/>
      <c r="S423" s="224"/>
      <c r="T423" s="225"/>
      <c r="AT423" s="226" t="s">
        <v>546</v>
      </c>
      <c r="AU423" s="226" t="s">
        <v>85</v>
      </c>
      <c r="AV423" s="14" t="s">
        <v>537</v>
      </c>
      <c r="AW423" s="14" t="s">
        <v>33</v>
      </c>
      <c r="AX423" s="14" t="s">
        <v>79</v>
      </c>
      <c r="AY423" s="226" t="s">
        <v>525</v>
      </c>
    </row>
    <row r="424" spans="1:65" s="2" customFormat="1" ht="16.5" customHeight="1">
      <c r="A424" s="38"/>
      <c r="B424" s="39"/>
      <c r="C424" s="186" t="s">
        <v>1239</v>
      </c>
      <c r="D424" s="186" t="s">
        <v>533</v>
      </c>
      <c r="E424" s="187" t="s">
        <v>7887</v>
      </c>
      <c r="F424" s="188" t="s">
        <v>7888</v>
      </c>
      <c r="G424" s="189" t="s">
        <v>132</v>
      </c>
      <c r="H424" s="190">
        <v>20.64</v>
      </c>
      <c r="I424" s="191"/>
      <c r="J424" s="192">
        <f>ROUND(I424*H424,2)</f>
        <v>0</v>
      </c>
      <c r="K424" s="188" t="s">
        <v>536</v>
      </c>
      <c r="L424" s="43"/>
      <c r="M424" s="193" t="s">
        <v>19</v>
      </c>
      <c r="N424" s="194" t="s">
        <v>43</v>
      </c>
      <c r="O424" s="68"/>
      <c r="P424" s="195">
        <f>O424*H424</f>
        <v>0</v>
      </c>
      <c r="Q424" s="195">
        <v>0</v>
      </c>
      <c r="R424" s="195">
        <f>Q424*H424</f>
        <v>0</v>
      </c>
      <c r="S424" s="195">
        <v>0</v>
      </c>
      <c r="T424" s="196">
        <f>S424*H424</f>
        <v>0</v>
      </c>
      <c r="U424" s="38"/>
      <c r="V424" s="38"/>
      <c r="W424" s="38"/>
      <c r="X424" s="38"/>
      <c r="Y424" s="38"/>
      <c r="Z424" s="38"/>
      <c r="AA424" s="38"/>
      <c r="AB424" s="38"/>
      <c r="AC424" s="38"/>
      <c r="AD424" s="38"/>
      <c r="AE424" s="38"/>
      <c r="AR424" s="197" t="s">
        <v>537</v>
      </c>
      <c r="AT424" s="197" t="s">
        <v>533</v>
      </c>
      <c r="AU424" s="197" t="s">
        <v>85</v>
      </c>
      <c r="AY424" s="21" t="s">
        <v>525</v>
      </c>
      <c r="BE424" s="198">
        <f>IF(N424="základní",J424,0)</f>
        <v>0</v>
      </c>
      <c r="BF424" s="198">
        <f>IF(N424="snížená",J424,0)</f>
        <v>0</v>
      </c>
      <c r="BG424" s="198">
        <f>IF(N424="zákl. přenesená",J424,0)</f>
        <v>0</v>
      </c>
      <c r="BH424" s="198">
        <f>IF(N424="sníž. přenesená",J424,0)</f>
        <v>0</v>
      </c>
      <c r="BI424" s="198">
        <f>IF(N424="nulová",J424,0)</f>
        <v>0</v>
      </c>
      <c r="BJ424" s="21" t="s">
        <v>79</v>
      </c>
      <c r="BK424" s="198">
        <f>ROUND(I424*H424,2)</f>
        <v>0</v>
      </c>
      <c r="BL424" s="21" t="s">
        <v>537</v>
      </c>
      <c r="BM424" s="197" t="s">
        <v>7889</v>
      </c>
    </row>
    <row r="425" spans="1:65" s="2" customFormat="1" ht="11.25">
      <c r="A425" s="38"/>
      <c r="B425" s="39"/>
      <c r="C425" s="40"/>
      <c r="D425" s="199" t="s">
        <v>542</v>
      </c>
      <c r="E425" s="40"/>
      <c r="F425" s="200" t="s">
        <v>7890</v>
      </c>
      <c r="G425" s="40"/>
      <c r="H425" s="40"/>
      <c r="I425" s="201"/>
      <c r="J425" s="40"/>
      <c r="K425" s="40"/>
      <c r="L425" s="43"/>
      <c r="M425" s="202"/>
      <c r="N425" s="203"/>
      <c r="O425" s="68"/>
      <c r="P425" s="68"/>
      <c r="Q425" s="68"/>
      <c r="R425" s="68"/>
      <c r="S425" s="68"/>
      <c r="T425" s="69"/>
      <c r="U425" s="38"/>
      <c r="V425" s="38"/>
      <c r="W425" s="38"/>
      <c r="X425" s="38"/>
      <c r="Y425" s="38"/>
      <c r="Z425" s="38"/>
      <c r="AA425" s="38"/>
      <c r="AB425" s="38"/>
      <c r="AC425" s="38"/>
      <c r="AD425" s="38"/>
      <c r="AE425" s="38"/>
      <c r="AT425" s="21" t="s">
        <v>542</v>
      </c>
      <c r="AU425" s="21" t="s">
        <v>85</v>
      </c>
    </row>
    <row r="426" spans="1:65" s="13" customFormat="1" ht="11.25">
      <c r="B426" s="204"/>
      <c r="C426" s="205"/>
      <c r="D426" s="206" t="s">
        <v>546</v>
      </c>
      <c r="E426" s="207" t="s">
        <v>19</v>
      </c>
      <c r="F426" s="208" t="s">
        <v>7463</v>
      </c>
      <c r="G426" s="205"/>
      <c r="H426" s="209">
        <v>20.64</v>
      </c>
      <c r="I426" s="210"/>
      <c r="J426" s="205"/>
      <c r="K426" s="205"/>
      <c r="L426" s="211"/>
      <c r="M426" s="212"/>
      <c r="N426" s="213"/>
      <c r="O426" s="213"/>
      <c r="P426" s="213"/>
      <c r="Q426" s="213"/>
      <c r="R426" s="213"/>
      <c r="S426" s="213"/>
      <c r="T426" s="214"/>
      <c r="AT426" s="215" t="s">
        <v>546</v>
      </c>
      <c r="AU426" s="215" t="s">
        <v>85</v>
      </c>
      <c r="AV426" s="13" t="s">
        <v>85</v>
      </c>
      <c r="AW426" s="13" t="s">
        <v>33</v>
      </c>
      <c r="AX426" s="13" t="s">
        <v>79</v>
      </c>
      <c r="AY426" s="215" t="s">
        <v>525</v>
      </c>
    </row>
    <row r="427" spans="1:65" s="2" customFormat="1" ht="44.25" customHeight="1">
      <c r="A427" s="38"/>
      <c r="B427" s="39"/>
      <c r="C427" s="186" t="s">
        <v>1250</v>
      </c>
      <c r="D427" s="186" t="s">
        <v>533</v>
      </c>
      <c r="E427" s="187" t="s">
        <v>7891</v>
      </c>
      <c r="F427" s="188" t="s">
        <v>7892</v>
      </c>
      <c r="G427" s="189" t="s">
        <v>132</v>
      </c>
      <c r="H427" s="190">
        <v>14.228</v>
      </c>
      <c r="I427" s="191"/>
      <c r="J427" s="192">
        <f>ROUND(I427*H427,2)</f>
        <v>0</v>
      </c>
      <c r="K427" s="188" t="s">
        <v>536</v>
      </c>
      <c r="L427" s="43"/>
      <c r="M427" s="193" t="s">
        <v>19</v>
      </c>
      <c r="N427" s="194" t="s">
        <v>43</v>
      </c>
      <c r="O427" s="68"/>
      <c r="P427" s="195">
        <f>O427*H427</f>
        <v>0</v>
      </c>
      <c r="Q427" s="195">
        <v>0.61207999999999996</v>
      </c>
      <c r="R427" s="195">
        <f>Q427*H427</f>
        <v>8.7086742399999988</v>
      </c>
      <c r="S427" s="195">
        <v>0</v>
      </c>
      <c r="T427" s="196">
        <f>S427*H427</f>
        <v>0</v>
      </c>
      <c r="U427" s="38"/>
      <c r="V427" s="38"/>
      <c r="W427" s="38"/>
      <c r="X427" s="38"/>
      <c r="Y427" s="38"/>
      <c r="Z427" s="38"/>
      <c r="AA427" s="38"/>
      <c r="AB427" s="38"/>
      <c r="AC427" s="38"/>
      <c r="AD427" s="38"/>
      <c r="AE427" s="38"/>
      <c r="AR427" s="197" t="s">
        <v>537</v>
      </c>
      <c r="AT427" s="197" t="s">
        <v>533</v>
      </c>
      <c r="AU427" s="197" t="s">
        <v>85</v>
      </c>
      <c r="AY427" s="21" t="s">
        <v>525</v>
      </c>
      <c r="BE427" s="198">
        <f>IF(N427="základní",J427,0)</f>
        <v>0</v>
      </c>
      <c r="BF427" s="198">
        <f>IF(N427="snížená",J427,0)</f>
        <v>0</v>
      </c>
      <c r="BG427" s="198">
        <f>IF(N427="zákl. přenesená",J427,0)</f>
        <v>0</v>
      </c>
      <c r="BH427" s="198">
        <f>IF(N427="sníž. přenesená",J427,0)</f>
        <v>0</v>
      </c>
      <c r="BI427" s="198">
        <f>IF(N427="nulová",J427,0)</f>
        <v>0</v>
      </c>
      <c r="BJ427" s="21" t="s">
        <v>79</v>
      </c>
      <c r="BK427" s="198">
        <f>ROUND(I427*H427,2)</f>
        <v>0</v>
      </c>
      <c r="BL427" s="21" t="s">
        <v>537</v>
      </c>
      <c r="BM427" s="197" t="s">
        <v>7893</v>
      </c>
    </row>
    <row r="428" spans="1:65" s="2" customFormat="1" ht="11.25">
      <c r="A428" s="38"/>
      <c r="B428" s="39"/>
      <c r="C428" s="40"/>
      <c r="D428" s="199" t="s">
        <v>542</v>
      </c>
      <c r="E428" s="40"/>
      <c r="F428" s="200" t="s">
        <v>7894</v>
      </c>
      <c r="G428" s="40"/>
      <c r="H428" s="40"/>
      <c r="I428" s="201"/>
      <c r="J428" s="40"/>
      <c r="K428" s="40"/>
      <c r="L428" s="43"/>
      <c r="M428" s="202"/>
      <c r="N428" s="203"/>
      <c r="O428" s="68"/>
      <c r="P428" s="68"/>
      <c r="Q428" s="68"/>
      <c r="R428" s="68"/>
      <c r="S428" s="68"/>
      <c r="T428" s="69"/>
      <c r="U428" s="38"/>
      <c r="V428" s="38"/>
      <c r="W428" s="38"/>
      <c r="X428" s="38"/>
      <c r="Y428" s="38"/>
      <c r="Z428" s="38"/>
      <c r="AA428" s="38"/>
      <c r="AB428" s="38"/>
      <c r="AC428" s="38"/>
      <c r="AD428" s="38"/>
      <c r="AE428" s="38"/>
      <c r="AT428" s="21" t="s">
        <v>542</v>
      </c>
      <c r="AU428" s="21" t="s">
        <v>85</v>
      </c>
    </row>
    <row r="429" spans="1:65" s="15" customFormat="1" ht="11.25">
      <c r="B429" s="227"/>
      <c r="C429" s="228"/>
      <c r="D429" s="206" t="s">
        <v>546</v>
      </c>
      <c r="E429" s="229" t="s">
        <v>19</v>
      </c>
      <c r="F429" s="230" t="s">
        <v>7878</v>
      </c>
      <c r="G429" s="228"/>
      <c r="H429" s="229" t="s">
        <v>19</v>
      </c>
      <c r="I429" s="231"/>
      <c r="J429" s="228"/>
      <c r="K429" s="228"/>
      <c r="L429" s="232"/>
      <c r="M429" s="233"/>
      <c r="N429" s="234"/>
      <c r="O429" s="234"/>
      <c r="P429" s="234"/>
      <c r="Q429" s="234"/>
      <c r="R429" s="234"/>
      <c r="S429" s="234"/>
      <c r="T429" s="235"/>
      <c r="AT429" s="236" t="s">
        <v>546</v>
      </c>
      <c r="AU429" s="236" t="s">
        <v>85</v>
      </c>
      <c r="AV429" s="15" t="s">
        <v>79</v>
      </c>
      <c r="AW429" s="15" t="s">
        <v>33</v>
      </c>
      <c r="AX429" s="15" t="s">
        <v>72</v>
      </c>
      <c r="AY429" s="236" t="s">
        <v>525</v>
      </c>
    </row>
    <row r="430" spans="1:65" s="13" customFormat="1" ht="22.5">
      <c r="B430" s="204"/>
      <c r="C430" s="205"/>
      <c r="D430" s="206" t="s">
        <v>546</v>
      </c>
      <c r="E430" s="207" t="s">
        <v>19</v>
      </c>
      <c r="F430" s="208" t="s">
        <v>7895</v>
      </c>
      <c r="G430" s="205"/>
      <c r="H430" s="209">
        <v>14.228</v>
      </c>
      <c r="I430" s="210"/>
      <c r="J430" s="205"/>
      <c r="K430" s="205"/>
      <c r="L430" s="211"/>
      <c r="M430" s="212"/>
      <c r="N430" s="213"/>
      <c r="O430" s="213"/>
      <c r="P430" s="213"/>
      <c r="Q430" s="213"/>
      <c r="R430" s="213"/>
      <c r="S430" s="213"/>
      <c r="T430" s="214"/>
      <c r="AT430" s="215" t="s">
        <v>546</v>
      </c>
      <c r="AU430" s="215" t="s">
        <v>85</v>
      </c>
      <c r="AV430" s="13" t="s">
        <v>85</v>
      </c>
      <c r="AW430" s="13" t="s">
        <v>33</v>
      </c>
      <c r="AX430" s="13" t="s">
        <v>72</v>
      </c>
      <c r="AY430" s="215" t="s">
        <v>525</v>
      </c>
    </row>
    <row r="431" spans="1:65" s="16" customFormat="1" ht="11.25">
      <c r="B431" s="237"/>
      <c r="C431" s="238"/>
      <c r="D431" s="206" t="s">
        <v>546</v>
      </c>
      <c r="E431" s="239" t="s">
        <v>7469</v>
      </c>
      <c r="F431" s="240" t="s">
        <v>590</v>
      </c>
      <c r="G431" s="238"/>
      <c r="H431" s="241">
        <v>14.228</v>
      </c>
      <c r="I431" s="242"/>
      <c r="J431" s="238"/>
      <c r="K431" s="238"/>
      <c r="L431" s="243"/>
      <c r="M431" s="244"/>
      <c r="N431" s="245"/>
      <c r="O431" s="245"/>
      <c r="P431" s="245"/>
      <c r="Q431" s="245"/>
      <c r="R431" s="245"/>
      <c r="S431" s="245"/>
      <c r="T431" s="246"/>
      <c r="AT431" s="247" t="s">
        <v>546</v>
      </c>
      <c r="AU431" s="247" t="s">
        <v>85</v>
      </c>
      <c r="AV431" s="16" t="s">
        <v>573</v>
      </c>
      <c r="AW431" s="16" t="s">
        <v>33</v>
      </c>
      <c r="AX431" s="16" t="s">
        <v>72</v>
      </c>
      <c r="AY431" s="247" t="s">
        <v>525</v>
      </c>
    </row>
    <row r="432" spans="1:65" s="14" customFormat="1" ht="11.25">
      <c r="B432" s="216"/>
      <c r="C432" s="217"/>
      <c r="D432" s="206" t="s">
        <v>546</v>
      </c>
      <c r="E432" s="218" t="s">
        <v>19</v>
      </c>
      <c r="F432" s="219" t="s">
        <v>552</v>
      </c>
      <c r="G432" s="217"/>
      <c r="H432" s="220">
        <v>14.228</v>
      </c>
      <c r="I432" s="221"/>
      <c r="J432" s="217"/>
      <c r="K432" s="217"/>
      <c r="L432" s="222"/>
      <c r="M432" s="223"/>
      <c r="N432" s="224"/>
      <c r="O432" s="224"/>
      <c r="P432" s="224"/>
      <c r="Q432" s="224"/>
      <c r="R432" s="224"/>
      <c r="S432" s="224"/>
      <c r="T432" s="225"/>
      <c r="AT432" s="226" t="s">
        <v>546</v>
      </c>
      <c r="AU432" s="226" t="s">
        <v>85</v>
      </c>
      <c r="AV432" s="14" t="s">
        <v>537</v>
      </c>
      <c r="AW432" s="14" t="s">
        <v>33</v>
      </c>
      <c r="AX432" s="14" t="s">
        <v>79</v>
      </c>
      <c r="AY432" s="226" t="s">
        <v>525</v>
      </c>
    </row>
    <row r="433" spans="1:65" s="2" customFormat="1" ht="24.2" customHeight="1">
      <c r="A433" s="38"/>
      <c r="B433" s="39"/>
      <c r="C433" s="186" t="s">
        <v>1255</v>
      </c>
      <c r="D433" s="186" t="s">
        <v>533</v>
      </c>
      <c r="E433" s="187" t="s">
        <v>7896</v>
      </c>
      <c r="F433" s="188" t="s">
        <v>7897</v>
      </c>
      <c r="G433" s="189" t="s">
        <v>132</v>
      </c>
      <c r="H433" s="190">
        <v>14.228</v>
      </c>
      <c r="I433" s="191"/>
      <c r="J433" s="192">
        <f>ROUND(I433*H433,2)</f>
        <v>0</v>
      </c>
      <c r="K433" s="188" t="s">
        <v>19</v>
      </c>
      <c r="L433" s="43"/>
      <c r="M433" s="193" t="s">
        <v>19</v>
      </c>
      <c r="N433" s="194" t="s">
        <v>43</v>
      </c>
      <c r="O433" s="68"/>
      <c r="P433" s="195">
        <f>O433*H433</f>
        <v>0</v>
      </c>
      <c r="Q433" s="195">
        <v>0</v>
      </c>
      <c r="R433" s="195">
        <f>Q433*H433</f>
        <v>0</v>
      </c>
      <c r="S433" s="195">
        <v>0</v>
      </c>
      <c r="T433" s="196">
        <f>S433*H433</f>
        <v>0</v>
      </c>
      <c r="U433" s="38"/>
      <c r="V433" s="38"/>
      <c r="W433" s="38"/>
      <c r="X433" s="38"/>
      <c r="Y433" s="38"/>
      <c r="Z433" s="38"/>
      <c r="AA433" s="38"/>
      <c r="AB433" s="38"/>
      <c r="AC433" s="38"/>
      <c r="AD433" s="38"/>
      <c r="AE433" s="38"/>
      <c r="AR433" s="197" t="s">
        <v>537</v>
      </c>
      <c r="AT433" s="197" t="s">
        <v>533</v>
      </c>
      <c r="AU433" s="197" t="s">
        <v>85</v>
      </c>
      <c r="AY433" s="21" t="s">
        <v>525</v>
      </c>
      <c r="BE433" s="198">
        <f>IF(N433="základní",J433,0)</f>
        <v>0</v>
      </c>
      <c r="BF433" s="198">
        <f>IF(N433="snížená",J433,0)</f>
        <v>0</v>
      </c>
      <c r="BG433" s="198">
        <f>IF(N433="zákl. přenesená",J433,0)</f>
        <v>0</v>
      </c>
      <c r="BH433" s="198">
        <f>IF(N433="sníž. přenesená",J433,0)</f>
        <v>0</v>
      </c>
      <c r="BI433" s="198">
        <f>IF(N433="nulová",J433,0)</f>
        <v>0</v>
      </c>
      <c r="BJ433" s="21" t="s">
        <v>79</v>
      </c>
      <c r="BK433" s="198">
        <f>ROUND(I433*H433,2)</f>
        <v>0</v>
      </c>
      <c r="BL433" s="21" t="s">
        <v>537</v>
      </c>
      <c r="BM433" s="197" t="s">
        <v>7898</v>
      </c>
    </row>
    <row r="434" spans="1:65" s="13" customFormat="1" ht="11.25">
      <c r="B434" s="204"/>
      <c r="C434" s="205"/>
      <c r="D434" s="206" t="s">
        <v>546</v>
      </c>
      <c r="E434" s="207" t="s">
        <v>19</v>
      </c>
      <c r="F434" s="208" t="s">
        <v>7469</v>
      </c>
      <c r="G434" s="205"/>
      <c r="H434" s="209">
        <v>14.228</v>
      </c>
      <c r="I434" s="210"/>
      <c r="J434" s="205"/>
      <c r="K434" s="205"/>
      <c r="L434" s="211"/>
      <c r="M434" s="212"/>
      <c r="N434" s="213"/>
      <c r="O434" s="213"/>
      <c r="P434" s="213"/>
      <c r="Q434" s="213"/>
      <c r="R434" s="213"/>
      <c r="S434" s="213"/>
      <c r="T434" s="214"/>
      <c r="AT434" s="215" t="s">
        <v>546</v>
      </c>
      <c r="AU434" s="215" t="s">
        <v>85</v>
      </c>
      <c r="AV434" s="13" t="s">
        <v>85</v>
      </c>
      <c r="AW434" s="13" t="s">
        <v>33</v>
      </c>
      <c r="AX434" s="13" t="s">
        <v>79</v>
      </c>
      <c r="AY434" s="215" t="s">
        <v>525</v>
      </c>
    </row>
    <row r="435" spans="1:65" s="2" customFormat="1" ht="55.5" customHeight="1">
      <c r="A435" s="38"/>
      <c r="B435" s="39"/>
      <c r="C435" s="186" t="s">
        <v>1265</v>
      </c>
      <c r="D435" s="186" t="s">
        <v>533</v>
      </c>
      <c r="E435" s="187" t="s">
        <v>1070</v>
      </c>
      <c r="F435" s="188" t="s">
        <v>1071</v>
      </c>
      <c r="G435" s="189" t="s">
        <v>318</v>
      </c>
      <c r="H435" s="190">
        <v>0.52700000000000002</v>
      </c>
      <c r="I435" s="191"/>
      <c r="J435" s="192">
        <f>ROUND(I435*H435,2)</f>
        <v>0</v>
      </c>
      <c r="K435" s="188" t="s">
        <v>536</v>
      </c>
      <c r="L435" s="43"/>
      <c r="M435" s="193" t="s">
        <v>19</v>
      </c>
      <c r="N435" s="194" t="s">
        <v>43</v>
      </c>
      <c r="O435" s="68"/>
      <c r="P435" s="195">
        <f>O435*H435</f>
        <v>0</v>
      </c>
      <c r="Q435" s="195">
        <v>1.0593999999999999</v>
      </c>
      <c r="R435" s="195">
        <f>Q435*H435</f>
        <v>0.55830380000000002</v>
      </c>
      <c r="S435" s="195">
        <v>0</v>
      </c>
      <c r="T435" s="196">
        <f>S435*H435</f>
        <v>0</v>
      </c>
      <c r="U435" s="38"/>
      <c r="V435" s="38"/>
      <c r="W435" s="38"/>
      <c r="X435" s="38"/>
      <c r="Y435" s="38"/>
      <c r="Z435" s="38"/>
      <c r="AA435" s="38"/>
      <c r="AB435" s="38"/>
      <c r="AC435" s="38"/>
      <c r="AD435" s="38"/>
      <c r="AE435" s="38"/>
      <c r="AR435" s="197" t="s">
        <v>537</v>
      </c>
      <c r="AT435" s="197" t="s">
        <v>533</v>
      </c>
      <c r="AU435" s="197" t="s">
        <v>85</v>
      </c>
      <c r="AY435" s="21" t="s">
        <v>525</v>
      </c>
      <c r="BE435" s="198">
        <f>IF(N435="základní",J435,0)</f>
        <v>0</v>
      </c>
      <c r="BF435" s="198">
        <f>IF(N435="snížená",J435,0)</f>
        <v>0</v>
      </c>
      <c r="BG435" s="198">
        <f>IF(N435="zákl. přenesená",J435,0)</f>
        <v>0</v>
      </c>
      <c r="BH435" s="198">
        <f>IF(N435="sníž. přenesená",J435,0)</f>
        <v>0</v>
      </c>
      <c r="BI435" s="198">
        <f>IF(N435="nulová",J435,0)</f>
        <v>0</v>
      </c>
      <c r="BJ435" s="21" t="s">
        <v>79</v>
      </c>
      <c r="BK435" s="198">
        <f>ROUND(I435*H435,2)</f>
        <v>0</v>
      </c>
      <c r="BL435" s="21" t="s">
        <v>537</v>
      </c>
      <c r="BM435" s="197" t="s">
        <v>7899</v>
      </c>
    </row>
    <row r="436" spans="1:65" s="2" customFormat="1" ht="11.25">
      <c r="A436" s="38"/>
      <c r="B436" s="39"/>
      <c r="C436" s="40"/>
      <c r="D436" s="199" t="s">
        <v>542</v>
      </c>
      <c r="E436" s="40"/>
      <c r="F436" s="200" t="s">
        <v>1073</v>
      </c>
      <c r="G436" s="40"/>
      <c r="H436" s="40"/>
      <c r="I436" s="201"/>
      <c r="J436" s="40"/>
      <c r="K436" s="40"/>
      <c r="L436" s="43"/>
      <c r="M436" s="202"/>
      <c r="N436" s="203"/>
      <c r="O436" s="68"/>
      <c r="P436" s="68"/>
      <c r="Q436" s="68"/>
      <c r="R436" s="68"/>
      <c r="S436" s="68"/>
      <c r="T436" s="69"/>
      <c r="U436" s="38"/>
      <c r="V436" s="38"/>
      <c r="W436" s="38"/>
      <c r="X436" s="38"/>
      <c r="Y436" s="38"/>
      <c r="Z436" s="38"/>
      <c r="AA436" s="38"/>
      <c r="AB436" s="38"/>
      <c r="AC436" s="38"/>
      <c r="AD436" s="38"/>
      <c r="AE436" s="38"/>
      <c r="AT436" s="21" t="s">
        <v>542</v>
      </c>
      <c r="AU436" s="21" t="s">
        <v>85</v>
      </c>
    </row>
    <row r="437" spans="1:65" s="15" customFormat="1" ht="11.25">
      <c r="B437" s="227"/>
      <c r="C437" s="228"/>
      <c r="D437" s="206" t="s">
        <v>546</v>
      </c>
      <c r="E437" s="229" t="s">
        <v>19</v>
      </c>
      <c r="F437" s="230" t="s">
        <v>7900</v>
      </c>
      <c r="G437" s="228"/>
      <c r="H437" s="229" t="s">
        <v>19</v>
      </c>
      <c r="I437" s="231"/>
      <c r="J437" s="228"/>
      <c r="K437" s="228"/>
      <c r="L437" s="232"/>
      <c r="M437" s="233"/>
      <c r="N437" s="234"/>
      <c r="O437" s="234"/>
      <c r="P437" s="234"/>
      <c r="Q437" s="234"/>
      <c r="R437" s="234"/>
      <c r="S437" s="234"/>
      <c r="T437" s="235"/>
      <c r="AT437" s="236" t="s">
        <v>546</v>
      </c>
      <c r="AU437" s="236" t="s">
        <v>85</v>
      </c>
      <c r="AV437" s="15" t="s">
        <v>79</v>
      </c>
      <c r="AW437" s="15" t="s">
        <v>33</v>
      </c>
      <c r="AX437" s="15" t="s">
        <v>72</v>
      </c>
      <c r="AY437" s="236" t="s">
        <v>525</v>
      </c>
    </row>
    <row r="438" spans="1:65" s="13" customFormat="1" ht="11.25">
      <c r="B438" s="204"/>
      <c r="C438" s="205"/>
      <c r="D438" s="206" t="s">
        <v>546</v>
      </c>
      <c r="E438" s="207" t="s">
        <v>19</v>
      </c>
      <c r="F438" s="208" t="s">
        <v>7901</v>
      </c>
      <c r="G438" s="205"/>
      <c r="H438" s="209">
        <v>0.125</v>
      </c>
      <c r="I438" s="210"/>
      <c r="J438" s="205"/>
      <c r="K438" s="205"/>
      <c r="L438" s="211"/>
      <c r="M438" s="212"/>
      <c r="N438" s="213"/>
      <c r="O438" s="213"/>
      <c r="P438" s="213"/>
      <c r="Q438" s="213"/>
      <c r="R438" s="213"/>
      <c r="S438" s="213"/>
      <c r="T438" s="214"/>
      <c r="AT438" s="215" t="s">
        <v>546</v>
      </c>
      <c r="AU438" s="215" t="s">
        <v>85</v>
      </c>
      <c r="AV438" s="13" t="s">
        <v>85</v>
      </c>
      <c r="AW438" s="13" t="s">
        <v>33</v>
      </c>
      <c r="AX438" s="13" t="s">
        <v>72</v>
      </c>
      <c r="AY438" s="215" t="s">
        <v>525</v>
      </c>
    </row>
    <row r="439" spans="1:65" s="15" customFormat="1" ht="11.25">
      <c r="B439" s="227"/>
      <c r="C439" s="228"/>
      <c r="D439" s="206" t="s">
        <v>546</v>
      </c>
      <c r="E439" s="229" t="s">
        <v>19</v>
      </c>
      <c r="F439" s="230" t="s">
        <v>7902</v>
      </c>
      <c r="G439" s="228"/>
      <c r="H439" s="229" t="s">
        <v>19</v>
      </c>
      <c r="I439" s="231"/>
      <c r="J439" s="228"/>
      <c r="K439" s="228"/>
      <c r="L439" s="232"/>
      <c r="M439" s="233"/>
      <c r="N439" s="234"/>
      <c r="O439" s="234"/>
      <c r="P439" s="234"/>
      <c r="Q439" s="234"/>
      <c r="R439" s="234"/>
      <c r="S439" s="234"/>
      <c r="T439" s="235"/>
      <c r="AT439" s="236" t="s">
        <v>546</v>
      </c>
      <c r="AU439" s="236" t="s">
        <v>85</v>
      </c>
      <c r="AV439" s="15" t="s">
        <v>79</v>
      </c>
      <c r="AW439" s="15" t="s">
        <v>33</v>
      </c>
      <c r="AX439" s="15" t="s">
        <v>72</v>
      </c>
      <c r="AY439" s="236" t="s">
        <v>525</v>
      </c>
    </row>
    <row r="440" spans="1:65" s="13" customFormat="1" ht="11.25">
      <c r="B440" s="204"/>
      <c r="C440" s="205"/>
      <c r="D440" s="206" t="s">
        <v>546</v>
      </c>
      <c r="E440" s="207" t="s">
        <v>19</v>
      </c>
      <c r="F440" s="208" t="s">
        <v>7903</v>
      </c>
      <c r="G440" s="205"/>
      <c r="H440" s="209">
        <v>0.40200000000000002</v>
      </c>
      <c r="I440" s="210"/>
      <c r="J440" s="205"/>
      <c r="K440" s="205"/>
      <c r="L440" s="211"/>
      <c r="M440" s="212"/>
      <c r="N440" s="213"/>
      <c r="O440" s="213"/>
      <c r="P440" s="213"/>
      <c r="Q440" s="213"/>
      <c r="R440" s="213"/>
      <c r="S440" s="213"/>
      <c r="T440" s="214"/>
      <c r="AT440" s="215" t="s">
        <v>546</v>
      </c>
      <c r="AU440" s="215" t="s">
        <v>85</v>
      </c>
      <c r="AV440" s="13" t="s">
        <v>85</v>
      </c>
      <c r="AW440" s="13" t="s">
        <v>33</v>
      </c>
      <c r="AX440" s="13" t="s">
        <v>72</v>
      </c>
      <c r="AY440" s="215" t="s">
        <v>525</v>
      </c>
    </row>
    <row r="441" spans="1:65" s="14" customFormat="1" ht="11.25">
      <c r="B441" s="216"/>
      <c r="C441" s="217"/>
      <c r="D441" s="206" t="s">
        <v>546</v>
      </c>
      <c r="E441" s="218" t="s">
        <v>19</v>
      </c>
      <c r="F441" s="219" t="s">
        <v>552</v>
      </c>
      <c r="G441" s="217"/>
      <c r="H441" s="220">
        <v>0.52700000000000002</v>
      </c>
      <c r="I441" s="221"/>
      <c r="J441" s="217"/>
      <c r="K441" s="217"/>
      <c r="L441" s="222"/>
      <c r="M441" s="223"/>
      <c r="N441" s="224"/>
      <c r="O441" s="224"/>
      <c r="P441" s="224"/>
      <c r="Q441" s="224"/>
      <c r="R441" s="224"/>
      <c r="S441" s="224"/>
      <c r="T441" s="225"/>
      <c r="AT441" s="226" t="s">
        <v>546</v>
      </c>
      <c r="AU441" s="226" t="s">
        <v>85</v>
      </c>
      <c r="AV441" s="14" t="s">
        <v>537</v>
      </c>
      <c r="AW441" s="14" t="s">
        <v>33</v>
      </c>
      <c r="AX441" s="14" t="s">
        <v>79</v>
      </c>
      <c r="AY441" s="226" t="s">
        <v>525</v>
      </c>
    </row>
    <row r="442" spans="1:65" s="12" customFormat="1" ht="22.9" customHeight="1">
      <c r="B442" s="170"/>
      <c r="C442" s="171"/>
      <c r="D442" s="172" t="s">
        <v>71</v>
      </c>
      <c r="E442" s="184" t="s">
        <v>573</v>
      </c>
      <c r="F442" s="184" t="s">
        <v>1075</v>
      </c>
      <c r="G442" s="171"/>
      <c r="H442" s="171"/>
      <c r="I442" s="174"/>
      <c r="J442" s="185">
        <f>BK442</f>
        <v>0</v>
      </c>
      <c r="K442" s="171"/>
      <c r="L442" s="176"/>
      <c r="M442" s="177"/>
      <c r="N442" s="178"/>
      <c r="O442" s="178"/>
      <c r="P442" s="179">
        <f>SUM(P443:P498)</f>
        <v>0</v>
      </c>
      <c r="Q442" s="178"/>
      <c r="R442" s="179">
        <f>SUM(R443:R498)</f>
        <v>174.86402199999995</v>
      </c>
      <c r="S442" s="178"/>
      <c r="T442" s="180">
        <f>SUM(T443:T498)</f>
        <v>0</v>
      </c>
      <c r="AR442" s="181" t="s">
        <v>79</v>
      </c>
      <c r="AT442" s="182" t="s">
        <v>71</v>
      </c>
      <c r="AU442" s="182" t="s">
        <v>79</v>
      </c>
      <c r="AY442" s="181" t="s">
        <v>525</v>
      </c>
      <c r="BK442" s="183">
        <f>SUM(BK443:BK498)</f>
        <v>0</v>
      </c>
    </row>
    <row r="443" spans="1:65" s="2" customFormat="1" ht="49.15" customHeight="1">
      <c r="A443" s="38"/>
      <c r="B443" s="39"/>
      <c r="C443" s="186" t="s">
        <v>1273</v>
      </c>
      <c r="D443" s="186" t="s">
        <v>533</v>
      </c>
      <c r="E443" s="187" t="s">
        <v>7904</v>
      </c>
      <c r="F443" s="188" t="s">
        <v>7905</v>
      </c>
      <c r="G443" s="189" t="s">
        <v>132</v>
      </c>
      <c r="H443" s="190">
        <v>187.96</v>
      </c>
      <c r="I443" s="191"/>
      <c r="J443" s="192">
        <f>ROUND(I443*H443,2)</f>
        <v>0</v>
      </c>
      <c r="K443" s="188" t="s">
        <v>536</v>
      </c>
      <c r="L443" s="43"/>
      <c r="M443" s="193" t="s">
        <v>19</v>
      </c>
      <c r="N443" s="194" t="s">
        <v>43</v>
      </c>
      <c r="O443" s="68"/>
      <c r="P443" s="195">
        <f>O443*H443</f>
        <v>0</v>
      </c>
      <c r="Q443" s="195">
        <v>0.29104000000000002</v>
      </c>
      <c r="R443" s="195">
        <f>Q443*H443</f>
        <v>54.703878400000008</v>
      </c>
      <c r="S443" s="195">
        <v>0</v>
      </c>
      <c r="T443" s="196">
        <f>S443*H443</f>
        <v>0</v>
      </c>
      <c r="U443" s="38"/>
      <c r="V443" s="38"/>
      <c r="W443" s="38"/>
      <c r="X443" s="38"/>
      <c r="Y443" s="38"/>
      <c r="Z443" s="38"/>
      <c r="AA443" s="38"/>
      <c r="AB443" s="38"/>
      <c r="AC443" s="38"/>
      <c r="AD443" s="38"/>
      <c r="AE443" s="38"/>
      <c r="AR443" s="197" t="s">
        <v>537</v>
      </c>
      <c r="AT443" s="197" t="s">
        <v>533</v>
      </c>
      <c r="AU443" s="197" t="s">
        <v>85</v>
      </c>
      <c r="AY443" s="21" t="s">
        <v>525</v>
      </c>
      <c r="BE443" s="198">
        <f>IF(N443="základní",J443,0)</f>
        <v>0</v>
      </c>
      <c r="BF443" s="198">
        <f>IF(N443="snížená",J443,0)</f>
        <v>0</v>
      </c>
      <c r="BG443" s="198">
        <f>IF(N443="zákl. přenesená",J443,0)</f>
        <v>0</v>
      </c>
      <c r="BH443" s="198">
        <f>IF(N443="sníž. přenesená",J443,0)</f>
        <v>0</v>
      </c>
      <c r="BI443" s="198">
        <f>IF(N443="nulová",J443,0)</f>
        <v>0</v>
      </c>
      <c r="BJ443" s="21" t="s">
        <v>79</v>
      </c>
      <c r="BK443" s="198">
        <f>ROUND(I443*H443,2)</f>
        <v>0</v>
      </c>
      <c r="BL443" s="21" t="s">
        <v>537</v>
      </c>
      <c r="BM443" s="197" t="s">
        <v>7906</v>
      </c>
    </row>
    <row r="444" spans="1:65" s="2" customFormat="1" ht="11.25">
      <c r="A444" s="38"/>
      <c r="B444" s="39"/>
      <c r="C444" s="40"/>
      <c r="D444" s="199" t="s">
        <v>542</v>
      </c>
      <c r="E444" s="40"/>
      <c r="F444" s="200" t="s">
        <v>7907</v>
      </c>
      <c r="G444" s="40"/>
      <c r="H444" s="40"/>
      <c r="I444" s="201"/>
      <c r="J444" s="40"/>
      <c r="K444" s="40"/>
      <c r="L444" s="43"/>
      <c r="M444" s="202"/>
      <c r="N444" s="203"/>
      <c r="O444" s="68"/>
      <c r="P444" s="68"/>
      <c r="Q444" s="68"/>
      <c r="R444" s="68"/>
      <c r="S444" s="68"/>
      <c r="T444" s="69"/>
      <c r="U444" s="38"/>
      <c r="V444" s="38"/>
      <c r="W444" s="38"/>
      <c r="X444" s="38"/>
      <c r="Y444" s="38"/>
      <c r="Z444" s="38"/>
      <c r="AA444" s="38"/>
      <c r="AB444" s="38"/>
      <c r="AC444" s="38"/>
      <c r="AD444" s="38"/>
      <c r="AE444" s="38"/>
      <c r="AT444" s="21" t="s">
        <v>542</v>
      </c>
      <c r="AU444" s="21" t="s">
        <v>85</v>
      </c>
    </row>
    <row r="445" spans="1:65" s="15" customFormat="1" ht="11.25">
      <c r="B445" s="227"/>
      <c r="C445" s="228"/>
      <c r="D445" s="206" t="s">
        <v>546</v>
      </c>
      <c r="E445" s="229" t="s">
        <v>19</v>
      </c>
      <c r="F445" s="230" t="s">
        <v>7908</v>
      </c>
      <c r="G445" s="228"/>
      <c r="H445" s="229" t="s">
        <v>19</v>
      </c>
      <c r="I445" s="231"/>
      <c r="J445" s="228"/>
      <c r="K445" s="228"/>
      <c r="L445" s="232"/>
      <c r="M445" s="233"/>
      <c r="N445" s="234"/>
      <c r="O445" s="234"/>
      <c r="P445" s="234"/>
      <c r="Q445" s="234"/>
      <c r="R445" s="234"/>
      <c r="S445" s="234"/>
      <c r="T445" s="235"/>
      <c r="AT445" s="236" t="s">
        <v>546</v>
      </c>
      <c r="AU445" s="236" t="s">
        <v>85</v>
      </c>
      <c r="AV445" s="15" t="s">
        <v>79</v>
      </c>
      <c r="AW445" s="15" t="s">
        <v>33</v>
      </c>
      <c r="AX445" s="15" t="s">
        <v>72</v>
      </c>
      <c r="AY445" s="236" t="s">
        <v>525</v>
      </c>
    </row>
    <row r="446" spans="1:65" s="13" customFormat="1" ht="11.25">
      <c r="B446" s="204"/>
      <c r="C446" s="205"/>
      <c r="D446" s="206" t="s">
        <v>546</v>
      </c>
      <c r="E446" s="207" t="s">
        <v>19</v>
      </c>
      <c r="F446" s="208" t="s">
        <v>7909</v>
      </c>
      <c r="G446" s="205"/>
      <c r="H446" s="209">
        <v>187.96</v>
      </c>
      <c r="I446" s="210"/>
      <c r="J446" s="205"/>
      <c r="K446" s="205"/>
      <c r="L446" s="211"/>
      <c r="M446" s="212"/>
      <c r="N446" s="213"/>
      <c r="O446" s="213"/>
      <c r="P446" s="213"/>
      <c r="Q446" s="213"/>
      <c r="R446" s="213"/>
      <c r="S446" s="213"/>
      <c r="T446" s="214"/>
      <c r="AT446" s="215" t="s">
        <v>546</v>
      </c>
      <c r="AU446" s="215" t="s">
        <v>85</v>
      </c>
      <c r="AV446" s="13" t="s">
        <v>85</v>
      </c>
      <c r="AW446" s="13" t="s">
        <v>33</v>
      </c>
      <c r="AX446" s="13" t="s">
        <v>72</v>
      </c>
      <c r="AY446" s="215" t="s">
        <v>525</v>
      </c>
    </row>
    <row r="447" spans="1:65" s="16" customFormat="1" ht="11.25">
      <c r="B447" s="237"/>
      <c r="C447" s="238"/>
      <c r="D447" s="206" t="s">
        <v>546</v>
      </c>
      <c r="E447" s="239" t="s">
        <v>7547</v>
      </c>
      <c r="F447" s="240" t="s">
        <v>590</v>
      </c>
      <c r="G447" s="238"/>
      <c r="H447" s="241">
        <v>187.96</v>
      </c>
      <c r="I447" s="242"/>
      <c r="J447" s="238"/>
      <c r="K447" s="238"/>
      <c r="L447" s="243"/>
      <c r="M447" s="244"/>
      <c r="N447" s="245"/>
      <c r="O447" s="245"/>
      <c r="P447" s="245"/>
      <c r="Q447" s="245"/>
      <c r="R447" s="245"/>
      <c r="S447" s="245"/>
      <c r="T447" s="246"/>
      <c r="AT447" s="247" t="s">
        <v>546</v>
      </c>
      <c r="AU447" s="247" t="s">
        <v>85</v>
      </c>
      <c r="AV447" s="16" t="s">
        <v>573</v>
      </c>
      <c r="AW447" s="16" t="s">
        <v>33</v>
      </c>
      <c r="AX447" s="16" t="s">
        <v>72</v>
      </c>
      <c r="AY447" s="247" t="s">
        <v>525</v>
      </c>
    </row>
    <row r="448" spans="1:65" s="14" customFormat="1" ht="11.25">
      <c r="B448" s="216"/>
      <c r="C448" s="217"/>
      <c r="D448" s="206" t="s">
        <v>546</v>
      </c>
      <c r="E448" s="218" t="s">
        <v>19</v>
      </c>
      <c r="F448" s="219" t="s">
        <v>552</v>
      </c>
      <c r="G448" s="217"/>
      <c r="H448" s="220">
        <v>187.96</v>
      </c>
      <c r="I448" s="221"/>
      <c r="J448" s="217"/>
      <c r="K448" s="217"/>
      <c r="L448" s="222"/>
      <c r="M448" s="223"/>
      <c r="N448" s="224"/>
      <c r="O448" s="224"/>
      <c r="P448" s="224"/>
      <c r="Q448" s="224"/>
      <c r="R448" s="224"/>
      <c r="S448" s="224"/>
      <c r="T448" s="225"/>
      <c r="AT448" s="226" t="s">
        <v>546</v>
      </c>
      <c r="AU448" s="226" t="s">
        <v>85</v>
      </c>
      <c r="AV448" s="14" t="s">
        <v>537</v>
      </c>
      <c r="AW448" s="14" t="s">
        <v>33</v>
      </c>
      <c r="AX448" s="14" t="s">
        <v>79</v>
      </c>
      <c r="AY448" s="226" t="s">
        <v>525</v>
      </c>
    </row>
    <row r="449" spans="1:65" s="2" customFormat="1" ht="62.65" customHeight="1">
      <c r="A449" s="38"/>
      <c r="B449" s="39"/>
      <c r="C449" s="186" t="s">
        <v>1279</v>
      </c>
      <c r="D449" s="186" t="s">
        <v>533</v>
      </c>
      <c r="E449" s="187" t="s">
        <v>7910</v>
      </c>
      <c r="F449" s="188" t="s">
        <v>7911</v>
      </c>
      <c r="G449" s="189" t="s">
        <v>132</v>
      </c>
      <c r="H449" s="190">
        <v>187.96</v>
      </c>
      <c r="I449" s="191"/>
      <c r="J449" s="192">
        <f>ROUND(I449*H449,2)</f>
        <v>0</v>
      </c>
      <c r="K449" s="188" t="s">
        <v>536</v>
      </c>
      <c r="L449" s="43"/>
      <c r="M449" s="193" t="s">
        <v>19</v>
      </c>
      <c r="N449" s="194" t="s">
        <v>43</v>
      </c>
      <c r="O449" s="68"/>
      <c r="P449" s="195">
        <f>O449*H449</f>
        <v>0</v>
      </c>
      <c r="Q449" s="195">
        <v>0.46117999999999998</v>
      </c>
      <c r="R449" s="195">
        <f>Q449*H449</f>
        <v>86.683392799999993</v>
      </c>
      <c r="S449" s="195">
        <v>0</v>
      </c>
      <c r="T449" s="196">
        <f>S449*H449</f>
        <v>0</v>
      </c>
      <c r="U449" s="38"/>
      <c r="V449" s="38"/>
      <c r="W449" s="38"/>
      <c r="X449" s="38"/>
      <c r="Y449" s="38"/>
      <c r="Z449" s="38"/>
      <c r="AA449" s="38"/>
      <c r="AB449" s="38"/>
      <c r="AC449" s="38"/>
      <c r="AD449" s="38"/>
      <c r="AE449" s="38"/>
      <c r="AR449" s="197" t="s">
        <v>537</v>
      </c>
      <c r="AT449" s="197" t="s">
        <v>533</v>
      </c>
      <c r="AU449" s="197" t="s">
        <v>85</v>
      </c>
      <c r="AY449" s="21" t="s">
        <v>525</v>
      </c>
      <c r="BE449" s="198">
        <f>IF(N449="základní",J449,0)</f>
        <v>0</v>
      </c>
      <c r="BF449" s="198">
        <f>IF(N449="snížená",J449,0)</f>
        <v>0</v>
      </c>
      <c r="BG449" s="198">
        <f>IF(N449="zákl. přenesená",J449,0)</f>
        <v>0</v>
      </c>
      <c r="BH449" s="198">
        <f>IF(N449="sníž. přenesená",J449,0)</f>
        <v>0</v>
      </c>
      <c r="BI449" s="198">
        <f>IF(N449="nulová",J449,0)</f>
        <v>0</v>
      </c>
      <c r="BJ449" s="21" t="s">
        <v>79</v>
      </c>
      <c r="BK449" s="198">
        <f>ROUND(I449*H449,2)</f>
        <v>0</v>
      </c>
      <c r="BL449" s="21" t="s">
        <v>537</v>
      </c>
      <c r="BM449" s="197" t="s">
        <v>7912</v>
      </c>
    </row>
    <row r="450" spans="1:65" s="2" customFormat="1" ht="11.25">
      <c r="A450" s="38"/>
      <c r="B450" s="39"/>
      <c r="C450" s="40"/>
      <c r="D450" s="199" t="s">
        <v>542</v>
      </c>
      <c r="E450" s="40"/>
      <c r="F450" s="200" t="s">
        <v>7913</v>
      </c>
      <c r="G450" s="40"/>
      <c r="H450" s="40"/>
      <c r="I450" s="201"/>
      <c r="J450" s="40"/>
      <c r="K450" s="40"/>
      <c r="L450" s="43"/>
      <c r="M450" s="202"/>
      <c r="N450" s="203"/>
      <c r="O450" s="68"/>
      <c r="P450" s="68"/>
      <c r="Q450" s="68"/>
      <c r="R450" s="68"/>
      <c r="S450" s="68"/>
      <c r="T450" s="69"/>
      <c r="U450" s="38"/>
      <c r="V450" s="38"/>
      <c r="W450" s="38"/>
      <c r="X450" s="38"/>
      <c r="Y450" s="38"/>
      <c r="Z450" s="38"/>
      <c r="AA450" s="38"/>
      <c r="AB450" s="38"/>
      <c r="AC450" s="38"/>
      <c r="AD450" s="38"/>
      <c r="AE450" s="38"/>
      <c r="AT450" s="21" t="s">
        <v>542</v>
      </c>
      <c r="AU450" s="21" t="s">
        <v>85</v>
      </c>
    </row>
    <row r="451" spans="1:65" s="13" customFormat="1" ht="11.25">
      <c r="B451" s="204"/>
      <c r="C451" s="205"/>
      <c r="D451" s="206" t="s">
        <v>546</v>
      </c>
      <c r="E451" s="207" t="s">
        <v>19</v>
      </c>
      <c r="F451" s="208" t="s">
        <v>7547</v>
      </c>
      <c r="G451" s="205"/>
      <c r="H451" s="209">
        <v>187.96</v>
      </c>
      <c r="I451" s="210"/>
      <c r="J451" s="205"/>
      <c r="K451" s="205"/>
      <c r="L451" s="211"/>
      <c r="M451" s="212"/>
      <c r="N451" s="213"/>
      <c r="O451" s="213"/>
      <c r="P451" s="213"/>
      <c r="Q451" s="213"/>
      <c r="R451" s="213"/>
      <c r="S451" s="213"/>
      <c r="T451" s="214"/>
      <c r="AT451" s="215" t="s">
        <v>546</v>
      </c>
      <c r="AU451" s="215" t="s">
        <v>85</v>
      </c>
      <c r="AV451" s="13" t="s">
        <v>85</v>
      </c>
      <c r="AW451" s="13" t="s">
        <v>33</v>
      </c>
      <c r="AX451" s="13" t="s">
        <v>79</v>
      </c>
      <c r="AY451" s="215" t="s">
        <v>525</v>
      </c>
    </row>
    <row r="452" spans="1:65" s="2" customFormat="1" ht="49.15" customHeight="1">
      <c r="A452" s="38"/>
      <c r="B452" s="39"/>
      <c r="C452" s="186" t="s">
        <v>1284</v>
      </c>
      <c r="D452" s="186" t="s">
        <v>533</v>
      </c>
      <c r="E452" s="187" t="s">
        <v>7914</v>
      </c>
      <c r="F452" s="188" t="s">
        <v>7915</v>
      </c>
      <c r="G452" s="189" t="s">
        <v>128</v>
      </c>
      <c r="H452" s="190">
        <v>85.78</v>
      </c>
      <c r="I452" s="191"/>
      <c r="J452" s="192">
        <f>ROUND(I452*H452,2)</f>
        <v>0</v>
      </c>
      <c r="K452" s="188" t="s">
        <v>536</v>
      </c>
      <c r="L452" s="43"/>
      <c r="M452" s="193" t="s">
        <v>19</v>
      </c>
      <c r="N452" s="194" t="s">
        <v>43</v>
      </c>
      <c r="O452" s="68"/>
      <c r="P452" s="195">
        <f>O452*H452</f>
        <v>0</v>
      </c>
      <c r="Q452" s="195">
        <v>3.6400000000000002E-2</v>
      </c>
      <c r="R452" s="195">
        <f>Q452*H452</f>
        <v>3.1223920000000001</v>
      </c>
      <c r="S452" s="195">
        <v>0</v>
      </c>
      <c r="T452" s="196">
        <f>S452*H452</f>
        <v>0</v>
      </c>
      <c r="U452" s="38"/>
      <c r="V452" s="38"/>
      <c r="W452" s="38"/>
      <c r="X452" s="38"/>
      <c r="Y452" s="38"/>
      <c r="Z452" s="38"/>
      <c r="AA452" s="38"/>
      <c r="AB452" s="38"/>
      <c r="AC452" s="38"/>
      <c r="AD452" s="38"/>
      <c r="AE452" s="38"/>
      <c r="AR452" s="197" t="s">
        <v>537</v>
      </c>
      <c r="AT452" s="197" t="s">
        <v>533</v>
      </c>
      <c r="AU452" s="197" t="s">
        <v>85</v>
      </c>
      <c r="AY452" s="21" t="s">
        <v>525</v>
      </c>
      <c r="BE452" s="198">
        <f>IF(N452="základní",J452,0)</f>
        <v>0</v>
      </c>
      <c r="BF452" s="198">
        <f>IF(N452="snížená",J452,0)</f>
        <v>0</v>
      </c>
      <c r="BG452" s="198">
        <f>IF(N452="zákl. přenesená",J452,0)</f>
        <v>0</v>
      </c>
      <c r="BH452" s="198">
        <f>IF(N452="sníž. přenesená",J452,0)</f>
        <v>0</v>
      </c>
      <c r="BI452" s="198">
        <f>IF(N452="nulová",J452,0)</f>
        <v>0</v>
      </c>
      <c r="BJ452" s="21" t="s">
        <v>79</v>
      </c>
      <c r="BK452" s="198">
        <f>ROUND(I452*H452,2)</f>
        <v>0</v>
      </c>
      <c r="BL452" s="21" t="s">
        <v>537</v>
      </c>
      <c r="BM452" s="197" t="s">
        <v>7916</v>
      </c>
    </row>
    <row r="453" spans="1:65" s="2" customFormat="1" ht="11.25">
      <c r="A453" s="38"/>
      <c r="B453" s="39"/>
      <c r="C453" s="40"/>
      <c r="D453" s="199" t="s">
        <v>542</v>
      </c>
      <c r="E453" s="40"/>
      <c r="F453" s="200" t="s">
        <v>7917</v>
      </c>
      <c r="G453" s="40"/>
      <c r="H453" s="40"/>
      <c r="I453" s="201"/>
      <c r="J453" s="40"/>
      <c r="K453" s="40"/>
      <c r="L453" s="43"/>
      <c r="M453" s="202"/>
      <c r="N453" s="203"/>
      <c r="O453" s="68"/>
      <c r="P453" s="68"/>
      <c r="Q453" s="68"/>
      <c r="R453" s="68"/>
      <c r="S453" s="68"/>
      <c r="T453" s="69"/>
      <c r="U453" s="38"/>
      <c r="V453" s="38"/>
      <c r="W453" s="38"/>
      <c r="X453" s="38"/>
      <c r="Y453" s="38"/>
      <c r="Z453" s="38"/>
      <c r="AA453" s="38"/>
      <c r="AB453" s="38"/>
      <c r="AC453" s="38"/>
      <c r="AD453" s="38"/>
      <c r="AE453" s="38"/>
      <c r="AT453" s="21" t="s">
        <v>542</v>
      </c>
      <c r="AU453" s="21" t="s">
        <v>85</v>
      </c>
    </row>
    <row r="454" spans="1:65" s="13" customFormat="1" ht="11.25">
      <c r="B454" s="204"/>
      <c r="C454" s="205"/>
      <c r="D454" s="206" t="s">
        <v>546</v>
      </c>
      <c r="E454" s="207" t="s">
        <v>19</v>
      </c>
      <c r="F454" s="208" t="s">
        <v>7918</v>
      </c>
      <c r="G454" s="205"/>
      <c r="H454" s="209">
        <v>85.78</v>
      </c>
      <c r="I454" s="210"/>
      <c r="J454" s="205"/>
      <c r="K454" s="205"/>
      <c r="L454" s="211"/>
      <c r="M454" s="212"/>
      <c r="N454" s="213"/>
      <c r="O454" s="213"/>
      <c r="P454" s="213"/>
      <c r="Q454" s="213"/>
      <c r="R454" s="213"/>
      <c r="S454" s="213"/>
      <c r="T454" s="214"/>
      <c r="AT454" s="215" t="s">
        <v>546</v>
      </c>
      <c r="AU454" s="215" t="s">
        <v>85</v>
      </c>
      <c r="AV454" s="13" t="s">
        <v>85</v>
      </c>
      <c r="AW454" s="13" t="s">
        <v>33</v>
      </c>
      <c r="AX454" s="13" t="s">
        <v>79</v>
      </c>
      <c r="AY454" s="215" t="s">
        <v>525</v>
      </c>
    </row>
    <row r="455" spans="1:65" s="2" customFormat="1" ht="49.15" customHeight="1">
      <c r="A455" s="38"/>
      <c r="B455" s="39"/>
      <c r="C455" s="186" t="s">
        <v>1290</v>
      </c>
      <c r="D455" s="186" t="s">
        <v>533</v>
      </c>
      <c r="E455" s="187" t="s">
        <v>7919</v>
      </c>
      <c r="F455" s="188" t="s">
        <v>7920</v>
      </c>
      <c r="G455" s="189" t="s">
        <v>651</v>
      </c>
      <c r="H455" s="190">
        <v>41</v>
      </c>
      <c r="I455" s="191"/>
      <c r="J455" s="192">
        <f>ROUND(I455*H455,2)</f>
        <v>0</v>
      </c>
      <c r="K455" s="188" t="s">
        <v>536</v>
      </c>
      <c r="L455" s="43"/>
      <c r="M455" s="193" t="s">
        <v>19</v>
      </c>
      <c r="N455" s="194" t="s">
        <v>43</v>
      </c>
      <c r="O455" s="68"/>
      <c r="P455" s="195">
        <f>O455*H455</f>
        <v>0</v>
      </c>
      <c r="Q455" s="195">
        <v>1.4069999999999999E-2</v>
      </c>
      <c r="R455" s="195">
        <f>Q455*H455</f>
        <v>0.57686999999999999</v>
      </c>
      <c r="S455" s="195">
        <v>0</v>
      </c>
      <c r="T455" s="196">
        <f>S455*H455</f>
        <v>0</v>
      </c>
      <c r="U455" s="38"/>
      <c r="V455" s="38"/>
      <c r="W455" s="38"/>
      <c r="X455" s="38"/>
      <c r="Y455" s="38"/>
      <c r="Z455" s="38"/>
      <c r="AA455" s="38"/>
      <c r="AB455" s="38"/>
      <c r="AC455" s="38"/>
      <c r="AD455" s="38"/>
      <c r="AE455" s="38"/>
      <c r="AR455" s="197" t="s">
        <v>537</v>
      </c>
      <c r="AT455" s="197" t="s">
        <v>533</v>
      </c>
      <c r="AU455" s="197" t="s">
        <v>85</v>
      </c>
      <c r="AY455" s="21" t="s">
        <v>525</v>
      </c>
      <c r="BE455" s="198">
        <f>IF(N455="základní",J455,0)</f>
        <v>0</v>
      </c>
      <c r="BF455" s="198">
        <f>IF(N455="snížená",J455,0)</f>
        <v>0</v>
      </c>
      <c r="BG455" s="198">
        <f>IF(N455="zákl. přenesená",J455,0)</f>
        <v>0</v>
      </c>
      <c r="BH455" s="198">
        <f>IF(N455="sníž. přenesená",J455,0)</f>
        <v>0</v>
      </c>
      <c r="BI455" s="198">
        <f>IF(N455="nulová",J455,0)</f>
        <v>0</v>
      </c>
      <c r="BJ455" s="21" t="s">
        <v>79</v>
      </c>
      <c r="BK455" s="198">
        <f>ROUND(I455*H455,2)</f>
        <v>0</v>
      </c>
      <c r="BL455" s="21" t="s">
        <v>537</v>
      </c>
      <c r="BM455" s="197" t="s">
        <v>7921</v>
      </c>
    </row>
    <row r="456" spans="1:65" s="2" customFormat="1" ht="11.25">
      <c r="A456" s="38"/>
      <c r="B456" s="39"/>
      <c r="C456" s="40"/>
      <c r="D456" s="199" t="s">
        <v>542</v>
      </c>
      <c r="E456" s="40"/>
      <c r="F456" s="200" t="s">
        <v>7922</v>
      </c>
      <c r="G456" s="40"/>
      <c r="H456" s="40"/>
      <c r="I456" s="201"/>
      <c r="J456" s="40"/>
      <c r="K456" s="40"/>
      <c r="L456" s="43"/>
      <c r="M456" s="202"/>
      <c r="N456" s="203"/>
      <c r="O456" s="68"/>
      <c r="P456" s="68"/>
      <c r="Q456" s="68"/>
      <c r="R456" s="68"/>
      <c r="S456" s="68"/>
      <c r="T456" s="69"/>
      <c r="U456" s="38"/>
      <c r="V456" s="38"/>
      <c r="W456" s="38"/>
      <c r="X456" s="38"/>
      <c r="Y456" s="38"/>
      <c r="Z456" s="38"/>
      <c r="AA456" s="38"/>
      <c r="AB456" s="38"/>
      <c r="AC456" s="38"/>
      <c r="AD456" s="38"/>
      <c r="AE456" s="38"/>
      <c r="AT456" s="21" t="s">
        <v>542</v>
      </c>
      <c r="AU456" s="21" t="s">
        <v>85</v>
      </c>
    </row>
    <row r="457" spans="1:65" s="15" customFormat="1" ht="11.25">
      <c r="B457" s="227"/>
      <c r="C457" s="228"/>
      <c r="D457" s="206" t="s">
        <v>546</v>
      </c>
      <c r="E457" s="229" t="s">
        <v>19</v>
      </c>
      <c r="F457" s="230" t="s">
        <v>7923</v>
      </c>
      <c r="G457" s="228"/>
      <c r="H457" s="229" t="s">
        <v>19</v>
      </c>
      <c r="I457" s="231"/>
      <c r="J457" s="228"/>
      <c r="K457" s="228"/>
      <c r="L457" s="232"/>
      <c r="M457" s="233"/>
      <c r="N457" s="234"/>
      <c r="O457" s="234"/>
      <c r="P457" s="234"/>
      <c r="Q457" s="234"/>
      <c r="R457" s="234"/>
      <c r="S457" s="234"/>
      <c r="T457" s="235"/>
      <c r="AT457" s="236" t="s">
        <v>546</v>
      </c>
      <c r="AU457" s="236" t="s">
        <v>85</v>
      </c>
      <c r="AV457" s="15" t="s">
        <v>79</v>
      </c>
      <c r="AW457" s="15" t="s">
        <v>33</v>
      </c>
      <c r="AX457" s="15" t="s">
        <v>72</v>
      </c>
      <c r="AY457" s="236" t="s">
        <v>525</v>
      </c>
    </row>
    <row r="458" spans="1:65" s="13" customFormat="1" ht="11.25">
      <c r="B458" s="204"/>
      <c r="C458" s="205"/>
      <c r="D458" s="206" t="s">
        <v>546</v>
      </c>
      <c r="E458" s="207" t="s">
        <v>19</v>
      </c>
      <c r="F458" s="208" t="s">
        <v>902</v>
      </c>
      <c r="G458" s="205"/>
      <c r="H458" s="209">
        <v>41</v>
      </c>
      <c r="I458" s="210"/>
      <c r="J458" s="205"/>
      <c r="K458" s="205"/>
      <c r="L458" s="211"/>
      <c r="M458" s="212"/>
      <c r="N458" s="213"/>
      <c r="O458" s="213"/>
      <c r="P458" s="213"/>
      <c r="Q458" s="213"/>
      <c r="R458" s="213"/>
      <c r="S458" s="213"/>
      <c r="T458" s="214"/>
      <c r="AT458" s="215" t="s">
        <v>546</v>
      </c>
      <c r="AU458" s="215" t="s">
        <v>85</v>
      </c>
      <c r="AV458" s="13" t="s">
        <v>85</v>
      </c>
      <c r="AW458" s="13" t="s">
        <v>33</v>
      </c>
      <c r="AX458" s="13" t="s">
        <v>79</v>
      </c>
      <c r="AY458" s="215" t="s">
        <v>525</v>
      </c>
    </row>
    <row r="459" spans="1:65" s="2" customFormat="1" ht="49.15" customHeight="1">
      <c r="A459" s="38"/>
      <c r="B459" s="39"/>
      <c r="C459" s="186" t="s">
        <v>1298</v>
      </c>
      <c r="D459" s="186" t="s">
        <v>533</v>
      </c>
      <c r="E459" s="187" t="s">
        <v>7924</v>
      </c>
      <c r="F459" s="188" t="s">
        <v>7925</v>
      </c>
      <c r="G459" s="189" t="s">
        <v>651</v>
      </c>
      <c r="H459" s="190">
        <v>1</v>
      </c>
      <c r="I459" s="191"/>
      <c r="J459" s="192">
        <f>ROUND(I459*H459,2)</f>
        <v>0</v>
      </c>
      <c r="K459" s="188" t="s">
        <v>536</v>
      </c>
      <c r="L459" s="43"/>
      <c r="M459" s="193" t="s">
        <v>19</v>
      </c>
      <c r="N459" s="194" t="s">
        <v>43</v>
      </c>
      <c r="O459" s="68"/>
      <c r="P459" s="195">
        <f>O459*H459</f>
        <v>0</v>
      </c>
      <c r="Q459" s="195">
        <v>6.4599999999999996E-3</v>
      </c>
      <c r="R459" s="195">
        <f>Q459*H459</f>
        <v>6.4599999999999996E-3</v>
      </c>
      <c r="S459" s="195">
        <v>0</v>
      </c>
      <c r="T459" s="196">
        <f>S459*H459</f>
        <v>0</v>
      </c>
      <c r="U459" s="38"/>
      <c r="V459" s="38"/>
      <c r="W459" s="38"/>
      <c r="X459" s="38"/>
      <c r="Y459" s="38"/>
      <c r="Z459" s="38"/>
      <c r="AA459" s="38"/>
      <c r="AB459" s="38"/>
      <c r="AC459" s="38"/>
      <c r="AD459" s="38"/>
      <c r="AE459" s="38"/>
      <c r="AR459" s="197" t="s">
        <v>537</v>
      </c>
      <c r="AT459" s="197" t="s">
        <v>533</v>
      </c>
      <c r="AU459" s="197" t="s">
        <v>85</v>
      </c>
      <c r="AY459" s="21" t="s">
        <v>525</v>
      </c>
      <c r="BE459" s="198">
        <f>IF(N459="základní",J459,0)</f>
        <v>0</v>
      </c>
      <c r="BF459" s="198">
        <f>IF(N459="snížená",J459,0)</f>
        <v>0</v>
      </c>
      <c r="BG459" s="198">
        <f>IF(N459="zákl. přenesená",J459,0)</f>
        <v>0</v>
      </c>
      <c r="BH459" s="198">
        <f>IF(N459="sníž. přenesená",J459,0)</f>
        <v>0</v>
      </c>
      <c r="BI459" s="198">
        <f>IF(N459="nulová",J459,0)</f>
        <v>0</v>
      </c>
      <c r="BJ459" s="21" t="s">
        <v>79</v>
      </c>
      <c r="BK459" s="198">
        <f>ROUND(I459*H459,2)</f>
        <v>0</v>
      </c>
      <c r="BL459" s="21" t="s">
        <v>537</v>
      </c>
      <c r="BM459" s="197" t="s">
        <v>7926</v>
      </c>
    </row>
    <row r="460" spans="1:65" s="2" customFormat="1" ht="11.25">
      <c r="A460" s="38"/>
      <c r="B460" s="39"/>
      <c r="C460" s="40"/>
      <c r="D460" s="199" t="s">
        <v>542</v>
      </c>
      <c r="E460" s="40"/>
      <c r="F460" s="200" t="s">
        <v>7927</v>
      </c>
      <c r="G460" s="40"/>
      <c r="H460" s="40"/>
      <c r="I460" s="201"/>
      <c r="J460" s="40"/>
      <c r="K460" s="40"/>
      <c r="L460" s="43"/>
      <c r="M460" s="202"/>
      <c r="N460" s="203"/>
      <c r="O460" s="68"/>
      <c r="P460" s="68"/>
      <c r="Q460" s="68"/>
      <c r="R460" s="68"/>
      <c r="S460" s="68"/>
      <c r="T460" s="69"/>
      <c r="U460" s="38"/>
      <c r="V460" s="38"/>
      <c r="W460" s="38"/>
      <c r="X460" s="38"/>
      <c r="Y460" s="38"/>
      <c r="Z460" s="38"/>
      <c r="AA460" s="38"/>
      <c r="AB460" s="38"/>
      <c r="AC460" s="38"/>
      <c r="AD460" s="38"/>
      <c r="AE460" s="38"/>
      <c r="AT460" s="21" t="s">
        <v>542</v>
      </c>
      <c r="AU460" s="21" t="s">
        <v>85</v>
      </c>
    </row>
    <row r="461" spans="1:65" s="2" customFormat="1" ht="55.5" customHeight="1">
      <c r="A461" s="38"/>
      <c r="B461" s="39"/>
      <c r="C461" s="186" t="s">
        <v>1304</v>
      </c>
      <c r="D461" s="186" t="s">
        <v>533</v>
      </c>
      <c r="E461" s="187" t="s">
        <v>7928</v>
      </c>
      <c r="F461" s="188" t="s">
        <v>7929</v>
      </c>
      <c r="G461" s="189" t="s">
        <v>158</v>
      </c>
      <c r="H461" s="190">
        <v>11.688000000000001</v>
      </c>
      <c r="I461" s="191"/>
      <c r="J461" s="192">
        <f>ROUND(I461*H461,2)</f>
        <v>0</v>
      </c>
      <c r="K461" s="188" t="s">
        <v>536</v>
      </c>
      <c r="L461" s="43"/>
      <c r="M461" s="193" t="s">
        <v>19</v>
      </c>
      <c r="N461" s="194" t="s">
        <v>43</v>
      </c>
      <c r="O461" s="68"/>
      <c r="P461" s="195">
        <f>O461*H461</f>
        <v>0</v>
      </c>
      <c r="Q461" s="195">
        <v>0.3276</v>
      </c>
      <c r="R461" s="195">
        <f>Q461*H461</f>
        <v>3.8289888000000003</v>
      </c>
      <c r="S461" s="195">
        <v>0</v>
      </c>
      <c r="T461" s="196">
        <f>S461*H461</f>
        <v>0</v>
      </c>
      <c r="U461" s="38"/>
      <c r="V461" s="38"/>
      <c r="W461" s="38"/>
      <c r="X461" s="38"/>
      <c r="Y461" s="38"/>
      <c r="Z461" s="38"/>
      <c r="AA461" s="38"/>
      <c r="AB461" s="38"/>
      <c r="AC461" s="38"/>
      <c r="AD461" s="38"/>
      <c r="AE461" s="38"/>
      <c r="AR461" s="197" t="s">
        <v>537</v>
      </c>
      <c r="AT461" s="197" t="s">
        <v>533</v>
      </c>
      <c r="AU461" s="197" t="s">
        <v>85</v>
      </c>
      <c r="AY461" s="21" t="s">
        <v>525</v>
      </c>
      <c r="BE461" s="198">
        <f>IF(N461="základní",J461,0)</f>
        <v>0</v>
      </c>
      <c r="BF461" s="198">
        <f>IF(N461="snížená",J461,0)</f>
        <v>0</v>
      </c>
      <c r="BG461" s="198">
        <f>IF(N461="zákl. přenesená",J461,0)</f>
        <v>0</v>
      </c>
      <c r="BH461" s="198">
        <f>IF(N461="sníž. přenesená",J461,0)</f>
        <v>0</v>
      </c>
      <c r="BI461" s="198">
        <f>IF(N461="nulová",J461,0)</f>
        <v>0</v>
      </c>
      <c r="BJ461" s="21" t="s">
        <v>79</v>
      </c>
      <c r="BK461" s="198">
        <f>ROUND(I461*H461,2)</f>
        <v>0</v>
      </c>
      <c r="BL461" s="21" t="s">
        <v>537</v>
      </c>
      <c r="BM461" s="197" t="s">
        <v>7930</v>
      </c>
    </row>
    <row r="462" spans="1:65" s="2" customFormat="1" ht="11.25">
      <c r="A462" s="38"/>
      <c r="B462" s="39"/>
      <c r="C462" s="40"/>
      <c r="D462" s="199" t="s">
        <v>542</v>
      </c>
      <c r="E462" s="40"/>
      <c r="F462" s="200" t="s">
        <v>7931</v>
      </c>
      <c r="G462" s="40"/>
      <c r="H462" s="40"/>
      <c r="I462" s="201"/>
      <c r="J462" s="40"/>
      <c r="K462" s="40"/>
      <c r="L462" s="43"/>
      <c r="M462" s="202"/>
      <c r="N462" s="203"/>
      <c r="O462" s="68"/>
      <c r="P462" s="68"/>
      <c r="Q462" s="68"/>
      <c r="R462" s="68"/>
      <c r="S462" s="68"/>
      <c r="T462" s="69"/>
      <c r="U462" s="38"/>
      <c r="V462" s="38"/>
      <c r="W462" s="38"/>
      <c r="X462" s="38"/>
      <c r="Y462" s="38"/>
      <c r="Z462" s="38"/>
      <c r="AA462" s="38"/>
      <c r="AB462" s="38"/>
      <c r="AC462" s="38"/>
      <c r="AD462" s="38"/>
      <c r="AE462" s="38"/>
      <c r="AT462" s="21" t="s">
        <v>542</v>
      </c>
      <c r="AU462" s="21" t="s">
        <v>85</v>
      </c>
    </row>
    <row r="463" spans="1:65" s="15" customFormat="1" ht="11.25">
      <c r="B463" s="227"/>
      <c r="C463" s="228"/>
      <c r="D463" s="206" t="s">
        <v>546</v>
      </c>
      <c r="E463" s="229" t="s">
        <v>19</v>
      </c>
      <c r="F463" s="230" t="s">
        <v>7634</v>
      </c>
      <c r="G463" s="228"/>
      <c r="H463" s="229" t="s">
        <v>19</v>
      </c>
      <c r="I463" s="231"/>
      <c r="J463" s="228"/>
      <c r="K463" s="228"/>
      <c r="L463" s="232"/>
      <c r="M463" s="233"/>
      <c r="N463" s="234"/>
      <c r="O463" s="234"/>
      <c r="P463" s="234"/>
      <c r="Q463" s="234"/>
      <c r="R463" s="234"/>
      <c r="S463" s="234"/>
      <c r="T463" s="235"/>
      <c r="AT463" s="236" t="s">
        <v>546</v>
      </c>
      <c r="AU463" s="236" t="s">
        <v>85</v>
      </c>
      <c r="AV463" s="15" t="s">
        <v>79</v>
      </c>
      <c r="AW463" s="15" t="s">
        <v>33</v>
      </c>
      <c r="AX463" s="15" t="s">
        <v>72</v>
      </c>
      <c r="AY463" s="236" t="s">
        <v>525</v>
      </c>
    </row>
    <row r="464" spans="1:65" s="13" customFormat="1" ht="11.25">
      <c r="B464" s="204"/>
      <c r="C464" s="205"/>
      <c r="D464" s="206" t="s">
        <v>546</v>
      </c>
      <c r="E464" s="207" t="s">
        <v>19</v>
      </c>
      <c r="F464" s="208" t="s">
        <v>7932</v>
      </c>
      <c r="G464" s="205"/>
      <c r="H464" s="209">
        <v>2.2949999999999999</v>
      </c>
      <c r="I464" s="210"/>
      <c r="J464" s="205"/>
      <c r="K464" s="205"/>
      <c r="L464" s="211"/>
      <c r="M464" s="212"/>
      <c r="N464" s="213"/>
      <c r="O464" s="213"/>
      <c r="P464" s="213"/>
      <c r="Q464" s="213"/>
      <c r="R464" s="213"/>
      <c r="S464" s="213"/>
      <c r="T464" s="214"/>
      <c r="AT464" s="215" t="s">
        <v>546</v>
      </c>
      <c r="AU464" s="215" t="s">
        <v>85</v>
      </c>
      <c r="AV464" s="13" t="s">
        <v>85</v>
      </c>
      <c r="AW464" s="13" t="s">
        <v>33</v>
      </c>
      <c r="AX464" s="13" t="s">
        <v>72</v>
      </c>
      <c r="AY464" s="215" t="s">
        <v>525</v>
      </c>
    </row>
    <row r="465" spans="1:65" s="13" customFormat="1" ht="11.25">
      <c r="B465" s="204"/>
      <c r="C465" s="205"/>
      <c r="D465" s="206" t="s">
        <v>546</v>
      </c>
      <c r="E465" s="207" t="s">
        <v>19</v>
      </c>
      <c r="F465" s="208" t="s">
        <v>7933</v>
      </c>
      <c r="G465" s="205"/>
      <c r="H465" s="209">
        <v>1.282</v>
      </c>
      <c r="I465" s="210"/>
      <c r="J465" s="205"/>
      <c r="K465" s="205"/>
      <c r="L465" s="211"/>
      <c r="M465" s="212"/>
      <c r="N465" s="213"/>
      <c r="O465" s="213"/>
      <c r="P465" s="213"/>
      <c r="Q465" s="213"/>
      <c r="R465" s="213"/>
      <c r="S465" s="213"/>
      <c r="T465" s="214"/>
      <c r="AT465" s="215" t="s">
        <v>546</v>
      </c>
      <c r="AU465" s="215" t="s">
        <v>85</v>
      </c>
      <c r="AV465" s="13" t="s">
        <v>85</v>
      </c>
      <c r="AW465" s="13" t="s">
        <v>33</v>
      </c>
      <c r="AX465" s="13" t="s">
        <v>72</v>
      </c>
      <c r="AY465" s="215" t="s">
        <v>525</v>
      </c>
    </row>
    <row r="466" spans="1:65" s="13" customFormat="1" ht="11.25">
      <c r="B466" s="204"/>
      <c r="C466" s="205"/>
      <c r="D466" s="206" t="s">
        <v>546</v>
      </c>
      <c r="E466" s="207" t="s">
        <v>19</v>
      </c>
      <c r="F466" s="208" t="s">
        <v>7934</v>
      </c>
      <c r="G466" s="205"/>
      <c r="H466" s="209">
        <v>0.879</v>
      </c>
      <c r="I466" s="210"/>
      <c r="J466" s="205"/>
      <c r="K466" s="205"/>
      <c r="L466" s="211"/>
      <c r="M466" s="212"/>
      <c r="N466" s="213"/>
      <c r="O466" s="213"/>
      <c r="P466" s="213"/>
      <c r="Q466" s="213"/>
      <c r="R466" s="213"/>
      <c r="S466" s="213"/>
      <c r="T466" s="214"/>
      <c r="AT466" s="215" t="s">
        <v>546</v>
      </c>
      <c r="AU466" s="215" t="s">
        <v>85</v>
      </c>
      <c r="AV466" s="13" t="s">
        <v>85</v>
      </c>
      <c r="AW466" s="13" t="s">
        <v>33</v>
      </c>
      <c r="AX466" s="13" t="s">
        <v>72</v>
      </c>
      <c r="AY466" s="215" t="s">
        <v>525</v>
      </c>
    </row>
    <row r="467" spans="1:65" s="13" customFormat="1" ht="11.25">
      <c r="B467" s="204"/>
      <c r="C467" s="205"/>
      <c r="D467" s="206" t="s">
        <v>546</v>
      </c>
      <c r="E467" s="207" t="s">
        <v>19</v>
      </c>
      <c r="F467" s="208" t="s">
        <v>7935</v>
      </c>
      <c r="G467" s="205"/>
      <c r="H467" s="209">
        <v>0.89100000000000001</v>
      </c>
      <c r="I467" s="210"/>
      <c r="J467" s="205"/>
      <c r="K467" s="205"/>
      <c r="L467" s="211"/>
      <c r="M467" s="212"/>
      <c r="N467" s="213"/>
      <c r="O467" s="213"/>
      <c r="P467" s="213"/>
      <c r="Q467" s="213"/>
      <c r="R467" s="213"/>
      <c r="S467" s="213"/>
      <c r="T467" s="214"/>
      <c r="AT467" s="215" t="s">
        <v>546</v>
      </c>
      <c r="AU467" s="215" t="s">
        <v>85</v>
      </c>
      <c r="AV467" s="13" t="s">
        <v>85</v>
      </c>
      <c r="AW467" s="13" t="s">
        <v>33</v>
      </c>
      <c r="AX467" s="13" t="s">
        <v>72</v>
      </c>
      <c r="AY467" s="215" t="s">
        <v>525</v>
      </c>
    </row>
    <row r="468" spans="1:65" s="13" customFormat="1" ht="11.25">
      <c r="B468" s="204"/>
      <c r="C468" s="205"/>
      <c r="D468" s="206" t="s">
        <v>546</v>
      </c>
      <c r="E468" s="207" t="s">
        <v>19</v>
      </c>
      <c r="F468" s="208" t="s">
        <v>7936</v>
      </c>
      <c r="G468" s="205"/>
      <c r="H468" s="209">
        <v>1.26</v>
      </c>
      <c r="I468" s="210"/>
      <c r="J468" s="205"/>
      <c r="K468" s="205"/>
      <c r="L468" s="211"/>
      <c r="M468" s="212"/>
      <c r="N468" s="213"/>
      <c r="O468" s="213"/>
      <c r="P468" s="213"/>
      <c r="Q468" s="213"/>
      <c r="R468" s="213"/>
      <c r="S468" s="213"/>
      <c r="T468" s="214"/>
      <c r="AT468" s="215" t="s">
        <v>546</v>
      </c>
      <c r="AU468" s="215" t="s">
        <v>85</v>
      </c>
      <c r="AV468" s="13" t="s">
        <v>85</v>
      </c>
      <c r="AW468" s="13" t="s">
        <v>33</v>
      </c>
      <c r="AX468" s="13" t="s">
        <v>72</v>
      </c>
      <c r="AY468" s="215" t="s">
        <v>525</v>
      </c>
    </row>
    <row r="469" spans="1:65" s="16" customFormat="1" ht="11.25">
      <c r="B469" s="237"/>
      <c r="C469" s="238"/>
      <c r="D469" s="206" t="s">
        <v>546</v>
      </c>
      <c r="E469" s="239" t="s">
        <v>7550</v>
      </c>
      <c r="F469" s="240" t="s">
        <v>590</v>
      </c>
      <c r="G469" s="238"/>
      <c r="H469" s="241">
        <v>6.6070000000000002</v>
      </c>
      <c r="I469" s="242"/>
      <c r="J469" s="238"/>
      <c r="K469" s="238"/>
      <c r="L469" s="243"/>
      <c r="M469" s="244"/>
      <c r="N469" s="245"/>
      <c r="O469" s="245"/>
      <c r="P469" s="245"/>
      <c r="Q469" s="245"/>
      <c r="R469" s="245"/>
      <c r="S469" s="245"/>
      <c r="T469" s="246"/>
      <c r="AT469" s="247" t="s">
        <v>546</v>
      </c>
      <c r="AU469" s="247" t="s">
        <v>85</v>
      </c>
      <c r="AV469" s="16" t="s">
        <v>573</v>
      </c>
      <c r="AW469" s="16" t="s">
        <v>33</v>
      </c>
      <c r="AX469" s="16" t="s">
        <v>72</v>
      </c>
      <c r="AY469" s="247" t="s">
        <v>525</v>
      </c>
    </row>
    <row r="470" spans="1:65" s="15" customFormat="1" ht="11.25">
      <c r="B470" s="227"/>
      <c r="C470" s="228"/>
      <c r="D470" s="206" t="s">
        <v>546</v>
      </c>
      <c r="E470" s="229" t="s">
        <v>19</v>
      </c>
      <c r="F470" s="230" t="s">
        <v>7638</v>
      </c>
      <c r="G470" s="228"/>
      <c r="H470" s="229" t="s">
        <v>19</v>
      </c>
      <c r="I470" s="231"/>
      <c r="J470" s="228"/>
      <c r="K470" s="228"/>
      <c r="L470" s="232"/>
      <c r="M470" s="233"/>
      <c r="N470" s="234"/>
      <c r="O470" s="234"/>
      <c r="P470" s="234"/>
      <c r="Q470" s="234"/>
      <c r="R470" s="234"/>
      <c r="S470" s="234"/>
      <c r="T470" s="235"/>
      <c r="AT470" s="236" t="s">
        <v>546</v>
      </c>
      <c r="AU470" s="236" t="s">
        <v>85</v>
      </c>
      <c r="AV470" s="15" t="s">
        <v>79</v>
      </c>
      <c r="AW470" s="15" t="s">
        <v>33</v>
      </c>
      <c r="AX470" s="15" t="s">
        <v>72</v>
      </c>
      <c r="AY470" s="236" t="s">
        <v>525</v>
      </c>
    </row>
    <row r="471" spans="1:65" s="13" customFormat="1" ht="11.25">
      <c r="B471" s="204"/>
      <c r="C471" s="205"/>
      <c r="D471" s="206" t="s">
        <v>546</v>
      </c>
      <c r="E471" s="207" t="s">
        <v>19</v>
      </c>
      <c r="F471" s="208" t="s">
        <v>7937</v>
      </c>
      <c r="G471" s="205"/>
      <c r="H471" s="209">
        <v>3.0150000000000001</v>
      </c>
      <c r="I471" s="210"/>
      <c r="J471" s="205"/>
      <c r="K471" s="205"/>
      <c r="L471" s="211"/>
      <c r="M471" s="212"/>
      <c r="N471" s="213"/>
      <c r="O471" s="213"/>
      <c r="P471" s="213"/>
      <c r="Q471" s="213"/>
      <c r="R471" s="213"/>
      <c r="S471" s="213"/>
      <c r="T471" s="214"/>
      <c r="AT471" s="215" t="s">
        <v>546</v>
      </c>
      <c r="AU471" s="215" t="s">
        <v>85</v>
      </c>
      <c r="AV471" s="13" t="s">
        <v>85</v>
      </c>
      <c r="AW471" s="13" t="s">
        <v>33</v>
      </c>
      <c r="AX471" s="13" t="s">
        <v>72</v>
      </c>
      <c r="AY471" s="215" t="s">
        <v>525</v>
      </c>
    </row>
    <row r="472" spans="1:65" s="13" customFormat="1" ht="11.25">
      <c r="B472" s="204"/>
      <c r="C472" s="205"/>
      <c r="D472" s="206" t="s">
        <v>546</v>
      </c>
      <c r="E472" s="207" t="s">
        <v>19</v>
      </c>
      <c r="F472" s="208" t="s">
        <v>7938</v>
      </c>
      <c r="G472" s="205"/>
      <c r="H472" s="209">
        <v>2.0659999999999998</v>
      </c>
      <c r="I472" s="210"/>
      <c r="J472" s="205"/>
      <c r="K472" s="205"/>
      <c r="L472" s="211"/>
      <c r="M472" s="212"/>
      <c r="N472" s="213"/>
      <c r="O472" s="213"/>
      <c r="P472" s="213"/>
      <c r="Q472" s="213"/>
      <c r="R472" s="213"/>
      <c r="S472" s="213"/>
      <c r="T472" s="214"/>
      <c r="AT472" s="215" t="s">
        <v>546</v>
      </c>
      <c r="AU472" s="215" t="s">
        <v>85</v>
      </c>
      <c r="AV472" s="13" t="s">
        <v>85</v>
      </c>
      <c r="AW472" s="13" t="s">
        <v>33</v>
      </c>
      <c r="AX472" s="13" t="s">
        <v>72</v>
      </c>
      <c r="AY472" s="215" t="s">
        <v>525</v>
      </c>
    </row>
    <row r="473" spans="1:65" s="16" customFormat="1" ht="11.25">
      <c r="B473" s="237"/>
      <c r="C473" s="238"/>
      <c r="D473" s="206" t="s">
        <v>546</v>
      </c>
      <c r="E473" s="239" t="s">
        <v>7553</v>
      </c>
      <c r="F473" s="240" t="s">
        <v>590</v>
      </c>
      <c r="G473" s="238"/>
      <c r="H473" s="241">
        <v>5.0810000000000004</v>
      </c>
      <c r="I473" s="242"/>
      <c r="J473" s="238"/>
      <c r="K473" s="238"/>
      <c r="L473" s="243"/>
      <c r="M473" s="244"/>
      <c r="N473" s="245"/>
      <c r="O473" s="245"/>
      <c r="P473" s="245"/>
      <c r="Q473" s="245"/>
      <c r="R473" s="245"/>
      <c r="S473" s="245"/>
      <c r="T473" s="246"/>
      <c r="AT473" s="247" t="s">
        <v>546</v>
      </c>
      <c r="AU473" s="247" t="s">
        <v>85</v>
      </c>
      <c r="AV473" s="16" t="s">
        <v>573</v>
      </c>
      <c r="AW473" s="16" t="s">
        <v>33</v>
      </c>
      <c r="AX473" s="16" t="s">
        <v>72</v>
      </c>
      <c r="AY473" s="247" t="s">
        <v>525</v>
      </c>
    </row>
    <row r="474" spans="1:65" s="14" customFormat="1" ht="11.25">
      <c r="B474" s="216"/>
      <c r="C474" s="217"/>
      <c r="D474" s="206" t="s">
        <v>546</v>
      </c>
      <c r="E474" s="218" t="s">
        <v>19</v>
      </c>
      <c r="F474" s="219" t="s">
        <v>552</v>
      </c>
      <c r="G474" s="217"/>
      <c r="H474" s="220">
        <v>11.688000000000001</v>
      </c>
      <c r="I474" s="221"/>
      <c r="J474" s="217"/>
      <c r="K474" s="217"/>
      <c r="L474" s="222"/>
      <c r="M474" s="223"/>
      <c r="N474" s="224"/>
      <c r="O474" s="224"/>
      <c r="P474" s="224"/>
      <c r="Q474" s="224"/>
      <c r="R474" s="224"/>
      <c r="S474" s="224"/>
      <c r="T474" s="225"/>
      <c r="AT474" s="226" t="s">
        <v>546</v>
      </c>
      <c r="AU474" s="226" t="s">
        <v>85</v>
      </c>
      <c r="AV474" s="14" t="s">
        <v>537</v>
      </c>
      <c r="AW474" s="14" t="s">
        <v>33</v>
      </c>
      <c r="AX474" s="14" t="s">
        <v>79</v>
      </c>
      <c r="AY474" s="226" t="s">
        <v>525</v>
      </c>
    </row>
    <row r="475" spans="1:65" s="2" customFormat="1" ht="21.75" customHeight="1">
      <c r="A475" s="38"/>
      <c r="B475" s="39"/>
      <c r="C475" s="248" t="s">
        <v>1310</v>
      </c>
      <c r="D475" s="248" t="s">
        <v>369</v>
      </c>
      <c r="E475" s="249" t="s">
        <v>7939</v>
      </c>
      <c r="F475" s="250" t="s">
        <v>7940</v>
      </c>
      <c r="G475" s="251" t="s">
        <v>651</v>
      </c>
      <c r="H475" s="252">
        <v>4008.8670000000002</v>
      </c>
      <c r="I475" s="253"/>
      <c r="J475" s="254">
        <f>ROUND(I475*H475,2)</f>
        <v>0</v>
      </c>
      <c r="K475" s="250" t="s">
        <v>536</v>
      </c>
      <c r="L475" s="255"/>
      <c r="M475" s="256" t="s">
        <v>19</v>
      </c>
      <c r="N475" s="257" t="s">
        <v>43</v>
      </c>
      <c r="O475" s="68"/>
      <c r="P475" s="195">
        <f>O475*H475</f>
        <v>0</v>
      </c>
      <c r="Q475" s="195">
        <v>6.0000000000000001E-3</v>
      </c>
      <c r="R475" s="195">
        <f>Q475*H475</f>
        <v>24.053202000000002</v>
      </c>
      <c r="S475" s="195">
        <v>0</v>
      </c>
      <c r="T475" s="196">
        <f>S475*H475</f>
        <v>0</v>
      </c>
      <c r="U475" s="38"/>
      <c r="V475" s="38"/>
      <c r="W475" s="38"/>
      <c r="X475" s="38"/>
      <c r="Y475" s="38"/>
      <c r="Z475" s="38"/>
      <c r="AA475" s="38"/>
      <c r="AB475" s="38"/>
      <c r="AC475" s="38"/>
      <c r="AD475" s="38"/>
      <c r="AE475" s="38"/>
      <c r="AR475" s="197" t="s">
        <v>674</v>
      </c>
      <c r="AT475" s="197" t="s">
        <v>369</v>
      </c>
      <c r="AU475" s="197" t="s">
        <v>85</v>
      </c>
      <c r="AY475" s="21" t="s">
        <v>525</v>
      </c>
      <c r="BE475" s="198">
        <f>IF(N475="základní",J475,0)</f>
        <v>0</v>
      </c>
      <c r="BF475" s="198">
        <f>IF(N475="snížená",J475,0)</f>
        <v>0</v>
      </c>
      <c r="BG475" s="198">
        <f>IF(N475="zákl. přenesená",J475,0)</f>
        <v>0</v>
      </c>
      <c r="BH475" s="198">
        <f>IF(N475="sníž. přenesená",J475,0)</f>
        <v>0</v>
      </c>
      <c r="BI475" s="198">
        <f>IF(N475="nulová",J475,0)</f>
        <v>0</v>
      </c>
      <c r="BJ475" s="21" t="s">
        <v>79</v>
      </c>
      <c r="BK475" s="198">
        <f>ROUND(I475*H475,2)</f>
        <v>0</v>
      </c>
      <c r="BL475" s="21" t="s">
        <v>537</v>
      </c>
      <c r="BM475" s="197" t="s">
        <v>7941</v>
      </c>
    </row>
    <row r="476" spans="1:65" s="13" customFormat="1" ht="11.25">
      <c r="B476" s="204"/>
      <c r="C476" s="205"/>
      <c r="D476" s="206" t="s">
        <v>546</v>
      </c>
      <c r="E476" s="207" t="s">
        <v>19</v>
      </c>
      <c r="F476" s="208" t="s">
        <v>7942</v>
      </c>
      <c r="G476" s="205"/>
      <c r="H476" s="209">
        <v>3892.1039999999998</v>
      </c>
      <c r="I476" s="210"/>
      <c r="J476" s="205"/>
      <c r="K476" s="205"/>
      <c r="L476" s="211"/>
      <c r="M476" s="212"/>
      <c r="N476" s="213"/>
      <c r="O476" s="213"/>
      <c r="P476" s="213"/>
      <c r="Q476" s="213"/>
      <c r="R476" s="213"/>
      <c r="S476" s="213"/>
      <c r="T476" s="214"/>
      <c r="AT476" s="215" t="s">
        <v>546</v>
      </c>
      <c r="AU476" s="215" t="s">
        <v>85</v>
      </c>
      <c r="AV476" s="13" t="s">
        <v>85</v>
      </c>
      <c r="AW476" s="13" t="s">
        <v>33</v>
      </c>
      <c r="AX476" s="13" t="s">
        <v>79</v>
      </c>
      <c r="AY476" s="215" t="s">
        <v>525</v>
      </c>
    </row>
    <row r="477" spans="1:65" s="13" customFormat="1" ht="11.25">
      <c r="B477" s="204"/>
      <c r="C477" s="205"/>
      <c r="D477" s="206" t="s">
        <v>546</v>
      </c>
      <c r="E477" s="205"/>
      <c r="F477" s="208" t="s">
        <v>7943</v>
      </c>
      <c r="G477" s="205"/>
      <c r="H477" s="209">
        <v>4008.8670000000002</v>
      </c>
      <c r="I477" s="210"/>
      <c r="J477" s="205"/>
      <c r="K477" s="205"/>
      <c r="L477" s="211"/>
      <c r="M477" s="212"/>
      <c r="N477" s="213"/>
      <c r="O477" s="213"/>
      <c r="P477" s="213"/>
      <c r="Q477" s="213"/>
      <c r="R477" s="213"/>
      <c r="S477" s="213"/>
      <c r="T477" s="214"/>
      <c r="AT477" s="215" t="s">
        <v>546</v>
      </c>
      <c r="AU477" s="215" t="s">
        <v>85</v>
      </c>
      <c r="AV477" s="13" t="s">
        <v>85</v>
      </c>
      <c r="AW477" s="13" t="s">
        <v>4</v>
      </c>
      <c r="AX477" s="13" t="s">
        <v>79</v>
      </c>
      <c r="AY477" s="215" t="s">
        <v>525</v>
      </c>
    </row>
    <row r="478" spans="1:65" s="2" customFormat="1" ht="24.2" customHeight="1">
      <c r="A478" s="38"/>
      <c r="B478" s="39"/>
      <c r="C478" s="186" t="s">
        <v>1316</v>
      </c>
      <c r="D478" s="186" t="s">
        <v>533</v>
      </c>
      <c r="E478" s="187" t="s">
        <v>7944</v>
      </c>
      <c r="F478" s="188" t="s">
        <v>7945</v>
      </c>
      <c r="G478" s="189" t="s">
        <v>128</v>
      </c>
      <c r="H478" s="190">
        <v>31.7</v>
      </c>
      <c r="I478" s="191"/>
      <c r="J478" s="192">
        <f>ROUND(I478*H478,2)</f>
        <v>0</v>
      </c>
      <c r="K478" s="188" t="s">
        <v>19</v>
      </c>
      <c r="L478" s="43"/>
      <c r="M478" s="193" t="s">
        <v>19</v>
      </c>
      <c r="N478" s="194" t="s">
        <v>43</v>
      </c>
      <c r="O478" s="68"/>
      <c r="P478" s="195">
        <f>O478*H478</f>
        <v>0</v>
      </c>
      <c r="Q478" s="195">
        <v>4.6339999999999999E-2</v>
      </c>
      <c r="R478" s="195">
        <f>Q478*H478</f>
        <v>1.4689779999999999</v>
      </c>
      <c r="S478" s="195">
        <v>0</v>
      </c>
      <c r="T478" s="196">
        <f>S478*H478</f>
        <v>0</v>
      </c>
      <c r="U478" s="38"/>
      <c r="V478" s="38"/>
      <c r="W478" s="38"/>
      <c r="X478" s="38"/>
      <c r="Y478" s="38"/>
      <c r="Z478" s="38"/>
      <c r="AA478" s="38"/>
      <c r="AB478" s="38"/>
      <c r="AC478" s="38"/>
      <c r="AD478" s="38"/>
      <c r="AE478" s="38"/>
      <c r="AR478" s="197" t="s">
        <v>537</v>
      </c>
      <c r="AT478" s="197" t="s">
        <v>533</v>
      </c>
      <c r="AU478" s="197" t="s">
        <v>85</v>
      </c>
      <c r="AY478" s="21" t="s">
        <v>525</v>
      </c>
      <c r="BE478" s="198">
        <f>IF(N478="základní",J478,0)</f>
        <v>0</v>
      </c>
      <c r="BF478" s="198">
        <f>IF(N478="snížená",J478,0)</f>
        <v>0</v>
      </c>
      <c r="BG478" s="198">
        <f>IF(N478="zákl. přenesená",J478,0)</f>
        <v>0</v>
      </c>
      <c r="BH478" s="198">
        <f>IF(N478="sníž. přenesená",J478,0)</f>
        <v>0</v>
      </c>
      <c r="BI478" s="198">
        <f>IF(N478="nulová",J478,0)</f>
        <v>0</v>
      </c>
      <c r="BJ478" s="21" t="s">
        <v>79</v>
      </c>
      <c r="BK478" s="198">
        <f>ROUND(I478*H478,2)</f>
        <v>0</v>
      </c>
      <c r="BL478" s="21" t="s">
        <v>537</v>
      </c>
      <c r="BM478" s="197" t="s">
        <v>7946</v>
      </c>
    </row>
    <row r="479" spans="1:65" s="15" customFormat="1" ht="11.25">
      <c r="B479" s="227"/>
      <c r="C479" s="228"/>
      <c r="D479" s="206" t="s">
        <v>546</v>
      </c>
      <c r="E479" s="229" t="s">
        <v>19</v>
      </c>
      <c r="F479" s="230" t="s">
        <v>7634</v>
      </c>
      <c r="G479" s="228"/>
      <c r="H479" s="229" t="s">
        <v>19</v>
      </c>
      <c r="I479" s="231"/>
      <c r="J479" s="228"/>
      <c r="K479" s="228"/>
      <c r="L479" s="232"/>
      <c r="M479" s="233"/>
      <c r="N479" s="234"/>
      <c r="O479" s="234"/>
      <c r="P479" s="234"/>
      <c r="Q479" s="234"/>
      <c r="R479" s="234"/>
      <c r="S479" s="234"/>
      <c r="T479" s="235"/>
      <c r="AT479" s="236" t="s">
        <v>546</v>
      </c>
      <c r="AU479" s="236" t="s">
        <v>85</v>
      </c>
      <c r="AV479" s="15" t="s">
        <v>79</v>
      </c>
      <c r="AW479" s="15" t="s">
        <v>33</v>
      </c>
      <c r="AX479" s="15" t="s">
        <v>72</v>
      </c>
      <c r="AY479" s="236" t="s">
        <v>525</v>
      </c>
    </row>
    <row r="480" spans="1:65" s="13" customFormat="1" ht="11.25">
      <c r="B480" s="204"/>
      <c r="C480" s="205"/>
      <c r="D480" s="206" t="s">
        <v>546</v>
      </c>
      <c r="E480" s="207" t="s">
        <v>19</v>
      </c>
      <c r="F480" s="208" t="s">
        <v>7947</v>
      </c>
      <c r="G480" s="205"/>
      <c r="H480" s="209">
        <v>15.1</v>
      </c>
      <c r="I480" s="210"/>
      <c r="J480" s="205"/>
      <c r="K480" s="205"/>
      <c r="L480" s="211"/>
      <c r="M480" s="212"/>
      <c r="N480" s="213"/>
      <c r="O480" s="213"/>
      <c r="P480" s="213"/>
      <c r="Q480" s="213"/>
      <c r="R480" s="213"/>
      <c r="S480" s="213"/>
      <c r="T480" s="214"/>
      <c r="AT480" s="215" t="s">
        <v>546</v>
      </c>
      <c r="AU480" s="215" t="s">
        <v>85</v>
      </c>
      <c r="AV480" s="13" t="s">
        <v>85</v>
      </c>
      <c r="AW480" s="13" t="s">
        <v>33</v>
      </c>
      <c r="AX480" s="13" t="s">
        <v>72</v>
      </c>
      <c r="AY480" s="215" t="s">
        <v>525</v>
      </c>
    </row>
    <row r="481" spans="1:65" s="15" customFormat="1" ht="11.25">
      <c r="B481" s="227"/>
      <c r="C481" s="228"/>
      <c r="D481" s="206" t="s">
        <v>546</v>
      </c>
      <c r="E481" s="229" t="s">
        <v>19</v>
      </c>
      <c r="F481" s="230" t="s">
        <v>7638</v>
      </c>
      <c r="G481" s="228"/>
      <c r="H481" s="229" t="s">
        <v>19</v>
      </c>
      <c r="I481" s="231"/>
      <c r="J481" s="228"/>
      <c r="K481" s="228"/>
      <c r="L481" s="232"/>
      <c r="M481" s="233"/>
      <c r="N481" s="234"/>
      <c r="O481" s="234"/>
      <c r="P481" s="234"/>
      <c r="Q481" s="234"/>
      <c r="R481" s="234"/>
      <c r="S481" s="234"/>
      <c r="T481" s="235"/>
      <c r="AT481" s="236" t="s">
        <v>546</v>
      </c>
      <c r="AU481" s="236" t="s">
        <v>85</v>
      </c>
      <c r="AV481" s="15" t="s">
        <v>79</v>
      </c>
      <c r="AW481" s="15" t="s">
        <v>33</v>
      </c>
      <c r="AX481" s="15" t="s">
        <v>72</v>
      </c>
      <c r="AY481" s="236" t="s">
        <v>525</v>
      </c>
    </row>
    <row r="482" spans="1:65" s="13" customFormat="1" ht="11.25">
      <c r="B482" s="204"/>
      <c r="C482" s="205"/>
      <c r="D482" s="206" t="s">
        <v>546</v>
      </c>
      <c r="E482" s="207" t="s">
        <v>19</v>
      </c>
      <c r="F482" s="208" t="s">
        <v>7948</v>
      </c>
      <c r="G482" s="205"/>
      <c r="H482" s="209">
        <v>16.600000000000001</v>
      </c>
      <c r="I482" s="210"/>
      <c r="J482" s="205"/>
      <c r="K482" s="205"/>
      <c r="L482" s="211"/>
      <c r="M482" s="212"/>
      <c r="N482" s="213"/>
      <c r="O482" s="213"/>
      <c r="P482" s="213"/>
      <c r="Q482" s="213"/>
      <c r="R482" s="213"/>
      <c r="S482" s="213"/>
      <c r="T482" s="214"/>
      <c r="AT482" s="215" t="s">
        <v>546</v>
      </c>
      <c r="AU482" s="215" t="s">
        <v>85</v>
      </c>
      <c r="AV482" s="13" t="s">
        <v>85</v>
      </c>
      <c r="AW482" s="13" t="s">
        <v>33</v>
      </c>
      <c r="AX482" s="13" t="s">
        <v>72</v>
      </c>
      <c r="AY482" s="215" t="s">
        <v>525</v>
      </c>
    </row>
    <row r="483" spans="1:65" s="14" customFormat="1" ht="11.25">
      <c r="B483" s="216"/>
      <c r="C483" s="217"/>
      <c r="D483" s="206" t="s">
        <v>546</v>
      </c>
      <c r="E483" s="218" t="s">
        <v>19</v>
      </c>
      <c r="F483" s="219" t="s">
        <v>552</v>
      </c>
      <c r="G483" s="217"/>
      <c r="H483" s="220">
        <v>31.7</v>
      </c>
      <c r="I483" s="221"/>
      <c r="J483" s="217"/>
      <c r="K483" s="217"/>
      <c r="L483" s="222"/>
      <c r="M483" s="223"/>
      <c r="N483" s="224"/>
      <c r="O483" s="224"/>
      <c r="P483" s="224"/>
      <c r="Q483" s="224"/>
      <c r="R483" s="224"/>
      <c r="S483" s="224"/>
      <c r="T483" s="225"/>
      <c r="AT483" s="226" t="s">
        <v>546</v>
      </c>
      <c r="AU483" s="226" t="s">
        <v>85</v>
      </c>
      <c r="AV483" s="14" t="s">
        <v>537</v>
      </c>
      <c r="AW483" s="14" t="s">
        <v>33</v>
      </c>
      <c r="AX483" s="14" t="s">
        <v>79</v>
      </c>
      <c r="AY483" s="226" t="s">
        <v>525</v>
      </c>
    </row>
    <row r="484" spans="1:65" s="2" customFormat="1" ht="37.9" customHeight="1">
      <c r="A484" s="38"/>
      <c r="B484" s="39"/>
      <c r="C484" s="186" t="s">
        <v>1321</v>
      </c>
      <c r="D484" s="186" t="s">
        <v>533</v>
      </c>
      <c r="E484" s="187" t="s">
        <v>7949</v>
      </c>
      <c r="F484" s="188" t="s">
        <v>7950</v>
      </c>
      <c r="G484" s="189" t="s">
        <v>128</v>
      </c>
      <c r="H484" s="190">
        <v>7</v>
      </c>
      <c r="I484" s="191"/>
      <c r="J484" s="192">
        <f>ROUND(I484*H484,2)</f>
        <v>0</v>
      </c>
      <c r="K484" s="188" t="s">
        <v>19</v>
      </c>
      <c r="L484" s="43"/>
      <c r="M484" s="193" t="s">
        <v>19</v>
      </c>
      <c r="N484" s="194" t="s">
        <v>43</v>
      </c>
      <c r="O484" s="68"/>
      <c r="P484" s="195">
        <f>O484*H484</f>
        <v>0</v>
      </c>
      <c r="Q484" s="195">
        <v>2.4979999999999999E-2</v>
      </c>
      <c r="R484" s="195">
        <f>Q484*H484</f>
        <v>0.17485999999999999</v>
      </c>
      <c r="S484" s="195">
        <v>0</v>
      </c>
      <c r="T484" s="196">
        <f>S484*H484</f>
        <v>0</v>
      </c>
      <c r="U484" s="38"/>
      <c r="V484" s="38"/>
      <c r="W484" s="38"/>
      <c r="X484" s="38"/>
      <c r="Y484" s="38"/>
      <c r="Z484" s="38"/>
      <c r="AA484" s="38"/>
      <c r="AB484" s="38"/>
      <c r="AC484" s="38"/>
      <c r="AD484" s="38"/>
      <c r="AE484" s="38"/>
      <c r="AR484" s="197" t="s">
        <v>537</v>
      </c>
      <c r="AT484" s="197" t="s">
        <v>533</v>
      </c>
      <c r="AU484" s="197" t="s">
        <v>85</v>
      </c>
      <c r="AY484" s="21" t="s">
        <v>525</v>
      </c>
      <c r="BE484" s="198">
        <f>IF(N484="základní",J484,0)</f>
        <v>0</v>
      </c>
      <c r="BF484" s="198">
        <f>IF(N484="snížená",J484,0)</f>
        <v>0</v>
      </c>
      <c r="BG484" s="198">
        <f>IF(N484="zákl. přenesená",J484,0)</f>
        <v>0</v>
      </c>
      <c r="BH484" s="198">
        <f>IF(N484="sníž. přenesená",J484,0)</f>
        <v>0</v>
      </c>
      <c r="BI484" s="198">
        <f>IF(N484="nulová",J484,0)</f>
        <v>0</v>
      </c>
      <c r="BJ484" s="21" t="s">
        <v>79</v>
      </c>
      <c r="BK484" s="198">
        <f>ROUND(I484*H484,2)</f>
        <v>0</v>
      </c>
      <c r="BL484" s="21" t="s">
        <v>537</v>
      </c>
      <c r="BM484" s="197" t="s">
        <v>7951</v>
      </c>
    </row>
    <row r="485" spans="1:65" s="2" customFormat="1" ht="19.5">
      <c r="A485" s="38"/>
      <c r="B485" s="39"/>
      <c r="C485" s="40"/>
      <c r="D485" s="206" t="s">
        <v>972</v>
      </c>
      <c r="E485" s="40"/>
      <c r="F485" s="258" t="s">
        <v>3616</v>
      </c>
      <c r="G485" s="40"/>
      <c r="H485" s="40"/>
      <c r="I485" s="201"/>
      <c r="J485" s="40"/>
      <c r="K485" s="40"/>
      <c r="L485" s="43"/>
      <c r="M485" s="202"/>
      <c r="N485" s="203"/>
      <c r="O485" s="68"/>
      <c r="P485" s="68"/>
      <c r="Q485" s="68"/>
      <c r="R485" s="68"/>
      <c r="S485" s="68"/>
      <c r="T485" s="69"/>
      <c r="U485" s="38"/>
      <c r="V485" s="38"/>
      <c r="W485" s="38"/>
      <c r="X485" s="38"/>
      <c r="Y485" s="38"/>
      <c r="Z485" s="38"/>
      <c r="AA485" s="38"/>
      <c r="AB485" s="38"/>
      <c r="AC485" s="38"/>
      <c r="AD485" s="38"/>
      <c r="AE485" s="38"/>
      <c r="AT485" s="21" t="s">
        <v>972</v>
      </c>
      <c r="AU485" s="21" t="s">
        <v>85</v>
      </c>
    </row>
    <row r="486" spans="1:65" s="15" customFormat="1" ht="11.25">
      <c r="B486" s="227"/>
      <c r="C486" s="228"/>
      <c r="D486" s="206" t="s">
        <v>546</v>
      </c>
      <c r="E486" s="229" t="s">
        <v>19</v>
      </c>
      <c r="F486" s="230" t="s">
        <v>7952</v>
      </c>
      <c r="G486" s="228"/>
      <c r="H486" s="229" t="s">
        <v>19</v>
      </c>
      <c r="I486" s="231"/>
      <c r="J486" s="228"/>
      <c r="K486" s="228"/>
      <c r="L486" s="232"/>
      <c r="M486" s="233"/>
      <c r="N486" s="234"/>
      <c r="O486" s="234"/>
      <c r="P486" s="234"/>
      <c r="Q486" s="234"/>
      <c r="R486" s="234"/>
      <c r="S486" s="234"/>
      <c r="T486" s="235"/>
      <c r="AT486" s="236" t="s">
        <v>546</v>
      </c>
      <c r="AU486" s="236" t="s">
        <v>85</v>
      </c>
      <c r="AV486" s="15" t="s">
        <v>79</v>
      </c>
      <c r="AW486" s="15" t="s">
        <v>33</v>
      </c>
      <c r="AX486" s="15" t="s">
        <v>72</v>
      </c>
      <c r="AY486" s="236" t="s">
        <v>525</v>
      </c>
    </row>
    <row r="487" spans="1:65" s="13" customFormat="1" ht="11.25">
      <c r="B487" s="204"/>
      <c r="C487" s="205"/>
      <c r="D487" s="206" t="s">
        <v>546</v>
      </c>
      <c r="E487" s="207" t="s">
        <v>19</v>
      </c>
      <c r="F487" s="208" t="s">
        <v>573</v>
      </c>
      <c r="G487" s="205"/>
      <c r="H487" s="209">
        <v>3</v>
      </c>
      <c r="I487" s="210"/>
      <c r="J487" s="205"/>
      <c r="K487" s="205"/>
      <c r="L487" s="211"/>
      <c r="M487" s="212"/>
      <c r="N487" s="213"/>
      <c r="O487" s="213"/>
      <c r="P487" s="213"/>
      <c r="Q487" s="213"/>
      <c r="R487" s="213"/>
      <c r="S487" s="213"/>
      <c r="T487" s="214"/>
      <c r="AT487" s="215" t="s">
        <v>546</v>
      </c>
      <c r="AU487" s="215" t="s">
        <v>85</v>
      </c>
      <c r="AV487" s="13" t="s">
        <v>85</v>
      </c>
      <c r="AW487" s="13" t="s">
        <v>33</v>
      </c>
      <c r="AX487" s="13" t="s">
        <v>72</v>
      </c>
      <c r="AY487" s="215" t="s">
        <v>525</v>
      </c>
    </row>
    <row r="488" spans="1:65" s="15" customFormat="1" ht="11.25">
      <c r="B488" s="227"/>
      <c r="C488" s="228"/>
      <c r="D488" s="206" t="s">
        <v>546</v>
      </c>
      <c r="E488" s="229" t="s">
        <v>19</v>
      </c>
      <c r="F488" s="230" t="s">
        <v>7953</v>
      </c>
      <c r="G488" s="228"/>
      <c r="H488" s="229" t="s">
        <v>19</v>
      </c>
      <c r="I488" s="231"/>
      <c r="J488" s="228"/>
      <c r="K488" s="228"/>
      <c r="L488" s="232"/>
      <c r="M488" s="233"/>
      <c r="N488" s="234"/>
      <c r="O488" s="234"/>
      <c r="P488" s="234"/>
      <c r="Q488" s="234"/>
      <c r="R488" s="234"/>
      <c r="S488" s="234"/>
      <c r="T488" s="235"/>
      <c r="AT488" s="236" t="s">
        <v>546</v>
      </c>
      <c r="AU488" s="236" t="s">
        <v>85</v>
      </c>
      <c r="AV488" s="15" t="s">
        <v>79</v>
      </c>
      <c r="AW488" s="15" t="s">
        <v>33</v>
      </c>
      <c r="AX488" s="15" t="s">
        <v>72</v>
      </c>
      <c r="AY488" s="236" t="s">
        <v>525</v>
      </c>
    </row>
    <row r="489" spans="1:65" s="13" customFormat="1" ht="11.25">
      <c r="B489" s="204"/>
      <c r="C489" s="205"/>
      <c r="D489" s="206" t="s">
        <v>546</v>
      </c>
      <c r="E489" s="207" t="s">
        <v>19</v>
      </c>
      <c r="F489" s="208" t="s">
        <v>537</v>
      </c>
      <c r="G489" s="205"/>
      <c r="H489" s="209">
        <v>4</v>
      </c>
      <c r="I489" s="210"/>
      <c r="J489" s="205"/>
      <c r="K489" s="205"/>
      <c r="L489" s="211"/>
      <c r="M489" s="212"/>
      <c r="N489" s="213"/>
      <c r="O489" s="213"/>
      <c r="P489" s="213"/>
      <c r="Q489" s="213"/>
      <c r="R489" s="213"/>
      <c r="S489" s="213"/>
      <c r="T489" s="214"/>
      <c r="AT489" s="215" t="s">
        <v>546</v>
      </c>
      <c r="AU489" s="215" t="s">
        <v>85</v>
      </c>
      <c r="AV489" s="13" t="s">
        <v>85</v>
      </c>
      <c r="AW489" s="13" t="s">
        <v>33</v>
      </c>
      <c r="AX489" s="13" t="s">
        <v>72</v>
      </c>
      <c r="AY489" s="215" t="s">
        <v>525</v>
      </c>
    </row>
    <row r="490" spans="1:65" s="14" customFormat="1" ht="11.25">
      <c r="B490" s="216"/>
      <c r="C490" s="217"/>
      <c r="D490" s="206" t="s">
        <v>546</v>
      </c>
      <c r="E490" s="218" t="s">
        <v>19</v>
      </c>
      <c r="F490" s="219" t="s">
        <v>552</v>
      </c>
      <c r="G490" s="217"/>
      <c r="H490" s="220">
        <v>7</v>
      </c>
      <c r="I490" s="221"/>
      <c r="J490" s="217"/>
      <c r="K490" s="217"/>
      <c r="L490" s="222"/>
      <c r="M490" s="223"/>
      <c r="N490" s="224"/>
      <c r="O490" s="224"/>
      <c r="P490" s="224"/>
      <c r="Q490" s="224"/>
      <c r="R490" s="224"/>
      <c r="S490" s="224"/>
      <c r="T490" s="225"/>
      <c r="AT490" s="226" t="s">
        <v>546</v>
      </c>
      <c r="AU490" s="226" t="s">
        <v>85</v>
      </c>
      <c r="AV490" s="14" t="s">
        <v>537</v>
      </c>
      <c r="AW490" s="14" t="s">
        <v>33</v>
      </c>
      <c r="AX490" s="14" t="s">
        <v>79</v>
      </c>
      <c r="AY490" s="226" t="s">
        <v>525</v>
      </c>
    </row>
    <row r="491" spans="1:65" s="2" customFormat="1" ht="44.25" customHeight="1">
      <c r="A491" s="38"/>
      <c r="B491" s="39"/>
      <c r="C491" s="186" t="s">
        <v>1328</v>
      </c>
      <c r="D491" s="186" t="s">
        <v>533</v>
      </c>
      <c r="E491" s="187" t="s">
        <v>7954</v>
      </c>
      <c r="F491" s="188" t="s">
        <v>7955</v>
      </c>
      <c r="G491" s="189" t="s">
        <v>651</v>
      </c>
      <c r="H491" s="190">
        <v>1</v>
      </c>
      <c r="I491" s="191"/>
      <c r="J491" s="192">
        <f>ROUND(I491*H491,2)</f>
        <v>0</v>
      </c>
      <c r="K491" s="188" t="s">
        <v>19</v>
      </c>
      <c r="L491" s="43"/>
      <c r="M491" s="193" t="s">
        <v>19</v>
      </c>
      <c r="N491" s="194" t="s">
        <v>43</v>
      </c>
      <c r="O491" s="68"/>
      <c r="P491" s="195">
        <f>O491*H491</f>
        <v>0</v>
      </c>
      <c r="Q491" s="195">
        <v>3.5000000000000003E-2</v>
      </c>
      <c r="R491" s="195">
        <f>Q491*H491</f>
        <v>3.5000000000000003E-2</v>
      </c>
      <c r="S491" s="195">
        <v>0</v>
      </c>
      <c r="T491" s="196">
        <f>S491*H491</f>
        <v>0</v>
      </c>
      <c r="U491" s="38"/>
      <c r="V491" s="38"/>
      <c r="W491" s="38"/>
      <c r="X491" s="38"/>
      <c r="Y491" s="38"/>
      <c r="Z491" s="38"/>
      <c r="AA491" s="38"/>
      <c r="AB491" s="38"/>
      <c r="AC491" s="38"/>
      <c r="AD491" s="38"/>
      <c r="AE491" s="38"/>
      <c r="AR491" s="197" t="s">
        <v>537</v>
      </c>
      <c r="AT491" s="197" t="s">
        <v>533</v>
      </c>
      <c r="AU491" s="197" t="s">
        <v>85</v>
      </c>
      <c r="AY491" s="21" t="s">
        <v>525</v>
      </c>
      <c r="BE491" s="198">
        <f>IF(N491="základní",J491,0)</f>
        <v>0</v>
      </c>
      <c r="BF491" s="198">
        <f>IF(N491="snížená",J491,0)</f>
        <v>0</v>
      </c>
      <c r="BG491" s="198">
        <f>IF(N491="zákl. přenesená",J491,0)</f>
        <v>0</v>
      </c>
      <c r="BH491" s="198">
        <f>IF(N491="sníž. přenesená",J491,0)</f>
        <v>0</v>
      </c>
      <c r="BI491" s="198">
        <f>IF(N491="nulová",J491,0)</f>
        <v>0</v>
      </c>
      <c r="BJ491" s="21" t="s">
        <v>79</v>
      </c>
      <c r="BK491" s="198">
        <f>ROUND(I491*H491,2)</f>
        <v>0</v>
      </c>
      <c r="BL491" s="21" t="s">
        <v>537</v>
      </c>
      <c r="BM491" s="197" t="s">
        <v>7956</v>
      </c>
    </row>
    <row r="492" spans="1:65" s="2" customFormat="1" ht="29.25">
      <c r="A492" s="38"/>
      <c r="B492" s="39"/>
      <c r="C492" s="40"/>
      <c r="D492" s="206" t="s">
        <v>972</v>
      </c>
      <c r="E492" s="40"/>
      <c r="F492" s="258" t="s">
        <v>7957</v>
      </c>
      <c r="G492" s="40"/>
      <c r="H492" s="40"/>
      <c r="I492" s="201"/>
      <c r="J492" s="40"/>
      <c r="K492" s="40"/>
      <c r="L492" s="43"/>
      <c r="M492" s="202"/>
      <c r="N492" s="203"/>
      <c r="O492" s="68"/>
      <c r="P492" s="68"/>
      <c r="Q492" s="68"/>
      <c r="R492" s="68"/>
      <c r="S492" s="68"/>
      <c r="T492" s="69"/>
      <c r="U492" s="38"/>
      <c r="V492" s="38"/>
      <c r="W492" s="38"/>
      <c r="X492" s="38"/>
      <c r="Y492" s="38"/>
      <c r="Z492" s="38"/>
      <c r="AA492" s="38"/>
      <c r="AB492" s="38"/>
      <c r="AC492" s="38"/>
      <c r="AD492" s="38"/>
      <c r="AE492" s="38"/>
      <c r="AT492" s="21" t="s">
        <v>972</v>
      </c>
      <c r="AU492" s="21" t="s">
        <v>85</v>
      </c>
    </row>
    <row r="493" spans="1:65" s="2" customFormat="1" ht="33" customHeight="1">
      <c r="A493" s="38"/>
      <c r="B493" s="39"/>
      <c r="C493" s="186" t="s">
        <v>1334</v>
      </c>
      <c r="D493" s="186" t="s">
        <v>533</v>
      </c>
      <c r="E493" s="187" t="s">
        <v>7958</v>
      </c>
      <c r="F493" s="188" t="s">
        <v>7959</v>
      </c>
      <c r="G493" s="189" t="s">
        <v>651</v>
      </c>
      <c r="H493" s="190">
        <v>2</v>
      </c>
      <c r="I493" s="191"/>
      <c r="J493" s="192">
        <f>ROUND(I493*H493,2)</f>
        <v>0</v>
      </c>
      <c r="K493" s="188" t="s">
        <v>19</v>
      </c>
      <c r="L493" s="43"/>
      <c r="M493" s="193" t="s">
        <v>19</v>
      </c>
      <c r="N493" s="194" t="s">
        <v>43</v>
      </c>
      <c r="O493" s="68"/>
      <c r="P493" s="195">
        <f>O493*H493</f>
        <v>0</v>
      </c>
      <c r="Q493" s="195">
        <v>3.5000000000000003E-2</v>
      </c>
      <c r="R493" s="195">
        <f>Q493*H493</f>
        <v>7.0000000000000007E-2</v>
      </c>
      <c r="S493" s="195">
        <v>0</v>
      </c>
      <c r="T493" s="196">
        <f>S493*H493</f>
        <v>0</v>
      </c>
      <c r="U493" s="38"/>
      <c r="V493" s="38"/>
      <c r="W493" s="38"/>
      <c r="X493" s="38"/>
      <c r="Y493" s="38"/>
      <c r="Z493" s="38"/>
      <c r="AA493" s="38"/>
      <c r="AB493" s="38"/>
      <c r="AC493" s="38"/>
      <c r="AD493" s="38"/>
      <c r="AE493" s="38"/>
      <c r="AR493" s="197" t="s">
        <v>537</v>
      </c>
      <c r="AT493" s="197" t="s">
        <v>533</v>
      </c>
      <c r="AU493" s="197" t="s">
        <v>85</v>
      </c>
      <c r="AY493" s="21" t="s">
        <v>525</v>
      </c>
      <c r="BE493" s="198">
        <f>IF(N493="základní",J493,0)</f>
        <v>0</v>
      </c>
      <c r="BF493" s="198">
        <f>IF(N493="snížená",J493,0)</f>
        <v>0</v>
      </c>
      <c r="BG493" s="198">
        <f>IF(N493="zákl. přenesená",J493,0)</f>
        <v>0</v>
      </c>
      <c r="BH493" s="198">
        <f>IF(N493="sníž. přenesená",J493,0)</f>
        <v>0</v>
      </c>
      <c r="BI493" s="198">
        <f>IF(N493="nulová",J493,0)</f>
        <v>0</v>
      </c>
      <c r="BJ493" s="21" t="s">
        <v>79</v>
      </c>
      <c r="BK493" s="198">
        <f>ROUND(I493*H493,2)</f>
        <v>0</v>
      </c>
      <c r="BL493" s="21" t="s">
        <v>537</v>
      </c>
      <c r="BM493" s="197" t="s">
        <v>7960</v>
      </c>
    </row>
    <row r="494" spans="1:65" s="2" customFormat="1" ht="29.25">
      <c r="A494" s="38"/>
      <c r="B494" s="39"/>
      <c r="C494" s="40"/>
      <c r="D494" s="206" t="s">
        <v>972</v>
      </c>
      <c r="E494" s="40"/>
      <c r="F494" s="258" t="s">
        <v>7957</v>
      </c>
      <c r="G494" s="40"/>
      <c r="H494" s="40"/>
      <c r="I494" s="201"/>
      <c r="J494" s="40"/>
      <c r="K494" s="40"/>
      <c r="L494" s="43"/>
      <c r="M494" s="202"/>
      <c r="N494" s="203"/>
      <c r="O494" s="68"/>
      <c r="P494" s="68"/>
      <c r="Q494" s="68"/>
      <c r="R494" s="68"/>
      <c r="S494" s="68"/>
      <c r="T494" s="69"/>
      <c r="U494" s="38"/>
      <c r="V494" s="38"/>
      <c r="W494" s="38"/>
      <c r="X494" s="38"/>
      <c r="Y494" s="38"/>
      <c r="Z494" s="38"/>
      <c r="AA494" s="38"/>
      <c r="AB494" s="38"/>
      <c r="AC494" s="38"/>
      <c r="AD494" s="38"/>
      <c r="AE494" s="38"/>
      <c r="AT494" s="21" t="s">
        <v>972</v>
      </c>
      <c r="AU494" s="21" t="s">
        <v>85</v>
      </c>
    </row>
    <row r="495" spans="1:65" s="2" customFormat="1" ht="37.9" customHeight="1">
      <c r="A495" s="38"/>
      <c r="B495" s="39"/>
      <c r="C495" s="186" t="s">
        <v>1343</v>
      </c>
      <c r="D495" s="186" t="s">
        <v>533</v>
      </c>
      <c r="E495" s="187" t="s">
        <v>7961</v>
      </c>
      <c r="F495" s="188" t="s">
        <v>7962</v>
      </c>
      <c r="G495" s="189" t="s">
        <v>651</v>
      </c>
      <c r="H495" s="190">
        <v>2</v>
      </c>
      <c r="I495" s="191"/>
      <c r="J495" s="192">
        <f>ROUND(I495*H495,2)</f>
        <v>0</v>
      </c>
      <c r="K495" s="188" t="s">
        <v>19</v>
      </c>
      <c r="L495" s="43"/>
      <c r="M495" s="193" t="s">
        <v>19</v>
      </c>
      <c r="N495" s="194" t="s">
        <v>43</v>
      </c>
      <c r="O495" s="68"/>
      <c r="P495" s="195">
        <f>O495*H495</f>
        <v>0</v>
      </c>
      <c r="Q495" s="195">
        <v>3.5000000000000003E-2</v>
      </c>
      <c r="R495" s="195">
        <f>Q495*H495</f>
        <v>7.0000000000000007E-2</v>
      </c>
      <c r="S495" s="195">
        <v>0</v>
      </c>
      <c r="T495" s="196">
        <f>S495*H495</f>
        <v>0</v>
      </c>
      <c r="U495" s="38"/>
      <c r="V495" s="38"/>
      <c r="W495" s="38"/>
      <c r="X495" s="38"/>
      <c r="Y495" s="38"/>
      <c r="Z495" s="38"/>
      <c r="AA495" s="38"/>
      <c r="AB495" s="38"/>
      <c r="AC495" s="38"/>
      <c r="AD495" s="38"/>
      <c r="AE495" s="38"/>
      <c r="AR495" s="197" t="s">
        <v>537</v>
      </c>
      <c r="AT495" s="197" t="s">
        <v>533</v>
      </c>
      <c r="AU495" s="197" t="s">
        <v>85</v>
      </c>
      <c r="AY495" s="21" t="s">
        <v>525</v>
      </c>
      <c r="BE495" s="198">
        <f>IF(N495="základní",J495,0)</f>
        <v>0</v>
      </c>
      <c r="BF495" s="198">
        <f>IF(N495="snížená",J495,0)</f>
        <v>0</v>
      </c>
      <c r="BG495" s="198">
        <f>IF(N495="zákl. přenesená",J495,0)</f>
        <v>0</v>
      </c>
      <c r="BH495" s="198">
        <f>IF(N495="sníž. přenesená",J495,0)</f>
        <v>0</v>
      </c>
      <c r="BI495" s="198">
        <f>IF(N495="nulová",J495,0)</f>
        <v>0</v>
      </c>
      <c r="BJ495" s="21" t="s">
        <v>79</v>
      </c>
      <c r="BK495" s="198">
        <f>ROUND(I495*H495,2)</f>
        <v>0</v>
      </c>
      <c r="BL495" s="21" t="s">
        <v>537</v>
      </c>
      <c r="BM495" s="197" t="s">
        <v>7963</v>
      </c>
    </row>
    <row r="496" spans="1:65" s="2" customFormat="1" ht="29.25">
      <c r="A496" s="38"/>
      <c r="B496" s="39"/>
      <c r="C496" s="40"/>
      <c r="D496" s="206" t="s">
        <v>972</v>
      </c>
      <c r="E496" s="40"/>
      <c r="F496" s="258" t="s">
        <v>7957</v>
      </c>
      <c r="G496" s="40"/>
      <c r="H496" s="40"/>
      <c r="I496" s="201"/>
      <c r="J496" s="40"/>
      <c r="K496" s="40"/>
      <c r="L496" s="43"/>
      <c r="M496" s="202"/>
      <c r="N496" s="203"/>
      <c r="O496" s="68"/>
      <c r="P496" s="68"/>
      <c r="Q496" s="68"/>
      <c r="R496" s="68"/>
      <c r="S496" s="68"/>
      <c r="T496" s="69"/>
      <c r="U496" s="38"/>
      <c r="V496" s="38"/>
      <c r="W496" s="38"/>
      <c r="X496" s="38"/>
      <c r="Y496" s="38"/>
      <c r="Z496" s="38"/>
      <c r="AA496" s="38"/>
      <c r="AB496" s="38"/>
      <c r="AC496" s="38"/>
      <c r="AD496" s="38"/>
      <c r="AE496" s="38"/>
      <c r="AT496" s="21" t="s">
        <v>972</v>
      </c>
      <c r="AU496" s="21" t="s">
        <v>85</v>
      </c>
    </row>
    <row r="497" spans="1:65" s="2" customFormat="1" ht="33" customHeight="1">
      <c r="A497" s="38"/>
      <c r="B497" s="39"/>
      <c r="C497" s="186" t="s">
        <v>1350</v>
      </c>
      <c r="D497" s="186" t="s">
        <v>533</v>
      </c>
      <c r="E497" s="187" t="s">
        <v>7964</v>
      </c>
      <c r="F497" s="188" t="s">
        <v>7965</v>
      </c>
      <c r="G497" s="189" t="s">
        <v>651</v>
      </c>
      <c r="H497" s="190">
        <v>1</v>
      </c>
      <c r="I497" s="191"/>
      <c r="J497" s="192">
        <f>ROUND(I497*H497,2)</f>
        <v>0</v>
      </c>
      <c r="K497" s="188" t="s">
        <v>19</v>
      </c>
      <c r="L497" s="43"/>
      <c r="M497" s="193" t="s">
        <v>19</v>
      </c>
      <c r="N497" s="194" t="s">
        <v>43</v>
      </c>
      <c r="O497" s="68"/>
      <c r="P497" s="195">
        <f>O497*H497</f>
        <v>0</v>
      </c>
      <c r="Q497" s="195">
        <v>7.0000000000000007E-2</v>
      </c>
      <c r="R497" s="195">
        <f>Q497*H497</f>
        <v>7.0000000000000007E-2</v>
      </c>
      <c r="S497" s="195">
        <v>0</v>
      </c>
      <c r="T497" s="196">
        <f>S497*H497</f>
        <v>0</v>
      </c>
      <c r="U497" s="38"/>
      <c r="V497" s="38"/>
      <c r="W497" s="38"/>
      <c r="X497" s="38"/>
      <c r="Y497" s="38"/>
      <c r="Z497" s="38"/>
      <c r="AA497" s="38"/>
      <c r="AB497" s="38"/>
      <c r="AC497" s="38"/>
      <c r="AD497" s="38"/>
      <c r="AE497" s="38"/>
      <c r="AR497" s="197" t="s">
        <v>537</v>
      </c>
      <c r="AT497" s="197" t="s">
        <v>533</v>
      </c>
      <c r="AU497" s="197" t="s">
        <v>85</v>
      </c>
      <c r="AY497" s="21" t="s">
        <v>525</v>
      </c>
      <c r="BE497" s="198">
        <f>IF(N497="základní",J497,0)</f>
        <v>0</v>
      </c>
      <c r="BF497" s="198">
        <f>IF(N497="snížená",J497,0)</f>
        <v>0</v>
      </c>
      <c r="BG497" s="198">
        <f>IF(N497="zákl. přenesená",J497,0)</f>
        <v>0</v>
      </c>
      <c r="BH497" s="198">
        <f>IF(N497="sníž. přenesená",J497,0)</f>
        <v>0</v>
      </c>
      <c r="BI497" s="198">
        <f>IF(N497="nulová",J497,0)</f>
        <v>0</v>
      </c>
      <c r="BJ497" s="21" t="s">
        <v>79</v>
      </c>
      <c r="BK497" s="198">
        <f>ROUND(I497*H497,2)</f>
        <v>0</v>
      </c>
      <c r="BL497" s="21" t="s">
        <v>537</v>
      </c>
      <c r="BM497" s="197" t="s">
        <v>7966</v>
      </c>
    </row>
    <row r="498" spans="1:65" s="2" customFormat="1" ht="29.25">
      <c r="A498" s="38"/>
      <c r="B498" s="39"/>
      <c r="C498" s="40"/>
      <c r="D498" s="206" t="s">
        <v>972</v>
      </c>
      <c r="E498" s="40"/>
      <c r="F498" s="258" t="s">
        <v>7957</v>
      </c>
      <c r="G498" s="40"/>
      <c r="H498" s="40"/>
      <c r="I498" s="201"/>
      <c r="J498" s="40"/>
      <c r="K498" s="40"/>
      <c r="L498" s="43"/>
      <c r="M498" s="202"/>
      <c r="N498" s="203"/>
      <c r="O498" s="68"/>
      <c r="P498" s="68"/>
      <c r="Q498" s="68"/>
      <c r="R498" s="68"/>
      <c r="S498" s="68"/>
      <c r="T498" s="69"/>
      <c r="U498" s="38"/>
      <c r="V498" s="38"/>
      <c r="W498" s="38"/>
      <c r="X498" s="38"/>
      <c r="Y498" s="38"/>
      <c r="Z498" s="38"/>
      <c r="AA498" s="38"/>
      <c r="AB498" s="38"/>
      <c r="AC498" s="38"/>
      <c r="AD498" s="38"/>
      <c r="AE498" s="38"/>
      <c r="AT498" s="21" t="s">
        <v>972</v>
      </c>
      <c r="AU498" s="21" t="s">
        <v>85</v>
      </c>
    </row>
    <row r="499" spans="1:65" s="12" customFormat="1" ht="22.9" customHeight="1">
      <c r="B499" s="170"/>
      <c r="C499" s="171"/>
      <c r="D499" s="172" t="s">
        <v>71</v>
      </c>
      <c r="E499" s="184" t="s">
        <v>537</v>
      </c>
      <c r="F499" s="184" t="s">
        <v>1447</v>
      </c>
      <c r="G499" s="171"/>
      <c r="H499" s="171"/>
      <c r="I499" s="174"/>
      <c r="J499" s="185">
        <f>BK499</f>
        <v>0</v>
      </c>
      <c r="K499" s="171"/>
      <c r="L499" s="176"/>
      <c r="M499" s="177"/>
      <c r="N499" s="178"/>
      <c r="O499" s="178"/>
      <c r="P499" s="179">
        <f>SUM(P500:P540)</f>
        <v>0</v>
      </c>
      <c r="Q499" s="178"/>
      <c r="R499" s="179">
        <f>SUM(R500:R540)</f>
        <v>9.6743546000000009</v>
      </c>
      <c r="S499" s="178"/>
      <c r="T499" s="180">
        <f>SUM(T500:T540)</f>
        <v>0</v>
      </c>
      <c r="AR499" s="181" t="s">
        <v>79</v>
      </c>
      <c r="AT499" s="182" t="s">
        <v>71</v>
      </c>
      <c r="AU499" s="182" t="s">
        <v>79</v>
      </c>
      <c r="AY499" s="181" t="s">
        <v>525</v>
      </c>
      <c r="BK499" s="183">
        <f>SUM(BK500:BK540)</f>
        <v>0</v>
      </c>
    </row>
    <row r="500" spans="1:65" s="2" customFormat="1" ht="37.9" customHeight="1">
      <c r="A500" s="38"/>
      <c r="B500" s="39"/>
      <c r="C500" s="186" t="s">
        <v>1358</v>
      </c>
      <c r="D500" s="186" t="s">
        <v>533</v>
      </c>
      <c r="E500" s="187" t="s">
        <v>1703</v>
      </c>
      <c r="F500" s="188" t="s">
        <v>1704</v>
      </c>
      <c r="G500" s="189" t="s">
        <v>158</v>
      </c>
      <c r="H500" s="190">
        <v>2.3130000000000002</v>
      </c>
      <c r="I500" s="191"/>
      <c r="J500" s="192">
        <f>ROUND(I500*H500,2)</f>
        <v>0</v>
      </c>
      <c r="K500" s="188" t="s">
        <v>536</v>
      </c>
      <c r="L500" s="43"/>
      <c r="M500" s="193" t="s">
        <v>19</v>
      </c>
      <c r="N500" s="194" t="s">
        <v>43</v>
      </c>
      <c r="O500" s="68"/>
      <c r="P500" s="195">
        <f>O500*H500</f>
        <v>0</v>
      </c>
      <c r="Q500" s="195">
        <v>2.5019499999999999</v>
      </c>
      <c r="R500" s="195">
        <f>Q500*H500</f>
        <v>5.7870103500000001</v>
      </c>
      <c r="S500" s="195">
        <v>0</v>
      </c>
      <c r="T500" s="196">
        <f>S500*H500</f>
        <v>0</v>
      </c>
      <c r="U500" s="38"/>
      <c r="V500" s="38"/>
      <c r="W500" s="38"/>
      <c r="X500" s="38"/>
      <c r="Y500" s="38"/>
      <c r="Z500" s="38"/>
      <c r="AA500" s="38"/>
      <c r="AB500" s="38"/>
      <c r="AC500" s="38"/>
      <c r="AD500" s="38"/>
      <c r="AE500" s="38"/>
      <c r="AR500" s="197" t="s">
        <v>537</v>
      </c>
      <c r="AT500" s="197" t="s">
        <v>533</v>
      </c>
      <c r="AU500" s="197" t="s">
        <v>85</v>
      </c>
      <c r="AY500" s="21" t="s">
        <v>525</v>
      </c>
      <c r="BE500" s="198">
        <f>IF(N500="základní",J500,0)</f>
        <v>0</v>
      </c>
      <c r="BF500" s="198">
        <f>IF(N500="snížená",J500,0)</f>
        <v>0</v>
      </c>
      <c r="BG500" s="198">
        <f>IF(N500="zákl. přenesená",J500,0)</f>
        <v>0</v>
      </c>
      <c r="BH500" s="198">
        <f>IF(N500="sníž. přenesená",J500,0)</f>
        <v>0</v>
      </c>
      <c r="BI500" s="198">
        <f>IF(N500="nulová",J500,0)</f>
        <v>0</v>
      </c>
      <c r="BJ500" s="21" t="s">
        <v>79</v>
      </c>
      <c r="BK500" s="198">
        <f>ROUND(I500*H500,2)</f>
        <v>0</v>
      </c>
      <c r="BL500" s="21" t="s">
        <v>537</v>
      </c>
      <c r="BM500" s="197" t="s">
        <v>7967</v>
      </c>
    </row>
    <row r="501" spans="1:65" s="2" customFormat="1" ht="11.25">
      <c r="A501" s="38"/>
      <c r="B501" s="39"/>
      <c r="C501" s="40"/>
      <c r="D501" s="199" t="s">
        <v>542</v>
      </c>
      <c r="E501" s="40"/>
      <c r="F501" s="200" t="s">
        <v>1706</v>
      </c>
      <c r="G501" s="40"/>
      <c r="H501" s="40"/>
      <c r="I501" s="201"/>
      <c r="J501" s="40"/>
      <c r="K501" s="40"/>
      <c r="L501" s="43"/>
      <c r="M501" s="202"/>
      <c r="N501" s="203"/>
      <c r="O501" s="68"/>
      <c r="P501" s="68"/>
      <c r="Q501" s="68"/>
      <c r="R501" s="68"/>
      <c r="S501" s="68"/>
      <c r="T501" s="69"/>
      <c r="U501" s="38"/>
      <c r="V501" s="38"/>
      <c r="W501" s="38"/>
      <c r="X501" s="38"/>
      <c r="Y501" s="38"/>
      <c r="Z501" s="38"/>
      <c r="AA501" s="38"/>
      <c r="AB501" s="38"/>
      <c r="AC501" s="38"/>
      <c r="AD501" s="38"/>
      <c r="AE501" s="38"/>
      <c r="AT501" s="21" t="s">
        <v>542</v>
      </c>
      <c r="AU501" s="21" t="s">
        <v>85</v>
      </c>
    </row>
    <row r="502" spans="1:65" s="15" customFormat="1" ht="11.25">
      <c r="B502" s="227"/>
      <c r="C502" s="228"/>
      <c r="D502" s="206" t="s">
        <v>546</v>
      </c>
      <c r="E502" s="229" t="s">
        <v>19</v>
      </c>
      <c r="F502" s="230" t="s">
        <v>4520</v>
      </c>
      <c r="G502" s="228"/>
      <c r="H502" s="229" t="s">
        <v>19</v>
      </c>
      <c r="I502" s="231"/>
      <c r="J502" s="228"/>
      <c r="K502" s="228"/>
      <c r="L502" s="232"/>
      <c r="M502" s="233"/>
      <c r="N502" s="234"/>
      <c r="O502" s="234"/>
      <c r="P502" s="234"/>
      <c r="Q502" s="234"/>
      <c r="R502" s="234"/>
      <c r="S502" s="234"/>
      <c r="T502" s="235"/>
      <c r="AT502" s="236" t="s">
        <v>546</v>
      </c>
      <c r="AU502" s="236" t="s">
        <v>85</v>
      </c>
      <c r="AV502" s="15" t="s">
        <v>79</v>
      </c>
      <c r="AW502" s="15" t="s">
        <v>33</v>
      </c>
      <c r="AX502" s="15" t="s">
        <v>72</v>
      </c>
      <c r="AY502" s="236" t="s">
        <v>525</v>
      </c>
    </row>
    <row r="503" spans="1:65" s="15" customFormat="1" ht="11.25">
      <c r="B503" s="227"/>
      <c r="C503" s="228"/>
      <c r="D503" s="206" t="s">
        <v>546</v>
      </c>
      <c r="E503" s="229" t="s">
        <v>19</v>
      </c>
      <c r="F503" s="230" t="s">
        <v>7968</v>
      </c>
      <c r="G503" s="228"/>
      <c r="H503" s="229" t="s">
        <v>19</v>
      </c>
      <c r="I503" s="231"/>
      <c r="J503" s="228"/>
      <c r="K503" s="228"/>
      <c r="L503" s="232"/>
      <c r="M503" s="233"/>
      <c r="N503" s="234"/>
      <c r="O503" s="234"/>
      <c r="P503" s="234"/>
      <c r="Q503" s="234"/>
      <c r="R503" s="234"/>
      <c r="S503" s="234"/>
      <c r="T503" s="235"/>
      <c r="AT503" s="236" t="s">
        <v>546</v>
      </c>
      <c r="AU503" s="236" t="s">
        <v>85</v>
      </c>
      <c r="AV503" s="15" t="s">
        <v>79</v>
      </c>
      <c r="AW503" s="15" t="s">
        <v>33</v>
      </c>
      <c r="AX503" s="15" t="s">
        <v>72</v>
      </c>
      <c r="AY503" s="236" t="s">
        <v>525</v>
      </c>
    </row>
    <row r="504" spans="1:65" s="13" customFormat="1" ht="11.25">
      <c r="B504" s="204"/>
      <c r="C504" s="205"/>
      <c r="D504" s="206" t="s">
        <v>546</v>
      </c>
      <c r="E504" s="207" t="s">
        <v>19</v>
      </c>
      <c r="F504" s="208" t="s">
        <v>7969</v>
      </c>
      <c r="G504" s="205"/>
      <c r="H504" s="209">
        <v>1.5349999999999999</v>
      </c>
      <c r="I504" s="210"/>
      <c r="J504" s="205"/>
      <c r="K504" s="205"/>
      <c r="L504" s="211"/>
      <c r="M504" s="212"/>
      <c r="N504" s="213"/>
      <c r="O504" s="213"/>
      <c r="P504" s="213"/>
      <c r="Q504" s="213"/>
      <c r="R504" s="213"/>
      <c r="S504" s="213"/>
      <c r="T504" s="214"/>
      <c r="AT504" s="215" t="s">
        <v>546</v>
      </c>
      <c r="AU504" s="215" t="s">
        <v>85</v>
      </c>
      <c r="AV504" s="13" t="s">
        <v>85</v>
      </c>
      <c r="AW504" s="13" t="s">
        <v>33</v>
      </c>
      <c r="AX504" s="13" t="s">
        <v>72</v>
      </c>
      <c r="AY504" s="215" t="s">
        <v>525</v>
      </c>
    </row>
    <row r="505" spans="1:65" s="15" customFormat="1" ht="11.25">
      <c r="B505" s="227"/>
      <c r="C505" s="228"/>
      <c r="D505" s="206" t="s">
        <v>546</v>
      </c>
      <c r="E505" s="229" t="s">
        <v>19</v>
      </c>
      <c r="F505" s="230" t="s">
        <v>1735</v>
      </c>
      <c r="G505" s="228"/>
      <c r="H505" s="229" t="s">
        <v>19</v>
      </c>
      <c r="I505" s="231"/>
      <c r="J505" s="228"/>
      <c r="K505" s="228"/>
      <c r="L505" s="232"/>
      <c r="M505" s="233"/>
      <c r="N505" s="234"/>
      <c r="O505" s="234"/>
      <c r="P505" s="234"/>
      <c r="Q505" s="234"/>
      <c r="R505" s="234"/>
      <c r="S505" s="234"/>
      <c r="T505" s="235"/>
      <c r="AT505" s="236" t="s">
        <v>546</v>
      </c>
      <c r="AU505" s="236" t="s">
        <v>85</v>
      </c>
      <c r="AV505" s="15" t="s">
        <v>79</v>
      </c>
      <c r="AW505" s="15" t="s">
        <v>33</v>
      </c>
      <c r="AX505" s="15" t="s">
        <v>72</v>
      </c>
      <c r="AY505" s="236" t="s">
        <v>525</v>
      </c>
    </row>
    <row r="506" spans="1:65" s="13" customFormat="1" ht="11.25">
      <c r="B506" s="204"/>
      <c r="C506" s="205"/>
      <c r="D506" s="206" t="s">
        <v>546</v>
      </c>
      <c r="E506" s="207" t="s">
        <v>19</v>
      </c>
      <c r="F506" s="208" t="s">
        <v>7970</v>
      </c>
      <c r="G506" s="205"/>
      <c r="H506" s="209">
        <v>0.13</v>
      </c>
      <c r="I506" s="210"/>
      <c r="J506" s="205"/>
      <c r="K506" s="205"/>
      <c r="L506" s="211"/>
      <c r="M506" s="212"/>
      <c r="N506" s="213"/>
      <c r="O506" s="213"/>
      <c r="P506" s="213"/>
      <c r="Q506" s="213"/>
      <c r="R506" s="213"/>
      <c r="S506" s="213"/>
      <c r="T506" s="214"/>
      <c r="AT506" s="215" t="s">
        <v>546</v>
      </c>
      <c r="AU506" s="215" t="s">
        <v>85</v>
      </c>
      <c r="AV506" s="13" t="s">
        <v>85</v>
      </c>
      <c r="AW506" s="13" t="s">
        <v>33</v>
      </c>
      <c r="AX506" s="13" t="s">
        <v>72</v>
      </c>
      <c r="AY506" s="215" t="s">
        <v>525</v>
      </c>
    </row>
    <row r="507" spans="1:65" s="13" customFormat="1" ht="11.25">
      <c r="B507" s="204"/>
      <c r="C507" s="205"/>
      <c r="D507" s="206" t="s">
        <v>546</v>
      </c>
      <c r="E507" s="207" t="s">
        <v>19</v>
      </c>
      <c r="F507" s="208" t="s">
        <v>7971</v>
      </c>
      <c r="G507" s="205"/>
      <c r="H507" s="209">
        <v>0.64800000000000002</v>
      </c>
      <c r="I507" s="210"/>
      <c r="J507" s="205"/>
      <c r="K507" s="205"/>
      <c r="L507" s="211"/>
      <c r="M507" s="212"/>
      <c r="N507" s="213"/>
      <c r="O507" s="213"/>
      <c r="P507" s="213"/>
      <c r="Q507" s="213"/>
      <c r="R507" s="213"/>
      <c r="S507" s="213"/>
      <c r="T507" s="214"/>
      <c r="AT507" s="215" t="s">
        <v>546</v>
      </c>
      <c r="AU507" s="215" t="s">
        <v>85</v>
      </c>
      <c r="AV507" s="13" t="s">
        <v>85</v>
      </c>
      <c r="AW507" s="13" t="s">
        <v>33</v>
      </c>
      <c r="AX507" s="13" t="s">
        <v>72</v>
      </c>
      <c r="AY507" s="215" t="s">
        <v>525</v>
      </c>
    </row>
    <row r="508" spans="1:65" s="14" customFormat="1" ht="11.25">
      <c r="B508" s="216"/>
      <c r="C508" s="217"/>
      <c r="D508" s="206" t="s">
        <v>546</v>
      </c>
      <c r="E508" s="218" t="s">
        <v>7490</v>
      </c>
      <c r="F508" s="219" t="s">
        <v>552</v>
      </c>
      <c r="G508" s="217"/>
      <c r="H508" s="220">
        <v>2.3130000000000002</v>
      </c>
      <c r="I508" s="221"/>
      <c r="J508" s="217"/>
      <c r="K508" s="217"/>
      <c r="L508" s="222"/>
      <c r="M508" s="223"/>
      <c r="N508" s="224"/>
      <c r="O508" s="224"/>
      <c r="P508" s="224"/>
      <c r="Q508" s="224"/>
      <c r="R508" s="224"/>
      <c r="S508" s="224"/>
      <c r="T508" s="225"/>
      <c r="AT508" s="226" t="s">
        <v>546</v>
      </c>
      <c r="AU508" s="226" t="s">
        <v>85</v>
      </c>
      <c r="AV508" s="14" t="s">
        <v>537</v>
      </c>
      <c r="AW508" s="14" t="s">
        <v>33</v>
      </c>
      <c r="AX508" s="14" t="s">
        <v>79</v>
      </c>
      <c r="AY508" s="226" t="s">
        <v>525</v>
      </c>
    </row>
    <row r="509" spans="1:65" s="2" customFormat="1" ht="24.2" customHeight="1">
      <c r="A509" s="38"/>
      <c r="B509" s="39"/>
      <c r="C509" s="186" t="s">
        <v>1363</v>
      </c>
      <c r="D509" s="186" t="s">
        <v>533</v>
      </c>
      <c r="E509" s="187" t="s">
        <v>7972</v>
      </c>
      <c r="F509" s="188" t="s">
        <v>7973</v>
      </c>
      <c r="G509" s="189" t="s">
        <v>158</v>
      </c>
      <c r="H509" s="190">
        <v>2.3130000000000002</v>
      </c>
      <c r="I509" s="191"/>
      <c r="J509" s="192">
        <f>ROUND(I509*H509,2)</f>
        <v>0</v>
      </c>
      <c r="K509" s="188" t="s">
        <v>19</v>
      </c>
      <c r="L509" s="43"/>
      <c r="M509" s="193" t="s">
        <v>19</v>
      </c>
      <c r="N509" s="194" t="s">
        <v>43</v>
      </c>
      <c r="O509" s="68"/>
      <c r="P509" s="195">
        <f>O509*H509</f>
        <v>0</v>
      </c>
      <c r="Q509" s="195">
        <v>0</v>
      </c>
      <c r="R509" s="195">
        <f>Q509*H509</f>
        <v>0</v>
      </c>
      <c r="S509" s="195">
        <v>0</v>
      </c>
      <c r="T509" s="196">
        <f>S509*H509</f>
        <v>0</v>
      </c>
      <c r="U509" s="38"/>
      <c r="V509" s="38"/>
      <c r="W509" s="38"/>
      <c r="X509" s="38"/>
      <c r="Y509" s="38"/>
      <c r="Z509" s="38"/>
      <c r="AA509" s="38"/>
      <c r="AB509" s="38"/>
      <c r="AC509" s="38"/>
      <c r="AD509" s="38"/>
      <c r="AE509" s="38"/>
      <c r="AR509" s="197" t="s">
        <v>537</v>
      </c>
      <c r="AT509" s="197" t="s">
        <v>533</v>
      </c>
      <c r="AU509" s="197" t="s">
        <v>85</v>
      </c>
      <c r="AY509" s="21" t="s">
        <v>525</v>
      </c>
      <c r="BE509" s="198">
        <f>IF(N509="základní",J509,0)</f>
        <v>0</v>
      </c>
      <c r="BF509" s="198">
        <f>IF(N509="snížená",J509,0)</f>
        <v>0</v>
      </c>
      <c r="BG509" s="198">
        <f>IF(N509="zákl. přenesená",J509,0)</f>
        <v>0</v>
      </c>
      <c r="BH509" s="198">
        <f>IF(N509="sníž. přenesená",J509,0)</f>
        <v>0</v>
      </c>
      <c r="BI509" s="198">
        <f>IF(N509="nulová",J509,0)</f>
        <v>0</v>
      </c>
      <c r="BJ509" s="21" t="s">
        <v>79</v>
      </c>
      <c r="BK509" s="198">
        <f>ROUND(I509*H509,2)</f>
        <v>0</v>
      </c>
      <c r="BL509" s="21" t="s">
        <v>537</v>
      </c>
      <c r="BM509" s="197" t="s">
        <v>7974</v>
      </c>
    </row>
    <row r="510" spans="1:65" s="13" customFormat="1" ht="11.25">
      <c r="B510" s="204"/>
      <c r="C510" s="205"/>
      <c r="D510" s="206" t="s">
        <v>546</v>
      </c>
      <c r="E510" s="207" t="s">
        <v>19</v>
      </c>
      <c r="F510" s="208" t="s">
        <v>7490</v>
      </c>
      <c r="G510" s="205"/>
      <c r="H510" s="209">
        <v>2.3130000000000002</v>
      </c>
      <c r="I510" s="210"/>
      <c r="J510" s="205"/>
      <c r="K510" s="205"/>
      <c r="L510" s="211"/>
      <c r="M510" s="212"/>
      <c r="N510" s="213"/>
      <c r="O510" s="213"/>
      <c r="P510" s="213"/>
      <c r="Q510" s="213"/>
      <c r="R510" s="213"/>
      <c r="S510" s="213"/>
      <c r="T510" s="214"/>
      <c r="AT510" s="215" t="s">
        <v>546</v>
      </c>
      <c r="AU510" s="215" t="s">
        <v>85</v>
      </c>
      <c r="AV510" s="13" t="s">
        <v>85</v>
      </c>
      <c r="AW510" s="13" t="s">
        <v>33</v>
      </c>
      <c r="AX510" s="13" t="s">
        <v>79</v>
      </c>
      <c r="AY510" s="215" t="s">
        <v>525</v>
      </c>
    </row>
    <row r="511" spans="1:65" s="2" customFormat="1" ht="37.9" customHeight="1">
      <c r="A511" s="38"/>
      <c r="B511" s="39"/>
      <c r="C511" s="186" t="s">
        <v>1369</v>
      </c>
      <c r="D511" s="186" t="s">
        <v>533</v>
      </c>
      <c r="E511" s="187" t="s">
        <v>7975</v>
      </c>
      <c r="F511" s="188" t="s">
        <v>7976</v>
      </c>
      <c r="G511" s="189" t="s">
        <v>318</v>
      </c>
      <c r="H511" s="190">
        <v>6.0999999999999999E-2</v>
      </c>
      <c r="I511" s="191"/>
      <c r="J511" s="192">
        <f>ROUND(I511*H511,2)</f>
        <v>0</v>
      </c>
      <c r="K511" s="188" t="s">
        <v>536</v>
      </c>
      <c r="L511" s="43"/>
      <c r="M511" s="193" t="s">
        <v>19</v>
      </c>
      <c r="N511" s="194" t="s">
        <v>43</v>
      </c>
      <c r="O511" s="68"/>
      <c r="P511" s="195">
        <f>O511*H511</f>
        <v>0</v>
      </c>
      <c r="Q511" s="195">
        <v>1.06277</v>
      </c>
      <c r="R511" s="195">
        <f>Q511*H511</f>
        <v>6.482897E-2</v>
      </c>
      <c r="S511" s="195">
        <v>0</v>
      </c>
      <c r="T511" s="196">
        <f>S511*H511</f>
        <v>0</v>
      </c>
      <c r="U511" s="38"/>
      <c r="V511" s="38"/>
      <c r="W511" s="38"/>
      <c r="X511" s="38"/>
      <c r="Y511" s="38"/>
      <c r="Z511" s="38"/>
      <c r="AA511" s="38"/>
      <c r="AB511" s="38"/>
      <c r="AC511" s="38"/>
      <c r="AD511" s="38"/>
      <c r="AE511" s="38"/>
      <c r="AR511" s="197" t="s">
        <v>537</v>
      </c>
      <c r="AT511" s="197" t="s">
        <v>533</v>
      </c>
      <c r="AU511" s="197" t="s">
        <v>85</v>
      </c>
      <c r="AY511" s="21" t="s">
        <v>525</v>
      </c>
      <c r="BE511" s="198">
        <f>IF(N511="základní",J511,0)</f>
        <v>0</v>
      </c>
      <c r="BF511" s="198">
        <f>IF(N511="snížená",J511,0)</f>
        <v>0</v>
      </c>
      <c r="BG511" s="198">
        <f>IF(N511="zákl. přenesená",J511,0)</f>
        <v>0</v>
      </c>
      <c r="BH511" s="198">
        <f>IF(N511="sníž. přenesená",J511,0)</f>
        <v>0</v>
      </c>
      <c r="BI511" s="198">
        <f>IF(N511="nulová",J511,0)</f>
        <v>0</v>
      </c>
      <c r="BJ511" s="21" t="s">
        <v>79</v>
      </c>
      <c r="BK511" s="198">
        <f>ROUND(I511*H511,2)</f>
        <v>0</v>
      </c>
      <c r="BL511" s="21" t="s">
        <v>537</v>
      </c>
      <c r="BM511" s="197" t="s">
        <v>7977</v>
      </c>
    </row>
    <row r="512" spans="1:65" s="2" customFormat="1" ht="11.25">
      <c r="A512" s="38"/>
      <c r="B512" s="39"/>
      <c r="C512" s="40"/>
      <c r="D512" s="199" t="s">
        <v>542</v>
      </c>
      <c r="E512" s="40"/>
      <c r="F512" s="200" t="s">
        <v>7978</v>
      </c>
      <c r="G512" s="40"/>
      <c r="H512" s="40"/>
      <c r="I512" s="201"/>
      <c r="J512" s="40"/>
      <c r="K512" s="40"/>
      <c r="L512" s="43"/>
      <c r="M512" s="202"/>
      <c r="N512" s="203"/>
      <c r="O512" s="68"/>
      <c r="P512" s="68"/>
      <c r="Q512" s="68"/>
      <c r="R512" s="68"/>
      <c r="S512" s="68"/>
      <c r="T512" s="69"/>
      <c r="U512" s="38"/>
      <c r="V512" s="38"/>
      <c r="W512" s="38"/>
      <c r="X512" s="38"/>
      <c r="Y512" s="38"/>
      <c r="Z512" s="38"/>
      <c r="AA512" s="38"/>
      <c r="AB512" s="38"/>
      <c r="AC512" s="38"/>
      <c r="AD512" s="38"/>
      <c r="AE512" s="38"/>
      <c r="AT512" s="21" t="s">
        <v>542</v>
      </c>
      <c r="AU512" s="21" t="s">
        <v>85</v>
      </c>
    </row>
    <row r="513" spans="1:65" s="15" customFormat="1" ht="11.25">
      <c r="B513" s="227"/>
      <c r="C513" s="228"/>
      <c r="D513" s="206" t="s">
        <v>546</v>
      </c>
      <c r="E513" s="229" t="s">
        <v>19</v>
      </c>
      <c r="F513" s="230" t="s">
        <v>4520</v>
      </c>
      <c r="G513" s="228"/>
      <c r="H513" s="229" t="s">
        <v>19</v>
      </c>
      <c r="I513" s="231"/>
      <c r="J513" s="228"/>
      <c r="K513" s="228"/>
      <c r="L513" s="232"/>
      <c r="M513" s="233"/>
      <c r="N513" s="234"/>
      <c r="O513" s="234"/>
      <c r="P513" s="234"/>
      <c r="Q513" s="234"/>
      <c r="R513" s="234"/>
      <c r="S513" s="234"/>
      <c r="T513" s="235"/>
      <c r="AT513" s="236" t="s">
        <v>546</v>
      </c>
      <c r="AU513" s="236" t="s">
        <v>85</v>
      </c>
      <c r="AV513" s="15" t="s">
        <v>79</v>
      </c>
      <c r="AW513" s="15" t="s">
        <v>33</v>
      </c>
      <c r="AX513" s="15" t="s">
        <v>72</v>
      </c>
      <c r="AY513" s="236" t="s">
        <v>525</v>
      </c>
    </row>
    <row r="514" spans="1:65" s="15" customFormat="1" ht="11.25">
      <c r="B514" s="227"/>
      <c r="C514" s="228"/>
      <c r="D514" s="206" t="s">
        <v>546</v>
      </c>
      <c r="E514" s="229" t="s">
        <v>19</v>
      </c>
      <c r="F514" s="230" t="s">
        <v>7979</v>
      </c>
      <c r="G514" s="228"/>
      <c r="H514" s="229" t="s">
        <v>19</v>
      </c>
      <c r="I514" s="231"/>
      <c r="J514" s="228"/>
      <c r="K514" s="228"/>
      <c r="L514" s="232"/>
      <c r="M514" s="233"/>
      <c r="N514" s="234"/>
      <c r="O514" s="234"/>
      <c r="P514" s="234"/>
      <c r="Q514" s="234"/>
      <c r="R514" s="234"/>
      <c r="S514" s="234"/>
      <c r="T514" s="235"/>
      <c r="AT514" s="236" t="s">
        <v>546</v>
      </c>
      <c r="AU514" s="236" t="s">
        <v>85</v>
      </c>
      <c r="AV514" s="15" t="s">
        <v>79</v>
      </c>
      <c r="AW514" s="15" t="s">
        <v>33</v>
      </c>
      <c r="AX514" s="15" t="s">
        <v>72</v>
      </c>
      <c r="AY514" s="236" t="s">
        <v>525</v>
      </c>
    </row>
    <row r="515" spans="1:65" s="13" customFormat="1" ht="11.25">
      <c r="B515" s="204"/>
      <c r="C515" s="205"/>
      <c r="D515" s="206" t="s">
        <v>546</v>
      </c>
      <c r="E515" s="207" t="s">
        <v>19</v>
      </c>
      <c r="F515" s="208" t="s">
        <v>7980</v>
      </c>
      <c r="G515" s="205"/>
      <c r="H515" s="209">
        <v>6.0999999999999999E-2</v>
      </c>
      <c r="I515" s="210"/>
      <c r="J515" s="205"/>
      <c r="K515" s="205"/>
      <c r="L515" s="211"/>
      <c r="M515" s="212"/>
      <c r="N515" s="213"/>
      <c r="O515" s="213"/>
      <c r="P515" s="213"/>
      <c r="Q515" s="213"/>
      <c r="R515" s="213"/>
      <c r="S515" s="213"/>
      <c r="T515" s="214"/>
      <c r="AT515" s="215" t="s">
        <v>546</v>
      </c>
      <c r="AU515" s="215" t="s">
        <v>85</v>
      </c>
      <c r="AV515" s="13" t="s">
        <v>85</v>
      </c>
      <c r="AW515" s="13" t="s">
        <v>33</v>
      </c>
      <c r="AX515" s="13" t="s">
        <v>79</v>
      </c>
      <c r="AY515" s="215" t="s">
        <v>525</v>
      </c>
    </row>
    <row r="516" spans="1:65" s="2" customFormat="1" ht="49.15" customHeight="1">
      <c r="A516" s="38"/>
      <c r="B516" s="39"/>
      <c r="C516" s="186" t="s">
        <v>1375</v>
      </c>
      <c r="D516" s="186" t="s">
        <v>533</v>
      </c>
      <c r="E516" s="187" t="s">
        <v>7981</v>
      </c>
      <c r="F516" s="188" t="s">
        <v>7982</v>
      </c>
      <c r="G516" s="189" t="s">
        <v>128</v>
      </c>
      <c r="H516" s="190">
        <v>33.6</v>
      </c>
      <c r="I516" s="191"/>
      <c r="J516" s="192">
        <f>ROUND(I516*H516,2)</f>
        <v>0</v>
      </c>
      <c r="K516" s="188" t="s">
        <v>536</v>
      </c>
      <c r="L516" s="43"/>
      <c r="M516" s="193" t="s">
        <v>19</v>
      </c>
      <c r="N516" s="194" t="s">
        <v>43</v>
      </c>
      <c r="O516" s="68"/>
      <c r="P516" s="195">
        <f>O516*H516</f>
        <v>0</v>
      </c>
      <c r="Q516" s="195">
        <v>3.465E-2</v>
      </c>
      <c r="R516" s="195">
        <f>Q516*H516</f>
        <v>1.1642400000000002</v>
      </c>
      <c r="S516" s="195">
        <v>0</v>
      </c>
      <c r="T516" s="196">
        <f>S516*H516</f>
        <v>0</v>
      </c>
      <c r="U516" s="38"/>
      <c r="V516" s="38"/>
      <c r="W516" s="38"/>
      <c r="X516" s="38"/>
      <c r="Y516" s="38"/>
      <c r="Z516" s="38"/>
      <c r="AA516" s="38"/>
      <c r="AB516" s="38"/>
      <c r="AC516" s="38"/>
      <c r="AD516" s="38"/>
      <c r="AE516" s="38"/>
      <c r="AR516" s="197" t="s">
        <v>537</v>
      </c>
      <c r="AT516" s="197" t="s">
        <v>533</v>
      </c>
      <c r="AU516" s="197" t="s">
        <v>85</v>
      </c>
      <c r="AY516" s="21" t="s">
        <v>525</v>
      </c>
      <c r="BE516" s="198">
        <f>IF(N516="základní",J516,0)</f>
        <v>0</v>
      </c>
      <c r="BF516" s="198">
        <f>IF(N516="snížená",J516,0)</f>
        <v>0</v>
      </c>
      <c r="BG516" s="198">
        <f>IF(N516="zákl. přenesená",J516,0)</f>
        <v>0</v>
      </c>
      <c r="BH516" s="198">
        <f>IF(N516="sníž. přenesená",J516,0)</f>
        <v>0</v>
      </c>
      <c r="BI516" s="198">
        <f>IF(N516="nulová",J516,0)</f>
        <v>0</v>
      </c>
      <c r="BJ516" s="21" t="s">
        <v>79</v>
      </c>
      <c r="BK516" s="198">
        <f>ROUND(I516*H516,2)</f>
        <v>0</v>
      </c>
      <c r="BL516" s="21" t="s">
        <v>537</v>
      </c>
      <c r="BM516" s="197" t="s">
        <v>7983</v>
      </c>
    </row>
    <row r="517" spans="1:65" s="2" customFormat="1" ht="11.25">
      <c r="A517" s="38"/>
      <c r="B517" s="39"/>
      <c r="C517" s="40"/>
      <c r="D517" s="199" t="s">
        <v>542</v>
      </c>
      <c r="E517" s="40"/>
      <c r="F517" s="200" t="s">
        <v>7984</v>
      </c>
      <c r="G517" s="40"/>
      <c r="H517" s="40"/>
      <c r="I517" s="201"/>
      <c r="J517" s="40"/>
      <c r="K517" s="40"/>
      <c r="L517" s="43"/>
      <c r="M517" s="202"/>
      <c r="N517" s="203"/>
      <c r="O517" s="68"/>
      <c r="P517" s="68"/>
      <c r="Q517" s="68"/>
      <c r="R517" s="68"/>
      <c r="S517" s="68"/>
      <c r="T517" s="69"/>
      <c r="U517" s="38"/>
      <c r="V517" s="38"/>
      <c r="W517" s="38"/>
      <c r="X517" s="38"/>
      <c r="Y517" s="38"/>
      <c r="Z517" s="38"/>
      <c r="AA517" s="38"/>
      <c r="AB517" s="38"/>
      <c r="AC517" s="38"/>
      <c r="AD517" s="38"/>
      <c r="AE517" s="38"/>
      <c r="AT517" s="21" t="s">
        <v>542</v>
      </c>
      <c r="AU517" s="21" t="s">
        <v>85</v>
      </c>
    </row>
    <row r="518" spans="1:65" s="13" customFormat="1" ht="11.25">
      <c r="B518" s="204"/>
      <c r="C518" s="205"/>
      <c r="D518" s="206" t="s">
        <v>546</v>
      </c>
      <c r="E518" s="207" t="s">
        <v>19</v>
      </c>
      <c r="F518" s="208" t="s">
        <v>7985</v>
      </c>
      <c r="G518" s="205"/>
      <c r="H518" s="209">
        <v>33.6</v>
      </c>
      <c r="I518" s="210"/>
      <c r="J518" s="205"/>
      <c r="K518" s="205"/>
      <c r="L518" s="211"/>
      <c r="M518" s="212"/>
      <c r="N518" s="213"/>
      <c r="O518" s="213"/>
      <c r="P518" s="213"/>
      <c r="Q518" s="213"/>
      <c r="R518" s="213"/>
      <c r="S518" s="213"/>
      <c r="T518" s="214"/>
      <c r="AT518" s="215" t="s">
        <v>546</v>
      </c>
      <c r="AU518" s="215" t="s">
        <v>85</v>
      </c>
      <c r="AV518" s="13" t="s">
        <v>85</v>
      </c>
      <c r="AW518" s="13" t="s">
        <v>33</v>
      </c>
      <c r="AX518" s="13" t="s">
        <v>79</v>
      </c>
      <c r="AY518" s="215" t="s">
        <v>525</v>
      </c>
    </row>
    <row r="519" spans="1:65" s="2" customFormat="1" ht="24.2" customHeight="1">
      <c r="A519" s="38"/>
      <c r="B519" s="39"/>
      <c r="C519" s="248" t="s">
        <v>1381</v>
      </c>
      <c r="D519" s="248" t="s">
        <v>369</v>
      </c>
      <c r="E519" s="249" t="s">
        <v>7986</v>
      </c>
      <c r="F519" s="250" t="s">
        <v>7987</v>
      </c>
      <c r="G519" s="251" t="s">
        <v>651</v>
      </c>
      <c r="H519" s="252">
        <v>28</v>
      </c>
      <c r="I519" s="253"/>
      <c r="J519" s="254">
        <f>ROUND(I519*H519,2)</f>
        <v>0</v>
      </c>
      <c r="K519" s="250" t="s">
        <v>19</v>
      </c>
      <c r="L519" s="255"/>
      <c r="M519" s="256" t="s">
        <v>19</v>
      </c>
      <c r="N519" s="257" t="s">
        <v>43</v>
      </c>
      <c r="O519" s="68"/>
      <c r="P519" s="195">
        <f>O519*H519</f>
        <v>0</v>
      </c>
      <c r="Q519" s="195">
        <v>0.09</v>
      </c>
      <c r="R519" s="195">
        <f>Q519*H519</f>
        <v>2.52</v>
      </c>
      <c r="S519" s="195">
        <v>0</v>
      </c>
      <c r="T519" s="196">
        <f>S519*H519</f>
        <v>0</v>
      </c>
      <c r="U519" s="38"/>
      <c r="V519" s="38"/>
      <c r="W519" s="38"/>
      <c r="X519" s="38"/>
      <c r="Y519" s="38"/>
      <c r="Z519" s="38"/>
      <c r="AA519" s="38"/>
      <c r="AB519" s="38"/>
      <c r="AC519" s="38"/>
      <c r="AD519" s="38"/>
      <c r="AE519" s="38"/>
      <c r="AR519" s="197" t="s">
        <v>674</v>
      </c>
      <c r="AT519" s="197" t="s">
        <v>369</v>
      </c>
      <c r="AU519" s="197" t="s">
        <v>85</v>
      </c>
      <c r="AY519" s="21" t="s">
        <v>525</v>
      </c>
      <c r="BE519" s="198">
        <f>IF(N519="základní",J519,0)</f>
        <v>0</v>
      </c>
      <c r="BF519" s="198">
        <f>IF(N519="snížená",J519,0)</f>
        <v>0</v>
      </c>
      <c r="BG519" s="198">
        <f>IF(N519="zákl. přenesená",J519,0)</f>
        <v>0</v>
      </c>
      <c r="BH519" s="198">
        <f>IF(N519="sníž. přenesená",J519,0)</f>
        <v>0</v>
      </c>
      <c r="BI519" s="198">
        <f>IF(N519="nulová",J519,0)</f>
        <v>0</v>
      </c>
      <c r="BJ519" s="21" t="s">
        <v>79</v>
      </c>
      <c r="BK519" s="198">
        <f>ROUND(I519*H519,2)</f>
        <v>0</v>
      </c>
      <c r="BL519" s="21" t="s">
        <v>537</v>
      </c>
      <c r="BM519" s="197" t="s">
        <v>7988</v>
      </c>
    </row>
    <row r="520" spans="1:65" s="13" customFormat="1" ht="11.25">
      <c r="B520" s="204"/>
      <c r="C520" s="205"/>
      <c r="D520" s="206" t="s">
        <v>546</v>
      </c>
      <c r="E520" s="207" t="s">
        <v>19</v>
      </c>
      <c r="F520" s="208" t="s">
        <v>7989</v>
      </c>
      <c r="G520" s="205"/>
      <c r="H520" s="209">
        <v>28</v>
      </c>
      <c r="I520" s="210"/>
      <c r="J520" s="205"/>
      <c r="K520" s="205"/>
      <c r="L520" s="211"/>
      <c r="M520" s="212"/>
      <c r="N520" s="213"/>
      <c r="O520" s="213"/>
      <c r="P520" s="213"/>
      <c r="Q520" s="213"/>
      <c r="R520" s="213"/>
      <c r="S520" s="213"/>
      <c r="T520" s="214"/>
      <c r="AT520" s="215" t="s">
        <v>546</v>
      </c>
      <c r="AU520" s="215" t="s">
        <v>85</v>
      </c>
      <c r="AV520" s="13" t="s">
        <v>85</v>
      </c>
      <c r="AW520" s="13" t="s">
        <v>33</v>
      </c>
      <c r="AX520" s="13" t="s">
        <v>79</v>
      </c>
      <c r="AY520" s="215" t="s">
        <v>525</v>
      </c>
    </row>
    <row r="521" spans="1:65" s="2" customFormat="1" ht="33" customHeight="1">
      <c r="A521" s="38"/>
      <c r="B521" s="39"/>
      <c r="C521" s="186" t="s">
        <v>1398</v>
      </c>
      <c r="D521" s="186" t="s">
        <v>533</v>
      </c>
      <c r="E521" s="187" t="s">
        <v>1769</v>
      </c>
      <c r="F521" s="188" t="s">
        <v>1770</v>
      </c>
      <c r="G521" s="189" t="s">
        <v>132</v>
      </c>
      <c r="H521" s="190">
        <v>16.884</v>
      </c>
      <c r="I521" s="191"/>
      <c r="J521" s="192">
        <f>ROUND(I521*H521,2)</f>
        <v>0</v>
      </c>
      <c r="K521" s="188" t="s">
        <v>536</v>
      </c>
      <c r="L521" s="43"/>
      <c r="M521" s="193" t="s">
        <v>19</v>
      </c>
      <c r="N521" s="194" t="s">
        <v>43</v>
      </c>
      <c r="O521" s="68"/>
      <c r="P521" s="195">
        <f>O521*H521</f>
        <v>0</v>
      </c>
      <c r="Q521" s="195">
        <v>7.92E-3</v>
      </c>
      <c r="R521" s="195">
        <f>Q521*H521</f>
        <v>0.13372128</v>
      </c>
      <c r="S521" s="195">
        <v>0</v>
      </c>
      <c r="T521" s="196">
        <f>S521*H521</f>
        <v>0</v>
      </c>
      <c r="U521" s="38"/>
      <c r="V521" s="38"/>
      <c r="W521" s="38"/>
      <c r="X521" s="38"/>
      <c r="Y521" s="38"/>
      <c r="Z521" s="38"/>
      <c r="AA521" s="38"/>
      <c r="AB521" s="38"/>
      <c r="AC521" s="38"/>
      <c r="AD521" s="38"/>
      <c r="AE521" s="38"/>
      <c r="AR521" s="197" t="s">
        <v>537</v>
      </c>
      <c r="AT521" s="197" t="s">
        <v>533</v>
      </c>
      <c r="AU521" s="197" t="s">
        <v>85</v>
      </c>
      <c r="AY521" s="21" t="s">
        <v>525</v>
      </c>
      <c r="BE521" s="198">
        <f>IF(N521="základní",J521,0)</f>
        <v>0</v>
      </c>
      <c r="BF521" s="198">
        <f>IF(N521="snížená",J521,0)</f>
        <v>0</v>
      </c>
      <c r="BG521" s="198">
        <f>IF(N521="zákl. přenesená",J521,0)</f>
        <v>0</v>
      </c>
      <c r="BH521" s="198">
        <f>IF(N521="sníž. přenesená",J521,0)</f>
        <v>0</v>
      </c>
      <c r="BI521" s="198">
        <f>IF(N521="nulová",J521,0)</f>
        <v>0</v>
      </c>
      <c r="BJ521" s="21" t="s">
        <v>79</v>
      </c>
      <c r="BK521" s="198">
        <f>ROUND(I521*H521,2)</f>
        <v>0</v>
      </c>
      <c r="BL521" s="21" t="s">
        <v>537</v>
      </c>
      <c r="BM521" s="197" t="s">
        <v>7990</v>
      </c>
    </row>
    <row r="522" spans="1:65" s="2" customFormat="1" ht="11.25">
      <c r="A522" s="38"/>
      <c r="B522" s="39"/>
      <c r="C522" s="40"/>
      <c r="D522" s="199" t="s">
        <v>542</v>
      </c>
      <c r="E522" s="40"/>
      <c r="F522" s="200" t="s">
        <v>1772</v>
      </c>
      <c r="G522" s="40"/>
      <c r="H522" s="40"/>
      <c r="I522" s="201"/>
      <c r="J522" s="40"/>
      <c r="K522" s="40"/>
      <c r="L522" s="43"/>
      <c r="M522" s="202"/>
      <c r="N522" s="203"/>
      <c r="O522" s="68"/>
      <c r="P522" s="68"/>
      <c r="Q522" s="68"/>
      <c r="R522" s="68"/>
      <c r="S522" s="68"/>
      <c r="T522" s="69"/>
      <c r="U522" s="38"/>
      <c r="V522" s="38"/>
      <c r="W522" s="38"/>
      <c r="X522" s="38"/>
      <c r="Y522" s="38"/>
      <c r="Z522" s="38"/>
      <c r="AA522" s="38"/>
      <c r="AB522" s="38"/>
      <c r="AC522" s="38"/>
      <c r="AD522" s="38"/>
      <c r="AE522" s="38"/>
      <c r="AT522" s="21" t="s">
        <v>542</v>
      </c>
      <c r="AU522" s="21" t="s">
        <v>85</v>
      </c>
    </row>
    <row r="523" spans="1:65" s="13" customFormat="1" ht="11.25">
      <c r="B523" s="204"/>
      <c r="C523" s="205"/>
      <c r="D523" s="206" t="s">
        <v>546</v>
      </c>
      <c r="E523" s="207" t="s">
        <v>19</v>
      </c>
      <c r="F523" s="208" t="s">
        <v>7991</v>
      </c>
      <c r="G523" s="205"/>
      <c r="H523" s="209">
        <v>2.448</v>
      </c>
      <c r="I523" s="210"/>
      <c r="J523" s="205"/>
      <c r="K523" s="205"/>
      <c r="L523" s="211"/>
      <c r="M523" s="212"/>
      <c r="N523" s="213"/>
      <c r="O523" s="213"/>
      <c r="P523" s="213"/>
      <c r="Q523" s="213"/>
      <c r="R523" s="213"/>
      <c r="S523" s="213"/>
      <c r="T523" s="214"/>
      <c r="AT523" s="215" t="s">
        <v>546</v>
      </c>
      <c r="AU523" s="215" t="s">
        <v>85</v>
      </c>
      <c r="AV523" s="13" t="s">
        <v>85</v>
      </c>
      <c r="AW523" s="13" t="s">
        <v>33</v>
      </c>
      <c r="AX523" s="13" t="s">
        <v>72</v>
      </c>
      <c r="AY523" s="215" t="s">
        <v>525</v>
      </c>
    </row>
    <row r="524" spans="1:65" s="13" customFormat="1" ht="11.25">
      <c r="B524" s="204"/>
      <c r="C524" s="205"/>
      <c r="D524" s="206" t="s">
        <v>546</v>
      </c>
      <c r="E524" s="207" t="s">
        <v>19</v>
      </c>
      <c r="F524" s="208" t="s">
        <v>7992</v>
      </c>
      <c r="G524" s="205"/>
      <c r="H524" s="209">
        <v>12.96</v>
      </c>
      <c r="I524" s="210"/>
      <c r="J524" s="205"/>
      <c r="K524" s="205"/>
      <c r="L524" s="211"/>
      <c r="M524" s="212"/>
      <c r="N524" s="213"/>
      <c r="O524" s="213"/>
      <c r="P524" s="213"/>
      <c r="Q524" s="213"/>
      <c r="R524" s="213"/>
      <c r="S524" s="213"/>
      <c r="T524" s="214"/>
      <c r="AT524" s="215" t="s">
        <v>546</v>
      </c>
      <c r="AU524" s="215" t="s">
        <v>85</v>
      </c>
      <c r="AV524" s="13" t="s">
        <v>85</v>
      </c>
      <c r="AW524" s="13" t="s">
        <v>33</v>
      </c>
      <c r="AX524" s="13" t="s">
        <v>72</v>
      </c>
      <c r="AY524" s="215" t="s">
        <v>525</v>
      </c>
    </row>
    <row r="525" spans="1:65" s="13" customFormat="1" ht="11.25">
      <c r="B525" s="204"/>
      <c r="C525" s="205"/>
      <c r="D525" s="206" t="s">
        <v>546</v>
      </c>
      <c r="E525" s="207" t="s">
        <v>19</v>
      </c>
      <c r="F525" s="208" t="s">
        <v>7993</v>
      </c>
      <c r="G525" s="205"/>
      <c r="H525" s="209">
        <v>1.476</v>
      </c>
      <c r="I525" s="210"/>
      <c r="J525" s="205"/>
      <c r="K525" s="205"/>
      <c r="L525" s="211"/>
      <c r="M525" s="212"/>
      <c r="N525" s="213"/>
      <c r="O525" s="213"/>
      <c r="P525" s="213"/>
      <c r="Q525" s="213"/>
      <c r="R525" s="213"/>
      <c r="S525" s="213"/>
      <c r="T525" s="214"/>
      <c r="AT525" s="215" t="s">
        <v>546</v>
      </c>
      <c r="AU525" s="215" t="s">
        <v>85</v>
      </c>
      <c r="AV525" s="13" t="s">
        <v>85</v>
      </c>
      <c r="AW525" s="13" t="s">
        <v>33</v>
      </c>
      <c r="AX525" s="13" t="s">
        <v>72</v>
      </c>
      <c r="AY525" s="215" t="s">
        <v>525</v>
      </c>
    </row>
    <row r="526" spans="1:65" s="14" customFormat="1" ht="11.25">
      <c r="B526" s="216"/>
      <c r="C526" s="217"/>
      <c r="D526" s="206" t="s">
        <v>546</v>
      </c>
      <c r="E526" s="218" t="s">
        <v>191</v>
      </c>
      <c r="F526" s="219" t="s">
        <v>552</v>
      </c>
      <c r="G526" s="217"/>
      <c r="H526" s="220">
        <v>16.884</v>
      </c>
      <c r="I526" s="221"/>
      <c r="J526" s="217"/>
      <c r="K526" s="217"/>
      <c r="L526" s="222"/>
      <c r="M526" s="223"/>
      <c r="N526" s="224"/>
      <c r="O526" s="224"/>
      <c r="P526" s="224"/>
      <c r="Q526" s="224"/>
      <c r="R526" s="224"/>
      <c r="S526" s="224"/>
      <c r="T526" s="225"/>
      <c r="AT526" s="226" t="s">
        <v>546</v>
      </c>
      <c r="AU526" s="226" t="s">
        <v>85</v>
      </c>
      <c r="AV526" s="14" t="s">
        <v>537</v>
      </c>
      <c r="AW526" s="14" t="s">
        <v>33</v>
      </c>
      <c r="AX526" s="14" t="s">
        <v>79</v>
      </c>
      <c r="AY526" s="226" t="s">
        <v>525</v>
      </c>
    </row>
    <row r="527" spans="1:65" s="2" customFormat="1" ht="33" customHeight="1">
      <c r="A527" s="38"/>
      <c r="B527" s="39"/>
      <c r="C527" s="186" t="s">
        <v>1411</v>
      </c>
      <c r="D527" s="186" t="s">
        <v>533</v>
      </c>
      <c r="E527" s="187" t="s">
        <v>1780</v>
      </c>
      <c r="F527" s="188" t="s">
        <v>1781</v>
      </c>
      <c r="G527" s="189" t="s">
        <v>132</v>
      </c>
      <c r="H527" s="190">
        <v>16.884</v>
      </c>
      <c r="I527" s="191"/>
      <c r="J527" s="192">
        <f>ROUND(I527*H527,2)</f>
        <v>0</v>
      </c>
      <c r="K527" s="188" t="s">
        <v>536</v>
      </c>
      <c r="L527" s="43"/>
      <c r="M527" s="193" t="s">
        <v>19</v>
      </c>
      <c r="N527" s="194" t="s">
        <v>43</v>
      </c>
      <c r="O527" s="68"/>
      <c r="P527" s="195">
        <f>O527*H527</f>
        <v>0</v>
      </c>
      <c r="Q527" s="195">
        <v>0</v>
      </c>
      <c r="R527" s="195">
        <f>Q527*H527</f>
        <v>0</v>
      </c>
      <c r="S527" s="195">
        <v>0</v>
      </c>
      <c r="T527" s="196">
        <f>S527*H527</f>
        <v>0</v>
      </c>
      <c r="U527" s="38"/>
      <c r="V527" s="38"/>
      <c r="W527" s="38"/>
      <c r="X527" s="38"/>
      <c r="Y527" s="38"/>
      <c r="Z527" s="38"/>
      <c r="AA527" s="38"/>
      <c r="AB527" s="38"/>
      <c r="AC527" s="38"/>
      <c r="AD527" s="38"/>
      <c r="AE527" s="38"/>
      <c r="AR527" s="197" t="s">
        <v>537</v>
      </c>
      <c r="AT527" s="197" t="s">
        <v>533</v>
      </c>
      <c r="AU527" s="197" t="s">
        <v>85</v>
      </c>
      <c r="AY527" s="21" t="s">
        <v>525</v>
      </c>
      <c r="BE527" s="198">
        <f>IF(N527="základní",J527,0)</f>
        <v>0</v>
      </c>
      <c r="BF527" s="198">
        <f>IF(N527="snížená",J527,0)</f>
        <v>0</v>
      </c>
      <c r="BG527" s="198">
        <f>IF(N527="zákl. přenesená",J527,0)</f>
        <v>0</v>
      </c>
      <c r="BH527" s="198">
        <f>IF(N527="sníž. přenesená",J527,0)</f>
        <v>0</v>
      </c>
      <c r="BI527" s="198">
        <f>IF(N527="nulová",J527,0)</f>
        <v>0</v>
      </c>
      <c r="BJ527" s="21" t="s">
        <v>79</v>
      </c>
      <c r="BK527" s="198">
        <f>ROUND(I527*H527,2)</f>
        <v>0</v>
      </c>
      <c r="BL527" s="21" t="s">
        <v>537</v>
      </c>
      <c r="BM527" s="197" t="s">
        <v>7994</v>
      </c>
    </row>
    <row r="528" spans="1:65" s="2" customFormat="1" ht="11.25">
      <c r="A528" s="38"/>
      <c r="B528" s="39"/>
      <c r="C528" s="40"/>
      <c r="D528" s="199" t="s">
        <v>542</v>
      </c>
      <c r="E528" s="40"/>
      <c r="F528" s="200" t="s">
        <v>1783</v>
      </c>
      <c r="G528" s="40"/>
      <c r="H528" s="40"/>
      <c r="I528" s="201"/>
      <c r="J528" s="40"/>
      <c r="K528" s="40"/>
      <c r="L528" s="43"/>
      <c r="M528" s="202"/>
      <c r="N528" s="203"/>
      <c r="O528" s="68"/>
      <c r="P528" s="68"/>
      <c r="Q528" s="68"/>
      <c r="R528" s="68"/>
      <c r="S528" s="68"/>
      <c r="T528" s="69"/>
      <c r="U528" s="38"/>
      <c r="V528" s="38"/>
      <c r="W528" s="38"/>
      <c r="X528" s="38"/>
      <c r="Y528" s="38"/>
      <c r="Z528" s="38"/>
      <c r="AA528" s="38"/>
      <c r="AB528" s="38"/>
      <c r="AC528" s="38"/>
      <c r="AD528" s="38"/>
      <c r="AE528" s="38"/>
      <c r="AT528" s="21" t="s">
        <v>542</v>
      </c>
      <c r="AU528" s="21" t="s">
        <v>85</v>
      </c>
    </row>
    <row r="529" spans="1:65" s="13" customFormat="1" ht="11.25">
      <c r="B529" s="204"/>
      <c r="C529" s="205"/>
      <c r="D529" s="206" t="s">
        <v>546</v>
      </c>
      <c r="E529" s="207" t="s">
        <v>19</v>
      </c>
      <c r="F529" s="208" t="s">
        <v>191</v>
      </c>
      <c r="G529" s="205"/>
      <c r="H529" s="209">
        <v>16.884</v>
      </c>
      <c r="I529" s="210"/>
      <c r="J529" s="205"/>
      <c r="K529" s="205"/>
      <c r="L529" s="211"/>
      <c r="M529" s="212"/>
      <c r="N529" s="213"/>
      <c r="O529" s="213"/>
      <c r="P529" s="213"/>
      <c r="Q529" s="213"/>
      <c r="R529" s="213"/>
      <c r="S529" s="213"/>
      <c r="T529" s="214"/>
      <c r="AT529" s="215" t="s">
        <v>546</v>
      </c>
      <c r="AU529" s="215" t="s">
        <v>85</v>
      </c>
      <c r="AV529" s="13" t="s">
        <v>85</v>
      </c>
      <c r="AW529" s="13" t="s">
        <v>33</v>
      </c>
      <c r="AX529" s="13" t="s">
        <v>79</v>
      </c>
      <c r="AY529" s="215" t="s">
        <v>525</v>
      </c>
    </row>
    <row r="530" spans="1:65" s="2" customFormat="1" ht="24.2" customHeight="1">
      <c r="A530" s="38"/>
      <c r="B530" s="39"/>
      <c r="C530" s="186" t="s">
        <v>1416</v>
      </c>
      <c r="D530" s="186" t="s">
        <v>533</v>
      </c>
      <c r="E530" s="187" t="s">
        <v>7995</v>
      </c>
      <c r="F530" s="188" t="s">
        <v>7996</v>
      </c>
      <c r="G530" s="189" t="s">
        <v>128</v>
      </c>
      <c r="H530" s="190">
        <v>41.4</v>
      </c>
      <c r="I530" s="191"/>
      <c r="J530" s="192">
        <f>ROUND(I530*H530,2)</f>
        <v>0</v>
      </c>
      <c r="K530" s="188" t="s">
        <v>536</v>
      </c>
      <c r="L530" s="43"/>
      <c r="M530" s="193" t="s">
        <v>19</v>
      </c>
      <c r="N530" s="194" t="s">
        <v>43</v>
      </c>
      <c r="O530" s="68"/>
      <c r="P530" s="195">
        <f>O530*H530</f>
        <v>0</v>
      </c>
      <c r="Q530" s="195">
        <v>0</v>
      </c>
      <c r="R530" s="195">
        <f>Q530*H530</f>
        <v>0</v>
      </c>
      <c r="S530" s="195">
        <v>0</v>
      </c>
      <c r="T530" s="196">
        <f>S530*H530</f>
        <v>0</v>
      </c>
      <c r="U530" s="38"/>
      <c r="V530" s="38"/>
      <c r="W530" s="38"/>
      <c r="X530" s="38"/>
      <c r="Y530" s="38"/>
      <c r="Z530" s="38"/>
      <c r="AA530" s="38"/>
      <c r="AB530" s="38"/>
      <c r="AC530" s="38"/>
      <c r="AD530" s="38"/>
      <c r="AE530" s="38"/>
      <c r="AR530" s="197" t="s">
        <v>642</v>
      </c>
      <c r="AT530" s="197" t="s">
        <v>533</v>
      </c>
      <c r="AU530" s="197" t="s">
        <v>85</v>
      </c>
      <c r="AY530" s="21" t="s">
        <v>525</v>
      </c>
      <c r="BE530" s="198">
        <f>IF(N530="základní",J530,0)</f>
        <v>0</v>
      </c>
      <c r="BF530" s="198">
        <f>IF(N530="snížená",J530,0)</f>
        <v>0</v>
      </c>
      <c r="BG530" s="198">
        <f>IF(N530="zákl. přenesená",J530,0)</f>
        <v>0</v>
      </c>
      <c r="BH530" s="198">
        <f>IF(N530="sníž. přenesená",J530,0)</f>
        <v>0</v>
      </c>
      <c r="BI530" s="198">
        <f>IF(N530="nulová",J530,0)</f>
        <v>0</v>
      </c>
      <c r="BJ530" s="21" t="s">
        <v>79</v>
      </c>
      <c r="BK530" s="198">
        <f>ROUND(I530*H530,2)</f>
        <v>0</v>
      </c>
      <c r="BL530" s="21" t="s">
        <v>642</v>
      </c>
      <c r="BM530" s="197" t="s">
        <v>7997</v>
      </c>
    </row>
    <row r="531" spans="1:65" s="2" customFormat="1" ht="11.25">
      <c r="A531" s="38"/>
      <c r="B531" s="39"/>
      <c r="C531" s="40"/>
      <c r="D531" s="199" t="s">
        <v>542</v>
      </c>
      <c r="E531" s="40"/>
      <c r="F531" s="200" t="s">
        <v>7998</v>
      </c>
      <c r="G531" s="40"/>
      <c r="H531" s="40"/>
      <c r="I531" s="201"/>
      <c r="J531" s="40"/>
      <c r="K531" s="40"/>
      <c r="L531" s="43"/>
      <c r="M531" s="202"/>
      <c r="N531" s="203"/>
      <c r="O531" s="68"/>
      <c r="P531" s="68"/>
      <c r="Q531" s="68"/>
      <c r="R531" s="68"/>
      <c r="S531" s="68"/>
      <c r="T531" s="69"/>
      <c r="U531" s="38"/>
      <c r="V531" s="38"/>
      <c r="W531" s="38"/>
      <c r="X531" s="38"/>
      <c r="Y531" s="38"/>
      <c r="Z531" s="38"/>
      <c r="AA531" s="38"/>
      <c r="AB531" s="38"/>
      <c r="AC531" s="38"/>
      <c r="AD531" s="38"/>
      <c r="AE531" s="38"/>
      <c r="AT531" s="21" t="s">
        <v>542</v>
      </c>
      <c r="AU531" s="21" t="s">
        <v>85</v>
      </c>
    </row>
    <row r="532" spans="1:65" s="15" customFormat="1" ht="11.25">
      <c r="B532" s="227"/>
      <c r="C532" s="228"/>
      <c r="D532" s="206" t="s">
        <v>546</v>
      </c>
      <c r="E532" s="229" t="s">
        <v>19</v>
      </c>
      <c r="F532" s="230" t="s">
        <v>7999</v>
      </c>
      <c r="G532" s="228"/>
      <c r="H532" s="229" t="s">
        <v>19</v>
      </c>
      <c r="I532" s="231"/>
      <c r="J532" s="228"/>
      <c r="K532" s="228"/>
      <c r="L532" s="232"/>
      <c r="M532" s="233"/>
      <c r="N532" s="234"/>
      <c r="O532" s="234"/>
      <c r="P532" s="234"/>
      <c r="Q532" s="234"/>
      <c r="R532" s="234"/>
      <c r="S532" s="234"/>
      <c r="T532" s="235"/>
      <c r="AT532" s="236" t="s">
        <v>546</v>
      </c>
      <c r="AU532" s="236" t="s">
        <v>85</v>
      </c>
      <c r="AV532" s="15" t="s">
        <v>79</v>
      </c>
      <c r="AW532" s="15" t="s">
        <v>33</v>
      </c>
      <c r="AX532" s="15" t="s">
        <v>72</v>
      </c>
      <c r="AY532" s="236" t="s">
        <v>525</v>
      </c>
    </row>
    <row r="533" spans="1:65" s="13" customFormat="1" ht="11.25">
      <c r="B533" s="204"/>
      <c r="C533" s="205"/>
      <c r="D533" s="206" t="s">
        <v>546</v>
      </c>
      <c r="E533" s="207" t="s">
        <v>19</v>
      </c>
      <c r="F533" s="208" t="s">
        <v>8000</v>
      </c>
      <c r="G533" s="205"/>
      <c r="H533" s="209">
        <v>7.8</v>
      </c>
      <c r="I533" s="210"/>
      <c r="J533" s="205"/>
      <c r="K533" s="205"/>
      <c r="L533" s="211"/>
      <c r="M533" s="212"/>
      <c r="N533" s="213"/>
      <c r="O533" s="213"/>
      <c r="P533" s="213"/>
      <c r="Q533" s="213"/>
      <c r="R533" s="213"/>
      <c r="S533" s="213"/>
      <c r="T533" s="214"/>
      <c r="AT533" s="215" t="s">
        <v>546</v>
      </c>
      <c r="AU533" s="215" t="s">
        <v>85</v>
      </c>
      <c r="AV533" s="13" t="s">
        <v>85</v>
      </c>
      <c r="AW533" s="13" t="s">
        <v>33</v>
      </c>
      <c r="AX533" s="13" t="s">
        <v>72</v>
      </c>
      <c r="AY533" s="215" t="s">
        <v>525</v>
      </c>
    </row>
    <row r="534" spans="1:65" s="15" customFormat="1" ht="11.25">
      <c r="B534" s="227"/>
      <c r="C534" s="228"/>
      <c r="D534" s="206" t="s">
        <v>546</v>
      </c>
      <c r="E534" s="229" t="s">
        <v>19</v>
      </c>
      <c r="F534" s="230" t="s">
        <v>8001</v>
      </c>
      <c r="G534" s="228"/>
      <c r="H534" s="229" t="s">
        <v>19</v>
      </c>
      <c r="I534" s="231"/>
      <c r="J534" s="228"/>
      <c r="K534" s="228"/>
      <c r="L534" s="232"/>
      <c r="M534" s="233"/>
      <c r="N534" s="234"/>
      <c r="O534" s="234"/>
      <c r="P534" s="234"/>
      <c r="Q534" s="234"/>
      <c r="R534" s="234"/>
      <c r="S534" s="234"/>
      <c r="T534" s="235"/>
      <c r="AT534" s="236" t="s">
        <v>546</v>
      </c>
      <c r="AU534" s="236" t="s">
        <v>85</v>
      </c>
      <c r="AV534" s="15" t="s">
        <v>79</v>
      </c>
      <c r="AW534" s="15" t="s">
        <v>33</v>
      </c>
      <c r="AX534" s="15" t="s">
        <v>72</v>
      </c>
      <c r="AY534" s="236" t="s">
        <v>525</v>
      </c>
    </row>
    <row r="535" spans="1:65" s="13" customFormat="1" ht="11.25">
      <c r="B535" s="204"/>
      <c r="C535" s="205"/>
      <c r="D535" s="206" t="s">
        <v>546</v>
      </c>
      <c r="E535" s="207" t="s">
        <v>19</v>
      </c>
      <c r="F535" s="208" t="s">
        <v>7985</v>
      </c>
      <c r="G535" s="205"/>
      <c r="H535" s="209">
        <v>33.6</v>
      </c>
      <c r="I535" s="210"/>
      <c r="J535" s="205"/>
      <c r="K535" s="205"/>
      <c r="L535" s="211"/>
      <c r="M535" s="212"/>
      <c r="N535" s="213"/>
      <c r="O535" s="213"/>
      <c r="P535" s="213"/>
      <c r="Q535" s="213"/>
      <c r="R535" s="213"/>
      <c r="S535" s="213"/>
      <c r="T535" s="214"/>
      <c r="AT535" s="215" t="s">
        <v>546</v>
      </c>
      <c r="AU535" s="215" t="s">
        <v>85</v>
      </c>
      <c r="AV535" s="13" t="s">
        <v>85</v>
      </c>
      <c r="AW535" s="13" t="s">
        <v>33</v>
      </c>
      <c r="AX535" s="13" t="s">
        <v>72</v>
      </c>
      <c r="AY535" s="215" t="s">
        <v>525</v>
      </c>
    </row>
    <row r="536" spans="1:65" s="16" customFormat="1" ht="11.25">
      <c r="B536" s="237"/>
      <c r="C536" s="238"/>
      <c r="D536" s="206" t="s">
        <v>546</v>
      </c>
      <c r="E536" s="239" t="s">
        <v>7494</v>
      </c>
      <c r="F536" s="240" t="s">
        <v>590</v>
      </c>
      <c r="G536" s="238"/>
      <c r="H536" s="241">
        <v>41.4</v>
      </c>
      <c r="I536" s="242"/>
      <c r="J536" s="238"/>
      <c r="K536" s="238"/>
      <c r="L536" s="243"/>
      <c r="M536" s="244"/>
      <c r="N536" s="245"/>
      <c r="O536" s="245"/>
      <c r="P536" s="245"/>
      <c r="Q536" s="245"/>
      <c r="R536" s="245"/>
      <c r="S536" s="245"/>
      <c r="T536" s="246"/>
      <c r="AT536" s="247" t="s">
        <v>546</v>
      </c>
      <c r="AU536" s="247" t="s">
        <v>85</v>
      </c>
      <c r="AV536" s="16" t="s">
        <v>573</v>
      </c>
      <c r="AW536" s="16" t="s">
        <v>33</v>
      </c>
      <c r="AX536" s="16" t="s">
        <v>72</v>
      </c>
      <c r="AY536" s="247" t="s">
        <v>525</v>
      </c>
    </row>
    <row r="537" spans="1:65" s="14" customFormat="1" ht="11.25">
      <c r="B537" s="216"/>
      <c r="C537" s="217"/>
      <c r="D537" s="206" t="s">
        <v>546</v>
      </c>
      <c r="E537" s="218" t="s">
        <v>19</v>
      </c>
      <c r="F537" s="219" t="s">
        <v>552</v>
      </c>
      <c r="G537" s="217"/>
      <c r="H537" s="220">
        <v>41.4</v>
      </c>
      <c r="I537" s="221"/>
      <c r="J537" s="217"/>
      <c r="K537" s="217"/>
      <c r="L537" s="222"/>
      <c r="M537" s="223"/>
      <c r="N537" s="224"/>
      <c r="O537" s="224"/>
      <c r="P537" s="224"/>
      <c r="Q537" s="224"/>
      <c r="R537" s="224"/>
      <c r="S537" s="224"/>
      <c r="T537" s="225"/>
      <c r="AT537" s="226" t="s">
        <v>546</v>
      </c>
      <c r="AU537" s="226" t="s">
        <v>85</v>
      </c>
      <c r="AV537" s="14" t="s">
        <v>537</v>
      </c>
      <c r="AW537" s="14" t="s">
        <v>33</v>
      </c>
      <c r="AX537" s="14" t="s">
        <v>79</v>
      </c>
      <c r="AY537" s="226" t="s">
        <v>525</v>
      </c>
    </row>
    <row r="538" spans="1:65" s="2" customFormat="1" ht="16.5" customHeight="1">
      <c r="A538" s="38"/>
      <c r="B538" s="39"/>
      <c r="C538" s="248" t="s">
        <v>1423</v>
      </c>
      <c r="D538" s="248" t="s">
        <v>369</v>
      </c>
      <c r="E538" s="249" t="s">
        <v>8002</v>
      </c>
      <c r="F538" s="250" t="s">
        <v>8003</v>
      </c>
      <c r="G538" s="251" t="s">
        <v>128</v>
      </c>
      <c r="H538" s="252">
        <v>45.54</v>
      </c>
      <c r="I538" s="253"/>
      <c r="J538" s="254">
        <f>ROUND(I538*H538,2)</f>
        <v>0</v>
      </c>
      <c r="K538" s="250" t="s">
        <v>536</v>
      </c>
      <c r="L538" s="255"/>
      <c r="M538" s="256" t="s">
        <v>19</v>
      </c>
      <c r="N538" s="257" t="s">
        <v>43</v>
      </c>
      <c r="O538" s="68"/>
      <c r="P538" s="195">
        <f>O538*H538</f>
        <v>0</v>
      </c>
      <c r="Q538" s="195">
        <v>1E-4</v>
      </c>
      <c r="R538" s="195">
        <f>Q538*H538</f>
        <v>4.5539999999999999E-3</v>
      </c>
      <c r="S538" s="195">
        <v>0</v>
      </c>
      <c r="T538" s="196">
        <f>S538*H538</f>
        <v>0</v>
      </c>
      <c r="U538" s="38"/>
      <c r="V538" s="38"/>
      <c r="W538" s="38"/>
      <c r="X538" s="38"/>
      <c r="Y538" s="38"/>
      <c r="Z538" s="38"/>
      <c r="AA538" s="38"/>
      <c r="AB538" s="38"/>
      <c r="AC538" s="38"/>
      <c r="AD538" s="38"/>
      <c r="AE538" s="38"/>
      <c r="AR538" s="197" t="s">
        <v>839</v>
      </c>
      <c r="AT538" s="197" t="s">
        <v>369</v>
      </c>
      <c r="AU538" s="197" t="s">
        <v>85</v>
      </c>
      <c r="AY538" s="21" t="s">
        <v>525</v>
      </c>
      <c r="BE538" s="198">
        <f>IF(N538="základní",J538,0)</f>
        <v>0</v>
      </c>
      <c r="BF538" s="198">
        <f>IF(N538="snížená",J538,0)</f>
        <v>0</v>
      </c>
      <c r="BG538" s="198">
        <f>IF(N538="zákl. přenesená",J538,0)</f>
        <v>0</v>
      </c>
      <c r="BH538" s="198">
        <f>IF(N538="sníž. přenesená",J538,0)</f>
        <v>0</v>
      </c>
      <c r="BI538" s="198">
        <f>IF(N538="nulová",J538,0)</f>
        <v>0</v>
      </c>
      <c r="BJ538" s="21" t="s">
        <v>79</v>
      </c>
      <c r="BK538" s="198">
        <f>ROUND(I538*H538,2)</f>
        <v>0</v>
      </c>
      <c r="BL538" s="21" t="s">
        <v>642</v>
      </c>
      <c r="BM538" s="197" t="s">
        <v>8004</v>
      </c>
    </row>
    <row r="539" spans="1:65" s="13" customFormat="1" ht="11.25">
      <c r="B539" s="204"/>
      <c r="C539" s="205"/>
      <c r="D539" s="206" t="s">
        <v>546</v>
      </c>
      <c r="E539" s="207" t="s">
        <v>19</v>
      </c>
      <c r="F539" s="208" t="s">
        <v>7494</v>
      </c>
      <c r="G539" s="205"/>
      <c r="H539" s="209">
        <v>41.4</v>
      </c>
      <c r="I539" s="210"/>
      <c r="J539" s="205"/>
      <c r="K539" s="205"/>
      <c r="L539" s="211"/>
      <c r="M539" s="212"/>
      <c r="N539" s="213"/>
      <c r="O539" s="213"/>
      <c r="P539" s="213"/>
      <c r="Q539" s="213"/>
      <c r="R539" s="213"/>
      <c r="S539" s="213"/>
      <c r="T539" s="214"/>
      <c r="AT539" s="215" t="s">
        <v>546</v>
      </c>
      <c r="AU539" s="215" t="s">
        <v>85</v>
      </c>
      <c r="AV539" s="13" t="s">
        <v>85</v>
      </c>
      <c r="AW539" s="13" t="s">
        <v>33</v>
      </c>
      <c r="AX539" s="13" t="s">
        <v>79</v>
      </c>
      <c r="AY539" s="215" t="s">
        <v>525</v>
      </c>
    </row>
    <row r="540" spans="1:65" s="13" customFormat="1" ht="11.25">
      <c r="B540" s="204"/>
      <c r="C540" s="205"/>
      <c r="D540" s="206" t="s">
        <v>546</v>
      </c>
      <c r="E540" s="205"/>
      <c r="F540" s="208" t="s">
        <v>8005</v>
      </c>
      <c r="G540" s="205"/>
      <c r="H540" s="209">
        <v>45.54</v>
      </c>
      <c r="I540" s="210"/>
      <c r="J540" s="205"/>
      <c r="K540" s="205"/>
      <c r="L540" s="211"/>
      <c r="M540" s="212"/>
      <c r="N540" s="213"/>
      <c r="O540" s="213"/>
      <c r="P540" s="213"/>
      <c r="Q540" s="213"/>
      <c r="R540" s="213"/>
      <c r="S540" s="213"/>
      <c r="T540" s="214"/>
      <c r="AT540" s="215" t="s">
        <v>546</v>
      </c>
      <c r="AU540" s="215" t="s">
        <v>85</v>
      </c>
      <c r="AV540" s="13" t="s">
        <v>85</v>
      </c>
      <c r="AW540" s="13" t="s">
        <v>4</v>
      </c>
      <c r="AX540" s="13" t="s">
        <v>79</v>
      </c>
      <c r="AY540" s="215" t="s">
        <v>525</v>
      </c>
    </row>
    <row r="541" spans="1:65" s="12" customFormat="1" ht="22.9" customHeight="1">
      <c r="B541" s="170"/>
      <c r="C541" s="171"/>
      <c r="D541" s="172" t="s">
        <v>71</v>
      </c>
      <c r="E541" s="184" t="s">
        <v>646</v>
      </c>
      <c r="F541" s="184" t="s">
        <v>1784</v>
      </c>
      <c r="G541" s="171"/>
      <c r="H541" s="171"/>
      <c r="I541" s="174"/>
      <c r="J541" s="185">
        <f>BK541</f>
        <v>0</v>
      </c>
      <c r="K541" s="171"/>
      <c r="L541" s="176"/>
      <c r="M541" s="177"/>
      <c r="N541" s="178"/>
      <c r="O541" s="178"/>
      <c r="P541" s="179">
        <f>SUM(P542:P646)</f>
        <v>0</v>
      </c>
      <c r="Q541" s="178"/>
      <c r="R541" s="179">
        <f>SUM(R542:R646)</f>
        <v>169.70696149999998</v>
      </c>
      <c r="S541" s="178"/>
      <c r="T541" s="180">
        <f>SUM(T542:T646)</f>
        <v>0</v>
      </c>
      <c r="AR541" s="181" t="s">
        <v>79</v>
      </c>
      <c r="AT541" s="182" t="s">
        <v>71</v>
      </c>
      <c r="AU541" s="182" t="s">
        <v>79</v>
      </c>
      <c r="AY541" s="181" t="s">
        <v>525</v>
      </c>
      <c r="BK541" s="183">
        <f>SUM(BK542:BK646)</f>
        <v>0</v>
      </c>
    </row>
    <row r="542" spans="1:65" s="2" customFormat="1" ht="33" customHeight="1">
      <c r="A542" s="38"/>
      <c r="B542" s="39"/>
      <c r="C542" s="186" t="s">
        <v>1430</v>
      </c>
      <c r="D542" s="186" t="s">
        <v>533</v>
      </c>
      <c r="E542" s="187" t="s">
        <v>8006</v>
      </c>
      <c r="F542" s="188" t="s">
        <v>8007</v>
      </c>
      <c r="G542" s="189" t="s">
        <v>132</v>
      </c>
      <c r="H542" s="190">
        <v>102.54900000000001</v>
      </c>
      <c r="I542" s="191"/>
      <c r="J542" s="192">
        <f>ROUND(I542*H542,2)</f>
        <v>0</v>
      </c>
      <c r="K542" s="188" t="s">
        <v>536</v>
      </c>
      <c r="L542" s="43"/>
      <c r="M542" s="193" t="s">
        <v>19</v>
      </c>
      <c r="N542" s="194" t="s">
        <v>43</v>
      </c>
      <c r="O542" s="68"/>
      <c r="P542" s="195">
        <f>O542*H542</f>
        <v>0</v>
      </c>
      <c r="Q542" s="195">
        <v>0</v>
      </c>
      <c r="R542" s="195">
        <f>Q542*H542</f>
        <v>0</v>
      </c>
      <c r="S542" s="195">
        <v>0</v>
      </c>
      <c r="T542" s="196">
        <f>S542*H542</f>
        <v>0</v>
      </c>
      <c r="U542" s="38"/>
      <c r="V542" s="38"/>
      <c r="W542" s="38"/>
      <c r="X542" s="38"/>
      <c r="Y542" s="38"/>
      <c r="Z542" s="38"/>
      <c r="AA542" s="38"/>
      <c r="AB542" s="38"/>
      <c r="AC542" s="38"/>
      <c r="AD542" s="38"/>
      <c r="AE542" s="38"/>
      <c r="AR542" s="197" t="s">
        <v>537</v>
      </c>
      <c r="AT542" s="197" t="s">
        <v>533</v>
      </c>
      <c r="AU542" s="197" t="s">
        <v>85</v>
      </c>
      <c r="AY542" s="21" t="s">
        <v>525</v>
      </c>
      <c r="BE542" s="198">
        <f>IF(N542="základní",J542,0)</f>
        <v>0</v>
      </c>
      <c r="BF542" s="198">
        <f>IF(N542="snížená",J542,0)</f>
        <v>0</v>
      </c>
      <c r="BG542" s="198">
        <f>IF(N542="zákl. přenesená",J542,0)</f>
        <v>0</v>
      </c>
      <c r="BH542" s="198">
        <f>IF(N542="sníž. přenesená",J542,0)</f>
        <v>0</v>
      </c>
      <c r="BI542" s="198">
        <f>IF(N542="nulová",J542,0)</f>
        <v>0</v>
      </c>
      <c r="BJ542" s="21" t="s">
        <v>79</v>
      </c>
      <c r="BK542" s="198">
        <f>ROUND(I542*H542,2)</f>
        <v>0</v>
      </c>
      <c r="BL542" s="21" t="s">
        <v>537</v>
      </c>
      <c r="BM542" s="197" t="s">
        <v>8008</v>
      </c>
    </row>
    <row r="543" spans="1:65" s="2" customFormat="1" ht="11.25">
      <c r="A543" s="38"/>
      <c r="B543" s="39"/>
      <c r="C543" s="40"/>
      <c r="D543" s="199" t="s">
        <v>542</v>
      </c>
      <c r="E543" s="40"/>
      <c r="F543" s="200" t="s">
        <v>8009</v>
      </c>
      <c r="G543" s="40"/>
      <c r="H543" s="40"/>
      <c r="I543" s="201"/>
      <c r="J543" s="40"/>
      <c r="K543" s="40"/>
      <c r="L543" s="43"/>
      <c r="M543" s="202"/>
      <c r="N543" s="203"/>
      <c r="O543" s="68"/>
      <c r="P543" s="68"/>
      <c r="Q543" s="68"/>
      <c r="R543" s="68"/>
      <c r="S543" s="68"/>
      <c r="T543" s="69"/>
      <c r="U543" s="38"/>
      <c r="V543" s="38"/>
      <c r="W543" s="38"/>
      <c r="X543" s="38"/>
      <c r="Y543" s="38"/>
      <c r="Z543" s="38"/>
      <c r="AA543" s="38"/>
      <c r="AB543" s="38"/>
      <c r="AC543" s="38"/>
      <c r="AD543" s="38"/>
      <c r="AE543" s="38"/>
      <c r="AT543" s="21" t="s">
        <v>542</v>
      </c>
      <c r="AU543" s="21" t="s">
        <v>85</v>
      </c>
    </row>
    <row r="544" spans="1:65" s="13" customFormat="1" ht="11.25">
      <c r="B544" s="204"/>
      <c r="C544" s="205"/>
      <c r="D544" s="206" t="s">
        <v>546</v>
      </c>
      <c r="E544" s="207" t="s">
        <v>19</v>
      </c>
      <c r="F544" s="208" t="s">
        <v>8010</v>
      </c>
      <c r="G544" s="205"/>
      <c r="H544" s="209">
        <v>102.54900000000001</v>
      </c>
      <c r="I544" s="210"/>
      <c r="J544" s="205"/>
      <c r="K544" s="205"/>
      <c r="L544" s="211"/>
      <c r="M544" s="212"/>
      <c r="N544" s="213"/>
      <c r="O544" s="213"/>
      <c r="P544" s="213"/>
      <c r="Q544" s="213"/>
      <c r="R544" s="213"/>
      <c r="S544" s="213"/>
      <c r="T544" s="214"/>
      <c r="AT544" s="215" t="s">
        <v>546</v>
      </c>
      <c r="AU544" s="215" t="s">
        <v>85</v>
      </c>
      <c r="AV544" s="13" t="s">
        <v>85</v>
      </c>
      <c r="AW544" s="13" t="s">
        <v>33</v>
      </c>
      <c r="AX544" s="13" t="s">
        <v>79</v>
      </c>
      <c r="AY544" s="215" t="s">
        <v>525</v>
      </c>
    </row>
    <row r="545" spans="1:65" s="2" customFormat="1" ht="33" customHeight="1">
      <c r="A545" s="38"/>
      <c r="B545" s="39"/>
      <c r="C545" s="186" t="s">
        <v>1440</v>
      </c>
      <c r="D545" s="186" t="s">
        <v>533</v>
      </c>
      <c r="E545" s="187" t="s">
        <v>8011</v>
      </c>
      <c r="F545" s="188" t="s">
        <v>8012</v>
      </c>
      <c r="G545" s="189" t="s">
        <v>132</v>
      </c>
      <c r="H545" s="190">
        <v>61.594000000000001</v>
      </c>
      <c r="I545" s="191"/>
      <c r="J545" s="192">
        <f>ROUND(I545*H545,2)</f>
        <v>0</v>
      </c>
      <c r="K545" s="188" t="s">
        <v>536</v>
      </c>
      <c r="L545" s="43"/>
      <c r="M545" s="193" t="s">
        <v>19</v>
      </c>
      <c r="N545" s="194" t="s">
        <v>43</v>
      </c>
      <c r="O545" s="68"/>
      <c r="P545" s="195">
        <f>O545*H545</f>
        <v>0</v>
      </c>
      <c r="Q545" s="195">
        <v>0</v>
      </c>
      <c r="R545" s="195">
        <f>Q545*H545</f>
        <v>0</v>
      </c>
      <c r="S545" s="195">
        <v>0</v>
      </c>
      <c r="T545" s="196">
        <f>S545*H545</f>
        <v>0</v>
      </c>
      <c r="U545" s="38"/>
      <c r="V545" s="38"/>
      <c r="W545" s="38"/>
      <c r="X545" s="38"/>
      <c r="Y545" s="38"/>
      <c r="Z545" s="38"/>
      <c r="AA545" s="38"/>
      <c r="AB545" s="38"/>
      <c r="AC545" s="38"/>
      <c r="AD545" s="38"/>
      <c r="AE545" s="38"/>
      <c r="AR545" s="197" t="s">
        <v>537</v>
      </c>
      <c r="AT545" s="197" t="s">
        <v>533</v>
      </c>
      <c r="AU545" s="197" t="s">
        <v>85</v>
      </c>
      <c r="AY545" s="21" t="s">
        <v>525</v>
      </c>
      <c r="BE545" s="198">
        <f>IF(N545="základní",J545,0)</f>
        <v>0</v>
      </c>
      <c r="BF545" s="198">
        <f>IF(N545="snížená",J545,0)</f>
        <v>0</v>
      </c>
      <c r="BG545" s="198">
        <f>IF(N545="zákl. přenesená",J545,0)</f>
        <v>0</v>
      </c>
      <c r="BH545" s="198">
        <f>IF(N545="sníž. přenesená",J545,0)</f>
        <v>0</v>
      </c>
      <c r="BI545" s="198">
        <f>IF(N545="nulová",J545,0)</f>
        <v>0</v>
      </c>
      <c r="BJ545" s="21" t="s">
        <v>79</v>
      </c>
      <c r="BK545" s="198">
        <f>ROUND(I545*H545,2)</f>
        <v>0</v>
      </c>
      <c r="BL545" s="21" t="s">
        <v>537</v>
      </c>
      <c r="BM545" s="197" t="s">
        <v>8013</v>
      </c>
    </row>
    <row r="546" spans="1:65" s="2" customFormat="1" ht="11.25">
      <c r="A546" s="38"/>
      <c r="B546" s="39"/>
      <c r="C546" s="40"/>
      <c r="D546" s="199" t="s">
        <v>542</v>
      </c>
      <c r="E546" s="40"/>
      <c r="F546" s="200" t="s">
        <v>8014</v>
      </c>
      <c r="G546" s="40"/>
      <c r="H546" s="40"/>
      <c r="I546" s="201"/>
      <c r="J546" s="40"/>
      <c r="K546" s="40"/>
      <c r="L546" s="43"/>
      <c r="M546" s="202"/>
      <c r="N546" s="203"/>
      <c r="O546" s="68"/>
      <c r="P546" s="68"/>
      <c r="Q546" s="68"/>
      <c r="R546" s="68"/>
      <c r="S546" s="68"/>
      <c r="T546" s="69"/>
      <c r="U546" s="38"/>
      <c r="V546" s="38"/>
      <c r="W546" s="38"/>
      <c r="X546" s="38"/>
      <c r="Y546" s="38"/>
      <c r="Z546" s="38"/>
      <c r="AA546" s="38"/>
      <c r="AB546" s="38"/>
      <c r="AC546" s="38"/>
      <c r="AD546" s="38"/>
      <c r="AE546" s="38"/>
      <c r="AT546" s="21" t="s">
        <v>542</v>
      </c>
      <c r="AU546" s="21" t="s">
        <v>85</v>
      </c>
    </row>
    <row r="547" spans="1:65" s="2" customFormat="1" ht="19.5">
      <c r="A547" s="38"/>
      <c r="B547" s="39"/>
      <c r="C547" s="40"/>
      <c r="D547" s="206" t="s">
        <v>972</v>
      </c>
      <c r="E547" s="40"/>
      <c r="F547" s="258" t="s">
        <v>8015</v>
      </c>
      <c r="G547" s="40"/>
      <c r="H547" s="40"/>
      <c r="I547" s="201"/>
      <c r="J547" s="40"/>
      <c r="K547" s="40"/>
      <c r="L547" s="43"/>
      <c r="M547" s="202"/>
      <c r="N547" s="203"/>
      <c r="O547" s="68"/>
      <c r="P547" s="68"/>
      <c r="Q547" s="68"/>
      <c r="R547" s="68"/>
      <c r="S547" s="68"/>
      <c r="T547" s="69"/>
      <c r="U547" s="38"/>
      <c r="V547" s="38"/>
      <c r="W547" s="38"/>
      <c r="X547" s="38"/>
      <c r="Y547" s="38"/>
      <c r="Z547" s="38"/>
      <c r="AA547" s="38"/>
      <c r="AB547" s="38"/>
      <c r="AC547" s="38"/>
      <c r="AD547" s="38"/>
      <c r="AE547" s="38"/>
      <c r="AT547" s="21" t="s">
        <v>972</v>
      </c>
      <c r="AU547" s="21" t="s">
        <v>85</v>
      </c>
    </row>
    <row r="548" spans="1:65" s="13" customFormat="1" ht="11.25">
      <c r="B548" s="204"/>
      <c r="C548" s="205"/>
      <c r="D548" s="206" t="s">
        <v>546</v>
      </c>
      <c r="E548" s="207" t="s">
        <v>19</v>
      </c>
      <c r="F548" s="208" t="s">
        <v>7472</v>
      </c>
      <c r="G548" s="205"/>
      <c r="H548" s="209">
        <v>61.594000000000001</v>
      </c>
      <c r="I548" s="210"/>
      <c r="J548" s="205"/>
      <c r="K548" s="205"/>
      <c r="L548" s="211"/>
      <c r="M548" s="212"/>
      <c r="N548" s="213"/>
      <c r="O548" s="213"/>
      <c r="P548" s="213"/>
      <c r="Q548" s="213"/>
      <c r="R548" s="213"/>
      <c r="S548" s="213"/>
      <c r="T548" s="214"/>
      <c r="AT548" s="215" t="s">
        <v>546</v>
      </c>
      <c r="AU548" s="215" t="s">
        <v>85</v>
      </c>
      <c r="AV548" s="13" t="s">
        <v>85</v>
      </c>
      <c r="AW548" s="13" t="s">
        <v>33</v>
      </c>
      <c r="AX548" s="13" t="s">
        <v>79</v>
      </c>
      <c r="AY548" s="215" t="s">
        <v>525</v>
      </c>
    </row>
    <row r="549" spans="1:65" s="2" customFormat="1" ht="33" customHeight="1">
      <c r="A549" s="38"/>
      <c r="B549" s="39"/>
      <c r="C549" s="186" t="s">
        <v>1448</v>
      </c>
      <c r="D549" s="186" t="s">
        <v>533</v>
      </c>
      <c r="E549" s="187" t="s">
        <v>8016</v>
      </c>
      <c r="F549" s="188" t="s">
        <v>8017</v>
      </c>
      <c r="G549" s="189" t="s">
        <v>132</v>
      </c>
      <c r="H549" s="190">
        <v>206.23599999999999</v>
      </c>
      <c r="I549" s="191"/>
      <c r="J549" s="192">
        <f>ROUND(I549*H549,2)</f>
        <v>0</v>
      </c>
      <c r="K549" s="188" t="s">
        <v>536</v>
      </c>
      <c r="L549" s="43"/>
      <c r="M549" s="193" t="s">
        <v>19</v>
      </c>
      <c r="N549" s="194" t="s">
        <v>43</v>
      </c>
      <c r="O549" s="68"/>
      <c r="P549" s="195">
        <f>O549*H549</f>
        <v>0</v>
      </c>
      <c r="Q549" s="195">
        <v>0</v>
      </c>
      <c r="R549" s="195">
        <f>Q549*H549</f>
        <v>0</v>
      </c>
      <c r="S549" s="195">
        <v>0</v>
      </c>
      <c r="T549" s="196">
        <f>S549*H549</f>
        <v>0</v>
      </c>
      <c r="U549" s="38"/>
      <c r="V549" s="38"/>
      <c r="W549" s="38"/>
      <c r="X549" s="38"/>
      <c r="Y549" s="38"/>
      <c r="Z549" s="38"/>
      <c r="AA549" s="38"/>
      <c r="AB549" s="38"/>
      <c r="AC549" s="38"/>
      <c r="AD549" s="38"/>
      <c r="AE549" s="38"/>
      <c r="AR549" s="197" t="s">
        <v>537</v>
      </c>
      <c r="AT549" s="197" t="s">
        <v>533</v>
      </c>
      <c r="AU549" s="197" t="s">
        <v>85</v>
      </c>
      <c r="AY549" s="21" t="s">
        <v>525</v>
      </c>
      <c r="BE549" s="198">
        <f>IF(N549="základní",J549,0)</f>
        <v>0</v>
      </c>
      <c r="BF549" s="198">
        <f>IF(N549="snížená",J549,0)</f>
        <v>0</v>
      </c>
      <c r="BG549" s="198">
        <f>IF(N549="zákl. přenesená",J549,0)</f>
        <v>0</v>
      </c>
      <c r="BH549" s="198">
        <f>IF(N549="sníž. přenesená",J549,0)</f>
        <v>0</v>
      </c>
      <c r="BI549" s="198">
        <f>IF(N549="nulová",J549,0)</f>
        <v>0</v>
      </c>
      <c r="BJ549" s="21" t="s">
        <v>79</v>
      </c>
      <c r="BK549" s="198">
        <f>ROUND(I549*H549,2)</f>
        <v>0</v>
      </c>
      <c r="BL549" s="21" t="s">
        <v>537</v>
      </c>
      <c r="BM549" s="197" t="s">
        <v>8018</v>
      </c>
    </row>
    <row r="550" spans="1:65" s="2" customFormat="1" ht="11.25">
      <c r="A550" s="38"/>
      <c r="B550" s="39"/>
      <c r="C550" s="40"/>
      <c r="D550" s="199" t="s">
        <v>542</v>
      </c>
      <c r="E550" s="40"/>
      <c r="F550" s="200" t="s">
        <v>8019</v>
      </c>
      <c r="G550" s="40"/>
      <c r="H550" s="40"/>
      <c r="I550" s="201"/>
      <c r="J550" s="40"/>
      <c r="K550" s="40"/>
      <c r="L550" s="43"/>
      <c r="M550" s="202"/>
      <c r="N550" s="203"/>
      <c r="O550" s="68"/>
      <c r="P550" s="68"/>
      <c r="Q550" s="68"/>
      <c r="R550" s="68"/>
      <c r="S550" s="68"/>
      <c r="T550" s="69"/>
      <c r="U550" s="38"/>
      <c r="V550" s="38"/>
      <c r="W550" s="38"/>
      <c r="X550" s="38"/>
      <c r="Y550" s="38"/>
      <c r="Z550" s="38"/>
      <c r="AA550" s="38"/>
      <c r="AB550" s="38"/>
      <c r="AC550" s="38"/>
      <c r="AD550" s="38"/>
      <c r="AE550" s="38"/>
      <c r="AT550" s="21" t="s">
        <v>542</v>
      </c>
      <c r="AU550" s="21" t="s">
        <v>85</v>
      </c>
    </row>
    <row r="551" spans="1:65" s="13" customFormat="1" ht="11.25">
      <c r="B551" s="204"/>
      <c r="C551" s="205"/>
      <c r="D551" s="206" t="s">
        <v>546</v>
      </c>
      <c r="E551" s="207" t="s">
        <v>19</v>
      </c>
      <c r="F551" s="208" t="s">
        <v>7456</v>
      </c>
      <c r="G551" s="205"/>
      <c r="H551" s="209">
        <v>206.23599999999999</v>
      </c>
      <c r="I551" s="210"/>
      <c r="J551" s="205"/>
      <c r="K551" s="205"/>
      <c r="L551" s="211"/>
      <c r="M551" s="212"/>
      <c r="N551" s="213"/>
      <c r="O551" s="213"/>
      <c r="P551" s="213"/>
      <c r="Q551" s="213"/>
      <c r="R551" s="213"/>
      <c r="S551" s="213"/>
      <c r="T551" s="214"/>
      <c r="AT551" s="215" t="s">
        <v>546</v>
      </c>
      <c r="AU551" s="215" t="s">
        <v>85</v>
      </c>
      <c r="AV551" s="13" t="s">
        <v>85</v>
      </c>
      <c r="AW551" s="13" t="s">
        <v>33</v>
      </c>
      <c r="AX551" s="13" t="s">
        <v>79</v>
      </c>
      <c r="AY551" s="215" t="s">
        <v>525</v>
      </c>
    </row>
    <row r="552" spans="1:65" s="2" customFormat="1" ht="33" customHeight="1">
      <c r="A552" s="38"/>
      <c r="B552" s="39"/>
      <c r="C552" s="186" t="s">
        <v>1475</v>
      </c>
      <c r="D552" s="186" t="s">
        <v>533</v>
      </c>
      <c r="E552" s="187" t="s">
        <v>8020</v>
      </c>
      <c r="F552" s="188" t="s">
        <v>8021</v>
      </c>
      <c r="G552" s="189" t="s">
        <v>132</v>
      </c>
      <c r="H552" s="190">
        <v>277.63799999999998</v>
      </c>
      <c r="I552" s="191"/>
      <c r="J552" s="192">
        <f>ROUND(I552*H552,2)</f>
        <v>0</v>
      </c>
      <c r="K552" s="188" t="s">
        <v>536</v>
      </c>
      <c r="L552" s="43"/>
      <c r="M552" s="193" t="s">
        <v>19</v>
      </c>
      <c r="N552" s="194" t="s">
        <v>43</v>
      </c>
      <c r="O552" s="68"/>
      <c r="P552" s="195">
        <f>O552*H552</f>
        <v>0</v>
      </c>
      <c r="Q552" s="195">
        <v>0</v>
      </c>
      <c r="R552" s="195">
        <f>Q552*H552</f>
        <v>0</v>
      </c>
      <c r="S552" s="195">
        <v>0</v>
      </c>
      <c r="T552" s="196">
        <f>S552*H552</f>
        <v>0</v>
      </c>
      <c r="U552" s="38"/>
      <c r="V552" s="38"/>
      <c r="W552" s="38"/>
      <c r="X552" s="38"/>
      <c r="Y552" s="38"/>
      <c r="Z552" s="38"/>
      <c r="AA552" s="38"/>
      <c r="AB552" s="38"/>
      <c r="AC552" s="38"/>
      <c r="AD552" s="38"/>
      <c r="AE552" s="38"/>
      <c r="AR552" s="197" t="s">
        <v>537</v>
      </c>
      <c r="AT552" s="197" t="s">
        <v>533</v>
      </c>
      <c r="AU552" s="197" t="s">
        <v>85</v>
      </c>
      <c r="AY552" s="21" t="s">
        <v>525</v>
      </c>
      <c r="BE552" s="198">
        <f>IF(N552="základní",J552,0)</f>
        <v>0</v>
      </c>
      <c r="BF552" s="198">
        <f>IF(N552="snížená",J552,0)</f>
        <v>0</v>
      </c>
      <c r="BG552" s="198">
        <f>IF(N552="zákl. přenesená",J552,0)</f>
        <v>0</v>
      </c>
      <c r="BH552" s="198">
        <f>IF(N552="sníž. přenesená",J552,0)</f>
        <v>0</v>
      </c>
      <c r="BI552" s="198">
        <f>IF(N552="nulová",J552,0)</f>
        <v>0</v>
      </c>
      <c r="BJ552" s="21" t="s">
        <v>79</v>
      </c>
      <c r="BK552" s="198">
        <f>ROUND(I552*H552,2)</f>
        <v>0</v>
      </c>
      <c r="BL552" s="21" t="s">
        <v>537</v>
      </c>
      <c r="BM552" s="197" t="s">
        <v>8022</v>
      </c>
    </row>
    <row r="553" spans="1:65" s="2" customFormat="1" ht="11.25">
      <c r="A553" s="38"/>
      <c r="B553" s="39"/>
      <c r="C553" s="40"/>
      <c r="D553" s="199" t="s">
        <v>542</v>
      </c>
      <c r="E553" s="40"/>
      <c r="F553" s="200" t="s">
        <v>8023</v>
      </c>
      <c r="G553" s="40"/>
      <c r="H553" s="40"/>
      <c r="I553" s="201"/>
      <c r="J553" s="40"/>
      <c r="K553" s="40"/>
      <c r="L553" s="43"/>
      <c r="M553" s="202"/>
      <c r="N553" s="203"/>
      <c r="O553" s="68"/>
      <c r="P553" s="68"/>
      <c r="Q553" s="68"/>
      <c r="R553" s="68"/>
      <c r="S553" s="68"/>
      <c r="T553" s="69"/>
      <c r="U553" s="38"/>
      <c r="V553" s="38"/>
      <c r="W553" s="38"/>
      <c r="X553" s="38"/>
      <c r="Y553" s="38"/>
      <c r="Z553" s="38"/>
      <c r="AA553" s="38"/>
      <c r="AB553" s="38"/>
      <c r="AC553" s="38"/>
      <c r="AD553" s="38"/>
      <c r="AE553" s="38"/>
      <c r="AT553" s="21" t="s">
        <v>542</v>
      </c>
      <c r="AU553" s="21" t="s">
        <v>85</v>
      </c>
    </row>
    <row r="554" spans="1:65" s="2" customFormat="1" ht="19.5">
      <c r="A554" s="38"/>
      <c r="B554" s="39"/>
      <c r="C554" s="40"/>
      <c r="D554" s="206" t="s">
        <v>972</v>
      </c>
      <c r="E554" s="40"/>
      <c r="F554" s="258" t="s">
        <v>8015</v>
      </c>
      <c r="G554" s="40"/>
      <c r="H554" s="40"/>
      <c r="I554" s="201"/>
      <c r="J554" s="40"/>
      <c r="K554" s="40"/>
      <c r="L554" s="43"/>
      <c r="M554" s="202"/>
      <c r="N554" s="203"/>
      <c r="O554" s="68"/>
      <c r="P554" s="68"/>
      <c r="Q554" s="68"/>
      <c r="R554" s="68"/>
      <c r="S554" s="68"/>
      <c r="T554" s="69"/>
      <c r="U554" s="38"/>
      <c r="V554" s="38"/>
      <c r="W554" s="38"/>
      <c r="X554" s="38"/>
      <c r="Y554" s="38"/>
      <c r="Z554" s="38"/>
      <c r="AA554" s="38"/>
      <c r="AB554" s="38"/>
      <c r="AC554" s="38"/>
      <c r="AD554" s="38"/>
      <c r="AE554" s="38"/>
      <c r="AT554" s="21" t="s">
        <v>972</v>
      </c>
      <c r="AU554" s="21" t="s">
        <v>85</v>
      </c>
    </row>
    <row r="555" spans="1:65" s="13" customFormat="1" ht="11.25">
      <c r="B555" s="204"/>
      <c r="C555" s="205"/>
      <c r="D555" s="206" t="s">
        <v>546</v>
      </c>
      <c r="E555" s="207" t="s">
        <v>19</v>
      </c>
      <c r="F555" s="208" t="s">
        <v>8024</v>
      </c>
      <c r="G555" s="205"/>
      <c r="H555" s="209">
        <v>277.63799999999998</v>
      </c>
      <c r="I555" s="210"/>
      <c r="J555" s="205"/>
      <c r="K555" s="205"/>
      <c r="L555" s="211"/>
      <c r="M555" s="212"/>
      <c r="N555" s="213"/>
      <c r="O555" s="213"/>
      <c r="P555" s="213"/>
      <c r="Q555" s="213"/>
      <c r="R555" s="213"/>
      <c r="S555" s="213"/>
      <c r="T555" s="214"/>
      <c r="AT555" s="215" t="s">
        <v>546</v>
      </c>
      <c r="AU555" s="215" t="s">
        <v>85</v>
      </c>
      <c r="AV555" s="13" t="s">
        <v>85</v>
      </c>
      <c r="AW555" s="13" t="s">
        <v>33</v>
      </c>
      <c r="AX555" s="13" t="s">
        <v>79</v>
      </c>
      <c r="AY555" s="215" t="s">
        <v>525</v>
      </c>
    </row>
    <row r="556" spans="1:65" s="2" customFormat="1" ht="33" customHeight="1">
      <c r="A556" s="38"/>
      <c r="B556" s="39"/>
      <c r="C556" s="186" t="s">
        <v>1496</v>
      </c>
      <c r="D556" s="186" t="s">
        <v>533</v>
      </c>
      <c r="E556" s="187" t="s">
        <v>8025</v>
      </c>
      <c r="F556" s="188" t="s">
        <v>8026</v>
      </c>
      <c r="G556" s="189" t="s">
        <v>132</v>
      </c>
      <c r="H556" s="190">
        <v>61.594000000000001</v>
      </c>
      <c r="I556" s="191"/>
      <c r="J556" s="192">
        <f>ROUND(I556*H556,2)</f>
        <v>0</v>
      </c>
      <c r="K556" s="188" t="s">
        <v>536</v>
      </c>
      <c r="L556" s="43"/>
      <c r="M556" s="193" t="s">
        <v>19</v>
      </c>
      <c r="N556" s="194" t="s">
        <v>43</v>
      </c>
      <c r="O556" s="68"/>
      <c r="P556" s="195">
        <f>O556*H556</f>
        <v>0</v>
      </c>
      <c r="Q556" s="195">
        <v>0</v>
      </c>
      <c r="R556" s="195">
        <f>Q556*H556</f>
        <v>0</v>
      </c>
      <c r="S556" s="195">
        <v>0</v>
      </c>
      <c r="T556" s="196">
        <f>S556*H556</f>
        <v>0</v>
      </c>
      <c r="U556" s="38"/>
      <c r="V556" s="38"/>
      <c r="W556" s="38"/>
      <c r="X556" s="38"/>
      <c r="Y556" s="38"/>
      <c r="Z556" s="38"/>
      <c r="AA556" s="38"/>
      <c r="AB556" s="38"/>
      <c r="AC556" s="38"/>
      <c r="AD556" s="38"/>
      <c r="AE556" s="38"/>
      <c r="AR556" s="197" t="s">
        <v>537</v>
      </c>
      <c r="AT556" s="197" t="s">
        <v>533</v>
      </c>
      <c r="AU556" s="197" t="s">
        <v>85</v>
      </c>
      <c r="AY556" s="21" t="s">
        <v>525</v>
      </c>
      <c r="BE556" s="198">
        <f>IF(N556="základní",J556,0)</f>
        <v>0</v>
      </c>
      <c r="BF556" s="198">
        <f>IF(N556="snížená",J556,0)</f>
        <v>0</v>
      </c>
      <c r="BG556" s="198">
        <f>IF(N556="zákl. přenesená",J556,0)</f>
        <v>0</v>
      </c>
      <c r="BH556" s="198">
        <f>IF(N556="sníž. přenesená",J556,0)</f>
        <v>0</v>
      </c>
      <c r="BI556" s="198">
        <f>IF(N556="nulová",J556,0)</f>
        <v>0</v>
      </c>
      <c r="BJ556" s="21" t="s">
        <v>79</v>
      </c>
      <c r="BK556" s="198">
        <f>ROUND(I556*H556,2)</f>
        <v>0</v>
      </c>
      <c r="BL556" s="21" t="s">
        <v>537</v>
      </c>
      <c r="BM556" s="197" t="s">
        <v>8027</v>
      </c>
    </row>
    <row r="557" spans="1:65" s="2" customFormat="1" ht="11.25">
      <c r="A557" s="38"/>
      <c r="B557" s="39"/>
      <c r="C557" s="40"/>
      <c r="D557" s="199" t="s">
        <v>542</v>
      </c>
      <c r="E557" s="40"/>
      <c r="F557" s="200" t="s">
        <v>8028</v>
      </c>
      <c r="G557" s="40"/>
      <c r="H557" s="40"/>
      <c r="I557" s="201"/>
      <c r="J557" s="40"/>
      <c r="K557" s="40"/>
      <c r="L557" s="43"/>
      <c r="M557" s="202"/>
      <c r="N557" s="203"/>
      <c r="O557" s="68"/>
      <c r="P557" s="68"/>
      <c r="Q557" s="68"/>
      <c r="R557" s="68"/>
      <c r="S557" s="68"/>
      <c r="T557" s="69"/>
      <c r="U557" s="38"/>
      <c r="V557" s="38"/>
      <c r="W557" s="38"/>
      <c r="X557" s="38"/>
      <c r="Y557" s="38"/>
      <c r="Z557" s="38"/>
      <c r="AA557" s="38"/>
      <c r="AB557" s="38"/>
      <c r="AC557" s="38"/>
      <c r="AD557" s="38"/>
      <c r="AE557" s="38"/>
      <c r="AT557" s="21" t="s">
        <v>542</v>
      </c>
      <c r="AU557" s="21" t="s">
        <v>85</v>
      </c>
    </row>
    <row r="558" spans="1:65" s="2" customFormat="1" ht="19.5">
      <c r="A558" s="38"/>
      <c r="B558" s="39"/>
      <c r="C558" s="40"/>
      <c r="D558" s="206" t="s">
        <v>972</v>
      </c>
      <c r="E558" s="40"/>
      <c r="F558" s="258" t="s">
        <v>8029</v>
      </c>
      <c r="G558" s="40"/>
      <c r="H558" s="40"/>
      <c r="I558" s="201"/>
      <c r="J558" s="40"/>
      <c r="K558" s="40"/>
      <c r="L558" s="43"/>
      <c r="M558" s="202"/>
      <c r="N558" s="203"/>
      <c r="O558" s="68"/>
      <c r="P558" s="68"/>
      <c r="Q558" s="68"/>
      <c r="R558" s="68"/>
      <c r="S558" s="68"/>
      <c r="T558" s="69"/>
      <c r="U558" s="38"/>
      <c r="V558" s="38"/>
      <c r="W558" s="38"/>
      <c r="X558" s="38"/>
      <c r="Y558" s="38"/>
      <c r="Z558" s="38"/>
      <c r="AA558" s="38"/>
      <c r="AB558" s="38"/>
      <c r="AC558" s="38"/>
      <c r="AD558" s="38"/>
      <c r="AE558" s="38"/>
      <c r="AT558" s="21" t="s">
        <v>972</v>
      </c>
      <c r="AU558" s="21" t="s">
        <v>85</v>
      </c>
    </row>
    <row r="559" spans="1:65" s="13" customFormat="1" ht="11.25">
      <c r="B559" s="204"/>
      <c r="C559" s="205"/>
      <c r="D559" s="206" t="s">
        <v>546</v>
      </c>
      <c r="E559" s="207" t="s">
        <v>19</v>
      </c>
      <c r="F559" s="208" t="s">
        <v>7472</v>
      </c>
      <c r="G559" s="205"/>
      <c r="H559" s="209">
        <v>61.594000000000001</v>
      </c>
      <c r="I559" s="210"/>
      <c r="J559" s="205"/>
      <c r="K559" s="205"/>
      <c r="L559" s="211"/>
      <c r="M559" s="212"/>
      <c r="N559" s="213"/>
      <c r="O559" s="213"/>
      <c r="P559" s="213"/>
      <c r="Q559" s="213"/>
      <c r="R559" s="213"/>
      <c r="S559" s="213"/>
      <c r="T559" s="214"/>
      <c r="AT559" s="215" t="s">
        <v>546</v>
      </c>
      <c r="AU559" s="215" t="s">
        <v>85</v>
      </c>
      <c r="AV559" s="13" t="s">
        <v>85</v>
      </c>
      <c r="AW559" s="13" t="s">
        <v>33</v>
      </c>
      <c r="AX559" s="13" t="s">
        <v>79</v>
      </c>
      <c r="AY559" s="215" t="s">
        <v>525</v>
      </c>
    </row>
    <row r="560" spans="1:65" s="2" customFormat="1" ht="33" customHeight="1">
      <c r="A560" s="38"/>
      <c r="B560" s="39"/>
      <c r="C560" s="186" t="s">
        <v>1500</v>
      </c>
      <c r="D560" s="186" t="s">
        <v>533</v>
      </c>
      <c r="E560" s="187" t="s">
        <v>8030</v>
      </c>
      <c r="F560" s="188" t="s">
        <v>8031</v>
      </c>
      <c r="G560" s="189" t="s">
        <v>132</v>
      </c>
      <c r="H560" s="190">
        <v>277.63799999999998</v>
      </c>
      <c r="I560" s="191"/>
      <c r="J560" s="192">
        <f>ROUND(I560*H560,2)</f>
        <v>0</v>
      </c>
      <c r="K560" s="188" t="s">
        <v>536</v>
      </c>
      <c r="L560" s="43"/>
      <c r="M560" s="193" t="s">
        <v>19</v>
      </c>
      <c r="N560" s="194" t="s">
        <v>43</v>
      </c>
      <c r="O560" s="68"/>
      <c r="P560" s="195">
        <f>O560*H560</f>
        <v>0</v>
      </c>
      <c r="Q560" s="195">
        <v>0</v>
      </c>
      <c r="R560" s="195">
        <f>Q560*H560</f>
        <v>0</v>
      </c>
      <c r="S560" s="195">
        <v>0</v>
      </c>
      <c r="T560" s="196">
        <f>S560*H560</f>
        <v>0</v>
      </c>
      <c r="U560" s="38"/>
      <c r="V560" s="38"/>
      <c r="W560" s="38"/>
      <c r="X560" s="38"/>
      <c r="Y560" s="38"/>
      <c r="Z560" s="38"/>
      <c r="AA560" s="38"/>
      <c r="AB560" s="38"/>
      <c r="AC560" s="38"/>
      <c r="AD560" s="38"/>
      <c r="AE560" s="38"/>
      <c r="AR560" s="197" t="s">
        <v>537</v>
      </c>
      <c r="AT560" s="197" t="s">
        <v>533</v>
      </c>
      <c r="AU560" s="197" t="s">
        <v>85</v>
      </c>
      <c r="AY560" s="21" t="s">
        <v>525</v>
      </c>
      <c r="BE560" s="198">
        <f>IF(N560="základní",J560,0)</f>
        <v>0</v>
      </c>
      <c r="BF560" s="198">
        <f>IF(N560="snížená",J560,0)</f>
        <v>0</v>
      </c>
      <c r="BG560" s="198">
        <f>IF(N560="zákl. přenesená",J560,0)</f>
        <v>0</v>
      </c>
      <c r="BH560" s="198">
        <f>IF(N560="sníž. přenesená",J560,0)</f>
        <v>0</v>
      </c>
      <c r="BI560" s="198">
        <f>IF(N560="nulová",J560,0)</f>
        <v>0</v>
      </c>
      <c r="BJ560" s="21" t="s">
        <v>79</v>
      </c>
      <c r="BK560" s="198">
        <f>ROUND(I560*H560,2)</f>
        <v>0</v>
      </c>
      <c r="BL560" s="21" t="s">
        <v>537</v>
      </c>
      <c r="BM560" s="197" t="s">
        <v>8032</v>
      </c>
    </row>
    <row r="561" spans="1:65" s="2" customFormat="1" ht="11.25">
      <c r="A561" s="38"/>
      <c r="B561" s="39"/>
      <c r="C561" s="40"/>
      <c r="D561" s="199" t="s">
        <v>542</v>
      </c>
      <c r="E561" s="40"/>
      <c r="F561" s="200" t="s">
        <v>8033</v>
      </c>
      <c r="G561" s="40"/>
      <c r="H561" s="40"/>
      <c r="I561" s="201"/>
      <c r="J561" s="40"/>
      <c r="K561" s="40"/>
      <c r="L561" s="43"/>
      <c r="M561" s="202"/>
      <c r="N561" s="203"/>
      <c r="O561" s="68"/>
      <c r="P561" s="68"/>
      <c r="Q561" s="68"/>
      <c r="R561" s="68"/>
      <c r="S561" s="68"/>
      <c r="T561" s="69"/>
      <c r="U561" s="38"/>
      <c r="V561" s="38"/>
      <c r="W561" s="38"/>
      <c r="X561" s="38"/>
      <c r="Y561" s="38"/>
      <c r="Z561" s="38"/>
      <c r="AA561" s="38"/>
      <c r="AB561" s="38"/>
      <c r="AC561" s="38"/>
      <c r="AD561" s="38"/>
      <c r="AE561" s="38"/>
      <c r="AT561" s="21" t="s">
        <v>542</v>
      </c>
      <c r="AU561" s="21" t="s">
        <v>85</v>
      </c>
    </row>
    <row r="562" spans="1:65" s="2" customFormat="1" ht="19.5">
      <c r="A562" s="38"/>
      <c r="B562" s="39"/>
      <c r="C562" s="40"/>
      <c r="D562" s="206" t="s">
        <v>972</v>
      </c>
      <c r="E562" s="40"/>
      <c r="F562" s="258" t="s">
        <v>8029</v>
      </c>
      <c r="G562" s="40"/>
      <c r="H562" s="40"/>
      <c r="I562" s="201"/>
      <c r="J562" s="40"/>
      <c r="K562" s="40"/>
      <c r="L562" s="43"/>
      <c r="M562" s="202"/>
      <c r="N562" s="203"/>
      <c r="O562" s="68"/>
      <c r="P562" s="68"/>
      <c r="Q562" s="68"/>
      <c r="R562" s="68"/>
      <c r="S562" s="68"/>
      <c r="T562" s="69"/>
      <c r="U562" s="38"/>
      <c r="V562" s="38"/>
      <c r="W562" s="38"/>
      <c r="X562" s="38"/>
      <c r="Y562" s="38"/>
      <c r="Z562" s="38"/>
      <c r="AA562" s="38"/>
      <c r="AB562" s="38"/>
      <c r="AC562" s="38"/>
      <c r="AD562" s="38"/>
      <c r="AE562" s="38"/>
      <c r="AT562" s="21" t="s">
        <v>972</v>
      </c>
      <c r="AU562" s="21" t="s">
        <v>85</v>
      </c>
    </row>
    <row r="563" spans="1:65" s="13" customFormat="1" ht="11.25">
      <c r="B563" s="204"/>
      <c r="C563" s="205"/>
      <c r="D563" s="206" t="s">
        <v>546</v>
      </c>
      <c r="E563" s="207" t="s">
        <v>19</v>
      </c>
      <c r="F563" s="208" t="s">
        <v>8024</v>
      </c>
      <c r="G563" s="205"/>
      <c r="H563" s="209">
        <v>277.63799999999998</v>
      </c>
      <c r="I563" s="210"/>
      <c r="J563" s="205"/>
      <c r="K563" s="205"/>
      <c r="L563" s="211"/>
      <c r="M563" s="212"/>
      <c r="N563" s="213"/>
      <c r="O563" s="213"/>
      <c r="P563" s="213"/>
      <c r="Q563" s="213"/>
      <c r="R563" s="213"/>
      <c r="S563" s="213"/>
      <c r="T563" s="214"/>
      <c r="AT563" s="215" t="s">
        <v>546</v>
      </c>
      <c r="AU563" s="215" t="s">
        <v>85</v>
      </c>
      <c r="AV563" s="13" t="s">
        <v>85</v>
      </c>
      <c r="AW563" s="13" t="s">
        <v>33</v>
      </c>
      <c r="AX563" s="13" t="s">
        <v>79</v>
      </c>
      <c r="AY563" s="215" t="s">
        <v>525</v>
      </c>
    </row>
    <row r="564" spans="1:65" s="2" customFormat="1" ht="37.9" customHeight="1">
      <c r="A564" s="38"/>
      <c r="B564" s="39"/>
      <c r="C564" s="186" t="s">
        <v>1516</v>
      </c>
      <c r="D564" s="186" t="s">
        <v>533</v>
      </c>
      <c r="E564" s="187" t="s">
        <v>8034</v>
      </c>
      <c r="F564" s="188" t="s">
        <v>8035</v>
      </c>
      <c r="G564" s="189" t="s">
        <v>132</v>
      </c>
      <c r="H564" s="190">
        <v>353.57</v>
      </c>
      <c r="I564" s="191"/>
      <c r="J564" s="192">
        <f>ROUND(I564*H564,2)</f>
        <v>0</v>
      </c>
      <c r="K564" s="188" t="s">
        <v>536</v>
      </c>
      <c r="L564" s="43"/>
      <c r="M564" s="193" t="s">
        <v>19</v>
      </c>
      <c r="N564" s="194" t="s">
        <v>43</v>
      </c>
      <c r="O564" s="68"/>
      <c r="P564" s="195">
        <f>O564*H564</f>
        <v>0</v>
      </c>
      <c r="Q564" s="195">
        <v>0</v>
      </c>
      <c r="R564" s="195">
        <f>Q564*H564</f>
        <v>0</v>
      </c>
      <c r="S564" s="195">
        <v>0</v>
      </c>
      <c r="T564" s="196">
        <f>S564*H564</f>
        <v>0</v>
      </c>
      <c r="U564" s="38"/>
      <c r="V564" s="38"/>
      <c r="W564" s="38"/>
      <c r="X564" s="38"/>
      <c r="Y564" s="38"/>
      <c r="Z564" s="38"/>
      <c r="AA564" s="38"/>
      <c r="AB564" s="38"/>
      <c r="AC564" s="38"/>
      <c r="AD564" s="38"/>
      <c r="AE564" s="38"/>
      <c r="AR564" s="197" t="s">
        <v>537</v>
      </c>
      <c r="AT564" s="197" t="s">
        <v>533</v>
      </c>
      <c r="AU564" s="197" t="s">
        <v>85</v>
      </c>
      <c r="AY564" s="21" t="s">
        <v>525</v>
      </c>
      <c r="BE564" s="198">
        <f>IF(N564="základní",J564,0)</f>
        <v>0</v>
      </c>
      <c r="BF564" s="198">
        <f>IF(N564="snížená",J564,0)</f>
        <v>0</v>
      </c>
      <c r="BG564" s="198">
        <f>IF(N564="zákl. přenesená",J564,0)</f>
        <v>0</v>
      </c>
      <c r="BH564" s="198">
        <f>IF(N564="sníž. přenesená",J564,0)</f>
        <v>0</v>
      </c>
      <c r="BI564" s="198">
        <f>IF(N564="nulová",J564,0)</f>
        <v>0</v>
      </c>
      <c r="BJ564" s="21" t="s">
        <v>79</v>
      </c>
      <c r="BK564" s="198">
        <f>ROUND(I564*H564,2)</f>
        <v>0</v>
      </c>
      <c r="BL564" s="21" t="s">
        <v>537</v>
      </c>
      <c r="BM564" s="197" t="s">
        <v>8036</v>
      </c>
    </row>
    <row r="565" spans="1:65" s="2" customFormat="1" ht="11.25">
      <c r="A565" s="38"/>
      <c r="B565" s="39"/>
      <c r="C565" s="40"/>
      <c r="D565" s="199" t="s">
        <v>542</v>
      </c>
      <c r="E565" s="40"/>
      <c r="F565" s="200" t="s">
        <v>8037</v>
      </c>
      <c r="G565" s="40"/>
      <c r="H565" s="40"/>
      <c r="I565" s="201"/>
      <c r="J565" s="40"/>
      <c r="K565" s="40"/>
      <c r="L565" s="43"/>
      <c r="M565" s="202"/>
      <c r="N565" s="203"/>
      <c r="O565" s="68"/>
      <c r="P565" s="68"/>
      <c r="Q565" s="68"/>
      <c r="R565" s="68"/>
      <c r="S565" s="68"/>
      <c r="T565" s="69"/>
      <c r="U565" s="38"/>
      <c r="V565" s="38"/>
      <c r="W565" s="38"/>
      <c r="X565" s="38"/>
      <c r="Y565" s="38"/>
      <c r="Z565" s="38"/>
      <c r="AA565" s="38"/>
      <c r="AB565" s="38"/>
      <c r="AC565" s="38"/>
      <c r="AD565" s="38"/>
      <c r="AE565" s="38"/>
      <c r="AT565" s="21" t="s">
        <v>542</v>
      </c>
      <c r="AU565" s="21" t="s">
        <v>85</v>
      </c>
    </row>
    <row r="566" spans="1:65" s="15" customFormat="1" ht="11.25">
      <c r="B566" s="227"/>
      <c r="C566" s="228"/>
      <c r="D566" s="206" t="s">
        <v>546</v>
      </c>
      <c r="E566" s="229" t="s">
        <v>19</v>
      </c>
      <c r="F566" s="230" t="s">
        <v>8038</v>
      </c>
      <c r="G566" s="228"/>
      <c r="H566" s="229" t="s">
        <v>19</v>
      </c>
      <c r="I566" s="231"/>
      <c r="J566" s="228"/>
      <c r="K566" s="228"/>
      <c r="L566" s="232"/>
      <c r="M566" s="233"/>
      <c r="N566" s="234"/>
      <c r="O566" s="234"/>
      <c r="P566" s="234"/>
      <c r="Q566" s="234"/>
      <c r="R566" s="234"/>
      <c r="S566" s="234"/>
      <c r="T566" s="235"/>
      <c r="AT566" s="236" t="s">
        <v>546</v>
      </c>
      <c r="AU566" s="236" t="s">
        <v>85</v>
      </c>
      <c r="AV566" s="15" t="s">
        <v>79</v>
      </c>
      <c r="AW566" s="15" t="s">
        <v>33</v>
      </c>
      <c r="AX566" s="15" t="s">
        <v>72</v>
      </c>
      <c r="AY566" s="236" t="s">
        <v>525</v>
      </c>
    </row>
    <row r="567" spans="1:65" s="15" customFormat="1" ht="11.25">
      <c r="B567" s="227"/>
      <c r="C567" s="228"/>
      <c r="D567" s="206" t="s">
        <v>546</v>
      </c>
      <c r="E567" s="229" t="s">
        <v>19</v>
      </c>
      <c r="F567" s="230" t="s">
        <v>8039</v>
      </c>
      <c r="G567" s="228"/>
      <c r="H567" s="229" t="s">
        <v>19</v>
      </c>
      <c r="I567" s="231"/>
      <c r="J567" s="228"/>
      <c r="K567" s="228"/>
      <c r="L567" s="232"/>
      <c r="M567" s="233"/>
      <c r="N567" s="234"/>
      <c r="O567" s="234"/>
      <c r="P567" s="234"/>
      <c r="Q567" s="234"/>
      <c r="R567" s="234"/>
      <c r="S567" s="234"/>
      <c r="T567" s="235"/>
      <c r="AT567" s="236" t="s">
        <v>546</v>
      </c>
      <c r="AU567" s="236" t="s">
        <v>85</v>
      </c>
      <c r="AV567" s="15" t="s">
        <v>79</v>
      </c>
      <c r="AW567" s="15" t="s">
        <v>33</v>
      </c>
      <c r="AX567" s="15" t="s">
        <v>72</v>
      </c>
      <c r="AY567" s="236" t="s">
        <v>525</v>
      </c>
    </row>
    <row r="568" spans="1:65" s="13" customFormat="1" ht="11.25">
      <c r="B568" s="204"/>
      <c r="C568" s="205"/>
      <c r="D568" s="206" t="s">
        <v>546</v>
      </c>
      <c r="E568" s="207" t="s">
        <v>19</v>
      </c>
      <c r="F568" s="208" t="s">
        <v>8040</v>
      </c>
      <c r="G568" s="205"/>
      <c r="H568" s="209">
        <v>353.57</v>
      </c>
      <c r="I568" s="210"/>
      <c r="J568" s="205"/>
      <c r="K568" s="205"/>
      <c r="L568" s="211"/>
      <c r="M568" s="212"/>
      <c r="N568" s="213"/>
      <c r="O568" s="213"/>
      <c r="P568" s="213"/>
      <c r="Q568" s="213"/>
      <c r="R568" s="213"/>
      <c r="S568" s="213"/>
      <c r="T568" s="214"/>
      <c r="AT568" s="215" t="s">
        <v>546</v>
      </c>
      <c r="AU568" s="215" t="s">
        <v>85</v>
      </c>
      <c r="AV568" s="13" t="s">
        <v>85</v>
      </c>
      <c r="AW568" s="13" t="s">
        <v>33</v>
      </c>
      <c r="AX568" s="13" t="s">
        <v>79</v>
      </c>
      <c r="AY568" s="215" t="s">
        <v>525</v>
      </c>
    </row>
    <row r="569" spans="1:65" s="2" customFormat="1" ht="24.2" customHeight="1">
      <c r="A569" s="38"/>
      <c r="B569" s="39"/>
      <c r="C569" s="186" t="s">
        <v>1521</v>
      </c>
      <c r="D569" s="186" t="s">
        <v>533</v>
      </c>
      <c r="E569" s="187" t="s">
        <v>8041</v>
      </c>
      <c r="F569" s="188" t="s">
        <v>8042</v>
      </c>
      <c r="G569" s="189" t="s">
        <v>132</v>
      </c>
      <c r="H569" s="190">
        <v>49.307000000000002</v>
      </c>
      <c r="I569" s="191"/>
      <c r="J569" s="192">
        <f>ROUND(I569*H569,2)</f>
        <v>0</v>
      </c>
      <c r="K569" s="188" t="s">
        <v>536</v>
      </c>
      <c r="L569" s="43"/>
      <c r="M569" s="193" t="s">
        <v>19</v>
      </c>
      <c r="N569" s="194" t="s">
        <v>43</v>
      </c>
      <c r="O569" s="68"/>
      <c r="P569" s="195">
        <f>O569*H569</f>
        <v>0</v>
      </c>
      <c r="Q569" s="195">
        <v>0</v>
      </c>
      <c r="R569" s="195">
        <f>Q569*H569</f>
        <v>0</v>
      </c>
      <c r="S569" s="195">
        <v>0</v>
      </c>
      <c r="T569" s="196">
        <f>S569*H569</f>
        <v>0</v>
      </c>
      <c r="U569" s="38"/>
      <c r="V569" s="38"/>
      <c r="W569" s="38"/>
      <c r="X569" s="38"/>
      <c r="Y569" s="38"/>
      <c r="Z569" s="38"/>
      <c r="AA569" s="38"/>
      <c r="AB569" s="38"/>
      <c r="AC569" s="38"/>
      <c r="AD569" s="38"/>
      <c r="AE569" s="38"/>
      <c r="AR569" s="197" t="s">
        <v>537</v>
      </c>
      <c r="AT569" s="197" t="s">
        <v>533</v>
      </c>
      <c r="AU569" s="197" t="s">
        <v>85</v>
      </c>
      <c r="AY569" s="21" t="s">
        <v>525</v>
      </c>
      <c r="BE569" s="198">
        <f>IF(N569="základní",J569,0)</f>
        <v>0</v>
      </c>
      <c r="BF569" s="198">
        <f>IF(N569="snížená",J569,0)</f>
        <v>0</v>
      </c>
      <c r="BG569" s="198">
        <f>IF(N569="zákl. přenesená",J569,0)</f>
        <v>0</v>
      </c>
      <c r="BH569" s="198">
        <f>IF(N569="sníž. přenesená",J569,0)</f>
        <v>0</v>
      </c>
      <c r="BI569" s="198">
        <f>IF(N569="nulová",J569,0)</f>
        <v>0</v>
      </c>
      <c r="BJ569" s="21" t="s">
        <v>79</v>
      </c>
      <c r="BK569" s="198">
        <f>ROUND(I569*H569,2)</f>
        <v>0</v>
      </c>
      <c r="BL569" s="21" t="s">
        <v>537</v>
      </c>
      <c r="BM569" s="197" t="s">
        <v>8043</v>
      </c>
    </row>
    <row r="570" spans="1:65" s="2" customFormat="1" ht="11.25">
      <c r="A570" s="38"/>
      <c r="B570" s="39"/>
      <c r="C570" s="40"/>
      <c r="D570" s="199" t="s">
        <v>542</v>
      </c>
      <c r="E570" s="40"/>
      <c r="F570" s="200" t="s">
        <v>8044</v>
      </c>
      <c r="G570" s="40"/>
      <c r="H570" s="40"/>
      <c r="I570" s="201"/>
      <c r="J570" s="40"/>
      <c r="K570" s="40"/>
      <c r="L570" s="43"/>
      <c r="M570" s="202"/>
      <c r="N570" s="203"/>
      <c r="O570" s="68"/>
      <c r="P570" s="68"/>
      <c r="Q570" s="68"/>
      <c r="R570" s="68"/>
      <c r="S570" s="68"/>
      <c r="T570" s="69"/>
      <c r="U570" s="38"/>
      <c r="V570" s="38"/>
      <c r="W570" s="38"/>
      <c r="X570" s="38"/>
      <c r="Y570" s="38"/>
      <c r="Z570" s="38"/>
      <c r="AA570" s="38"/>
      <c r="AB570" s="38"/>
      <c r="AC570" s="38"/>
      <c r="AD570" s="38"/>
      <c r="AE570" s="38"/>
      <c r="AT570" s="21" t="s">
        <v>542</v>
      </c>
      <c r="AU570" s="21" t="s">
        <v>85</v>
      </c>
    </row>
    <row r="571" spans="1:65" s="2" customFormat="1" ht="19.5">
      <c r="A571" s="38"/>
      <c r="B571" s="39"/>
      <c r="C571" s="40"/>
      <c r="D571" s="206" t="s">
        <v>972</v>
      </c>
      <c r="E571" s="40"/>
      <c r="F571" s="258" t="s">
        <v>8045</v>
      </c>
      <c r="G571" s="40"/>
      <c r="H571" s="40"/>
      <c r="I571" s="201"/>
      <c r="J571" s="40"/>
      <c r="K571" s="40"/>
      <c r="L571" s="43"/>
      <c r="M571" s="202"/>
      <c r="N571" s="203"/>
      <c r="O571" s="68"/>
      <c r="P571" s="68"/>
      <c r="Q571" s="68"/>
      <c r="R571" s="68"/>
      <c r="S571" s="68"/>
      <c r="T571" s="69"/>
      <c r="U571" s="38"/>
      <c r="V571" s="38"/>
      <c r="W571" s="38"/>
      <c r="X571" s="38"/>
      <c r="Y571" s="38"/>
      <c r="Z571" s="38"/>
      <c r="AA571" s="38"/>
      <c r="AB571" s="38"/>
      <c r="AC571" s="38"/>
      <c r="AD571" s="38"/>
      <c r="AE571" s="38"/>
      <c r="AT571" s="21" t="s">
        <v>972</v>
      </c>
      <c r="AU571" s="21" t="s">
        <v>85</v>
      </c>
    </row>
    <row r="572" spans="1:65" s="15" customFormat="1" ht="11.25">
      <c r="B572" s="227"/>
      <c r="C572" s="228"/>
      <c r="D572" s="206" t="s">
        <v>546</v>
      </c>
      <c r="E572" s="229" t="s">
        <v>19</v>
      </c>
      <c r="F572" s="230" t="s">
        <v>8046</v>
      </c>
      <c r="G572" s="228"/>
      <c r="H572" s="229" t="s">
        <v>19</v>
      </c>
      <c r="I572" s="231"/>
      <c r="J572" s="228"/>
      <c r="K572" s="228"/>
      <c r="L572" s="232"/>
      <c r="M572" s="233"/>
      <c r="N572" s="234"/>
      <c r="O572" s="234"/>
      <c r="P572" s="234"/>
      <c r="Q572" s="234"/>
      <c r="R572" s="234"/>
      <c r="S572" s="234"/>
      <c r="T572" s="235"/>
      <c r="AT572" s="236" t="s">
        <v>546</v>
      </c>
      <c r="AU572" s="236" t="s">
        <v>85</v>
      </c>
      <c r="AV572" s="15" t="s">
        <v>79</v>
      </c>
      <c r="AW572" s="15" t="s">
        <v>33</v>
      </c>
      <c r="AX572" s="15" t="s">
        <v>72</v>
      </c>
      <c r="AY572" s="236" t="s">
        <v>525</v>
      </c>
    </row>
    <row r="573" spans="1:65" s="15" customFormat="1" ht="11.25">
      <c r="B573" s="227"/>
      <c r="C573" s="228"/>
      <c r="D573" s="206" t="s">
        <v>546</v>
      </c>
      <c r="E573" s="229" t="s">
        <v>19</v>
      </c>
      <c r="F573" s="230" t="s">
        <v>8047</v>
      </c>
      <c r="G573" s="228"/>
      <c r="H573" s="229" t="s">
        <v>19</v>
      </c>
      <c r="I573" s="231"/>
      <c r="J573" s="228"/>
      <c r="K573" s="228"/>
      <c r="L573" s="232"/>
      <c r="M573" s="233"/>
      <c r="N573" s="234"/>
      <c r="O573" s="234"/>
      <c r="P573" s="234"/>
      <c r="Q573" s="234"/>
      <c r="R573" s="234"/>
      <c r="S573" s="234"/>
      <c r="T573" s="235"/>
      <c r="AT573" s="236" t="s">
        <v>546</v>
      </c>
      <c r="AU573" s="236" t="s">
        <v>85</v>
      </c>
      <c r="AV573" s="15" t="s">
        <v>79</v>
      </c>
      <c r="AW573" s="15" t="s">
        <v>33</v>
      </c>
      <c r="AX573" s="15" t="s">
        <v>72</v>
      </c>
      <c r="AY573" s="236" t="s">
        <v>525</v>
      </c>
    </row>
    <row r="574" spans="1:65" s="13" customFormat="1" ht="11.25">
      <c r="B574" s="204"/>
      <c r="C574" s="205"/>
      <c r="D574" s="206" t="s">
        <v>546</v>
      </c>
      <c r="E574" s="207" t="s">
        <v>19</v>
      </c>
      <c r="F574" s="208" t="s">
        <v>8048</v>
      </c>
      <c r="G574" s="205"/>
      <c r="H574" s="209">
        <v>33.997999999999998</v>
      </c>
      <c r="I574" s="210"/>
      <c r="J574" s="205"/>
      <c r="K574" s="205"/>
      <c r="L574" s="211"/>
      <c r="M574" s="212"/>
      <c r="N574" s="213"/>
      <c r="O574" s="213"/>
      <c r="P574" s="213"/>
      <c r="Q574" s="213"/>
      <c r="R574" s="213"/>
      <c r="S574" s="213"/>
      <c r="T574" s="214"/>
      <c r="AT574" s="215" t="s">
        <v>546</v>
      </c>
      <c r="AU574" s="215" t="s">
        <v>85</v>
      </c>
      <c r="AV574" s="13" t="s">
        <v>85</v>
      </c>
      <c r="AW574" s="13" t="s">
        <v>33</v>
      </c>
      <c r="AX574" s="13" t="s">
        <v>72</v>
      </c>
      <c r="AY574" s="215" t="s">
        <v>525</v>
      </c>
    </row>
    <row r="575" spans="1:65" s="15" customFormat="1" ht="11.25">
      <c r="B575" s="227"/>
      <c r="C575" s="228"/>
      <c r="D575" s="206" t="s">
        <v>546</v>
      </c>
      <c r="E575" s="229" t="s">
        <v>19</v>
      </c>
      <c r="F575" s="230" t="s">
        <v>8049</v>
      </c>
      <c r="G575" s="228"/>
      <c r="H575" s="229" t="s">
        <v>19</v>
      </c>
      <c r="I575" s="231"/>
      <c r="J575" s="228"/>
      <c r="K575" s="228"/>
      <c r="L575" s="232"/>
      <c r="M575" s="233"/>
      <c r="N575" s="234"/>
      <c r="O575" s="234"/>
      <c r="P575" s="234"/>
      <c r="Q575" s="234"/>
      <c r="R575" s="234"/>
      <c r="S575" s="234"/>
      <c r="T575" s="235"/>
      <c r="AT575" s="236" t="s">
        <v>546</v>
      </c>
      <c r="AU575" s="236" t="s">
        <v>85</v>
      </c>
      <c r="AV575" s="15" t="s">
        <v>79</v>
      </c>
      <c r="AW575" s="15" t="s">
        <v>33</v>
      </c>
      <c r="AX575" s="15" t="s">
        <v>72</v>
      </c>
      <c r="AY575" s="236" t="s">
        <v>525</v>
      </c>
    </row>
    <row r="576" spans="1:65" s="13" customFormat="1" ht="11.25">
      <c r="B576" s="204"/>
      <c r="C576" s="205"/>
      <c r="D576" s="206" t="s">
        <v>546</v>
      </c>
      <c r="E576" s="207" t="s">
        <v>19</v>
      </c>
      <c r="F576" s="208" t="s">
        <v>8050</v>
      </c>
      <c r="G576" s="205"/>
      <c r="H576" s="209">
        <v>15.308999999999999</v>
      </c>
      <c r="I576" s="210"/>
      <c r="J576" s="205"/>
      <c r="K576" s="205"/>
      <c r="L576" s="211"/>
      <c r="M576" s="212"/>
      <c r="N576" s="213"/>
      <c r="O576" s="213"/>
      <c r="P576" s="213"/>
      <c r="Q576" s="213"/>
      <c r="R576" s="213"/>
      <c r="S576" s="213"/>
      <c r="T576" s="214"/>
      <c r="AT576" s="215" t="s">
        <v>546</v>
      </c>
      <c r="AU576" s="215" t="s">
        <v>85</v>
      </c>
      <c r="AV576" s="13" t="s">
        <v>85</v>
      </c>
      <c r="AW576" s="13" t="s">
        <v>33</v>
      </c>
      <c r="AX576" s="13" t="s">
        <v>72</v>
      </c>
      <c r="AY576" s="215" t="s">
        <v>525</v>
      </c>
    </row>
    <row r="577" spans="1:65" s="16" customFormat="1" ht="11.25">
      <c r="B577" s="237"/>
      <c r="C577" s="238"/>
      <c r="D577" s="206" t="s">
        <v>546</v>
      </c>
      <c r="E577" s="239" t="s">
        <v>7439</v>
      </c>
      <c r="F577" s="240" t="s">
        <v>590</v>
      </c>
      <c r="G577" s="238"/>
      <c r="H577" s="241">
        <v>49.307000000000002</v>
      </c>
      <c r="I577" s="242"/>
      <c r="J577" s="238"/>
      <c r="K577" s="238"/>
      <c r="L577" s="243"/>
      <c r="M577" s="244"/>
      <c r="N577" s="245"/>
      <c r="O577" s="245"/>
      <c r="P577" s="245"/>
      <c r="Q577" s="245"/>
      <c r="R577" s="245"/>
      <c r="S577" s="245"/>
      <c r="T577" s="246"/>
      <c r="AT577" s="247" t="s">
        <v>546</v>
      </c>
      <c r="AU577" s="247" t="s">
        <v>85</v>
      </c>
      <c r="AV577" s="16" t="s">
        <v>573</v>
      </c>
      <c r="AW577" s="16" t="s">
        <v>33</v>
      </c>
      <c r="AX577" s="16" t="s">
        <v>72</v>
      </c>
      <c r="AY577" s="247" t="s">
        <v>525</v>
      </c>
    </row>
    <row r="578" spans="1:65" s="14" customFormat="1" ht="11.25">
      <c r="B578" s="216"/>
      <c r="C578" s="217"/>
      <c r="D578" s="206" t="s">
        <v>546</v>
      </c>
      <c r="E578" s="218" t="s">
        <v>19</v>
      </c>
      <c r="F578" s="219" t="s">
        <v>552</v>
      </c>
      <c r="G578" s="217"/>
      <c r="H578" s="220">
        <v>49.307000000000002</v>
      </c>
      <c r="I578" s="221"/>
      <c r="J578" s="217"/>
      <c r="K578" s="217"/>
      <c r="L578" s="222"/>
      <c r="M578" s="223"/>
      <c r="N578" s="224"/>
      <c r="O578" s="224"/>
      <c r="P578" s="224"/>
      <c r="Q578" s="224"/>
      <c r="R578" s="224"/>
      <c r="S578" s="224"/>
      <c r="T578" s="225"/>
      <c r="AT578" s="226" t="s">
        <v>546</v>
      </c>
      <c r="AU578" s="226" t="s">
        <v>85</v>
      </c>
      <c r="AV578" s="14" t="s">
        <v>537</v>
      </c>
      <c r="AW578" s="14" t="s">
        <v>33</v>
      </c>
      <c r="AX578" s="14" t="s">
        <v>79</v>
      </c>
      <c r="AY578" s="226" t="s">
        <v>525</v>
      </c>
    </row>
    <row r="579" spans="1:65" s="2" customFormat="1" ht="24.2" customHeight="1">
      <c r="A579" s="38"/>
      <c r="B579" s="39"/>
      <c r="C579" s="186" t="s">
        <v>1526</v>
      </c>
      <c r="D579" s="186" t="s">
        <v>533</v>
      </c>
      <c r="E579" s="187" t="s">
        <v>8051</v>
      </c>
      <c r="F579" s="188" t="s">
        <v>8052</v>
      </c>
      <c r="G579" s="189" t="s">
        <v>132</v>
      </c>
      <c r="H579" s="190">
        <v>49.307000000000002</v>
      </c>
      <c r="I579" s="191"/>
      <c r="J579" s="192">
        <f>ROUND(I579*H579,2)</f>
        <v>0</v>
      </c>
      <c r="K579" s="188" t="s">
        <v>19</v>
      </c>
      <c r="L579" s="43"/>
      <c r="M579" s="193" t="s">
        <v>19</v>
      </c>
      <c r="N579" s="194" t="s">
        <v>43</v>
      </c>
      <c r="O579" s="68"/>
      <c r="P579" s="195">
        <f>O579*H579</f>
        <v>0</v>
      </c>
      <c r="Q579" s="195">
        <v>0</v>
      </c>
      <c r="R579" s="195">
        <f>Q579*H579</f>
        <v>0</v>
      </c>
      <c r="S579" s="195">
        <v>0</v>
      </c>
      <c r="T579" s="196">
        <f>S579*H579</f>
        <v>0</v>
      </c>
      <c r="U579" s="38"/>
      <c r="V579" s="38"/>
      <c r="W579" s="38"/>
      <c r="X579" s="38"/>
      <c r="Y579" s="38"/>
      <c r="Z579" s="38"/>
      <c r="AA579" s="38"/>
      <c r="AB579" s="38"/>
      <c r="AC579" s="38"/>
      <c r="AD579" s="38"/>
      <c r="AE579" s="38"/>
      <c r="AR579" s="197" t="s">
        <v>537</v>
      </c>
      <c r="AT579" s="197" t="s">
        <v>533</v>
      </c>
      <c r="AU579" s="197" t="s">
        <v>85</v>
      </c>
      <c r="AY579" s="21" t="s">
        <v>525</v>
      </c>
      <c r="BE579" s="198">
        <f>IF(N579="základní",J579,0)</f>
        <v>0</v>
      </c>
      <c r="BF579" s="198">
        <f>IF(N579="snížená",J579,0)</f>
        <v>0</v>
      </c>
      <c r="BG579" s="198">
        <f>IF(N579="zákl. přenesená",J579,0)</f>
        <v>0</v>
      </c>
      <c r="BH579" s="198">
        <f>IF(N579="sníž. přenesená",J579,0)</f>
        <v>0</v>
      </c>
      <c r="BI579" s="198">
        <f>IF(N579="nulová",J579,0)</f>
        <v>0</v>
      </c>
      <c r="BJ579" s="21" t="s">
        <v>79</v>
      </c>
      <c r="BK579" s="198">
        <f>ROUND(I579*H579,2)</f>
        <v>0</v>
      </c>
      <c r="BL579" s="21" t="s">
        <v>537</v>
      </c>
      <c r="BM579" s="197" t="s">
        <v>8053</v>
      </c>
    </row>
    <row r="580" spans="1:65" s="13" customFormat="1" ht="11.25">
      <c r="B580" s="204"/>
      <c r="C580" s="205"/>
      <c r="D580" s="206" t="s">
        <v>546</v>
      </c>
      <c r="E580" s="207" t="s">
        <v>19</v>
      </c>
      <c r="F580" s="208" t="s">
        <v>7439</v>
      </c>
      <c r="G580" s="205"/>
      <c r="H580" s="209">
        <v>49.307000000000002</v>
      </c>
      <c r="I580" s="210"/>
      <c r="J580" s="205"/>
      <c r="K580" s="205"/>
      <c r="L580" s="211"/>
      <c r="M580" s="212"/>
      <c r="N580" s="213"/>
      <c r="O580" s="213"/>
      <c r="P580" s="213"/>
      <c r="Q580" s="213"/>
      <c r="R580" s="213"/>
      <c r="S580" s="213"/>
      <c r="T580" s="214"/>
      <c r="AT580" s="215" t="s">
        <v>546</v>
      </c>
      <c r="AU580" s="215" t="s">
        <v>85</v>
      </c>
      <c r="AV580" s="13" t="s">
        <v>85</v>
      </c>
      <c r="AW580" s="13" t="s">
        <v>33</v>
      </c>
      <c r="AX580" s="13" t="s">
        <v>79</v>
      </c>
      <c r="AY580" s="215" t="s">
        <v>525</v>
      </c>
    </row>
    <row r="581" spans="1:65" s="2" customFormat="1" ht="78" customHeight="1">
      <c r="A581" s="38"/>
      <c r="B581" s="39"/>
      <c r="C581" s="186" t="s">
        <v>1531</v>
      </c>
      <c r="D581" s="186" t="s">
        <v>533</v>
      </c>
      <c r="E581" s="187" t="s">
        <v>8054</v>
      </c>
      <c r="F581" s="188" t="s">
        <v>8055</v>
      </c>
      <c r="G581" s="189" t="s">
        <v>132</v>
      </c>
      <c r="H581" s="190">
        <v>39.058</v>
      </c>
      <c r="I581" s="191"/>
      <c r="J581" s="192">
        <f>ROUND(I581*H581,2)</f>
        <v>0</v>
      </c>
      <c r="K581" s="188" t="s">
        <v>536</v>
      </c>
      <c r="L581" s="43"/>
      <c r="M581" s="193" t="s">
        <v>19</v>
      </c>
      <c r="N581" s="194" t="s">
        <v>43</v>
      </c>
      <c r="O581" s="68"/>
      <c r="P581" s="195">
        <f>O581*H581</f>
        <v>0</v>
      </c>
      <c r="Q581" s="195">
        <v>8.9219999999999994E-2</v>
      </c>
      <c r="R581" s="195">
        <f>Q581*H581</f>
        <v>3.48475476</v>
      </c>
      <c r="S581" s="195">
        <v>0</v>
      </c>
      <c r="T581" s="196">
        <f>S581*H581</f>
        <v>0</v>
      </c>
      <c r="U581" s="38"/>
      <c r="V581" s="38"/>
      <c r="W581" s="38"/>
      <c r="X581" s="38"/>
      <c r="Y581" s="38"/>
      <c r="Z581" s="38"/>
      <c r="AA581" s="38"/>
      <c r="AB581" s="38"/>
      <c r="AC581" s="38"/>
      <c r="AD581" s="38"/>
      <c r="AE581" s="38"/>
      <c r="AR581" s="197" t="s">
        <v>537</v>
      </c>
      <c r="AT581" s="197" t="s">
        <v>533</v>
      </c>
      <c r="AU581" s="197" t="s">
        <v>85</v>
      </c>
      <c r="AY581" s="21" t="s">
        <v>525</v>
      </c>
      <c r="BE581" s="198">
        <f>IF(N581="základní",J581,0)</f>
        <v>0</v>
      </c>
      <c r="BF581" s="198">
        <f>IF(N581="snížená",J581,0)</f>
        <v>0</v>
      </c>
      <c r="BG581" s="198">
        <f>IF(N581="zákl. přenesená",J581,0)</f>
        <v>0</v>
      </c>
      <c r="BH581" s="198">
        <f>IF(N581="sníž. přenesená",J581,0)</f>
        <v>0</v>
      </c>
      <c r="BI581" s="198">
        <f>IF(N581="nulová",J581,0)</f>
        <v>0</v>
      </c>
      <c r="BJ581" s="21" t="s">
        <v>79</v>
      </c>
      <c r="BK581" s="198">
        <f>ROUND(I581*H581,2)</f>
        <v>0</v>
      </c>
      <c r="BL581" s="21" t="s">
        <v>537</v>
      </c>
      <c r="BM581" s="197" t="s">
        <v>8056</v>
      </c>
    </row>
    <row r="582" spans="1:65" s="2" customFormat="1" ht="11.25">
      <c r="A582" s="38"/>
      <c r="B582" s="39"/>
      <c r="C582" s="40"/>
      <c r="D582" s="199" t="s">
        <v>542</v>
      </c>
      <c r="E582" s="40"/>
      <c r="F582" s="200" t="s">
        <v>8057</v>
      </c>
      <c r="G582" s="40"/>
      <c r="H582" s="40"/>
      <c r="I582" s="201"/>
      <c r="J582" s="40"/>
      <c r="K582" s="40"/>
      <c r="L582" s="43"/>
      <c r="M582" s="202"/>
      <c r="N582" s="203"/>
      <c r="O582" s="68"/>
      <c r="P582" s="68"/>
      <c r="Q582" s="68"/>
      <c r="R582" s="68"/>
      <c r="S582" s="68"/>
      <c r="T582" s="69"/>
      <c r="U582" s="38"/>
      <c r="V582" s="38"/>
      <c r="W582" s="38"/>
      <c r="X582" s="38"/>
      <c r="Y582" s="38"/>
      <c r="Z582" s="38"/>
      <c r="AA582" s="38"/>
      <c r="AB582" s="38"/>
      <c r="AC582" s="38"/>
      <c r="AD582" s="38"/>
      <c r="AE582" s="38"/>
      <c r="AT582" s="21" t="s">
        <v>542</v>
      </c>
      <c r="AU582" s="21" t="s">
        <v>85</v>
      </c>
    </row>
    <row r="583" spans="1:65" s="15" customFormat="1" ht="11.25">
      <c r="B583" s="227"/>
      <c r="C583" s="228"/>
      <c r="D583" s="206" t="s">
        <v>546</v>
      </c>
      <c r="E583" s="229" t="s">
        <v>19</v>
      </c>
      <c r="F583" s="230" t="s">
        <v>8058</v>
      </c>
      <c r="G583" s="228"/>
      <c r="H583" s="229" t="s">
        <v>19</v>
      </c>
      <c r="I583" s="231"/>
      <c r="J583" s="228"/>
      <c r="K583" s="228"/>
      <c r="L583" s="232"/>
      <c r="M583" s="233"/>
      <c r="N583" s="234"/>
      <c r="O583" s="234"/>
      <c r="P583" s="234"/>
      <c r="Q583" s="234"/>
      <c r="R583" s="234"/>
      <c r="S583" s="234"/>
      <c r="T583" s="235"/>
      <c r="AT583" s="236" t="s">
        <v>546</v>
      </c>
      <c r="AU583" s="236" t="s">
        <v>85</v>
      </c>
      <c r="AV583" s="15" t="s">
        <v>79</v>
      </c>
      <c r="AW583" s="15" t="s">
        <v>33</v>
      </c>
      <c r="AX583" s="15" t="s">
        <v>72</v>
      </c>
      <c r="AY583" s="236" t="s">
        <v>525</v>
      </c>
    </row>
    <row r="584" spans="1:65" s="15" customFormat="1" ht="11.25">
      <c r="B584" s="227"/>
      <c r="C584" s="228"/>
      <c r="D584" s="206" t="s">
        <v>546</v>
      </c>
      <c r="E584" s="229" t="s">
        <v>19</v>
      </c>
      <c r="F584" s="230" t="s">
        <v>8059</v>
      </c>
      <c r="G584" s="228"/>
      <c r="H584" s="229" t="s">
        <v>19</v>
      </c>
      <c r="I584" s="231"/>
      <c r="J584" s="228"/>
      <c r="K584" s="228"/>
      <c r="L584" s="232"/>
      <c r="M584" s="233"/>
      <c r="N584" s="234"/>
      <c r="O584" s="234"/>
      <c r="P584" s="234"/>
      <c r="Q584" s="234"/>
      <c r="R584" s="234"/>
      <c r="S584" s="234"/>
      <c r="T584" s="235"/>
      <c r="AT584" s="236" t="s">
        <v>546</v>
      </c>
      <c r="AU584" s="236" t="s">
        <v>85</v>
      </c>
      <c r="AV584" s="15" t="s">
        <v>79</v>
      </c>
      <c r="AW584" s="15" t="s">
        <v>33</v>
      </c>
      <c r="AX584" s="15" t="s">
        <v>72</v>
      </c>
      <c r="AY584" s="236" t="s">
        <v>525</v>
      </c>
    </row>
    <row r="585" spans="1:65" s="13" customFormat="1" ht="11.25">
      <c r="B585" s="204"/>
      <c r="C585" s="205"/>
      <c r="D585" s="206" t="s">
        <v>546</v>
      </c>
      <c r="E585" s="207" t="s">
        <v>19</v>
      </c>
      <c r="F585" s="208" t="s">
        <v>8060</v>
      </c>
      <c r="G585" s="205"/>
      <c r="H585" s="209">
        <v>24.465</v>
      </c>
      <c r="I585" s="210"/>
      <c r="J585" s="205"/>
      <c r="K585" s="205"/>
      <c r="L585" s="211"/>
      <c r="M585" s="212"/>
      <c r="N585" s="213"/>
      <c r="O585" s="213"/>
      <c r="P585" s="213"/>
      <c r="Q585" s="213"/>
      <c r="R585" s="213"/>
      <c r="S585" s="213"/>
      <c r="T585" s="214"/>
      <c r="AT585" s="215" t="s">
        <v>546</v>
      </c>
      <c r="AU585" s="215" t="s">
        <v>85</v>
      </c>
      <c r="AV585" s="13" t="s">
        <v>85</v>
      </c>
      <c r="AW585" s="13" t="s">
        <v>33</v>
      </c>
      <c r="AX585" s="13" t="s">
        <v>72</v>
      </c>
      <c r="AY585" s="215" t="s">
        <v>525</v>
      </c>
    </row>
    <row r="586" spans="1:65" s="13" customFormat="1" ht="11.25">
      <c r="B586" s="204"/>
      <c r="C586" s="205"/>
      <c r="D586" s="206" t="s">
        <v>546</v>
      </c>
      <c r="E586" s="207" t="s">
        <v>19</v>
      </c>
      <c r="F586" s="208" t="s">
        <v>8061</v>
      </c>
      <c r="G586" s="205"/>
      <c r="H586" s="209">
        <v>14.593</v>
      </c>
      <c r="I586" s="210"/>
      <c r="J586" s="205"/>
      <c r="K586" s="205"/>
      <c r="L586" s="211"/>
      <c r="M586" s="212"/>
      <c r="N586" s="213"/>
      <c r="O586" s="213"/>
      <c r="P586" s="213"/>
      <c r="Q586" s="213"/>
      <c r="R586" s="213"/>
      <c r="S586" s="213"/>
      <c r="T586" s="214"/>
      <c r="AT586" s="215" t="s">
        <v>546</v>
      </c>
      <c r="AU586" s="215" t="s">
        <v>85</v>
      </c>
      <c r="AV586" s="13" t="s">
        <v>85</v>
      </c>
      <c r="AW586" s="13" t="s">
        <v>33</v>
      </c>
      <c r="AX586" s="13" t="s">
        <v>72</v>
      </c>
      <c r="AY586" s="215" t="s">
        <v>525</v>
      </c>
    </row>
    <row r="587" spans="1:65" s="16" customFormat="1" ht="11.25">
      <c r="B587" s="237"/>
      <c r="C587" s="238"/>
      <c r="D587" s="206" t="s">
        <v>546</v>
      </c>
      <c r="E587" s="239" t="s">
        <v>7448</v>
      </c>
      <c r="F587" s="240" t="s">
        <v>590</v>
      </c>
      <c r="G587" s="238"/>
      <c r="H587" s="241">
        <v>39.058</v>
      </c>
      <c r="I587" s="242"/>
      <c r="J587" s="238"/>
      <c r="K587" s="238"/>
      <c r="L587" s="243"/>
      <c r="M587" s="244"/>
      <c r="N587" s="245"/>
      <c r="O587" s="245"/>
      <c r="P587" s="245"/>
      <c r="Q587" s="245"/>
      <c r="R587" s="245"/>
      <c r="S587" s="245"/>
      <c r="T587" s="246"/>
      <c r="AT587" s="247" t="s">
        <v>546</v>
      </c>
      <c r="AU587" s="247" t="s">
        <v>85</v>
      </c>
      <c r="AV587" s="16" t="s">
        <v>573</v>
      </c>
      <c r="AW587" s="16" t="s">
        <v>33</v>
      </c>
      <c r="AX587" s="16" t="s">
        <v>72</v>
      </c>
      <c r="AY587" s="247" t="s">
        <v>525</v>
      </c>
    </row>
    <row r="588" spans="1:65" s="14" customFormat="1" ht="11.25">
      <c r="B588" s="216"/>
      <c r="C588" s="217"/>
      <c r="D588" s="206" t="s">
        <v>546</v>
      </c>
      <c r="E588" s="218" t="s">
        <v>19</v>
      </c>
      <c r="F588" s="219" t="s">
        <v>552</v>
      </c>
      <c r="G588" s="217"/>
      <c r="H588" s="220">
        <v>39.058</v>
      </c>
      <c r="I588" s="221"/>
      <c r="J588" s="217"/>
      <c r="K588" s="217"/>
      <c r="L588" s="222"/>
      <c r="M588" s="223"/>
      <c r="N588" s="224"/>
      <c r="O588" s="224"/>
      <c r="P588" s="224"/>
      <c r="Q588" s="224"/>
      <c r="R588" s="224"/>
      <c r="S588" s="224"/>
      <c r="T588" s="225"/>
      <c r="AT588" s="226" t="s">
        <v>546</v>
      </c>
      <c r="AU588" s="226" t="s">
        <v>85</v>
      </c>
      <c r="AV588" s="14" t="s">
        <v>537</v>
      </c>
      <c r="AW588" s="14" t="s">
        <v>33</v>
      </c>
      <c r="AX588" s="14" t="s">
        <v>79</v>
      </c>
      <c r="AY588" s="226" t="s">
        <v>525</v>
      </c>
    </row>
    <row r="589" spans="1:65" s="2" customFormat="1" ht="78" customHeight="1">
      <c r="A589" s="38"/>
      <c r="B589" s="39"/>
      <c r="C589" s="186" t="s">
        <v>1547</v>
      </c>
      <c r="D589" s="186" t="s">
        <v>533</v>
      </c>
      <c r="E589" s="187" t="s">
        <v>8062</v>
      </c>
      <c r="F589" s="188" t="s">
        <v>8063</v>
      </c>
      <c r="G589" s="189" t="s">
        <v>132</v>
      </c>
      <c r="H589" s="190">
        <v>206.23599999999999</v>
      </c>
      <c r="I589" s="191"/>
      <c r="J589" s="192">
        <f>ROUND(I589*H589,2)</f>
        <v>0</v>
      </c>
      <c r="K589" s="188" t="s">
        <v>536</v>
      </c>
      <c r="L589" s="43"/>
      <c r="M589" s="193" t="s">
        <v>19</v>
      </c>
      <c r="N589" s="194" t="s">
        <v>43</v>
      </c>
      <c r="O589" s="68"/>
      <c r="P589" s="195">
        <f>O589*H589</f>
        <v>0</v>
      </c>
      <c r="Q589" s="195">
        <v>8.9219999999999994E-2</v>
      </c>
      <c r="R589" s="195">
        <f>Q589*H589</f>
        <v>18.400375919999998</v>
      </c>
      <c r="S589" s="195">
        <v>0</v>
      </c>
      <c r="T589" s="196">
        <f>S589*H589</f>
        <v>0</v>
      </c>
      <c r="U589" s="38"/>
      <c r="V589" s="38"/>
      <c r="W589" s="38"/>
      <c r="X589" s="38"/>
      <c r="Y589" s="38"/>
      <c r="Z589" s="38"/>
      <c r="AA589" s="38"/>
      <c r="AB589" s="38"/>
      <c r="AC589" s="38"/>
      <c r="AD589" s="38"/>
      <c r="AE589" s="38"/>
      <c r="AR589" s="197" t="s">
        <v>537</v>
      </c>
      <c r="AT589" s="197" t="s">
        <v>533</v>
      </c>
      <c r="AU589" s="197" t="s">
        <v>85</v>
      </c>
      <c r="AY589" s="21" t="s">
        <v>525</v>
      </c>
      <c r="BE589" s="198">
        <f>IF(N589="základní",J589,0)</f>
        <v>0</v>
      </c>
      <c r="BF589" s="198">
        <f>IF(N589="snížená",J589,0)</f>
        <v>0</v>
      </c>
      <c r="BG589" s="198">
        <f>IF(N589="zákl. přenesená",J589,0)</f>
        <v>0</v>
      </c>
      <c r="BH589" s="198">
        <f>IF(N589="sníž. přenesená",J589,0)</f>
        <v>0</v>
      </c>
      <c r="BI589" s="198">
        <f>IF(N589="nulová",J589,0)</f>
        <v>0</v>
      </c>
      <c r="BJ589" s="21" t="s">
        <v>79</v>
      </c>
      <c r="BK589" s="198">
        <f>ROUND(I589*H589,2)</f>
        <v>0</v>
      </c>
      <c r="BL589" s="21" t="s">
        <v>537</v>
      </c>
      <c r="BM589" s="197" t="s">
        <v>8064</v>
      </c>
    </row>
    <row r="590" spans="1:65" s="2" customFormat="1" ht="11.25">
      <c r="A590" s="38"/>
      <c r="B590" s="39"/>
      <c r="C590" s="40"/>
      <c r="D590" s="199" t="s">
        <v>542</v>
      </c>
      <c r="E590" s="40"/>
      <c r="F590" s="200" t="s">
        <v>8065</v>
      </c>
      <c r="G590" s="40"/>
      <c r="H590" s="40"/>
      <c r="I590" s="201"/>
      <c r="J590" s="40"/>
      <c r="K590" s="40"/>
      <c r="L590" s="43"/>
      <c r="M590" s="202"/>
      <c r="N590" s="203"/>
      <c r="O590" s="68"/>
      <c r="P590" s="68"/>
      <c r="Q590" s="68"/>
      <c r="R590" s="68"/>
      <c r="S590" s="68"/>
      <c r="T590" s="69"/>
      <c r="U590" s="38"/>
      <c r="V590" s="38"/>
      <c r="W590" s="38"/>
      <c r="X590" s="38"/>
      <c r="Y590" s="38"/>
      <c r="Z590" s="38"/>
      <c r="AA590" s="38"/>
      <c r="AB590" s="38"/>
      <c r="AC590" s="38"/>
      <c r="AD590" s="38"/>
      <c r="AE590" s="38"/>
      <c r="AT590" s="21" t="s">
        <v>542</v>
      </c>
      <c r="AU590" s="21" t="s">
        <v>85</v>
      </c>
    </row>
    <row r="591" spans="1:65" s="15" customFormat="1" ht="11.25">
      <c r="B591" s="227"/>
      <c r="C591" s="228"/>
      <c r="D591" s="206" t="s">
        <v>546</v>
      </c>
      <c r="E591" s="229" t="s">
        <v>19</v>
      </c>
      <c r="F591" s="230" t="s">
        <v>8066</v>
      </c>
      <c r="G591" s="228"/>
      <c r="H591" s="229" t="s">
        <v>19</v>
      </c>
      <c r="I591" s="231"/>
      <c r="J591" s="228"/>
      <c r="K591" s="228"/>
      <c r="L591" s="232"/>
      <c r="M591" s="233"/>
      <c r="N591" s="234"/>
      <c r="O591" s="234"/>
      <c r="P591" s="234"/>
      <c r="Q591" s="234"/>
      <c r="R591" s="234"/>
      <c r="S591" s="234"/>
      <c r="T591" s="235"/>
      <c r="AT591" s="236" t="s">
        <v>546</v>
      </c>
      <c r="AU591" s="236" t="s">
        <v>85</v>
      </c>
      <c r="AV591" s="15" t="s">
        <v>79</v>
      </c>
      <c r="AW591" s="15" t="s">
        <v>33</v>
      </c>
      <c r="AX591" s="15" t="s">
        <v>72</v>
      </c>
      <c r="AY591" s="236" t="s">
        <v>525</v>
      </c>
    </row>
    <row r="592" spans="1:65" s="15" customFormat="1" ht="11.25">
      <c r="B592" s="227"/>
      <c r="C592" s="228"/>
      <c r="D592" s="206" t="s">
        <v>546</v>
      </c>
      <c r="E592" s="229" t="s">
        <v>19</v>
      </c>
      <c r="F592" s="230" t="s">
        <v>8067</v>
      </c>
      <c r="G592" s="228"/>
      <c r="H592" s="229" t="s">
        <v>19</v>
      </c>
      <c r="I592" s="231"/>
      <c r="J592" s="228"/>
      <c r="K592" s="228"/>
      <c r="L592" s="232"/>
      <c r="M592" s="233"/>
      <c r="N592" s="234"/>
      <c r="O592" s="234"/>
      <c r="P592" s="234"/>
      <c r="Q592" s="234"/>
      <c r="R592" s="234"/>
      <c r="S592" s="234"/>
      <c r="T592" s="235"/>
      <c r="AT592" s="236" t="s">
        <v>546</v>
      </c>
      <c r="AU592" s="236" t="s">
        <v>85</v>
      </c>
      <c r="AV592" s="15" t="s">
        <v>79</v>
      </c>
      <c r="AW592" s="15" t="s">
        <v>33</v>
      </c>
      <c r="AX592" s="15" t="s">
        <v>72</v>
      </c>
      <c r="AY592" s="236" t="s">
        <v>525</v>
      </c>
    </row>
    <row r="593" spans="1:65" s="13" customFormat="1" ht="22.5">
      <c r="B593" s="204"/>
      <c r="C593" s="205"/>
      <c r="D593" s="206" t="s">
        <v>546</v>
      </c>
      <c r="E593" s="207" t="s">
        <v>19</v>
      </c>
      <c r="F593" s="208" t="s">
        <v>8068</v>
      </c>
      <c r="G593" s="205"/>
      <c r="H593" s="209">
        <v>163.791</v>
      </c>
      <c r="I593" s="210"/>
      <c r="J593" s="205"/>
      <c r="K593" s="205"/>
      <c r="L593" s="211"/>
      <c r="M593" s="212"/>
      <c r="N593" s="213"/>
      <c r="O593" s="213"/>
      <c r="P593" s="213"/>
      <c r="Q593" s="213"/>
      <c r="R593" s="213"/>
      <c r="S593" s="213"/>
      <c r="T593" s="214"/>
      <c r="AT593" s="215" t="s">
        <v>546</v>
      </c>
      <c r="AU593" s="215" t="s">
        <v>85</v>
      </c>
      <c r="AV593" s="13" t="s">
        <v>85</v>
      </c>
      <c r="AW593" s="13" t="s">
        <v>33</v>
      </c>
      <c r="AX593" s="13" t="s">
        <v>72</v>
      </c>
      <c r="AY593" s="215" t="s">
        <v>525</v>
      </c>
    </row>
    <row r="594" spans="1:65" s="15" customFormat="1" ht="11.25">
      <c r="B594" s="227"/>
      <c r="C594" s="228"/>
      <c r="D594" s="206" t="s">
        <v>546</v>
      </c>
      <c r="E594" s="229" t="s">
        <v>19</v>
      </c>
      <c r="F594" s="230" t="s">
        <v>8069</v>
      </c>
      <c r="G594" s="228"/>
      <c r="H594" s="229" t="s">
        <v>19</v>
      </c>
      <c r="I594" s="231"/>
      <c r="J594" s="228"/>
      <c r="K594" s="228"/>
      <c r="L594" s="232"/>
      <c r="M594" s="233"/>
      <c r="N594" s="234"/>
      <c r="O594" s="234"/>
      <c r="P594" s="234"/>
      <c r="Q594" s="234"/>
      <c r="R594" s="234"/>
      <c r="S594" s="234"/>
      <c r="T594" s="235"/>
      <c r="AT594" s="236" t="s">
        <v>546</v>
      </c>
      <c r="AU594" s="236" t="s">
        <v>85</v>
      </c>
      <c r="AV594" s="15" t="s">
        <v>79</v>
      </c>
      <c r="AW594" s="15" t="s">
        <v>33</v>
      </c>
      <c r="AX594" s="15" t="s">
        <v>72</v>
      </c>
      <c r="AY594" s="236" t="s">
        <v>525</v>
      </c>
    </row>
    <row r="595" spans="1:65" s="13" customFormat="1" ht="11.25">
      <c r="B595" s="204"/>
      <c r="C595" s="205"/>
      <c r="D595" s="206" t="s">
        <v>546</v>
      </c>
      <c r="E595" s="207" t="s">
        <v>19</v>
      </c>
      <c r="F595" s="208" t="s">
        <v>8070</v>
      </c>
      <c r="G595" s="205"/>
      <c r="H595" s="209">
        <v>42.445</v>
      </c>
      <c r="I595" s="210"/>
      <c r="J595" s="205"/>
      <c r="K595" s="205"/>
      <c r="L595" s="211"/>
      <c r="M595" s="212"/>
      <c r="N595" s="213"/>
      <c r="O595" s="213"/>
      <c r="P595" s="213"/>
      <c r="Q595" s="213"/>
      <c r="R595" s="213"/>
      <c r="S595" s="213"/>
      <c r="T595" s="214"/>
      <c r="AT595" s="215" t="s">
        <v>546</v>
      </c>
      <c r="AU595" s="215" t="s">
        <v>85</v>
      </c>
      <c r="AV595" s="13" t="s">
        <v>85</v>
      </c>
      <c r="AW595" s="13" t="s">
        <v>33</v>
      </c>
      <c r="AX595" s="13" t="s">
        <v>72</v>
      </c>
      <c r="AY595" s="215" t="s">
        <v>525</v>
      </c>
    </row>
    <row r="596" spans="1:65" s="16" customFormat="1" ht="11.25">
      <c r="B596" s="237"/>
      <c r="C596" s="238"/>
      <c r="D596" s="206" t="s">
        <v>546</v>
      </c>
      <c r="E596" s="239" t="s">
        <v>7456</v>
      </c>
      <c r="F596" s="240" t="s">
        <v>590</v>
      </c>
      <c r="G596" s="238"/>
      <c r="H596" s="241">
        <v>206.23599999999999</v>
      </c>
      <c r="I596" s="242"/>
      <c r="J596" s="238"/>
      <c r="K596" s="238"/>
      <c r="L596" s="243"/>
      <c r="M596" s="244"/>
      <c r="N596" s="245"/>
      <c r="O596" s="245"/>
      <c r="P596" s="245"/>
      <c r="Q596" s="245"/>
      <c r="R596" s="245"/>
      <c r="S596" s="245"/>
      <c r="T596" s="246"/>
      <c r="AT596" s="247" t="s">
        <v>546</v>
      </c>
      <c r="AU596" s="247" t="s">
        <v>85</v>
      </c>
      <c r="AV596" s="16" t="s">
        <v>573</v>
      </c>
      <c r="AW596" s="16" t="s">
        <v>33</v>
      </c>
      <c r="AX596" s="16" t="s">
        <v>72</v>
      </c>
      <c r="AY596" s="247" t="s">
        <v>525</v>
      </c>
    </row>
    <row r="597" spans="1:65" s="14" customFormat="1" ht="11.25">
      <c r="B597" s="216"/>
      <c r="C597" s="217"/>
      <c r="D597" s="206" t="s">
        <v>546</v>
      </c>
      <c r="E597" s="218" t="s">
        <v>19</v>
      </c>
      <c r="F597" s="219" t="s">
        <v>552</v>
      </c>
      <c r="G597" s="217"/>
      <c r="H597" s="220">
        <v>206.23599999999999</v>
      </c>
      <c r="I597" s="221"/>
      <c r="J597" s="217"/>
      <c r="K597" s="217"/>
      <c r="L597" s="222"/>
      <c r="M597" s="223"/>
      <c r="N597" s="224"/>
      <c r="O597" s="224"/>
      <c r="P597" s="224"/>
      <c r="Q597" s="224"/>
      <c r="R597" s="224"/>
      <c r="S597" s="224"/>
      <c r="T597" s="225"/>
      <c r="AT597" s="226" t="s">
        <v>546</v>
      </c>
      <c r="AU597" s="226" t="s">
        <v>85</v>
      </c>
      <c r="AV597" s="14" t="s">
        <v>537</v>
      </c>
      <c r="AW597" s="14" t="s">
        <v>33</v>
      </c>
      <c r="AX597" s="14" t="s">
        <v>79</v>
      </c>
      <c r="AY597" s="226" t="s">
        <v>525</v>
      </c>
    </row>
    <row r="598" spans="1:65" s="2" customFormat="1" ht="24.2" customHeight="1">
      <c r="A598" s="38"/>
      <c r="B598" s="39"/>
      <c r="C598" s="248" t="s">
        <v>1552</v>
      </c>
      <c r="D598" s="248" t="s">
        <v>369</v>
      </c>
      <c r="E598" s="249" t="s">
        <v>8071</v>
      </c>
      <c r="F598" s="250" t="s">
        <v>8072</v>
      </c>
      <c r="G598" s="251" t="s">
        <v>132</v>
      </c>
      <c r="H598" s="252">
        <v>250.2</v>
      </c>
      <c r="I598" s="253"/>
      <c r="J598" s="254">
        <f>ROUND(I598*H598,2)</f>
        <v>0</v>
      </c>
      <c r="K598" s="250" t="s">
        <v>536</v>
      </c>
      <c r="L598" s="255"/>
      <c r="M598" s="256" t="s">
        <v>19</v>
      </c>
      <c r="N598" s="257" t="s">
        <v>43</v>
      </c>
      <c r="O598" s="68"/>
      <c r="P598" s="195">
        <f>O598*H598</f>
        <v>0</v>
      </c>
      <c r="Q598" s="195">
        <v>0.13200000000000001</v>
      </c>
      <c r="R598" s="195">
        <f>Q598*H598</f>
        <v>33.026400000000002</v>
      </c>
      <c r="S598" s="195">
        <v>0</v>
      </c>
      <c r="T598" s="196">
        <f>S598*H598</f>
        <v>0</v>
      </c>
      <c r="U598" s="38"/>
      <c r="V598" s="38"/>
      <c r="W598" s="38"/>
      <c r="X598" s="38"/>
      <c r="Y598" s="38"/>
      <c r="Z598" s="38"/>
      <c r="AA598" s="38"/>
      <c r="AB598" s="38"/>
      <c r="AC598" s="38"/>
      <c r="AD598" s="38"/>
      <c r="AE598" s="38"/>
      <c r="AR598" s="197" t="s">
        <v>674</v>
      </c>
      <c r="AT598" s="197" t="s">
        <v>369</v>
      </c>
      <c r="AU598" s="197" t="s">
        <v>85</v>
      </c>
      <c r="AY598" s="21" t="s">
        <v>525</v>
      </c>
      <c r="BE598" s="198">
        <f>IF(N598="základní",J598,0)</f>
        <v>0</v>
      </c>
      <c r="BF598" s="198">
        <f>IF(N598="snížená",J598,0)</f>
        <v>0</v>
      </c>
      <c r="BG598" s="198">
        <f>IF(N598="zákl. přenesená",J598,0)</f>
        <v>0</v>
      </c>
      <c r="BH598" s="198">
        <f>IF(N598="sníž. přenesená",J598,0)</f>
        <v>0</v>
      </c>
      <c r="BI598" s="198">
        <f>IF(N598="nulová",J598,0)</f>
        <v>0</v>
      </c>
      <c r="BJ598" s="21" t="s">
        <v>79</v>
      </c>
      <c r="BK598" s="198">
        <f>ROUND(I598*H598,2)</f>
        <v>0</v>
      </c>
      <c r="BL598" s="21" t="s">
        <v>537</v>
      </c>
      <c r="BM598" s="197" t="s">
        <v>8073</v>
      </c>
    </row>
    <row r="599" spans="1:65" s="2" customFormat="1" ht="19.5">
      <c r="A599" s="38"/>
      <c r="B599" s="39"/>
      <c r="C599" s="40"/>
      <c r="D599" s="206" t="s">
        <v>972</v>
      </c>
      <c r="E599" s="40"/>
      <c r="F599" s="258" t="s">
        <v>8074</v>
      </c>
      <c r="G599" s="40"/>
      <c r="H599" s="40"/>
      <c r="I599" s="201"/>
      <c r="J599" s="40"/>
      <c r="K599" s="40"/>
      <c r="L599" s="43"/>
      <c r="M599" s="202"/>
      <c r="N599" s="203"/>
      <c r="O599" s="68"/>
      <c r="P599" s="68"/>
      <c r="Q599" s="68"/>
      <c r="R599" s="68"/>
      <c r="S599" s="68"/>
      <c r="T599" s="69"/>
      <c r="U599" s="38"/>
      <c r="V599" s="38"/>
      <c r="W599" s="38"/>
      <c r="X599" s="38"/>
      <c r="Y599" s="38"/>
      <c r="Z599" s="38"/>
      <c r="AA599" s="38"/>
      <c r="AB599" s="38"/>
      <c r="AC599" s="38"/>
      <c r="AD599" s="38"/>
      <c r="AE599" s="38"/>
      <c r="AT599" s="21" t="s">
        <v>972</v>
      </c>
      <c r="AU599" s="21" t="s">
        <v>85</v>
      </c>
    </row>
    <row r="600" spans="1:65" s="13" customFormat="1" ht="11.25">
      <c r="B600" s="204"/>
      <c r="C600" s="205"/>
      <c r="D600" s="206" t="s">
        <v>546</v>
      </c>
      <c r="E600" s="207" t="s">
        <v>19</v>
      </c>
      <c r="F600" s="208" t="s">
        <v>8075</v>
      </c>
      <c r="G600" s="205"/>
      <c r="H600" s="209">
        <v>245.29400000000001</v>
      </c>
      <c r="I600" s="210"/>
      <c r="J600" s="205"/>
      <c r="K600" s="205"/>
      <c r="L600" s="211"/>
      <c r="M600" s="212"/>
      <c r="N600" s="213"/>
      <c r="O600" s="213"/>
      <c r="P600" s="213"/>
      <c r="Q600" s="213"/>
      <c r="R600" s="213"/>
      <c r="S600" s="213"/>
      <c r="T600" s="214"/>
      <c r="AT600" s="215" t="s">
        <v>546</v>
      </c>
      <c r="AU600" s="215" t="s">
        <v>85</v>
      </c>
      <c r="AV600" s="13" t="s">
        <v>85</v>
      </c>
      <c r="AW600" s="13" t="s">
        <v>33</v>
      </c>
      <c r="AX600" s="13" t="s">
        <v>79</v>
      </c>
      <c r="AY600" s="215" t="s">
        <v>525</v>
      </c>
    </row>
    <row r="601" spans="1:65" s="13" customFormat="1" ht="11.25">
      <c r="B601" s="204"/>
      <c r="C601" s="205"/>
      <c r="D601" s="206" t="s">
        <v>546</v>
      </c>
      <c r="E601" s="205"/>
      <c r="F601" s="208" t="s">
        <v>8076</v>
      </c>
      <c r="G601" s="205"/>
      <c r="H601" s="209">
        <v>250.2</v>
      </c>
      <c r="I601" s="210"/>
      <c r="J601" s="205"/>
      <c r="K601" s="205"/>
      <c r="L601" s="211"/>
      <c r="M601" s="212"/>
      <c r="N601" s="213"/>
      <c r="O601" s="213"/>
      <c r="P601" s="213"/>
      <c r="Q601" s="213"/>
      <c r="R601" s="213"/>
      <c r="S601" s="213"/>
      <c r="T601" s="214"/>
      <c r="AT601" s="215" t="s">
        <v>546</v>
      </c>
      <c r="AU601" s="215" t="s">
        <v>85</v>
      </c>
      <c r="AV601" s="13" t="s">
        <v>85</v>
      </c>
      <c r="AW601" s="13" t="s">
        <v>4</v>
      </c>
      <c r="AX601" s="13" t="s">
        <v>79</v>
      </c>
      <c r="AY601" s="215" t="s">
        <v>525</v>
      </c>
    </row>
    <row r="602" spans="1:65" s="2" customFormat="1" ht="78" customHeight="1">
      <c r="A602" s="38"/>
      <c r="B602" s="39"/>
      <c r="C602" s="186" t="s">
        <v>1558</v>
      </c>
      <c r="D602" s="186" t="s">
        <v>533</v>
      </c>
      <c r="E602" s="187" t="s">
        <v>8077</v>
      </c>
      <c r="F602" s="188" t="s">
        <v>8078</v>
      </c>
      <c r="G602" s="189" t="s">
        <v>132</v>
      </c>
      <c r="H602" s="190">
        <v>14.183999999999999</v>
      </c>
      <c r="I602" s="191"/>
      <c r="J602" s="192">
        <f>ROUND(I602*H602,2)</f>
        <v>0</v>
      </c>
      <c r="K602" s="188" t="s">
        <v>536</v>
      </c>
      <c r="L602" s="43"/>
      <c r="M602" s="193" t="s">
        <v>19</v>
      </c>
      <c r="N602" s="194" t="s">
        <v>43</v>
      </c>
      <c r="O602" s="68"/>
      <c r="P602" s="195">
        <f>O602*H602</f>
        <v>0</v>
      </c>
      <c r="Q602" s="195">
        <v>9.0620000000000006E-2</v>
      </c>
      <c r="R602" s="195">
        <f>Q602*H602</f>
        <v>1.2853540800000001</v>
      </c>
      <c r="S602" s="195">
        <v>0</v>
      </c>
      <c r="T602" s="196">
        <f>S602*H602</f>
        <v>0</v>
      </c>
      <c r="U602" s="38"/>
      <c r="V602" s="38"/>
      <c r="W602" s="38"/>
      <c r="X602" s="38"/>
      <c r="Y602" s="38"/>
      <c r="Z602" s="38"/>
      <c r="AA602" s="38"/>
      <c r="AB602" s="38"/>
      <c r="AC602" s="38"/>
      <c r="AD602" s="38"/>
      <c r="AE602" s="38"/>
      <c r="AR602" s="197" t="s">
        <v>537</v>
      </c>
      <c r="AT602" s="197" t="s">
        <v>533</v>
      </c>
      <c r="AU602" s="197" t="s">
        <v>85</v>
      </c>
      <c r="AY602" s="21" t="s">
        <v>525</v>
      </c>
      <c r="BE602" s="198">
        <f>IF(N602="základní",J602,0)</f>
        <v>0</v>
      </c>
      <c r="BF602" s="198">
        <f>IF(N602="snížená",J602,0)</f>
        <v>0</v>
      </c>
      <c r="BG602" s="198">
        <f>IF(N602="zákl. přenesená",J602,0)</f>
        <v>0</v>
      </c>
      <c r="BH602" s="198">
        <f>IF(N602="sníž. přenesená",J602,0)</f>
        <v>0</v>
      </c>
      <c r="BI602" s="198">
        <f>IF(N602="nulová",J602,0)</f>
        <v>0</v>
      </c>
      <c r="BJ602" s="21" t="s">
        <v>79</v>
      </c>
      <c r="BK602" s="198">
        <f>ROUND(I602*H602,2)</f>
        <v>0</v>
      </c>
      <c r="BL602" s="21" t="s">
        <v>537</v>
      </c>
      <c r="BM602" s="197" t="s">
        <v>8079</v>
      </c>
    </row>
    <row r="603" spans="1:65" s="2" customFormat="1" ht="11.25">
      <c r="A603" s="38"/>
      <c r="B603" s="39"/>
      <c r="C603" s="40"/>
      <c r="D603" s="199" t="s">
        <v>542</v>
      </c>
      <c r="E603" s="40"/>
      <c r="F603" s="200" t="s">
        <v>8080</v>
      </c>
      <c r="G603" s="40"/>
      <c r="H603" s="40"/>
      <c r="I603" s="201"/>
      <c r="J603" s="40"/>
      <c r="K603" s="40"/>
      <c r="L603" s="43"/>
      <c r="M603" s="202"/>
      <c r="N603" s="203"/>
      <c r="O603" s="68"/>
      <c r="P603" s="68"/>
      <c r="Q603" s="68"/>
      <c r="R603" s="68"/>
      <c r="S603" s="68"/>
      <c r="T603" s="69"/>
      <c r="U603" s="38"/>
      <c r="V603" s="38"/>
      <c r="W603" s="38"/>
      <c r="X603" s="38"/>
      <c r="Y603" s="38"/>
      <c r="Z603" s="38"/>
      <c r="AA603" s="38"/>
      <c r="AB603" s="38"/>
      <c r="AC603" s="38"/>
      <c r="AD603" s="38"/>
      <c r="AE603" s="38"/>
      <c r="AT603" s="21" t="s">
        <v>542</v>
      </c>
      <c r="AU603" s="21" t="s">
        <v>85</v>
      </c>
    </row>
    <row r="604" spans="1:65" s="15" customFormat="1" ht="11.25">
      <c r="B604" s="227"/>
      <c r="C604" s="228"/>
      <c r="D604" s="206" t="s">
        <v>546</v>
      </c>
      <c r="E604" s="229" t="s">
        <v>19</v>
      </c>
      <c r="F604" s="230" t="s">
        <v>8081</v>
      </c>
      <c r="G604" s="228"/>
      <c r="H604" s="229" t="s">
        <v>19</v>
      </c>
      <c r="I604" s="231"/>
      <c r="J604" s="228"/>
      <c r="K604" s="228"/>
      <c r="L604" s="232"/>
      <c r="M604" s="233"/>
      <c r="N604" s="234"/>
      <c r="O604" s="234"/>
      <c r="P604" s="234"/>
      <c r="Q604" s="234"/>
      <c r="R604" s="234"/>
      <c r="S604" s="234"/>
      <c r="T604" s="235"/>
      <c r="AT604" s="236" t="s">
        <v>546</v>
      </c>
      <c r="AU604" s="236" t="s">
        <v>85</v>
      </c>
      <c r="AV604" s="15" t="s">
        <v>79</v>
      </c>
      <c r="AW604" s="15" t="s">
        <v>33</v>
      </c>
      <c r="AX604" s="15" t="s">
        <v>72</v>
      </c>
      <c r="AY604" s="236" t="s">
        <v>525</v>
      </c>
    </row>
    <row r="605" spans="1:65" s="15" customFormat="1" ht="11.25">
      <c r="B605" s="227"/>
      <c r="C605" s="228"/>
      <c r="D605" s="206" t="s">
        <v>546</v>
      </c>
      <c r="E605" s="229" t="s">
        <v>19</v>
      </c>
      <c r="F605" s="230" t="s">
        <v>8082</v>
      </c>
      <c r="G605" s="228"/>
      <c r="H605" s="229" t="s">
        <v>19</v>
      </c>
      <c r="I605" s="231"/>
      <c r="J605" s="228"/>
      <c r="K605" s="228"/>
      <c r="L605" s="232"/>
      <c r="M605" s="233"/>
      <c r="N605" s="234"/>
      <c r="O605" s="234"/>
      <c r="P605" s="234"/>
      <c r="Q605" s="234"/>
      <c r="R605" s="234"/>
      <c r="S605" s="234"/>
      <c r="T605" s="235"/>
      <c r="AT605" s="236" t="s">
        <v>546</v>
      </c>
      <c r="AU605" s="236" t="s">
        <v>85</v>
      </c>
      <c r="AV605" s="15" t="s">
        <v>79</v>
      </c>
      <c r="AW605" s="15" t="s">
        <v>33</v>
      </c>
      <c r="AX605" s="15" t="s">
        <v>72</v>
      </c>
      <c r="AY605" s="236" t="s">
        <v>525</v>
      </c>
    </row>
    <row r="606" spans="1:65" s="13" customFormat="1" ht="11.25">
      <c r="B606" s="204"/>
      <c r="C606" s="205"/>
      <c r="D606" s="206" t="s">
        <v>546</v>
      </c>
      <c r="E606" s="207" t="s">
        <v>19</v>
      </c>
      <c r="F606" s="208" t="s">
        <v>8083</v>
      </c>
      <c r="G606" s="205"/>
      <c r="H606" s="209">
        <v>14.183999999999999</v>
      </c>
      <c r="I606" s="210"/>
      <c r="J606" s="205"/>
      <c r="K606" s="205"/>
      <c r="L606" s="211"/>
      <c r="M606" s="212"/>
      <c r="N606" s="213"/>
      <c r="O606" s="213"/>
      <c r="P606" s="213"/>
      <c r="Q606" s="213"/>
      <c r="R606" s="213"/>
      <c r="S606" s="213"/>
      <c r="T606" s="214"/>
      <c r="AT606" s="215" t="s">
        <v>546</v>
      </c>
      <c r="AU606" s="215" t="s">
        <v>85</v>
      </c>
      <c r="AV606" s="13" t="s">
        <v>85</v>
      </c>
      <c r="AW606" s="13" t="s">
        <v>33</v>
      </c>
      <c r="AX606" s="13" t="s">
        <v>72</v>
      </c>
      <c r="AY606" s="215" t="s">
        <v>525</v>
      </c>
    </row>
    <row r="607" spans="1:65" s="16" customFormat="1" ht="11.25">
      <c r="B607" s="237"/>
      <c r="C607" s="238"/>
      <c r="D607" s="206" t="s">
        <v>546</v>
      </c>
      <c r="E607" s="239" t="s">
        <v>7460</v>
      </c>
      <c r="F607" s="240" t="s">
        <v>590</v>
      </c>
      <c r="G607" s="238"/>
      <c r="H607" s="241">
        <v>14.183999999999999</v>
      </c>
      <c r="I607" s="242"/>
      <c r="J607" s="238"/>
      <c r="K607" s="238"/>
      <c r="L607" s="243"/>
      <c r="M607" s="244"/>
      <c r="N607" s="245"/>
      <c r="O607" s="245"/>
      <c r="P607" s="245"/>
      <c r="Q607" s="245"/>
      <c r="R607" s="245"/>
      <c r="S607" s="245"/>
      <c r="T607" s="246"/>
      <c r="AT607" s="247" t="s">
        <v>546</v>
      </c>
      <c r="AU607" s="247" t="s">
        <v>85</v>
      </c>
      <c r="AV607" s="16" t="s">
        <v>573</v>
      </c>
      <c r="AW607" s="16" t="s">
        <v>33</v>
      </c>
      <c r="AX607" s="16" t="s">
        <v>72</v>
      </c>
      <c r="AY607" s="247" t="s">
        <v>525</v>
      </c>
    </row>
    <row r="608" spans="1:65" s="14" customFormat="1" ht="11.25">
      <c r="B608" s="216"/>
      <c r="C608" s="217"/>
      <c r="D608" s="206" t="s">
        <v>546</v>
      </c>
      <c r="E608" s="218" t="s">
        <v>19</v>
      </c>
      <c r="F608" s="219" t="s">
        <v>552</v>
      </c>
      <c r="G608" s="217"/>
      <c r="H608" s="220">
        <v>14.183999999999999</v>
      </c>
      <c r="I608" s="221"/>
      <c r="J608" s="217"/>
      <c r="K608" s="217"/>
      <c r="L608" s="222"/>
      <c r="M608" s="223"/>
      <c r="N608" s="224"/>
      <c r="O608" s="224"/>
      <c r="P608" s="224"/>
      <c r="Q608" s="224"/>
      <c r="R608" s="224"/>
      <c r="S608" s="224"/>
      <c r="T608" s="225"/>
      <c r="AT608" s="226" t="s">
        <v>546</v>
      </c>
      <c r="AU608" s="226" t="s">
        <v>85</v>
      </c>
      <c r="AV608" s="14" t="s">
        <v>537</v>
      </c>
      <c r="AW608" s="14" t="s">
        <v>33</v>
      </c>
      <c r="AX608" s="14" t="s">
        <v>79</v>
      </c>
      <c r="AY608" s="226" t="s">
        <v>525</v>
      </c>
    </row>
    <row r="609" spans="1:65" s="2" customFormat="1" ht="78" customHeight="1">
      <c r="A609" s="38"/>
      <c r="B609" s="39"/>
      <c r="C609" s="186" t="s">
        <v>1565</v>
      </c>
      <c r="D609" s="186" t="s">
        <v>533</v>
      </c>
      <c r="E609" s="187" t="s">
        <v>8084</v>
      </c>
      <c r="F609" s="188" t="s">
        <v>8085</v>
      </c>
      <c r="G609" s="189" t="s">
        <v>132</v>
      </c>
      <c r="H609" s="190">
        <v>61.594000000000001</v>
      </c>
      <c r="I609" s="191"/>
      <c r="J609" s="192">
        <f>ROUND(I609*H609,2)</f>
        <v>0</v>
      </c>
      <c r="K609" s="188" t="s">
        <v>536</v>
      </c>
      <c r="L609" s="43"/>
      <c r="M609" s="193" t="s">
        <v>19</v>
      </c>
      <c r="N609" s="194" t="s">
        <v>43</v>
      </c>
      <c r="O609" s="68"/>
      <c r="P609" s="195">
        <f>O609*H609</f>
        <v>0</v>
      </c>
      <c r="Q609" s="195">
        <v>9.0620000000000006E-2</v>
      </c>
      <c r="R609" s="195">
        <f>Q609*H609</f>
        <v>5.5816482800000005</v>
      </c>
      <c r="S609" s="195">
        <v>0</v>
      </c>
      <c r="T609" s="196">
        <f>S609*H609</f>
        <v>0</v>
      </c>
      <c r="U609" s="38"/>
      <c r="V609" s="38"/>
      <c r="W609" s="38"/>
      <c r="X609" s="38"/>
      <c r="Y609" s="38"/>
      <c r="Z609" s="38"/>
      <c r="AA609" s="38"/>
      <c r="AB609" s="38"/>
      <c r="AC609" s="38"/>
      <c r="AD609" s="38"/>
      <c r="AE609" s="38"/>
      <c r="AR609" s="197" t="s">
        <v>537</v>
      </c>
      <c r="AT609" s="197" t="s">
        <v>533</v>
      </c>
      <c r="AU609" s="197" t="s">
        <v>85</v>
      </c>
      <c r="AY609" s="21" t="s">
        <v>525</v>
      </c>
      <c r="BE609" s="198">
        <f>IF(N609="základní",J609,0)</f>
        <v>0</v>
      </c>
      <c r="BF609" s="198">
        <f>IF(N609="snížená",J609,0)</f>
        <v>0</v>
      </c>
      <c r="BG609" s="198">
        <f>IF(N609="zákl. přenesená",J609,0)</f>
        <v>0</v>
      </c>
      <c r="BH609" s="198">
        <f>IF(N609="sníž. přenesená",J609,0)</f>
        <v>0</v>
      </c>
      <c r="BI609" s="198">
        <f>IF(N609="nulová",J609,0)</f>
        <v>0</v>
      </c>
      <c r="BJ609" s="21" t="s">
        <v>79</v>
      </c>
      <c r="BK609" s="198">
        <f>ROUND(I609*H609,2)</f>
        <v>0</v>
      </c>
      <c r="BL609" s="21" t="s">
        <v>537</v>
      </c>
      <c r="BM609" s="197" t="s">
        <v>8086</v>
      </c>
    </row>
    <row r="610" spans="1:65" s="2" customFormat="1" ht="11.25">
      <c r="A610" s="38"/>
      <c r="B610" s="39"/>
      <c r="C610" s="40"/>
      <c r="D610" s="199" t="s">
        <v>542</v>
      </c>
      <c r="E610" s="40"/>
      <c r="F610" s="200" t="s">
        <v>8087</v>
      </c>
      <c r="G610" s="40"/>
      <c r="H610" s="40"/>
      <c r="I610" s="201"/>
      <c r="J610" s="40"/>
      <c r="K610" s="40"/>
      <c r="L610" s="43"/>
      <c r="M610" s="202"/>
      <c r="N610" s="203"/>
      <c r="O610" s="68"/>
      <c r="P610" s="68"/>
      <c r="Q610" s="68"/>
      <c r="R610" s="68"/>
      <c r="S610" s="68"/>
      <c r="T610" s="69"/>
      <c r="U610" s="38"/>
      <c r="V610" s="38"/>
      <c r="W610" s="38"/>
      <c r="X610" s="38"/>
      <c r="Y610" s="38"/>
      <c r="Z610" s="38"/>
      <c r="AA610" s="38"/>
      <c r="AB610" s="38"/>
      <c r="AC610" s="38"/>
      <c r="AD610" s="38"/>
      <c r="AE610" s="38"/>
      <c r="AT610" s="21" t="s">
        <v>542</v>
      </c>
      <c r="AU610" s="21" t="s">
        <v>85</v>
      </c>
    </row>
    <row r="611" spans="1:65" s="15" customFormat="1" ht="11.25">
      <c r="B611" s="227"/>
      <c r="C611" s="228"/>
      <c r="D611" s="206" t="s">
        <v>546</v>
      </c>
      <c r="E611" s="229" t="s">
        <v>19</v>
      </c>
      <c r="F611" s="230" t="s">
        <v>8088</v>
      </c>
      <c r="G611" s="228"/>
      <c r="H611" s="229" t="s">
        <v>19</v>
      </c>
      <c r="I611" s="231"/>
      <c r="J611" s="228"/>
      <c r="K611" s="228"/>
      <c r="L611" s="232"/>
      <c r="M611" s="233"/>
      <c r="N611" s="234"/>
      <c r="O611" s="234"/>
      <c r="P611" s="234"/>
      <c r="Q611" s="234"/>
      <c r="R611" s="234"/>
      <c r="S611" s="234"/>
      <c r="T611" s="235"/>
      <c r="AT611" s="236" t="s">
        <v>546</v>
      </c>
      <c r="AU611" s="236" t="s">
        <v>85</v>
      </c>
      <c r="AV611" s="15" t="s">
        <v>79</v>
      </c>
      <c r="AW611" s="15" t="s">
        <v>33</v>
      </c>
      <c r="AX611" s="15" t="s">
        <v>72</v>
      </c>
      <c r="AY611" s="236" t="s">
        <v>525</v>
      </c>
    </row>
    <row r="612" spans="1:65" s="13" customFormat="1" ht="11.25">
      <c r="B612" s="204"/>
      <c r="C612" s="205"/>
      <c r="D612" s="206" t="s">
        <v>546</v>
      </c>
      <c r="E612" s="207" t="s">
        <v>19</v>
      </c>
      <c r="F612" s="208" t="s">
        <v>8089</v>
      </c>
      <c r="G612" s="205"/>
      <c r="H612" s="209">
        <v>61.594000000000001</v>
      </c>
      <c r="I612" s="210"/>
      <c r="J612" s="205"/>
      <c r="K612" s="205"/>
      <c r="L612" s="211"/>
      <c r="M612" s="212"/>
      <c r="N612" s="213"/>
      <c r="O612" s="213"/>
      <c r="P612" s="213"/>
      <c r="Q612" s="213"/>
      <c r="R612" s="213"/>
      <c r="S612" s="213"/>
      <c r="T612" s="214"/>
      <c r="AT612" s="215" t="s">
        <v>546</v>
      </c>
      <c r="AU612" s="215" t="s">
        <v>85</v>
      </c>
      <c r="AV612" s="13" t="s">
        <v>85</v>
      </c>
      <c r="AW612" s="13" t="s">
        <v>33</v>
      </c>
      <c r="AX612" s="13" t="s">
        <v>72</v>
      </c>
      <c r="AY612" s="215" t="s">
        <v>525</v>
      </c>
    </row>
    <row r="613" spans="1:65" s="16" customFormat="1" ht="11.25">
      <c r="B613" s="237"/>
      <c r="C613" s="238"/>
      <c r="D613" s="206" t="s">
        <v>546</v>
      </c>
      <c r="E613" s="239" t="s">
        <v>7472</v>
      </c>
      <c r="F613" s="240" t="s">
        <v>590</v>
      </c>
      <c r="G613" s="238"/>
      <c r="H613" s="241">
        <v>61.594000000000001</v>
      </c>
      <c r="I613" s="242"/>
      <c r="J613" s="238"/>
      <c r="K613" s="238"/>
      <c r="L613" s="243"/>
      <c r="M613" s="244"/>
      <c r="N613" s="245"/>
      <c r="O613" s="245"/>
      <c r="P613" s="245"/>
      <c r="Q613" s="245"/>
      <c r="R613" s="245"/>
      <c r="S613" s="245"/>
      <c r="T613" s="246"/>
      <c r="AT613" s="247" t="s">
        <v>546</v>
      </c>
      <c r="AU613" s="247" t="s">
        <v>85</v>
      </c>
      <c r="AV613" s="16" t="s">
        <v>573</v>
      </c>
      <c r="AW613" s="16" t="s">
        <v>33</v>
      </c>
      <c r="AX613" s="16" t="s">
        <v>72</v>
      </c>
      <c r="AY613" s="247" t="s">
        <v>525</v>
      </c>
    </row>
    <row r="614" spans="1:65" s="14" customFormat="1" ht="11.25">
      <c r="B614" s="216"/>
      <c r="C614" s="217"/>
      <c r="D614" s="206" t="s">
        <v>546</v>
      </c>
      <c r="E614" s="218" t="s">
        <v>19</v>
      </c>
      <c r="F614" s="219" t="s">
        <v>552</v>
      </c>
      <c r="G614" s="217"/>
      <c r="H614" s="220">
        <v>61.594000000000001</v>
      </c>
      <c r="I614" s="221"/>
      <c r="J614" s="217"/>
      <c r="K614" s="217"/>
      <c r="L614" s="222"/>
      <c r="M614" s="223"/>
      <c r="N614" s="224"/>
      <c r="O614" s="224"/>
      <c r="P614" s="224"/>
      <c r="Q614" s="224"/>
      <c r="R614" s="224"/>
      <c r="S614" s="224"/>
      <c r="T614" s="225"/>
      <c r="AT614" s="226" t="s">
        <v>546</v>
      </c>
      <c r="AU614" s="226" t="s">
        <v>85</v>
      </c>
      <c r="AV614" s="14" t="s">
        <v>537</v>
      </c>
      <c r="AW614" s="14" t="s">
        <v>33</v>
      </c>
      <c r="AX614" s="14" t="s">
        <v>79</v>
      </c>
      <c r="AY614" s="226" t="s">
        <v>525</v>
      </c>
    </row>
    <row r="615" spans="1:65" s="2" customFormat="1" ht="78" customHeight="1">
      <c r="A615" s="38"/>
      <c r="B615" s="39"/>
      <c r="C615" s="186" t="s">
        <v>1615</v>
      </c>
      <c r="D615" s="186" t="s">
        <v>533</v>
      </c>
      <c r="E615" s="187" t="s">
        <v>8090</v>
      </c>
      <c r="F615" s="188" t="s">
        <v>8091</v>
      </c>
      <c r="G615" s="189" t="s">
        <v>132</v>
      </c>
      <c r="H615" s="190">
        <v>100.85299999999999</v>
      </c>
      <c r="I615" s="191"/>
      <c r="J615" s="192">
        <f>ROUND(I615*H615,2)</f>
        <v>0</v>
      </c>
      <c r="K615" s="188" t="s">
        <v>536</v>
      </c>
      <c r="L615" s="43"/>
      <c r="M615" s="193" t="s">
        <v>19</v>
      </c>
      <c r="N615" s="194" t="s">
        <v>43</v>
      </c>
      <c r="O615" s="68"/>
      <c r="P615" s="195">
        <f>O615*H615</f>
        <v>0</v>
      </c>
      <c r="Q615" s="195">
        <v>9.0620000000000006E-2</v>
      </c>
      <c r="R615" s="195">
        <f>Q615*H615</f>
        <v>9.1392988600000002</v>
      </c>
      <c r="S615" s="195">
        <v>0</v>
      </c>
      <c r="T615" s="196">
        <f>S615*H615</f>
        <v>0</v>
      </c>
      <c r="U615" s="38"/>
      <c r="V615" s="38"/>
      <c r="W615" s="38"/>
      <c r="X615" s="38"/>
      <c r="Y615" s="38"/>
      <c r="Z615" s="38"/>
      <c r="AA615" s="38"/>
      <c r="AB615" s="38"/>
      <c r="AC615" s="38"/>
      <c r="AD615" s="38"/>
      <c r="AE615" s="38"/>
      <c r="AR615" s="197" t="s">
        <v>537</v>
      </c>
      <c r="AT615" s="197" t="s">
        <v>533</v>
      </c>
      <c r="AU615" s="197" t="s">
        <v>85</v>
      </c>
      <c r="AY615" s="21" t="s">
        <v>525</v>
      </c>
      <c r="BE615" s="198">
        <f>IF(N615="základní",J615,0)</f>
        <v>0</v>
      </c>
      <c r="BF615" s="198">
        <f>IF(N615="snížená",J615,0)</f>
        <v>0</v>
      </c>
      <c r="BG615" s="198">
        <f>IF(N615="zákl. přenesená",J615,0)</f>
        <v>0</v>
      </c>
      <c r="BH615" s="198">
        <f>IF(N615="sníž. přenesená",J615,0)</f>
        <v>0</v>
      </c>
      <c r="BI615" s="198">
        <f>IF(N615="nulová",J615,0)</f>
        <v>0</v>
      </c>
      <c r="BJ615" s="21" t="s">
        <v>79</v>
      </c>
      <c r="BK615" s="198">
        <f>ROUND(I615*H615,2)</f>
        <v>0</v>
      </c>
      <c r="BL615" s="21" t="s">
        <v>537</v>
      </c>
      <c r="BM615" s="197" t="s">
        <v>8092</v>
      </c>
    </row>
    <row r="616" spans="1:65" s="2" customFormat="1" ht="11.25">
      <c r="A616" s="38"/>
      <c r="B616" s="39"/>
      <c r="C616" s="40"/>
      <c r="D616" s="199" t="s">
        <v>542</v>
      </c>
      <c r="E616" s="40"/>
      <c r="F616" s="200" t="s">
        <v>8093</v>
      </c>
      <c r="G616" s="40"/>
      <c r="H616" s="40"/>
      <c r="I616" s="201"/>
      <c r="J616" s="40"/>
      <c r="K616" s="40"/>
      <c r="L616" s="43"/>
      <c r="M616" s="202"/>
      <c r="N616" s="203"/>
      <c r="O616" s="68"/>
      <c r="P616" s="68"/>
      <c r="Q616" s="68"/>
      <c r="R616" s="68"/>
      <c r="S616" s="68"/>
      <c r="T616" s="69"/>
      <c r="U616" s="38"/>
      <c r="V616" s="38"/>
      <c r="W616" s="38"/>
      <c r="X616" s="38"/>
      <c r="Y616" s="38"/>
      <c r="Z616" s="38"/>
      <c r="AA616" s="38"/>
      <c r="AB616" s="38"/>
      <c r="AC616" s="38"/>
      <c r="AD616" s="38"/>
      <c r="AE616" s="38"/>
      <c r="AT616" s="21" t="s">
        <v>542</v>
      </c>
      <c r="AU616" s="21" t="s">
        <v>85</v>
      </c>
    </row>
    <row r="617" spans="1:65" s="15" customFormat="1" ht="11.25">
      <c r="B617" s="227"/>
      <c r="C617" s="228"/>
      <c r="D617" s="206" t="s">
        <v>546</v>
      </c>
      <c r="E617" s="229" t="s">
        <v>19</v>
      </c>
      <c r="F617" s="230" t="s">
        <v>8094</v>
      </c>
      <c r="G617" s="228"/>
      <c r="H617" s="229" t="s">
        <v>19</v>
      </c>
      <c r="I617" s="231"/>
      <c r="J617" s="228"/>
      <c r="K617" s="228"/>
      <c r="L617" s="232"/>
      <c r="M617" s="233"/>
      <c r="N617" s="234"/>
      <c r="O617" s="234"/>
      <c r="P617" s="234"/>
      <c r="Q617" s="234"/>
      <c r="R617" s="234"/>
      <c r="S617" s="234"/>
      <c r="T617" s="235"/>
      <c r="AT617" s="236" t="s">
        <v>546</v>
      </c>
      <c r="AU617" s="236" t="s">
        <v>85</v>
      </c>
      <c r="AV617" s="15" t="s">
        <v>79</v>
      </c>
      <c r="AW617" s="15" t="s">
        <v>33</v>
      </c>
      <c r="AX617" s="15" t="s">
        <v>72</v>
      </c>
      <c r="AY617" s="236" t="s">
        <v>525</v>
      </c>
    </row>
    <row r="618" spans="1:65" s="15" customFormat="1" ht="11.25">
      <c r="B618" s="227"/>
      <c r="C618" s="228"/>
      <c r="D618" s="206" t="s">
        <v>546</v>
      </c>
      <c r="E618" s="229" t="s">
        <v>19</v>
      </c>
      <c r="F618" s="230" t="s">
        <v>8095</v>
      </c>
      <c r="G618" s="228"/>
      <c r="H618" s="229" t="s">
        <v>19</v>
      </c>
      <c r="I618" s="231"/>
      <c r="J618" s="228"/>
      <c r="K618" s="228"/>
      <c r="L618" s="232"/>
      <c r="M618" s="233"/>
      <c r="N618" s="234"/>
      <c r="O618" s="234"/>
      <c r="P618" s="234"/>
      <c r="Q618" s="234"/>
      <c r="R618" s="234"/>
      <c r="S618" s="234"/>
      <c r="T618" s="235"/>
      <c r="AT618" s="236" t="s">
        <v>546</v>
      </c>
      <c r="AU618" s="236" t="s">
        <v>85</v>
      </c>
      <c r="AV618" s="15" t="s">
        <v>79</v>
      </c>
      <c r="AW618" s="15" t="s">
        <v>33</v>
      </c>
      <c r="AX618" s="15" t="s">
        <v>72</v>
      </c>
      <c r="AY618" s="236" t="s">
        <v>525</v>
      </c>
    </row>
    <row r="619" spans="1:65" s="13" customFormat="1" ht="11.25">
      <c r="B619" s="204"/>
      <c r="C619" s="205"/>
      <c r="D619" s="206" t="s">
        <v>546</v>
      </c>
      <c r="E619" s="207" t="s">
        <v>19</v>
      </c>
      <c r="F619" s="208" t="s">
        <v>8096</v>
      </c>
      <c r="G619" s="205"/>
      <c r="H619" s="209">
        <v>100.85299999999999</v>
      </c>
      <c r="I619" s="210"/>
      <c r="J619" s="205"/>
      <c r="K619" s="205"/>
      <c r="L619" s="211"/>
      <c r="M619" s="212"/>
      <c r="N619" s="213"/>
      <c r="O619" s="213"/>
      <c r="P619" s="213"/>
      <c r="Q619" s="213"/>
      <c r="R619" s="213"/>
      <c r="S619" s="213"/>
      <c r="T619" s="214"/>
      <c r="AT619" s="215" t="s">
        <v>546</v>
      </c>
      <c r="AU619" s="215" t="s">
        <v>85</v>
      </c>
      <c r="AV619" s="13" t="s">
        <v>85</v>
      </c>
      <c r="AW619" s="13" t="s">
        <v>33</v>
      </c>
      <c r="AX619" s="13" t="s">
        <v>72</v>
      </c>
      <c r="AY619" s="215" t="s">
        <v>525</v>
      </c>
    </row>
    <row r="620" spans="1:65" s="16" customFormat="1" ht="11.25">
      <c r="B620" s="237"/>
      <c r="C620" s="238"/>
      <c r="D620" s="206" t="s">
        <v>546</v>
      </c>
      <c r="E620" s="239" t="s">
        <v>7475</v>
      </c>
      <c r="F620" s="240" t="s">
        <v>590</v>
      </c>
      <c r="G620" s="238"/>
      <c r="H620" s="241">
        <v>100.85299999999999</v>
      </c>
      <c r="I620" s="242"/>
      <c r="J620" s="238"/>
      <c r="K620" s="238"/>
      <c r="L620" s="243"/>
      <c r="M620" s="244"/>
      <c r="N620" s="245"/>
      <c r="O620" s="245"/>
      <c r="P620" s="245"/>
      <c r="Q620" s="245"/>
      <c r="R620" s="245"/>
      <c r="S620" s="245"/>
      <c r="T620" s="246"/>
      <c r="AT620" s="247" t="s">
        <v>546</v>
      </c>
      <c r="AU620" s="247" t="s">
        <v>85</v>
      </c>
      <c r="AV620" s="16" t="s">
        <v>573</v>
      </c>
      <c r="AW620" s="16" t="s">
        <v>33</v>
      </c>
      <c r="AX620" s="16" t="s">
        <v>72</v>
      </c>
      <c r="AY620" s="247" t="s">
        <v>525</v>
      </c>
    </row>
    <row r="621" spans="1:65" s="14" customFormat="1" ht="11.25">
      <c r="B621" s="216"/>
      <c r="C621" s="217"/>
      <c r="D621" s="206" t="s">
        <v>546</v>
      </c>
      <c r="E621" s="218" t="s">
        <v>19</v>
      </c>
      <c r="F621" s="219" t="s">
        <v>552</v>
      </c>
      <c r="G621" s="217"/>
      <c r="H621" s="220">
        <v>100.85299999999999</v>
      </c>
      <c r="I621" s="221"/>
      <c r="J621" s="217"/>
      <c r="K621" s="217"/>
      <c r="L621" s="222"/>
      <c r="M621" s="223"/>
      <c r="N621" s="224"/>
      <c r="O621" s="224"/>
      <c r="P621" s="224"/>
      <c r="Q621" s="224"/>
      <c r="R621" s="224"/>
      <c r="S621" s="224"/>
      <c r="T621" s="225"/>
      <c r="AT621" s="226" t="s">
        <v>546</v>
      </c>
      <c r="AU621" s="226" t="s">
        <v>85</v>
      </c>
      <c r="AV621" s="14" t="s">
        <v>537</v>
      </c>
      <c r="AW621" s="14" t="s">
        <v>33</v>
      </c>
      <c r="AX621" s="14" t="s">
        <v>79</v>
      </c>
      <c r="AY621" s="226" t="s">
        <v>525</v>
      </c>
    </row>
    <row r="622" spans="1:65" s="2" customFormat="1" ht="24.2" customHeight="1">
      <c r="A622" s="38"/>
      <c r="B622" s="39"/>
      <c r="C622" s="248" t="s">
        <v>1646</v>
      </c>
      <c r="D622" s="248" t="s">
        <v>369</v>
      </c>
      <c r="E622" s="249" t="s">
        <v>8097</v>
      </c>
      <c r="F622" s="250" t="s">
        <v>8098</v>
      </c>
      <c r="G622" s="251" t="s">
        <v>132</v>
      </c>
      <c r="H622" s="252">
        <v>14.61</v>
      </c>
      <c r="I622" s="253"/>
      <c r="J622" s="254">
        <f>ROUND(I622*H622,2)</f>
        <v>0</v>
      </c>
      <c r="K622" s="250" t="s">
        <v>536</v>
      </c>
      <c r="L622" s="255"/>
      <c r="M622" s="256" t="s">
        <v>19</v>
      </c>
      <c r="N622" s="257" t="s">
        <v>43</v>
      </c>
      <c r="O622" s="68"/>
      <c r="P622" s="195">
        <f>O622*H622</f>
        <v>0</v>
      </c>
      <c r="Q622" s="195">
        <v>0.17599999999999999</v>
      </c>
      <c r="R622" s="195">
        <f>Q622*H622</f>
        <v>2.5713599999999999</v>
      </c>
      <c r="S622" s="195">
        <v>0</v>
      </c>
      <c r="T622" s="196">
        <f>S622*H622</f>
        <v>0</v>
      </c>
      <c r="U622" s="38"/>
      <c r="V622" s="38"/>
      <c r="W622" s="38"/>
      <c r="X622" s="38"/>
      <c r="Y622" s="38"/>
      <c r="Z622" s="38"/>
      <c r="AA622" s="38"/>
      <c r="AB622" s="38"/>
      <c r="AC622" s="38"/>
      <c r="AD622" s="38"/>
      <c r="AE622" s="38"/>
      <c r="AR622" s="197" t="s">
        <v>674</v>
      </c>
      <c r="AT622" s="197" t="s">
        <v>369</v>
      </c>
      <c r="AU622" s="197" t="s">
        <v>85</v>
      </c>
      <c r="AY622" s="21" t="s">
        <v>525</v>
      </c>
      <c r="BE622" s="198">
        <f>IF(N622="základní",J622,0)</f>
        <v>0</v>
      </c>
      <c r="BF622" s="198">
        <f>IF(N622="snížená",J622,0)</f>
        <v>0</v>
      </c>
      <c r="BG622" s="198">
        <f>IF(N622="zákl. přenesená",J622,0)</f>
        <v>0</v>
      </c>
      <c r="BH622" s="198">
        <f>IF(N622="sníž. přenesená",J622,0)</f>
        <v>0</v>
      </c>
      <c r="BI622" s="198">
        <f>IF(N622="nulová",J622,0)</f>
        <v>0</v>
      </c>
      <c r="BJ622" s="21" t="s">
        <v>79</v>
      </c>
      <c r="BK622" s="198">
        <f>ROUND(I622*H622,2)</f>
        <v>0</v>
      </c>
      <c r="BL622" s="21" t="s">
        <v>537</v>
      </c>
      <c r="BM622" s="197" t="s">
        <v>8099</v>
      </c>
    </row>
    <row r="623" spans="1:65" s="13" customFormat="1" ht="11.25">
      <c r="B623" s="204"/>
      <c r="C623" s="205"/>
      <c r="D623" s="206" t="s">
        <v>546</v>
      </c>
      <c r="E623" s="207" t="s">
        <v>19</v>
      </c>
      <c r="F623" s="208" t="s">
        <v>7460</v>
      </c>
      <c r="G623" s="205"/>
      <c r="H623" s="209">
        <v>14.183999999999999</v>
      </c>
      <c r="I623" s="210"/>
      <c r="J623" s="205"/>
      <c r="K623" s="205"/>
      <c r="L623" s="211"/>
      <c r="M623" s="212"/>
      <c r="N623" s="213"/>
      <c r="O623" s="213"/>
      <c r="P623" s="213"/>
      <c r="Q623" s="213"/>
      <c r="R623" s="213"/>
      <c r="S623" s="213"/>
      <c r="T623" s="214"/>
      <c r="AT623" s="215" t="s">
        <v>546</v>
      </c>
      <c r="AU623" s="215" t="s">
        <v>85</v>
      </c>
      <c r="AV623" s="13" t="s">
        <v>85</v>
      </c>
      <c r="AW623" s="13" t="s">
        <v>33</v>
      </c>
      <c r="AX623" s="13" t="s">
        <v>79</v>
      </c>
      <c r="AY623" s="215" t="s">
        <v>525</v>
      </c>
    </row>
    <row r="624" spans="1:65" s="13" customFormat="1" ht="11.25">
      <c r="B624" s="204"/>
      <c r="C624" s="205"/>
      <c r="D624" s="206" t="s">
        <v>546</v>
      </c>
      <c r="E624" s="205"/>
      <c r="F624" s="208" t="s">
        <v>8100</v>
      </c>
      <c r="G624" s="205"/>
      <c r="H624" s="209">
        <v>14.61</v>
      </c>
      <c r="I624" s="210"/>
      <c r="J624" s="205"/>
      <c r="K624" s="205"/>
      <c r="L624" s="211"/>
      <c r="M624" s="212"/>
      <c r="N624" s="213"/>
      <c r="O624" s="213"/>
      <c r="P624" s="213"/>
      <c r="Q624" s="213"/>
      <c r="R624" s="213"/>
      <c r="S624" s="213"/>
      <c r="T624" s="214"/>
      <c r="AT624" s="215" t="s">
        <v>546</v>
      </c>
      <c r="AU624" s="215" t="s">
        <v>85</v>
      </c>
      <c r="AV624" s="13" t="s">
        <v>85</v>
      </c>
      <c r="AW624" s="13" t="s">
        <v>4</v>
      </c>
      <c r="AX624" s="13" t="s">
        <v>79</v>
      </c>
      <c r="AY624" s="215" t="s">
        <v>525</v>
      </c>
    </row>
    <row r="625" spans="1:65" s="2" customFormat="1" ht="24.2" customHeight="1">
      <c r="A625" s="38"/>
      <c r="B625" s="39"/>
      <c r="C625" s="248" t="s">
        <v>1651</v>
      </c>
      <c r="D625" s="248" t="s">
        <v>369</v>
      </c>
      <c r="E625" s="249" t="s">
        <v>8101</v>
      </c>
      <c r="F625" s="250" t="s">
        <v>8102</v>
      </c>
      <c r="G625" s="251" t="s">
        <v>132</v>
      </c>
      <c r="H625" s="252">
        <v>167.32</v>
      </c>
      <c r="I625" s="253"/>
      <c r="J625" s="254">
        <f>ROUND(I625*H625,2)</f>
        <v>0</v>
      </c>
      <c r="K625" s="250" t="s">
        <v>536</v>
      </c>
      <c r="L625" s="255"/>
      <c r="M625" s="256" t="s">
        <v>19</v>
      </c>
      <c r="N625" s="257" t="s">
        <v>43</v>
      </c>
      <c r="O625" s="68"/>
      <c r="P625" s="195">
        <f>O625*H625</f>
        <v>0</v>
      </c>
      <c r="Q625" s="195">
        <v>0.17599999999999999</v>
      </c>
      <c r="R625" s="195">
        <f>Q625*H625</f>
        <v>29.448319999999995</v>
      </c>
      <c r="S625" s="195">
        <v>0</v>
      </c>
      <c r="T625" s="196">
        <f>S625*H625</f>
        <v>0</v>
      </c>
      <c r="U625" s="38"/>
      <c r="V625" s="38"/>
      <c r="W625" s="38"/>
      <c r="X625" s="38"/>
      <c r="Y625" s="38"/>
      <c r="Z625" s="38"/>
      <c r="AA625" s="38"/>
      <c r="AB625" s="38"/>
      <c r="AC625" s="38"/>
      <c r="AD625" s="38"/>
      <c r="AE625" s="38"/>
      <c r="AR625" s="197" t="s">
        <v>674</v>
      </c>
      <c r="AT625" s="197" t="s">
        <v>369</v>
      </c>
      <c r="AU625" s="197" t="s">
        <v>85</v>
      </c>
      <c r="AY625" s="21" t="s">
        <v>525</v>
      </c>
      <c r="BE625" s="198">
        <f>IF(N625="základní",J625,0)</f>
        <v>0</v>
      </c>
      <c r="BF625" s="198">
        <f>IF(N625="snížená",J625,0)</f>
        <v>0</v>
      </c>
      <c r="BG625" s="198">
        <f>IF(N625="zákl. přenesená",J625,0)</f>
        <v>0</v>
      </c>
      <c r="BH625" s="198">
        <f>IF(N625="sníž. přenesená",J625,0)</f>
        <v>0</v>
      </c>
      <c r="BI625" s="198">
        <f>IF(N625="nulová",J625,0)</f>
        <v>0</v>
      </c>
      <c r="BJ625" s="21" t="s">
        <v>79</v>
      </c>
      <c r="BK625" s="198">
        <f>ROUND(I625*H625,2)</f>
        <v>0</v>
      </c>
      <c r="BL625" s="21" t="s">
        <v>537</v>
      </c>
      <c r="BM625" s="197" t="s">
        <v>8103</v>
      </c>
    </row>
    <row r="626" spans="1:65" s="2" customFormat="1" ht="19.5">
      <c r="A626" s="38"/>
      <c r="B626" s="39"/>
      <c r="C626" s="40"/>
      <c r="D626" s="206" t="s">
        <v>972</v>
      </c>
      <c r="E626" s="40"/>
      <c r="F626" s="258" t="s">
        <v>8104</v>
      </c>
      <c r="G626" s="40"/>
      <c r="H626" s="40"/>
      <c r="I626" s="201"/>
      <c r="J626" s="40"/>
      <c r="K626" s="40"/>
      <c r="L626" s="43"/>
      <c r="M626" s="202"/>
      <c r="N626" s="203"/>
      <c r="O626" s="68"/>
      <c r="P626" s="68"/>
      <c r="Q626" s="68"/>
      <c r="R626" s="68"/>
      <c r="S626" s="68"/>
      <c r="T626" s="69"/>
      <c r="U626" s="38"/>
      <c r="V626" s="38"/>
      <c r="W626" s="38"/>
      <c r="X626" s="38"/>
      <c r="Y626" s="38"/>
      <c r="Z626" s="38"/>
      <c r="AA626" s="38"/>
      <c r="AB626" s="38"/>
      <c r="AC626" s="38"/>
      <c r="AD626" s="38"/>
      <c r="AE626" s="38"/>
      <c r="AT626" s="21" t="s">
        <v>972</v>
      </c>
      <c r="AU626" s="21" t="s">
        <v>85</v>
      </c>
    </row>
    <row r="627" spans="1:65" s="13" customFormat="1" ht="11.25">
      <c r="B627" s="204"/>
      <c r="C627" s="205"/>
      <c r="D627" s="206" t="s">
        <v>546</v>
      </c>
      <c r="E627" s="207" t="s">
        <v>19</v>
      </c>
      <c r="F627" s="208" t="s">
        <v>8105</v>
      </c>
      <c r="G627" s="205"/>
      <c r="H627" s="209">
        <v>162.447</v>
      </c>
      <c r="I627" s="210"/>
      <c r="J627" s="205"/>
      <c r="K627" s="205"/>
      <c r="L627" s="211"/>
      <c r="M627" s="212"/>
      <c r="N627" s="213"/>
      <c r="O627" s="213"/>
      <c r="P627" s="213"/>
      <c r="Q627" s="213"/>
      <c r="R627" s="213"/>
      <c r="S627" s="213"/>
      <c r="T627" s="214"/>
      <c r="AT627" s="215" t="s">
        <v>546</v>
      </c>
      <c r="AU627" s="215" t="s">
        <v>85</v>
      </c>
      <c r="AV627" s="13" t="s">
        <v>85</v>
      </c>
      <c r="AW627" s="13" t="s">
        <v>33</v>
      </c>
      <c r="AX627" s="13" t="s">
        <v>79</v>
      </c>
      <c r="AY627" s="215" t="s">
        <v>525</v>
      </c>
    </row>
    <row r="628" spans="1:65" s="13" customFormat="1" ht="11.25">
      <c r="B628" s="204"/>
      <c r="C628" s="205"/>
      <c r="D628" s="206" t="s">
        <v>546</v>
      </c>
      <c r="E628" s="205"/>
      <c r="F628" s="208" t="s">
        <v>8106</v>
      </c>
      <c r="G628" s="205"/>
      <c r="H628" s="209">
        <v>167.32</v>
      </c>
      <c r="I628" s="210"/>
      <c r="J628" s="205"/>
      <c r="K628" s="205"/>
      <c r="L628" s="211"/>
      <c r="M628" s="212"/>
      <c r="N628" s="213"/>
      <c r="O628" s="213"/>
      <c r="P628" s="213"/>
      <c r="Q628" s="213"/>
      <c r="R628" s="213"/>
      <c r="S628" s="213"/>
      <c r="T628" s="214"/>
      <c r="AT628" s="215" t="s">
        <v>546</v>
      </c>
      <c r="AU628" s="215" t="s">
        <v>85</v>
      </c>
      <c r="AV628" s="13" t="s">
        <v>85</v>
      </c>
      <c r="AW628" s="13" t="s">
        <v>4</v>
      </c>
      <c r="AX628" s="13" t="s">
        <v>79</v>
      </c>
      <c r="AY628" s="215" t="s">
        <v>525</v>
      </c>
    </row>
    <row r="629" spans="1:65" s="2" customFormat="1" ht="90" customHeight="1">
      <c r="A629" s="38"/>
      <c r="B629" s="39"/>
      <c r="C629" s="186" t="s">
        <v>1678</v>
      </c>
      <c r="D629" s="186" t="s">
        <v>533</v>
      </c>
      <c r="E629" s="187" t="s">
        <v>8107</v>
      </c>
      <c r="F629" s="188" t="s">
        <v>8108</v>
      </c>
      <c r="G629" s="189" t="s">
        <v>132</v>
      </c>
      <c r="H629" s="190">
        <v>162.447</v>
      </c>
      <c r="I629" s="191"/>
      <c r="J629" s="192">
        <f>ROUND(I629*H629,2)</f>
        <v>0</v>
      </c>
      <c r="K629" s="188" t="s">
        <v>536</v>
      </c>
      <c r="L629" s="43"/>
      <c r="M629" s="193" t="s">
        <v>19</v>
      </c>
      <c r="N629" s="194" t="s">
        <v>43</v>
      </c>
      <c r="O629" s="68"/>
      <c r="P629" s="195">
        <f>O629*H629</f>
        <v>0</v>
      </c>
      <c r="Q629" s="195">
        <v>0</v>
      </c>
      <c r="R629" s="195">
        <f>Q629*H629</f>
        <v>0</v>
      </c>
      <c r="S629" s="195">
        <v>0</v>
      </c>
      <c r="T629" s="196">
        <f>S629*H629</f>
        <v>0</v>
      </c>
      <c r="U629" s="38"/>
      <c r="V629" s="38"/>
      <c r="W629" s="38"/>
      <c r="X629" s="38"/>
      <c r="Y629" s="38"/>
      <c r="Z629" s="38"/>
      <c r="AA629" s="38"/>
      <c r="AB629" s="38"/>
      <c r="AC629" s="38"/>
      <c r="AD629" s="38"/>
      <c r="AE629" s="38"/>
      <c r="AR629" s="197" t="s">
        <v>537</v>
      </c>
      <c r="AT629" s="197" t="s">
        <v>533</v>
      </c>
      <c r="AU629" s="197" t="s">
        <v>85</v>
      </c>
      <c r="AY629" s="21" t="s">
        <v>525</v>
      </c>
      <c r="BE629" s="198">
        <f>IF(N629="základní",J629,0)</f>
        <v>0</v>
      </c>
      <c r="BF629" s="198">
        <f>IF(N629="snížená",J629,0)</f>
        <v>0</v>
      </c>
      <c r="BG629" s="198">
        <f>IF(N629="zákl. přenesená",J629,0)</f>
        <v>0</v>
      </c>
      <c r="BH629" s="198">
        <f>IF(N629="sníž. přenesená",J629,0)</f>
        <v>0</v>
      </c>
      <c r="BI629" s="198">
        <f>IF(N629="nulová",J629,0)</f>
        <v>0</v>
      </c>
      <c r="BJ629" s="21" t="s">
        <v>79</v>
      </c>
      <c r="BK629" s="198">
        <f>ROUND(I629*H629,2)</f>
        <v>0</v>
      </c>
      <c r="BL629" s="21" t="s">
        <v>537</v>
      </c>
      <c r="BM629" s="197" t="s">
        <v>8109</v>
      </c>
    </row>
    <row r="630" spans="1:65" s="2" customFormat="1" ht="11.25">
      <c r="A630" s="38"/>
      <c r="B630" s="39"/>
      <c r="C630" s="40"/>
      <c r="D630" s="199" t="s">
        <v>542</v>
      </c>
      <c r="E630" s="40"/>
      <c r="F630" s="200" t="s">
        <v>8110</v>
      </c>
      <c r="G630" s="40"/>
      <c r="H630" s="40"/>
      <c r="I630" s="201"/>
      <c r="J630" s="40"/>
      <c r="K630" s="40"/>
      <c r="L630" s="43"/>
      <c r="M630" s="202"/>
      <c r="N630" s="203"/>
      <c r="O630" s="68"/>
      <c r="P630" s="68"/>
      <c r="Q630" s="68"/>
      <c r="R630" s="68"/>
      <c r="S630" s="68"/>
      <c r="T630" s="69"/>
      <c r="U630" s="38"/>
      <c r="V630" s="38"/>
      <c r="W630" s="38"/>
      <c r="X630" s="38"/>
      <c r="Y630" s="38"/>
      <c r="Z630" s="38"/>
      <c r="AA630" s="38"/>
      <c r="AB630" s="38"/>
      <c r="AC630" s="38"/>
      <c r="AD630" s="38"/>
      <c r="AE630" s="38"/>
      <c r="AT630" s="21" t="s">
        <v>542</v>
      </c>
      <c r="AU630" s="21" t="s">
        <v>85</v>
      </c>
    </row>
    <row r="631" spans="1:65" s="13" customFormat="1" ht="11.25">
      <c r="B631" s="204"/>
      <c r="C631" s="205"/>
      <c r="D631" s="206" t="s">
        <v>546</v>
      </c>
      <c r="E631" s="207" t="s">
        <v>19</v>
      </c>
      <c r="F631" s="208" t="s">
        <v>8105</v>
      </c>
      <c r="G631" s="205"/>
      <c r="H631" s="209">
        <v>162.447</v>
      </c>
      <c r="I631" s="210"/>
      <c r="J631" s="205"/>
      <c r="K631" s="205"/>
      <c r="L631" s="211"/>
      <c r="M631" s="212"/>
      <c r="N631" s="213"/>
      <c r="O631" s="213"/>
      <c r="P631" s="213"/>
      <c r="Q631" s="213"/>
      <c r="R631" s="213"/>
      <c r="S631" s="213"/>
      <c r="T631" s="214"/>
      <c r="AT631" s="215" t="s">
        <v>546</v>
      </c>
      <c r="AU631" s="215" t="s">
        <v>85</v>
      </c>
      <c r="AV631" s="13" t="s">
        <v>85</v>
      </c>
      <c r="AW631" s="13" t="s">
        <v>33</v>
      </c>
      <c r="AX631" s="13" t="s">
        <v>79</v>
      </c>
      <c r="AY631" s="215" t="s">
        <v>525</v>
      </c>
    </row>
    <row r="632" spans="1:65" s="2" customFormat="1" ht="66.75" customHeight="1">
      <c r="A632" s="38"/>
      <c r="B632" s="39"/>
      <c r="C632" s="186" t="s">
        <v>1683</v>
      </c>
      <c r="D632" s="186" t="s">
        <v>533</v>
      </c>
      <c r="E632" s="187" t="s">
        <v>8111</v>
      </c>
      <c r="F632" s="188" t="s">
        <v>8112</v>
      </c>
      <c r="G632" s="189" t="s">
        <v>132</v>
      </c>
      <c r="H632" s="190">
        <v>339.017</v>
      </c>
      <c r="I632" s="191"/>
      <c r="J632" s="192">
        <f>ROUND(I632*H632,2)</f>
        <v>0</v>
      </c>
      <c r="K632" s="188" t="s">
        <v>536</v>
      </c>
      <c r="L632" s="43"/>
      <c r="M632" s="193" t="s">
        <v>19</v>
      </c>
      <c r="N632" s="194" t="s">
        <v>43</v>
      </c>
      <c r="O632" s="68"/>
      <c r="P632" s="195">
        <f>O632*H632</f>
        <v>0</v>
      </c>
      <c r="Q632" s="195">
        <v>8.8800000000000004E-2</v>
      </c>
      <c r="R632" s="195">
        <f>Q632*H632</f>
        <v>30.1047096</v>
      </c>
      <c r="S632" s="195">
        <v>0</v>
      </c>
      <c r="T632" s="196">
        <f>S632*H632</f>
        <v>0</v>
      </c>
      <c r="U632" s="38"/>
      <c r="V632" s="38"/>
      <c r="W632" s="38"/>
      <c r="X632" s="38"/>
      <c r="Y632" s="38"/>
      <c r="Z632" s="38"/>
      <c r="AA632" s="38"/>
      <c r="AB632" s="38"/>
      <c r="AC632" s="38"/>
      <c r="AD632" s="38"/>
      <c r="AE632" s="38"/>
      <c r="AR632" s="197" t="s">
        <v>537</v>
      </c>
      <c r="AT632" s="197" t="s">
        <v>533</v>
      </c>
      <c r="AU632" s="197" t="s">
        <v>85</v>
      </c>
      <c r="AY632" s="21" t="s">
        <v>525</v>
      </c>
      <c r="BE632" s="198">
        <f>IF(N632="základní",J632,0)</f>
        <v>0</v>
      </c>
      <c r="BF632" s="198">
        <f>IF(N632="snížená",J632,0)</f>
        <v>0</v>
      </c>
      <c r="BG632" s="198">
        <f>IF(N632="zákl. přenesená",J632,0)</f>
        <v>0</v>
      </c>
      <c r="BH632" s="198">
        <f>IF(N632="sníž. přenesená",J632,0)</f>
        <v>0</v>
      </c>
      <c r="BI632" s="198">
        <f>IF(N632="nulová",J632,0)</f>
        <v>0</v>
      </c>
      <c r="BJ632" s="21" t="s">
        <v>79</v>
      </c>
      <c r="BK632" s="198">
        <f>ROUND(I632*H632,2)</f>
        <v>0</v>
      </c>
      <c r="BL632" s="21" t="s">
        <v>537</v>
      </c>
      <c r="BM632" s="197" t="s">
        <v>8113</v>
      </c>
    </row>
    <row r="633" spans="1:65" s="2" customFormat="1" ht="11.25">
      <c r="A633" s="38"/>
      <c r="B633" s="39"/>
      <c r="C633" s="40"/>
      <c r="D633" s="199" t="s">
        <v>542</v>
      </c>
      <c r="E633" s="40"/>
      <c r="F633" s="200" t="s">
        <v>8114</v>
      </c>
      <c r="G633" s="40"/>
      <c r="H633" s="40"/>
      <c r="I633" s="201"/>
      <c r="J633" s="40"/>
      <c r="K633" s="40"/>
      <c r="L633" s="43"/>
      <c r="M633" s="202"/>
      <c r="N633" s="203"/>
      <c r="O633" s="68"/>
      <c r="P633" s="68"/>
      <c r="Q633" s="68"/>
      <c r="R633" s="68"/>
      <c r="S633" s="68"/>
      <c r="T633" s="69"/>
      <c r="U633" s="38"/>
      <c r="V633" s="38"/>
      <c r="W633" s="38"/>
      <c r="X633" s="38"/>
      <c r="Y633" s="38"/>
      <c r="Z633" s="38"/>
      <c r="AA633" s="38"/>
      <c r="AB633" s="38"/>
      <c r="AC633" s="38"/>
      <c r="AD633" s="38"/>
      <c r="AE633" s="38"/>
      <c r="AT633" s="21" t="s">
        <v>542</v>
      </c>
      <c r="AU633" s="21" t="s">
        <v>85</v>
      </c>
    </row>
    <row r="634" spans="1:65" s="15" customFormat="1" ht="11.25">
      <c r="B634" s="227"/>
      <c r="C634" s="228"/>
      <c r="D634" s="206" t="s">
        <v>546</v>
      </c>
      <c r="E634" s="229" t="s">
        <v>19</v>
      </c>
      <c r="F634" s="230" t="s">
        <v>8115</v>
      </c>
      <c r="G634" s="228"/>
      <c r="H634" s="229" t="s">
        <v>19</v>
      </c>
      <c r="I634" s="231"/>
      <c r="J634" s="228"/>
      <c r="K634" s="228"/>
      <c r="L634" s="232"/>
      <c r="M634" s="233"/>
      <c r="N634" s="234"/>
      <c r="O634" s="234"/>
      <c r="P634" s="234"/>
      <c r="Q634" s="234"/>
      <c r="R634" s="234"/>
      <c r="S634" s="234"/>
      <c r="T634" s="235"/>
      <c r="AT634" s="236" t="s">
        <v>546</v>
      </c>
      <c r="AU634" s="236" t="s">
        <v>85</v>
      </c>
      <c r="AV634" s="15" t="s">
        <v>79</v>
      </c>
      <c r="AW634" s="15" t="s">
        <v>33</v>
      </c>
      <c r="AX634" s="15" t="s">
        <v>72</v>
      </c>
      <c r="AY634" s="236" t="s">
        <v>525</v>
      </c>
    </row>
    <row r="635" spans="1:65" s="15" customFormat="1" ht="11.25">
      <c r="B635" s="227"/>
      <c r="C635" s="228"/>
      <c r="D635" s="206" t="s">
        <v>546</v>
      </c>
      <c r="E635" s="229" t="s">
        <v>19</v>
      </c>
      <c r="F635" s="230" t="s">
        <v>8116</v>
      </c>
      <c r="G635" s="228"/>
      <c r="H635" s="229" t="s">
        <v>19</v>
      </c>
      <c r="I635" s="231"/>
      <c r="J635" s="228"/>
      <c r="K635" s="228"/>
      <c r="L635" s="232"/>
      <c r="M635" s="233"/>
      <c r="N635" s="234"/>
      <c r="O635" s="234"/>
      <c r="P635" s="234"/>
      <c r="Q635" s="234"/>
      <c r="R635" s="234"/>
      <c r="S635" s="234"/>
      <c r="T635" s="235"/>
      <c r="AT635" s="236" t="s">
        <v>546</v>
      </c>
      <c r="AU635" s="236" t="s">
        <v>85</v>
      </c>
      <c r="AV635" s="15" t="s">
        <v>79</v>
      </c>
      <c r="AW635" s="15" t="s">
        <v>33</v>
      </c>
      <c r="AX635" s="15" t="s">
        <v>72</v>
      </c>
      <c r="AY635" s="236" t="s">
        <v>525</v>
      </c>
    </row>
    <row r="636" spans="1:65" s="13" customFormat="1" ht="11.25">
      <c r="B636" s="204"/>
      <c r="C636" s="205"/>
      <c r="D636" s="206" t="s">
        <v>546</v>
      </c>
      <c r="E636" s="207" t="s">
        <v>19</v>
      </c>
      <c r="F636" s="208" t="s">
        <v>8117</v>
      </c>
      <c r="G636" s="205"/>
      <c r="H636" s="209">
        <v>176.785</v>
      </c>
      <c r="I636" s="210"/>
      <c r="J636" s="205"/>
      <c r="K636" s="205"/>
      <c r="L636" s="211"/>
      <c r="M636" s="212"/>
      <c r="N636" s="213"/>
      <c r="O636" s="213"/>
      <c r="P636" s="213"/>
      <c r="Q636" s="213"/>
      <c r="R636" s="213"/>
      <c r="S636" s="213"/>
      <c r="T636" s="214"/>
      <c r="AT636" s="215" t="s">
        <v>546</v>
      </c>
      <c r="AU636" s="215" t="s">
        <v>85</v>
      </c>
      <c r="AV636" s="13" t="s">
        <v>85</v>
      </c>
      <c r="AW636" s="13" t="s">
        <v>33</v>
      </c>
      <c r="AX636" s="13" t="s">
        <v>72</v>
      </c>
      <c r="AY636" s="215" t="s">
        <v>525</v>
      </c>
    </row>
    <row r="637" spans="1:65" s="16" customFormat="1" ht="11.25">
      <c r="B637" s="237"/>
      <c r="C637" s="238"/>
      <c r="D637" s="206" t="s">
        <v>546</v>
      </c>
      <c r="E637" s="239" t="s">
        <v>7478</v>
      </c>
      <c r="F637" s="240" t="s">
        <v>590</v>
      </c>
      <c r="G637" s="238"/>
      <c r="H637" s="241">
        <v>176.785</v>
      </c>
      <c r="I637" s="242"/>
      <c r="J637" s="238"/>
      <c r="K637" s="238"/>
      <c r="L637" s="243"/>
      <c r="M637" s="244"/>
      <c r="N637" s="245"/>
      <c r="O637" s="245"/>
      <c r="P637" s="245"/>
      <c r="Q637" s="245"/>
      <c r="R637" s="245"/>
      <c r="S637" s="245"/>
      <c r="T637" s="246"/>
      <c r="AT637" s="247" t="s">
        <v>546</v>
      </c>
      <c r="AU637" s="247" t="s">
        <v>85</v>
      </c>
      <c r="AV637" s="16" t="s">
        <v>573</v>
      </c>
      <c r="AW637" s="16" t="s">
        <v>33</v>
      </c>
      <c r="AX637" s="16" t="s">
        <v>72</v>
      </c>
      <c r="AY637" s="247" t="s">
        <v>525</v>
      </c>
    </row>
    <row r="638" spans="1:65" s="15" customFormat="1" ht="11.25">
      <c r="B638" s="227"/>
      <c r="C638" s="228"/>
      <c r="D638" s="206" t="s">
        <v>546</v>
      </c>
      <c r="E638" s="229" t="s">
        <v>19</v>
      </c>
      <c r="F638" s="230" t="s">
        <v>8118</v>
      </c>
      <c r="G638" s="228"/>
      <c r="H638" s="229" t="s">
        <v>19</v>
      </c>
      <c r="I638" s="231"/>
      <c r="J638" s="228"/>
      <c r="K638" s="228"/>
      <c r="L638" s="232"/>
      <c r="M638" s="233"/>
      <c r="N638" s="234"/>
      <c r="O638" s="234"/>
      <c r="P638" s="234"/>
      <c r="Q638" s="234"/>
      <c r="R638" s="234"/>
      <c r="S638" s="234"/>
      <c r="T638" s="235"/>
      <c r="AT638" s="236" t="s">
        <v>546</v>
      </c>
      <c r="AU638" s="236" t="s">
        <v>85</v>
      </c>
      <c r="AV638" s="15" t="s">
        <v>79</v>
      </c>
      <c r="AW638" s="15" t="s">
        <v>33</v>
      </c>
      <c r="AX638" s="15" t="s">
        <v>72</v>
      </c>
      <c r="AY638" s="236" t="s">
        <v>525</v>
      </c>
    </row>
    <row r="639" spans="1:65" s="13" customFormat="1" ht="22.5">
      <c r="B639" s="204"/>
      <c r="C639" s="205"/>
      <c r="D639" s="206" t="s">
        <v>546</v>
      </c>
      <c r="E639" s="207" t="s">
        <v>19</v>
      </c>
      <c r="F639" s="208" t="s">
        <v>8119</v>
      </c>
      <c r="G639" s="205"/>
      <c r="H639" s="209">
        <v>162.232</v>
      </c>
      <c r="I639" s="210"/>
      <c r="J639" s="205"/>
      <c r="K639" s="205"/>
      <c r="L639" s="211"/>
      <c r="M639" s="212"/>
      <c r="N639" s="213"/>
      <c r="O639" s="213"/>
      <c r="P639" s="213"/>
      <c r="Q639" s="213"/>
      <c r="R639" s="213"/>
      <c r="S639" s="213"/>
      <c r="T639" s="214"/>
      <c r="AT639" s="215" t="s">
        <v>546</v>
      </c>
      <c r="AU639" s="215" t="s">
        <v>85</v>
      </c>
      <c r="AV639" s="13" t="s">
        <v>85</v>
      </c>
      <c r="AW639" s="13" t="s">
        <v>33</v>
      </c>
      <c r="AX639" s="13" t="s">
        <v>72</v>
      </c>
      <c r="AY639" s="215" t="s">
        <v>525</v>
      </c>
    </row>
    <row r="640" spans="1:65" s="16" customFormat="1" ht="11.25">
      <c r="B640" s="237"/>
      <c r="C640" s="238"/>
      <c r="D640" s="206" t="s">
        <v>546</v>
      </c>
      <c r="E640" s="239" t="s">
        <v>7503</v>
      </c>
      <c r="F640" s="240" t="s">
        <v>590</v>
      </c>
      <c r="G640" s="238"/>
      <c r="H640" s="241">
        <v>162.232</v>
      </c>
      <c r="I640" s="242"/>
      <c r="J640" s="238"/>
      <c r="K640" s="238"/>
      <c r="L640" s="243"/>
      <c r="M640" s="244"/>
      <c r="N640" s="245"/>
      <c r="O640" s="245"/>
      <c r="P640" s="245"/>
      <c r="Q640" s="245"/>
      <c r="R640" s="245"/>
      <c r="S640" s="245"/>
      <c r="T640" s="246"/>
      <c r="AT640" s="247" t="s">
        <v>546</v>
      </c>
      <c r="AU640" s="247" t="s">
        <v>85</v>
      </c>
      <c r="AV640" s="16" t="s">
        <v>573</v>
      </c>
      <c r="AW640" s="16" t="s">
        <v>33</v>
      </c>
      <c r="AX640" s="16" t="s">
        <v>72</v>
      </c>
      <c r="AY640" s="247" t="s">
        <v>525</v>
      </c>
    </row>
    <row r="641" spans="1:65" s="14" customFormat="1" ht="11.25">
      <c r="B641" s="216"/>
      <c r="C641" s="217"/>
      <c r="D641" s="206" t="s">
        <v>546</v>
      </c>
      <c r="E641" s="218" t="s">
        <v>19</v>
      </c>
      <c r="F641" s="219" t="s">
        <v>552</v>
      </c>
      <c r="G641" s="217"/>
      <c r="H641" s="220">
        <v>339.017</v>
      </c>
      <c r="I641" s="221"/>
      <c r="J641" s="217"/>
      <c r="K641" s="217"/>
      <c r="L641" s="222"/>
      <c r="M641" s="223"/>
      <c r="N641" s="224"/>
      <c r="O641" s="224"/>
      <c r="P641" s="224"/>
      <c r="Q641" s="224"/>
      <c r="R641" s="224"/>
      <c r="S641" s="224"/>
      <c r="T641" s="225"/>
      <c r="AT641" s="226" t="s">
        <v>546</v>
      </c>
      <c r="AU641" s="226" t="s">
        <v>85</v>
      </c>
      <c r="AV641" s="14" t="s">
        <v>537</v>
      </c>
      <c r="AW641" s="14" t="s">
        <v>33</v>
      </c>
      <c r="AX641" s="14" t="s">
        <v>79</v>
      </c>
      <c r="AY641" s="226" t="s">
        <v>525</v>
      </c>
    </row>
    <row r="642" spans="1:65" s="2" customFormat="1" ht="24.2" customHeight="1">
      <c r="A642" s="38"/>
      <c r="B642" s="39"/>
      <c r="C642" s="248" t="s">
        <v>1689</v>
      </c>
      <c r="D642" s="248" t="s">
        <v>369</v>
      </c>
      <c r="E642" s="249" t="s">
        <v>8120</v>
      </c>
      <c r="F642" s="250" t="s">
        <v>8121</v>
      </c>
      <c r="G642" s="251" t="s">
        <v>132</v>
      </c>
      <c r="H642" s="252">
        <v>174.59399999999999</v>
      </c>
      <c r="I642" s="253"/>
      <c r="J642" s="254">
        <f>ROUND(I642*H642,2)</f>
        <v>0</v>
      </c>
      <c r="K642" s="250" t="s">
        <v>19</v>
      </c>
      <c r="L642" s="255"/>
      <c r="M642" s="256" t="s">
        <v>19</v>
      </c>
      <c r="N642" s="257" t="s">
        <v>43</v>
      </c>
      <c r="O642" s="68"/>
      <c r="P642" s="195">
        <f>O642*H642</f>
        <v>0</v>
      </c>
      <c r="Q642" s="195">
        <v>0.21</v>
      </c>
      <c r="R642" s="195">
        <f>Q642*H642</f>
        <v>36.664739999999995</v>
      </c>
      <c r="S642" s="195">
        <v>0</v>
      </c>
      <c r="T642" s="196">
        <f>S642*H642</f>
        <v>0</v>
      </c>
      <c r="U642" s="38"/>
      <c r="V642" s="38"/>
      <c r="W642" s="38"/>
      <c r="X642" s="38"/>
      <c r="Y642" s="38"/>
      <c r="Z642" s="38"/>
      <c r="AA642" s="38"/>
      <c r="AB642" s="38"/>
      <c r="AC642" s="38"/>
      <c r="AD642" s="38"/>
      <c r="AE642" s="38"/>
      <c r="AR642" s="197" t="s">
        <v>674</v>
      </c>
      <c r="AT642" s="197" t="s">
        <v>369</v>
      </c>
      <c r="AU642" s="197" t="s">
        <v>85</v>
      </c>
      <c r="AY642" s="21" t="s">
        <v>525</v>
      </c>
      <c r="BE642" s="198">
        <f>IF(N642="základní",J642,0)</f>
        <v>0</v>
      </c>
      <c r="BF642" s="198">
        <f>IF(N642="snížená",J642,0)</f>
        <v>0</v>
      </c>
      <c r="BG642" s="198">
        <f>IF(N642="zákl. přenesená",J642,0)</f>
        <v>0</v>
      </c>
      <c r="BH642" s="198">
        <f>IF(N642="sníž. přenesená",J642,0)</f>
        <v>0</v>
      </c>
      <c r="BI642" s="198">
        <f>IF(N642="nulová",J642,0)</f>
        <v>0</v>
      </c>
      <c r="BJ642" s="21" t="s">
        <v>79</v>
      </c>
      <c r="BK642" s="198">
        <f>ROUND(I642*H642,2)</f>
        <v>0</v>
      </c>
      <c r="BL642" s="21" t="s">
        <v>537</v>
      </c>
      <c r="BM642" s="197" t="s">
        <v>8122</v>
      </c>
    </row>
    <row r="643" spans="1:65" s="2" customFormat="1" ht="19.5">
      <c r="A643" s="38"/>
      <c r="B643" s="39"/>
      <c r="C643" s="40"/>
      <c r="D643" s="206" t="s">
        <v>972</v>
      </c>
      <c r="E643" s="40"/>
      <c r="F643" s="258" t="s">
        <v>8123</v>
      </c>
      <c r="G643" s="40"/>
      <c r="H643" s="40"/>
      <c r="I643" s="201"/>
      <c r="J643" s="40"/>
      <c r="K643" s="40"/>
      <c r="L643" s="43"/>
      <c r="M643" s="202"/>
      <c r="N643" s="203"/>
      <c r="O643" s="68"/>
      <c r="P643" s="68"/>
      <c r="Q643" s="68"/>
      <c r="R643" s="68"/>
      <c r="S643" s="68"/>
      <c r="T643" s="69"/>
      <c r="U643" s="38"/>
      <c r="V643" s="38"/>
      <c r="W643" s="38"/>
      <c r="X643" s="38"/>
      <c r="Y643" s="38"/>
      <c r="Z643" s="38"/>
      <c r="AA643" s="38"/>
      <c r="AB643" s="38"/>
      <c r="AC643" s="38"/>
      <c r="AD643" s="38"/>
      <c r="AE643" s="38"/>
      <c r="AT643" s="21" t="s">
        <v>972</v>
      </c>
      <c r="AU643" s="21" t="s">
        <v>85</v>
      </c>
    </row>
    <row r="644" spans="1:65" s="15" customFormat="1" ht="11.25">
      <c r="B644" s="227"/>
      <c r="C644" s="228"/>
      <c r="D644" s="206" t="s">
        <v>546</v>
      </c>
      <c r="E644" s="229" t="s">
        <v>19</v>
      </c>
      <c r="F644" s="230" t="s">
        <v>8124</v>
      </c>
      <c r="G644" s="228"/>
      <c r="H644" s="229" t="s">
        <v>19</v>
      </c>
      <c r="I644" s="231"/>
      <c r="J644" s="228"/>
      <c r="K644" s="228"/>
      <c r="L644" s="232"/>
      <c r="M644" s="233"/>
      <c r="N644" s="234"/>
      <c r="O644" s="234"/>
      <c r="P644" s="234"/>
      <c r="Q644" s="234"/>
      <c r="R644" s="234"/>
      <c r="S644" s="234"/>
      <c r="T644" s="235"/>
      <c r="AT644" s="236" t="s">
        <v>546</v>
      </c>
      <c r="AU644" s="236" t="s">
        <v>85</v>
      </c>
      <c r="AV644" s="15" t="s">
        <v>79</v>
      </c>
      <c r="AW644" s="15" t="s">
        <v>33</v>
      </c>
      <c r="AX644" s="15" t="s">
        <v>72</v>
      </c>
      <c r="AY644" s="236" t="s">
        <v>525</v>
      </c>
    </row>
    <row r="645" spans="1:65" s="13" customFormat="1" ht="11.25">
      <c r="B645" s="204"/>
      <c r="C645" s="205"/>
      <c r="D645" s="206" t="s">
        <v>546</v>
      </c>
      <c r="E645" s="207" t="s">
        <v>19</v>
      </c>
      <c r="F645" s="208" t="s">
        <v>8125</v>
      </c>
      <c r="G645" s="205"/>
      <c r="H645" s="209">
        <v>169.50899999999999</v>
      </c>
      <c r="I645" s="210"/>
      <c r="J645" s="205"/>
      <c r="K645" s="205"/>
      <c r="L645" s="211"/>
      <c r="M645" s="212"/>
      <c r="N645" s="213"/>
      <c r="O645" s="213"/>
      <c r="P645" s="213"/>
      <c r="Q645" s="213"/>
      <c r="R645" s="213"/>
      <c r="S645" s="213"/>
      <c r="T645" s="214"/>
      <c r="AT645" s="215" t="s">
        <v>546</v>
      </c>
      <c r="AU645" s="215" t="s">
        <v>85</v>
      </c>
      <c r="AV645" s="13" t="s">
        <v>85</v>
      </c>
      <c r="AW645" s="13" t="s">
        <v>33</v>
      </c>
      <c r="AX645" s="13" t="s">
        <v>79</v>
      </c>
      <c r="AY645" s="215" t="s">
        <v>525</v>
      </c>
    </row>
    <row r="646" spans="1:65" s="13" customFormat="1" ht="11.25">
      <c r="B646" s="204"/>
      <c r="C646" s="205"/>
      <c r="D646" s="206" t="s">
        <v>546</v>
      </c>
      <c r="E646" s="205"/>
      <c r="F646" s="208" t="s">
        <v>8126</v>
      </c>
      <c r="G646" s="205"/>
      <c r="H646" s="209">
        <v>174.59399999999999</v>
      </c>
      <c r="I646" s="210"/>
      <c r="J646" s="205"/>
      <c r="K646" s="205"/>
      <c r="L646" s="211"/>
      <c r="M646" s="212"/>
      <c r="N646" s="213"/>
      <c r="O646" s="213"/>
      <c r="P646" s="213"/>
      <c r="Q646" s="213"/>
      <c r="R646" s="213"/>
      <c r="S646" s="213"/>
      <c r="T646" s="214"/>
      <c r="AT646" s="215" t="s">
        <v>546</v>
      </c>
      <c r="AU646" s="215" t="s">
        <v>85</v>
      </c>
      <c r="AV646" s="13" t="s">
        <v>85</v>
      </c>
      <c r="AW646" s="13" t="s">
        <v>4</v>
      </c>
      <c r="AX646" s="13" t="s">
        <v>79</v>
      </c>
      <c r="AY646" s="215" t="s">
        <v>525</v>
      </c>
    </row>
    <row r="647" spans="1:65" s="12" customFormat="1" ht="22.9" customHeight="1">
      <c r="B647" s="170"/>
      <c r="C647" s="171"/>
      <c r="D647" s="172" t="s">
        <v>71</v>
      </c>
      <c r="E647" s="184" t="s">
        <v>645</v>
      </c>
      <c r="F647" s="184" t="s">
        <v>1803</v>
      </c>
      <c r="G647" s="171"/>
      <c r="H647" s="171"/>
      <c r="I647" s="174"/>
      <c r="J647" s="185">
        <f>BK647</f>
        <v>0</v>
      </c>
      <c r="K647" s="171"/>
      <c r="L647" s="176"/>
      <c r="M647" s="177"/>
      <c r="N647" s="178"/>
      <c r="O647" s="178"/>
      <c r="P647" s="179">
        <f>SUM(P648:P662)</f>
        <v>0</v>
      </c>
      <c r="Q647" s="178"/>
      <c r="R647" s="179">
        <f>SUM(R648:R662)</f>
        <v>1.1292930000000001</v>
      </c>
      <c r="S647" s="178"/>
      <c r="T647" s="180">
        <f>SUM(T648:T662)</f>
        <v>0</v>
      </c>
      <c r="AR647" s="181" t="s">
        <v>79</v>
      </c>
      <c r="AT647" s="182" t="s">
        <v>71</v>
      </c>
      <c r="AU647" s="182" t="s">
        <v>79</v>
      </c>
      <c r="AY647" s="181" t="s">
        <v>525</v>
      </c>
      <c r="BK647" s="183">
        <f>SUM(BK648:BK662)</f>
        <v>0</v>
      </c>
    </row>
    <row r="648" spans="1:65" s="2" customFormat="1" ht="37.9" customHeight="1">
      <c r="A648" s="38"/>
      <c r="B648" s="39"/>
      <c r="C648" s="186" t="s">
        <v>1697</v>
      </c>
      <c r="D648" s="186" t="s">
        <v>533</v>
      </c>
      <c r="E648" s="187" t="s">
        <v>8127</v>
      </c>
      <c r="F648" s="188" t="s">
        <v>8128</v>
      </c>
      <c r="G648" s="189" t="s">
        <v>132</v>
      </c>
      <c r="H648" s="190">
        <v>66.429000000000002</v>
      </c>
      <c r="I648" s="191"/>
      <c r="J648" s="192">
        <f>ROUND(I648*H648,2)</f>
        <v>0</v>
      </c>
      <c r="K648" s="188" t="s">
        <v>536</v>
      </c>
      <c r="L648" s="43"/>
      <c r="M648" s="193" t="s">
        <v>19</v>
      </c>
      <c r="N648" s="194" t="s">
        <v>43</v>
      </c>
      <c r="O648" s="68"/>
      <c r="P648" s="195">
        <f>O648*H648</f>
        <v>0</v>
      </c>
      <c r="Q648" s="195">
        <v>1.7000000000000001E-2</v>
      </c>
      <c r="R648" s="195">
        <f>Q648*H648</f>
        <v>1.1292930000000001</v>
      </c>
      <c r="S648" s="195">
        <v>0</v>
      </c>
      <c r="T648" s="196">
        <f>S648*H648</f>
        <v>0</v>
      </c>
      <c r="U648" s="38"/>
      <c r="V648" s="38"/>
      <c r="W648" s="38"/>
      <c r="X648" s="38"/>
      <c r="Y648" s="38"/>
      <c r="Z648" s="38"/>
      <c r="AA648" s="38"/>
      <c r="AB648" s="38"/>
      <c r="AC648" s="38"/>
      <c r="AD648" s="38"/>
      <c r="AE648" s="38"/>
      <c r="AR648" s="197" t="s">
        <v>537</v>
      </c>
      <c r="AT648" s="197" t="s">
        <v>533</v>
      </c>
      <c r="AU648" s="197" t="s">
        <v>85</v>
      </c>
      <c r="AY648" s="21" t="s">
        <v>525</v>
      </c>
      <c r="BE648" s="198">
        <f>IF(N648="základní",J648,0)</f>
        <v>0</v>
      </c>
      <c r="BF648" s="198">
        <f>IF(N648="snížená",J648,0)</f>
        <v>0</v>
      </c>
      <c r="BG648" s="198">
        <f>IF(N648="zákl. přenesená",J648,0)</f>
        <v>0</v>
      </c>
      <c r="BH648" s="198">
        <f>IF(N648="sníž. přenesená",J648,0)</f>
        <v>0</v>
      </c>
      <c r="BI648" s="198">
        <f>IF(N648="nulová",J648,0)</f>
        <v>0</v>
      </c>
      <c r="BJ648" s="21" t="s">
        <v>79</v>
      </c>
      <c r="BK648" s="198">
        <f>ROUND(I648*H648,2)</f>
        <v>0</v>
      </c>
      <c r="BL648" s="21" t="s">
        <v>537</v>
      </c>
      <c r="BM648" s="197" t="s">
        <v>8129</v>
      </c>
    </row>
    <row r="649" spans="1:65" s="2" customFormat="1" ht="11.25">
      <c r="A649" s="38"/>
      <c r="B649" s="39"/>
      <c r="C649" s="40"/>
      <c r="D649" s="199" t="s">
        <v>542</v>
      </c>
      <c r="E649" s="40"/>
      <c r="F649" s="200" t="s">
        <v>8130</v>
      </c>
      <c r="G649" s="40"/>
      <c r="H649" s="40"/>
      <c r="I649" s="201"/>
      <c r="J649" s="40"/>
      <c r="K649" s="40"/>
      <c r="L649" s="43"/>
      <c r="M649" s="202"/>
      <c r="N649" s="203"/>
      <c r="O649" s="68"/>
      <c r="P649" s="68"/>
      <c r="Q649" s="68"/>
      <c r="R649" s="68"/>
      <c r="S649" s="68"/>
      <c r="T649" s="69"/>
      <c r="U649" s="38"/>
      <c r="V649" s="38"/>
      <c r="W649" s="38"/>
      <c r="X649" s="38"/>
      <c r="Y649" s="38"/>
      <c r="Z649" s="38"/>
      <c r="AA649" s="38"/>
      <c r="AB649" s="38"/>
      <c r="AC649" s="38"/>
      <c r="AD649" s="38"/>
      <c r="AE649" s="38"/>
      <c r="AT649" s="21" t="s">
        <v>542</v>
      </c>
      <c r="AU649" s="21" t="s">
        <v>85</v>
      </c>
    </row>
    <row r="650" spans="1:65" s="15" customFormat="1" ht="11.25">
      <c r="B650" s="227"/>
      <c r="C650" s="228"/>
      <c r="D650" s="206" t="s">
        <v>546</v>
      </c>
      <c r="E650" s="229" t="s">
        <v>19</v>
      </c>
      <c r="F650" s="230" t="s">
        <v>7634</v>
      </c>
      <c r="G650" s="228"/>
      <c r="H650" s="229" t="s">
        <v>19</v>
      </c>
      <c r="I650" s="231"/>
      <c r="J650" s="228"/>
      <c r="K650" s="228"/>
      <c r="L650" s="232"/>
      <c r="M650" s="233"/>
      <c r="N650" s="234"/>
      <c r="O650" s="234"/>
      <c r="P650" s="234"/>
      <c r="Q650" s="234"/>
      <c r="R650" s="234"/>
      <c r="S650" s="234"/>
      <c r="T650" s="235"/>
      <c r="AT650" s="236" t="s">
        <v>546</v>
      </c>
      <c r="AU650" s="236" t="s">
        <v>85</v>
      </c>
      <c r="AV650" s="15" t="s">
        <v>79</v>
      </c>
      <c r="AW650" s="15" t="s">
        <v>33</v>
      </c>
      <c r="AX650" s="15" t="s">
        <v>72</v>
      </c>
      <c r="AY650" s="236" t="s">
        <v>525</v>
      </c>
    </row>
    <row r="651" spans="1:65" s="13" customFormat="1" ht="11.25">
      <c r="B651" s="204"/>
      <c r="C651" s="205"/>
      <c r="D651" s="206" t="s">
        <v>546</v>
      </c>
      <c r="E651" s="207" t="s">
        <v>19</v>
      </c>
      <c r="F651" s="208" t="s">
        <v>8131</v>
      </c>
      <c r="G651" s="205"/>
      <c r="H651" s="209">
        <v>10.199999999999999</v>
      </c>
      <c r="I651" s="210"/>
      <c r="J651" s="205"/>
      <c r="K651" s="205"/>
      <c r="L651" s="211"/>
      <c r="M651" s="212"/>
      <c r="N651" s="213"/>
      <c r="O651" s="213"/>
      <c r="P651" s="213"/>
      <c r="Q651" s="213"/>
      <c r="R651" s="213"/>
      <c r="S651" s="213"/>
      <c r="T651" s="214"/>
      <c r="AT651" s="215" t="s">
        <v>546</v>
      </c>
      <c r="AU651" s="215" t="s">
        <v>85</v>
      </c>
      <c r="AV651" s="13" t="s">
        <v>85</v>
      </c>
      <c r="AW651" s="13" t="s">
        <v>33</v>
      </c>
      <c r="AX651" s="13" t="s">
        <v>72</v>
      </c>
      <c r="AY651" s="215" t="s">
        <v>525</v>
      </c>
    </row>
    <row r="652" spans="1:65" s="13" customFormat="1" ht="11.25">
      <c r="B652" s="204"/>
      <c r="C652" s="205"/>
      <c r="D652" s="206" t="s">
        <v>546</v>
      </c>
      <c r="E652" s="207" t="s">
        <v>19</v>
      </c>
      <c r="F652" s="208" t="s">
        <v>8132</v>
      </c>
      <c r="G652" s="205"/>
      <c r="H652" s="209">
        <v>6.5119999999999996</v>
      </c>
      <c r="I652" s="210"/>
      <c r="J652" s="205"/>
      <c r="K652" s="205"/>
      <c r="L652" s="211"/>
      <c r="M652" s="212"/>
      <c r="N652" s="213"/>
      <c r="O652" s="213"/>
      <c r="P652" s="213"/>
      <c r="Q652" s="213"/>
      <c r="R652" s="213"/>
      <c r="S652" s="213"/>
      <c r="T652" s="214"/>
      <c r="AT652" s="215" t="s">
        <v>546</v>
      </c>
      <c r="AU652" s="215" t="s">
        <v>85</v>
      </c>
      <c r="AV652" s="13" t="s">
        <v>85</v>
      </c>
      <c r="AW652" s="13" t="s">
        <v>33</v>
      </c>
      <c r="AX652" s="13" t="s">
        <v>72</v>
      </c>
      <c r="AY652" s="215" t="s">
        <v>525</v>
      </c>
    </row>
    <row r="653" spans="1:65" s="13" customFormat="1" ht="11.25">
      <c r="B653" s="204"/>
      <c r="C653" s="205"/>
      <c r="D653" s="206" t="s">
        <v>546</v>
      </c>
      <c r="E653" s="207" t="s">
        <v>19</v>
      </c>
      <c r="F653" s="208" t="s">
        <v>8133</v>
      </c>
      <c r="G653" s="205"/>
      <c r="H653" s="209">
        <v>6.4619999999999997</v>
      </c>
      <c r="I653" s="210"/>
      <c r="J653" s="205"/>
      <c r="K653" s="205"/>
      <c r="L653" s="211"/>
      <c r="M653" s="212"/>
      <c r="N653" s="213"/>
      <c r="O653" s="213"/>
      <c r="P653" s="213"/>
      <c r="Q653" s="213"/>
      <c r="R653" s="213"/>
      <c r="S653" s="213"/>
      <c r="T653" s="214"/>
      <c r="AT653" s="215" t="s">
        <v>546</v>
      </c>
      <c r="AU653" s="215" t="s">
        <v>85</v>
      </c>
      <c r="AV653" s="13" t="s">
        <v>85</v>
      </c>
      <c r="AW653" s="13" t="s">
        <v>33</v>
      </c>
      <c r="AX653" s="13" t="s">
        <v>72</v>
      </c>
      <c r="AY653" s="215" t="s">
        <v>525</v>
      </c>
    </row>
    <row r="654" spans="1:65" s="13" customFormat="1" ht="11.25">
      <c r="B654" s="204"/>
      <c r="C654" s="205"/>
      <c r="D654" s="206" t="s">
        <v>546</v>
      </c>
      <c r="E654" s="207" t="s">
        <v>19</v>
      </c>
      <c r="F654" s="208" t="s">
        <v>8134</v>
      </c>
      <c r="G654" s="205"/>
      <c r="H654" s="209">
        <v>5.6</v>
      </c>
      <c r="I654" s="210"/>
      <c r="J654" s="205"/>
      <c r="K654" s="205"/>
      <c r="L654" s="211"/>
      <c r="M654" s="212"/>
      <c r="N654" s="213"/>
      <c r="O654" s="213"/>
      <c r="P654" s="213"/>
      <c r="Q654" s="213"/>
      <c r="R654" s="213"/>
      <c r="S654" s="213"/>
      <c r="T654" s="214"/>
      <c r="AT654" s="215" t="s">
        <v>546</v>
      </c>
      <c r="AU654" s="215" t="s">
        <v>85</v>
      </c>
      <c r="AV654" s="13" t="s">
        <v>85</v>
      </c>
      <c r="AW654" s="13" t="s">
        <v>33</v>
      </c>
      <c r="AX654" s="13" t="s">
        <v>72</v>
      </c>
      <c r="AY654" s="215" t="s">
        <v>525</v>
      </c>
    </row>
    <row r="655" spans="1:65" s="13" customFormat="1" ht="11.25">
      <c r="B655" s="204"/>
      <c r="C655" s="205"/>
      <c r="D655" s="206" t="s">
        <v>546</v>
      </c>
      <c r="E655" s="207" t="s">
        <v>19</v>
      </c>
      <c r="F655" s="208" t="s">
        <v>8135</v>
      </c>
      <c r="G655" s="205"/>
      <c r="H655" s="209">
        <v>2.835</v>
      </c>
      <c r="I655" s="210"/>
      <c r="J655" s="205"/>
      <c r="K655" s="205"/>
      <c r="L655" s="211"/>
      <c r="M655" s="212"/>
      <c r="N655" s="213"/>
      <c r="O655" s="213"/>
      <c r="P655" s="213"/>
      <c r="Q655" s="213"/>
      <c r="R655" s="213"/>
      <c r="S655" s="213"/>
      <c r="T655" s="214"/>
      <c r="AT655" s="215" t="s">
        <v>546</v>
      </c>
      <c r="AU655" s="215" t="s">
        <v>85</v>
      </c>
      <c r="AV655" s="13" t="s">
        <v>85</v>
      </c>
      <c r="AW655" s="13" t="s">
        <v>33</v>
      </c>
      <c r="AX655" s="13" t="s">
        <v>72</v>
      </c>
      <c r="AY655" s="215" t="s">
        <v>525</v>
      </c>
    </row>
    <row r="656" spans="1:65" s="13" customFormat="1" ht="11.25">
      <c r="B656" s="204"/>
      <c r="C656" s="205"/>
      <c r="D656" s="206" t="s">
        <v>546</v>
      </c>
      <c r="E656" s="207" t="s">
        <v>19</v>
      </c>
      <c r="F656" s="208" t="s">
        <v>8136</v>
      </c>
      <c r="G656" s="205"/>
      <c r="H656" s="209">
        <v>3.06</v>
      </c>
      <c r="I656" s="210"/>
      <c r="J656" s="205"/>
      <c r="K656" s="205"/>
      <c r="L656" s="211"/>
      <c r="M656" s="212"/>
      <c r="N656" s="213"/>
      <c r="O656" s="213"/>
      <c r="P656" s="213"/>
      <c r="Q656" s="213"/>
      <c r="R656" s="213"/>
      <c r="S656" s="213"/>
      <c r="T656" s="214"/>
      <c r="AT656" s="215" t="s">
        <v>546</v>
      </c>
      <c r="AU656" s="215" t="s">
        <v>85</v>
      </c>
      <c r="AV656" s="13" t="s">
        <v>85</v>
      </c>
      <c r="AW656" s="13" t="s">
        <v>33</v>
      </c>
      <c r="AX656" s="13" t="s">
        <v>72</v>
      </c>
      <c r="AY656" s="215" t="s">
        <v>525</v>
      </c>
    </row>
    <row r="657" spans="1:65" s="16" customFormat="1" ht="11.25">
      <c r="B657" s="237"/>
      <c r="C657" s="238"/>
      <c r="D657" s="206" t="s">
        <v>546</v>
      </c>
      <c r="E657" s="239" t="s">
        <v>19</v>
      </c>
      <c r="F657" s="240" t="s">
        <v>590</v>
      </c>
      <c r="G657" s="238"/>
      <c r="H657" s="241">
        <v>34.668999999999997</v>
      </c>
      <c r="I657" s="242"/>
      <c r="J657" s="238"/>
      <c r="K657" s="238"/>
      <c r="L657" s="243"/>
      <c r="M657" s="244"/>
      <c r="N657" s="245"/>
      <c r="O657" s="245"/>
      <c r="P657" s="245"/>
      <c r="Q657" s="245"/>
      <c r="R657" s="245"/>
      <c r="S657" s="245"/>
      <c r="T657" s="246"/>
      <c r="AT657" s="247" t="s">
        <v>546</v>
      </c>
      <c r="AU657" s="247" t="s">
        <v>85</v>
      </c>
      <c r="AV657" s="16" t="s">
        <v>573</v>
      </c>
      <c r="AW657" s="16" t="s">
        <v>33</v>
      </c>
      <c r="AX657" s="16" t="s">
        <v>72</v>
      </c>
      <c r="AY657" s="247" t="s">
        <v>525</v>
      </c>
    </row>
    <row r="658" spans="1:65" s="15" customFormat="1" ht="11.25">
      <c r="B658" s="227"/>
      <c r="C658" s="228"/>
      <c r="D658" s="206" t="s">
        <v>546</v>
      </c>
      <c r="E658" s="229" t="s">
        <v>19</v>
      </c>
      <c r="F658" s="230" t="s">
        <v>7638</v>
      </c>
      <c r="G658" s="228"/>
      <c r="H658" s="229" t="s">
        <v>19</v>
      </c>
      <c r="I658" s="231"/>
      <c r="J658" s="228"/>
      <c r="K658" s="228"/>
      <c r="L658" s="232"/>
      <c r="M658" s="233"/>
      <c r="N658" s="234"/>
      <c r="O658" s="234"/>
      <c r="P658" s="234"/>
      <c r="Q658" s="234"/>
      <c r="R658" s="234"/>
      <c r="S658" s="234"/>
      <c r="T658" s="235"/>
      <c r="AT658" s="236" t="s">
        <v>546</v>
      </c>
      <c r="AU658" s="236" t="s">
        <v>85</v>
      </c>
      <c r="AV658" s="15" t="s">
        <v>79</v>
      </c>
      <c r="AW658" s="15" t="s">
        <v>33</v>
      </c>
      <c r="AX658" s="15" t="s">
        <v>72</v>
      </c>
      <c r="AY658" s="236" t="s">
        <v>525</v>
      </c>
    </row>
    <row r="659" spans="1:65" s="13" customFormat="1" ht="11.25">
      <c r="B659" s="204"/>
      <c r="C659" s="205"/>
      <c r="D659" s="206" t="s">
        <v>546</v>
      </c>
      <c r="E659" s="207" t="s">
        <v>19</v>
      </c>
      <c r="F659" s="208" t="s">
        <v>8137</v>
      </c>
      <c r="G659" s="205"/>
      <c r="H659" s="209">
        <v>13.4</v>
      </c>
      <c r="I659" s="210"/>
      <c r="J659" s="205"/>
      <c r="K659" s="205"/>
      <c r="L659" s="211"/>
      <c r="M659" s="212"/>
      <c r="N659" s="213"/>
      <c r="O659" s="213"/>
      <c r="P659" s="213"/>
      <c r="Q659" s="213"/>
      <c r="R659" s="213"/>
      <c r="S659" s="213"/>
      <c r="T659" s="214"/>
      <c r="AT659" s="215" t="s">
        <v>546</v>
      </c>
      <c r="AU659" s="215" t="s">
        <v>85</v>
      </c>
      <c r="AV659" s="13" t="s">
        <v>85</v>
      </c>
      <c r="AW659" s="13" t="s">
        <v>33</v>
      </c>
      <c r="AX659" s="13" t="s">
        <v>72</v>
      </c>
      <c r="AY659" s="215" t="s">
        <v>525</v>
      </c>
    </row>
    <row r="660" spans="1:65" s="13" customFormat="1" ht="11.25">
      <c r="B660" s="204"/>
      <c r="C660" s="205"/>
      <c r="D660" s="206" t="s">
        <v>546</v>
      </c>
      <c r="E660" s="207" t="s">
        <v>19</v>
      </c>
      <c r="F660" s="208" t="s">
        <v>8138</v>
      </c>
      <c r="G660" s="205"/>
      <c r="H660" s="209">
        <v>18.36</v>
      </c>
      <c r="I660" s="210"/>
      <c r="J660" s="205"/>
      <c r="K660" s="205"/>
      <c r="L660" s="211"/>
      <c r="M660" s="212"/>
      <c r="N660" s="213"/>
      <c r="O660" s="213"/>
      <c r="P660" s="213"/>
      <c r="Q660" s="213"/>
      <c r="R660" s="213"/>
      <c r="S660" s="213"/>
      <c r="T660" s="214"/>
      <c r="AT660" s="215" t="s">
        <v>546</v>
      </c>
      <c r="AU660" s="215" t="s">
        <v>85</v>
      </c>
      <c r="AV660" s="13" t="s">
        <v>85</v>
      </c>
      <c r="AW660" s="13" t="s">
        <v>33</v>
      </c>
      <c r="AX660" s="13" t="s">
        <v>72</v>
      </c>
      <c r="AY660" s="215" t="s">
        <v>525</v>
      </c>
    </row>
    <row r="661" spans="1:65" s="16" customFormat="1" ht="11.25">
      <c r="B661" s="237"/>
      <c r="C661" s="238"/>
      <c r="D661" s="206" t="s">
        <v>546</v>
      </c>
      <c r="E661" s="239" t="s">
        <v>19</v>
      </c>
      <c r="F661" s="240" t="s">
        <v>590</v>
      </c>
      <c r="G661" s="238"/>
      <c r="H661" s="241">
        <v>31.76</v>
      </c>
      <c r="I661" s="242"/>
      <c r="J661" s="238"/>
      <c r="K661" s="238"/>
      <c r="L661" s="243"/>
      <c r="M661" s="244"/>
      <c r="N661" s="245"/>
      <c r="O661" s="245"/>
      <c r="P661" s="245"/>
      <c r="Q661" s="245"/>
      <c r="R661" s="245"/>
      <c r="S661" s="245"/>
      <c r="T661" s="246"/>
      <c r="AT661" s="247" t="s">
        <v>546</v>
      </c>
      <c r="AU661" s="247" t="s">
        <v>85</v>
      </c>
      <c r="AV661" s="16" t="s">
        <v>573</v>
      </c>
      <c r="AW661" s="16" t="s">
        <v>33</v>
      </c>
      <c r="AX661" s="16" t="s">
        <v>72</v>
      </c>
      <c r="AY661" s="247" t="s">
        <v>525</v>
      </c>
    </row>
    <row r="662" spans="1:65" s="14" customFormat="1" ht="11.25">
      <c r="B662" s="216"/>
      <c r="C662" s="217"/>
      <c r="D662" s="206" t="s">
        <v>546</v>
      </c>
      <c r="E662" s="218" t="s">
        <v>19</v>
      </c>
      <c r="F662" s="219" t="s">
        <v>552</v>
      </c>
      <c r="G662" s="217"/>
      <c r="H662" s="220">
        <v>66.429000000000002</v>
      </c>
      <c r="I662" s="221"/>
      <c r="J662" s="217"/>
      <c r="K662" s="217"/>
      <c r="L662" s="222"/>
      <c r="M662" s="223"/>
      <c r="N662" s="224"/>
      <c r="O662" s="224"/>
      <c r="P662" s="224"/>
      <c r="Q662" s="224"/>
      <c r="R662" s="224"/>
      <c r="S662" s="224"/>
      <c r="T662" s="225"/>
      <c r="AT662" s="226" t="s">
        <v>546</v>
      </c>
      <c r="AU662" s="226" t="s">
        <v>85</v>
      </c>
      <c r="AV662" s="14" t="s">
        <v>537</v>
      </c>
      <c r="AW662" s="14" t="s">
        <v>33</v>
      </c>
      <c r="AX662" s="14" t="s">
        <v>79</v>
      </c>
      <c r="AY662" s="226" t="s">
        <v>525</v>
      </c>
    </row>
    <row r="663" spans="1:65" s="12" customFormat="1" ht="22.9" customHeight="1">
      <c r="B663" s="170"/>
      <c r="C663" s="171"/>
      <c r="D663" s="172" t="s">
        <v>71</v>
      </c>
      <c r="E663" s="184" t="s">
        <v>681</v>
      </c>
      <c r="F663" s="184" t="s">
        <v>2600</v>
      </c>
      <c r="G663" s="171"/>
      <c r="H663" s="171"/>
      <c r="I663" s="174"/>
      <c r="J663" s="185">
        <f>BK663</f>
        <v>0</v>
      </c>
      <c r="K663" s="171"/>
      <c r="L663" s="176"/>
      <c r="M663" s="177"/>
      <c r="N663" s="178"/>
      <c r="O663" s="178"/>
      <c r="P663" s="179">
        <f>SUM(P664:P811)</f>
        <v>0</v>
      </c>
      <c r="Q663" s="178"/>
      <c r="R663" s="179">
        <f>SUM(R664:R811)</f>
        <v>43.459811529999996</v>
      </c>
      <c r="S663" s="178"/>
      <c r="T663" s="180">
        <f>SUM(T664:T811)</f>
        <v>22.550165400000004</v>
      </c>
      <c r="AR663" s="181" t="s">
        <v>79</v>
      </c>
      <c r="AT663" s="182" t="s">
        <v>71</v>
      </c>
      <c r="AU663" s="182" t="s">
        <v>79</v>
      </c>
      <c r="AY663" s="181" t="s">
        <v>525</v>
      </c>
      <c r="BK663" s="183">
        <f>SUM(BK664:BK811)</f>
        <v>0</v>
      </c>
    </row>
    <row r="664" spans="1:65" s="2" customFormat="1" ht="24.2" customHeight="1">
      <c r="A664" s="38"/>
      <c r="B664" s="39"/>
      <c r="C664" s="186" t="s">
        <v>1702</v>
      </c>
      <c r="D664" s="186" t="s">
        <v>533</v>
      </c>
      <c r="E664" s="187" t="s">
        <v>8139</v>
      </c>
      <c r="F664" s="188" t="s">
        <v>8140</v>
      </c>
      <c r="G664" s="189" t="s">
        <v>651</v>
      </c>
      <c r="H664" s="190">
        <v>1</v>
      </c>
      <c r="I664" s="191"/>
      <c r="J664" s="192">
        <f>ROUND(I664*H664,2)</f>
        <v>0</v>
      </c>
      <c r="K664" s="188" t="s">
        <v>536</v>
      </c>
      <c r="L664" s="43"/>
      <c r="M664" s="193" t="s">
        <v>19</v>
      </c>
      <c r="N664" s="194" t="s">
        <v>43</v>
      </c>
      <c r="O664" s="68"/>
      <c r="P664" s="195">
        <f>O664*H664</f>
        <v>0</v>
      </c>
      <c r="Q664" s="195">
        <v>6.9999999999999999E-4</v>
      </c>
      <c r="R664" s="195">
        <f>Q664*H664</f>
        <v>6.9999999999999999E-4</v>
      </c>
      <c r="S664" s="195">
        <v>0</v>
      </c>
      <c r="T664" s="196">
        <f>S664*H664</f>
        <v>0</v>
      </c>
      <c r="U664" s="38"/>
      <c r="V664" s="38"/>
      <c r="W664" s="38"/>
      <c r="X664" s="38"/>
      <c r="Y664" s="38"/>
      <c r="Z664" s="38"/>
      <c r="AA664" s="38"/>
      <c r="AB664" s="38"/>
      <c r="AC664" s="38"/>
      <c r="AD664" s="38"/>
      <c r="AE664" s="38"/>
      <c r="AR664" s="197" t="s">
        <v>537</v>
      </c>
      <c r="AT664" s="197" t="s">
        <v>533</v>
      </c>
      <c r="AU664" s="197" t="s">
        <v>85</v>
      </c>
      <c r="AY664" s="21" t="s">
        <v>525</v>
      </c>
      <c r="BE664" s="198">
        <f>IF(N664="základní",J664,0)</f>
        <v>0</v>
      </c>
      <c r="BF664" s="198">
        <f>IF(N664="snížená",J664,0)</f>
        <v>0</v>
      </c>
      <c r="BG664" s="198">
        <f>IF(N664="zákl. přenesená",J664,0)</f>
        <v>0</v>
      </c>
      <c r="BH664" s="198">
        <f>IF(N664="sníž. přenesená",J664,0)</f>
        <v>0</v>
      </c>
      <c r="BI664" s="198">
        <f>IF(N664="nulová",J664,0)</f>
        <v>0</v>
      </c>
      <c r="BJ664" s="21" t="s">
        <v>79</v>
      </c>
      <c r="BK664" s="198">
        <f>ROUND(I664*H664,2)</f>
        <v>0</v>
      </c>
      <c r="BL664" s="21" t="s">
        <v>537</v>
      </c>
      <c r="BM664" s="197" t="s">
        <v>8141</v>
      </c>
    </row>
    <row r="665" spans="1:65" s="2" customFormat="1" ht="11.25">
      <c r="A665" s="38"/>
      <c r="B665" s="39"/>
      <c r="C665" s="40"/>
      <c r="D665" s="199" t="s">
        <v>542</v>
      </c>
      <c r="E665" s="40"/>
      <c r="F665" s="200" t="s">
        <v>8142</v>
      </c>
      <c r="G665" s="40"/>
      <c r="H665" s="40"/>
      <c r="I665" s="201"/>
      <c r="J665" s="40"/>
      <c r="K665" s="40"/>
      <c r="L665" s="43"/>
      <c r="M665" s="202"/>
      <c r="N665" s="203"/>
      <c r="O665" s="68"/>
      <c r="P665" s="68"/>
      <c r="Q665" s="68"/>
      <c r="R665" s="68"/>
      <c r="S665" s="68"/>
      <c r="T665" s="69"/>
      <c r="U665" s="38"/>
      <c r="V665" s="38"/>
      <c r="W665" s="38"/>
      <c r="X665" s="38"/>
      <c r="Y665" s="38"/>
      <c r="Z665" s="38"/>
      <c r="AA665" s="38"/>
      <c r="AB665" s="38"/>
      <c r="AC665" s="38"/>
      <c r="AD665" s="38"/>
      <c r="AE665" s="38"/>
      <c r="AT665" s="21" t="s">
        <v>542</v>
      </c>
      <c r="AU665" s="21" t="s">
        <v>85</v>
      </c>
    </row>
    <row r="666" spans="1:65" s="2" customFormat="1" ht="24.2" customHeight="1">
      <c r="A666" s="38"/>
      <c r="B666" s="39"/>
      <c r="C666" s="248" t="s">
        <v>1728</v>
      </c>
      <c r="D666" s="248" t="s">
        <v>369</v>
      </c>
      <c r="E666" s="249" t="s">
        <v>8143</v>
      </c>
      <c r="F666" s="250" t="s">
        <v>8144</v>
      </c>
      <c r="G666" s="251" t="s">
        <v>651</v>
      </c>
      <c r="H666" s="252">
        <v>1</v>
      </c>
      <c r="I666" s="253"/>
      <c r="J666" s="254">
        <f>ROUND(I666*H666,2)</f>
        <v>0</v>
      </c>
      <c r="K666" s="250" t="s">
        <v>536</v>
      </c>
      <c r="L666" s="255"/>
      <c r="M666" s="256" t="s">
        <v>19</v>
      </c>
      <c r="N666" s="257" t="s">
        <v>43</v>
      </c>
      <c r="O666" s="68"/>
      <c r="P666" s="195">
        <f>O666*H666</f>
        <v>0</v>
      </c>
      <c r="Q666" s="195">
        <v>3.5000000000000001E-3</v>
      </c>
      <c r="R666" s="195">
        <f>Q666*H666</f>
        <v>3.5000000000000001E-3</v>
      </c>
      <c r="S666" s="195">
        <v>0</v>
      </c>
      <c r="T666" s="196">
        <f>S666*H666</f>
        <v>0</v>
      </c>
      <c r="U666" s="38"/>
      <c r="V666" s="38"/>
      <c r="W666" s="38"/>
      <c r="X666" s="38"/>
      <c r="Y666" s="38"/>
      <c r="Z666" s="38"/>
      <c r="AA666" s="38"/>
      <c r="AB666" s="38"/>
      <c r="AC666" s="38"/>
      <c r="AD666" s="38"/>
      <c r="AE666" s="38"/>
      <c r="AR666" s="197" t="s">
        <v>674</v>
      </c>
      <c r="AT666" s="197" t="s">
        <v>369</v>
      </c>
      <c r="AU666" s="197" t="s">
        <v>85</v>
      </c>
      <c r="AY666" s="21" t="s">
        <v>525</v>
      </c>
      <c r="BE666" s="198">
        <f>IF(N666="základní",J666,0)</f>
        <v>0</v>
      </c>
      <c r="BF666" s="198">
        <f>IF(N666="snížená",J666,0)</f>
        <v>0</v>
      </c>
      <c r="BG666" s="198">
        <f>IF(N666="zákl. přenesená",J666,0)</f>
        <v>0</v>
      </c>
      <c r="BH666" s="198">
        <f>IF(N666="sníž. přenesená",J666,0)</f>
        <v>0</v>
      </c>
      <c r="BI666" s="198">
        <f>IF(N666="nulová",J666,0)</f>
        <v>0</v>
      </c>
      <c r="BJ666" s="21" t="s">
        <v>79</v>
      </c>
      <c r="BK666" s="198">
        <f>ROUND(I666*H666,2)</f>
        <v>0</v>
      </c>
      <c r="BL666" s="21" t="s">
        <v>537</v>
      </c>
      <c r="BM666" s="197" t="s">
        <v>8145</v>
      </c>
    </row>
    <row r="667" spans="1:65" s="2" customFormat="1" ht="37.9" customHeight="1">
      <c r="A667" s="38"/>
      <c r="B667" s="39"/>
      <c r="C667" s="186" t="s">
        <v>1739</v>
      </c>
      <c r="D667" s="186" t="s">
        <v>533</v>
      </c>
      <c r="E667" s="187" t="s">
        <v>8146</v>
      </c>
      <c r="F667" s="188" t="s">
        <v>8147</v>
      </c>
      <c r="G667" s="189" t="s">
        <v>132</v>
      </c>
      <c r="H667" s="190">
        <v>1.69</v>
      </c>
      <c r="I667" s="191"/>
      <c r="J667" s="192">
        <f>ROUND(I667*H667,2)</f>
        <v>0</v>
      </c>
      <c r="K667" s="188" t="s">
        <v>536</v>
      </c>
      <c r="L667" s="43"/>
      <c r="M667" s="193" t="s">
        <v>19</v>
      </c>
      <c r="N667" s="194" t="s">
        <v>43</v>
      </c>
      <c r="O667" s="68"/>
      <c r="P667" s="195">
        <f>O667*H667</f>
        <v>0</v>
      </c>
      <c r="Q667" s="195">
        <v>2.5999999999999999E-3</v>
      </c>
      <c r="R667" s="195">
        <f>Q667*H667</f>
        <v>4.3939999999999995E-3</v>
      </c>
      <c r="S667" s="195">
        <v>0</v>
      </c>
      <c r="T667" s="196">
        <f>S667*H667</f>
        <v>0</v>
      </c>
      <c r="U667" s="38"/>
      <c r="V667" s="38"/>
      <c r="W667" s="38"/>
      <c r="X667" s="38"/>
      <c r="Y667" s="38"/>
      <c r="Z667" s="38"/>
      <c r="AA667" s="38"/>
      <c r="AB667" s="38"/>
      <c r="AC667" s="38"/>
      <c r="AD667" s="38"/>
      <c r="AE667" s="38"/>
      <c r="AR667" s="197" t="s">
        <v>537</v>
      </c>
      <c r="AT667" s="197" t="s">
        <v>533</v>
      </c>
      <c r="AU667" s="197" t="s">
        <v>85</v>
      </c>
      <c r="AY667" s="21" t="s">
        <v>525</v>
      </c>
      <c r="BE667" s="198">
        <f>IF(N667="základní",J667,0)</f>
        <v>0</v>
      </c>
      <c r="BF667" s="198">
        <f>IF(N667="snížená",J667,0)</f>
        <v>0</v>
      </c>
      <c r="BG667" s="198">
        <f>IF(N667="zákl. přenesená",J667,0)</f>
        <v>0</v>
      </c>
      <c r="BH667" s="198">
        <f>IF(N667="sníž. přenesená",J667,0)</f>
        <v>0</v>
      </c>
      <c r="BI667" s="198">
        <f>IF(N667="nulová",J667,0)</f>
        <v>0</v>
      </c>
      <c r="BJ667" s="21" t="s">
        <v>79</v>
      </c>
      <c r="BK667" s="198">
        <f>ROUND(I667*H667,2)</f>
        <v>0</v>
      </c>
      <c r="BL667" s="21" t="s">
        <v>537</v>
      </c>
      <c r="BM667" s="197" t="s">
        <v>8148</v>
      </c>
    </row>
    <row r="668" spans="1:65" s="2" customFormat="1" ht="11.25">
      <c r="A668" s="38"/>
      <c r="B668" s="39"/>
      <c r="C668" s="40"/>
      <c r="D668" s="199" t="s">
        <v>542</v>
      </c>
      <c r="E668" s="40"/>
      <c r="F668" s="200" t="s">
        <v>8149</v>
      </c>
      <c r="G668" s="40"/>
      <c r="H668" s="40"/>
      <c r="I668" s="201"/>
      <c r="J668" s="40"/>
      <c r="K668" s="40"/>
      <c r="L668" s="43"/>
      <c r="M668" s="202"/>
      <c r="N668" s="203"/>
      <c r="O668" s="68"/>
      <c r="P668" s="68"/>
      <c r="Q668" s="68"/>
      <c r="R668" s="68"/>
      <c r="S668" s="68"/>
      <c r="T668" s="69"/>
      <c r="U668" s="38"/>
      <c r="V668" s="38"/>
      <c r="W668" s="38"/>
      <c r="X668" s="38"/>
      <c r="Y668" s="38"/>
      <c r="Z668" s="38"/>
      <c r="AA668" s="38"/>
      <c r="AB668" s="38"/>
      <c r="AC668" s="38"/>
      <c r="AD668" s="38"/>
      <c r="AE668" s="38"/>
      <c r="AT668" s="21" t="s">
        <v>542</v>
      </c>
      <c r="AU668" s="21" t="s">
        <v>85</v>
      </c>
    </row>
    <row r="669" spans="1:65" s="13" customFormat="1" ht="11.25">
      <c r="B669" s="204"/>
      <c r="C669" s="205"/>
      <c r="D669" s="206" t="s">
        <v>546</v>
      </c>
      <c r="E669" s="207" t="s">
        <v>19</v>
      </c>
      <c r="F669" s="208" t="s">
        <v>8150</v>
      </c>
      <c r="G669" s="205"/>
      <c r="H669" s="209">
        <v>1.69</v>
      </c>
      <c r="I669" s="210"/>
      <c r="J669" s="205"/>
      <c r="K669" s="205"/>
      <c r="L669" s="211"/>
      <c r="M669" s="212"/>
      <c r="N669" s="213"/>
      <c r="O669" s="213"/>
      <c r="P669" s="213"/>
      <c r="Q669" s="213"/>
      <c r="R669" s="213"/>
      <c r="S669" s="213"/>
      <c r="T669" s="214"/>
      <c r="AT669" s="215" t="s">
        <v>546</v>
      </c>
      <c r="AU669" s="215" t="s">
        <v>85</v>
      </c>
      <c r="AV669" s="13" t="s">
        <v>85</v>
      </c>
      <c r="AW669" s="13" t="s">
        <v>33</v>
      </c>
      <c r="AX669" s="13" t="s">
        <v>79</v>
      </c>
      <c r="AY669" s="215" t="s">
        <v>525</v>
      </c>
    </row>
    <row r="670" spans="1:65" s="2" customFormat="1" ht="37.9" customHeight="1">
      <c r="A670" s="38"/>
      <c r="B670" s="39"/>
      <c r="C670" s="186" t="s">
        <v>1743</v>
      </c>
      <c r="D670" s="186" t="s">
        <v>533</v>
      </c>
      <c r="E670" s="187" t="s">
        <v>8151</v>
      </c>
      <c r="F670" s="188" t="s">
        <v>8152</v>
      </c>
      <c r="G670" s="189" t="s">
        <v>132</v>
      </c>
      <c r="H670" s="190">
        <v>1.69</v>
      </c>
      <c r="I670" s="191"/>
      <c r="J670" s="192">
        <f>ROUND(I670*H670,2)</f>
        <v>0</v>
      </c>
      <c r="K670" s="188" t="s">
        <v>536</v>
      </c>
      <c r="L670" s="43"/>
      <c r="M670" s="193" t="s">
        <v>19</v>
      </c>
      <c r="N670" s="194" t="s">
        <v>43</v>
      </c>
      <c r="O670" s="68"/>
      <c r="P670" s="195">
        <f>O670*H670</f>
        <v>0</v>
      </c>
      <c r="Q670" s="195">
        <v>1.0000000000000001E-5</v>
      </c>
      <c r="R670" s="195">
        <f>Q670*H670</f>
        <v>1.6900000000000001E-5</v>
      </c>
      <c r="S670" s="195">
        <v>0</v>
      </c>
      <c r="T670" s="196">
        <f>S670*H670</f>
        <v>0</v>
      </c>
      <c r="U670" s="38"/>
      <c r="V670" s="38"/>
      <c r="W670" s="38"/>
      <c r="X670" s="38"/>
      <c r="Y670" s="38"/>
      <c r="Z670" s="38"/>
      <c r="AA670" s="38"/>
      <c r="AB670" s="38"/>
      <c r="AC670" s="38"/>
      <c r="AD670" s="38"/>
      <c r="AE670" s="38"/>
      <c r="AR670" s="197" t="s">
        <v>537</v>
      </c>
      <c r="AT670" s="197" t="s">
        <v>533</v>
      </c>
      <c r="AU670" s="197" t="s">
        <v>85</v>
      </c>
      <c r="AY670" s="21" t="s">
        <v>525</v>
      </c>
      <c r="BE670" s="198">
        <f>IF(N670="základní",J670,0)</f>
        <v>0</v>
      </c>
      <c r="BF670" s="198">
        <f>IF(N670="snížená",J670,0)</f>
        <v>0</v>
      </c>
      <c r="BG670" s="198">
        <f>IF(N670="zákl. přenesená",J670,0)</f>
        <v>0</v>
      </c>
      <c r="BH670" s="198">
        <f>IF(N670="sníž. přenesená",J670,0)</f>
        <v>0</v>
      </c>
      <c r="BI670" s="198">
        <f>IF(N670="nulová",J670,0)</f>
        <v>0</v>
      </c>
      <c r="BJ670" s="21" t="s">
        <v>79</v>
      </c>
      <c r="BK670" s="198">
        <f>ROUND(I670*H670,2)</f>
        <v>0</v>
      </c>
      <c r="BL670" s="21" t="s">
        <v>537</v>
      </c>
      <c r="BM670" s="197" t="s">
        <v>8153</v>
      </c>
    </row>
    <row r="671" spans="1:65" s="2" customFormat="1" ht="11.25">
      <c r="A671" s="38"/>
      <c r="B671" s="39"/>
      <c r="C671" s="40"/>
      <c r="D671" s="199" t="s">
        <v>542</v>
      </c>
      <c r="E671" s="40"/>
      <c r="F671" s="200" t="s">
        <v>8154</v>
      </c>
      <c r="G671" s="40"/>
      <c r="H671" s="40"/>
      <c r="I671" s="201"/>
      <c r="J671" s="40"/>
      <c r="K671" s="40"/>
      <c r="L671" s="43"/>
      <c r="M671" s="202"/>
      <c r="N671" s="203"/>
      <c r="O671" s="68"/>
      <c r="P671" s="68"/>
      <c r="Q671" s="68"/>
      <c r="R671" s="68"/>
      <c r="S671" s="68"/>
      <c r="T671" s="69"/>
      <c r="U671" s="38"/>
      <c r="V671" s="38"/>
      <c r="W671" s="38"/>
      <c r="X671" s="38"/>
      <c r="Y671" s="38"/>
      <c r="Z671" s="38"/>
      <c r="AA671" s="38"/>
      <c r="AB671" s="38"/>
      <c r="AC671" s="38"/>
      <c r="AD671" s="38"/>
      <c r="AE671" s="38"/>
      <c r="AT671" s="21" t="s">
        <v>542</v>
      </c>
      <c r="AU671" s="21" t="s">
        <v>85</v>
      </c>
    </row>
    <row r="672" spans="1:65" s="13" customFormat="1" ht="11.25">
      <c r="B672" s="204"/>
      <c r="C672" s="205"/>
      <c r="D672" s="206" t="s">
        <v>546</v>
      </c>
      <c r="E672" s="207" t="s">
        <v>19</v>
      </c>
      <c r="F672" s="208" t="s">
        <v>8150</v>
      </c>
      <c r="G672" s="205"/>
      <c r="H672" s="209">
        <v>1.69</v>
      </c>
      <c r="I672" s="210"/>
      <c r="J672" s="205"/>
      <c r="K672" s="205"/>
      <c r="L672" s="211"/>
      <c r="M672" s="212"/>
      <c r="N672" s="213"/>
      <c r="O672" s="213"/>
      <c r="P672" s="213"/>
      <c r="Q672" s="213"/>
      <c r="R672" s="213"/>
      <c r="S672" s="213"/>
      <c r="T672" s="214"/>
      <c r="AT672" s="215" t="s">
        <v>546</v>
      </c>
      <c r="AU672" s="215" t="s">
        <v>85</v>
      </c>
      <c r="AV672" s="13" t="s">
        <v>85</v>
      </c>
      <c r="AW672" s="13" t="s">
        <v>33</v>
      </c>
      <c r="AX672" s="13" t="s">
        <v>79</v>
      </c>
      <c r="AY672" s="215" t="s">
        <v>525</v>
      </c>
    </row>
    <row r="673" spans="1:65" s="2" customFormat="1" ht="49.15" customHeight="1">
      <c r="A673" s="38"/>
      <c r="B673" s="39"/>
      <c r="C673" s="186" t="s">
        <v>1749</v>
      </c>
      <c r="D673" s="186" t="s">
        <v>533</v>
      </c>
      <c r="E673" s="187" t="s">
        <v>8155</v>
      </c>
      <c r="F673" s="188" t="s">
        <v>8156</v>
      </c>
      <c r="G673" s="189" t="s">
        <v>128</v>
      </c>
      <c r="H673" s="190">
        <v>7.67</v>
      </c>
      <c r="I673" s="191"/>
      <c r="J673" s="192">
        <f>ROUND(I673*H673,2)</f>
        <v>0</v>
      </c>
      <c r="K673" s="188" t="s">
        <v>536</v>
      </c>
      <c r="L673" s="43"/>
      <c r="M673" s="193" t="s">
        <v>19</v>
      </c>
      <c r="N673" s="194" t="s">
        <v>43</v>
      </c>
      <c r="O673" s="68"/>
      <c r="P673" s="195">
        <f>O673*H673</f>
        <v>0</v>
      </c>
      <c r="Q673" s="195">
        <v>0.20219000000000001</v>
      </c>
      <c r="R673" s="195">
        <f>Q673*H673</f>
        <v>1.5507973000000002</v>
      </c>
      <c r="S673" s="195">
        <v>0</v>
      </c>
      <c r="T673" s="196">
        <f>S673*H673</f>
        <v>0</v>
      </c>
      <c r="U673" s="38"/>
      <c r="V673" s="38"/>
      <c r="W673" s="38"/>
      <c r="X673" s="38"/>
      <c r="Y673" s="38"/>
      <c r="Z673" s="38"/>
      <c r="AA673" s="38"/>
      <c r="AB673" s="38"/>
      <c r="AC673" s="38"/>
      <c r="AD673" s="38"/>
      <c r="AE673" s="38"/>
      <c r="AR673" s="197" t="s">
        <v>537</v>
      </c>
      <c r="AT673" s="197" t="s">
        <v>533</v>
      </c>
      <c r="AU673" s="197" t="s">
        <v>85</v>
      </c>
      <c r="AY673" s="21" t="s">
        <v>525</v>
      </c>
      <c r="BE673" s="198">
        <f>IF(N673="základní",J673,0)</f>
        <v>0</v>
      </c>
      <c r="BF673" s="198">
        <f>IF(N673="snížená",J673,0)</f>
        <v>0</v>
      </c>
      <c r="BG673" s="198">
        <f>IF(N673="zákl. přenesená",J673,0)</f>
        <v>0</v>
      </c>
      <c r="BH673" s="198">
        <f>IF(N673="sníž. přenesená",J673,0)</f>
        <v>0</v>
      </c>
      <c r="BI673" s="198">
        <f>IF(N673="nulová",J673,0)</f>
        <v>0</v>
      </c>
      <c r="BJ673" s="21" t="s">
        <v>79</v>
      </c>
      <c r="BK673" s="198">
        <f>ROUND(I673*H673,2)</f>
        <v>0</v>
      </c>
      <c r="BL673" s="21" t="s">
        <v>537</v>
      </c>
      <c r="BM673" s="197" t="s">
        <v>8157</v>
      </c>
    </row>
    <row r="674" spans="1:65" s="2" customFormat="1" ht="11.25">
      <c r="A674" s="38"/>
      <c r="B674" s="39"/>
      <c r="C674" s="40"/>
      <c r="D674" s="199" t="s">
        <v>542</v>
      </c>
      <c r="E674" s="40"/>
      <c r="F674" s="200" t="s">
        <v>8158</v>
      </c>
      <c r="G674" s="40"/>
      <c r="H674" s="40"/>
      <c r="I674" s="201"/>
      <c r="J674" s="40"/>
      <c r="K674" s="40"/>
      <c r="L674" s="43"/>
      <c r="M674" s="202"/>
      <c r="N674" s="203"/>
      <c r="O674" s="68"/>
      <c r="P674" s="68"/>
      <c r="Q674" s="68"/>
      <c r="R674" s="68"/>
      <c r="S674" s="68"/>
      <c r="T674" s="69"/>
      <c r="U674" s="38"/>
      <c r="V674" s="38"/>
      <c r="W674" s="38"/>
      <c r="X674" s="38"/>
      <c r="Y674" s="38"/>
      <c r="Z674" s="38"/>
      <c r="AA674" s="38"/>
      <c r="AB674" s="38"/>
      <c r="AC674" s="38"/>
      <c r="AD674" s="38"/>
      <c r="AE674" s="38"/>
      <c r="AT674" s="21" t="s">
        <v>542</v>
      </c>
      <c r="AU674" s="21" t="s">
        <v>85</v>
      </c>
    </row>
    <row r="675" spans="1:65" s="13" customFormat="1" ht="11.25">
      <c r="B675" s="204"/>
      <c r="C675" s="205"/>
      <c r="D675" s="206" t="s">
        <v>546</v>
      </c>
      <c r="E675" s="207" t="s">
        <v>19</v>
      </c>
      <c r="F675" s="208" t="s">
        <v>8159</v>
      </c>
      <c r="G675" s="205"/>
      <c r="H675" s="209">
        <v>7.67</v>
      </c>
      <c r="I675" s="210"/>
      <c r="J675" s="205"/>
      <c r="K675" s="205"/>
      <c r="L675" s="211"/>
      <c r="M675" s="212"/>
      <c r="N675" s="213"/>
      <c r="O675" s="213"/>
      <c r="P675" s="213"/>
      <c r="Q675" s="213"/>
      <c r="R675" s="213"/>
      <c r="S675" s="213"/>
      <c r="T675" s="214"/>
      <c r="AT675" s="215" t="s">
        <v>546</v>
      </c>
      <c r="AU675" s="215" t="s">
        <v>85</v>
      </c>
      <c r="AV675" s="13" t="s">
        <v>85</v>
      </c>
      <c r="AW675" s="13" t="s">
        <v>33</v>
      </c>
      <c r="AX675" s="13" t="s">
        <v>79</v>
      </c>
      <c r="AY675" s="215" t="s">
        <v>525</v>
      </c>
    </row>
    <row r="676" spans="1:65" s="2" customFormat="1" ht="24.2" customHeight="1">
      <c r="A676" s="38"/>
      <c r="B676" s="39"/>
      <c r="C676" s="248" t="s">
        <v>1763</v>
      </c>
      <c r="D676" s="248" t="s">
        <v>369</v>
      </c>
      <c r="E676" s="249" t="s">
        <v>7986</v>
      </c>
      <c r="F676" s="250" t="s">
        <v>7987</v>
      </c>
      <c r="G676" s="251" t="s">
        <v>651</v>
      </c>
      <c r="H676" s="252">
        <v>4</v>
      </c>
      <c r="I676" s="253"/>
      <c r="J676" s="254">
        <f>ROUND(I676*H676,2)</f>
        <v>0</v>
      </c>
      <c r="K676" s="250" t="s">
        <v>19</v>
      </c>
      <c r="L676" s="255"/>
      <c r="M676" s="256" t="s">
        <v>19</v>
      </c>
      <c r="N676" s="257" t="s">
        <v>43</v>
      </c>
      <c r="O676" s="68"/>
      <c r="P676" s="195">
        <f>O676*H676</f>
        <v>0</v>
      </c>
      <c r="Q676" s="195">
        <v>0.09</v>
      </c>
      <c r="R676" s="195">
        <f>Q676*H676</f>
        <v>0.36</v>
      </c>
      <c r="S676" s="195">
        <v>0</v>
      </c>
      <c r="T676" s="196">
        <f>S676*H676</f>
        <v>0</v>
      </c>
      <c r="U676" s="38"/>
      <c r="V676" s="38"/>
      <c r="W676" s="38"/>
      <c r="X676" s="38"/>
      <c r="Y676" s="38"/>
      <c r="Z676" s="38"/>
      <c r="AA676" s="38"/>
      <c r="AB676" s="38"/>
      <c r="AC676" s="38"/>
      <c r="AD676" s="38"/>
      <c r="AE676" s="38"/>
      <c r="AR676" s="197" t="s">
        <v>674</v>
      </c>
      <c r="AT676" s="197" t="s">
        <v>369</v>
      </c>
      <c r="AU676" s="197" t="s">
        <v>85</v>
      </c>
      <c r="AY676" s="21" t="s">
        <v>525</v>
      </c>
      <c r="BE676" s="198">
        <f>IF(N676="základní",J676,0)</f>
        <v>0</v>
      </c>
      <c r="BF676" s="198">
        <f>IF(N676="snížená",J676,0)</f>
        <v>0</v>
      </c>
      <c r="BG676" s="198">
        <f>IF(N676="zákl. přenesená",J676,0)</f>
        <v>0</v>
      </c>
      <c r="BH676" s="198">
        <f>IF(N676="sníž. přenesená",J676,0)</f>
        <v>0</v>
      </c>
      <c r="BI676" s="198">
        <f>IF(N676="nulová",J676,0)</f>
        <v>0</v>
      </c>
      <c r="BJ676" s="21" t="s">
        <v>79</v>
      </c>
      <c r="BK676" s="198">
        <f>ROUND(I676*H676,2)</f>
        <v>0</v>
      </c>
      <c r="BL676" s="21" t="s">
        <v>537</v>
      </c>
      <c r="BM676" s="197" t="s">
        <v>8160</v>
      </c>
    </row>
    <row r="677" spans="1:65" s="2" customFormat="1" ht="24.2" customHeight="1">
      <c r="A677" s="38"/>
      <c r="B677" s="39"/>
      <c r="C677" s="248" t="s">
        <v>1768</v>
      </c>
      <c r="D677" s="248" t="s">
        <v>369</v>
      </c>
      <c r="E677" s="249" t="s">
        <v>8161</v>
      </c>
      <c r="F677" s="250" t="s">
        <v>8162</v>
      </c>
      <c r="G677" s="251" t="s">
        <v>651</v>
      </c>
      <c r="H677" s="252">
        <v>2</v>
      </c>
      <c r="I677" s="253"/>
      <c r="J677" s="254">
        <f>ROUND(I677*H677,2)</f>
        <v>0</v>
      </c>
      <c r="K677" s="250" t="s">
        <v>19</v>
      </c>
      <c r="L677" s="255"/>
      <c r="M677" s="256" t="s">
        <v>19</v>
      </c>
      <c r="N677" s="257" t="s">
        <v>43</v>
      </c>
      <c r="O677" s="68"/>
      <c r="P677" s="195">
        <f>O677*H677</f>
        <v>0</v>
      </c>
      <c r="Q677" s="195">
        <v>0.1125</v>
      </c>
      <c r="R677" s="195">
        <f>Q677*H677</f>
        <v>0.22500000000000001</v>
      </c>
      <c r="S677" s="195">
        <v>0</v>
      </c>
      <c r="T677" s="196">
        <f>S677*H677</f>
        <v>0</v>
      </c>
      <c r="U677" s="38"/>
      <c r="V677" s="38"/>
      <c r="W677" s="38"/>
      <c r="X677" s="38"/>
      <c r="Y677" s="38"/>
      <c r="Z677" s="38"/>
      <c r="AA677" s="38"/>
      <c r="AB677" s="38"/>
      <c r="AC677" s="38"/>
      <c r="AD677" s="38"/>
      <c r="AE677" s="38"/>
      <c r="AR677" s="197" t="s">
        <v>674</v>
      </c>
      <c r="AT677" s="197" t="s">
        <v>369</v>
      </c>
      <c r="AU677" s="197" t="s">
        <v>85</v>
      </c>
      <c r="AY677" s="21" t="s">
        <v>525</v>
      </c>
      <c r="BE677" s="198">
        <f>IF(N677="základní",J677,0)</f>
        <v>0</v>
      </c>
      <c r="BF677" s="198">
        <f>IF(N677="snížená",J677,0)</f>
        <v>0</v>
      </c>
      <c r="BG677" s="198">
        <f>IF(N677="zákl. přenesená",J677,0)</f>
        <v>0</v>
      </c>
      <c r="BH677" s="198">
        <f>IF(N677="sníž. přenesená",J677,0)</f>
        <v>0</v>
      </c>
      <c r="BI677" s="198">
        <f>IF(N677="nulová",J677,0)</f>
        <v>0</v>
      </c>
      <c r="BJ677" s="21" t="s">
        <v>79</v>
      </c>
      <c r="BK677" s="198">
        <f>ROUND(I677*H677,2)</f>
        <v>0</v>
      </c>
      <c r="BL677" s="21" t="s">
        <v>537</v>
      </c>
      <c r="BM677" s="197" t="s">
        <v>8163</v>
      </c>
    </row>
    <row r="678" spans="1:65" s="2" customFormat="1" ht="49.15" customHeight="1">
      <c r="A678" s="38"/>
      <c r="B678" s="39"/>
      <c r="C678" s="186" t="s">
        <v>1779</v>
      </c>
      <c r="D678" s="186" t="s">
        <v>533</v>
      </c>
      <c r="E678" s="187" t="s">
        <v>8164</v>
      </c>
      <c r="F678" s="188" t="s">
        <v>8165</v>
      </c>
      <c r="G678" s="189" t="s">
        <v>128</v>
      </c>
      <c r="H678" s="190">
        <v>128.24600000000001</v>
      </c>
      <c r="I678" s="191"/>
      <c r="J678" s="192">
        <f>ROUND(I678*H678,2)</f>
        <v>0</v>
      </c>
      <c r="K678" s="188" t="s">
        <v>536</v>
      </c>
      <c r="L678" s="43"/>
      <c r="M678" s="193" t="s">
        <v>19</v>
      </c>
      <c r="N678" s="194" t="s">
        <v>43</v>
      </c>
      <c r="O678" s="68"/>
      <c r="P678" s="195">
        <f>O678*H678</f>
        <v>0</v>
      </c>
      <c r="Q678" s="195">
        <v>0.1295</v>
      </c>
      <c r="R678" s="195">
        <f>Q678*H678</f>
        <v>16.607857000000003</v>
      </c>
      <c r="S678" s="195">
        <v>0</v>
      </c>
      <c r="T678" s="196">
        <f>S678*H678</f>
        <v>0</v>
      </c>
      <c r="U678" s="38"/>
      <c r="V678" s="38"/>
      <c r="W678" s="38"/>
      <c r="X678" s="38"/>
      <c r="Y678" s="38"/>
      <c r="Z678" s="38"/>
      <c r="AA678" s="38"/>
      <c r="AB678" s="38"/>
      <c r="AC678" s="38"/>
      <c r="AD678" s="38"/>
      <c r="AE678" s="38"/>
      <c r="AR678" s="197" t="s">
        <v>537</v>
      </c>
      <c r="AT678" s="197" t="s">
        <v>533</v>
      </c>
      <c r="AU678" s="197" t="s">
        <v>85</v>
      </c>
      <c r="AY678" s="21" t="s">
        <v>525</v>
      </c>
      <c r="BE678" s="198">
        <f>IF(N678="základní",J678,0)</f>
        <v>0</v>
      </c>
      <c r="BF678" s="198">
        <f>IF(N678="snížená",J678,0)</f>
        <v>0</v>
      </c>
      <c r="BG678" s="198">
        <f>IF(N678="zákl. přenesená",J678,0)</f>
        <v>0</v>
      </c>
      <c r="BH678" s="198">
        <f>IF(N678="sníž. přenesená",J678,0)</f>
        <v>0</v>
      </c>
      <c r="BI678" s="198">
        <f>IF(N678="nulová",J678,0)</f>
        <v>0</v>
      </c>
      <c r="BJ678" s="21" t="s">
        <v>79</v>
      </c>
      <c r="BK678" s="198">
        <f>ROUND(I678*H678,2)</f>
        <v>0</v>
      </c>
      <c r="BL678" s="21" t="s">
        <v>537</v>
      </c>
      <c r="BM678" s="197" t="s">
        <v>8166</v>
      </c>
    </row>
    <row r="679" spans="1:65" s="2" customFormat="1" ht="11.25">
      <c r="A679" s="38"/>
      <c r="B679" s="39"/>
      <c r="C679" s="40"/>
      <c r="D679" s="199" t="s">
        <v>542</v>
      </c>
      <c r="E679" s="40"/>
      <c r="F679" s="200" t="s">
        <v>8167</v>
      </c>
      <c r="G679" s="40"/>
      <c r="H679" s="40"/>
      <c r="I679" s="201"/>
      <c r="J679" s="40"/>
      <c r="K679" s="40"/>
      <c r="L679" s="43"/>
      <c r="M679" s="202"/>
      <c r="N679" s="203"/>
      <c r="O679" s="68"/>
      <c r="P679" s="68"/>
      <c r="Q679" s="68"/>
      <c r="R679" s="68"/>
      <c r="S679" s="68"/>
      <c r="T679" s="69"/>
      <c r="U679" s="38"/>
      <c r="V679" s="38"/>
      <c r="W679" s="38"/>
      <c r="X679" s="38"/>
      <c r="Y679" s="38"/>
      <c r="Z679" s="38"/>
      <c r="AA679" s="38"/>
      <c r="AB679" s="38"/>
      <c r="AC679" s="38"/>
      <c r="AD679" s="38"/>
      <c r="AE679" s="38"/>
      <c r="AT679" s="21" t="s">
        <v>542</v>
      </c>
      <c r="AU679" s="21" t="s">
        <v>85</v>
      </c>
    </row>
    <row r="680" spans="1:65" s="15" customFormat="1" ht="11.25">
      <c r="B680" s="227"/>
      <c r="C680" s="228"/>
      <c r="D680" s="206" t="s">
        <v>546</v>
      </c>
      <c r="E680" s="229" t="s">
        <v>19</v>
      </c>
      <c r="F680" s="230" t="s">
        <v>8168</v>
      </c>
      <c r="G680" s="228"/>
      <c r="H680" s="229" t="s">
        <v>19</v>
      </c>
      <c r="I680" s="231"/>
      <c r="J680" s="228"/>
      <c r="K680" s="228"/>
      <c r="L680" s="232"/>
      <c r="M680" s="233"/>
      <c r="N680" s="234"/>
      <c r="O680" s="234"/>
      <c r="P680" s="234"/>
      <c r="Q680" s="234"/>
      <c r="R680" s="234"/>
      <c r="S680" s="234"/>
      <c r="T680" s="235"/>
      <c r="AT680" s="236" t="s">
        <v>546</v>
      </c>
      <c r="AU680" s="236" t="s">
        <v>85</v>
      </c>
      <c r="AV680" s="15" t="s">
        <v>79</v>
      </c>
      <c r="AW680" s="15" t="s">
        <v>33</v>
      </c>
      <c r="AX680" s="15" t="s">
        <v>72</v>
      </c>
      <c r="AY680" s="236" t="s">
        <v>525</v>
      </c>
    </row>
    <row r="681" spans="1:65" s="13" customFormat="1" ht="11.25">
      <c r="B681" s="204"/>
      <c r="C681" s="205"/>
      <c r="D681" s="206" t="s">
        <v>546</v>
      </c>
      <c r="E681" s="207" t="s">
        <v>19</v>
      </c>
      <c r="F681" s="208" t="s">
        <v>8169</v>
      </c>
      <c r="G681" s="205"/>
      <c r="H681" s="209">
        <v>22.050999999999998</v>
      </c>
      <c r="I681" s="210"/>
      <c r="J681" s="205"/>
      <c r="K681" s="205"/>
      <c r="L681" s="211"/>
      <c r="M681" s="212"/>
      <c r="N681" s="213"/>
      <c r="O681" s="213"/>
      <c r="P681" s="213"/>
      <c r="Q681" s="213"/>
      <c r="R681" s="213"/>
      <c r="S681" s="213"/>
      <c r="T681" s="214"/>
      <c r="AT681" s="215" t="s">
        <v>546</v>
      </c>
      <c r="AU681" s="215" t="s">
        <v>85</v>
      </c>
      <c r="AV681" s="13" t="s">
        <v>85</v>
      </c>
      <c r="AW681" s="13" t="s">
        <v>33</v>
      </c>
      <c r="AX681" s="13" t="s">
        <v>72</v>
      </c>
      <c r="AY681" s="215" t="s">
        <v>525</v>
      </c>
    </row>
    <row r="682" spans="1:65" s="15" customFormat="1" ht="11.25">
      <c r="B682" s="227"/>
      <c r="C682" s="228"/>
      <c r="D682" s="206" t="s">
        <v>546</v>
      </c>
      <c r="E682" s="229" t="s">
        <v>19</v>
      </c>
      <c r="F682" s="230" t="s">
        <v>8170</v>
      </c>
      <c r="G682" s="228"/>
      <c r="H682" s="229" t="s">
        <v>19</v>
      </c>
      <c r="I682" s="231"/>
      <c r="J682" s="228"/>
      <c r="K682" s="228"/>
      <c r="L682" s="232"/>
      <c r="M682" s="233"/>
      <c r="N682" s="234"/>
      <c r="O682" s="234"/>
      <c r="P682" s="234"/>
      <c r="Q682" s="234"/>
      <c r="R682" s="234"/>
      <c r="S682" s="234"/>
      <c r="T682" s="235"/>
      <c r="AT682" s="236" t="s">
        <v>546</v>
      </c>
      <c r="AU682" s="236" t="s">
        <v>85</v>
      </c>
      <c r="AV682" s="15" t="s">
        <v>79</v>
      </c>
      <c r="AW682" s="15" t="s">
        <v>33</v>
      </c>
      <c r="AX682" s="15" t="s">
        <v>72</v>
      </c>
      <c r="AY682" s="236" t="s">
        <v>525</v>
      </c>
    </row>
    <row r="683" spans="1:65" s="13" customFormat="1" ht="11.25">
      <c r="B683" s="204"/>
      <c r="C683" s="205"/>
      <c r="D683" s="206" t="s">
        <v>546</v>
      </c>
      <c r="E683" s="207" t="s">
        <v>19</v>
      </c>
      <c r="F683" s="208" t="s">
        <v>8171</v>
      </c>
      <c r="G683" s="205"/>
      <c r="H683" s="209">
        <v>7.7949999999999999</v>
      </c>
      <c r="I683" s="210"/>
      <c r="J683" s="205"/>
      <c r="K683" s="205"/>
      <c r="L683" s="211"/>
      <c r="M683" s="212"/>
      <c r="N683" s="213"/>
      <c r="O683" s="213"/>
      <c r="P683" s="213"/>
      <c r="Q683" s="213"/>
      <c r="R683" s="213"/>
      <c r="S683" s="213"/>
      <c r="T683" s="214"/>
      <c r="AT683" s="215" t="s">
        <v>546</v>
      </c>
      <c r="AU683" s="215" t="s">
        <v>85</v>
      </c>
      <c r="AV683" s="13" t="s">
        <v>85</v>
      </c>
      <c r="AW683" s="13" t="s">
        <v>33</v>
      </c>
      <c r="AX683" s="13" t="s">
        <v>72</v>
      </c>
      <c r="AY683" s="215" t="s">
        <v>525</v>
      </c>
    </row>
    <row r="684" spans="1:65" s="15" customFormat="1" ht="11.25">
      <c r="B684" s="227"/>
      <c r="C684" s="228"/>
      <c r="D684" s="206" t="s">
        <v>546</v>
      </c>
      <c r="E684" s="229" t="s">
        <v>19</v>
      </c>
      <c r="F684" s="230" t="s">
        <v>8172</v>
      </c>
      <c r="G684" s="228"/>
      <c r="H684" s="229" t="s">
        <v>19</v>
      </c>
      <c r="I684" s="231"/>
      <c r="J684" s="228"/>
      <c r="K684" s="228"/>
      <c r="L684" s="232"/>
      <c r="M684" s="233"/>
      <c r="N684" s="234"/>
      <c r="O684" s="234"/>
      <c r="P684" s="234"/>
      <c r="Q684" s="234"/>
      <c r="R684" s="234"/>
      <c r="S684" s="234"/>
      <c r="T684" s="235"/>
      <c r="AT684" s="236" t="s">
        <v>546</v>
      </c>
      <c r="AU684" s="236" t="s">
        <v>85</v>
      </c>
      <c r="AV684" s="15" t="s">
        <v>79</v>
      </c>
      <c r="AW684" s="15" t="s">
        <v>33</v>
      </c>
      <c r="AX684" s="15" t="s">
        <v>72</v>
      </c>
      <c r="AY684" s="236" t="s">
        <v>525</v>
      </c>
    </row>
    <row r="685" spans="1:65" s="13" customFormat="1" ht="11.25">
      <c r="B685" s="204"/>
      <c r="C685" s="205"/>
      <c r="D685" s="206" t="s">
        <v>546</v>
      </c>
      <c r="E685" s="207" t="s">
        <v>19</v>
      </c>
      <c r="F685" s="208" t="s">
        <v>8173</v>
      </c>
      <c r="G685" s="205"/>
      <c r="H685" s="209">
        <v>18.2</v>
      </c>
      <c r="I685" s="210"/>
      <c r="J685" s="205"/>
      <c r="K685" s="205"/>
      <c r="L685" s="211"/>
      <c r="M685" s="212"/>
      <c r="N685" s="213"/>
      <c r="O685" s="213"/>
      <c r="P685" s="213"/>
      <c r="Q685" s="213"/>
      <c r="R685" s="213"/>
      <c r="S685" s="213"/>
      <c r="T685" s="214"/>
      <c r="AT685" s="215" t="s">
        <v>546</v>
      </c>
      <c r="AU685" s="215" t="s">
        <v>85</v>
      </c>
      <c r="AV685" s="13" t="s">
        <v>85</v>
      </c>
      <c r="AW685" s="13" t="s">
        <v>33</v>
      </c>
      <c r="AX685" s="13" t="s">
        <v>72</v>
      </c>
      <c r="AY685" s="215" t="s">
        <v>525</v>
      </c>
    </row>
    <row r="686" spans="1:65" s="15" customFormat="1" ht="11.25">
      <c r="B686" s="227"/>
      <c r="C686" s="228"/>
      <c r="D686" s="206" t="s">
        <v>546</v>
      </c>
      <c r="E686" s="229" t="s">
        <v>19</v>
      </c>
      <c r="F686" s="230" t="s">
        <v>8174</v>
      </c>
      <c r="G686" s="228"/>
      <c r="H686" s="229" t="s">
        <v>19</v>
      </c>
      <c r="I686" s="231"/>
      <c r="J686" s="228"/>
      <c r="K686" s="228"/>
      <c r="L686" s="232"/>
      <c r="M686" s="233"/>
      <c r="N686" s="234"/>
      <c r="O686" s="234"/>
      <c r="P686" s="234"/>
      <c r="Q686" s="234"/>
      <c r="R686" s="234"/>
      <c r="S686" s="234"/>
      <c r="T686" s="235"/>
      <c r="AT686" s="236" t="s">
        <v>546</v>
      </c>
      <c r="AU686" s="236" t="s">
        <v>85</v>
      </c>
      <c r="AV686" s="15" t="s">
        <v>79</v>
      </c>
      <c r="AW686" s="15" t="s">
        <v>33</v>
      </c>
      <c r="AX686" s="15" t="s">
        <v>72</v>
      </c>
      <c r="AY686" s="236" t="s">
        <v>525</v>
      </c>
    </row>
    <row r="687" spans="1:65" s="13" customFormat="1" ht="11.25">
      <c r="B687" s="204"/>
      <c r="C687" s="205"/>
      <c r="D687" s="206" t="s">
        <v>546</v>
      </c>
      <c r="E687" s="207" t="s">
        <v>19</v>
      </c>
      <c r="F687" s="208" t="s">
        <v>8175</v>
      </c>
      <c r="G687" s="205"/>
      <c r="H687" s="209">
        <v>7.95</v>
      </c>
      <c r="I687" s="210"/>
      <c r="J687" s="205"/>
      <c r="K687" s="205"/>
      <c r="L687" s="211"/>
      <c r="M687" s="212"/>
      <c r="N687" s="213"/>
      <c r="O687" s="213"/>
      <c r="P687" s="213"/>
      <c r="Q687" s="213"/>
      <c r="R687" s="213"/>
      <c r="S687" s="213"/>
      <c r="T687" s="214"/>
      <c r="AT687" s="215" t="s">
        <v>546</v>
      </c>
      <c r="AU687" s="215" t="s">
        <v>85</v>
      </c>
      <c r="AV687" s="13" t="s">
        <v>85</v>
      </c>
      <c r="AW687" s="13" t="s">
        <v>33</v>
      </c>
      <c r="AX687" s="13" t="s">
        <v>72</v>
      </c>
      <c r="AY687" s="215" t="s">
        <v>525</v>
      </c>
    </row>
    <row r="688" spans="1:65" s="16" customFormat="1" ht="11.25">
      <c r="B688" s="237"/>
      <c r="C688" s="238"/>
      <c r="D688" s="206" t="s">
        <v>546</v>
      </c>
      <c r="E688" s="239" t="s">
        <v>7442</v>
      </c>
      <c r="F688" s="240" t="s">
        <v>590</v>
      </c>
      <c r="G688" s="238"/>
      <c r="H688" s="241">
        <v>55.996000000000002</v>
      </c>
      <c r="I688" s="242"/>
      <c r="J688" s="238"/>
      <c r="K688" s="238"/>
      <c r="L688" s="243"/>
      <c r="M688" s="244"/>
      <c r="N688" s="245"/>
      <c r="O688" s="245"/>
      <c r="P688" s="245"/>
      <c r="Q688" s="245"/>
      <c r="R688" s="245"/>
      <c r="S688" s="245"/>
      <c r="T688" s="246"/>
      <c r="AT688" s="247" t="s">
        <v>546</v>
      </c>
      <c r="AU688" s="247" t="s">
        <v>85</v>
      </c>
      <c r="AV688" s="16" t="s">
        <v>573</v>
      </c>
      <c r="AW688" s="16" t="s">
        <v>33</v>
      </c>
      <c r="AX688" s="16" t="s">
        <v>72</v>
      </c>
      <c r="AY688" s="247" t="s">
        <v>525</v>
      </c>
    </row>
    <row r="689" spans="1:65" s="15" customFormat="1" ht="11.25">
      <c r="B689" s="227"/>
      <c r="C689" s="228"/>
      <c r="D689" s="206" t="s">
        <v>546</v>
      </c>
      <c r="E689" s="229" t="s">
        <v>19</v>
      </c>
      <c r="F689" s="230" t="s">
        <v>8176</v>
      </c>
      <c r="G689" s="228"/>
      <c r="H689" s="229" t="s">
        <v>19</v>
      </c>
      <c r="I689" s="231"/>
      <c r="J689" s="228"/>
      <c r="K689" s="228"/>
      <c r="L689" s="232"/>
      <c r="M689" s="233"/>
      <c r="N689" s="234"/>
      <c r="O689" s="234"/>
      <c r="P689" s="234"/>
      <c r="Q689" s="234"/>
      <c r="R689" s="234"/>
      <c r="S689" s="234"/>
      <c r="T689" s="235"/>
      <c r="AT689" s="236" t="s">
        <v>546</v>
      </c>
      <c r="AU689" s="236" t="s">
        <v>85</v>
      </c>
      <c r="AV689" s="15" t="s">
        <v>79</v>
      </c>
      <c r="AW689" s="15" t="s">
        <v>33</v>
      </c>
      <c r="AX689" s="15" t="s">
        <v>72</v>
      </c>
      <c r="AY689" s="236" t="s">
        <v>525</v>
      </c>
    </row>
    <row r="690" spans="1:65" s="13" customFormat="1" ht="11.25">
      <c r="B690" s="204"/>
      <c r="C690" s="205"/>
      <c r="D690" s="206" t="s">
        <v>546</v>
      </c>
      <c r="E690" s="207" t="s">
        <v>19</v>
      </c>
      <c r="F690" s="208" t="s">
        <v>8177</v>
      </c>
      <c r="G690" s="205"/>
      <c r="H690" s="209">
        <v>55.75</v>
      </c>
      <c r="I690" s="210"/>
      <c r="J690" s="205"/>
      <c r="K690" s="205"/>
      <c r="L690" s="211"/>
      <c r="M690" s="212"/>
      <c r="N690" s="213"/>
      <c r="O690" s="213"/>
      <c r="P690" s="213"/>
      <c r="Q690" s="213"/>
      <c r="R690" s="213"/>
      <c r="S690" s="213"/>
      <c r="T690" s="214"/>
      <c r="AT690" s="215" t="s">
        <v>546</v>
      </c>
      <c r="AU690" s="215" t="s">
        <v>85</v>
      </c>
      <c r="AV690" s="13" t="s">
        <v>85</v>
      </c>
      <c r="AW690" s="13" t="s">
        <v>33</v>
      </c>
      <c r="AX690" s="13" t="s">
        <v>72</v>
      </c>
      <c r="AY690" s="215" t="s">
        <v>525</v>
      </c>
    </row>
    <row r="691" spans="1:65" s="13" customFormat="1" ht="11.25">
      <c r="B691" s="204"/>
      <c r="C691" s="205"/>
      <c r="D691" s="206" t="s">
        <v>546</v>
      </c>
      <c r="E691" s="207" t="s">
        <v>19</v>
      </c>
      <c r="F691" s="208" t="s">
        <v>8178</v>
      </c>
      <c r="G691" s="205"/>
      <c r="H691" s="209">
        <v>16.5</v>
      </c>
      <c r="I691" s="210"/>
      <c r="J691" s="205"/>
      <c r="K691" s="205"/>
      <c r="L691" s="211"/>
      <c r="M691" s="212"/>
      <c r="N691" s="213"/>
      <c r="O691" s="213"/>
      <c r="P691" s="213"/>
      <c r="Q691" s="213"/>
      <c r="R691" s="213"/>
      <c r="S691" s="213"/>
      <c r="T691" s="214"/>
      <c r="AT691" s="215" t="s">
        <v>546</v>
      </c>
      <c r="AU691" s="215" t="s">
        <v>85</v>
      </c>
      <c r="AV691" s="13" t="s">
        <v>85</v>
      </c>
      <c r="AW691" s="13" t="s">
        <v>33</v>
      </c>
      <c r="AX691" s="13" t="s">
        <v>72</v>
      </c>
      <c r="AY691" s="215" t="s">
        <v>525</v>
      </c>
    </row>
    <row r="692" spans="1:65" s="16" customFormat="1" ht="11.25">
      <c r="B692" s="237"/>
      <c r="C692" s="238"/>
      <c r="D692" s="206" t="s">
        <v>546</v>
      </c>
      <c r="E692" s="239" t="s">
        <v>7453</v>
      </c>
      <c r="F692" s="240" t="s">
        <v>590</v>
      </c>
      <c r="G692" s="238"/>
      <c r="H692" s="241">
        <v>72.25</v>
      </c>
      <c r="I692" s="242"/>
      <c r="J692" s="238"/>
      <c r="K692" s="238"/>
      <c r="L692" s="243"/>
      <c r="M692" s="244"/>
      <c r="N692" s="245"/>
      <c r="O692" s="245"/>
      <c r="P692" s="245"/>
      <c r="Q692" s="245"/>
      <c r="R692" s="245"/>
      <c r="S692" s="245"/>
      <c r="T692" s="246"/>
      <c r="AT692" s="247" t="s">
        <v>546</v>
      </c>
      <c r="AU692" s="247" t="s">
        <v>85</v>
      </c>
      <c r="AV692" s="16" t="s">
        <v>573</v>
      </c>
      <c r="AW692" s="16" t="s">
        <v>33</v>
      </c>
      <c r="AX692" s="16" t="s">
        <v>72</v>
      </c>
      <c r="AY692" s="247" t="s">
        <v>525</v>
      </c>
    </row>
    <row r="693" spans="1:65" s="14" customFormat="1" ht="11.25">
      <c r="B693" s="216"/>
      <c r="C693" s="217"/>
      <c r="D693" s="206" t="s">
        <v>546</v>
      </c>
      <c r="E693" s="218" t="s">
        <v>19</v>
      </c>
      <c r="F693" s="219" t="s">
        <v>552</v>
      </c>
      <c r="G693" s="217"/>
      <c r="H693" s="220">
        <v>128.24600000000001</v>
      </c>
      <c r="I693" s="221"/>
      <c r="J693" s="217"/>
      <c r="K693" s="217"/>
      <c r="L693" s="222"/>
      <c r="M693" s="223"/>
      <c r="N693" s="224"/>
      <c r="O693" s="224"/>
      <c r="P693" s="224"/>
      <c r="Q693" s="224"/>
      <c r="R693" s="224"/>
      <c r="S693" s="224"/>
      <c r="T693" s="225"/>
      <c r="AT693" s="226" t="s">
        <v>546</v>
      </c>
      <c r="AU693" s="226" t="s">
        <v>85</v>
      </c>
      <c r="AV693" s="14" t="s">
        <v>537</v>
      </c>
      <c r="AW693" s="14" t="s">
        <v>33</v>
      </c>
      <c r="AX693" s="14" t="s">
        <v>79</v>
      </c>
      <c r="AY693" s="226" t="s">
        <v>525</v>
      </c>
    </row>
    <row r="694" spans="1:65" s="2" customFormat="1" ht="16.5" customHeight="1">
      <c r="A694" s="38"/>
      <c r="B694" s="39"/>
      <c r="C694" s="248" t="s">
        <v>1785</v>
      </c>
      <c r="D694" s="248" t="s">
        <v>369</v>
      </c>
      <c r="E694" s="249" t="s">
        <v>8179</v>
      </c>
      <c r="F694" s="250" t="s">
        <v>8180</v>
      </c>
      <c r="G694" s="251" t="s">
        <v>128</v>
      </c>
      <c r="H694" s="252">
        <v>57.116</v>
      </c>
      <c r="I694" s="253"/>
      <c r="J694" s="254">
        <f>ROUND(I694*H694,2)</f>
        <v>0</v>
      </c>
      <c r="K694" s="250" t="s">
        <v>536</v>
      </c>
      <c r="L694" s="255"/>
      <c r="M694" s="256" t="s">
        <v>19</v>
      </c>
      <c r="N694" s="257" t="s">
        <v>43</v>
      </c>
      <c r="O694" s="68"/>
      <c r="P694" s="195">
        <f>O694*H694</f>
        <v>0</v>
      </c>
      <c r="Q694" s="195">
        <v>5.6120000000000003E-2</v>
      </c>
      <c r="R694" s="195">
        <f>Q694*H694</f>
        <v>3.2053499200000002</v>
      </c>
      <c r="S694" s="195">
        <v>0</v>
      </c>
      <c r="T694" s="196">
        <f>S694*H694</f>
        <v>0</v>
      </c>
      <c r="U694" s="38"/>
      <c r="V694" s="38"/>
      <c r="W694" s="38"/>
      <c r="X694" s="38"/>
      <c r="Y694" s="38"/>
      <c r="Z694" s="38"/>
      <c r="AA694" s="38"/>
      <c r="AB694" s="38"/>
      <c r="AC694" s="38"/>
      <c r="AD694" s="38"/>
      <c r="AE694" s="38"/>
      <c r="AR694" s="197" t="s">
        <v>674</v>
      </c>
      <c r="AT694" s="197" t="s">
        <v>369</v>
      </c>
      <c r="AU694" s="197" t="s">
        <v>85</v>
      </c>
      <c r="AY694" s="21" t="s">
        <v>525</v>
      </c>
      <c r="BE694" s="198">
        <f>IF(N694="základní",J694,0)</f>
        <v>0</v>
      </c>
      <c r="BF694" s="198">
        <f>IF(N694="snížená",J694,0)</f>
        <v>0</v>
      </c>
      <c r="BG694" s="198">
        <f>IF(N694="zákl. přenesená",J694,0)</f>
        <v>0</v>
      </c>
      <c r="BH694" s="198">
        <f>IF(N694="sníž. přenesená",J694,0)</f>
        <v>0</v>
      </c>
      <c r="BI694" s="198">
        <f>IF(N694="nulová",J694,0)</f>
        <v>0</v>
      </c>
      <c r="BJ694" s="21" t="s">
        <v>79</v>
      </c>
      <c r="BK694" s="198">
        <f>ROUND(I694*H694,2)</f>
        <v>0</v>
      </c>
      <c r="BL694" s="21" t="s">
        <v>537</v>
      </c>
      <c r="BM694" s="197" t="s">
        <v>8181</v>
      </c>
    </row>
    <row r="695" spans="1:65" s="13" customFormat="1" ht="11.25">
      <c r="B695" s="204"/>
      <c r="C695" s="205"/>
      <c r="D695" s="206" t="s">
        <v>546</v>
      </c>
      <c r="E695" s="207" t="s">
        <v>19</v>
      </c>
      <c r="F695" s="208" t="s">
        <v>7442</v>
      </c>
      <c r="G695" s="205"/>
      <c r="H695" s="209">
        <v>55.996000000000002</v>
      </c>
      <c r="I695" s="210"/>
      <c r="J695" s="205"/>
      <c r="K695" s="205"/>
      <c r="L695" s="211"/>
      <c r="M695" s="212"/>
      <c r="N695" s="213"/>
      <c r="O695" s="213"/>
      <c r="P695" s="213"/>
      <c r="Q695" s="213"/>
      <c r="R695" s="213"/>
      <c r="S695" s="213"/>
      <c r="T695" s="214"/>
      <c r="AT695" s="215" t="s">
        <v>546</v>
      </c>
      <c r="AU695" s="215" t="s">
        <v>85</v>
      </c>
      <c r="AV695" s="13" t="s">
        <v>85</v>
      </c>
      <c r="AW695" s="13" t="s">
        <v>33</v>
      </c>
      <c r="AX695" s="13" t="s">
        <v>79</v>
      </c>
      <c r="AY695" s="215" t="s">
        <v>525</v>
      </c>
    </row>
    <row r="696" spans="1:65" s="13" customFormat="1" ht="11.25">
      <c r="B696" s="204"/>
      <c r="C696" s="205"/>
      <c r="D696" s="206" t="s">
        <v>546</v>
      </c>
      <c r="E696" s="205"/>
      <c r="F696" s="208" t="s">
        <v>8182</v>
      </c>
      <c r="G696" s="205"/>
      <c r="H696" s="209">
        <v>57.116</v>
      </c>
      <c r="I696" s="210"/>
      <c r="J696" s="205"/>
      <c r="K696" s="205"/>
      <c r="L696" s="211"/>
      <c r="M696" s="212"/>
      <c r="N696" s="213"/>
      <c r="O696" s="213"/>
      <c r="P696" s="213"/>
      <c r="Q696" s="213"/>
      <c r="R696" s="213"/>
      <c r="S696" s="213"/>
      <c r="T696" s="214"/>
      <c r="AT696" s="215" t="s">
        <v>546</v>
      </c>
      <c r="AU696" s="215" t="s">
        <v>85</v>
      </c>
      <c r="AV696" s="13" t="s">
        <v>85</v>
      </c>
      <c r="AW696" s="13" t="s">
        <v>4</v>
      </c>
      <c r="AX696" s="13" t="s">
        <v>79</v>
      </c>
      <c r="AY696" s="215" t="s">
        <v>525</v>
      </c>
    </row>
    <row r="697" spans="1:65" s="2" customFormat="1" ht="16.5" customHeight="1">
      <c r="A697" s="38"/>
      <c r="B697" s="39"/>
      <c r="C697" s="248" t="s">
        <v>1793</v>
      </c>
      <c r="D697" s="248" t="s">
        <v>369</v>
      </c>
      <c r="E697" s="249" t="s">
        <v>8183</v>
      </c>
      <c r="F697" s="250" t="s">
        <v>8184</v>
      </c>
      <c r="G697" s="251" t="s">
        <v>128</v>
      </c>
      <c r="H697" s="252">
        <v>73.694999999999993</v>
      </c>
      <c r="I697" s="253"/>
      <c r="J697" s="254">
        <f>ROUND(I697*H697,2)</f>
        <v>0</v>
      </c>
      <c r="K697" s="250" t="s">
        <v>536</v>
      </c>
      <c r="L697" s="255"/>
      <c r="M697" s="256" t="s">
        <v>19</v>
      </c>
      <c r="N697" s="257" t="s">
        <v>43</v>
      </c>
      <c r="O697" s="68"/>
      <c r="P697" s="195">
        <f>O697*H697</f>
        <v>0</v>
      </c>
      <c r="Q697" s="195">
        <v>4.4999999999999998E-2</v>
      </c>
      <c r="R697" s="195">
        <f>Q697*H697</f>
        <v>3.3162749999999996</v>
      </c>
      <c r="S697" s="195">
        <v>0</v>
      </c>
      <c r="T697" s="196">
        <f>S697*H697</f>
        <v>0</v>
      </c>
      <c r="U697" s="38"/>
      <c r="V697" s="38"/>
      <c r="W697" s="38"/>
      <c r="X697" s="38"/>
      <c r="Y697" s="38"/>
      <c r="Z697" s="38"/>
      <c r="AA697" s="38"/>
      <c r="AB697" s="38"/>
      <c r="AC697" s="38"/>
      <c r="AD697" s="38"/>
      <c r="AE697" s="38"/>
      <c r="AR697" s="197" t="s">
        <v>674</v>
      </c>
      <c r="AT697" s="197" t="s">
        <v>369</v>
      </c>
      <c r="AU697" s="197" t="s">
        <v>85</v>
      </c>
      <c r="AY697" s="21" t="s">
        <v>525</v>
      </c>
      <c r="BE697" s="198">
        <f>IF(N697="základní",J697,0)</f>
        <v>0</v>
      </c>
      <c r="BF697" s="198">
        <f>IF(N697="snížená",J697,0)</f>
        <v>0</v>
      </c>
      <c r="BG697" s="198">
        <f>IF(N697="zákl. přenesená",J697,0)</f>
        <v>0</v>
      </c>
      <c r="BH697" s="198">
        <f>IF(N697="sníž. přenesená",J697,0)</f>
        <v>0</v>
      </c>
      <c r="BI697" s="198">
        <f>IF(N697="nulová",J697,0)</f>
        <v>0</v>
      </c>
      <c r="BJ697" s="21" t="s">
        <v>79</v>
      </c>
      <c r="BK697" s="198">
        <f>ROUND(I697*H697,2)</f>
        <v>0</v>
      </c>
      <c r="BL697" s="21" t="s">
        <v>537</v>
      </c>
      <c r="BM697" s="197" t="s">
        <v>8185</v>
      </c>
    </row>
    <row r="698" spans="1:65" s="13" customFormat="1" ht="11.25">
      <c r="B698" s="204"/>
      <c r="C698" s="205"/>
      <c r="D698" s="206" t="s">
        <v>546</v>
      </c>
      <c r="E698" s="207" t="s">
        <v>19</v>
      </c>
      <c r="F698" s="208" t="s">
        <v>7453</v>
      </c>
      <c r="G698" s="205"/>
      <c r="H698" s="209">
        <v>72.25</v>
      </c>
      <c r="I698" s="210"/>
      <c r="J698" s="205"/>
      <c r="K698" s="205"/>
      <c r="L698" s="211"/>
      <c r="M698" s="212"/>
      <c r="N698" s="213"/>
      <c r="O698" s="213"/>
      <c r="P698" s="213"/>
      <c r="Q698" s="213"/>
      <c r="R698" s="213"/>
      <c r="S698" s="213"/>
      <c r="T698" s="214"/>
      <c r="AT698" s="215" t="s">
        <v>546</v>
      </c>
      <c r="AU698" s="215" t="s">
        <v>85</v>
      </c>
      <c r="AV698" s="13" t="s">
        <v>85</v>
      </c>
      <c r="AW698" s="13" t="s">
        <v>33</v>
      </c>
      <c r="AX698" s="13" t="s">
        <v>79</v>
      </c>
      <c r="AY698" s="215" t="s">
        <v>525</v>
      </c>
    </row>
    <row r="699" spans="1:65" s="13" customFormat="1" ht="11.25">
      <c r="B699" s="204"/>
      <c r="C699" s="205"/>
      <c r="D699" s="206" t="s">
        <v>546</v>
      </c>
      <c r="E699" s="205"/>
      <c r="F699" s="208" t="s">
        <v>8186</v>
      </c>
      <c r="G699" s="205"/>
      <c r="H699" s="209">
        <v>73.694999999999993</v>
      </c>
      <c r="I699" s="210"/>
      <c r="J699" s="205"/>
      <c r="K699" s="205"/>
      <c r="L699" s="211"/>
      <c r="M699" s="212"/>
      <c r="N699" s="213"/>
      <c r="O699" s="213"/>
      <c r="P699" s="213"/>
      <c r="Q699" s="213"/>
      <c r="R699" s="213"/>
      <c r="S699" s="213"/>
      <c r="T699" s="214"/>
      <c r="AT699" s="215" t="s">
        <v>546</v>
      </c>
      <c r="AU699" s="215" t="s">
        <v>85</v>
      </c>
      <c r="AV699" s="13" t="s">
        <v>85</v>
      </c>
      <c r="AW699" s="13" t="s">
        <v>4</v>
      </c>
      <c r="AX699" s="13" t="s">
        <v>79</v>
      </c>
      <c r="AY699" s="215" t="s">
        <v>525</v>
      </c>
    </row>
    <row r="700" spans="1:65" s="2" customFormat="1" ht="55.5" customHeight="1">
      <c r="A700" s="38"/>
      <c r="B700" s="39"/>
      <c r="C700" s="186" t="s">
        <v>1798</v>
      </c>
      <c r="D700" s="186" t="s">
        <v>533</v>
      </c>
      <c r="E700" s="187" t="s">
        <v>8187</v>
      </c>
      <c r="F700" s="188" t="s">
        <v>8188</v>
      </c>
      <c r="G700" s="189" t="s">
        <v>128</v>
      </c>
      <c r="H700" s="190">
        <v>9.6</v>
      </c>
      <c r="I700" s="191"/>
      <c r="J700" s="192">
        <f>ROUND(I700*H700,2)</f>
        <v>0</v>
      </c>
      <c r="K700" s="188" t="s">
        <v>536</v>
      </c>
      <c r="L700" s="43"/>
      <c r="M700" s="193" t="s">
        <v>19</v>
      </c>
      <c r="N700" s="194" t="s">
        <v>43</v>
      </c>
      <c r="O700" s="68"/>
      <c r="P700" s="195">
        <f>O700*H700</f>
        <v>0</v>
      </c>
      <c r="Q700" s="195">
        <v>1.2E-4</v>
      </c>
      <c r="R700" s="195">
        <f>Q700*H700</f>
        <v>1.152E-3</v>
      </c>
      <c r="S700" s="195">
        <v>0</v>
      </c>
      <c r="T700" s="196">
        <f>S700*H700</f>
        <v>0</v>
      </c>
      <c r="U700" s="38"/>
      <c r="V700" s="38"/>
      <c r="W700" s="38"/>
      <c r="X700" s="38"/>
      <c r="Y700" s="38"/>
      <c r="Z700" s="38"/>
      <c r="AA700" s="38"/>
      <c r="AB700" s="38"/>
      <c r="AC700" s="38"/>
      <c r="AD700" s="38"/>
      <c r="AE700" s="38"/>
      <c r="AR700" s="197" t="s">
        <v>537</v>
      </c>
      <c r="AT700" s="197" t="s">
        <v>533</v>
      </c>
      <c r="AU700" s="197" t="s">
        <v>85</v>
      </c>
      <c r="AY700" s="21" t="s">
        <v>525</v>
      </c>
      <c r="BE700" s="198">
        <f>IF(N700="základní",J700,0)</f>
        <v>0</v>
      </c>
      <c r="BF700" s="198">
        <f>IF(N700="snížená",J700,0)</f>
        <v>0</v>
      </c>
      <c r="BG700" s="198">
        <f>IF(N700="zákl. přenesená",J700,0)</f>
        <v>0</v>
      </c>
      <c r="BH700" s="198">
        <f>IF(N700="sníž. přenesená",J700,0)</f>
        <v>0</v>
      </c>
      <c r="BI700" s="198">
        <f>IF(N700="nulová",J700,0)</f>
        <v>0</v>
      </c>
      <c r="BJ700" s="21" t="s">
        <v>79</v>
      </c>
      <c r="BK700" s="198">
        <f>ROUND(I700*H700,2)</f>
        <v>0</v>
      </c>
      <c r="BL700" s="21" t="s">
        <v>537</v>
      </c>
      <c r="BM700" s="197" t="s">
        <v>8189</v>
      </c>
    </row>
    <row r="701" spans="1:65" s="2" customFormat="1" ht="11.25">
      <c r="A701" s="38"/>
      <c r="B701" s="39"/>
      <c r="C701" s="40"/>
      <c r="D701" s="199" t="s">
        <v>542</v>
      </c>
      <c r="E701" s="40"/>
      <c r="F701" s="200" t="s">
        <v>8190</v>
      </c>
      <c r="G701" s="40"/>
      <c r="H701" s="40"/>
      <c r="I701" s="201"/>
      <c r="J701" s="40"/>
      <c r="K701" s="40"/>
      <c r="L701" s="43"/>
      <c r="M701" s="202"/>
      <c r="N701" s="203"/>
      <c r="O701" s="68"/>
      <c r="P701" s="68"/>
      <c r="Q701" s="68"/>
      <c r="R701" s="68"/>
      <c r="S701" s="68"/>
      <c r="T701" s="69"/>
      <c r="U701" s="38"/>
      <c r="V701" s="38"/>
      <c r="W701" s="38"/>
      <c r="X701" s="38"/>
      <c r="Y701" s="38"/>
      <c r="Z701" s="38"/>
      <c r="AA701" s="38"/>
      <c r="AB701" s="38"/>
      <c r="AC701" s="38"/>
      <c r="AD701" s="38"/>
      <c r="AE701" s="38"/>
      <c r="AT701" s="21" t="s">
        <v>542</v>
      </c>
      <c r="AU701" s="21" t="s">
        <v>85</v>
      </c>
    </row>
    <row r="702" spans="1:65" s="15" customFormat="1" ht="11.25">
      <c r="B702" s="227"/>
      <c r="C702" s="228"/>
      <c r="D702" s="206" t="s">
        <v>546</v>
      </c>
      <c r="E702" s="229" t="s">
        <v>19</v>
      </c>
      <c r="F702" s="230" t="s">
        <v>8191</v>
      </c>
      <c r="G702" s="228"/>
      <c r="H702" s="229" t="s">
        <v>19</v>
      </c>
      <c r="I702" s="231"/>
      <c r="J702" s="228"/>
      <c r="K702" s="228"/>
      <c r="L702" s="232"/>
      <c r="M702" s="233"/>
      <c r="N702" s="234"/>
      <c r="O702" s="234"/>
      <c r="P702" s="234"/>
      <c r="Q702" s="234"/>
      <c r="R702" s="234"/>
      <c r="S702" s="234"/>
      <c r="T702" s="235"/>
      <c r="AT702" s="236" t="s">
        <v>546</v>
      </c>
      <c r="AU702" s="236" t="s">
        <v>85</v>
      </c>
      <c r="AV702" s="15" t="s">
        <v>79</v>
      </c>
      <c r="AW702" s="15" t="s">
        <v>33</v>
      </c>
      <c r="AX702" s="15" t="s">
        <v>72</v>
      </c>
      <c r="AY702" s="236" t="s">
        <v>525</v>
      </c>
    </row>
    <row r="703" spans="1:65" s="13" customFormat="1" ht="11.25">
      <c r="B703" s="204"/>
      <c r="C703" s="205"/>
      <c r="D703" s="206" t="s">
        <v>546</v>
      </c>
      <c r="E703" s="207" t="s">
        <v>19</v>
      </c>
      <c r="F703" s="208" t="s">
        <v>8192</v>
      </c>
      <c r="G703" s="205"/>
      <c r="H703" s="209">
        <v>9.6</v>
      </c>
      <c r="I703" s="210"/>
      <c r="J703" s="205"/>
      <c r="K703" s="205"/>
      <c r="L703" s="211"/>
      <c r="M703" s="212"/>
      <c r="N703" s="213"/>
      <c r="O703" s="213"/>
      <c r="P703" s="213"/>
      <c r="Q703" s="213"/>
      <c r="R703" s="213"/>
      <c r="S703" s="213"/>
      <c r="T703" s="214"/>
      <c r="AT703" s="215" t="s">
        <v>546</v>
      </c>
      <c r="AU703" s="215" t="s">
        <v>85</v>
      </c>
      <c r="AV703" s="13" t="s">
        <v>85</v>
      </c>
      <c r="AW703" s="13" t="s">
        <v>33</v>
      </c>
      <c r="AX703" s="13" t="s">
        <v>79</v>
      </c>
      <c r="AY703" s="215" t="s">
        <v>525</v>
      </c>
    </row>
    <row r="704" spans="1:65" s="2" customFormat="1" ht="55.5" customHeight="1">
      <c r="A704" s="38"/>
      <c r="B704" s="39"/>
      <c r="C704" s="186" t="s">
        <v>1804</v>
      </c>
      <c r="D704" s="186" t="s">
        <v>533</v>
      </c>
      <c r="E704" s="187" t="s">
        <v>8193</v>
      </c>
      <c r="F704" s="188" t="s">
        <v>8194</v>
      </c>
      <c r="G704" s="189" t="s">
        <v>128</v>
      </c>
      <c r="H704" s="190">
        <v>5</v>
      </c>
      <c r="I704" s="191"/>
      <c r="J704" s="192">
        <f>ROUND(I704*H704,2)</f>
        <v>0</v>
      </c>
      <c r="K704" s="188" t="s">
        <v>536</v>
      </c>
      <c r="L704" s="43"/>
      <c r="M704" s="193" t="s">
        <v>19</v>
      </c>
      <c r="N704" s="194" t="s">
        <v>43</v>
      </c>
      <c r="O704" s="68"/>
      <c r="P704" s="195">
        <f>O704*H704</f>
        <v>0</v>
      </c>
      <c r="Q704" s="195">
        <v>1.2E-4</v>
      </c>
      <c r="R704" s="195">
        <f>Q704*H704</f>
        <v>6.0000000000000006E-4</v>
      </c>
      <c r="S704" s="195">
        <v>0</v>
      </c>
      <c r="T704" s="196">
        <f>S704*H704</f>
        <v>0</v>
      </c>
      <c r="U704" s="38"/>
      <c r="V704" s="38"/>
      <c r="W704" s="38"/>
      <c r="X704" s="38"/>
      <c r="Y704" s="38"/>
      <c r="Z704" s="38"/>
      <c r="AA704" s="38"/>
      <c r="AB704" s="38"/>
      <c r="AC704" s="38"/>
      <c r="AD704" s="38"/>
      <c r="AE704" s="38"/>
      <c r="AR704" s="197" t="s">
        <v>537</v>
      </c>
      <c r="AT704" s="197" t="s">
        <v>533</v>
      </c>
      <c r="AU704" s="197" t="s">
        <v>85</v>
      </c>
      <c r="AY704" s="21" t="s">
        <v>525</v>
      </c>
      <c r="BE704" s="198">
        <f>IF(N704="základní",J704,0)</f>
        <v>0</v>
      </c>
      <c r="BF704" s="198">
        <f>IF(N704="snížená",J704,0)</f>
        <v>0</v>
      </c>
      <c r="BG704" s="198">
        <f>IF(N704="zákl. přenesená",J704,0)</f>
        <v>0</v>
      </c>
      <c r="BH704" s="198">
        <f>IF(N704="sníž. přenesená",J704,0)</f>
        <v>0</v>
      </c>
      <c r="BI704" s="198">
        <f>IF(N704="nulová",J704,0)</f>
        <v>0</v>
      </c>
      <c r="BJ704" s="21" t="s">
        <v>79</v>
      </c>
      <c r="BK704" s="198">
        <f>ROUND(I704*H704,2)</f>
        <v>0</v>
      </c>
      <c r="BL704" s="21" t="s">
        <v>537</v>
      </c>
      <c r="BM704" s="197" t="s">
        <v>8195</v>
      </c>
    </row>
    <row r="705" spans="1:65" s="2" customFormat="1" ht="11.25">
      <c r="A705" s="38"/>
      <c r="B705" s="39"/>
      <c r="C705" s="40"/>
      <c r="D705" s="199" t="s">
        <v>542</v>
      </c>
      <c r="E705" s="40"/>
      <c r="F705" s="200" t="s">
        <v>8196</v>
      </c>
      <c r="G705" s="40"/>
      <c r="H705" s="40"/>
      <c r="I705" s="201"/>
      <c r="J705" s="40"/>
      <c r="K705" s="40"/>
      <c r="L705" s="43"/>
      <c r="M705" s="202"/>
      <c r="N705" s="203"/>
      <c r="O705" s="68"/>
      <c r="P705" s="68"/>
      <c r="Q705" s="68"/>
      <c r="R705" s="68"/>
      <c r="S705" s="68"/>
      <c r="T705" s="69"/>
      <c r="U705" s="38"/>
      <c r="V705" s="38"/>
      <c r="W705" s="38"/>
      <c r="X705" s="38"/>
      <c r="Y705" s="38"/>
      <c r="Z705" s="38"/>
      <c r="AA705" s="38"/>
      <c r="AB705" s="38"/>
      <c r="AC705" s="38"/>
      <c r="AD705" s="38"/>
      <c r="AE705" s="38"/>
      <c r="AT705" s="21" t="s">
        <v>542</v>
      </c>
      <c r="AU705" s="21" t="s">
        <v>85</v>
      </c>
    </row>
    <row r="706" spans="1:65" s="2" customFormat="1" ht="24.2" customHeight="1">
      <c r="A706" s="38"/>
      <c r="B706" s="39"/>
      <c r="C706" s="186" t="s">
        <v>1810</v>
      </c>
      <c r="D706" s="186" t="s">
        <v>533</v>
      </c>
      <c r="E706" s="187" t="s">
        <v>8197</v>
      </c>
      <c r="F706" s="188" t="s">
        <v>8198</v>
      </c>
      <c r="G706" s="189" t="s">
        <v>132</v>
      </c>
      <c r="H706" s="190">
        <v>176.785</v>
      </c>
      <c r="I706" s="191"/>
      <c r="J706" s="192">
        <f>ROUND(I706*H706,2)</f>
        <v>0</v>
      </c>
      <c r="K706" s="188" t="s">
        <v>536</v>
      </c>
      <c r="L706" s="43"/>
      <c r="M706" s="193" t="s">
        <v>19</v>
      </c>
      <c r="N706" s="194" t="s">
        <v>43</v>
      </c>
      <c r="O706" s="68"/>
      <c r="P706" s="195">
        <f>O706*H706</f>
        <v>0</v>
      </c>
      <c r="Q706" s="195">
        <v>4.6999999999999999E-4</v>
      </c>
      <c r="R706" s="195">
        <f>Q706*H706</f>
        <v>8.3088949999999995E-2</v>
      </c>
      <c r="S706" s="195">
        <v>0</v>
      </c>
      <c r="T706" s="196">
        <f>S706*H706</f>
        <v>0</v>
      </c>
      <c r="U706" s="38"/>
      <c r="V706" s="38"/>
      <c r="W706" s="38"/>
      <c r="X706" s="38"/>
      <c r="Y706" s="38"/>
      <c r="Z706" s="38"/>
      <c r="AA706" s="38"/>
      <c r="AB706" s="38"/>
      <c r="AC706" s="38"/>
      <c r="AD706" s="38"/>
      <c r="AE706" s="38"/>
      <c r="AR706" s="197" t="s">
        <v>537</v>
      </c>
      <c r="AT706" s="197" t="s">
        <v>533</v>
      </c>
      <c r="AU706" s="197" t="s">
        <v>85</v>
      </c>
      <c r="AY706" s="21" t="s">
        <v>525</v>
      </c>
      <c r="BE706" s="198">
        <f>IF(N706="základní",J706,0)</f>
        <v>0</v>
      </c>
      <c r="BF706" s="198">
        <f>IF(N706="snížená",J706,0)</f>
        <v>0</v>
      </c>
      <c r="BG706" s="198">
        <f>IF(N706="zákl. přenesená",J706,0)</f>
        <v>0</v>
      </c>
      <c r="BH706" s="198">
        <f>IF(N706="sníž. přenesená",J706,0)</f>
        <v>0</v>
      </c>
      <c r="BI706" s="198">
        <f>IF(N706="nulová",J706,0)</f>
        <v>0</v>
      </c>
      <c r="BJ706" s="21" t="s">
        <v>79</v>
      </c>
      <c r="BK706" s="198">
        <f>ROUND(I706*H706,2)</f>
        <v>0</v>
      </c>
      <c r="BL706" s="21" t="s">
        <v>537</v>
      </c>
      <c r="BM706" s="197" t="s">
        <v>8199</v>
      </c>
    </row>
    <row r="707" spans="1:65" s="2" customFormat="1" ht="11.25">
      <c r="A707" s="38"/>
      <c r="B707" s="39"/>
      <c r="C707" s="40"/>
      <c r="D707" s="199" t="s">
        <v>542</v>
      </c>
      <c r="E707" s="40"/>
      <c r="F707" s="200" t="s">
        <v>8200</v>
      </c>
      <c r="G707" s="40"/>
      <c r="H707" s="40"/>
      <c r="I707" s="201"/>
      <c r="J707" s="40"/>
      <c r="K707" s="40"/>
      <c r="L707" s="43"/>
      <c r="M707" s="202"/>
      <c r="N707" s="203"/>
      <c r="O707" s="68"/>
      <c r="P707" s="68"/>
      <c r="Q707" s="68"/>
      <c r="R707" s="68"/>
      <c r="S707" s="68"/>
      <c r="T707" s="69"/>
      <c r="U707" s="38"/>
      <c r="V707" s="38"/>
      <c r="W707" s="38"/>
      <c r="X707" s="38"/>
      <c r="Y707" s="38"/>
      <c r="Z707" s="38"/>
      <c r="AA707" s="38"/>
      <c r="AB707" s="38"/>
      <c r="AC707" s="38"/>
      <c r="AD707" s="38"/>
      <c r="AE707" s="38"/>
      <c r="AT707" s="21" t="s">
        <v>542</v>
      </c>
      <c r="AU707" s="21" t="s">
        <v>85</v>
      </c>
    </row>
    <row r="708" spans="1:65" s="15" customFormat="1" ht="11.25">
      <c r="B708" s="227"/>
      <c r="C708" s="228"/>
      <c r="D708" s="206" t="s">
        <v>546</v>
      </c>
      <c r="E708" s="229" t="s">
        <v>19</v>
      </c>
      <c r="F708" s="230" t="s">
        <v>8201</v>
      </c>
      <c r="G708" s="228"/>
      <c r="H708" s="229" t="s">
        <v>19</v>
      </c>
      <c r="I708" s="231"/>
      <c r="J708" s="228"/>
      <c r="K708" s="228"/>
      <c r="L708" s="232"/>
      <c r="M708" s="233"/>
      <c r="N708" s="234"/>
      <c r="O708" s="234"/>
      <c r="P708" s="234"/>
      <c r="Q708" s="234"/>
      <c r="R708" s="234"/>
      <c r="S708" s="234"/>
      <c r="T708" s="235"/>
      <c r="AT708" s="236" t="s">
        <v>546</v>
      </c>
      <c r="AU708" s="236" t="s">
        <v>85</v>
      </c>
      <c r="AV708" s="15" t="s">
        <v>79</v>
      </c>
      <c r="AW708" s="15" t="s">
        <v>33</v>
      </c>
      <c r="AX708" s="15" t="s">
        <v>72</v>
      </c>
      <c r="AY708" s="236" t="s">
        <v>525</v>
      </c>
    </row>
    <row r="709" spans="1:65" s="13" customFormat="1" ht="11.25">
      <c r="B709" s="204"/>
      <c r="C709" s="205"/>
      <c r="D709" s="206" t="s">
        <v>546</v>
      </c>
      <c r="E709" s="207" t="s">
        <v>19</v>
      </c>
      <c r="F709" s="208" t="s">
        <v>7478</v>
      </c>
      <c r="G709" s="205"/>
      <c r="H709" s="209">
        <v>176.785</v>
      </c>
      <c r="I709" s="210"/>
      <c r="J709" s="205"/>
      <c r="K709" s="205"/>
      <c r="L709" s="211"/>
      <c r="M709" s="212"/>
      <c r="N709" s="213"/>
      <c r="O709" s="213"/>
      <c r="P709" s="213"/>
      <c r="Q709" s="213"/>
      <c r="R709" s="213"/>
      <c r="S709" s="213"/>
      <c r="T709" s="214"/>
      <c r="AT709" s="215" t="s">
        <v>546</v>
      </c>
      <c r="AU709" s="215" t="s">
        <v>85</v>
      </c>
      <c r="AV709" s="13" t="s">
        <v>85</v>
      </c>
      <c r="AW709" s="13" t="s">
        <v>33</v>
      </c>
      <c r="AX709" s="13" t="s">
        <v>79</v>
      </c>
      <c r="AY709" s="215" t="s">
        <v>525</v>
      </c>
    </row>
    <row r="710" spans="1:65" s="2" customFormat="1" ht="49.15" customHeight="1">
      <c r="A710" s="38"/>
      <c r="B710" s="39"/>
      <c r="C710" s="186" t="s">
        <v>1815</v>
      </c>
      <c r="D710" s="186" t="s">
        <v>533</v>
      </c>
      <c r="E710" s="187" t="s">
        <v>8202</v>
      </c>
      <c r="F710" s="188" t="s">
        <v>8203</v>
      </c>
      <c r="G710" s="189" t="s">
        <v>128</v>
      </c>
      <c r="H710" s="190">
        <v>45</v>
      </c>
      <c r="I710" s="191"/>
      <c r="J710" s="192">
        <f>ROUND(I710*H710,2)</f>
        <v>0</v>
      </c>
      <c r="K710" s="188" t="s">
        <v>536</v>
      </c>
      <c r="L710" s="43"/>
      <c r="M710" s="193" t="s">
        <v>19</v>
      </c>
      <c r="N710" s="194" t="s">
        <v>43</v>
      </c>
      <c r="O710" s="68"/>
      <c r="P710" s="195">
        <f>O710*H710</f>
        <v>0</v>
      </c>
      <c r="Q710" s="195">
        <v>0.13095999999999999</v>
      </c>
      <c r="R710" s="195">
        <f>Q710*H710</f>
        <v>5.8931999999999993</v>
      </c>
      <c r="S710" s="195">
        <v>0</v>
      </c>
      <c r="T710" s="196">
        <f>S710*H710</f>
        <v>0</v>
      </c>
      <c r="U710" s="38"/>
      <c r="V710" s="38"/>
      <c r="W710" s="38"/>
      <c r="X710" s="38"/>
      <c r="Y710" s="38"/>
      <c r="Z710" s="38"/>
      <c r="AA710" s="38"/>
      <c r="AB710" s="38"/>
      <c r="AC710" s="38"/>
      <c r="AD710" s="38"/>
      <c r="AE710" s="38"/>
      <c r="AR710" s="197" t="s">
        <v>537</v>
      </c>
      <c r="AT710" s="197" t="s">
        <v>533</v>
      </c>
      <c r="AU710" s="197" t="s">
        <v>85</v>
      </c>
      <c r="AY710" s="21" t="s">
        <v>525</v>
      </c>
      <c r="BE710" s="198">
        <f>IF(N710="základní",J710,0)</f>
        <v>0</v>
      </c>
      <c r="BF710" s="198">
        <f>IF(N710="snížená",J710,0)</f>
        <v>0</v>
      </c>
      <c r="BG710" s="198">
        <f>IF(N710="zákl. přenesená",J710,0)</f>
        <v>0</v>
      </c>
      <c r="BH710" s="198">
        <f>IF(N710="sníž. přenesená",J710,0)</f>
        <v>0</v>
      </c>
      <c r="BI710" s="198">
        <f>IF(N710="nulová",J710,0)</f>
        <v>0</v>
      </c>
      <c r="BJ710" s="21" t="s">
        <v>79</v>
      </c>
      <c r="BK710" s="198">
        <f>ROUND(I710*H710,2)</f>
        <v>0</v>
      </c>
      <c r="BL710" s="21" t="s">
        <v>537</v>
      </c>
      <c r="BM710" s="197" t="s">
        <v>8204</v>
      </c>
    </row>
    <row r="711" spans="1:65" s="2" customFormat="1" ht="11.25">
      <c r="A711" s="38"/>
      <c r="B711" s="39"/>
      <c r="C711" s="40"/>
      <c r="D711" s="199" t="s">
        <v>542</v>
      </c>
      <c r="E711" s="40"/>
      <c r="F711" s="200" t="s">
        <v>8205</v>
      </c>
      <c r="G711" s="40"/>
      <c r="H711" s="40"/>
      <c r="I711" s="201"/>
      <c r="J711" s="40"/>
      <c r="K711" s="40"/>
      <c r="L711" s="43"/>
      <c r="M711" s="202"/>
      <c r="N711" s="203"/>
      <c r="O711" s="68"/>
      <c r="P711" s="68"/>
      <c r="Q711" s="68"/>
      <c r="R711" s="68"/>
      <c r="S711" s="68"/>
      <c r="T711" s="69"/>
      <c r="U711" s="38"/>
      <c r="V711" s="38"/>
      <c r="W711" s="38"/>
      <c r="X711" s="38"/>
      <c r="Y711" s="38"/>
      <c r="Z711" s="38"/>
      <c r="AA711" s="38"/>
      <c r="AB711" s="38"/>
      <c r="AC711" s="38"/>
      <c r="AD711" s="38"/>
      <c r="AE711" s="38"/>
      <c r="AT711" s="21" t="s">
        <v>542</v>
      </c>
      <c r="AU711" s="21" t="s">
        <v>85</v>
      </c>
    </row>
    <row r="712" spans="1:65" s="13" customFormat="1" ht="11.25">
      <c r="B712" s="204"/>
      <c r="C712" s="205"/>
      <c r="D712" s="206" t="s">
        <v>546</v>
      </c>
      <c r="E712" s="207" t="s">
        <v>19</v>
      </c>
      <c r="F712" s="208" t="s">
        <v>8206</v>
      </c>
      <c r="G712" s="205"/>
      <c r="H712" s="209">
        <v>45</v>
      </c>
      <c r="I712" s="210"/>
      <c r="J712" s="205"/>
      <c r="K712" s="205"/>
      <c r="L712" s="211"/>
      <c r="M712" s="212"/>
      <c r="N712" s="213"/>
      <c r="O712" s="213"/>
      <c r="P712" s="213"/>
      <c r="Q712" s="213"/>
      <c r="R712" s="213"/>
      <c r="S712" s="213"/>
      <c r="T712" s="214"/>
      <c r="AT712" s="215" t="s">
        <v>546</v>
      </c>
      <c r="AU712" s="215" t="s">
        <v>85</v>
      </c>
      <c r="AV712" s="13" t="s">
        <v>85</v>
      </c>
      <c r="AW712" s="13" t="s">
        <v>33</v>
      </c>
      <c r="AX712" s="13" t="s">
        <v>72</v>
      </c>
      <c r="AY712" s="215" t="s">
        <v>525</v>
      </c>
    </row>
    <row r="713" spans="1:65" s="16" customFormat="1" ht="11.25">
      <c r="B713" s="237"/>
      <c r="C713" s="238"/>
      <c r="D713" s="206" t="s">
        <v>546</v>
      </c>
      <c r="E713" s="239" t="s">
        <v>7451</v>
      </c>
      <c r="F713" s="240" t="s">
        <v>590</v>
      </c>
      <c r="G713" s="238"/>
      <c r="H713" s="241">
        <v>45</v>
      </c>
      <c r="I713" s="242"/>
      <c r="J713" s="238"/>
      <c r="K713" s="238"/>
      <c r="L713" s="243"/>
      <c r="M713" s="244"/>
      <c r="N713" s="245"/>
      <c r="O713" s="245"/>
      <c r="P713" s="245"/>
      <c r="Q713" s="245"/>
      <c r="R713" s="245"/>
      <c r="S713" s="245"/>
      <c r="T713" s="246"/>
      <c r="AT713" s="247" t="s">
        <v>546</v>
      </c>
      <c r="AU713" s="247" t="s">
        <v>85</v>
      </c>
      <c r="AV713" s="16" t="s">
        <v>573</v>
      </c>
      <c r="AW713" s="16" t="s">
        <v>33</v>
      </c>
      <c r="AX713" s="16" t="s">
        <v>72</v>
      </c>
      <c r="AY713" s="247" t="s">
        <v>525</v>
      </c>
    </row>
    <row r="714" spans="1:65" s="14" customFormat="1" ht="11.25">
      <c r="B714" s="216"/>
      <c r="C714" s="217"/>
      <c r="D714" s="206" t="s">
        <v>546</v>
      </c>
      <c r="E714" s="218" t="s">
        <v>19</v>
      </c>
      <c r="F714" s="219" t="s">
        <v>552</v>
      </c>
      <c r="G714" s="217"/>
      <c r="H714" s="220">
        <v>45</v>
      </c>
      <c r="I714" s="221"/>
      <c r="J714" s="217"/>
      <c r="K714" s="217"/>
      <c r="L714" s="222"/>
      <c r="M714" s="223"/>
      <c r="N714" s="224"/>
      <c r="O714" s="224"/>
      <c r="P714" s="224"/>
      <c r="Q714" s="224"/>
      <c r="R714" s="224"/>
      <c r="S714" s="224"/>
      <c r="T714" s="225"/>
      <c r="AT714" s="226" t="s">
        <v>546</v>
      </c>
      <c r="AU714" s="226" t="s">
        <v>85</v>
      </c>
      <c r="AV714" s="14" t="s">
        <v>537</v>
      </c>
      <c r="AW714" s="14" t="s">
        <v>33</v>
      </c>
      <c r="AX714" s="14" t="s">
        <v>79</v>
      </c>
      <c r="AY714" s="226" t="s">
        <v>525</v>
      </c>
    </row>
    <row r="715" spans="1:65" s="2" customFormat="1" ht="24.2" customHeight="1">
      <c r="A715" s="38"/>
      <c r="B715" s="39"/>
      <c r="C715" s="248" t="s">
        <v>1820</v>
      </c>
      <c r="D715" s="248" t="s">
        <v>369</v>
      </c>
      <c r="E715" s="249" t="s">
        <v>8207</v>
      </c>
      <c r="F715" s="250" t="s">
        <v>8208</v>
      </c>
      <c r="G715" s="251" t="s">
        <v>651</v>
      </c>
      <c r="H715" s="252">
        <v>168.75</v>
      </c>
      <c r="I715" s="253"/>
      <c r="J715" s="254">
        <f>ROUND(I715*H715,2)</f>
        <v>0</v>
      </c>
      <c r="K715" s="250" t="s">
        <v>536</v>
      </c>
      <c r="L715" s="255"/>
      <c r="M715" s="256" t="s">
        <v>19</v>
      </c>
      <c r="N715" s="257" t="s">
        <v>43</v>
      </c>
      <c r="O715" s="68"/>
      <c r="P715" s="195">
        <f>O715*H715</f>
        <v>0</v>
      </c>
      <c r="Q715" s="195">
        <v>9.4999999999999998E-3</v>
      </c>
      <c r="R715" s="195">
        <f>Q715*H715</f>
        <v>1.6031249999999999</v>
      </c>
      <c r="S715" s="195">
        <v>0</v>
      </c>
      <c r="T715" s="196">
        <f>S715*H715</f>
        <v>0</v>
      </c>
      <c r="U715" s="38"/>
      <c r="V715" s="38"/>
      <c r="W715" s="38"/>
      <c r="X715" s="38"/>
      <c r="Y715" s="38"/>
      <c r="Z715" s="38"/>
      <c r="AA715" s="38"/>
      <c r="AB715" s="38"/>
      <c r="AC715" s="38"/>
      <c r="AD715" s="38"/>
      <c r="AE715" s="38"/>
      <c r="AR715" s="197" t="s">
        <v>674</v>
      </c>
      <c r="AT715" s="197" t="s">
        <v>369</v>
      </c>
      <c r="AU715" s="197" t="s">
        <v>85</v>
      </c>
      <c r="AY715" s="21" t="s">
        <v>525</v>
      </c>
      <c r="BE715" s="198">
        <f>IF(N715="základní",J715,0)</f>
        <v>0</v>
      </c>
      <c r="BF715" s="198">
        <f>IF(N715="snížená",J715,0)</f>
        <v>0</v>
      </c>
      <c r="BG715" s="198">
        <f>IF(N715="zákl. přenesená",J715,0)</f>
        <v>0</v>
      </c>
      <c r="BH715" s="198">
        <f>IF(N715="sníž. přenesená",J715,0)</f>
        <v>0</v>
      </c>
      <c r="BI715" s="198">
        <f>IF(N715="nulová",J715,0)</f>
        <v>0</v>
      </c>
      <c r="BJ715" s="21" t="s">
        <v>79</v>
      </c>
      <c r="BK715" s="198">
        <f>ROUND(I715*H715,2)</f>
        <v>0</v>
      </c>
      <c r="BL715" s="21" t="s">
        <v>537</v>
      </c>
      <c r="BM715" s="197" t="s">
        <v>8209</v>
      </c>
    </row>
    <row r="716" spans="1:65" s="13" customFormat="1" ht="11.25">
      <c r="B716" s="204"/>
      <c r="C716" s="205"/>
      <c r="D716" s="206" t="s">
        <v>546</v>
      </c>
      <c r="E716" s="207" t="s">
        <v>19</v>
      </c>
      <c r="F716" s="208" t="s">
        <v>8210</v>
      </c>
      <c r="G716" s="205"/>
      <c r="H716" s="209">
        <v>160.714</v>
      </c>
      <c r="I716" s="210"/>
      <c r="J716" s="205"/>
      <c r="K716" s="205"/>
      <c r="L716" s="211"/>
      <c r="M716" s="212"/>
      <c r="N716" s="213"/>
      <c r="O716" s="213"/>
      <c r="P716" s="213"/>
      <c r="Q716" s="213"/>
      <c r="R716" s="213"/>
      <c r="S716" s="213"/>
      <c r="T716" s="214"/>
      <c r="AT716" s="215" t="s">
        <v>546</v>
      </c>
      <c r="AU716" s="215" t="s">
        <v>85</v>
      </c>
      <c r="AV716" s="13" t="s">
        <v>85</v>
      </c>
      <c r="AW716" s="13" t="s">
        <v>33</v>
      </c>
      <c r="AX716" s="13" t="s">
        <v>79</v>
      </c>
      <c r="AY716" s="215" t="s">
        <v>525</v>
      </c>
    </row>
    <row r="717" spans="1:65" s="13" customFormat="1" ht="11.25">
      <c r="B717" s="204"/>
      <c r="C717" s="205"/>
      <c r="D717" s="206" t="s">
        <v>546</v>
      </c>
      <c r="E717" s="205"/>
      <c r="F717" s="208" t="s">
        <v>8211</v>
      </c>
      <c r="G717" s="205"/>
      <c r="H717" s="209">
        <v>168.75</v>
      </c>
      <c r="I717" s="210"/>
      <c r="J717" s="205"/>
      <c r="K717" s="205"/>
      <c r="L717" s="211"/>
      <c r="M717" s="212"/>
      <c r="N717" s="213"/>
      <c r="O717" s="213"/>
      <c r="P717" s="213"/>
      <c r="Q717" s="213"/>
      <c r="R717" s="213"/>
      <c r="S717" s="213"/>
      <c r="T717" s="214"/>
      <c r="AT717" s="215" t="s">
        <v>546</v>
      </c>
      <c r="AU717" s="215" t="s">
        <v>85</v>
      </c>
      <c r="AV717" s="13" t="s">
        <v>85</v>
      </c>
      <c r="AW717" s="13" t="s">
        <v>4</v>
      </c>
      <c r="AX717" s="13" t="s">
        <v>79</v>
      </c>
      <c r="AY717" s="215" t="s">
        <v>525</v>
      </c>
    </row>
    <row r="718" spans="1:65" s="2" customFormat="1" ht="24.2" customHeight="1">
      <c r="A718" s="38"/>
      <c r="B718" s="39"/>
      <c r="C718" s="186" t="s">
        <v>1841</v>
      </c>
      <c r="D718" s="186" t="s">
        <v>533</v>
      </c>
      <c r="E718" s="187" t="s">
        <v>8212</v>
      </c>
      <c r="F718" s="188" t="s">
        <v>8213</v>
      </c>
      <c r="G718" s="189" t="s">
        <v>651</v>
      </c>
      <c r="H718" s="190">
        <v>2</v>
      </c>
      <c r="I718" s="191"/>
      <c r="J718" s="192">
        <f>ROUND(I718*H718,2)</f>
        <v>0</v>
      </c>
      <c r="K718" s="188" t="s">
        <v>19</v>
      </c>
      <c r="L718" s="43"/>
      <c r="M718" s="193" t="s">
        <v>19</v>
      </c>
      <c r="N718" s="194" t="s">
        <v>43</v>
      </c>
      <c r="O718" s="68"/>
      <c r="P718" s="195">
        <f>O718*H718</f>
        <v>0</v>
      </c>
      <c r="Q718" s="195">
        <v>0.43963999999999998</v>
      </c>
      <c r="R718" s="195">
        <f>Q718*H718</f>
        <v>0.87927999999999995</v>
      </c>
      <c r="S718" s="195">
        <v>0</v>
      </c>
      <c r="T718" s="196">
        <f>S718*H718</f>
        <v>0</v>
      </c>
      <c r="U718" s="38"/>
      <c r="V718" s="38"/>
      <c r="W718" s="38"/>
      <c r="X718" s="38"/>
      <c r="Y718" s="38"/>
      <c r="Z718" s="38"/>
      <c r="AA718" s="38"/>
      <c r="AB718" s="38"/>
      <c r="AC718" s="38"/>
      <c r="AD718" s="38"/>
      <c r="AE718" s="38"/>
      <c r="AR718" s="197" t="s">
        <v>537</v>
      </c>
      <c r="AT718" s="197" t="s">
        <v>533</v>
      </c>
      <c r="AU718" s="197" t="s">
        <v>85</v>
      </c>
      <c r="AY718" s="21" t="s">
        <v>525</v>
      </c>
      <c r="BE718" s="198">
        <f>IF(N718="základní",J718,0)</f>
        <v>0</v>
      </c>
      <c r="BF718" s="198">
        <f>IF(N718="snížená",J718,0)</f>
        <v>0</v>
      </c>
      <c r="BG718" s="198">
        <f>IF(N718="zákl. přenesená",J718,0)</f>
        <v>0</v>
      </c>
      <c r="BH718" s="198">
        <f>IF(N718="sníž. přenesená",J718,0)</f>
        <v>0</v>
      </c>
      <c r="BI718" s="198">
        <f>IF(N718="nulová",J718,0)</f>
        <v>0</v>
      </c>
      <c r="BJ718" s="21" t="s">
        <v>79</v>
      </c>
      <c r="BK718" s="198">
        <f>ROUND(I718*H718,2)</f>
        <v>0</v>
      </c>
      <c r="BL718" s="21" t="s">
        <v>537</v>
      </c>
      <c r="BM718" s="197" t="s">
        <v>8214</v>
      </c>
    </row>
    <row r="719" spans="1:65" s="15" customFormat="1" ht="11.25">
      <c r="B719" s="227"/>
      <c r="C719" s="228"/>
      <c r="D719" s="206" t="s">
        <v>546</v>
      </c>
      <c r="E719" s="229" t="s">
        <v>19</v>
      </c>
      <c r="F719" s="230" t="s">
        <v>8215</v>
      </c>
      <c r="G719" s="228"/>
      <c r="H719" s="229" t="s">
        <v>19</v>
      </c>
      <c r="I719" s="231"/>
      <c r="J719" s="228"/>
      <c r="K719" s="228"/>
      <c r="L719" s="232"/>
      <c r="M719" s="233"/>
      <c r="N719" s="234"/>
      <c r="O719" s="234"/>
      <c r="P719" s="234"/>
      <c r="Q719" s="234"/>
      <c r="R719" s="234"/>
      <c r="S719" s="234"/>
      <c r="T719" s="235"/>
      <c r="AT719" s="236" t="s">
        <v>546</v>
      </c>
      <c r="AU719" s="236" t="s">
        <v>85</v>
      </c>
      <c r="AV719" s="15" t="s">
        <v>79</v>
      </c>
      <c r="AW719" s="15" t="s">
        <v>33</v>
      </c>
      <c r="AX719" s="15" t="s">
        <v>72</v>
      </c>
      <c r="AY719" s="236" t="s">
        <v>525</v>
      </c>
    </row>
    <row r="720" spans="1:65" s="13" customFormat="1" ht="11.25">
      <c r="B720" s="204"/>
      <c r="C720" s="205"/>
      <c r="D720" s="206" t="s">
        <v>546</v>
      </c>
      <c r="E720" s="207" t="s">
        <v>19</v>
      </c>
      <c r="F720" s="208" t="s">
        <v>85</v>
      </c>
      <c r="G720" s="205"/>
      <c r="H720" s="209">
        <v>2</v>
      </c>
      <c r="I720" s="210"/>
      <c r="J720" s="205"/>
      <c r="K720" s="205"/>
      <c r="L720" s="211"/>
      <c r="M720" s="212"/>
      <c r="N720" s="213"/>
      <c r="O720" s="213"/>
      <c r="P720" s="213"/>
      <c r="Q720" s="213"/>
      <c r="R720" s="213"/>
      <c r="S720" s="213"/>
      <c r="T720" s="214"/>
      <c r="AT720" s="215" t="s">
        <v>546</v>
      </c>
      <c r="AU720" s="215" t="s">
        <v>85</v>
      </c>
      <c r="AV720" s="13" t="s">
        <v>85</v>
      </c>
      <c r="AW720" s="13" t="s">
        <v>33</v>
      </c>
      <c r="AX720" s="13" t="s">
        <v>79</v>
      </c>
      <c r="AY720" s="215" t="s">
        <v>525</v>
      </c>
    </row>
    <row r="721" spans="1:65" s="2" customFormat="1" ht="33" customHeight="1">
      <c r="A721" s="38"/>
      <c r="B721" s="39"/>
      <c r="C721" s="186" t="s">
        <v>1851</v>
      </c>
      <c r="D721" s="186" t="s">
        <v>533</v>
      </c>
      <c r="E721" s="187" t="s">
        <v>8216</v>
      </c>
      <c r="F721" s="188" t="s">
        <v>8217</v>
      </c>
      <c r="G721" s="189" t="s">
        <v>128</v>
      </c>
      <c r="H721" s="190">
        <v>8.5</v>
      </c>
      <c r="I721" s="191"/>
      <c r="J721" s="192">
        <f>ROUND(I721*H721,2)</f>
        <v>0</v>
      </c>
      <c r="K721" s="188" t="s">
        <v>536</v>
      </c>
      <c r="L721" s="43"/>
      <c r="M721" s="193" t="s">
        <v>19</v>
      </c>
      <c r="N721" s="194" t="s">
        <v>43</v>
      </c>
      <c r="O721" s="68"/>
      <c r="P721" s="195">
        <f>O721*H721</f>
        <v>0</v>
      </c>
      <c r="Q721" s="195">
        <v>0.37703999999999999</v>
      </c>
      <c r="R721" s="195">
        <f>Q721*H721</f>
        <v>3.2048399999999999</v>
      </c>
      <c r="S721" s="195">
        <v>0</v>
      </c>
      <c r="T721" s="196">
        <f>S721*H721</f>
        <v>0</v>
      </c>
      <c r="U721" s="38"/>
      <c r="V721" s="38"/>
      <c r="W721" s="38"/>
      <c r="X721" s="38"/>
      <c r="Y721" s="38"/>
      <c r="Z721" s="38"/>
      <c r="AA721" s="38"/>
      <c r="AB721" s="38"/>
      <c r="AC721" s="38"/>
      <c r="AD721" s="38"/>
      <c r="AE721" s="38"/>
      <c r="AR721" s="197" t="s">
        <v>537</v>
      </c>
      <c r="AT721" s="197" t="s">
        <v>533</v>
      </c>
      <c r="AU721" s="197" t="s">
        <v>85</v>
      </c>
      <c r="AY721" s="21" t="s">
        <v>525</v>
      </c>
      <c r="BE721" s="198">
        <f>IF(N721="základní",J721,0)</f>
        <v>0</v>
      </c>
      <c r="BF721" s="198">
        <f>IF(N721="snížená",J721,0)</f>
        <v>0</v>
      </c>
      <c r="BG721" s="198">
        <f>IF(N721="zákl. přenesená",J721,0)</f>
        <v>0</v>
      </c>
      <c r="BH721" s="198">
        <f>IF(N721="sníž. přenesená",J721,0)</f>
        <v>0</v>
      </c>
      <c r="BI721" s="198">
        <f>IF(N721="nulová",J721,0)</f>
        <v>0</v>
      </c>
      <c r="BJ721" s="21" t="s">
        <v>79</v>
      </c>
      <c r="BK721" s="198">
        <f>ROUND(I721*H721,2)</f>
        <v>0</v>
      </c>
      <c r="BL721" s="21" t="s">
        <v>537</v>
      </c>
      <c r="BM721" s="197" t="s">
        <v>8218</v>
      </c>
    </row>
    <row r="722" spans="1:65" s="2" customFormat="1" ht="11.25">
      <c r="A722" s="38"/>
      <c r="B722" s="39"/>
      <c r="C722" s="40"/>
      <c r="D722" s="199" t="s">
        <v>542</v>
      </c>
      <c r="E722" s="40"/>
      <c r="F722" s="200" t="s">
        <v>8219</v>
      </c>
      <c r="G722" s="40"/>
      <c r="H722" s="40"/>
      <c r="I722" s="201"/>
      <c r="J722" s="40"/>
      <c r="K722" s="40"/>
      <c r="L722" s="43"/>
      <c r="M722" s="202"/>
      <c r="N722" s="203"/>
      <c r="O722" s="68"/>
      <c r="P722" s="68"/>
      <c r="Q722" s="68"/>
      <c r="R722" s="68"/>
      <c r="S722" s="68"/>
      <c r="T722" s="69"/>
      <c r="U722" s="38"/>
      <c r="V722" s="38"/>
      <c r="W722" s="38"/>
      <c r="X722" s="38"/>
      <c r="Y722" s="38"/>
      <c r="Z722" s="38"/>
      <c r="AA722" s="38"/>
      <c r="AB722" s="38"/>
      <c r="AC722" s="38"/>
      <c r="AD722" s="38"/>
      <c r="AE722" s="38"/>
      <c r="AT722" s="21" t="s">
        <v>542</v>
      </c>
      <c r="AU722" s="21" t="s">
        <v>85</v>
      </c>
    </row>
    <row r="723" spans="1:65" s="2" customFormat="1" ht="19.5">
      <c r="A723" s="38"/>
      <c r="B723" s="39"/>
      <c r="C723" s="40"/>
      <c r="D723" s="206" t="s">
        <v>972</v>
      </c>
      <c r="E723" s="40"/>
      <c r="F723" s="258" t="s">
        <v>8220</v>
      </c>
      <c r="G723" s="40"/>
      <c r="H723" s="40"/>
      <c r="I723" s="201"/>
      <c r="J723" s="40"/>
      <c r="K723" s="40"/>
      <c r="L723" s="43"/>
      <c r="M723" s="202"/>
      <c r="N723" s="203"/>
      <c r="O723" s="68"/>
      <c r="P723" s="68"/>
      <c r="Q723" s="68"/>
      <c r="R723" s="68"/>
      <c r="S723" s="68"/>
      <c r="T723" s="69"/>
      <c r="U723" s="38"/>
      <c r="V723" s="38"/>
      <c r="W723" s="38"/>
      <c r="X723" s="38"/>
      <c r="Y723" s="38"/>
      <c r="Z723" s="38"/>
      <c r="AA723" s="38"/>
      <c r="AB723" s="38"/>
      <c r="AC723" s="38"/>
      <c r="AD723" s="38"/>
      <c r="AE723" s="38"/>
      <c r="AT723" s="21" t="s">
        <v>972</v>
      </c>
      <c r="AU723" s="21" t="s">
        <v>85</v>
      </c>
    </row>
    <row r="724" spans="1:65" s="15" customFormat="1" ht="11.25">
      <c r="B724" s="227"/>
      <c r="C724" s="228"/>
      <c r="D724" s="206" t="s">
        <v>546</v>
      </c>
      <c r="E724" s="229" t="s">
        <v>19</v>
      </c>
      <c r="F724" s="230" t="s">
        <v>8221</v>
      </c>
      <c r="G724" s="228"/>
      <c r="H724" s="229" t="s">
        <v>19</v>
      </c>
      <c r="I724" s="231"/>
      <c r="J724" s="228"/>
      <c r="K724" s="228"/>
      <c r="L724" s="232"/>
      <c r="M724" s="233"/>
      <c r="N724" s="234"/>
      <c r="O724" s="234"/>
      <c r="P724" s="234"/>
      <c r="Q724" s="234"/>
      <c r="R724" s="234"/>
      <c r="S724" s="234"/>
      <c r="T724" s="235"/>
      <c r="AT724" s="236" t="s">
        <v>546</v>
      </c>
      <c r="AU724" s="236" t="s">
        <v>85</v>
      </c>
      <c r="AV724" s="15" t="s">
        <v>79</v>
      </c>
      <c r="AW724" s="15" t="s">
        <v>33</v>
      </c>
      <c r="AX724" s="15" t="s">
        <v>72</v>
      </c>
      <c r="AY724" s="236" t="s">
        <v>525</v>
      </c>
    </row>
    <row r="725" spans="1:65" s="13" customFormat="1" ht="11.25">
      <c r="B725" s="204"/>
      <c r="C725" s="205"/>
      <c r="D725" s="206" t="s">
        <v>546</v>
      </c>
      <c r="E725" s="207" t="s">
        <v>19</v>
      </c>
      <c r="F725" s="208" t="s">
        <v>8222</v>
      </c>
      <c r="G725" s="205"/>
      <c r="H725" s="209">
        <v>8.5</v>
      </c>
      <c r="I725" s="210"/>
      <c r="J725" s="205"/>
      <c r="K725" s="205"/>
      <c r="L725" s="211"/>
      <c r="M725" s="212"/>
      <c r="N725" s="213"/>
      <c r="O725" s="213"/>
      <c r="P725" s="213"/>
      <c r="Q725" s="213"/>
      <c r="R725" s="213"/>
      <c r="S725" s="213"/>
      <c r="T725" s="214"/>
      <c r="AT725" s="215" t="s">
        <v>546</v>
      </c>
      <c r="AU725" s="215" t="s">
        <v>85</v>
      </c>
      <c r="AV725" s="13" t="s">
        <v>85</v>
      </c>
      <c r="AW725" s="13" t="s">
        <v>33</v>
      </c>
      <c r="AX725" s="13" t="s">
        <v>79</v>
      </c>
      <c r="AY725" s="215" t="s">
        <v>525</v>
      </c>
    </row>
    <row r="726" spans="1:65" s="2" customFormat="1" ht="33" customHeight="1">
      <c r="A726" s="38"/>
      <c r="B726" s="39"/>
      <c r="C726" s="186" t="s">
        <v>1856</v>
      </c>
      <c r="D726" s="186" t="s">
        <v>533</v>
      </c>
      <c r="E726" s="187" t="s">
        <v>8223</v>
      </c>
      <c r="F726" s="188" t="s">
        <v>8224</v>
      </c>
      <c r="G726" s="189" t="s">
        <v>128</v>
      </c>
      <c r="H726" s="190">
        <v>14.33</v>
      </c>
      <c r="I726" s="191"/>
      <c r="J726" s="192">
        <f>ROUND(I726*H726,2)</f>
        <v>0</v>
      </c>
      <c r="K726" s="188" t="s">
        <v>536</v>
      </c>
      <c r="L726" s="43"/>
      <c r="M726" s="193" t="s">
        <v>19</v>
      </c>
      <c r="N726" s="194" t="s">
        <v>43</v>
      </c>
      <c r="O726" s="68"/>
      <c r="P726" s="195">
        <f>O726*H726</f>
        <v>0</v>
      </c>
      <c r="Q726" s="195">
        <v>0.43530999999999997</v>
      </c>
      <c r="R726" s="195">
        <f>Q726*H726</f>
        <v>6.2379922999999993</v>
      </c>
      <c r="S726" s="195">
        <v>0</v>
      </c>
      <c r="T726" s="196">
        <f>S726*H726</f>
        <v>0</v>
      </c>
      <c r="U726" s="38"/>
      <c r="V726" s="38"/>
      <c r="W726" s="38"/>
      <c r="X726" s="38"/>
      <c r="Y726" s="38"/>
      <c r="Z726" s="38"/>
      <c r="AA726" s="38"/>
      <c r="AB726" s="38"/>
      <c r="AC726" s="38"/>
      <c r="AD726" s="38"/>
      <c r="AE726" s="38"/>
      <c r="AR726" s="197" t="s">
        <v>537</v>
      </c>
      <c r="AT726" s="197" t="s">
        <v>533</v>
      </c>
      <c r="AU726" s="197" t="s">
        <v>85</v>
      </c>
      <c r="AY726" s="21" t="s">
        <v>525</v>
      </c>
      <c r="BE726" s="198">
        <f>IF(N726="základní",J726,0)</f>
        <v>0</v>
      </c>
      <c r="BF726" s="198">
        <f>IF(N726="snížená",J726,0)</f>
        <v>0</v>
      </c>
      <c r="BG726" s="198">
        <f>IF(N726="zákl. přenesená",J726,0)</f>
        <v>0</v>
      </c>
      <c r="BH726" s="198">
        <f>IF(N726="sníž. přenesená",J726,0)</f>
        <v>0</v>
      </c>
      <c r="BI726" s="198">
        <f>IF(N726="nulová",J726,0)</f>
        <v>0</v>
      </c>
      <c r="BJ726" s="21" t="s">
        <v>79</v>
      </c>
      <c r="BK726" s="198">
        <f>ROUND(I726*H726,2)</f>
        <v>0</v>
      </c>
      <c r="BL726" s="21" t="s">
        <v>537</v>
      </c>
      <c r="BM726" s="197" t="s">
        <v>8225</v>
      </c>
    </row>
    <row r="727" spans="1:65" s="2" customFormat="1" ht="11.25">
      <c r="A727" s="38"/>
      <c r="B727" s="39"/>
      <c r="C727" s="40"/>
      <c r="D727" s="199" t="s">
        <v>542</v>
      </c>
      <c r="E727" s="40"/>
      <c r="F727" s="200" t="s">
        <v>8226</v>
      </c>
      <c r="G727" s="40"/>
      <c r="H727" s="40"/>
      <c r="I727" s="201"/>
      <c r="J727" s="40"/>
      <c r="K727" s="40"/>
      <c r="L727" s="43"/>
      <c r="M727" s="202"/>
      <c r="N727" s="203"/>
      <c r="O727" s="68"/>
      <c r="P727" s="68"/>
      <c r="Q727" s="68"/>
      <c r="R727" s="68"/>
      <c r="S727" s="68"/>
      <c r="T727" s="69"/>
      <c r="U727" s="38"/>
      <c r="V727" s="38"/>
      <c r="W727" s="38"/>
      <c r="X727" s="38"/>
      <c r="Y727" s="38"/>
      <c r="Z727" s="38"/>
      <c r="AA727" s="38"/>
      <c r="AB727" s="38"/>
      <c r="AC727" s="38"/>
      <c r="AD727" s="38"/>
      <c r="AE727" s="38"/>
      <c r="AT727" s="21" t="s">
        <v>542</v>
      </c>
      <c r="AU727" s="21" t="s">
        <v>85</v>
      </c>
    </row>
    <row r="728" spans="1:65" s="2" customFormat="1" ht="19.5">
      <c r="A728" s="38"/>
      <c r="B728" s="39"/>
      <c r="C728" s="40"/>
      <c r="D728" s="206" t="s">
        <v>972</v>
      </c>
      <c r="E728" s="40"/>
      <c r="F728" s="258" t="s">
        <v>8220</v>
      </c>
      <c r="G728" s="40"/>
      <c r="H728" s="40"/>
      <c r="I728" s="201"/>
      <c r="J728" s="40"/>
      <c r="K728" s="40"/>
      <c r="L728" s="43"/>
      <c r="M728" s="202"/>
      <c r="N728" s="203"/>
      <c r="O728" s="68"/>
      <c r="P728" s="68"/>
      <c r="Q728" s="68"/>
      <c r="R728" s="68"/>
      <c r="S728" s="68"/>
      <c r="T728" s="69"/>
      <c r="U728" s="38"/>
      <c r="V728" s="38"/>
      <c r="W728" s="38"/>
      <c r="X728" s="38"/>
      <c r="Y728" s="38"/>
      <c r="Z728" s="38"/>
      <c r="AA728" s="38"/>
      <c r="AB728" s="38"/>
      <c r="AC728" s="38"/>
      <c r="AD728" s="38"/>
      <c r="AE728" s="38"/>
      <c r="AT728" s="21" t="s">
        <v>972</v>
      </c>
      <c r="AU728" s="21" t="s">
        <v>85</v>
      </c>
    </row>
    <row r="729" spans="1:65" s="15" customFormat="1" ht="11.25">
      <c r="B729" s="227"/>
      <c r="C729" s="228"/>
      <c r="D729" s="206" t="s">
        <v>546</v>
      </c>
      <c r="E729" s="229" t="s">
        <v>19</v>
      </c>
      <c r="F729" s="230" t="s">
        <v>8046</v>
      </c>
      <c r="G729" s="228"/>
      <c r="H729" s="229" t="s">
        <v>19</v>
      </c>
      <c r="I729" s="231"/>
      <c r="J729" s="228"/>
      <c r="K729" s="228"/>
      <c r="L729" s="232"/>
      <c r="M729" s="233"/>
      <c r="N729" s="234"/>
      <c r="O729" s="234"/>
      <c r="P729" s="234"/>
      <c r="Q729" s="234"/>
      <c r="R729" s="234"/>
      <c r="S729" s="234"/>
      <c r="T729" s="235"/>
      <c r="AT729" s="236" t="s">
        <v>546</v>
      </c>
      <c r="AU729" s="236" t="s">
        <v>85</v>
      </c>
      <c r="AV729" s="15" t="s">
        <v>79</v>
      </c>
      <c r="AW729" s="15" t="s">
        <v>33</v>
      </c>
      <c r="AX729" s="15" t="s">
        <v>72</v>
      </c>
      <c r="AY729" s="236" t="s">
        <v>525</v>
      </c>
    </row>
    <row r="730" spans="1:65" s="13" customFormat="1" ht="11.25">
      <c r="B730" s="204"/>
      <c r="C730" s="205"/>
      <c r="D730" s="206" t="s">
        <v>546</v>
      </c>
      <c r="E730" s="207" t="s">
        <v>19</v>
      </c>
      <c r="F730" s="208" t="s">
        <v>8227</v>
      </c>
      <c r="G730" s="205"/>
      <c r="H730" s="209">
        <v>4.8</v>
      </c>
      <c r="I730" s="210"/>
      <c r="J730" s="205"/>
      <c r="K730" s="205"/>
      <c r="L730" s="211"/>
      <c r="M730" s="212"/>
      <c r="N730" s="213"/>
      <c r="O730" s="213"/>
      <c r="P730" s="213"/>
      <c r="Q730" s="213"/>
      <c r="R730" s="213"/>
      <c r="S730" s="213"/>
      <c r="T730" s="214"/>
      <c r="AT730" s="215" t="s">
        <v>546</v>
      </c>
      <c r="AU730" s="215" t="s">
        <v>85</v>
      </c>
      <c r="AV730" s="13" t="s">
        <v>85</v>
      </c>
      <c r="AW730" s="13" t="s">
        <v>33</v>
      </c>
      <c r="AX730" s="13" t="s">
        <v>72</v>
      </c>
      <c r="AY730" s="215" t="s">
        <v>525</v>
      </c>
    </row>
    <row r="731" spans="1:65" s="15" customFormat="1" ht="11.25">
      <c r="B731" s="227"/>
      <c r="C731" s="228"/>
      <c r="D731" s="206" t="s">
        <v>546</v>
      </c>
      <c r="E731" s="229" t="s">
        <v>19</v>
      </c>
      <c r="F731" s="230" t="s">
        <v>8221</v>
      </c>
      <c r="G731" s="228"/>
      <c r="H731" s="229" t="s">
        <v>19</v>
      </c>
      <c r="I731" s="231"/>
      <c r="J731" s="228"/>
      <c r="K731" s="228"/>
      <c r="L731" s="232"/>
      <c r="M731" s="233"/>
      <c r="N731" s="234"/>
      <c r="O731" s="234"/>
      <c r="P731" s="234"/>
      <c r="Q731" s="234"/>
      <c r="R731" s="234"/>
      <c r="S731" s="234"/>
      <c r="T731" s="235"/>
      <c r="AT731" s="236" t="s">
        <v>546</v>
      </c>
      <c r="AU731" s="236" t="s">
        <v>85</v>
      </c>
      <c r="AV731" s="15" t="s">
        <v>79</v>
      </c>
      <c r="AW731" s="15" t="s">
        <v>33</v>
      </c>
      <c r="AX731" s="15" t="s">
        <v>72</v>
      </c>
      <c r="AY731" s="236" t="s">
        <v>525</v>
      </c>
    </row>
    <row r="732" spans="1:65" s="13" customFormat="1" ht="11.25">
      <c r="B732" s="204"/>
      <c r="C732" s="205"/>
      <c r="D732" s="206" t="s">
        <v>546</v>
      </c>
      <c r="E732" s="207" t="s">
        <v>19</v>
      </c>
      <c r="F732" s="208" t="s">
        <v>8228</v>
      </c>
      <c r="G732" s="205"/>
      <c r="H732" s="209">
        <v>9.5299999999999994</v>
      </c>
      <c r="I732" s="210"/>
      <c r="J732" s="205"/>
      <c r="K732" s="205"/>
      <c r="L732" s="211"/>
      <c r="M732" s="212"/>
      <c r="N732" s="213"/>
      <c r="O732" s="213"/>
      <c r="P732" s="213"/>
      <c r="Q732" s="213"/>
      <c r="R732" s="213"/>
      <c r="S732" s="213"/>
      <c r="T732" s="214"/>
      <c r="AT732" s="215" t="s">
        <v>546</v>
      </c>
      <c r="AU732" s="215" t="s">
        <v>85</v>
      </c>
      <c r="AV732" s="13" t="s">
        <v>85</v>
      </c>
      <c r="AW732" s="13" t="s">
        <v>33</v>
      </c>
      <c r="AX732" s="13" t="s">
        <v>72</v>
      </c>
      <c r="AY732" s="215" t="s">
        <v>525</v>
      </c>
    </row>
    <row r="733" spans="1:65" s="14" customFormat="1" ht="11.25">
      <c r="B733" s="216"/>
      <c r="C733" s="217"/>
      <c r="D733" s="206" t="s">
        <v>546</v>
      </c>
      <c r="E733" s="218" t="s">
        <v>19</v>
      </c>
      <c r="F733" s="219" t="s">
        <v>552</v>
      </c>
      <c r="G733" s="217"/>
      <c r="H733" s="220">
        <v>14.33</v>
      </c>
      <c r="I733" s="221"/>
      <c r="J733" s="217"/>
      <c r="K733" s="217"/>
      <c r="L733" s="222"/>
      <c r="M733" s="223"/>
      <c r="N733" s="224"/>
      <c r="O733" s="224"/>
      <c r="P733" s="224"/>
      <c r="Q733" s="224"/>
      <c r="R733" s="224"/>
      <c r="S733" s="224"/>
      <c r="T733" s="225"/>
      <c r="AT733" s="226" t="s">
        <v>546</v>
      </c>
      <c r="AU733" s="226" t="s">
        <v>85</v>
      </c>
      <c r="AV733" s="14" t="s">
        <v>537</v>
      </c>
      <c r="AW733" s="14" t="s">
        <v>33</v>
      </c>
      <c r="AX733" s="14" t="s">
        <v>79</v>
      </c>
      <c r="AY733" s="226" t="s">
        <v>525</v>
      </c>
    </row>
    <row r="734" spans="1:65" s="2" customFormat="1" ht="24.2" customHeight="1">
      <c r="A734" s="38"/>
      <c r="B734" s="39"/>
      <c r="C734" s="186" t="s">
        <v>1861</v>
      </c>
      <c r="D734" s="186" t="s">
        <v>533</v>
      </c>
      <c r="E734" s="187" t="s">
        <v>8229</v>
      </c>
      <c r="F734" s="188" t="s">
        <v>8230</v>
      </c>
      <c r="G734" s="189" t="s">
        <v>318</v>
      </c>
      <c r="H734" s="190">
        <v>0.25600000000000001</v>
      </c>
      <c r="I734" s="191"/>
      <c r="J734" s="192">
        <f>ROUND(I734*H734,2)</f>
        <v>0</v>
      </c>
      <c r="K734" s="188" t="s">
        <v>536</v>
      </c>
      <c r="L734" s="43"/>
      <c r="M734" s="193" t="s">
        <v>19</v>
      </c>
      <c r="N734" s="194" t="s">
        <v>43</v>
      </c>
      <c r="O734" s="68"/>
      <c r="P734" s="195">
        <f>O734*H734</f>
        <v>0</v>
      </c>
      <c r="Q734" s="195">
        <v>1.07636</v>
      </c>
      <c r="R734" s="195">
        <f>Q734*H734</f>
        <v>0.27554815999999999</v>
      </c>
      <c r="S734" s="195">
        <v>0</v>
      </c>
      <c r="T734" s="196">
        <f>S734*H734</f>
        <v>0</v>
      </c>
      <c r="U734" s="38"/>
      <c r="V734" s="38"/>
      <c r="W734" s="38"/>
      <c r="X734" s="38"/>
      <c r="Y734" s="38"/>
      <c r="Z734" s="38"/>
      <c r="AA734" s="38"/>
      <c r="AB734" s="38"/>
      <c r="AC734" s="38"/>
      <c r="AD734" s="38"/>
      <c r="AE734" s="38"/>
      <c r="AR734" s="197" t="s">
        <v>537</v>
      </c>
      <c r="AT734" s="197" t="s">
        <v>533</v>
      </c>
      <c r="AU734" s="197" t="s">
        <v>85</v>
      </c>
      <c r="AY734" s="21" t="s">
        <v>525</v>
      </c>
      <c r="BE734" s="198">
        <f>IF(N734="základní",J734,0)</f>
        <v>0</v>
      </c>
      <c r="BF734" s="198">
        <f>IF(N734="snížená",J734,0)</f>
        <v>0</v>
      </c>
      <c r="BG734" s="198">
        <f>IF(N734="zákl. přenesená",J734,0)</f>
        <v>0</v>
      </c>
      <c r="BH734" s="198">
        <f>IF(N734="sníž. přenesená",J734,0)</f>
        <v>0</v>
      </c>
      <c r="BI734" s="198">
        <f>IF(N734="nulová",J734,0)</f>
        <v>0</v>
      </c>
      <c r="BJ734" s="21" t="s">
        <v>79</v>
      </c>
      <c r="BK734" s="198">
        <f>ROUND(I734*H734,2)</f>
        <v>0</v>
      </c>
      <c r="BL734" s="21" t="s">
        <v>537</v>
      </c>
      <c r="BM734" s="197" t="s">
        <v>8231</v>
      </c>
    </row>
    <row r="735" spans="1:65" s="2" customFormat="1" ht="11.25">
      <c r="A735" s="38"/>
      <c r="B735" s="39"/>
      <c r="C735" s="40"/>
      <c r="D735" s="199" t="s">
        <v>542</v>
      </c>
      <c r="E735" s="40"/>
      <c r="F735" s="200" t="s">
        <v>8232</v>
      </c>
      <c r="G735" s="40"/>
      <c r="H735" s="40"/>
      <c r="I735" s="201"/>
      <c r="J735" s="40"/>
      <c r="K735" s="40"/>
      <c r="L735" s="43"/>
      <c r="M735" s="202"/>
      <c r="N735" s="203"/>
      <c r="O735" s="68"/>
      <c r="P735" s="68"/>
      <c r="Q735" s="68"/>
      <c r="R735" s="68"/>
      <c r="S735" s="68"/>
      <c r="T735" s="69"/>
      <c r="U735" s="38"/>
      <c r="V735" s="38"/>
      <c r="W735" s="38"/>
      <c r="X735" s="38"/>
      <c r="Y735" s="38"/>
      <c r="Z735" s="38"/>
      <c r="AA735" s="38"/>
      <c r="AB735" s="38"/>
      <c r="AC735" s="38"/>
      <c r="AD735" s="38"/>
      <c r="AE735" s="38"/>
      <c r="AT735" s="21" t="s">
        <v>542</v>
      </c>
      <c r="AU735" s="21" t="s">
        <v>85</v>
      </c>
    </row>
    <row r="736" spans="1:65" s="15" customFormat="1" ht="11.25">
      <c r="B736" s="227"/>
      <c r="C736" s="228"/>
      <c r="D736" s="206" t="s">
        <v>546</v>
      </c>
      <c r="E736" s="229" t="s">
        <v>19</v>
      </c>
      <c r="F736" s="230" t="s">
        <v>8233</v>
      </c>
      <c r="G736" s="228"/>
      <c r="H736" s="229" t="s">
        <v>19</v>
      </c>
      <c r="I736" s="231"/>
      <c r="J736" s="228"/>
      <c r="K736" s="228"/>
      <c r="L736" s="232"/>
      <c r="M736" s="233"/>
      <c r="N736" s="234"/>
      <c r="O736" s="234"/>
      <c r="P736" s="234"/>
      <c r="Q736" s="234"/>
      <c r="R736" s="234"/>
      <c r="S736" s="234"/>
      <c r="T736" s="235"/>
      <c r="AT736" s="236" t="s">
        <v>546</v>
      </c>
      <c r="AU736" s="236" t="s">
        <v>85</v>
      </c>
      <c r="AV736" s="15" t="s">
        <v>79</v>
      </c>
      <c r="AW736" s="15" t="s">
        <v>33</v>
      </c>
      <c r="AX736" s="15" t="s">
        <v>72</v>
      </c>
      <c r="AY736" s="236" t="s">
        <v>525</v>
      </c>
    </row>
    <row r="737" spans="1:65" s="13" customFormat="1" ht="11.25">
      <c r="B737" s="204"/>
      <c r="C737" s="205"/>
      <c r="D737" s="206" t="s">
        <v>546</v>
      </c>
      <c r="E737" s="207" t="s">
        <v>19</v>
      </c>
      <c r="F737" s="208" t="s">
        <v>8234</v>
      </c>
      <c r="G737" s="205"/>
      <c r="H737" s="209">
        <v>0.25600000000000001</v>
      </c>
      <c r="I737" s="210"/>
      <c r="J737" s="205"/>
      <c r="K737" s="205"/>
      <c r="L737" s="211"/>
      <c r="M737" s="212"/>
      <c r="N737" s="213"/>
      <c r="O737" s="213"/>
      <c r="P737" s="213"/>
      <c r="Q737" s="213"/>
      <c r="R737" s="213"/>
      <c r="S737" s="213"/>
      <c r="T737" s="214"/>
      <c r="AT737" s="215" t="s">
        <v>546</v>
      </c>
      <c r="AU737" s="215" t="s">
        <v>85</v>
      </c>
      <c r="AV737" s="13" t="s">
        <v>85</v>
      </c>
      <c r="AW737" s="13" t="s">
        <v>33</v>
      </c>
      <c r="AX737" s="13" t="s">
        <v>79</v>
      </c>
      <c r="AY737" s="215" t="s">
        <v>525</v>
      </c>
    </row>
    <row r="738" spans="1:65" s="2" customFormat="1" ht="16.5" customHeight="1">
      <c r="A738" s="38"/>
      <c r="B738" s="39"/>
      <c r="C738" s="186" t="s">
        <v>1866</v>
      </c>
      <c r="D738" s="186" t="s">
        <v>533</v>
      </c>
      <c r="E738" s="187" t="s">
        <v>8235</v>
      </c>
      <c r="F738" s="188" t="s">
        <v>8236</v>
      </c>
      <c r="G738" s="189" t="s">
        <v>651</v>
      </c>
      <c r="H738" s="190">
        <v>1</v>
      </c>
      <c r="I738" s="191"/>
      <c r="J738" s="192">
        <f>ROUND(I738*H738,2)</f>
        <v>0</v>
      </c>
      <c r="K738" s="188" t="s">
        <v>19</v>
      </c>
      <c r="L738" s="43"/>
      <c r="M738" s="193" t="s">
        <v>19</v>
      </c>
      <c r="N738" s="194" t="s">
        <v>43</v>
      </c>
      <c r="O738" s="68"/>
      <c r="P738" s="195">
        <f>O738*H738</f>
        <v>0</v>
      </c>
      <c r="Q738" s="195">
        <v>0</v>
      </c>
      <c r="R738" s="195">
        <f>Q738*H738</f>
        <v>0</v>
      </c>
      <c r="S738" s="195">
        <v>0</v>
      </c>
      <c r="T738" s="196">
        <f>S738*H738</f>
        <v>0</v>
      </c>
      <c r="U738" s="38"/>
      <c r="V738" s="38"/>
      <c r="W738" s="38"/>
      <c r="X738" s="38"/>
      <c r="Y738" s="38"/>
      <c r="Z738" s="38"/>
      <c r="AA738" s="38"/>
      <c r="AB738" s="38"/>
      <c r="AC738" s="38"/>
      <c r="AD738" s="38"/>
      <c r="AE738" s="38"/>
      <c r="AR738" s="197" t="s">
        <v>537</v>
      </c>
      <c r="AT738" s="197" t="s">
        <v>533</v>
      </c>
      <c r="AU738" s="197" t="s">
        <v>85</v>
      </c>
      <c r="AY738" s="21" t="s">
        <v>525</v>
      </c>
      <c r="BE738" s="198">
        <f>IF(N738="základní",J738,0)</f>
        <v>0</v>
      </c>
      <c r="BF738" s="198">
        <f>IF(N738="snížená",J738,0)</f>
        <v>0</v>
      </c>
      <c r="BG738" s="198">
        <f>IF(N738="zákl. přenesená",J738,0)</f>
        <v>0</v>
      </c>
      <c r="BH738" s="198">
        <f>IF(N738="sníž. přenesená",J738,0)</f>
        <v>0</v>
      </c>
      <c r="BI738" s="198">
        <f>IF(N738="nulová",J738,0)</f>
        <v>0</v>
      </c>
      <c r="BJ738" s="21" t="s">
        <v>79</v>
      </c>
      <c r="BK738" s="198">
        <f>ROUND(I738*H738,2)</f>
        <v>0</v>
      </c>
      <c r="BL738" s="21" t="s">
        <v>537</v>
      </c>
      <c r="BM738" s="197" t="s">
        <v>8237</v>
      </c>
    </row>
    <row r="739" spans="1:65" s="2" customFormat="1" ht="19.5">
      <c r="A739" s="38"/>
      <c r="B739" s="39"/>
      <c r="C739" s="40"/>
      <c r="D739" s="206" t="s">
        <v>972</v>
      </c>
      <c r="E739" s="40"/>
      <c r="F739" s="258" t="s">
        <v>8238</v>
      </c>
      <c r="G739" s="40"/>
      <c r="H739" s="40"/>
      <c r="I739" s="201"/>
      <c r="J739" s="40"/>
      <c r="K739" s="40"/>
      <c r="L739" s="43"/>
      <c r="M739" s="202"/>
      <c r="N739" s="203"/>
      <c r="O739" s="68"/>
      <c r="P739" s="68"/>
      <c r="Q739" s="68"/>
      <c r="R739" s="68"/>
      <c r="S739" s="68"/>
      <c r="T739" s="69"/>
      <c r="U739" s="38"/>
      <c r="V739" s="38"/>
      <c r="W739" s="38"/>
      <c r="X739" s="38"/>
      <c r="Y739" s="38"/>
      <c r="Z739" s="38"/>
      <c r="AA739" s="38"/>
      <c r="AB739" s="38"/>
      <c r="AC739" s="38"/>
      <c r="AD739" s="38"/>
      <c r="AE739" s="38"/>
      <c r="AT739" s="21" t="s">
        <v>972</v>
      </c>
      <c r="AU739" s="21" t="s">
        <v>85</v>
      </c>
    </row>
    <row r="740" spans="1:65" s="2" customFormat="1" ht="37.9" customHeight="1">
      <c r="A740" s="38"/>
      <c r="B740" s="39"/>
      <c r="C740" s="186" t="s">
        <v>1938</v>
      </c>
      <c r="D740" s="186" t="s">
        <v>533</v>
      </c>
      <c r="E740" s="187" t="s">
        <v>8239</v>
      </c>
      <c r="F740" s="188" t="s">
        <v>8240</v>
      </c>
      <c r="G740" s="189" t="s">
        <v>651</v>
      </c>
      <c r="H740" s="190">
        <v>14</v>
      </c>
      <c r="I740" s="191"/>
      <c r="J740" s="192">
        <f>ROUND(I740*H740,2)</f>
        <v>0</v>
      </c>
      <c r="K740" s="188" t="s">
        <v>536</v>
      </c>
      <c r="L740" s="43"/>
      <c r="M740" s="193" t="s">
        <v>19</v>
      </c>
      <c r="N740" s="194" t="s">
        <v>43</v>
      </c>
      <c r="O740" s="68"/>
      <c r="P740" s="195">
        <f>O740*H740</f>
        <v>0</v>
      </c>
      <c r="Q740" s="195">
        <v>4.0000000000000003E-5</v>
      </c>
      <c r="R740" s="195">
        <f>Q740*H740</f>
        <v>5.6000000000000006E-4</v>
      </c>
      <c r="S740" s="195">
        <v>0</v>
      </c>
      <c r="T740" s="196">
        <f>S740*H740</f>
        <v>0</v>
      </c>
      <c r="U740" s="38"/>
      <c r="V740" s="38"/>
      <c r="W740" s="38"/>
      <c r="X740" s="38"/>
      <c r="Y740" s="38"/>
      <c r="Z740" s="38"/>
      <c r="AA740" s="38"/>
      <c r="AB740" s="38"/>
      <c r="AC740" s="38"/>
      <c r="AD740" s="38"/>
      <c r="AE740" s="38"/>
      <c r="AR740" s="197" t="s">
        <v>537</v>
      </c>
      <c r="AT740" s="197" t="s">
        <v>533</v>
      </c>
      <c r="AU740" s="197" t="s">
        <v>85</v>
      </c>
      <c r="AY740" s="21" t="s">
        <v>525</v>
      </c>
      <c r="BE740" s="198">
        <f>IF(N740="základní",J740,0)</f>
        <v>0</v>
      </c>
      <c r="BF740" s="198">
        <f>IF(N740="snížená",J740,0)</f>
        <v>0</v>
      </c>
      <c r="BG740" s="198">
        <f>IF(N740="zákl. přenesená",J740,0)</f>
        <v>0</v>
      </c>
      <c r="BH740" s="198">
        <f>IF(N740="sníž. přenesená",J740,0)</f>
        <v>0</v>
      </c>
      <c r="BI740" s="198">
        <f>IF(N740="nulová",J740,0)</f>
        <v>0</v>
      </c>
      <c r="BJ740" s="21" t="s">
        <v>79</v>
      </c>
      <c r="BK740" s="198">
        <f>ROUND(I740*H740,2)</f>
        <v>0</v>
      </c>
      <c r="BL740" s="21" t="s">
        <v>537</v>
      </c>
      <c r="BM740" s="197" t="s">
        <v>8241</v>
      </c>
    </row>
    <row r="741" spans="1:65" s="2" customFormat="1" ht="11.25">
      <c r="A741" s="38"/>
      <c r="B741" s="39"/>
      <c r="C741" s="40"/>
      <c r="D741" s="199" t="s">
        <v>542</v>
      </c>
      <c r="E741" s="40"/>
      <c r="F741" s="200" t="s">
        <v>8242</v>
      </c>
      <c r="G741" s="40"/>
      <c r="H741" s="40"/>
      <c r="I741" s="201"/>
      <c r="J741" s="40"/>
      <c r="K741" s="40"/>
      <c r="L741" s="43"/>
      <c r="M741" s="202"/>
      <c r="N741" s="203"/>
      <c r="O741" s="68"/>
      <c r="P741" s="68"/>
      <c r="Q741" s="68"/>
      <c r="R741" s="68"/>
      <c r="S741" s="68"/>
      <c r="T741" s="69"/>
      <c r="U741" s="38"/>
      <c r="V741" s="38"/>
      <c r="W741" s="38"/>
      <c r="X741" s="38"/>
      <c r="Y741" s="38"/>
      <c r="Z741" s="38"/>
      <c r="AA741" s="38"/>
      <c r="AB741" s="38"/>
      <c r="AC741" s="38"/>
      <c r="AD741" s="38"/>
      <c r="AE741" s="38"/>
      <c r="AT741" s="21" t="s">
        <v>542</v>
      </c>
      <c r="AU741" s="21" t="s">
        <v>85</v>
      </c>
    </row>
    <row r="742" spans="1:65" s="15" customFormat="1" ht="11.25">
      <c r="B742" s="227"/>
      <c r="C742" s="228"/>
      <c r="D742" s="206" t="s">
        <v>546</v>
      </c>
      <c r="E742" s="229" t="s">
        <v>19</v>
      </c>
      <c r="F742" s="230" t="s">
        <v>8243</v>
      </c>
      <c r="G742" s="228"/>
      <c r="H742" s="229" t="s">
        <v>19</v>
      </c>
      <c r="I742" s="231"/>
      <c r="J742" s="228"/>
      <c r="K742" s="228"/>
      <c r="L742" s="232"/>
      <c r="M742" s="233"/>
      <c r="N742" s="234"/>
      <c r="O742" s="234"/>
      <c r="P742" s="234"/>
      <c r="Q742" s="234"/>
      <c r="R742" s="234"/>
      <c r="S742" s="234"/>
      <c r="T742" s="235"/>
      <c r="AT742" s="236" t="s">
        <v>546</v>
      </c>
      <c r="AU742" s="236" t="s">
        <v>85</v>
      </c>
      <c r="AV742" s="15" t="s">
        <v>79</v>
      </c>
      <c r="AW742" s="15" t="s">
        <v>33</v>
      </c>
      <c r="AX742" s="15" t="s">
        <v>72</v>
      </c>
      <c r="AY742" s="236" t="s">
        <v>525</v>
      </c>
    </row>
    <row r="743" spans="1:65" s="15" customFormat="1" ht="11.25">
      <c r="B743" s="227"/>
      <c r="C743" s="228"/>
      <c r="D743" s="206" t="s">
        <v>546</v>
      </c>
      <c r="E743" s="229" t="s">
        <v>19</v>
      </c>
      <c r="F743" s="230" t="s">
        <v>8069</v>
      </c>
      <c r="G743" s="228"/>
      <c r="H743" s="229" t="s">
        <v>19</v>
      </c>
      <c r="I743" s="231"/>
      <c r="J743" s="228"/>
      <c r="K743" s="228"/>
      <c r="L743" s="232"/>
      <c r="M743" s="233"/>
      <c r="N743" s="234"/>
      <c r="O743" s="234"/>
      <c r="P743" s="234"/>
      <c r="Q743" s="234"/>
      <c r="R743" s="234"/>
      <c r="S743" s="234"/>
      <c r="T743" s="235"/>
      <c r="AT743" s="236" t="s">
        <v>546</v>
      </c>
      <c r="AU743" s="236" t="s">
        <v>85</v>
      </c>
      <c r="AV743" s="15" t="s">
        <v>79</v>
      </c>
      <c r="AW743" s="15" t="s">
        <v>33</v>
      </c>
      <c r="AX743" s="15" t="s">
        <v>72</v>
      </c>
      <c r="AY743" s="236" t="s">
        <v>525</v>
      </c>
    </row>
    <row r="744" spans="1:65" s="13" customFormat="1" ht="11.25">
      <c r="B744" s="204"/>
      <c r="C744" s="205"/>
      <c r="D744" s="206" t="s">
        <v>546</v>
      </c>
      <c r="E744" s="207" t="s">
        <v>19</v>
      </c>
      <c r="F744" s="208" t="s">
        <v>8244</v>
      </c>
      <c r="G744" s="205"/>
      <c r="H744" s="209">
        <v>14</v>
      </c>
      <c r="I744" s="210"/>
      <c r="J744" s="205"/>
      <c r="K744" s="205"/>
      <c r="L744" s="211"/>
      <c r="M744" s="212"/>
      <c r="N744" s="213"/>
      <c r="O744" s="213"/>
      <c r="P744" s="213"/>
      <c r="Q744" s="213"/>
      <c r="R744" s="213"/>
      <c r="S744" s="213"/>
      <c r="T744" s="214"/>
      <c r="AT744" s="215" t="s">
        <v>546</v>
      </c>
      <c r="AU744" s="215" t="s">
        <v>85</v>
      </c>
      <c r="AV744" s="13" t="s">
        <v>85</v>
      </c>
      <c r="AW744" s="13" t="s">
        <v>33</v>
      </c>
      <c r="AX744" s="13" t="s">
        <v>79</v>
      </c>
      <c r="AY744" s="215" t="s">
        <v>525</v>
      </c>
    </row>
    <row r="745" spans="1:65" s="2" customFormat="1" ht="33" customHeight="1">
      <c r="A745" s="38"/>
      <c r="B745" s="39"/>
      <c r="C745" s="186" t="s">
        <v>2195</v>
      </c>
      <c r="D745" s="186" t="s">
        <v>533</v>
      </c>
      <c r="E745" s="187" t="s">
        <v>8245</v>
      </c>
      <c r="F745" s="188" t="s">
        <v>8246</v>
      </c>
      <c r="G745" s="189" t="s">
        <v>651</v>
      </c>
      <c r="H745" s="190">
        <v>14</v>
      </c>
      <c r="I745" s="191"/>
      <c r="J745" s="192">
        <f>ROUND(I745*H745,2)</f>
        <v>0</v>
      </c>
      <c r="K745" s="188" t="s">
        <v>536</v>
      </c>
      <c r="L745" s="43"/>
      <c r="M745" s="193" t="s">
        <v>19</v>
      </c>
      <c r="N745" s="194" t="s">
        <v>43</v>
      </c>
      <c r="O745" s="68"/>
      <c r="P745" s="195">
        <f>O745*H745</f>
        <v>0</v>
      </c>
      <c r="Q745" s="195">
        <v>6.9999999999999994E-5</v>
      </c>
      <c r="R745" s="195">
        <f>Q745*H745</f>
        <v>9.7999999999999997E-4</v>
      </c>
      <c r="S745" s="195">
        <v>0</v>
      </c>
      <c r="T745" s="196">
        <f>S745*H745</f>
        <v>0</v>
      </c>
      <c r="U745" s="38"/>
      <c r="V745" s="38"/>
      <c r="W745" s="38"/>
      <c r="X745" s="38"/>
      <c r="Y745" s="38"/>
      <c r="Z745" s="38"/>
      <c r="AA745" s="38"/>
      <c r="AB745" s="38"/>
      <c r="AC745" s="38"/>
      <c r="AD745" s="38"/>
      <c r="AE745" s="38"/>
      <c r="AR745" s="197" t="s">
        <v>537</v>
      </c>
      <c r="AT745" s="197" t="s">
        <v>533</v>
      </c>
      <c r="AU745" s="197" t="s">
        <v>85</v>
      </c>
      <c r="AY745" s="21" t="s">
        <v>525</v>
      </c>
      <c r="BE745" s="198">
        <f>IF(N745="základní",J745,0)</f>
        <v>0</v>
      </c>
      <c r="BF745" s="198">
        <f>IF(N745="snížená",J745,0)</f>
        <v>0</v>
      </c>
      <c r="BG745" s="198">
        <f>IF(N745="zákl. přenesená",J745,0)</f>
        <v>0</v>
      </c>
      <c r="BH745" s="198">
        <f>IF(N745="sníž. přenesená",J745,0)</f>
        <v>0</v>
      </c>
      <c r="BI745" s="198">
        <f>IF(N745="nulová",J745,0)</f>
        <v>0</v>
      </c>
      <c r="BJ745" s="21" t="s">
        <v>79</v>
      </c>
      <c r="BK745" s="198">
        <f>ROUND(I745*H745,2)</f>
        <v>0</v>
      </c>
      <c r="BL745" s="21" t="s">
        <v>537</v>
      </c>
      <c r="BM745" s="197" t="s">
        <v>8247</v>
      </c>
    </row>
    <row r="746" spans="1:65" s="2" customFormat="1" ht="11.25">
      <c r="A746" s="38"/>
      <c r="B746" s="39"/>
      <c r="C746" s="40"/>
      <c r="D746" s="199" t="s">
        <v>542</v>
      </c>
      <c r="E746" s="40"/>
      <c r="F746" s="200" t="s">
        <v>8248</v>
      </c>
      <c r="G746" s="40"/>
      <c r="H746" s="40"/>
      <c r="I746" s="201"/>
      <c r="J746" s="40"/>
      <c r="K746" s="40"/>
      <c r="L746" s="43"/>
      <c r="M746" s="202"/>
      <c r="N746" s="203"/>
      <c r="O746" s="68"/>
      <c r="P746" s="68"/>
      <c r="Q746" s="68"/>
      <c r="R746" s="68"/>
      <c r="S746" s="68"/>
      <c r="T746" s="69"/>
      <c r="U746" s="38"/>
      <c r="V746" s="38"/>
      <c r="W746" s="38"/>
      <c r="X746" s="38"/>
      <c r="Y746" s="38"/>
      <c r="Z746" s="38"/>
      <c r="AA746" s="38"/>
      <c r="AB746" s="38"/>
      <c r="AC746" s="38"/>
      <c r="AD746" s="38"/>
      <c r="AE746" s="38"/>
      <c r="AT746" s="21" t="s">
        <v>542</v>
      </c>
      <c r="AU746" s="21" t="s">
        <v>85</v>
      </c>
    </row>
    <row r="747" spans="1:65" s="2" customFormat="1" ht="19.5">
      <c r="A747" s="38"/>
      <c r="B747" s="39"/>
      <c r="C747" s="40"/>
      <c r="D747" s="206" t="s">
        <v>972</v>
      </c>
      <c r="E747" s="40"/>
      <c r="F747" s="258" t="s">
        <v>8249</v>
      </c>
      <c r="G747" s="40"/>
      <c r="H747" s="40"/>
      <c r="I747" s="201"/>
      <c r="J747" s="40"/>
      <c r="K747" s="40"/>
      <c r="L747" s="43"/>
      <c r="M747" s="202"/>
      <c r="N747" s="203"/>
      <c r="O747" s="68"/>
      <c r="P747" s="68"/>
      <c r="Q747" s="68"/>
      <c r="R747" s="68"/>
      <c r="S747" s="68"/>
      <c r="T747" s="69"/>
      <c r="U747" s="38"/>
      <c r="V747" s="38"/>
      <c r="W747" s="38"/>
      <c r="X747" s="38"/>
      <c r="Y747" s="38"/>
      <c r="Z747" s="38"/>
      <c r="AA747" s="38"/>
      <c r="AB747" s="38"/>
      <c r="AC747" s="38"/>
      <c r="AD747" s="38"/>
      <c r="AE747" s="38"/>
      <c r="AT747" s="21" t="s">
        <v>972</v>
      </c>
      <c r="AU747" s="21" t="s">
        <v>85</v>
      </c>
    </row>
    <row r="748" spans="1:65" s="2" customFormat="1" ht="16.5" customHeight="1">
      <c r="A748" s="38"/>
      <c r="B748" s="39"/>
      <c r="C748" s="186" t="s">
        <v>2203</v>
      </c>
      <c r="D748" s="186" t="s">
        <v>533</v>
      </c>
      <c r="E748" s="187" t="s">
        <v>8250</v>
      </c>
      <c r="F748" s="188" t="s">
        <v>8251</v>
      </c>
      <c r="G748" s="189" t="s">
        <v>158</v>
      </c>
      <c r="H748" s="190">
        <v>1.452</v>
      </c>
      <c r="I748" s="191"/>
      <c r="J748" s="192">
        <f>ROUND(I748*H748,2)</f>
        <v>0</v>
      </c>
      <c r="K748" s="188" t="s">
        <v>536</v>
      </c>
      <c r="L748" s="43"/>
      <c r="M748" s="193" t="s">
        <v>19</v>
      </c>
      <c r="N748" s="194" t="s">
        <v>43</v>
      </c>
      <c r="O748" s="68"/>
      <c r="P748" s="195">
        <f>O748*H748</f>
        <v>0</v>
      </c>
      <c r="Q748" s="195">
        <v>0</v>
      </c>
      <c r="R748" s="195">
        <f>Q748*H748</f>
        <v>0</v>
      </c>
      <c r="S748" s="195">
        <v>2.4</v>
      </c>
      <c r="T748" s="196">
        <f>S748*H748</f>
        <v>3.4847999999999999</v>
      </c>
      <c r="U748" s="38"/>
      <c r="V748" s="38"/>
      <c r="W748" s="38"/>
      <c r="X748" s="38"/>
      <c r="Y748" s="38"/>
      <c r="Z748" s="38"/>
      <c r="AA748" s="38"/>
      <c r="AB748" s="38"/>
      <c r="AC748" s="38"/>
      <c r="AD748" s="38"/>
      <c r="AE748" s="38"/>
      <c r="AR748" s="197" t="s">
        <v>537</v>
      </c>
      <c r="AT748" s="197" t="s">
        <v>533</v>
      </c>
      <c r="AU748" s="197" t="s">
        <v>85</v>
      </c>
      <c r="AY748" s="21" t="s">
        <v>525</v>
      </c>
      <c r="BE748" s="198">
        <f>IF(N748="základní",J748,0)</f>
        <v>0</v>
      </c>
      <c r="BF748" s="198">
        <f>IF(N748="snížená",J748,0)</f>
        <v>0</v>
      </c>
      <c r="BG748" s="198">
        <f>IF(N748="zákl. přenesená",J748,0)</f>
        <v>0</v>
      </c>
      <c r="BH748" s="198">
        <f>IF(N748="sníž. přenesená",J748,0)</f>
        <v>0</v>
      </c>
      <c r="BI748" s="198">
        <f>IF(N748="nulová",J748,0)</f>
        <v>0</v>
      </c>
      <c r="BJ748" s="21" t="s">
        <v>79</v>
      </c>
      <c r="BK748" s="198">
        <f>ROUND(I748*H748,2)</f>
        <v>0</v>
      </c>
      <c r="BL748" s="21" t="s">
        <v>537</v>
      </c>
      <c r="BM748" s="197" t="s">
        <v>8252</v>
      </c>
    </row>
    <row r="749" spans="1:65" s="2" customFormat="1" ht="11.25">
      <c r="A749" s="38"/>
      <c r="B749" s="39"/>
      <c r="C749" s="40"/>
      <c r="D749" s="199" t="s">
        <v>542</v>
      </c>
      <c r="E749" s="40"/>
      <c r="F749" s="200" t="s">
        <v>8253</v>
      </c>
      <c r="G749" s="40"/>
      <c r="H749" s="40"/>
      <c r="I749" s="201"/>
      <c r="J749" s="40"/>
      <c r="K749" s="40"/>
      <c r="L749" s="43"/>
      <c r="M749" s="202"/>
      <c r="N749" s="203"/>
      <c r="O749" s="68"/>
      <c r="P749" s="68"/>
      <c r="Q749" s="68"/>
      <c r="R749" s="68"/>
      <c r="S749" s="68"/>
      <c r="T749" s="69"/>
      <c r="U749" s="38"/>
      <c r="V749" s="38"/>
      <c r="W749" s="38"/>
      <c r="X749" s="38"/>
      <c r="Y749" s="38"/>
      <c r="Z749" s="38"/>
      <c r="AA749" s="38"/>
      <c r="AB749" s="38"/>
      <c r="AC749" s="38"/>
      <c r="AD749" s="38"/>
      <c r="AE749" s="38"/>
      <c r="AT749" s="21" t="s">
        <v>542</v>
      </c>
      <c r="AU749" s="21" t="s">
        <v>85</v>
      </c>
    </row>
    <row r="750" spans="1:65" s="15" customFormat="1" ht="11.25">
      <c r="B750" s="227"/>
      <c r="C750" s="228"/>
      <c r="D750" s="206" t="s">
        <v>546</v>
      </c>
      <c r="E750" s="229" t="s">
        <v>19</v>
      </c>
      <c r="F750" s="230" t="s">
        <v>8254</v>
      </c>
      <c r="G750" s="228"/>
      <c r="H750" s="229" t="s">
        <v>19</v>
      </c>
      <c r="I750" s="231"/>
      <c r="J750" s="228"/>
      <c r="K750" s="228"/>
      <c r="L750" s="232"/>
      <c r="M750" s="233"/>
      <c r="N750" s="234"/>
      <c r="O750" s="234"/>
      <c r="P750" s="234"/>
      <c r="Q750" s="234"/>
      <c r="R750" s="234"/>
      <c r="S750" s="234"/>
      <c r="T750" s="235"/>
      <c r="AT750" s="236" t="s">
        <v>546</v>
      </c>
      <c r="AU750" s="236" t="s">
        <v>85</v>
      </c>
      <c r="AV750" s="15" t="s">
        <v>79</v>
      </c>
      <c r="AW750" s="15" t="s">
        <v>33</v>
      </c>
      <c r="AX750" s="15" t="s">
        <v>72</v>
      </c>
      <c r="AY750" s="236" t="s">
        <v>525</v>
      </c>
    </row>
    <row r="751" spans="1:65" s="13" customFormat="1" ht="11.25">
      <c r="B751" s="204"/>
      <c r="C751" s="205"/>
      <c r="D751" s="206" t="s">
        <v>546</v>
      </c>
      <c r="E751" s="207" t="s">
        <v>19</v>
      </c>
      <c r="F751" s="208" t="s">
        <v>8255</v>
      </c>
      <c r="G751" s="205"/>
      <c r="H751" s="209">
        <v>1.452</v>
      </c>
      <c r="I751" s="210"/>
      <c r="J751" s="205"/>
      <c r="K751" s="205"/>
      <c r="L751" s="211"/>
      <c r="M751" s="212"/>
      <c r="N751" s="213"/>
      <c r="O751" s="213"/>
      <c r="P751" s="213"/>
      <c r="Q751" s="213"/>
      <c r="R751" s="213"/>
      <c r="S751" s="213"/>
      <c r="T751" s="214"/>
      <c r="AT751" s="215" t="s">
        <v>546</v>
      </c>
      <c r="AU751" s="215" t="s">
        <v>85</v>
      </c>
      <c r="AV751" s="13" t="s">
        <v>85</v>
      </c>
      <c r="AW751" s="13" t="s">
        <v>33</v>
      </c>
      <c r="AX751" s="13" t="s">
        <v>79</v>
      </c>
      <c r="AY751" s="215" t="s">
        <v>525</v>
      </c>
    </row>
    <row r="752" spans="1:65" s="2" customFormat="1" ht="16.5" customHeight="1">
      <c r="A752" s="38"/>
      <c r="B752" s="39"/>
      <c r="C752" s="186" t="s">
        <v>2209</v>
      </c>
      <c r="D752" s="186" t="s">
        <v>533</v>
      </c>
      <c r="E752" s="187" t="s">
        <v>8256</v>
      </c>
      <c r="F752" s="188" t="s">
        <v>8257</v>
      </c>
      <c r="G752" s="189" t="s">
        <v>651</v>
      </c>
      <c r="H752" s="190">
        <v>6</v>
      </c>
      <c r="I752" s="191"/>
      <c r="J752" s="192">
        <f>ROUND(I752*H752,2)</f>
        <v>0</v>
      </c>
      <c r="K752" s="188" t="s">
        <v>536</v>
      </c>
      <c r="L752" s="43"/>
      <c r="M752" s="193" t="s">
        <v>19</v>
      </c>
      <c r="N752" s="194" t="s">
        <v>43</v>
      </c>
      <c r="O752" s="68"/>
      <c r="P752" s="195">
        <f>O752*H752</f>
        <v>0</v>
      </c>
      <c r="Q752" s="195">
        <v>0</v>
      </c>
      <c r="R752" s="195">
        <f>Q752*H752</f>
        <v>0</v>
      </c>
      <c r="S752" s="195">
        <v>0.48199999999999998</v>
      </c>
      <c r="T752" s="196">
        <f>S752*H752</f>
        <v>2.8919999999999999</v>
      </c>
      <c r="U752" s="38"/>
      <c r="V752" s="38"/>
      <c r="W752" s="38"/>
      <c r="X752" s="38"/>
      <c r="Y752" s="38"/>
      <c r="Z752" s="38"/>
      <c r="AA752" s="38"/>
      <c r="AB752" s="38"/>
      <c r="AC752" s="38"/>
      <c r="AD752" s="38"/>
      <c r="AE752" s="38"/>
      <c r="AR752" s="197" t="s">
        <v>537</v>
      </c>
      <c r="AT752" s="197" t="s">
        <v>533</v>
      </c>
      <c r="AU752" s="197" t="s">
        <v>85</v>
      </c>
      <c r="AY752" s="21" t="s">
        <v>525</v>
      </c>
      <c r="BE752" s="198">
        <f>IF(N752="základní",J752,0)</f>
        <v>0</v>
      </c>
      <c r="BF752" s="198">
        <f>IF(N752="snížená",J752,0)</f>
        <v>0</v>
      </c>
      <c r="BG752" s="198">
        <f>IF(N752="zákl. přenesená",J752,0)</f>
        <v>0</v>
      </c>
      <c r="BH752" s="198">
        <f>IF(N752="sníž. přenesená",J752,0)</f>
        <v>0</v>
      </c>
      <c r="BI752" s="198">
        <f>IF(N752="nulová",J752,0)</f>
        <v>0</v>
      </c>
      <c r="BJ752" s="21" t="s">
        <v>79</v>
      </c>
      <c r="BK752" s="198">
        <f>ROUND(I752*H752,2)</f>
        <v>0</v>
      </c>
      <c r="BL752" s="21" t="s">
        <v>537</v>
      </c>
      <c r="BM752" s="197" t="s">
        <v>8258</v>
      </c>
    </row>
    <row r="753" spans="1:65" s="2" customFormat="1" ht="11.25">
      <c r="A753" s="38"/>
      <c r="B753" s="39"/>
      <c r="C753" s="40"/>
      <c r="D753" s="199" t="s">
        <v>542</v>
      </c>
      <c r="E753" s="40"/>
      <c r="F753" s="200" t="s">
        <v>8259</v>
      </c>
      <c r="G753" s="40"/>
      <c r="H753" s="40"/>
      <c r="I753" s="201"/>
      <c r="J753" s="40"/>
      <c r="K753" s="40"/>
      <c r="L753" s="43"/>
      <c r="M753" s="202"/>
      <c r="N753" s="203"/>
      <c r="O753" s="68"/>
      <c r="P753" s="68"/>
      <c r="Q753" s="68"/>
      <c r="R753" s="68"/>
      <c r="S753" s="68"/>
      <c r="T753" s="69"/>
      <c r="U753" s="38"/>
      <c r="V753" s="38"/>
      <c r="W753" s="38"/>
      <c r="X753" s="38"/>
      <c r="Y753" s="38"/>
      <c r="Z753" s="38"/>
      <c r="AA753" s="38"/>
      <c r="AB753" s="38"/>
      <c r="AC753" s="38"/>
      <c r="AD753" s="38"/>
      <c r="AE753" s="38"/>
      <c r="AT753" s="21" t="s">
        <v>542</v>
      </c>
      <c r="AU753" s="21" t="s">
        <v>85</v>
      </c>
    </row>
    <row r="754" spans="1:65" s="2" customFormat="1" ht="16.5" customHeight="1">
      <c r="A754" s="38"/>
      <c r="B754" s="39"/>
      <c r="C754" s="186" t="s">
        <v>2214</v>
      </c>
      <c r="D754" s="186" t="s">
        <v>533</v>
      </c>
      <c r="E754" s="187" t="s">
        <v>8260</v>
      </c>
      <c r="F754" s="188" t="s">
        <v>8261</v>
      </c>
      <c r="G754" s="189" t="s">
        <v>158</v>
      </c>
      <c r="H754" s="190">
        <v>1.02</v>
      </c>
      <c r="I754" s="191"/>
      <c r="J754" s="192">
        <f>ROUND(I754*H754,2)</f>
        <v>0</v>
      </c>
      <c r="K754" s="188" t="s">
        <v>536</v>
      </c>
      <c r="L754" s="43"/>
      <c r="M754" s="193" t="s">
        <v>19</v>
      </c>
      <c r="N754" s="194" t="s">
        <v>43</v>
      </c>
      <c r="O754" s="68"/>
      <c r="P754" s="195">
        <f>O754*H754</f>
        <v>0</v>
      </c>
      <c r="Q754" s="195">
        <v>0</v>
      </c>
      <c r="R754" s="195">
        <f>Q754*H754</f>
        <v>0</v>
      </c>
      <c r="S754" s="195">
        <v>2.6</v>
      </c>
      <c r="T754" s="196">
        <f>S754*H754</f>
        <v>2.6520000000000001</v>
      </c>
      <c r="U754" s="38"/>
      <c r="V754" s="38"/>
      <c r="W754" s="38"/>
      <c r="X754" s="38"/>
      <c r="Y754" s="38"/>
      <c r="Z754" s="38"/>
      <c r="AA754" s="38"/>
      <c r="AB754" s="38"/>
      <c r="AC754" s="38"/>
      <c r="AD754" s="38"/>
      <c r="AE754" s="38"/>
      <c r="AR754" s="197" t="s">
        <v>537</v>
      </c>
      <c r="AT754" s="197" t="s">
        <v>533</v>
      </c>
      <c r="AU754" s="197" t="s">
        <v>85</v>
      </c>
      <c r="AY754" s="21" t="s">
        <v>525</v>
      </c>
      <c r="BE754" s="198">
        <f>IF(N754="základní",J754,0)</f>
        <v>0</v>
      </c>
      <c r="BF754" s="198">
        <f>IF(N754="snížená",J754,0)</f>
        <v>0</v>
      </c>
      <c r="BG754" s="198">
        <f>IF(N754="zákl. přenesená",J754,0)</f>
        <v>0</v>
      </c>
      <c r="BH754" s="198">
        <f>IF(N754="sníž. přenesená",J754,0)</f>
        <v>0</v>
      </c>
      <c r="BI754" s="198">
        <f>IF(N754="nulová",J754,0)</f>
        <v>0</v>
      </c>
      <c r="BJ754" s="21" t="s">
        <v>79</v>
      </c>
      <c r="BK754" s="198">
        <f>ROUND(I754*H754,2)</f>
        <v>0</v>
      </c>
      <c r="BL754" s="21" t="s">
        <v>537</v>
      </c>
      <c r="BM754" s="197" t="s">
        <v>8262</v>
      </c>
    </row>
    <row r="755" spans="1:65" s="2" customFormat="1" ht="11.25">
      <c r="A755" s="38"/>
      <c r="B755" s="39"/>
      <c r="C755" s="40"/>
      <c r="D755" s="199" t="s">
        <v>542</v>
      </c>
      <c r="E755" s="40"/>
      <c r="F755" s="200" t="s">
        <v>8263</v>
      </c>
      <c r="G755" s="40"/>
      <c r="H755" s="40"/>
      <c r="I755" s="201"/>
      <c r="J755" s="40"/>
      <c r="K755" s="40"/>
      <c r="L755" s="43"/>
      <c r="M755" s="202"/>
      <c r="N755" s="203"/>
      <c r="O755" s="68"/>
      <c r="P755" s="68"/>
      <c r="Q755" s="68"/>
      <c r="R755" s="68"/>
      <c r="S755" s="68"/>
      <c r="T755" s="69"/>
      <c r="U755" s="38"/>
      <c r="V755" s="38"/>
      <c r="W755" s="38"/>
      <c r="X755" s="38"/>
      <c r="Y755" s="38"/>
      <c r="Z755" s="38"/>
      <c r="AA755" s="38"/>
      <c r="AB755" s="38"/>
      <c r="AC755" s="38"/>
      <c r="AD755" s="38"/>
      <c r="AE755" s="38"/>
      <c r="AT755" s="21" t="s">
        <v>542</v>
      </c>
      <c r="AU755" s="21" t="s">
        <v>85</v>
      </c>
    </row>
    <row r="756" spans="1:65" s="15" customFormat="1" ht="11.25">
      <c r="B756" s="227"/>
      <c r="C756" s="228"/>
      <c r="D756" s="206" t="s">
        <v>546</v>
      </c>
      <c r="E756" s="229" t="s">
        <v>19</v>
      </c>
      <c r="F756" s="230" t="s">
        <v>8264</v>
      </c>
      <c r="G756" s="228"/>
      <c r="H756" s="229" t="s">
        <v>19</v>
      </c>
      <c r="I756" s="231"/>
      <c r="J756" s="228"/>
      <c r="K756" s="228"/>
      <c r="L756" s="232"/>
      <c r="M756" s="233"/>
      <c r="N756" s="234"/>
      <c r="O756" s="234"/>
      <c r="P756" s="234"/>
      <c r="Q756" s="234"/>
      <c r="R756" s="234"/>
      <c r="S756" s="234"/>
      <c r="T756" s="235"/>
      <c r="AT756" s="236" t="s">
        <v>546</v>
      </c>
      <c r="AU756" s="236" t="s">
        <v>85</v>
      </c>
      <c r="AV756" s="15" t="s">
        <v>79</v>
      </c>
      <c r="AW756" s="15" t="s">
        <v>33</v>
      </c>
      <c r="AX756" s="15" t="s">
        <v>72</v>
      </c>
      <c r="AY756" s="236" t="s">
        <v>525</v>
      </c>
    </row>
    <row r="757" spans="1:65" s="13" customFormat="1" ht="11.25">
      <c r="B757" s="204"/>
      <c r="C757" s="205"/>
      <c r="D757" s="206" t="s">
        <v>546</v>
      </c>
      <c r="E757" s="207" t="s">
        <v>19</v>
      </c>
      <c r="F757" s="208" t="s">
        <v>8265</v>
      </c>
      <c r="G757" s="205"/>
      <c r="H757" s="209">
        <v>1.02</v>
      </c>
      <c r="I757" s="210"/>
      <c r="J757" s="205"/>
      <c r="K757" s="205"/>
      <c r="L757" s="211"/>
      <c r="M757" s="212"/>
      <c r="N757" s="213"/>
      <c r="O757" s="213"/>
      <c r="P757" s="213"/>
      <c r="Q757" s="213"/>
      <c r="R757" s="213"/>
      <c r="S757" s="213"/>
      <c r="T757" s="214"/>
      <c r="AT757" s="215" t="s">
        <v>546</v>
      </c>
      <c r="AU757" s="215" t="s">
        <v>85</v>
      </c>
      <c r="AV757" s="13" t="s">
        <v>85</v>
      </c>
      <c r="AW757" s="13" t="s">
        <v>33</v>
      </c>
      <c r="AX757" s="13" t="s">
        <v>79</v>
      </c>
      <c r="AY757" s="215" t="s">
        <v>525</v>
      </c>
    </row>
    <row r="758" spans="1:65" s="2" customFormat="1" ht="33" customHeight="1">
      <c r="A758" s="38"/>
      <c r="B758" s="39"/>
      <c r="C758" s="186" t="s">
        <v>2219</v>
      </c>
      <c r="D758" s="186" t="s">
        <v>533</v>
      </c>
      <c r="E758" s="187" t="s">
        <v>8266</v>
      </c>
      <c r="F758" s="188" t="s">
        <v>8267</v>
      </c>
      <c r="G758" s="189" t="s">
        <v>651</v>
      </c>
      <c r="H758" s="190">
        <v>69</v>
      </c>
      <c r="I758" s="191"/>
      <c r="J758" s="192">
        <f>ROUND(I758*H758,2)</f>
        <v>0</v>
      </c>
      <c r="K758" s="188" t="s">
        <v>536</v>
      </c>
      <c r="L758" s="43"/>
      <c r="M758" s="193" t="s">
        <v>19</v>
      </c>
      <c r="N758" s="194" t="s">
        <v>43</v>
      </c>
      <c r="O758" s="68"/>
      <c r="P758" s="195">
        <f>O758*H758</f>
        <v>0</v>
      </c>
      <c r="Q758" s="195">
        <v>0</v>
      </c>
      <c r="R758" s="195">
        <f>Q758*H758</f>
        <v>0</v>
      </c>
      <c r="S758" s="195">
        <v>0.16500000000000001</v>
      </c>
      <c r="T758" s="196">
        <f>S758*H758</f>
        <v>11.385</v>
      </c>
      <c r="U758" s="38"/>
      <c r="V758" s="38"/>
      <c r="W758" s="38"/>
      <c r="X758" s="38"/>
      <c r="Y758" s="38"/>
      <c r="Z758" s="38"/>
      <c r="AA758" s="38"/>
      <c r="AB758" s="38"/>
      <c r="AC758" s="38"/>
      <c r="AD758" s="38"/>
      <c r="AE758" s="38"/>
      <c r="AR758" s="197" t="s">
        <v>537</v>
      </c>
      <c r="AT758" s="197" t="s">
        <v>533</v>
      </c>
      <c r="AU758" s="197" t="s">
        <v>85</v>
      </c>
      <c r="AY758" s="21" t="s">
        <v>525</v>
      </c>
      <c r="BE758" s="198">
        <f>IF(N758="základní",J758,0)</f>
        <v>0</v>
      </c>
      <c r="BF758" s="198">
        <f>IF(N758="snížená",J758,0)</f>
        <v>0</v>
      </c>
      <c r="BG758" s="198">
        <f>IF(N758="zákl. přenesená",J758,0)</f>
        <v>0</v>
      </c>
      <c r="BH758" s="198">
        <f>IF(N758="sníž. přenesená",J758,0)</f>
        <v>0</v>
      </c>
      <c r="BI758" s="198">
        <f>IF(N758="nulová",J758,0)</f>
        <v>0</v>
      </c>
      <c r="BJ758" s="21" t="s">
        <v>79</v>
      </c>
      <c r="BK758" s="198">
        <f>ROUND(I758*H758,2)</f>
        <v>0</v>
      </c>
      <c r="BL758" s="21" t="s">
        <v>537</v>
      </c>
      <c r="BM758" s="197" t="s">
        <v>8268</v>
      </c>
    </row>
    <row r="759" spans="1:65" s="2" customFormat="1" ht="11.25">
      <c r="A759" s="38"/>
      <c r="B759" s="39"/>
      <c r="C759" s="40"/>
      <c r="D759" s="199" t="s">
        <v>542</v>
      </c>
      <c r="E759" s="40"/>
      <c r="F759" s="200" t="s">
        <v>8269</v>
      </c>
      <c r="G759" s="40"/>
      <c r="H759" s="40"/>
      <c r="I759" s="201"/>
      <c r="J759" s="40"/>
      <c r="K759" s="40"/>
      <c r="L759" s="43"/>
      <c r="M759" s="202"/>
      <c r="N759" s="203"/>
      <c r="O759" s="68"/>
      <c r="P759" s="68"/>
      <c r="Q759" s="68"/>
      <c r="R759" s="68"/>
      <c r="S759" s="68"/>
      <c r="T759" s="69"/>
      <c r="U759" s="38"/>
      <c r="V759" s="38"/>
      <c r="W759" s="38"/>
      <c r="X759" s="38"/>
      <c r="Y759" s="38"/>
      <c r="Z759" s="38"/>
      <c r="AA759" s="38"/>
      <c r="AB759" s="38"/>
      <c r="AC759" s="38"/>
      <c r="AD759" s="38"/>
      <c r="AE759" s="38"/>
      <c r="AT759" s="21" t="s">
        <v>542</v>
      </c>
      <c r="AU759" s="21" t="s">
        <v>85</v>
      </c>
    </row>
    <row r="760" spans="1:65" s="13" customFormat="1" ht="11.25">
      <c r="B760" s="204"/>
      <c r="C760" s="205"/>
      <c r="D760" s="206" t="s">
        <v>546</v>
      </c>
      <c r="E760" s="207" t="s">
        <v>19</v>
      </c>
      <c r="F760" s="208" t="s">
        <v>642</v>
      </c>
      <c r="G760" s="205"/>
      <c r="H760" s="209">
        <v>16</v>
      </c>
      <c r="I760" s="210"/>
      <c r="J760" s="205"/>
      <c r="K760" s="205"/>
      <c r="L760" s="211"/>
      <c r="M760" s="212"/>
      <c r="N760" s="213"/>
      <c r="O760" s="213"/>
      <c r="P760" s="213"/>
      <c r="Q760" s="213"/>
      <c r="R760" s="213"/>
      <c r="S760" s="213"/>
      <c r="T760" s="214"/>
      <c r="AT760" s="215" t="s">
        <v>546</v>
      </c>
      <c r="AU760" s="215" t="s">
        <v>85</v>
      </c>
      <c r="AV760" s="13" t="s">
        <v>85</v>
      </c>
      <c r="AW760" s="13" t="s">
        <v>33</v>
      </c>
      <c r="AX760" s="13" t="s">
        <v>72</v>
      </c>
      <c r="AY760" s="215" t="s">
        <v>525</v>
      </c>
    </row>
    <row r="761" spans="1:65" s="15" customFormat="1" ht="11.25">
      <c r="B761" s="227"/>
      <c r="C761" s="228"/>
      <c r="D761" s="206" t="s">
        <v>546</v>
      </c>
      <c r="E761" s="229" t="s">
        <v>19</v>
      </c>
      <c r="F761" s="230" t="s">
        <v>8270</v>
      </c>
      <c r="G761" s="228"/>
      <c r="H761" s="229" t="s">
        <v>19</v>
      </c>
      <c r="I761" s="231"/>
      <c r="J761" s="228"/>
      <c r="K761" s="228"/>
      <c r="L761" s="232"/>
      <c r="M761" s="233"/>
      <c r="N761" s="234"/>
      <c r="O761" s="234"/>
      <c r="P761" s="234"/>
      <c r="Q761" s="234"/>
      <c r="R761" s="234"/>
      <c r="S761" s="234"/>
      <c r="T761" s="235"/>
      <c r="AT761" s="236" t="s">
        <v>546</v>
      </c>
      <c r="AU761" s="236" t="s">
        <v>85</v>
      </c>
      <c r="AV761" s="15" t="s">
        <v>79</v>
      </c>
      <c r="AW761" s="15" t="s">
        <v>33</v>
      </c>
      <c r="AX761" s="15" t="s">
        <v>72</v>
      </c>
      <c r="AY761" s="236" t="s">
        <v>525</v>
      </c>
    </row>
    <row r="762" spans="1:65" s="13" customFormat="1" ht="11.25">
      <c r="B762" s="204"/>
      <c r="C762" s="205"/>
      <c r="D762" s="206" t="s">
        <v>546</v>
      </c>
      <c r="E762" s="207" t="s">
        <v>19</v>
      </c>
      <c r="F762" s="208" t="s">
        <v>8271</v>
      </c>
      <c r="G762" s="205"/>
      <c r="H762" s="209">
        <v>44</v>
      </c>
      <c r="I762" s="210"/>
      <c r="J762" s="205"/>
      <c r="K762" s="205"/>
      <c r="L762" s="211"/>
      <c r="M762" s="212"/>
      <c r="N762" s="213"/>
      <c r="O762" s="213"/>
      <c r="P762" s="213"/>
      <c r="Q762" s="213"/>
      <c r="R762" s="213"/>
      <c r="S762" s="213"/>
      <c r="T762" s="214"/>
      <c r="AT762" s="215" t="s">
        <v>546</v>
      </c>
      <c r="AU762" s="215" t="s">
        <v>85</v>
      </c>
      <c r="AV762" s="13" t="s">
        <v>85</v>
      </c>
      <c r="AW762" s="13" t="s">
        <v>33</v>
      </c>
      <c r="AX762" s="13" t="s">
        <v>72</v>
      </c>
      <c r="AY762" s="215" t="s">
        <v>525</v>
      </c>
    </row>
    <row r="763" spans="1:65" s="15" customFormat="1" ht="11.25">
      <c r="B763" s="227"/>
      <c r="C763" s="228"/>
      <c r="D763" s="206" t="s">
        <v>546</v>
      </c>
      <c r="E763" s="229" t="s">
        <v>19</v>
      </c>
      <c r="F763" s="230" t="s">
        <v>7953</v>
      </c>
      <c r="G763" s="228"/>
      <c r="H763" s="229" t="s">
        <v>19</v>
      </c>
      <c r="I763" s="231"/>
      <c r="J763" s="228"/>
      <c r="K763" s="228"/>
      <c r="L763" s="232"/>
      <c r="M763" s="233"/>
      <c r="N763" s="234"/>
      <c r="O763" s="234"/>
      <c r="P763" s="234"/>
      <c r="Q763" s="234"/>
      <c r="R763" s="234"/>
      <c r="S763" s="234"/>
      <c r="T763" s="235"/>
      <c r="AT763" s="236" t="s">
        <v>546</v>
      </c>
      <c r="AU763" s="236" t="s">
        <v>85</v>
      </c>
      <c r="AV763" s="15" t="s">
        <v>79</v>
      </c>
      <c r="AW763" s="15" t="s">
        <v>33</v>
      </c>
      <c r="AX763" s="15" t="s">
        <v>72</v>
      </c>
      <c r="AY763" s="236" t="s">
        <v>525</v>
      </c>
    </row>
    <row r="764" spans="1:65" s="13" customFormat="1" ht="11.25">
      <c r="B764" s="204"/>
      <c r="C764" s="205"/>
      <c r="D764" s="206" t="s">
        <v>546</v>
      </c>
      <c r="E764" s="207" t="s">
        <v>19</v>
      </c>
      <c r="F764" s="208" t="s">
        <v>681</v>
      </c>
      <c r="G764" s="205"/>
      <c r="H764" s="209">
        <v>9</v>
      </c>
      <c r="I764" s="210"/>
      <c r="J764" s="205"/>
      <c r="K764" s="205"/>
      <c r="L764" s="211"/>
      <c r="M764" s="212"/>
      <c r="N764" s="213"/>
      <c r="O764" s="213"/>
      <c r="P764" s="213"/>
      <c r="Q764" s="213"/>
      <c r="R764" s="213"/>
      <c r="S764" s="213"/>
      <c r="T764" s="214"/>
      <c r="AT764" s="215" t="s">
        <v>546</v>
      </c>
      <c r="AU764" s="215" t="s">
        <v>85</v>
      </c>
      <c r="AV764" s="13" t="s">
        <v>85</v>
      </c>
      <c r="AW764" s="13" t="s">
        <v>33</v>
      </c>
      <c r="AX764" s="13" t="s">
        <v>72</v>
      </c>
      <c r="AY764" s="215" t="s">
        <v>525</v>
      </c>
    </row>
    <row r="765" spans="1:65" s="14" customFormat="1" ht="11.25">
      <c r="B765" s="216"/>
      <c r="C765" s="217"/>
      <c r="D765" s="206" t="s">
        <v>546</v>
      </c>
      <c r="E765" s="218" t="s">
        <v>19</v>
      </c>
      <c r="F765" s="219" t="s">
        <v>552</v>
      </c>
      <c r="G765" s="217"/>
      <c r="H765" s="220">
        <v>69</v>
      </c>
      <c r="I765" s="221"/>
      <c r="J765" s="217"/>
      <c r="K765" s="217"/>
      <c r="L765" s="222"/>
      <c r="M765" s="223"/>
      <c r="N765" s="224"/>
      <c r="O765" s="224"/>
      <c r="P765" s="224"/>
      <c r="Q765" s="224"/>
      <c r="R765" s="224"/>
      <c r="S765" s="224"/>
      <c r="T765" s="225"/>
      <c r="AT765" s="226" t="s">
        <v>546</v>
      </c>
      <c r="AU765" s="226" t="s">
        <v>85</v>
      </c>
      <c r="AV765" s="14" t="s">
        <v>537</v>
      </c>
      <c r="AW765" s="14" t="s">
        <v>33</v>
      </c>
      <c r="AX765" s="14" t="s">
        <v>79</v>
      </c>
      <c r="AY765" s="226" t="s">
        <v>525</v>
      </c>
    </row>
    <row r="766" spans="1:65" s="2" customFormat="1" ht="24.2" customHeight="1">
      <c r="A766" s="38"/>
      <c r="B766" s="39"/>
      <c r="C766" s="186" t="s">
        <v>2226</v>
      </c>
      <c r="D766" s="186" t="s">
        <v>533</v>
      </c>
      <c r="E766" s="187" t="s">
        <v>8272</v>
      </c>
      <c r="F766" s="188" t="s">
        <v>8273</v>
      </c>
      <c r="G766" s="189" t="s">
        <v>128</v>
      </c>
      <c r="H766" s="190">
        <v>178.08</v>
      </c>
      <c r="I766" s="191"/>
      <c r="J766" s="192">
        <f>ROUND(I766*H766,2)</f>
        <v>0</v>
      </c>
      <c r="K766" s="188" t="s">
        <v>536</v>
      </c>
      <c r="L766" s="43"/>
      <c r="M766" s="193" t="s">
        <v>19</v>
      </c>
      <c r="N766" s="194" t="s">
        <v>43</v>
      </c>
      <c r="O766" s="68"/>
      <c r="P766" s="195">
        <f>O766*H766</f>
        <v>0</v>
      </c>
      <c r="Q766" s="195">
        <v>0</v>
      </c>
      <c r="R766" s="195">
        <f>Q766*H766</f>
        <v>0</v>
      </c>
      <c r="S766" s="195">
        <v>2.48E-3</v>
      </c>
      <c r="T766" s="196">
        <f>S766*H766</f>
        <v>0.44163840000000004</v>
      </c>
      <c r="U766" s="38"/>
      <c r="V766" s="38"/>
      <c r="W766" s="38"/>
      <c r="X766" s="38"/>
      <c r="Y766" s="38"/>
      <c r="Z766" s="38"/>
      <c r="AA766" s="38"/>
      <c r="AB766" s="38"/>
      <c r="AC766" s="38"/>
      <c r="AD766" s="38"/>
      <c r="AE766" s="38"/>
      <c r="AR766" s="197" t="s">
        <v>537</v>
      </c>
      <c r="AT766" s="197" t="s">
        <v>533</v>
      </c>
      <c r="AU766" s="197" t="s">
        <v>85</v>
      </c>
      <c r="AY766" s="21" t="s">
        <v>525</v>
      </c>
      <c r="BE766" s="198">
        <f>IF(N766="základní",J766,0)</f>
        <v>0</v>
      </c>
      <c r="BF766" s="198">
        <f>IF(N766="snížená",J766,0)</f>
        <v>0</v>
      </c>
      <c r="BG766" s="198">
        <f>IF(N766="zákl. přenesená",J766,0)</f>
        <v>0</v>
      </c>
      <c r="BH766" s="198">
        <f>IF(N766="sníž. přenesená",J766,0)</f>
        <v>0</v>
      </c>
      <c r="BI766" s="198">
        <f>IF(N766="nulová",J766,0)</f>
        <v>0</v>
      </c>
      <c r="BJ766" s="21" t="s">
        <v>79</v>
      </c>
      <c r="BK766" s="198">
        <f>ROUND(I766*H766,2)</f>
        <v>0</v>
      </c>
      <c r="BL766" s="21" t="s">
        <v>537</v>
      </c>
      <c r="BM766" s="197" t="s">
        <v>8274</v>
      </c>
    </row>
    <row r="767" spans="1:65" s="2" customFormat="1" ht="11.25">
      <c r="A767" s="38"/>
      <c r="B767" s="39"/>
      <c r="C767" s="40"/>
      <c r="D767" s="199" t="s">
        <v>542</v>
      </c>
      <c r="E767" s="40"/>
      <c r="F767" s="200" t="s">
        <v>8275</v>
      </c>
      <c r="G767" s="40"/>
      <c r="H767" s="40"/>
      <c r="I767" s="201"/>
      <c r="J767" s="40"/>
      <c r="K767" s="40"/>
      <c r="L767" s="43"/>
      <c r="M767" s="202"/>
      <c r="N767" s="203"/>
      <c r="O767" s="68"/>
      <c r="P767" s="68"/>
      <c r="Q767" s="68"/>
      <c r="R767" s="68"/>
      <c r="S767" s="68"/>
      <c r="T767" s="69"/>
      <c r="U767" s="38"/>
      <c r="V767" s="38"/>
      <c r="W767" s="38"/>
      <c r="X767" s="38"/>
      <c r="Y767" s="38"/>
      <c r="Z767" s="38"/>
      <c r="AA767" s="38"/>
      <c r="AB767" s="38"/>
      <c r="AC767" s="38"/>
      <c r="AD767" s="38"/>
      <c r="AE767" s="38"/>
      <c r="AT767" s="21" t="s">
        <v>542</v>
      </c>
      <c r="AU767" s="21" t="s">
        <v>85</v>
      </c>
    </row>
    <row r="768" spans="1:65" s="13" customFormat="1" ht="11.25">
      <c r="B768" s="204"/>
      <c r="C768" s="205"/>
      <c r="D768" s="206" t="s">
        <v>546</v>
      </c>
      <c r="E768" s="207" t="s">
        <v>19</v>
      </c>
      <c r="F768" s="208" t="s">
        <v>8276</v>
      </c>
      <c r="G768" s="205"/>
      <c r="H768" s="209">
        <v>26.1</v>
      </c>
      <c r="I768" s="210"/>
      <c r="J768" s="205"/>
      <c r="K768" s="205"/>
      <c r="L768" s="211"/>
      <c r="M768" s="212"/>
      <c r="N768" s="213"/>
      <c r="O768" s="213"/>
      <c r="P768" s="213"/>
      <c r="Q768" s="213"/>
      <c r="R768" s="213"/>
      <c r="S768" s="213"/>
      <c r="T768" s="214"/>
      <c r="AT768" s="215" t="s">
        <v>546</v>
      </c>
      <c r="AU768" s="215" t="s">
        <v>85</v>
      </c>
      <c r="AV768" s="13" t="s">
        <v>85</v>
      </c>
      <c r="AW768" s="13" t="s">
        <v>33</v>
      </c>
      <c r="AX768" s="13" t="s">
        <v>72</v>
      </c>
      <c r="AY768" s="215" t="s">
        <v>525</v>
      </c>
    </row>
    <row r="769" spans="1:65" s="13" customFormat="1" ht="11.25">
      <c r="B769" s="204"/>
      <c r="C769" s="205"/>
      <c r="D769" s="206" t="s">
        <v>546</v>
      </c>
      <c r="E769" s="207" t="s">
        <v>19</v>
      </c>
      <c r="F769" s="208" t="s">
        <v>8277</v>
      </c>
      <c r="G769" s="205"/>
      <c r="H769" s="209">
        <v>93.98</v>
      </c>
      <c r="I769" s="210"/>
      <c r="J769" s="205"/>
      <c r="K769" s="205"/>
      <c r="L769" s="211"/>
      <c r="M769" s="212"/>
      <c r="N769" s="213"/>
      <c r="O769" s="213"/>
      <c r="P769" s="213"/>
      <c r="Q769" s="213"/>
      <c r="R769" s="213"/>
      <c r="S769" s="213"/>
      <c r="T769" s="214"/>
      <c r="AT769" s="215" t="s">
        <v>546</v>
      </c>
      <c r="AU769" s="215" t="s">
        <v>85</v>
      </c>
      <c r="AV769" s="13" t="s">
        <v>85</v>
      </c>
      <c r="AW769" s="13" t="s">
        <v>33</v>
      </c>
      <c r="AX769" s="13" t="s">
        <v>72</v>
      </c>
      <c r="AY769" s="215" t="s">
        <v>525</v>
      </c>
    </row>
    <row r="770" spans="1:65" s="13" customFormat="1" ht="11.25">
      <c r="B770" s="204"/>
      <c r="C770" s="205"/>
      <c r="D770" s="206" t="s">
        <v>546</v>
      </c>
      <c r="E770" s="207" t="s">
        <v>19</v>
      </c>
      <c r="F770" s="208" t="s">
        <v>8278</v>
      </c>
      <c r="G770" s="205"/>
      <c r="H770" s="209">
        <v>58</v>
      </c>
      <c r="I770" s="210"/>
      <c r="J770" s="205"/>
      <c r="K770" s="205"/>
      <c r="L770" s="211"/>
      <c r="M770" s="212"/>
      <c r="N770" s="213"/>
      <c r="O770" s="213"/>
      <c r="P770" s="213"/>
      <c r="Q770" s="213"/>
      <c r="R770" s="213"/>
      <c r="S770" s="213"/>
      <c r="T770" s="214"/>
      <c r="AT770" s="215" t="s">
        <v>546</v>
      </c>
      <c r="AU770" s="215" t="s">
        <v>85</v>
      </c>
      <c r="AV770" s="13" t="s">
        <v>85</v>
      </c>
      <c r="AW770" s="13" t="s">
        <v>33</v>
      </c>
      <c r="AX770" s="13" t="s">
        <v>72</v>
      </c>
      <c r="AY770" s="215" t="s">
        <v>525</v>
      </c>
    </row>
    <row r="771" spans="1:65" s="14" customFormat="1" ht="11.25">
      <c r="B771" s="216"/>
      <c r="C771" s="217"/>
      <c r="D771" s="206" t="s">
        <v>546</v>
      </c>
      <c r="E771" s="218" t="s">
        <v>19</v>
      </c>
      <c r="F771" s="219" t="s">
        <v>552</v>
      </c>
      <c r="G771" s="217"/>
      <c r="H771" s="220">
        <v>178.08</v>
      </c>
      <c r="I771" s="221"/>
      <c r="J771" s="217"/>
      <c r="K771" s="217"/>
      <c r="L771" s="222"/>
      <c r="M771" s="223"/>
      <c r="N771" s="224"/>
      <c r="O771" s="224"/>
      <c r="P771" s="224"/>
      <c r="Q771" s="224"/>
      <c r="R771" s="224"/>
      <c r="S771" s="224"/>
      <c r="T771" s="225"/>
      <c r="AT771" s="226" t="s">
        <v>546</v>
      </c>
      <c r="AU771" s="226" t="s">
        <v>85</v>
      </c>
      <c r="AV771" s="14" t="s">
        <v>537</v>
      </c>
      <c r="AW771" s="14" t="s">
        <v>33</v>
      </c>
      <c r="AX771" s="14" t="s">
        <v>79</v>
      </c>
      <c r="AY771" s="226" t="s">
        <v>525</v>
      </c>
    </row>
    <row r="772" spans="1:65" s="2" customFormat="1" ht="24.2" customHeight="1">
      <c r="A772" s="38"/>
      <c r="B772" s="39"/>
      <c r="C772" s="186" t="s">
        <v>2231</v>
      </c>
      <c r="D772" s="186" t="s">
        <v>533</v>
      </c>
      <c r="E772" s="187" t="s">
        <v>8279</v>
      </c>
      <c r="F772" s="188" t="s">
        <v>8280</v>
      </c>
      <c r="G772" s="189" t="s">
        <v>128</v>
      </c>
      <c r="H772" s="190">
        <v>36.6</v>
      </c>
      <c r="I772" s="191"/>
      <c r="J772" s="192">
        <f>ROUND(I772*H772,2)</f>
        <v>0</v>
      </c>
      <c r="K772" s="188" t="s">
        <v>536</v>
      </c>
      <c r="L772" s="43"/>
      <c r="M772" s="193" t="s">
        <v>19</v>
      </c>
      <c r="N772" s="194" t="s">
        <v>43</v>
      </c>
      <c r="O772" s="68"/>
      <c r="P772" s="195">
        <f>O772*H772</f>
        <v>0</v>
      </c>
      <c r="Q772" s="195">
        <v>0</v>
      </c>
      <c r="R772" s="195">
        <f>Q772*H772</f>
        <v>0</v>
      </c>
      <c r="S772" s="195">
        <v>9.2499999999999995E-3</v>
      </c>
      <c r="T772" s="196">
        <f>S772*H772</f>
        <v>0.33855000000000002</v>
      </c>
      <c r="U772" s="38"/>
      <c r="V772" s="38"/>
      <c r="W772" s="38"/>
      <c r="X772" s="38"/>
      <c r="Y772" s="38"/>
      <c r="Z772" s="38"/>
      <c r="AA772" s="38"/>
      <c r="AB772" s="38"/>
      <c r="AC772" s="38"/>
      <c r="AD772" s="38"/>
      <c r="AE772" s="38"/>
      <c r="AR772" s="197" t="s">
        <v>537</v>
      </c>
      <c r="AT772" s="197" t="s">
        <v>533</v>
      </c>
      <c r="AU772" s="197" t="s">
        <v>85</v>
      </c>
      <c r="AY772" s="21" t="s">
        <v>525</v>
      </c>
      <c r="BE772" s="198">
        <f>IF(N772="základní",J772,0)</f>
        <v>0</v>
      </c>
      <c r="BF772" s="198">
        <f>IF(N772="snížená",J772,0)</f>
        <v>0</v>
      </c>
      <c r="BG772" s="198">
        <f>IF(N772="zákl. přenesená",J772,0)</f>
        <v>0</v>
      </c>
      <c r="BH772" s="198">
        <f>IF(N772="sníž. přenesená",J772,0)</f>
        <v>0</v>
      </c>
      <c r="BI772" s="198">
        <f>IF(N772="nulová",J772,0)</f>
        <v>0</v>
      </c>
      <c r="BJ772" s="21" t="s">
        <v>79</v>
      </c>
      <c r="BK772" s="198">
        <f>ROUND(I772*H772,2)</f>
        <v>0</v>
      </c>
      <c r="BL772" s="21" t="s">
        <v>537</v>
      </c>
      <c r="BM772" s="197" t="s">
        <v>8281</v>
      </c>
    </row>
    <row r="773" spans="1:65" s="2" customFormat="1" ht="11.25">
      <c r="A773" s="38"/>
      <c r="B773" s="39"/>
      <c r="C773" s="40"/>
      <c r="D773" s="199" t="s">
        <v>542</v>
      </c>
      <c r="E773" s="40"/>
      <c r="F773" s="200" t="s">
        <v>8282</v>
      </c>
      <c r="G773" s="40"/>
      <c r="H773" s="40"/>
      <c r="I773" s="201"/>
      <c r="J773" s="40"/>
      <c r="K773" s="40"/>
      <c r="L773" s="43"/>
      <c r="M773" s="202"/>
      <c r="N773" s="203"/>
      <c r="O773" s="68"/>
      <c r="P773" s="68"/>
      <c r="Q773" s="68"/>
      <c r="R773" s="68"/>
      <c r="S773" s="68"/>
      <c r="T773" s="69"/>
      <c r="U773" s="38"/>
      <c r="V773" s="38"/>
      <c r="W773" s="38"/>
      <c r="X773" s="38"/>
      <c r="Y773" s="38"/>
      <c r="Z773" s="38"/>
      <c r="AA773" s="38"/>
      <c r="AB773" s="38"/>
      <c r="AC773" s="38"/>
      <c r="AD773" s="38"/>
      <c r="AE773" s="38"/>
      <c r="AT773" s="21" t="s">
        <v>542</v>
      </c>
      <c r="AU773" s="21" t="s">
        <v>85</v>
      </c>
    </row>
    <row r="774" spans="1:65" s="15" customFormat="1" ht="11.25">
      <c r="B774" s="227"/>
      <c r="C774" s="228"/>
      <c r="D774" s="206" t="s">
        <v>546</v>
      </c>
      <c r="E774" s="229" t="s">
        <v>19</v>
      </c>
      <c r="F774" s="230" t="s">
        <v>8283</v>
      </c>
      <c r="G774" s="228"/>
      <c r="H774" s="229" t="s">
        <v>19</v>
      </c>
      <c r="I774" s="231"/>
      <c r="J774" s="228"/>
      <c r="K774" s="228"/>
      <c r="L774" s="232"/>
      <c r="M774" s="233"/>
      <c r="N774" s="234"/>
      <c r="O774" s="234"/>
      <c r="P774" s="234"/>
      <c r="Q774" s="234"/>
      <c r="R774" s="234"/>
      <c r="S774" s="234"/>
      <c r="T774" s="235"/>
      <c r="AT774" s="236" t="s">
        <v>546</v>
      </c>
      <c r="AU774" s="236" t="s">
        <v>85</v>
      </c>
      <c r="AV774" s="15" t="s">
        <v>79</v>
      </c>
      <c r="AW774" s="15" t="s">
        <v>33</v>
      </c>
      <c r="AX774" s="15" t="s">
        <v>72</v>
      </c>
      <c r="AY774" s="236" t="s">
        <v>525</v>
      </c>
    </row>
    <row r="775" spans="1:65" s="13" customFormat="1" ht="11.25">
      <c r="B775" s="204"/>
      <c r="C775" s="205"/>
      <c r="D775" s="206" t="s">
        <v>546</v>
      </c>
      <c r="E775" s="207" t="s">
        <v>19</v>
      </c>
      <c r="F775" s="208" t="s">
        <v>8284</v>
      </c>
      <c r="G775" s="205"/>
      <c r="H775" s="209">
        <v>16.899999999999999</v>
      </c>
      <c r="I775" s="210"/>
      <c r="J775" s="205"/>
      <c r="K775" s="205"/>
      <c r="L775" s="211"/>
      <c r="M775" s="212"/>
      <c r="N775" s="213"/>
      <c r="O775" s="213"/>
      <c r="P775" s="213"/>
      <c r="Q775" s="213"/>
      <c r="R775" s="213"/>
      <c r="S775" s="213"/>
      <c r="T775" s="214"/>
      <c r="AT775" s="215" t="s">
        <v>546</v>
      </c>
      <c r="AU775" s="215" t="s">
        <v>85</v>
      </c>
      <c r="AV775" s="13" t="s">
        <v>85</v>
      </c>
      <c r="AW775" s="13" t="s">
        <v>33</v>
      </c>
      <c r="AX775" s="13" t="s">
        <v>72</v>
      </c>
      <c r="AY775" s="215" t="s">
        <v>525</v>
      </c>
    </row>
    <row r="776" spans="1:65" s="15" customFormat="1" ht="11.25">
      <c r="B776" s="227"/>
      <c r="C776" s="228"/>
      <c r="D776" s="206" t="s">
        <v>546</v>
      </c>
      <c r="E776" s="229" t="s">
        <v>19</v>
      </c>
      <c r="F776" s="230" t="s">
        <v>8285</v>
      </c>
      <c r="G776" s="228"/>
      <c r="H776" s="229" t="s">
        <v>19</v>
      </c>
      <c r="I776" s="231"/>
      <c r="J776" s="228"/>
      <c r="K776" s="228"/>
      <c r="L776" s="232"/>
      <c r="M776" s="233"/>
      <c r="N776" s="234"/>
      <c r="O776" s="234"/>
      <c r="P776" s="234"/>
      <c r="Q776" s="234"/>
      <c r="R776" s="234"/>
      <c r="S776" s="234"/>
      <c r="T776" s="235"/>
      <c r="AT776" s="236" t="s">
        <v>546</v>
      </c>
      <c r="AU776" s="236" t="s">
        <v>85</v>
      </c>
      <c r="AV776" s="15" t="s">
        <v>79</v>
      </c>
      <c r="AW776" s="15" t="s">
        <v>33</v>
      </c>
      <c r="AX776" s="15" t="s">
        <v>72</v>
      </c>
      <c r="AY776" s="236" t="s">
        <v>525</v>
      </c>
    </row>
    <row r="777" spans="1:65" s="13" customFormat="1" ht="11.25">
      <c r="B777" s="204"/>
      <c r="C777" s="205"/>
      <c r="D777" s="206" t="s">
        <v>546</v>
      </c>
      <c r="E777" s="207" t="s">
        <v>19</v>
      </c>
      <c r="F777" s="208" t="s">
        <v>8286</v>
      </c>
      <c r="G777" s="205"/>
      <c r="H777" s="209">
        <v>19.7</v>
      </c>
      <c r="I777" s="210"/>
      <c r="J777" s="205"/>
      <c r="K777" s="205"/>
      <c r="L777" s="211"/>
      <c r="M777" s="212"/>
      <c r="N777" s="213"/>
      <c r="O777" s="213"/>
      <c r="P777" s="213"/>
      <c r="Q777" s="213"/>
      <c r="R777" s="213"/>
      <c r="S777" s="213"/>
      <c r="T777" s="214"/>
      <c r="AT777" s="215" t="s">
        <v>546</v>
      </c>
      <c r="AU777" s="215" t="s">
        <v>85</v>
      </c>
      <c r="AV777" s="13" t="s">
        <v>85</v>
      </c>
      <c r="AW777" s="13" t="s">
        <v>33</v>
      </c>
      <c r="AX777" s="13" t="s">
        <v>72</v>
      </c>
      <c r="AY777" s="215" t="s">
        <v>525</v>
      </c>
    </row>
    <row r="778" spans="1:65" s="14" customFormat="1" ht="11.25">
      <c r="B778" s="216"/>
      <c r="C778" s="217"/>
      <c r="D778" s="206" t="s">
        <v>546</v>
      </c>
      <c r="E778" s="218" t="s">
        <v>19</v>
      </c>
      <c r="F778" s="219" t="s">
        <v>552</v>
      </c>
      <c r="G778" s="217"/>
      <c r="H778" s="220">
        <v>36.6</v>
      </c>
      <c r="I778" s="221"/>
      <c r="J778" s="217"/>
      <c r="K778" s="217"/>
      <c r="L778" s="222"/>
      <c r="M778" s="223"/>
      <c r="N778" s="224"/>
      <c r="O778" s="224"/>
      <c r="P778" s="224"/>
      <c r="Q778" s="224"/>
      <c r="R778" s="224"/>
      <c r="S778" s="224"/>
      <c r="T778" s="225"/>
      <c r="AT778" s="226" t="s">
        <v>546</v>
      </c>
      <c r="AU778" s="226" t="s">
        <v>85</v>
      </c>
      <c r="AV778" s="14" t="s">
        <v>537</v>
      </c>
      <c r="AW778" s="14" t="s">
        <v>33</v>
      </c>
      <c r="AX778" s="14" t="s">
        <v>79</v>
      </c>
      <c r="AY778" s="226" t="s">
        <v>525</v>
      </c>
    </row>
    <row r="779" spans="1:65" s="2" customFormat="1" ht="24.2" customHeight="1">
      <c r="A779" s="38"/>
      <c r="B779" s="39"/>
      <c r="C779" s="186" t="s">
        <v>2236</v>
      </c>
      <c r="D779" s="186" t="s">
        <v>533</v>
      </c>
      <c r="E779" s="187" t="s">
        <v>8287</v>
      </c>
      <c r="F779" s="188" t="s">
        <v>8288</v>
      </c>
      <c r="G779" s="189" t="s">
        <v>651</v>
      </c>
      <c r="H779" s="190">
        <v>2</v>
      </c>
      <c r="I779" s="191"/>
      <c r="J779" s="192">
        <f>ROUND(I779*H779,2)</f>
        <v>0</v>
      </c>
      <c r="K779" s="188" t="s">
        <v>536</v>
      </c>
      <c r="L779" s="43"/>
      <c r="M779" s="193" t="s">
        <v>19</v>
      </c>
      <c r="N779" s="194" t="s">
        <v>43</v>
      </c>
      <c r="O779" s="68"/>
      <c r="P779" s="195">
        <f>O779*H779</f>
        <v>0</v>
      </c>
      <c r="Q779" s="195">
        <v>0</v>
      </c>
      <c r="R779" s="195">
        <f>Q779*H779</f>
        <v>0</v>
      </c>
      <c r="S779" s="195">
        <v>0.192</v>
      </c>
      <c r="T779" s="196">
        <f>S779*H779</f>
        <v>0.38400000000000001</v>
      </c>
      <c r="U779" s="38"/>
      <c r="V779" s="38"/>
      <c r="W779" s="38"/>
      <c r="X779" s="38"/>
      <c r="Y779" s="38"/>
      <c r="Z779" s="38"/>
      <c r="AA779" s="38"/>
      <c r="AB779" s="38"/>
      <c r="AC779" s="38"/>
      <c r="AD779" s="38"/>
      <c r="AE779" s="38"/>
      <c r="AR779" s="197" t="s">
        <v>537</v>
      </c>
      <c r="AT779" s="197" t="s">
        <v>533</v>
      </c>
      <c r="AU779" s="197" t="s">
        <v>85</v>
      </c>
      <c r="AY779" s="21" t="s">
        <v>525</v>
      </c>
      <c r="BE779" s="198">
        <f>IF(N779="základní",J779,0)</f>
        <v>0</v>
      </c>
      <c r="BF779" s="198">
        <f>IF(N779="snížená",J779,0)</f>
        <v>0</v>
      </c>
      <c r="BG779" s="198">
        <f>IF(N779="zákl. přenesená",J779,0)</f>
        <v>0</v>
      </c>
      <c r="BH779" s="198">
        <f>IF(N779="sníž. přenesená",J779,0)</f>
        <v>0</v>
      </c>
      <c r="BI779" s="198">
        <f>IF(N779="nulová",J779,0)</f>
        <v>0</v>
      </c>
      <c r="BJ779" s="21" t="s">
        <v>79</v>
      </c>
      <c r="BK779" s="198">
        <f>ROUND(I779*H779,2)</f>
        <v>0</v>
      </c>
      <c r="BL779" s="21" t="s">
        <v>537</v>
      </c>
      <c r="BM779" s="197" t="s">
        <v>8289</v>
      </c>
    </row>
    <row r="780" spans="1:65" s="2" customFormat="1" ht="11.25">
      <c r="A780" s="38"/>
      <c r="B780" s="39"/>
      <c r="C780" s="40"/>
      <c r="D780" s="199" t="s">
        <v>542</v>
      </c>
      <c r="E780" s="40"/>
      <c r="F780" s="200" t="s">
        <v>8290</v>
      </c>
      <c r="G780" s="40"/>
      <c r="H780" s="40"/>
      <c r="I780" s="201"/>
      <c r="J780" s="40"/>
      <c r="K780" s="40"/>
      <c r="L780" s="43"/>
      <c r="M780" s="202"/>
      <c r="N780" s="203"/>
      <c r="O780" s="68"/>
      <c r="P780" s="68"/>
      <c r="Q780" s="68"/>
      <c r="R780" s="68"/>
      <c r="S780" s="68"/>
      <c r="T780" s="69"/>
      <c r="U780" s="38"/>
      <c r="V780" s="38"/>
      <c r="W780" s="38"/>
      <c r="X780" s="38"/>
      <c r="Y780" s="38"/>
      <c r="Z780" s="38"/>
      <c r="AA780" s="38"/>
      <c r="AB780" s="38"/>
      <c r="AC780" s="38"/>
      <c r="AD780" s="38"/>
      <c r="AE780" s="38"/>
      <c r="AT780" s="21" t="s">
        <v>542</v>
      </c>
      <c r="AU780" s="21" t="s">
        <v>85</v>
      </c>
    </row>
    <row r="781" spans="1:65" s="2" customFormat="1" ht="24.2" customHeight="1">
      <c r="A781" s="38"/>
      <c r="B781" s="39"/>
      <c r="C781" s="186" t="s">
        <v>2242</v>
      </c>
      <c r="D781" s="186" t="s">
        <v>533</v>
      </c>
      <c r="E781" s="187" t="s">
        <v>8291</v>
      </c>
      <c r="F781" s="188" t="s">
        <v>8292</v>
      </c>
      <c r="G781" s="189" t="s">
        <v>651</v>
      </c>
      <c r="H781" s="190">
        <v>1</v>
      </c>
      <c r="I781" s="191"/>
      <c r="J781" s="192">
        <f>ROUND(I781*H781,2)</f>
        <v>0</v>
      </c>
      <c r="K781" s="188" t="s">
        <v>536</v>
      </c>
      <c r="L781" s="43"/>
      <c r="M781" s="193" t="s">
        <v>19</v>
      </c>
      <c r="N781" s="194" t="s">
        <v>43</v>
      </c>
      <c r="O781" s="68"/>
      <c r="P781" s="195">
        <f>O781*H781</f>
        <v>0</v>
      </c>
      <c r="Q781" s="195">
        <v>0</v>
      </c>
      <c r="R781" s="195">
        <f>Q781*H781</f>
        <v>0</v>
      </c>
      <c r="S781" s="195">
        <v>0.21</v>
      </c>
      <c r="T781" s="196">
        <f>S781*H781</f>
        <v>0.21</v>
      </c>
      <c r="U781" s="38"/>
      <c r="V781" s="38"/>
      <c r="W781" s="38"/>
      <c r="X781" s="38"/>
      <c r="Y781" s="38"/>
      <c r="Z781" s="38"/>
      <c r="AA781" s="38"/>
      <c r="AB781" s="38"/>
      <c r="AC781" s="38"/>
      <c r="AD781" s="38"/>
      <c r="AE781" s="38"/>
      <c r="AR781" s="197" t="s">
        <v>537</v>
      </c>
      <c r="AT781" s="197" t="s">
        <v>533</v>
      </c>
      <c r="AU781" s="197" t="s">
        <v>85</v>
      </c>
      <c r="AY781" s="21" t="s">
        <v>525</v>
      </c>
      <c r="BE781" s="198">
        <f>IF(N781="základní",J781,0)</f>
        <v>0</v>
      </c>
      <c r="BF781" s="198">
        <f>IF(N781="snížená",J781,0)</f>
        <v>0</v>
      </c>
      <c r="BG781" s="198">
        <f>IF(N781="zákl. přenesená",J781,0)</f>
        <v>0</v>
      </c>
      <c r="BH781" s="198">
        <f>IF(N781="sníž. přenesená",J781,0)</f>
        <v>0</v>
      </c>
      <c r="BI781" s="198">
        <f>IF(N781="nulová",J781,0)</f>
        <v>0</v>
      </c>
      <c r="BJ781" s="21" t="s">
        <v>79</v>
      </c>
      <c r="BK781" s="198">
        <f>ROUND(I781*H781,2)</f>
        <v>0</v>
      </c>
      <c r="BL781" s="21" t="s">
        <v>537</v>
      </c>
      <c r="BM781" s="197" t="s">
        <v>8293</v>
      </c>
    </row>
    <row r="782" spans="1:65" s="2" customFormat="1" ht="11.25">
      <c r="A782" s="38"/>
      <c r="B782" s="39"/>
      <c r="C782" s="40"/>
      <c r="D782" s="199" t="s">
        <v>542</v>
      </c>
      <c r="E782" s="40"/>
      <c r="F782" s="200" t="s">
        <v>8294</v>
      </c>
      <c r="G782" s="40"/>
      <c r="H782" s="40"/>
      <c r="I782" s="201"/>
      <c r="J782" s="40"/>
      <c r="K782" s="40"/>
      <c r="L782" s="43"/>
      <c r="M782" s="202"/>
      <c r="N782" s="203"/>
      <c r="O782" s="68"/>
      <c r="P782" s="68"/>
      <c r="Q782" s="68"/>
      <c r="R782" s="68"/>
      <c r="S782" s="68"/>
      <c r="T782" s="69"/>
      <c r="U782" s="38"/>
      <c r="V782" s="38"/>
      <c r="W782" s="38"/>
      <c r="X782" s="38"/>
      <c r="Y782" s="38"/>
      <c r="Z782" s="38"/>
      <c r="AA782" s="38"/>
      <c r="AB782" s="38"/>
      <c r="AC782" s="38"/>
      <c r="AD782" s="38"/>
      <c r="AE782" s="38"/>
      <c r="AT782" s="21" t="s">
        <v>542</v>
      </c>
      <c r="AU782" s="21" t="s">
        <v>85</v>
      </c>
    </row>
    <row r="783" spans="1:65" s="2" customFormat="1" ht="24.2" customHeight="1">
      <c r="A783" s="38"/>
      <c r="B783" s="39"/>
      <c r="C783" s="186" t="s">
        <v>2249</v>
      </c>
      <c r="D783" s="186" t="s">
        <v>533</v>
      </c>
      <c r="E783" s="187" t="s">
        <v>8295</v>
      </c>
      <c r="F783" s="188" t="s">
        <v>8296</v>
      </c>
      <c r="G783" s="189" t="s">
        <v>128</v>
      </c>
      <c r="H783" s="190">
        <v>0.7</v>
      </c>
      <c r="I783" s="191"/>
      <c r="J783" s="192">
        <f>ROUND(I783*H783,2)</f>
        <v>0</v>
      </c>
      <c r="K783" s="188" t="s">
        <v>536</v>
      </c>
      <c r="L783" s="43"/>
      <c r="M783" s="193" t="s">
        <v>19</v>
      </c>
      <c r="N783" s="194" t="s">
        <v>43</v>
      </c>
      <c r="O783" s="68"/>
      <c r="P783" s="195">
        <f>O783*H783</f>
        <v>0</v>
      </c>
      <c r="Q783" s="195">
        <v>1.0000000000000001E-5</v>
      </c>
      <c r="R783" s="195">
        <f>Q783*H783</f>
        <v>6.9999999999999999E-6</v>
      </c>
      <c r="S783" s="195">
        <v>0</v>
      </c>
      <c r="T783" s="196">
        <f>S783*H783</f>
        <v>0</v>
      </c>
      <c r="U783" s="38"/>
      <c r="V783" s="38"/>
      <c r="W783" s="38"/>
      <c r="X783" s="38"/>
      <c r="Y783" s="38"/>
      <c r="Z783" s="38"/>
      <c r="AA783" s="38"/>
      <c r="AB783" s="38"/>
      <c r="AC783" s="38"/>
      <c r="AD783" s="38"/>
      <c r="AE783" s="38"/>
      <c r="AR783" s="197" t="s">
        <v>537</v>
      </c>
      <c r="AT783" s="197" t="s">
        <v>533</v>
      </c>
      <c r="AU783" s="197" t="s">
        <v>85</v>
      </c>
      <c r="AY783" s="21" t="s">
        <v>525</v>
      </c>
      <c r="BE783" s="198">
        <f>IF(N783="základní",J783,0)</f>
        <v>0</v>
      </c>
      <c r="BF783" s="198">
        <f>IF(N783="snížená",J783,0)</f>
        <v>0</v>
      </c>
      <c r="BG783" s="198">
        <f>IF(N783="zákl. přenesená",J783,0)</f>
        <v>0</v>
      </c>
      <c r="BH783" s="198">
        <f>IF(N783="sníž. přenesená",J783,0)</f>
        <v>0</v>
      </c>
      <c r="BI783" s="198">
        <f>IF(N783="nulová",J783,0)</f>
        <v>0</v>
      </c>
      <c r="BJ783" s="21" t="s">
        <v>79</v>
      </c>
      <c r="BK783" s="198">
        <f>ROUND(I783*H783,2)</f>
        <v>0</v>
      </c>
      <c r="BL783" s="21" t="s">
        <v>537</v>
      </c>
      <c r="BM783" s="197" t="s">
        <v>8297</v>
      </c>
    </row>
    <row r="784" spans="1:65" s="2" customFormat="1" ht="11.25">
      <c r="A784" s="38"/>
      <c r="B784" s="39"/>
      <c r="C784" s="40"/>
      <c r="D784" s="199" t="s">
        <v>542</v>
      </c>
      <c r="E784" s="40"/>
      <c r="F784" s="200" t="s">
        <v>8298</v>
      </c>
      <c r="G784" s="40"/>
      <c r="H784" s="40"/>
      <c r="I784" s="201"/>
      <c r="J784" s="40"/>
      <c r="K784" s="40"/>
      <c r="L784" s="43"/>
      <c r="M784" s="202"/>
      <c r="N784" s="203"/>
      <c r="O784" s="68"/>
      <c r="P784" s="68"/>
      <c r="Q784" s="68"/>
      <c r="R784" s="68"/>
      <c r="S784" s="68"/>
      <c r="T784" s="69"/>
      <c r="U784" s="38"/>
      <c r="V784" s="38"/>
      <c r="W784" s="38"/>
      <c r="X784" s="38"/>
      <c r="Y784" s="38"/>
      <c r="Z784" s="38"/>
      <c r="AA784" s="38"/>
      <c r="AB784" s="38"/>
      <c r="AC784" s="38"/>
      <c r="AD784" s="38"/>
      <c r="AE784" s="38"/>
      <c r="AT784" s="21" t="s">
        <v>542</v>
      </c>
      <c r="AU784" s="21" t="s">
        <v>85</v>
      </c>
    </row>
    <row r="785" spans="1:65" s="13" customFormat="1" ht="11.25">
      <c r="B785" s="204"/>
      <c r="C785" s="205"/>
      <c r="D785" s="206" t="s">
        <v>546</v>
      </c>
      <c r="E785" s="207" t="s">
        <v>19</v>
      </c>
      <c r="F785" s="208" t="s">
        <v>8299</v>
      </c>
      <c r="G785" s="205"/>
      <c r="H785" s="209">
        <v>0.7</v>
      </c>
      <c r="I785" s="210"/>
      <c r="J785" s="205"/>
      <c r="K785" s="205"/>
      <c r="L785" s="211"/>
      <c r="M785" s="212"/>
      <c r="N785" s="213"/>
      <c r="O785" s="213"/>
      <c r="P785" s="213"/>
      <c r="Q785" s="213"/>
      <c r="R785" s="213"/>
      <c r="S785" s="213"/>
      <c r="T785" s="214"/>
      <c r="AT785" s="215" t="s">
        <v>546</v>
      </c>
      <c r="AU785" s="215" t="s">
        <v>85</v>
      </c>
      <c r="AV785" s="13" t="s">
        <v>85</v>
      </c>
      <c r="AW785" s="13" t="s">
        <v>33</v>
      </c>
      <c r="AX785" s="13" t="s">
        <v>79</v>
      </c>
      <c r="AY785" s="215" t="s">
        <v>525</v>
      </c>
    </row>
    <row r="786" spans="1:65" s="2" customFormat="1" ht="37.9" customHeight="1">
      <c r="A786" s="38"/>
      <c r="B786" s="39"/>
      <c r="C786" s="186" t="s">
        <v>2254</v>
      </c>
      <c r="D786" s="186" t="s">
        <v>533</v>
      </c>
      <c r="E786" s="187" t="s">
        <v>8300</v>
      </c>
      <c r="F786" s="188" t="s">
        <v>8301</v>
      </c>
      <c r="G786" s="189" t="s">
        <v>128</v>
      </c>
      <c r="H786" s="190">
        <v>0.35</v>
      </c>
      <c r="I786" s="191"/>
      <c r="J786" s="192">
        <f>ROUND(I786*H786,2)</f>
        <v>0</v>
      </c>
      <c r="K786" s="188" t="s">
        <v>1079</v>
      </c>
      <c r="L786" s="43"/>
      <c r="M786" s="193" t="s">
        <v>19</v>
      </c>
      <c r="N786" s="194" t="s">
        <v>43</v>
      </c>
      <c r="O786" s="68"/>
      <c r="P786" s="195">
        <f>O786*H786</f>
        <v>0</v>
      </c>
      <c r="Q786" s="195">
        <v>8.0000000000000007E-5</v>
      </c>
      <c r="R786" s="195">
        <f>Q786*H786</f>
        <v>2.8E-5</v>
      </c>
      <c r="S786" s="195">
        <v>0</v>
      </c>
      <c r="T786" s="196">
        <f>S786*H786</f>
        <v>0</v>
      </c>
      <c r="U786" s="38"/>
      <c r="V786" s="38"/>
      <c r="W786" s="38"/>
      <c r="X786" s="38"/>
      <c r="Y786" s="38"/>
      <c r="Z786" s="38"/>
      <c r="AA786" s="38"/>
      <c r="AB786" s="38"/>
      <c r="AC786" s="38"/>
      <c r="AD786" s="38"/>
      <c r="AE786" s="38"/>
      <c r="AR786" s="197" t="s">
        <v>537</v>
      </c>
      <c r="AT786" s="197" t="s">
        <v>533</v>
      </c>
      <c r="AU786" s="197" t="s">
        <v>85</v>
      </c>
      <c r="AY786" s="21" t="s">
        <v>525</v>
      </c>
      <c r="BE786" s="198">
        <f>IF(N786="základní",J786,0)</f>
        <v>0</v>
      </c>
      <c r="BF786" s="198">
        <f>IF(N786="snížená",J786,0)</f>
        <v>0</v>
      </c>
      <c r="BG786" s="198">
        <f>IF(N786="zákl. přenesená",J786,0)</f>
        <v>0</v>
      </c>
      <c r="BH786" s="198">
        <f>IF(N786="sníž. přenesená",J786,0)</f>
        <v>0</v>
      </c>
      <c r="BI786" s="198">
        <f>IF(N786="nulová",J786,0)</f>
        <v>0</v>
      </c>
      <c r="BJ786" s="21" t="s">
        <v>79</v>
      </c>
      <c r="BK786" s="198">
        <f>ROUND(I786*H786,2)</f>
        <v>0</v>
      </c>
      <c r="BL786" s="21" t="s">
        <v>537</v>
      </c>
      <c r="BM786" s="197" t="s">
        <v>8302</v>
      </c>
    </row>
    <row r="787" spans="1:65" s="2" customFormat="1" ht="11.25">
      <c r="A787" s="38"/>
      <c r="B787" s="39"/>
      <c r="C787" s="40"/>
      <c r="D787" s="199" t="s">
        <v>542</v>
      </c>
      <c r="E787" s="40"/>
      <c r="F787" s="200" t="s">
        <v>8303</v>
      </c>
      <c r="G787" s="40"/>
      <c r="H787" s="40"/>
      <c r="I787" s="201"/>
      <c r="J787" s="40"/>
      <c r="K787" s="40"/>
      <c r="L787" s="43"/>
      <c r="M787" s="202"/>
      <c r="N787" s="203"/>
      <c r="O787" s="68"/>
      <c r="P787" s="68"/>
      <c r="Q787" s="68"/>
      <c r="R787" s="68"/>
      <c r="S787" s="68"/>
      <c r="T787" s="69"/>
      <c r="U787" s="38"/>
      <c r="V787" s="38"/>
      <c r="W787" s="38"/>
      <c r="X787" s="38"/>
      <c r="Y787" s="38"/>
      <c r="Z787" s="38"/>
      <c r="AA787" s="38"/>
      <c r="AB787" s="38"/>
      <c r="AC787" s="38"/>
      <c r="AD787" s="38"/>
      <c r="AE787" s="38"/>
      <c r="AT787" s="21" t="s">
        <v>542</v>
      </c>
      <c r="AU787" s="21" t="s">
        <v>85</v>
      </c>
    </row>
    <row r="788" spans="1:65" s="15" customFormat="1" ht="11.25">
      <c r="B788" s="227"/>
      <c r="C788" s="228"/>
      <c r="D788" s="206" t="s">
        <v>546</v>
      </c>
      <c r="E788" s="229" t="s">
        <v>19</v>
      </c>
      <c r="F788" s="230" t="s">
        <v>8304</v>
      </c>
      <c r="G788" s="228"/>
      <c r="H788" s="229" t="s">
        <v>19</v>
      </c>
      <c r="I788" s="231"/>
      <c r="J788" s="228"/>
      <c r="K788" s="228"/>
      <c r="L788" s="232"/>
      <c r="M788" s="233"/>
      <c r="N788" s="234"/>
      <c r="O788" s="234"/>
      <c r="P788" s="234"/>
      <c r="Q788" s="234"/>
      <c r="R788" s="234"/>
      <c r="S788" s="234"/>
      <c r="T788" s="235"/>
      <c r="AT788" s="236" t="s">
        <v>546</v>
      </c>
      <c r="AU788" s="236" t="s">
        <v>85</v>
      </c>
      <c r="AV788" s="15" t="s">
        <v>79</v>
      </c>
      <c r="AW788" s="15" t="s">
        <v>33</v>
      </c>
      <c r="AX788" s="15" t="s">
        <v>72</v>
      </c>
      <c r="AY788" s="236" t="s">
        <v>525</v>
      </c>
    </row>
    <row r="789" spans="1:65" s="13" customFormat="1" ht="11.25">
      <c r="B789" s="204"/>
      <c r="C789" s="205"/>
      <c r="D789" s="206" t="s">
        <v>546</v>
      </c>
      <c r="E789" s="207" t="s">
        <v>19</v>
      </c>
      <c r="F789" s="208" t="s">
        <v>8305</v>
      </c>
      <c r="G789" s="205"/>
      <c r="H789" s="209">
        <v>0.35</v>
      </c>
      <c r="I789" s="210"/>
      <c r="J789" s="205"/>
      <c r="K789" s="205"/>
      <c r="L789" s="211"/>
      <c r="M789" s="212"/>
      <c r="N789" s="213"/>
      <c r="O789" s="213"/>
      <c r="P789" s="213"/>
      <c r="Q789" s="213"/>
      <c r="R789" s="213"/>
      <c r="S789" s="213"/>
      <c r="T789" s="214"/>
      <c r="AT789" s="215" t="s">
        <v>546</v>
      </c>
      <c r="AU789" s="215" t="s">
        <v>85</v>
      </c>
      <c r="AV789" s="13" t="s">
        <v>85</v>
      </c>
      <c r="AW789" s="13" t="s">
        <v>33</v>
      </c>
      <c r="AX789" s="13" t="s">
        <v>79</v>
      </c>
      <c r="AY789" s="215" t="s">
        <v>525</v>
      </c>
    </row>
    <row r="790" spans="1:65" s="2" customFormat="1" ht="44.25" customHeight="1">
      <c r="A790" s="38"/>
      <c r="B790" s="39"/>
      <c r="C790" s="186" t="s">
        <v>2261</v>
      </c>
      <c r="D790" s="186" t="s">
        <v>533</v>
      </c>
      <c r="E790" s="187" t="s">
        <v>8306</v>
      </c>
      <c r="F790" s="188" t="s">
        <v>8307</v>
      </c>
      <c r="G790" s="189" t="s">
        <v>128</v>
      </c>
      <c r="H790" s="190">
        <v>27.6</v>
      </c>
      <c r="I790" s="191"/>
      <c r="J790" s="192">
        <f>ROUND(I790*H790,2)</f>
        <v>0</v>
      </c>
      <c r="K790" s="188" t="s">
        <v>536</v>
      </c>
      <c r="L790" s="43"/>
      <c r="M790" s="193" t="s">
        <v>19</v>
      </c>
      <c r="N790" s="194" t="s">
        <v>43</v>
      </c>
      <c r="O790" s="68"/>
      <c r="P790" s="195">
        <f>O790*H790</f>
        <v>0</v>
      </c>
      <c r="Q790" s="195">
        <v>2.0000000000000001E-4</v>
      </c>
      <c r="R790" s="195">
        <f>Q790*H790</f>
        <v>5.5200000000000006E-3</v>
      </c>
      <c r="S790" s="195">
        <v>0</v>
      </c>
      <c r="T790" s="196">
        <f>S790*H790</f>
        <v>0</v>
      </c>
      <c r="U790" s="38"/>
      <c r="V790" s="38"/>
      <c r="W790" s="38"/>
      <c r="X790" s="38"/>
      <c r="Y790" s="38"/>
      <c r="Z790" s="38"/>
      <c r="AA790" s="38"/>
      <c r="AB790" s="38"/>
      <c r="AC790" s="38"/>
      <c r="AD790" s="38"/>
      <c r="AE790" s="38"/>
      <c r="AR790" s="197" t="s">
        <v>537</v>
      </c>
      <c r="AT790" s="197" t="s">
        <v>533</v>
      </c>
      <c r="AU790" s="197" t="s">
        <v>85</v>
      </c>
      <c r="AY790" s="21" t="s">
        <v>525</v>
      </c>
      <c r="BE790" s="198">
        <f>IF(N790="základní",J790,0)</f>
        <v>0</v>
      </c>
      <c r="BF790" s="198">
        <f>IF(N790="snížená",J790,0)</f>
        <v>0</v>
      </c>
      <c r="BG790" s="198">
        <f>IF(N790="zákl. přenesená",J790,0)</f>
        <v>0</v>
      </c>
      <c r="BH790" s="198">
        <f>IF(N790="sníž. přenesená",J790,0)</f>
        <v>0</v>
      </c>
      <c r="BI790" s="198">
        <f>IF(N790="nulová",J790,0)</f>
        <v>0</v>
      </c>
      <c r="BJ790" s="21" t="s">
        <v>79</v>
      </c>
      <c r="BK790" s="198">
        <f>ROUND(I790*H790,2)</f>
        <v>0</v>
      </c>
      <c r="BL790" s="21" t="s">
        <v>537</v>
      </c>
      <c r="BM790" s="197" t="s">
        <v>8308</v>
      </c>
    </row>
    <row r="791" spans="1:65" s="2" customFormat="1" ht="11.25">
      <c r="A791" s="38"/>
      <c r="B791" s="39"/>
      <c r="C791" s="40"/>
      <c r="D791" s="199" t="s">
        <v>542</v>
      </c>
      <c r="E791" s="40"/>
      <c r="F791" s="200" t="s">
        <v>8309</v>
      </c>
      <c r="G791" s="40"/>
      <c r="H791" s="40"/>
      <c r="I791" s="201"/>
      <c r="J791" s="40"/>
      <c r="K791" s="40"/>
      <c r="L791" s="43"/>
      <c r="M791" s="202"/>
      <c r="N791" s="203"/>
      <c r="O791" s="68"/>
      <c r="P791" s="68"/>
      <c r="Q791" s="68"/>
      <c r="R791" s="68"/>
      <c r="S791" s="68"/>
      <c r="T791" s="69"/>
      <c r="U791" s="38"/>
      <c r="V791" s="38"/>
      <c r="W791" s="38"/>
      <c r="X791" s="38"/>
      <c r="Y791" s="38"/>
      <c r="Z791" s="38"/>
      <c r="AA791" s="38"/>
      <c r="AB791" s="38"/>
      <c r="AC791" s="38"/>
      <c r="AD791" s="38"/>
      <c r="AE791" s="38"/>
      <c r="AT791" s="21" t="s">
        <v>542</v>
      </c>
      <c r="AU791" s="21" t="s">
        <v>85</v>
      </c>
    </row>
    <row r="792" spans="1:65" s="15" customFormat="1" ht="11.25">
      <c r="B792" s="227"/>
      <c r="C792" s="228"/>
      <c r="D792" s="206" t="s">
        <v>546</v>
      </c>
      <c r="E792" s="229" t="s">
        <v>19</v>
      </c>
      <c r="F792" s="230" t="s">
        <v>7878</v>
      </c>
      <c r="G792" s="228"/>
      <c r="H792" s="229" t="s">
        <v>19</v>
      </c>
      <c r="I792" s="231"/>
      <c r="J792" s="228"/>
      <c r="K792" s="228"/>
      <c r="L792" s="232"/>
      <c r="M792" s="233"/>
      <c r="N792" s="234"/>
      <c r="O792" s="234"/>
      <c r="P792" s="234"/>
      <c r="Q792" s="234"/>
      <c r="R792" s="234"/>
      <c r="S792" s="234"/>
      <c r="T792" s="235"/>
      <c r="AT792" s="236" t="s">
        <v>546</v>
      </c>
      <c r="AU792" s="236" t="s">
        <v>85</v>
      </c>
      <c r="AV792" s="15" t="s">
        <v>79</v>
      </c>
      <c r="AW792" s="15" t="s">
        <v>33</v>
      </c>
      <c r="AX792" s="15" t="s">
        <v>72</v>
      </c>
      <c r="AY792" s="236" t="s">
        <v>525</v>
      </c>
    </row>
    <row r="793" spans="1:65" s="15" customFormat="1" ht="11.25">
      <c r="B793" s="227"/>
      <c r="C793" s="228"/>
      <c r="D793" s="206" t="s">
        <v>546</v>
      </c>
      <c r="E793" s="229" t="s">
        <v>19</v>
      </c>
      <c r="F793" s="230" t="s">
        <v>8310</v>
      </c>
      <c r="G793" s="228"/>
      <c r="H793" s="229" t="s">
        <v>19</v>
      </c>
      <c r="I793" s="231"/>
      <c r="J793" s="228"/>
      <c r="K793" s="228"/>
      <c r="L793" s="232"/>
      <c r="M793" s="233"/>
      <c r="N793" s="234"/>
      <c r="O793" s="234"/>
      <c r="P793" s="234"/>
      <c r="Q793" s="234"/>
      <c r="R793" s="234"/>
      <c r="S793" s="234"/>
      <c r="T793" s="235"/>
      <c r="AT793" s="236" t="s">
        <v>546</v>
      </c>
      <c r="AU793" s="236" t="s">
        <v>85</v>
      </c>
      <c r="AV793" s="15" t="s">
        <v>79</v>
      </c>
      <c r="AW793" s="15" t="s">
        <v>33</v>
      </c>
      <c r="AX793" s="15" t="s">
        <v>72</v>
      </c>
      <c r="AY793" s="236" t="s">
        <v>525</v>
      </c>
    </row>
    <row r="794" spans="1:65" s="13" customFormat="1" ht="11.25">
      <c r="B794" s="204"/>
      <c r="C794" s="205"/>
      <c r="D794" s="206" t="s">
        <v>546</v>
      </c>
      <c r="E794" s="207" t="s">
        <v>19</v>
      </c>
      <c r="F794" s="208" t="s">
        <v>8311</v>
      </c>
      <c r="G794" s="205"/>
      <c r="H794" s="209">
        <v>27.6</v>
      </c>
      <c r="I794" s="210"/>
      <c r="J794" s="205"/>
      <c r="K794" s="205"/>
      <c r="L794" s="211"/>
      <c r="M794" s="212"/>
      <c r="N794" s="213"/>
      <c r="O794" s="213"/>
      <c r="P794" s="213"/>
      <c r="Q794" s="213"/>
      <c r="R794" s="213"/>
      <c r="S794" s="213"/>
      <c r="T794" s="214"/>
      <c r="AT794" s="215" t="s">
        <v>546</v>
      </c>
      <c r="AU794" s="215" t="s">
        <v>85</v>
      </c>
      <c r="AV794" s="13" t="s">
        <v>85</v>
      </c>
      <c r="AW794" s="13" t="s">
        <v>33</v>
      </c>
      <c r="AX794" s="13" t="s">
        <v>79</v>
      </c>
      <c r="AY794" s="215" t="s">
        <v>525</v>
      </c>
    </row>
    <row r="795" spans="1:65" s="2" customFormat="1" ht="24.2" customHeight="1">
      <c r="A795" s="38"/>
      <c r="B795" s="39"/>
      <c r="C795" s="186" t="s">
        <v>2268</v>
      </c>
      <c r="D795" s="186" t="s">
        <v>533</v>
      </c>
      <c r="E795" s="187" t="s">
        <v>8312</v>
      </c>
      <c r="F795" s="188" t="s">
        <v>8313</v>
      </c>
      <c r="G795" s="189" t="s">
        <v>128</v>
      </c>
      <c r="H795" s="190">
        <v>5</v>
      </c>
      <c r="I795" s="191"/>
      <c r="J795" s="192">
        <f>ROUND(I795*H795,2)</f>
        <v>0</v>
      </c>
      <c r="K795" s="188" t="s">
        <v>536</v>
      </c>
      <c r="L795" s="43"/>
      <c r="M795" s="193" t="s">
        <v>19</v>
      </c>
      <c r="N795" s="194" t="s">
        <v>43</v>
      </c>
      <c r="O795" s="68"/>
      <c r="P795" s="195">
        <f>O795*H795</f>
        <v>0</v>
      </c>
      <c r="Q795" s="195">
        <v>0</v>
      </c>
      <c r="R795" s="195">
        <f>Q795*H795</f>
        <v>0</v>
      </c>
      <c r="S795" s="195">
        <v>0</v>
      </c>
      <c r="T795" s="196">
        <f>S795*H795</f>
        <v>0</v>
      </c>
      <c r="U795" s="38"/>
      <c r="V795" s="38"/>
      <c r="W795" s="38"/>
      <c r="X795" s="38"/>
      <c r="Y795" s="38"/>
      <c r="Z795" s="38"/>
      <c r="AA795" s="38"/>
      <c r="AB795" s="38"/>
      <c r="AC795" s="38"/>
      <c r="AD795" s="38"/>
      <c r="AE795" s="38"/>
      <c r="AR795" s="197" t="s">
        <v>537</v>
      </c>
      <c r="AT795" s="197" t="s">
        <v>533</v>
      </c>
      <c r="AU795" s="197" t="s">
        <v>85</v>
      </c>
      <c r="AY795" s="21" t="s">
        <v>525</v>
      </c>
      <c r="BE795" s="198">
        <f>IF(N795="základní",J795,0)</f>
        <v>0</v>
      </c>
      <c r="BF795" s="198">
        <f>IF(N795="snížená",J795,0)</f>
        <v>0</v>
      </c>
      <c r="BG795" s="198">
        <f>IF(N795="zákl. přenesená",J795,0)</f>
        <v>0</v>
      </c>
      <c r="BH795" s="198">
        <f>IF(N795="sníž. přenesená",J795,0)</f>
        <v>0</v>
      </c>
      <c r="BI795" s="198">
        <f>IF(N795="nulová",J795,0)</f>
        <v>0</v>
      </c>
      <c r="BJ795" s="21" t="s">
        <v>79</v>
      </c>
      <c r="BK795" s="198">
        <f>ROUND(I795*H795,2)</f>
        <v>0</v>
      </c>
      <c r="BL795" s="21" t="s">
        <v>537</v>
      </c>
      <c r="BM795" s="197" t="s">
        <v>8314</v>
      </c>
    </row>
    <row r="796" spans="1:65" s="2" customFormat="1" ht="11.25">
      <c r="A796" s="38"/>
      <c r="B796" s="39"/>
      <c r="C796" s="40"/>
      <c r="D796" s="199" t="s">
        <v>542</v>
      </c>
      <c r="E796" s="40"/>
      <c r="F796" s="200" t="s">
        <v>8315</v>
      </c>
      <c r="G796" s="40"/>
      <c r="H796" s="40"/>
      <c r="I796" s="201"/>
      <c r="J796" s="40"/>
      <c r="K796" s="40"/>
      <c r="L796" s="43"/>
      <c r="M796" s="202"/>
      <c r="N796" s="203"/>
      <c r="O796" s="68"/>
      <c r="P796" s="68"/>
      <c r="Q796" s="68"/>
      <c r="R796" s="68"/>
      <c r="S796" s="68"/>
      <c r="T796" s="69"/>
      <c r="U796" s="38"/>
      <c r="V796" s="38"/>
      <c r="W796" s="38"/>
      <c r="X796" s="38"/>
      <c r="Y796" s="38"/>
      <c r="Z796" s="38"/>
      <c r="AA796" s="38"/>
      <c r="AB796" s="38"/>
      <c r="AC796" s="38"/>
      <c r="AD796" s="38"/>
      <c r="AE796" s="38"/>
      <c r="AT796" s="21" t="s">
        <v>542</v>
      </c>
      <c r="AU796" s="21" t="s">
        <v>85</v>
      </c>
    </row>
    <row r="797" spans="1:65" s="2" customFormat="1" ht="66.75" customHeight="1">
      <c r="A797" s="38"/>
      <c r="B797" s="39"/>
      <c r="C797" s="186" t="s">
        <v>2284</v>
      </c>
      <c r="D797" s="186" t="s">
        <v>533</v>
      </c>
      <c r="E797" s="187" t="s">
        <v>8316</v>
      </c>
      <c r="F797" s="188" t="s">
        <v>8317</v>
      </c>
      <c r="G797" s="189" t="s">
        <v>132</v>
      </c>
      <c r="H797" s="190">
        <v>169.50899999999999</v>
      </c>
      <c r="I797" s="191"/>
      <c r="J797" s="192">
        <f>ROUND(I797*H797,2)</f>
        <v>0</v>
      </c>
      <c r="K797" s="188" t="s">
        <v>536</v>
      </c>
      <c r="L797" s="43"/>
      <c r="M797" s="193" t="s">
        <v>19</v>
      </c>
      <c r="N797" s="194" t="s">
        <v>43</v>
      </c>
      <c r="O797" s="68"/>
      <c r="P797" s="195">
        <f>O797*H797</f>
        <v>0</v>
      </c>
      <c r="Q797" s="195">
        <v>0</v>
      </c>
      <c r="R797" s="195">
        <f>Q797*H797</f>
        <v>0</v>
      </c>
      <c r="S797" s="195">
        <v>0</v>
      </c>
      <c r="T797" s="196">
        <f>S797*H797</f>
        <v>0</v>
      </c>
      <c r="U797" s="38"/>
      <c r="V797" s="38"/>
      <c r="W797" s="38"/>
      <c r="X797" s="38"/>
      <c r="Y797" s="38"/>
      <c r="Z797" s="38"/>
      <c r="AA797" s="38"/>
      <c r="AB797" s="38"/>
      <c r="AC797" s="38"/>
      <c r="AD797" s="38"/>
      <c r="AE797" s="38"/>
      <c r="AR797" s="197" t="s">
        <v>537</v>
      </c>
      <c r="AT797" s="197" t="s">
        <v>533</v>
      </c>
      <c r="AU797" s="197" t="s">
        <v>85</v>
      </c>
      <c r="AY797" s="21" t="s">
        <v>525</v>
      </c>
      <c r="BE797" s="198">
        <f>IF(N797="základní",J797,0)</f>
        <v>0</v>
      </c>
      <c r="BF797" s="198">
        <f>IF(N797="snížená",J797,0)</f>
        <v>0</v>
      </c>
      <c r="BG797" s="198">
        <f>IF(N797="zákl. přenesená",J797,0)</f>
        <v>0</v>
      </c>
      <c r="BH797" s="198">
        <f>IF(N797="sníž. přenesená",J797,0)</f>
        <v>0</v>
      </c>
      <c r="BI797" s="198">
        <f>IF(N797="nulová",J797,0)</f>
        <v>0</v>
      </c>
      <c r="BJ797" s="21" t="s">
        <v>79</v>
      </c>
      <c r="BK797" s="198">
        <f>ROUND(I797*H797,2)</f>
        <v>0</v>
      </c>
      <c r="BL797" s="21" t="s">
        <v>537</v>
      </c>
      <c r="BM797" s="197" t="s">
        <v>8318</v>
      </c>
    </row>
    <row r="798" spans="1:65" s="2" customFormat="1" ht="11.25">
      <c r="A798" s="38"/>
      <c r="B798" s="39"/>
      <c r="C798" s="40"/>
      <c r="D798" s="199" t="s">
        <v>542</v>
      </c>
      <c r="E798" s="40"/>
      <c r="F798" s="200" t="s">
        <v>8319</v>
      </c>
      <c r="G798" s="40"/>
      <c r="H798" s="40"/>
      <c r="I798" s="201"/>
      <c r="J798" s="40"/>
      <c r="K798" s="40"/>
      <c r="L798" s="43"/>
      <c r="M798" s="202"/>
      <c r="N798" s="203"/>
      <c r="O798" s="68"/>
      <c r="P798" s="68"/>
      <c r="Q798" s="68"/>
      <c r="R798" s="68"/>
      <c r="S798" s="68"/>
      <c r="T798" s="69"/>
      <c r="U798" s="38"/>
      <c r="V798" s="38"/>
      <c r="W798" s="38"/>
      <c r="X798" s="38"/>
      <c r="Y798" s="38"/>
      <c r="Z798" s="38"/>
      <c r="AA798" s="38"/>
      <c r="AB798" s="38"/>
      <c r="AC798" s="38"/>
      <c r="AD798" s="38"/>
      <c r="AE798" s="38"/>
      <c r="AT798" s="21" t="s">
        <v>542</v>
      </c>
      <c r="AU798" s="21" t="s">
        <v>85</v>
      </c>
    </row>
    <row r="799" spans="1:65" s="15" customFormat="1" ht="11.25">
      <c r="B799" s="227"/>
      <c r="C799" s="228"/>
      <c r="D799" s="206" t="s">
        <v>546</v>
      </c>
      <c r="E799" s="229" t="s">
        <v>19</v>
      </c>
      <c r="F799" s="230" t="s">
        <v>8320</v>
      </c>
      <c r="G799" s="228"/>
      <c r="H799" s="229" t="s">
        <v>19</v>
      </c>
      <c r="I799" s="231"/>
      <c r="J799" s="228"/>
      <c r="K799" s="228"/>
      <c r="L799" s="232"/>
      <c r="M799" s="233"/>
      <c r="N799" s="234"/>
      <c r="O799" s="234"/>
      <c r="P799" s="234"/>
      <c r="Q799" s="234"/>
      <c r="R799" s="234"/>
      <c r="S799" s="234"/>
      <c r="T799" s="235"/>
      <c r="AT799" s="236" t="s">
        <v>546</v>
      </c>
      <c r="AU799" s="236" t="s">
        <v>85</v>
      </c>
      <c r="AV799" s="15" t="s">
        <v>79</v>
      </c>
      <c r="AW799" s="15" t="s">
        <v>33</v>
      </c>
      <c r="AX799" s="15" t="s">
        <v>72</v>
      </c>
      <c r="AY799" s="236" t="s">
        <v>525</v>
      </c>
    </row>
    <row r="800" spans="1:65" s="13" customFormat="1" ht="11.25">
      <c r="B800" s="204"/>
      <c r="C800" s="205"/>
      <c r="D800" s="206" t="s">
        <v>546</v>
      </c>
      <c r="E800" s="207" t="s">
        <v>19</v>
      </c>
      <c r="F800" s="208" t="s">
        <v>8125</v>
      </c>
      <c r="G800" s="205"/>
      <c r="H800" s="209">
        <v>169.50899999999999</v>
      </c>
      <c r="I800" s="210"/>
      <c r="J800" s="205"/>
      <c r="K800" s="205"/>
      <c r="L800" s="211"/>
      <c r="M800" s="212"/>
      <c r="N800" s="213"/>
      <c r="O800" s="213"/>
      <c r="P800" s="213"/>
      <c r="Q800" s="213"/>
      <c r="R800" s="213"/>
      <c r="S800" s="213"/>
      <c r="T800" s="214"/>
      <c r="AT800" s="215" t="s">
        <v>546</v>
      </c>
      <c r="AU800" s="215" t="s">
        <v>85</v>
      </c>
      <c r="AV800" s="13" t="s">
        <v>85</v>
      </c>
      <c r="AW800" s="13" t="s">
        <v>33</v>
      </c>
      <c r="AX800" s="13" t="s">
        <v>79</v>
      </c>
      <c r="AY800" s="215" t="s">
        <v>525</v>
      </c>
    </row>
    <row r="801" spans="1:65" s="2" customFormat="1" ht="21.75" customHeight="1">
      <c r="A801" s="38"/>
      <c r="B801" s="39"/>
      <c r="C801" s="186" t="s">
        <v>2290</v>
      </c>
      <c r="D801" s="186" t="s">
        <v>533</v>
      </c>
      <c r="E801" s="187" t="s">
        <v>8321</v>
      </c>
      <c r="F801" s="188" t="s">
        <v>8322</v>
      </c>
      <c r="G801" s="189" t="s">
        <v>132</v>
      </c>
      <c r="H801" s="190">
        <v>19.2</v>
      </c>
      <c r="I801" s="191"/>
      <c r="J801" s="192">
        <f>ROUND(I801*H801,2)</f>
        <v>0</v>
      </c>
      <c r="K801" s="188" t="s">
        <v>19</v>
      </c>
      <c r="L801" s="43"/>
      <c r="M801" s="193" t="s">
        <v>19</v>
      </c>
      <c r="N801" s="194" t="s">
        <v>43</v>
      </c>
      <c r="O801" s="68"/>
      <c r="P801" s="195">
        <f>O801*H801</f>
        <v>0</v>
      </c>
      <c r="Q801" s="195">
        <v>0</v>
      </c>
      <c r="R801" s="195">
        <f>Q801*H801</f>
        <v>0</v>
      </c>
      <c r="S801" s="195">
        <v>0</v>
      </c>
      <c r="T801" s="196">
        <f>S801*H801</f>
        <v>0</v>
      </c>
      <c r="U801" s="38"/>
      <c r="V801" s="38"/>
      <c r="W801" s="38"/>
      <c r="X801" s="38"/>
      <c r="Y801" s="38"/>
      <c r="Z801" s="38"/>
      <c r="AA801" s="38"/>
      <c r="AB801" s="38"/>
      <c r="AC801" s="38"/>
      <c r="AD801" s="38"/>
      <c r="AE801" s="38"/>
      <c r="AR801" s="197" t="s">
        <v>642</v>
      </c>
      <c r="AT801" s="197" t="s">
        <v>533</v>
      </c>
      <c r="AU801" s="197" t="s">
        <v>85</v>
      </c>
      <c r="AY801" s="21" t="s">
        <v>525</v>
      </c>
      <c r="BE801" s="198">
        <f>IF(N801="základní",J801,0)</f>
        <v>0</v>
      </c>
      <c r="BF801" s="198">
        <f>IF(N801="snížená",J801,0)</f>
        <v>0</v>
      </c>
      <c r="BG801" s="198">
        <f>IF(N801="zákl. přenesená",J801,0)</f>
        <v>0</v>
      </c>
      <c r="BH801" s="198">
        <f>IF(N801="sníž. přenesená",J801,0)</f>
        <v>0</v>
      </c>
      <c r="BI801" s="198">
        <f>IF(N801="nulová",J801,0)</f>
        <v>0</v>
      </c>
      <c r="BJ801" s="21" t="s">
        <v>79</v>
      </c>
      <c r="BK801" s="198">
        <f>ROUND(I801*H801,2)</f>
        <v>0</v>
      </c>
      <c r="BL801" s="21" t="s">
        <v>642</v>
      </c>
      <c r="BM801" s="197" t="s">
        <v>8323</v>
      </c>
    </row>
    <row r="802" spans="1:65" s="2" customFormat="1" ht="29.25">
      <c r="A802" s="38"/>
      <c r="B802" s="39"/>
      <c r="C802" s="40"/>
      <c r="D802" s="206" t="s">
        <v>972</v>
      </c>
      <c r="E802" s="40"/>
      <c r="F802" s="258" t="s">
        <v>8324</v>
      </c>
      <c r="G802" s="40"/>
      <c r="H802" s="40"/>
      <c r="I802" s="201"/>
      <c r="J802" s="40"/>
      <c r="K802" s="40"/>
      <c r="L802" s="43"/>
      <c r="M802" s="202"/>
      <c r="N802" s="203"/>
      <c r="O802" s="68"/>
      <c r="P802" s="68"/>
      <c r="Q802" s="68"/>
      <c r="R802" s="68"/>
      <c r="S802" s="68"/>
      <c r="T802" s="69"/>
      <c r="U802" s="38"/>
      <c r="V802" s="38"/>
      <c r="W802" s="38"/>
      <c r="X802" s="38"/>
      <c r="Y802" s="38"/>
      <c r="Z802" s="38"/>
      <c r="AA802" s="38"/>
      <c r="AB802" s="38"/>
      <c r="AC802" s="38"/>
      <c r="AD802" s="38"/>
      <c r="AE802" s="38"/>
      <c r="AT802" s="21" t="s">
        <v>972</v>
      </c>
      <c r="AU802" s="21" t="s">
        <v>85</v>
      </c>
    </row>
    <row r="803" spans="1:65" s="15" customFormat="1" ht="11.25">
      <c r="B803" s="227"/>
      <c r="C803" s="228"/>
      <c r="D803" s="206" t="s">
        <v>546</v>
      </c>
      <c r="E803" s="229" t="s">
        <v>19</v>
      </c>
      <c r="F803" s="230" t="s">
        <v>8046</v>
      </c>
      <c r="G803" s="228"/>
      <c r="H803" s="229" t="s">
        <v>19</v>
      </c>
      <c r="I803" s="231"/>
      <c r="J803" s="228"/>
      <c r="K803" s="228"/>
      <c r="L803" s="232"/>
      <c r="M803" s="233"/>
      <c r="N803" s="234"/>
      <c r="O803" s="234"/>
      <c r="P803" s="234"/>
      <c r="Q803" s="234"/>
      <c r="R803" s="234"/>
      <c r="S803" s="234"/>
      <c r="T803" s="235"/>
      <c r="AT803" s="236" t="s">
        <v>546</v>
      </c>
      <c r="AU803" s="236" t="s">
        <v>85</v>
      </c>
      <c r="AV803" s="15" t="s">
        <v>79</v>
      </c>
      <c r="AW803" s="15" t="s">
        <v>33</v>
      </c>
      <c r="AX803" s="15" t="s">
        <v>72</v>
      </c>
      <c r="AY803" s="236" t="s">
        <v>525</v>
      </c>
    </row>
    <row r="804" spans="1:65" s="13" customFormat="1" ht="11.25">
      <c r="B804" s="204"/>
      <c r="C804" s="205"/>
      <c r="D804" s="206" t="s">
        <v>546</v>
      </c>
      <c r="E804" s="207" t="s">
        <v>19</v>
      </c>
      <c r="F804" s="208" t="s">
        <v>8325</v>
      </c>
      <c r="G804" s="205"/>
      <c r="H804" s="209">
        <v>6.4</v>
      </c>
      <c r="I804" s="210"/>
      <c r="J804" s="205"/>
      <c r="K804" s="205"/>
      <c r="L804" s="211"/>
      <c r="M804" s="212"/>
      <c r="N804" s="213"/>
      <c r="O804" s="213"/>
      <c r="P804" s="213"/>
      <c r="Q804" s="213"/>
      <c r="R804" s="213"/>
      <c r="S804" s="213"/>
      <c r="T804" s="214"/>
      <c r="AT804" s="215" t="s">
        <v>546</v>
      </c>
      <c r="AU804" s="215" t="s">
        <v>85</v>
      </c>
      <c r="AV804" s="13" t="s">
        <v>85</v>
      </c>
      <c r="AW804" s="13" t="s">
        <v>33</v>
      </c>
      <c r="AX804" s="13" t="s">
        <v>72</v>
      </c>
      <c r="AY804" s="215" t="s">
        <v>525</v>
      </c>
    </row>
    <row r="805" spans="1:65" s="13" customFormat="1" ht="11.25">
      <c r="B805" s="204"/>
      <c r="C805" s="205"/>
      <c r="D805" s="206" t="s">
        <v>546</v>
      </c>
      <c r="E805" s="207" t="s">
        <v>19</v>
      </c>
      <c r="F805" s="208" t="s">
        <v>8326</v>
      </c>
      <c r="G805" s="205"/>
      <c r="H805" s="209">
        <v>4.8</v>
      </c>
      <c r="I805" s="210"/>
      <c r="J805" s="205"/>
      <c r="K805" s="205"/>
      <c r="L805" s="211"/>
      <c r="M805" s="212"/>
      <c r="N805" s="213"/>
      <c r="O805" s="213"/>
      <c r="P805" s="213"/>
      <c r="Q805" s="213"/>
      <c r="R805" s="213"/>
      <c r="S805" s="213"/>
      <c r="T805" s="214"/>
      <c r="AT805" s="215" t="s">
        <v>546</v>
      </c>
      <c r="AU805" s="215" t="s">
        <v>85</v>
      </c>
      <c r="AV805" s="13" t="s">
        <v>85</v>
      </c>
      <c r="AW805" s="13" t="s">
        <v>33</v>
      </c>
      <c r="AX805" s="13" t="s">
        <v>72</v>
      </c>
      <c r="AY805" s="215" t="s">
        <v>525</v>
      </c>
    </row>
    <row r="806" spans="1:65" s="13" customFormat="1" ht="11.25">
      <c r="B806" s="204"/>
      <c r="C806" s="205"/>
      <c r="D806" s="206" t="s">
        <v>546</v>
      </c>
      <c r="E806" s="207" t="s">
        <v>19</v>
      </c>
      <c r="F806" s="208" t="s">
        <v>8327</v>
      </c>
      <c r="G806" s="205"/>
      <c r="H806" s="209">
        <v>8</v>
      </c>
      <c r="I806" s="210"/>
      <c r="J806" s="205"/>
      <c r="K806" s="205"/>
      <c r="L806" s="211"/>
      <c r="M806" s="212"/>
      <c r="N806" s="213"/>
      <c r="O806" s="213"/>
      <c r="P806" s="213"/>
      <c r="Q806" s="213"/>
      <c r="R806" s="213"/>
      <c r="S806" s="213"/>
      <c r="T806" s="214"/>
      <c r="AT806" s="215" t="s">
        <v>546</v>
      </c>
      <c r="AU806" s="215" t="s">
        <v>85</v>
      </c>
      <c r="AV806" s="13" t="s">
        <v>85</v>
      </c>
      <c r="AW806" s="13" t="s">
        <v>33</v>
      </c>
      <c r="AX806" s="13" t="s">
        <v>72</v>
      </c>
      <c r="AY806" s="215" t="s">
        <v>525</v>
      </c>
    </row>
    <row r="807" spans="1:65" s="14" customFormat="1" ht="11.25">
      <c r="B807" s="216"/>
      <c r="C807" s="217"/>
      <c r="D807" s="206" t="s">
        <v>546</v>
      </c>
      <c r="E807" s="218" t="s">
        <v>19</v>
      </c>
      <c r="F807" s="219" t="s">
        <v>552</v>
      </c>
      <c r="G807" s="217"/>
      <c r="H807" s="220">
        <v>19.2</v>
      </c>
      <c r="I807" s="221"/>
      <c r="J807" s="217"/>
      <c r="K807" s="217"/>
      <c r="L807" s="222"/>
      <c r="M807" s="223"/>
      <c r="N807" s="224"/>
      <c r="O807" s="224"/>
      <c r="P807" s="224"/>
      <c r="Q807" s="224"/>
      <c r="R807" s="224"/>
      <c r="S807" s="224"/>
      <c r="T807" s="225"/>
      <c r="AT807" s="226" t="s">
        <v>546</v>
      </c>
      <c r="AU807" s="226" t="s">
        <v>85</v>
      </c>
      <c r="AV807" s="14" t="s">
        <v>537</v>
      </c>
      <c r="AW807" s="14" t="s">
        <v>33</v>
      </c>
      <c r="AX807" s="14" t="s">
        <v>79</v>
      </c>
      <c r="AY807" s="226" t="s">
        <v>525</v>
      </c>
    </row>
    <row r="808" spans="1:65" s="2" customFormat="1" ht="24.2" customHeight="1">
      <c r="A808" s="38"/>
      <c r="B808" s="39"/>
      <c r="C808" s="186" t="s">
        <v>2296</v>
      </c>
      <c r="D808" s="186" t="s">
        <v>533</v>
      </c>
      <c r="E808" s="187" t="s">
        <v>8328</v>
      </c>
      <c r="F808" s="188" t="s">
        <v>8329</v>
      </c>
      <c r="G808" s="189" t="s">
        <v>158</v>
      </c>
      <c r="H808" s="190">
        <v>19.542999999999999</v>
      </c>
      <c r="I808" s="191"/>
      <c r="J808" s="192">
        <f>ROUND(I808*H808,2)</f>
        <v>0</v>
      </c>
      <c r="K808" s="188" t="s">
        <v>536</v>
      </c>
      <c r="L808" s="43"/>
      <c r="M808" s="193" t="s">
        <v>19</v>
      </c>
      <c r="N808" s="194" t="s">
        <v>43</v>
      </c>
      <c r="O808" s="68"/>
      <c r="P808" s="195">
        <f>O808*H808</f>
        <v>0</v>
      </c>
      <c r="Q808" s="195">
        <v>0</v>
      </c>
      <c r="R808" s="195">
        <f>Q808*H808</f>
        <v>0</v>
      </c>
      <c r="S808" s="195">
        <v>3.9E-2</v>
      </c>
      <c r="T808" s="196">
        <f>S808*H808</f>
        <v>0.76217699999999999</v>
      </c>
      <c r="U808" s="38"/>
      <c r="V808" s="38"/>
      <c r="W808" s="38"/>
      <c r="X808" s="38"/>
      <c r="Y808" s="38"/>
      <c r="Z808" s="38"/>
      <c r="AA808" s="38"/>
      <c r="AB808" s="38"/>
      <c r="AC808" s="38"/>
      <c r="AD808" s="38"/>
      <c r="AE808" s="38"/>
      <c r="AR808" s="197" t="s">
        <v>537</v>
      </c>
      <c r="AT808" s="197" t="s">
        <v>533</v>
      </c>
      <c r="AU808" s="197" t="s">
        <v>85</v>
      </c>
      <c r="AY808" s="21" t="s">
        <v>525</v>
      </c>
      <c r="BE808" s="198">
        <f>IF(N808="základní",J808,0)</f>
        <v>0</v>
      </c>
      <c r="BF808" s="198">
        <f>IF(N808="snížená",J808,0)</f>
        <v>0</v>
      </c>
      <c r="BG808" s="198">
        <f>IF(N808="zákl. přenesená",J808,0)</f>
        <v>0</v>
      </c>
      <c r="BH808" s="198">
        <f>IF(N808="sníž. přenesená",J808,0)</f>
        <v>0</v>
      </c>
      <c r="BI808" s="198">
        <f>IF(N808="nulová",J808,0)</f>
        <v>0</v>
      </c>
      <c r="BJ808" s="21" t="s">
        <v>79</v>
      </c>
      <c r="BK808" s="198">
        <f>ROUND(I808*H808,2)</f>
        <v>0</v>
      </c>
      <c r="BL808" s="21" t="s">
        <v>537</v>
      </c>
      <c r="BM808" s="197" t="s">
        <v>8330</v>
      </c>
    </row>
    <row r="809" spans="1:65" s="2" customFormat="1" ht="11.25">
      <c r="A809" s="38"/>
      <c r="B809" s="39"/>
      <c r="C809" s="40"/>
      <c r="D809" s="199" t="s">
        <v>542</v>
      </c>
      <c r="E809" s="40"/>
      <c r="F809" s="200" t="s">
        <v>8331</v>
      </c>
      <c r="G809" s="40"/>
      <c r="H809" s="40"/>
      <c r="I809" s="201"/>
      <c r="J809" s="40"/>
      <c r="K809" s="40"/>
      <c r="L809" s="43"/>
      <c r="M809" s="202"/>
      <c r="N809" s="203"/>
      <c r="O809" s="68"/>
      <c r="P809" s="68"/>
      <c r="Q809" s="68"/>
      <c r="R809" s="68"/>
      <c r="S809" s="68"/>
      <c r="T809" s="69"/>
      <c r="U809" s="38"/>
      <c r="V809" s="38"/>
      <c r="W809" s="38"/>
      <c r="X809" s="38"/>
      <c r="Y809" s="38"/>
      <c r="Z809" s="38"/>
      <c r="AA809" s="38"/>
      <c r="AB809" s="38"/>
      <c r="AC809" s="38"/>
      <c r="AD809" s="38"/>
      <c r="AE809" s="38"/>
      <c r="AT809" s="21" t="s">
        <v>542</v>
      </c>
      <c r="AU809" s="21" t="s">
        <v>85</v>
      </c>
    </row>
    <row r="810" spans="1:65" s="15" customFormat="1" ht="11.25">
      <c r="B810" s="227"/>
      <c r="C810" s="228"/>
      <c r="D810" s="206" t="s">
        <v>546</v>
      </c>
      <c r="E810" s="229" t="s">
        <v>19</v>
      </c>
      <c r="F810" s="230" t="s">
        <v>8332</v>
      </c>
      <c r="G810" s="228"/>
      <c r="H810" s="229" t="s">
        <v>19</v>
      </c>
      <c r="I810" s="231"/>
      <c r="J810" s="228"/>
      <c r="K810" s="228"/>
      <c r="L810" s="232"/>
      <c r="M810" s="233"/>
      <c r="N810" s="234"/>
      <c r="O810" s="234"/>
      <c r="P810" s="234"/>
      <c r="Q810" s="234"/>
      <c r="R810" s="234"/>
      <c r="S810" s="234"/>
      <c r="T810" s="235"/>
      <c r="AT810" s="236" t="s">
        <v>546</v>
      </c>
      <c r="AU810" s="236" t="s">
        <v>85</v>
      </c>
      <c r="AV810" s="15" t="s">
        <v>79</v>
      </c>
      <c r="AW810" s="15" t="s">
        <v>33</v>
      </c>
      <c r="AX810" s="15" t="s">
        <v>72</v>
      </c>
      <c r="AY810" s="236" t="s">
        <v>525</v>
      </c>
    </row>
    <row r="811" spans="1:65" s="13" customFormat="1" ht="11.25">
      <c r="B811" s="204"/>
      <c r="C811" s="205"/>
      <c r="D811" s="206" t="s">
        <v>546</v>
      </c>
      <c r="E811" s="207" t="s">
        <v>19</v>
      </c>
      <c r="F811" s="208" t="s">
        <v>8333</v>
      </c>
      <c r="G811" s="205"/>
      <c r="H811" s="209">
        <v>19.542999999999999</v>
      </c>
      <c r="I811" s="210"/>
      <c r="J811" s="205"/>
      <c r="K811" s="205"/>
      <c r="L811" s="211"/>
      <c r="M811" s="212"/>
      <c r="N811" s="213"/>
      <c r="O811" s="213"/>
      <c r="P811" s="213"/>
      <c r="Q811" s="213"/>
      <c r="R811" s="213"/>
      <c r="S811" s="213"/>
      <c r="T811" s="214"/>
      <c r="AT811" s="215" t="s">
        <v>546</v>
      </c>
      <c r="AU811" s="215" t="s">
        <v>85</v>
      </c>
      <c r="AV811" s="13" t="s">
        <v>85</v>
      </c>
      <c r="AW811" s="13" t="s">
        <v>33</v>
      </c>
      <c r="AX811" s="13" t="s">
        <v>79</v>
      </c>
      <c r="AY811" s="215" t="s">
        <v>525</v>
      </c>
    </row>
    <row r="812" spans="1:65" s="12" customFormat="1" ht="22.9" customHeight="1">
      <c r="B812" s="170"/>
      <c r="C812" s="171"/>
      <c r="D812" s="172" t="s">
        <v>71</v>
      </c>
      <c r="E812" s="184" t="s">
        <v>2947</v>
      </c>
      <c r="F812" s="184" t="s">
        <v>2948</v>
      </c>
      <c r="G812" s="171"/>
      <c r="H812" s="171"/>
      <c r="I812" s="174"/>
      <c r="J812" s="185">
        <f>BK812</f>
        <v>0</v>
      </c>
      <c r="K812" s="171"/>
      <c r="L812" s="176"/>
      <c r="M812" s="177"/>
      <c r="N812" s="178"/>
      <c r="O812" s="178"/>
      <c r="P812" s="179">
        <f>SUM(P813:P842)</f>
        <v>0</v>
      </c>
      <c r="Q812" s="178"/>
      <c r="R812" s="179">
        <f>SUM(R813:R842)</f>
        <v>0</v>
      </c>
      <c r="S812" s="178"/>
      <c r="T812" s="180">
        <f>SUM(T813:T842)</f>
        <v>0</v>
      </c>
      <c r="AR812" s="181" t="s">
        <v>79</v>
      </c>
      <c r="AT812" s="182" t="s">
        <v>71</v>
      </c>
      <c r="AU812" s="182" t="s">
        <v>79</v>
      </c>
      <c r="AY812" s="181" t="s">
        <v>525</v>
      </c>
      <c r="BK812" s="183">
        <f>SUM(BK813:BK842)</f>
        <v>0</v>
      </c>
    </row>
    <row r="813" spans="1:65" s="2" customFormat="1" ht="37.9" customHeight="1">
      <c r="A813" s="38"/>
      <c r="B813" s="39"/>
      <c r="C813" s="186" t="s">
        <v>2316</v>
      </c>
      <c r="D813" s="186" t="s">
        <v>533</v>
      </c>
      <c r="E813" s="187" t="s">
        <v>8334</v>
      </c>
      <c r="F813" s="188" t="s">
        <v>8335</v>
      </c>
      <c r="G813" s="189" t="s">
        <v>318</v>
      </c>
      <c r="H813" s="190">
        <v>125.30800000000001</v>
      </c>
      <c r="I813" s="191"/>
      <c r="J813" s="192">
        <f>ROUND(I813*H813,2)</f>
        <v>0</v>
      </c>
      <c r="K813" s="188" t="s">
        <v>536</v>
      </c>
      <c r="L813" s="43"/>
      <c r="M813" s="193" t="s">
        <v>19</v>
      </c>
      <c r="N813" s="194" t="s">
        <v>43</v>
      </c>
      <c r="O813" s="68"/>
      <c r="P813" s="195">
        <f>O813*H813</f>
        <v>0</v>
      </c>
      <c r="Q813" s="195">
        <v>0</v>
      </c>
      <c r="R813" s="195">
        <f>Q813*H813</f>
        <v>0</v>
      </c>
      <c r="S813" s="195">
        <v>0</v>
      </c>
      <c r="T813" s="196">
        <f>S813*H813</f>
        <v>0</v>
      </c>
      <c r="U813" s="38"/>
      <c r="V813" s="38"/>
      <c r="W813" s="38"/>
      <c r="X813" s="38"/>
      <c r="Y813" s="38"/>
      <c r="Z813" s="38"/>
      <c r="AA813" s="38"/>
      <c r="AB813" s="38"/>
      <c r="AC813" s="38"/>
      <c r="AD813" s="38"/>
      <c r="AE813" s="38"/>
      <c r="AR813" s="197" t="s">
        <v>537</v>
      </c>
      <c r="AT813" s="197" t="s">
        <v>533</v>
      </c>
      <c r="AU813" s="197" t="s">
        <v>85</v>
      </c>
      <c r="AY813" s="21" t="s">
        <v>525</v>
      </c>
      <c r="BE813" s="198">
        <f>IF(N813="základní",J813,0)</f>
        <v>0</v>
      </c>
      <c r="BF813" s="198">
        <f>IF(N813="snížená",J813,0)</f>
        <v>0</v>
      </c>
      <c r="BG813" s="198">
        <f>IF(N813="zákl. přenesená",J813,0)</f>
        <v>0</v>
      </c>
      <c r="BH813" s="198">
        <f>IF(N813="sníž. přenesená",J813,0)</f>
        <v>0</v>
      </c>
      <c r="BI813" s="198">
        <f>IF(N813="nulová",J813,0)</f>
        <v>0</v>
      </c>
      <c r="BJ813" s="21" t="s">
        <v>79</v>
      </c>
      <c r="BK813" s="198">
        <f>ROUND(I813*H813,2)</f>
        <v>0</v>
      </c>
      <c r="BL813" s="21" t="s">
        <v>537</v>
      </c>
      <c r="BM813" s="197" t="s">
        <v>8336</v>
      </c>
    </row>
    <row r="814" spans="1:65" s="2" customFormat="1" ht="11.25">
      <c r="A814" s="38"/>
      <c r="B814" s="39"/>
      <c r="C814" s="40"/>
      <c r="D814" s="199" t="s">
        <v>542</v>
      </c>
      <c r="E814" s="40"/>
      <c r="F814" s="200" t="s">
        <v>8337</v>
      </c>
      <c r="G814" s="40"/>
      <c r="H814" s="40"/>
      <c r="I814" s="201"/>
      <c r="J814" s="40"/>
      <c r="K814" s="40"/>
      <c r="L814" s="43"/>
      <c r="M814" s="202"/>
      <c r="N814" s="203"/>
      <c r="O814" s="68"/>
      <c r="P814" s="68"/>
      <c r="Q814" s="68"/>
      <c r="R814" s="68"/>
      <c r="S814" s="68"/>
      <c r="T814" s="69"/>
      <c r="U814" s="38"/>
      <c r="V814" s="38"/>
      <c r="W814" s="38"/>
      <c r="X814" s="38"/>
      <c r="Y814" s="38"/>
      <c r="Z814" s="38"/>
      <c r="AA814" s="38"/>
      <c r="AB814" s="38"/>
      <c r="AC814" s="38"/>
      <c r="AD814" s="38"/>
      <c r="AE814" s="38"/>
      <c r="AT814" s="21" t="s">
        <v>542</v>
      </c>
      <c r="AU814" s="21" t="s">
        <v>85</v>
      </c>
    </row>
    <row r="815" spans="1:65" s="13" customFormat="1" ht="11.25">
      <c r="B815" s="204"/>
      <c r="C815" s="205"/>
      <c r="D815" s="206" t="s">
        <v>546</v>
      </c>
      <c r="E815" s="207" t="s">
        <v>19</v>
      </c>
      <c r="F815" s="208" t="s">
        <v>7543</v>
      </c>
      <c r="G815" s="205"/>
      <c r="H815" s="209">
        <v>125.30800000000001</v>
      </c>
      <c r="I815" s="210"/>
      <c r="J815" s="205"/>
      <c r="K815" s="205"/>
      <c r="L815" s="211"/>
      <c r="M815" s="212"/>
      <c r="N815" s="213"/>
      <c r="O815" s="213"/>
      <c r="P815" s="213"/>
      <c r="Q815" s="213"/>
      <c r="R815" s="213"/>
      <c r="S815" s="213"/>
      <c r="T815" s="214"/>
      <c r="AT815" s="215" t="s">
        <v>546</v>
      </c>
      <c r="AU815" s="215" t="s">
        <v>85</v>
      </c>
      <c r="AV815" s="13" t="s">
        <v>85</v>
      </c>
      <c r="AW815" s="13" t="s">
        <v>33</v>
      </c>
      <c r="AX815" s="13" t="s">
        <v>79</v>
      </c>
      <c r="AY815" s="215" t="s">
        <v>525</v>
      </c>
    </row>
    <row r="816" spans="1:65" s="2" customFormat="1" ht="33" customHeight="1">
      <c r="A816" s="38"/>
      <c r="B816" s="39"/>
      <c r="C816" s="186" t="s">
        <v>2321</v>
      </c>
      <c r="D816" s="186" t="s">
        <v>533</v>
      </c>
      <c r="E816" s="187" t="s">
        <v>2955</v>
      </c>
      <c r="F816" s="188" t="s">
        <v>2956</v>
      </c>
      <c r="G816" s="189" t="s">
        <v>318</v>
      </c>
      <c r="H816" s="190">
        <v>125.30800000000001</v>
      </c>
      <c r="I816" s="191"/>
      <c r="J816" s="192">
        <f>ROUND(I816*H816,2)</f>
        <v>0</v>
      </c>
      <c r="K816" s="188" t="s">
        <v>536</v>
      </c>
      <c r="L816" s="43"/>
      <c r="M816" s="193" t="s">
        <v>19</v>
      </c>
      <c r="N816" s="194" t="s">
        <v>43</v>
      </c>
      <c r="O816" s="68"/>
      <c r="P816" s="195">
        <f>O816*H816</f>
        <v>0</v>
      </c>
      <c r="Q816" s="195">
        <v>0</v>
      </c>
      <c r="R816" s="195">
        <f>Q816*H816</f>
        <v>0</v>
      </c>
      <c r="S816" s="195">
        <v>0</v>
      </c>
      <c r="T816" s="196">
        <f>S816*H816</f>
        <v>0</v>
      </c>
      <c r="U816" s="38"/>
      <c r="V816" s="38"/>
      <c r="W816" s="38"/>
      <c r="X816" s="38"/>
      <c r="Y816" s="38"/>
      <c r="Z816" s="38"/>
      <c r="AA816" s="38"/>
      <c r="AB816" s="38"/>
      <c r="AC816" s="38"/>
      <c r="AD816" s="38"/>
      <c r="AE816" s="38"/>
      <c r="AR816" s="197" t="s">
        <v>537</v>
      </c>
      <c r="AT816" s="197" t="s">
        <v>533</v>
      </c>
      <c r="AU816" s="197" t="s">
        <v>85</v>
      </c>
      <c r="AY816" s="21" t="s">
        <v>525</v>
      </c>
      <c r="BE816" s="198">
        <f>IF(N816="základní",J816,0)</f>
        <v>0</v>
      </c>
      <c r="BF816" s="198">
        <f>IF(N816="snížená",J816,0)</f>
        <v>0</v>
      </c>
      <c r="BG816" s="198">
        <f>IF(N816="zákl. přenesená",J816,0)</f>
        <v>0</v>
      </c>
      <c r="BH816" s="198">
        <f>IF(N816="sníž. přenesená",J816,0)</f>
        <v>0</v>
      </c>
      <c r="BI816" s="198">
        <f>IF(N816="nulová",J816,0)</f>
        <v>0</v>
      </c>
      <c r="BJ816" s="21" t="s">
        <v>79</v>
      </c>
      <c r="BK816" s="198">
        <f>ROUND(I816*H816,2)</f>
        <v>0</v>
      </c>
      <c r="BL816" s="21" t="s">
        <v>537</v>
      </c>
      <c r="BM816" s="197" t="s">
        <v>8338</v>
      </c>
    </row>
    <row r="817" spans="1:65" s="2" customFormat="1" ht="11.25">
      <c r="A817" s="38"/>
      <c r="B817" s="39"/>
      <c r="C817" s="40"/>
      <c r="D817" s="199" t="s">
        <v>542</v>
      </c>
      <c r="E817" s="40"/>
      <c r="F817" s="200" t="s">
        <v>8339</v>
      </c>
      <c r="G817" s="40"/>
      <c r="H817" s="40"/>
      <c r="I817" s="201"/>
      <c r="J817" s="40"/>
      <c r="K817" s="40"/>
      <c r="L817" s="43"/>
      <c r="M817" s="202"/>
      <c r="N817" s="203"/>
      <c r="O817" s="68"/>
      <c r="P817" s="68"/>
      <c r="Q817" s="68"/>
      <c r="R817" s="68"/>
      <c r="S817" s="68"/>
      <c r="T817" s="69"/>
      <c r="U817" s="38"/>
      <c r="V817" s="38"/>
      <c r="W817" s="38"/>
      <c r="X817" s="38"/>
      <c r="Y817" s="38"/>
      <c r="Z817" s="38"/>
      <c r="AA817" s="38"/>
      <c r="AB817" s="38"/>
      <c r="AC817" s="38"/>
      <c r="AD817" s="38"/>
      <c r="AE817" s="38"/>
      <c r="AT817" s="21" t="s">
        <v>542</v>
      </c>
      <c r="AU817" s="21" t="s">
        <v>85</v>
      </c>
    </row>
    <row r="818" spans="1:65" s="13" customFormat="1" ht="11.25">
      <c r="B818" s="204"/>
      <c r="C818" s="205"/>
      <c r="D818" s="206" t="s">
        <v>546</v>
      </c>
      <c r="E818" s="207" t="s">
        <v>19</v>
      </c>
      <c r="F818" s="208" t="s">
        <v>8340</v>
      </c>
      <c r="G818" s="205"/>
      <c r="H818" s="209">
        <v>115.1</v>
      </c>
      <c r="I818" s="210"/>
      <c r="J818" s="205"/>
      <c r="K818" s="205"/>
      <c r="L818" s="211"/>
      <c r="M818" s="212"/>
      <c r="N818" s="213"/>
      <c r="O818" s="213"/>
      <c r="P818" s="213"/>
      <c r="Q818" s="213"/>
      <c r="R818" s="213"/>
      <c r="S818" s="213"/>
      <c r="T818" s="214"/>
      <c r="AT818" s="215" t="s">
        <v>546</v>
      </c>
      <c r="AU818" s="215" t="s">
        <v>85</v>
      </c>
      <c r="AV818" s="13" t="s">
        <v>85</v>
      </c>
      <c r="AW818" s="13" t="s">
        <v>33</v>
      </c>
      <c r="AX818" s="13" t="s">
        <v>72</v>
      </c>
      <c r="AY818" s="215" t="s">
        <v>525</v>
      </c>
    </row>
    <row r="819" spans="1:65" s="15" customFormat="1" ht="11.25">
      <c r="B819" s="227"/>
      <c r="C819" s="228"/>
      <c r="D819" s="206" t="s">
        <v>546</v>
      </c>
      <c r="E819" s="229" t="s">
        <v>19</v>
      </c>
      <c r="F819" s="230" t="s">
        <v>8341</v>
      </c>
      <c r="G819" s="228"/>
      <c r="H819" s="229" t="s">
        <v>19</v>
      </c>
      <c r="I819" s="231"/>
      <c r="J819" s="228"/>
      <c r="K819" s="228"/>
      <c r="L819" s="232"/>
      <c r="M819" s="233"/>
      <c r="N819" s="234"/>
      <c r="O819" s="234"/>
      <c r="P819" s="234"/>
      <c r="Q819" s="234"/>
      <c r="R819" s="234"/>
      <c r="S819" s="234"/>
      <c r="T819" s="235"/>
      <c r="AT819" s="236" t="s">
        <v>546</v>
      </c>
      <c r="AU819" s="236" t="s">
        <v>85</v>
      </c>
      <c r="AV819" s="15" t="s">
        <v>79</v>
      </c>
      <c r="AW819" s="15" t="s">
        <v>33</v>
      </c>
      <c r="AX819" s="15" t="s">
        <v>72</v>
      </c>
      <c r="AY819" s="236" t="s">
        <v>525</v>
      </c>
    </row>
    <row r="820" spans="1:65" s="13" customFormat="1" ht="11.25">
      <c r="B820" s="204"/>
      <c r="C820" s="205"/>
      <c r="D820" s="206" t="s">
        <v>546</v>
      </c>
      <c r="E820" s="207" t="s">
        <v>19</v>
      </c>
      <c r="F820" s="208" t="s">
        <v>8342</v>
      </c>
      <c r="G820" s="205"/>
      <c r="H820" s="209">
        <v>10.208</v>
      </c>
      <c r="I820" s="210"/>
      <c r="J820" s="205"/>
      <c r="K820" s="205"/>
      <c r="L820" s="211"/>
      <c r="M820" s="212"/>
      <c r="N820" s="213"/>
      <c r="O820" s="213"/>
      <c r="P820" s="213"/>
      <c r="Q820" s="213"/>
      <c r="R820" s="213"/>
      <c r="S820" s="213"/>
      <c r="T820" s="214"/>
      <c r="AT820" s="215" t="s">
        <v>546</v>
      </c>
      <c r="AU820" s="215" t="s">
        <v>85</v>
      </c>
      <c r="AV820" s="13" t="s">
        <v>85</v>
      </c>
      <c r="AW820" s="13" t="s">
        <v>33</v>
      </c>
      <c r="AX820" s="13" t="s">
        <v>72</v>
      </c>
      <c r="AY820" s="215" t="s">
        <v>525</v>
      </c>
    </row>
    <row r="821" spans="1:65" s="14" customFormat="1" ht="11.25">
      <c r="B821" s="216"/>
      <c r="C821" s="217"/>
      <c r="D821" s="206" t="s">
        <v>546</v>
      </c>
      <c r="E821" s="218" t="s">
        <v>7543</v>
      </c>
      <c r="F821" s="219" t="s">
        <v>552</v>
      </c>
      <c r="G821" s="217"/>
      <c r="H821" s="220">
        <v>125.30800000000001</v>
      </c>
      <c r="I821" s="221"/>
      <c r="J821" s="217"/>
      <c r="K821" s="217"/>
      <c r="L821" s="222"/>
      <c r="M821" s="223"/>
      <c r="N821" s="224"/>
      <c r="O821" s="224"/>
      <c r="P821" s="224"/>
      <c r="Q821" s="224"/>
      <c r="R821" s="224"/>
      <c r="S821" s="224"/>
      <c r="T821" s="225"/>
      <c r="AT821" s="226" t="s">
        <v>546</v>
      </c>
      <c r="AU821" s="226" t="s">
        <v>85</v>
      </c>
      <c r="AV821" s="14" t="s">
        <v>537</v>
      </c>
      <c r="AW821" s="14" t="s">
        <v>33</v>
      </c>
      <c r="AX821" s="14" t="s">
        <v>79</v>
      </c>
      <c r="AY821" s="226" t="s">
        <v>525</v>
      </c>
    </row>
    <row r="822" spans="1:65" s="2" customFormat="1" ht="44.25" customHeight="1">
      <c r="A822" s="38"/>
      <c r="B822" s="39"/>
      <c r="C822" s="186" t="s">
        <v>2327</v>
      </c>
      <c r="D822" s="186" t="s">
        <v>533</v>
      </c>
      <c r="E822" s="187" t="s">
        <v>2960</v>
      </c>
      <c r="F822" s="188" t="s">
        <v>2961</v>
      </c>
      <c r="G822" s="189" t="s">
        <v>318</v>
      </c>
      <c r="H822" s="190">
        <v>2380.8519999999999</v>
      </c>
      <c r="I822" s="191"/>
      <c r="J822" s="192">
        <f>ROUND(I822*H822,2)</f>
        <v>0</v>
      </c>
      <c r="K822" s="188" t="s">
        <v>536</v>
      </c>
      <c r="L822" s="43"/>
      <c r="M822" s="193" t="s">
        <v>19</v>
      </c>
      <c r="N822" s="194" t="s">
        <v>43</v>
      </c>
      <c r="O822" s="68"/>
      <c r="P822" s="195">
        <f>O822*H822</f>
        <v>0</v>
      </c>
      <c r="Q822" s="195">
        <v>0</v>
      </c>
      <c r="R822" s="195">
        <f>Q822*H822</f>
        <v>0</v>
      </c>
      <c r="S822" s="195">
        <v>0</v>
      </c>
      <c r="T822" s="196">
        <f>S822*H822</f>
        <v>0</v>
      </c>
      <c r="U822" s="38"/>
      <c r="V822" s="38"/>
      <c r="W822" s="38"/>
      <c r="X822" s="38"/>
      <c r="Y822" s="38"/>
      <c r="Z822" s="38"/>
      <c r="AA822" s="38"/>
      <c r="AB822" s="38"/>
      <c r="AC822" s="38"/>
      <c r="AD822" s="38"/>
      <c r="AE822" s="38"/>
      <c r="AR822" s="197" t="s">
        <v>537</v>
      </c>
      <c r="AT822" s="197" t="s">
        <v>533</v>
      </c>
      <c r="AU822" s="197" t="s">
        <v>85</v>
      </c>
      <c r="AY822" s="21" t="s">
        <v>525</v>
      </c>
      <c r="BE822" s="198">
        <f>IF(N822="základní",J822,0)</f>
        <v>0</v>
      </c>
      <c r="BF822" s="198">
        <f>IF(N822="snížená",J822,0)</f>
        <v>0</v>
      </c>
      <c r="BG822" s="198">
        <f>IF(N822="zákl. přenesená",J822,0)</f>
        <v>0</v>
      </c>
      <c r="BH822" s="198">
        <f>IF(N822="sníž. přenesená",J822,0)</f>
        <v>0</v>
      </c>
      <c r="BI822" s="198">
        <f>IF(N822="nulová",J822,0)</f>
        <v>0</v>
      </c>
      <c r="BJ822" s="21" t="s">
        <v>79</v>
      </c>
      <c r="BK822" s="198">
        <f>ROUND(I822*H822,2)</f>
        <v>0</v>
      </c>
      <c r="BL822" s="21" t="s">
        <v>537</v>
      </c>
      <c r="BM822" s="197" t="s">
        <v>8343</v>
      </c>
    </row>
    <row r="823" spans="1:65" s="2" customFormat="1" ht="11.25">
      <c r="A823" s="38"/>
      <c r="B823" s="39"/>
      <c r="C823" s="40"/>
      <c r="D823" s="199" t="s">
        <v>542</v>
      </c>
      <c r="E823" s="40"/>
      <c r="F823" s="200" t="s">
        <v>8344</v>
      </c>
      <c r="G823" s="40"/>
      <c r="H823" s="40"/>
      <c r="I823" s="201"/>
      <c r="J823" s="40"/>
      <c r="K823" s="40"/>
      <c r="L823" s="43"/>
      <c r="M823" s="202"/>
      <c r="N823" s="203"/>
      <c r="O823" s="68"/>
      <c r="P823" s="68"/>
      <c r="Q823" s="68"/>
      <c r="R823" s="68"/>
      <c r="S823" s="68"/>
      <c r="T823" s="69"/>
      <c r="U823" s="38"/>
      <c r="V823" s="38"/>
      <c r="W823" s="38"/>
      <c r="X823" s="38"/>
      <c r="Y823" s="38"/>
      <c r="Z823" s="38"/>
      <c r="AA823" s="38"/>
      <c r="AB823" s="38"/>
      <c r="AC823" s="38"/>
      <c r="AD823" s="38"/>
      <c r="AE823" s="38"/>
      <c r="AT823" s="21" t="s">
        <v>542</v>
      </c>
      <c r="AU823" s="21" t="s">
        <v>85</v>
      </c>
    </row>
    <row r="824" spans="1:65" s="13" customFormat="1" ht="11.25">
      <c r="B824" s="204"/>
      <c r="C824" s="205"/>
      <c r="D824" s="206" t="s">
        <v>546</v>
      </c>
      <c r="E824" s="207" t="s">
        <v>19</v>
      </c>
      <c r="F824" s="208" t="s">
        <v>7543</v>
      </c>
      <c r="G824" s="205"/>
      <c r="H824" s="209">
        <v>125.30800000000001</v>
      </c>
      <c r="I824" s="210"/>
      <c r="J824" s="205"/>
      <c r="K824" s="205"/>
      <c r="L824" s="211"/>
      <c r="M824" s="212"/>
      <c r="N824" s="213"/>
      <c r="O824" s="213"/>
      <c r="P824" s="213"/>
      <c r="Q824" s="213"/>
      <c r="R824" s="213"/>
      <c r="S824" s="213"/>
      <c r="T824" s="214"/>
      <c r="AT824" s="215" t="s">
        <v>546</v>
      </c>
      <c r="AU824" s="215" t="s">
        <v>85</v>
      </c>
      <c r="AV824" s="13" t="s">
        <v>85</v>
      </c>
      <c r="AW824" s="13" t="s">
        <v>33</v>
      </c>
      <c r="AX824" s="13" t="s">
        <v>79</v>
      </c>
      <c r="AY824" s="215" t="s">
        <v>525</v>
      </c>
    </row>
    <row r="825" spans="1:65" s="13" customFormat="1" ht="11.25">
      <c r="B825" s="204"/>
      <c r="C825" s="205"/>
      <c r="D825" s="206" t="s">
        <v>546</v>
      </c>
      <c r="E825" s="205"/>
      <c r="F825" s="208" t="s">
        <v>8345</v>
      </c>
      <c r="G825" s="205"/>
      <c r="H825" s="209">
        <v>2380.8519999999999</v>
      </c>
      <c r="I825" s="210"/>
      <c r="J825" s="205"/>
      <c r="K825" s="205"/>
      <c r="L825" s="211"/>
      <c r="M825" s="212"/>
      <c r="N825" s="213"/>
      <c r="O825" s="213"/>
      <c r="P825" s="213"/>
      <c r="Q825" s="213"/>
      <c r="R825" s="213"/>
      <c r="S825" s="213"/>
      <c r="T825" s="214"/>
      <c r="AT825" s="215" t="s">
        <v>546</v>
      </c>
      <c r="AU825" s="215" t="s">
        <v>85</v>
      </c>
      <c r="AV825" s="13" t="s">
        <v>85</v>
      </c>
      <c r="AW825" s="13" t="s">
        <v>4</v>
      </c>
      <c r="AX825" s="13" t="s">
        <v>79</v>
      </c>
      <c r="AY825" s="215" t="s">
        <v>525</v>
      </c>
    </row>
    <row r="826" spans="1:65" s="2" customFormat="1" ht="44.25" customHeight="1">
      <c r="A826" s="38"/>
      <c r="B826" s="39"/>
      <c r="C826" s="186" t="s">
        <v>2363</v>
      </c>
      <c r="D826" s="186" t="s">
        <v>533</v>
      </c>
      <c r="E826" s="187" t="s">
        <v>8346</v>
      </c>
      <c r="F826" s="188" t="s">
        <v>8347</v>
      </c>
      <c r="G826" s="189" t="s">
        <v>318</v>
      </c>
      <c r="H826" s="190">
        <v>105.40900000000001</v>
      </c>
      <c r="I826" s="191"/>
      <c r="J826" s="192">
        <f>ROUND(I826*H826,2)</f>
        <v>0</v>
      </c>
      <c r="K826" s="188" t="s">
        <v>536</v>
      </c>
      <c r="L826" s="43"/>
      <c r="M826" s="193" t="s">
        <v>19</v>
      </c>
      <c r="N826" s="194" t="s">
        <v>43</v>
      </c>
      <c r="O826" s="68"/>
      <c r="P826" s="195">
        <f>O826*H826</f>
        <v>0</v>
      </c>
      <c r="Q826" s="195">
        <v>0</v>
      </c>
      <c r="R826" s="195">
        <f>Q826*H826</f>
        <v>0</v>
      </c>
      <c r="S826" s="195">
        <v>0</v>
      </c>
      <c r="T826" s="196">
        <f>S826*H826</f>
        <v>0</v>
      </c>
      <c r="U826" s="38"/>
      <c r="V826" s="38"/>
      <c r="W826" s="38"/>
      <c r="X826" s="38"/>
      <c r="Y826" s="38"/>
      <c r="Z826" s="38"/>
      <c r="AA826" s="38"/>
      <c r="AB826" s="38"/>
      <c r="AC826" s="38"/>
      <c r="AD826" s="38"/>
      <c r="AE826" s="38"/>
      <c r="AR826" s="197" t="s">
        <v>537</v>
      </c>
      <c r="AT826" s="197" t="s">
        <v>533</v>
      </c>
      <c r="AU826" s="197" t="s">
        <v>85</v>
      </c>
      <c r="AY826" s="21" t="s">
        <v>525</v>
      </c>
      <c r="BE826" s="198">
        <f>IF(N826="základní",J826,0)</f>
        <v>0</v>
      </c>
      <c r="BF826" s="198">
        <f>IF(N826="snížená",J826,0)</f>
        <v>0</v>
      </c>
      <c r="BG826" s="198">
        <f>IF(N826="zákl. přenesená",J826,0)</f>
        <v>0</v>
      </c>
      <c r="BH826" s="198">
        <f>IF(N826="sníž. přenesená",J826,0)</f>
        <v>0</v>
      </c>
      <c r="BI826" s="198">
        <f>IF(N826="nulová",J826,0)</f>
        <v>0</v>
      </c>
      <c r="BJ826" s="21" t="s">
        <v>79</v>
      </c>
      <c r="BK826" s="198">
        <f>ROUND(I826*H826,2)</f>
        <v>0</v>
      </c>
      <c r="BL826" s="21" t="s">
        <v>537</v>
      </c>
      <c r="BM826" s="197" t="s">
        <v>8348</v>
      </c>
    </row>
    <row r="827" spans="1:65" s="2" customFormat="1" ht="11.25">
      <c r="A827" s="38"/>
      <c r="B827" s="39"/>
      <c r="C827" s="40"/>
      <c r="D827" s="199" t="s">
        <v>542</v>
      </c>
      <c r="E827" s="40"/>
      <c r="F827" s="200" t="s">
        <v>8349</v>
      </c>
      <c r="G827" s="40"/>
      <c r="H827" s="40"/>
      <c r="I827" s="201"/>
      <c r="J827" s="40"/>
      <c r="K827" s="40"/>
      <c r="L827" s="43"/>
      <c r="M827" s="202"/>
      <c r="N827" s="203"/>
      <c r="O827" s="68"/>
      <c r="P827" s="68"/>
      <c r="Q827" s="68"/>
      <c r="R827" s="68"/>
      <c r="S827" s="68"/>
      <c r="T827" s="69"/>
      <c r="U827" s="38"/>
      <c r="V827" s="38"/>
      <c r="W827" s="38"/>
      <c r="X827" s="38"/>
      <c r="Y827" s="38"/>
      <c r="Z827" s="38"/>
      <c r="AA827" s="38"/>
      <c r="AB827" s="38"/>
      <c r="AC827" s="38"/>
      <c r="AD827" s="38"/>
      <c r="AE827" s="38"/>
      <c r="AT827" s="21" t="s">
        <v>542</v>
      </c>
      <c r="AU827" s="21" t="s">
        <v>85</v>
      </c>
    </row>
    <row r="828" spans="1:65" s="13" customFormat="1" ht="11.25">
      <c r="B828" s="204"/>
      <c r="C828" s="205"/>
      <c r="D828" s="206" t="s">
        <v>546</v>
      </c>
      <c r="E828" s="207" t="s">
        <v>19</v>
      </c>
      <c r="F828" s="208" t="s">
        <v>8350</v>
      </c>
      <c r="G828" s="205"/>
      <c r="H828" s="209">
        <v>19.632999999999999</v>
      </c>
      <c r="I828" s="210"/>
      <c r="J828" s="205"/>
      <c r="K828" s="205"/>
      <c r="L828" s="211"/>
      <c r="M828" s="212"/>
      <c r="N828" s="213"/>
      <c r="O828" s="213"/>
      <c r="P828" s="213"/>
      <c r="Q828" s="213"/>
      <c r="R828" s="213"/>
      <c r="S828" s="213"/>
      <c r="T828" s="214"/>
      <c r="AT828" s="215" t="s">
        <v>546</v>
      </c>
      <c r="AU828" s="215" t="s">
        <v>85</v>
      </c>
      <c r="AV828" s="13" t="s">
        <v>85</v>
      </c>
      <c r="AW828" s="13" t="s">
        <v>33</v>
      </c>
      <c r="AX828" s="13" t="s">
        <v>72</v>
      </c>
      <c r="AY828" s="215" t="s">
        <v>525</v>
      </c>
    </row>
    <row r="829" spans="1:65" s="13" customFormat="1" ht="11.25">
      <c r="B829" s="204"/>
      <c r="C829" s="205"/>
      <c r="D829" s="206" t="s">
        <v>546</v>
      </c>
      <c r="E829" s="207" t="s">
        <v>19</v>
      </c>
      <c r="F829" s="208" t="s">
        <v>8351</v>
      </c>
      <c r="G829" s="205"/>
      <c r="H829" s="209">
        <v>85.775999999999996</v>
      </c>
      <c r="I829" s="210"/>
      <c r="J829" s="205"/>
      <c r="K829" s="205"/>
      <c r="L829" s="211"/>
      <c r="M829" s="212"/>
      <c r="N829" s="213"/>
      <c r="O829" s="213"/>
      <c r="P829" s="213"/>
      <c r="Q829" s="213"/>
      <c r="R829" s="213"/>
      <c r="S829" s="213"/>
      <c r="T829" s="214"/>
      <c r="AT829" s="215" t="s">
        <v>546</v>
      </c>
      <c r="AU829" s="215" t="s">
        <v>85</v>
      </c>
      <c r="AV829" s="13" t="s">
        <v>85</v>
      </c>
      <c r="AW829" s="13" t="s">
        <v>33</v>
      </c>
      <c r="AX829" s="13" t="s">
        <v>72</v>
      </c>
      <c r="AY829" s="215" t="s">
        <v>525</v>
      </c>
    </row>
    <row r="830" spans="1:65" s="14" customFormat="1" ht="11.25">
      <c r="B830" s="216"/>
      <c r="C830" s="217"/>
      <c r="D830" s="206" t="s">
        <v>546</v>
      </c>
      <c r="E830" s="218" t="s">
        <v>7535</v>
      </c>
      <c r="F830" s="219" t="s">
        <v>552</v>
      </c>
      <c r="G830" s="217"/>
      <c r="H830" s="220">
        <v>105.40900000000001</v>
      </c>
      <c r="I830" s="221"/>
      <c r="J830" s="217"/>
      <c r="K830" s="217"/>
      <c r="L830" s="222"/>
      <c r="M830" s="223"/>
      <c r="N830" s="224"/>
      <c r="O830" s="224"/>
      <c r="P830" s="224"/>
      <c r="Q830" s="224"/>
      <c r="R830" s="224"/>
      <c r="S830" s="224"/>
      <c r="T830" s="225"/>
      <c r="AT830" s="226" t="s">
        <v>546</v>
      </c>
      <c r="AU830" s="226" t="s">
        <v>85</v>
      </c>
      <c r="AV830" s="14" t="s">
        <v>537</v>
      </c>
      <c r="AW830" s="14" t="s">
        <v>33</v>
      </c>
      <c r="AX830" s="14" t="s">
        <v>79</v>
      </c>
      <c r="AY830" s="226" t="s">
        <v>525</v>
      </c>
    </row>
    <row r="831" spans="1:65" s="2" customFormat="1" ht="44.25" customHeight="1">
      <c r="A831" s="38"/>
      <c r="B831" s="39"/>
      <c r="C831" s="186" t="s">
        <v>2369</v>
      </c>
      <c r="D831" s="186" t="s">
        <v>533</v>
      </c>
      <c r="E831" s="187" t="s">
        <v>8352</v>
      </c>
      <c r="F831" s="188" t="s">
        <v>8353</v>
      </c>
      <c r="G831" s="189" t="s">
        <v>318</v>
      </c>
      <c r="H831" s="190">
        <v>3.4849999999999999</v>
      </c>
      <c r="I831" s="191"/>
      <c r="J831" s="192">
        <f>ROUND(I831*H831,2)</f>
        <v>0</v>
      </c>
      <c r="K831" s="188" t="s">
        <v>536</v>
      </c>
      <c r="L831" s="43"/>
      <c r="M831" s="193" t="s">
        <v>19</v>
      </c>
      <c r="N831" s="194" t="s">
        <v>43</v>
      </c>
      <c r="O831" s="68"/>
      <c r="P831" s="195">
        <f>O831*H831</f>
        <v>0</v>
      </c>
      <c r="Q831" s="195">
        <v>0</v>
      </c>
      <c r="R831" s="195">
        <f>Q831*H831</f>
        <v>0</v>
      </c>
      <c r="S831" s="195">
        <v>0</v>
      </c>
      <c r="T831" s="196">
        <f>S831*H831</f>
        <v>0</v>
      </c>
      <c r="U831" s="38"/>
      <c r="V831" s="38"/>
      <c r="W831" s="38"/>
      <c r="X831" s="38"/>
      <c r="Y831" s="38"/>
      <c r="Z831" s="38"/>
      <c r="AA831" s="38"/>
      <c r="AB831" s="38"/>
      <c r="AC831" s="38"/>
      <c r="AD831" s="38"/>
      <c r="AE831" s="38"/>
      <c r="AR831" s="197" t="s">
        <v>537</v>
      </c>
      <c r="AT831" s="197" t="s">
        <v>533</v>
      </c>
      <c r="AU831" s="197" t="s">
        <v>85</v>
      </c>
      <c r="AY831" s="21" t="s">
        <v>525</v>
      </c>
      <c r="BE831" s="198">
        <f>IF(N831="základní",J831,0)</f>
        <v>0</v>
      </c>
      <c r="BF831" s="198">
        <f>IF(N831="snížená",J831,0)</f>
        <v>0</v>
      </c>
      <c r="BG831" s="198">
        <f>IF(N831="zákl. přenesená",J831,0)</f>
        <v>0</v>
      </c>
      <c r="BH831" s="198">
        <f>IF(N831="sníž. přenesená",J831,0)</f>
        <v>0</v>
      </c>
      <c r="BI831" s="198">
        <f>IF(N831="nulová",J831,0)</f>
        <v>0</v>
      </c>
      <c r="BJ831" s="21" t="s">
        <v>79</v>
      </c>
      <c r="BK831" s="198">
        <f>ROUND(I831*H831,2)</f>
        <v>0</v>
      </c>
      <c r="BL831" s="21" t="s">
        <v>537</v>
      </c>
      <c r="BM831" s="197" t="s">
        <v>8354</v>
      </c>
    </row>
    <row r="832" spans="1:65" s="2" customFormat="1" ht="11.25">
      <c r="A832" s="38"/>
      <c r="B832" s="39"/>
      <c r="C832" s="40"/>
      <c r="D832" s="199" t="s">
        <v>542</v>
      </c>
      <c r="E832" s="40"/>
      <c r="F832" s="200" t="s">
        <v>8355</v>
      </c>
      <c r="G832" s="40"/>
      <c r="H832" s="40"/>
      <c r="I832" s="201"/>
      <c r="J832" s="40"/>
      <c r="K832" s="40"/>
      <c r="L832" s="43"/>
      <c r="M832" s="202"/>
      <c r="N832" s="203"/>
      <c r="O832" s="68"/>
      <c r="P832" s="68"/>
      <c r="Q832" s="68"/>
      <c r="R832" s="68"/>
      <c r="S832" s="68"/>
      <c r="T832" s="69"/>
      <c r="U832" s="38"/>
      <c r="V832" s="38"/>
      <c r="W832" s="38"/>
      <c r="X832" s="38"/>
      <c r="Y832" s="38"/>
      <c r="Z832" s="38"/>
      <c r="AA832" s="38"/>
      <c r="AB832" s="38"/>
      <c r="AC832" s="38"/>
      <c r="AD832" s="38"/>
      <c r="AE832" s="38"/>
      <c r="AT832" s="21" t="s">
        <v>542</v>
      </c>
      <c r="AU832" s="21" t="s">
        <v>85</v>
      </c>
    </row>
    <row r="833" spans="1:65" s="13" customFormat="1" ht="11.25">
      <c r="B833" s="204"/>
      <c r="C833" s="205"/>
      <c r="D833" s="206" t="s">
        <v>546</v>
      </c>
      <c r="E833" s="207" t="s">
        <v>19</v>
      </c>
      <c r="F833" s="208" t="s">
        <v>7538</v>
      </c>
      <c r="G833" s="205"/>
      <c r="H833" s="209">
        <v>3.4849999999999999</v>
      </c>
      <c r="I833" s="210"/>
      <c r="J833" s="205"/>
      <c r="K833" s="205"/>
      <c r="L833" s="211"/>
      <c r="M833" s="212"/>
      <c r="N833" s="213"/>
      <c r="O833" s="213"/>
      <c r="P833" s="213"/>
      <c r="Q833" s="213"/>
      <c r="R833" s="213"/>
      <c r="S833" s="213"/>
      <c r="T833" s="214"/>
      <c r="AT833" s="215" t="s">
        <v>546</v>
      </c>
      <c r="AU833" s="215" t="s">
        <v>85</v>
      </c>
      <c r="AV833" s="13" t="s">
        <v>85</v>
      </c>
      <c r="AW833" s="13" t="s">
        <v>33</v>
      </c>
      <c r="AX833" s="13" t="s">
        <v>72</v>
      </c>
      <c r="AY833" s="215" t="s">
        <v>525</v>
      </c>
    </row>
    <row r="834" spans="1:65" s="14" customFormat="1" ht="11.25">
      <c r="B834" s="216"/>
      <c r="C834" s="217"/>
      <c r="D834" s="206" t="s">
        <v>546</v>
      </c>
      <c r="E834" s="218" t="s">
        <v>7537</v>
      </c>
      <c r="F834" s="219" t="s">
        <v>552</v>
      </c>
      <c r="G834" s="217"/>
      <c r="H834" s="220">
        <v>3.4849999999999999</v>
      </c>
      <c r="I834" s="221"/>
      <c r="J834" s="217"/>
      <c r="K834" s="217"/>
      <c r="L834" s="222"/>
      <c r="M834" s="223"/>
      <c r="N834" s="224"/>
      <c r="O834" s="224"/>
      <c r="P834" s="224"/>
      <c r="Q834" s="224"/>
      <c r="R834" s="224"/>
      <c r="S834" s="224"/>
      <c r="T834" s="225"/>
      <c r="AT834" s="226" t="s">
        <v>546</v>
      </c>
      <c r="AU834" s="226" t="s">
        <v>85</v>
      </c>
      <c r="AV834" s="14" t="s">
        <v>537</v>
      </c>
      <c r="AW834" s="14" t="s">
        <v>33</v>
      </c>
      <c r="AX834" s="14" t="s">
        <v>79</v>
      </c>
      <c r="AY834" s="226" t="s">
        <v>525</v>
      </c>
    </row>
    <row r="835" spans="1:65" s="2" customFormat="1" ht="44.25" customHeight="1">
      <c r="A835" s="38"/>
      <c r="B835" s="39"/>
      <c r="C835" s="186" t="s">
        <v>2376</v>
      </c>
      <c r="D835" s="186" t="s">
        <v>533</v>
      </c>
      <c r="E835" s="187" t="s">
        <v>2972</v>
      </c>
      <c r="F835" s="188" t="s">
        <v>2973</v>
      </c>
      <c r="G835" s="189" t="s">
        <v>318</v>
      </c>
      <c r="H835" s="190">
        <v>5.444</v>
      </c>
      <c r="I835" s="191"/>
      <c r="J835" s="192">
        <f>ROUND(I835*H835,2)</f>
        <v>0</v>
      </c>
      <c r="K835" s="188" t="s">
        <v>536</v>
      </c>
      <c r="L835" s="43"/>
      <c r="M835" s="193" t="s">
        <v>19</v>
      </c>
      <c r="N835" s="194" t="s">
        <v>43</v>
      </c>
      <c r="O835" s="68"/>
      <c r="P835" s="195">
        <f>O835*H835</f>
        <v>0</v>
      </c>
      <c r="Q835" s="195">
        <v>0</v>
      </c>
      <c r="R835" s="195">
        <f>Q835*H835</f>
        <v>0</v>
      </c>
      <c r="S835" s="195">
        <v>0</v>
      </c>
      <c r="T835" s="196">
        <f>S835*H835</f>
        <v>0</v>
      </c>
      <c r="U835" s="38"/>
      <c r="V835" s="38"/>
      <c r="W835" s="38"/>
      <c r="X835" s="38"/>
      <c r="Y835" s="38"/>
      <c r="Z835" s="38"/>
      <c r="AA835" s="38"/>
      <c r="AB835" s="38"/>
      <c r="AC835" s="38"/>
      <c r="AD835" s="38"/>
      <c r="AE835" s="38"/>
      <c r="AR835" s="197" t="s">
        <v>537</v>
      </c>
      <c r="AT835" s="197" t="s">
        <v>533</v>
      </c>
      <c r="AU835" s="197" t="s">
        <v>85</v>
      </c>
      <c r="AY835" s="21" t="s">
        <v>525</v>
      </c>
      <c r="BE835" s="198">
        <f>IF(N835="základní",J835,0)</f>
        <v>0</v>
      </c>
      <c r="BF835" s="198">
        <f>IF(N835="snížená",J835,0)</f>
        <v>0</v>
      </c>
      <c r="BG835" s="198">
        <f>IF(N835="zákl. přenesená",J835,0)</f>
        <v>0</v>
      </c>
      <c r="BH835" s="198">
        <f>IF(N835="sníž. přenesená",J835,0)</f>
        <v>0</v>
      </c>
      <c r="BI835" s="198">
        <f>IF(N835="nulová",J835,0)</f>
        <v>0</v>
      </c>
      <c r="BJ835" s="21" t="s">
        <v>79</v>
      </c>
      <c r="BK835" s="198">
        <f>ROUND(I835*H835,2)</f>
        <v>0</v>
      </c>
      <c r="BL835" s="21" t="s">
        <v>537</v>
      </c>
      <c r="BM835" s="197" t="s">
        <v>8356</v>
      </c>
    </row>
    <row r="836" spans="1:65" s="2" customFormat="1" ht="11.25">
      <c r="A836" s="38"/>
      <c r="B836" s="39"/>
      <c r="C836" s="40"/>
      <c r="D836" s="199" t="s">
        <v>542</v>
      </c>
      <c r="E836" s="40"/>
      <c r="F836" s="200" t="s">
        <v>8357</v>
      </c>
      <c r="G836" s="40"/>
      <c r="H836" s="40"/>
      <c r="I836" s="201"/>
      <c r="J836" s="40"/>
      <c r="K836" s="40"/>
      <c r="L836" s="43"/>
      <c r="M836" s="202"/>
      <c r="N836" s="203"/>
      <c r="O836" s="68"/>
      <c r="P836" s="68"/>
      <c r="Q836" s="68"/>
      <c r="R836" s="68"/>
      <c r="S836" s="68"/>
      <c r="T836" s="69"/>
      <c r="U836" s="38"/>
      <c r="V836" s="38"/>
      <c r="W836" s="38"/>
      <c r="X836" s="38"/>
      <c r="Y836" s="38"/>
      <c r="Z836" s="38"/>
      <c r="AA836" s="38"/>
      <c r="AB836" s="38"/>
      <c r="AC836" s="38"/>
      <c r="AD836" s="38"/>
      <c r="AE836" s="38"/>
      <c r="AT836" s="21" t="s">
        <v>542</v>
      </c>
      <c r="AU836" s="21" t="s">
        <v>85</v>
      </c>
    </row>
    <row r="837" spans="1:65" s="13" customFormat="1" ht="11.25">
      <c r="B837" s="204"/>
      <c r="C837" s="205"/>
      <c r="D837" s="206" t="s">
        <v>546</v>
      </c>
      <c r="E837" s="207" t="s">
        <v>19</v>
      </c>
      <c r="F837" s="208" t="s">
        <v>8358</v>
      </c>
      <c r="G837" s="205"/>
      <c r="H837" s="209">
        <v>5.444</v>
      </c>
      <c r="I837" s="210"/>
      <c r="J837" s="205"/>
      <c r="K837" s="205"/>
      <c r="L837" s="211"/>
      <c r="M837" s="212"/>
      <c r="N837" s="213"/>
      <c r="O837" s="213"/>
      <c r="P837" s="213"/>
      <c r="Q837" s="213"/>
      <c r="R837" s="213"/>
      <c r="S837" s="213"/>
      <c r="T837" s="214"/>
      <c r="AT837" s="215" t="s">
        <v>546</v>
      </c>
      <c r="AU837" s="215" t="s">
        <v>85</v>
      </c>
      <c r="AV837" s="13" t="s">
        <v>85</v>
      </c>
      <c r="AW837" s="13" t="s">
        <v>33</v>
      </c>
      <c r="AX837" s="13" t="s">
        <v>72</v>
      </c>
      <c r="AY837" s="215" t="s">
        <v>525</v>
      </c>
    </row>
    <row r="838" spans="1:65" s="14" customFormat="1" ht="11.25">
      <c r="B838" s="216"/>
      <c r="C838" s="217"/>
      <c r="D838" s="206" t="s">
        <v>546</v>
      </c>
      <c r="E838" s="218" t="s">
        <v>7541</v>
      </c>
      <c r="F838" s="219" t="s">
        <v>552</v>
      </c>
      <c r="G838" s="217"/>
      <c r="H838" s="220">
        <v>5.444</v>
      </c>
      <c r="I838" s="221"/>
      <c r="J838" s="217"/>
      <c r="K838" s="217"/>
      <c r="L838" s="222"/>
      <c r="M838" s="223"/>
      <c r="N838" s="224"/>
      <c r="O838" s="224"/>
      <c r="P838" s="224"/>
      <c r="Q838" s="224"/>
      <c r="R838" s="224"/>
      <c r="S838" s="224"/>
      <c r="T838" s="225"/>
      <c r="AT838" s="226" t="s">
        <v>546</v>
      </c>
      <c r="AU838" s="226" t="s">
        <v>85</v>
      </c>
      <c r="AV838" s="14" t="s">
        <v>537</v>
      </c>
      <c r="AW838" s="14" t="s">
        <v>33</v>
      </c>
      <c r="AX838" s="14" t="s">
        <v>79</v>
      </c>
      <c r="AY838" s="226" t="s">
        <v>525</v>
      </c>
    </row>
    <row r="839" spans="1:65" s="2" customFormat="1" ht="37.9" customHeight="1">
      <c r="A839" s="38"/>
      <c r="B839" s="39"/>
      <c r="C839" s="186" t="s">
        <v>2381</v>
      </c>
      <c r="D839" s="186" t="s">
        <v>533</v>
      </c>
      <c r="E839" s="187" t="s">
        <v>8359</v>
      </c>
      <c r="F839" s="188" t="s">
        <v>8360</v>
      </c>
      <c r="G839" s="189" t="s">
        <v>318</v>
      </c>
      <c r="H839" s="190">
        <v>0.76200000000000001</v>
      </c>
      <c r="I839" s="191"/>
      <c r="J839" s="192">
        <f>ROUND(I839*H839,2)</f>
        <v>0</v>
      </c>
      <c r="K839" s="188" t="s">
        <v>536</v>
      </c>
      <c r="L839" s="43"/>
      <c r="M839" s="193" t="s">
        <v>19</v>
      </c>
      <c r="N839" s="194" t="s">
        <v>43</v>
      </c>
      <c r="O839" s="68"/>
      <c r="P839" s="195">
        <f>O839*H839</f>
        <v>0</v>
      </c>
      <c r="Q839" s="195">
        <v>0</v>
      </c>
      <c r="R839" s="195">
        <f>Q839*H839</f>
        <v>0</v>
      </c>
      <c r="S839" s="195">
        <v>0</v>
      </c>
      <c r="T839" s="196">
        <f>S839*H839</f>
        <v>0</v>
      </c>
      <c r="U839" s="38"/>
      <c r="V839" s="38"/>
      <c r="W839" s="38"/>
      <c r="X839" s="38"/>
      <c r="Y839" s="38"/>
      <c r="Z839" s="38"/>
      <c r="AA839" s="38"/>
      <c r="AB839" s="38"/>
      <c r="AC839" s="38"/>
      <c r="AD839" s="38"/>
      <c r="AE839" s="38"/>
      <c r="AR839" s="197" t="s">
        <v>537</v>
      </c>
      <c r="AT839" s="197" t="s">
        <v>533</v>
      </c>
      <c r="AU839" s="197" t="s">
        <v>85</v>
      </c>
      <c r="AY839" s="21" t="s">
        <v>525</v>
      </c>
      <c r="BE839" s="198">
        <f>IF(N839="základní",J839,0)</f>
        <v>0</v>
      </c>
      <c r="BF839" s="198">
        <f>IF(N839="snížená",J839,0)</f>
        <v>0</v>
      </c>
      <c r="BG839" s="198">
        <f>IF(N839="zákl. přenesená",J839,0)</f>
        <v>0</v>
      </c>
      <c r="BH839" s="198">
        <f>IF(N839="sníž. přenesená",J839,0)</f>
        <v>0</v>
      </c>
      <c r="BI839" s="198">
        <f>IF(N839="nulová",J839,0)</f>
        <v>0</v>
      </c>
      <c r="BJ839" s="21" t="s">
        <v>79</v>
      </c>
      <c r="BK839" s="198">
        <f>ROUND(I839*H839,2)</f>
        <v>0</v>
      </c>
      <c r="BL839" s="21" t="s">
        <v>537</v>
      </c>
      <c r="BM839" s="197" t="s">
        <v>8361</v>
      </c>
    </row>
    <row r="840" spans="1:65" s="2" customFormat="1" ht="11.25">
      <c r="A840" s="38"/>
      <c r="B840" s="39"/>
      <c r="C840" s="40"/>
      <c r="D840" s="199" t="s">
        <v>542</v>
      </c>
      <c r="E840" s="40"/>
      <c r="F840" s="200" t="s">
        <v>8362</v>
      </c>
      <c r="G840" s="40"/>
      <c r="H840" s="40"/>
      <c r="I840" s="201"/>
      <c r="J840" s="40"/>
      <c r="K840" s="40"/>
      <c r="L840" s="43"/>
      <c r="M840" s="202"/>
      <c r="N840" s="203"/>
      <c r="O840" s="68"/>
      <c r="P840" s="68"/>
      <c r="Q840" s="68"/>
      <c r="R840" s="68"/>
      <c r="S840" s="68"/>
      <c r="T840" s="69"/>
      <c r="U840" s="38"/>
      <c r="V840" s="38"/>
      <c r="W840" s="38"/>
      <c r="X840" s="38"/>
      <c r="Y840" s="38"/>
      <c r="Z840" s="38"/>
      <c r="AA840" s="38"/>
      <c r="AB840" s="38"/>
      <c r="AC840" s="38"/>
      <c r="AD840" s="38"/>
      <c r="AE840" s="38"/>
      <c r="AT840" s="21" t="s">
        <v>542</v>
      </c>
      <c r="AU840" s="21" t="s">
        <v>85</v>
      </c>
    </row>
    <row r="841" spans="1:65" s="13" customFormat="1" ht="11.25">
      <c r="B841" s="204"/>
      <c r="C841" s="205"/>
      <c r="D841" s="206" t="s">
        <v>546</v>
      </c>
      <c r="E841" s="207" t="s">
        <v>19</v>
      </c>
      <c r="F841" s="208" t="s">
        <v>7540</v>
      </c>
      <c r="G841" s="205"/>
      <c r="H841" s="209">
        <v>0.76200000000000001</v>
      </c>
      <c r="I841" s="210"/>
      <c r="J841" s="205"/>
      <c r="K841" s="205"/>
      <c r="L841" s="211"/>
      <c r="M841" s="212"/>
      <c r="N841" s="213"/>
      <c r="O841" s="213"/>
      <c r="P841" s="213"/>
      <c r="Q841" s="213"/>
      <c r="R841" s="213"/>
      <c r="S841" s="213"/>
      <c r="T841" s="214"/>
      <c r="AT841" s="215" t="s">
        <v>546</v>
      </c>
      <c r="AU841" s="215" t="s">
        <v>85</v>
      </c>
      <c r="AV841" s="13" t="s">
        <v>85</v>
      </c>
      <c r="AW841" s="13" t="s">
        <v>33</v>
      </c>
      <c r="AX841" s="13" t="s">
        <v>72</v>
      </c>
      <c r="AY841" s="215" t="s">
        <v>525</v>
      </c>
    </row>
    <row r="842" spans="1:65" s="14" customFormat="1" ht="11.25">
      <c r="B842" s="216"/>
      <c r="C842" s="217"/>
      <c r="D842" s="206" t="s">
        <v>546</v>
      </c>
      <c r="E842" s="218" t="s">
        <v>7539</v>
      </c>
      <c r="F842" s="219" t="s">
        <v>552</v>
      </c>
      <c r="G842" s="217"/>
      <c r="H842" s="220">
        <v>0.76200000000000001</v>
      </c>
      <c r="I842" s="221"/>
      <c r="J842" s="217"/>
      <c r="K842" s="217"/>
      <c r="L842" s="222"/>
      <c r="M842" s="223"/>
      <c r="N842" s="224"/>
      <c r="O842" s="224"/>
      <c r="P842" s="224"/>
      <c r="Q842" s="224"/>
      <c r="R842" s="224"/>
      <c r="S842" s="224"/>
      <c r="T842" s="225"/>
      <c r="AT842" s="226" t="s">
        <v>546</v>
      </c>
      <c r="AU842" s="226" t="s">
        <v>85</v>
      </c>
      <c r="AV842" s="14" t="s">
        <v>537</v>
      </c>
      <c r="AW842" s="14" t="s">
        <v>33</v>
      </c>
      <c r="AX842" s="14" t="s">
        <v>79</v>
      </c>
      <c r="AY842" s="226" t="s">
        <v>525</v>
      </c>
    </row>
    <row r="843" spans="1:65" s="12" customFormat="1" ht="22.9" customHeight="1">
      <c r="B843" s="170"/>
      <c r="C843" s="171"/>
      <c r="D843" s="172" t="s">
        <v>71</v>
      </c>
      <c r="E843" s="184" t="s">
        <v>2976</v>
      </c>
      <c r="F843" s="184" t="s">
        <v>2977</v>
      </c>
      <c r="G843" s="171"/>
      <c r="H843" s="171"/>
      <c r="I843" s="174"/>
      <c r="J843" s="185">
        <f>BK843</f>
        <v>0</v>
      </c>
      <c r="K843" s="171"/>
      <c r="L843" s="176"/>
      <c r="M843" s="177"/>
      <c r="N843" s="178"/>
      <c r="O843" s="178"/>
      <c r="P843" s="179">
        <f>SUM(P844:P845)</f>
        <v>0</v>
      </c>
      <c r="Q843" s="178"/>
      <c r="R843" s="179">
        <f>SUM(R844:R845)</f>
        <v>0</v>
      </c>
      <c r="S843" s="178"/>
      <c r="T843" s="180">
        <f>SUM(T844:T845)</f>
        <v>0</v>
      </c>
      <c r="AR843" s="181" t="s">
        <v>79</v>
      </c>
      <c r="AT843" s="182" t="s">
        <v>71</v>
      </c>
      <c r="AU843" s="182" t="s">
        <v>79</v>
      </c>
      <c r="AY843" s="181" t="s">
        <v>525</v>
      </c>
      <c r="BK843" s="183">
        <f>SUM(BK844:BK845)</f>
        <v>0</v>
      </c>
    </row>
    <row r="844" spans="1:65" s="2" customFormat="1" ht="37.9" customHeight="1">
      <c r="A844" s="38"/>
      <c r="B844" s="39"/>
      <c r="C844" s="186" t="s">
        <v>2429</v>
      </c>
      <c r="D844" s="186" t="s">
        <v>533</v>
      </c>
      <c r="E844" s="187" t="s">
        <v>8363</v>
      </c>
      <c r="F844" s="188" t="s">
        <v>8364</v>
      </c>
      <c r="G844" s="189" t="s">
        <v>318</v>
      </c>
      <c r="H844" s="190">
        <v>604.48500000000001</v>
      </c>
      <c r="I844" s="191"/>
      <c r="J844" s="192">
        <f>ROUND(I844*H844,2)</f>
        <v>0</v>
      </c>
      <c r="K844" s="188" t="s">
        <v>536</v>
      </c>
      <c r="L844" s="43"/>
      <c r="M844" s="193" t="s">
        <v>19</v>
      </c>
      <c r="N844" s="194" t="s">
        <v>43</v>
      </c>
      <c r="O844" s="68"/>
      <c r="P844" s="195">
        <f>O844*H844</f>
        <v>0</v>
      </c>
      <c r="Q844" s="195">
        <v>0</v>
      </c>
      <c r="R844" s="195">
        <f>Q844*H844</f>
        <v>0</v>
      </c>
      <c r="S844" s="195">
        <v>0</v>
      </c>
      <c r="T844" s="196">
        <f>S844*H844</f>
        <v>0</v>
      </c>
      <c r="U844" s="38"/>
      <c r="V844" s="38"/>
      <c r="W844" s="38"/>
      <c r="X844" s="38"/>
      <c r="Y844" s="38"/>
      <c r="Z844" s="38"/>
      <c r="AA844" s="38"/>
      <c r="AB844" s="38"/>
      <c r="AC844" s="38"/>
      <c r="AD844" s="38"/>
      <c r="AE844" s="38"/>
      <c r="AR844" s="197" t="s">
        <v>537</v>
      </c>
      <c r="AT844" s="197" t="s">
        <v>533</v>
      </c>
      <c r="AU844" s="197" t="s">
        <v>85</v>
      </c>
      <c r="AY844" s="21" t="s">
        <v>525</v>
      </c>
      <c r="BE844" s="198">
        <f>IF(N844="základní",J844,0)</f>
        <v>0</v>
      </c>
      <c r="BF844" s="198">
        <f>IF(N844="snížená",J844,0)</f>
        <v>0</v>
      </c>
      <c r="BG844" s="198">
        <f>IF(N844="zákl. přenesená",J844,0)</f>
        <v>0</v>
      </c>
      <c r="BH844" s="198">
        <f>IF(N844="sníž. přenesená",J844,0)</f>
        <v>0</v>
      </c>
      <c r="BI844" s="198">
        <f>IF(N844="nulová",J844,0)</f>
        <v>0</v>
      </c>
      <c r="BJ844" s="21" t="s">
        <v>79</v>
      </c>
      <c r="BK844" s="198">
        <f>ROUND(I844*H844,2)</f>
        <v>0</v>
      </c>
      <c r="BL844" s="21" t="s">
        <v>537</v>
      </c>
      <c r="BM844" s="197" t="s">
        <v>8365</v>
      </c>
    </row>
    <row r="845" spans="1:65" s="2" customFormat="1" ht="11.25">
      <c r="A845" s="38"/>
      <c r="B845" s="39"/>
      <c r="C845" s="40"/>
      <c r="D845" s="199" t="s">
        <v>542</v>
      </c>
      <c r="E845" s="40"/>
      <c r="F845" s="200" t="s">
        <v>8366</v>
      </c>
      <c r="G845" s="40"/>
      <c r="H845" s="40"/>
      <c r="I845" s="201"/>
      <c r="J845" s="40"/>
      <c r="K845" s="40"/>
      <c r="L845" s="43"/>
      <c r="M845" s="202"/>
      <c r="N845" s="203"/>
      <c r="O845" s="68"/>
      <c r="P845" s="68"/>
      <c r="Q845" s="68"/>
      <c r="R845" s="68"/>
      <c r="S845" s="68"/>
      <c r="T845" s="69"/>
      <c r="U845" s="38"/>
      <c r="V845" s="38"/>
      <c r="W845" s="38"/>
      <c r="X845" s="38"/>
      <c r="Y845" s="38"/>
      <c r="Z845" s="38"/>
      <c r="AA845" s="38"/>
      <c r="AB845" s="38"/>
      <c r="AC845" s="38"/>
      <c r="AD845" s="38"/>
      <c r="AE845" s="38"/>
      <c r="AT845" s="21" t="s">
        <v>542</v>
      </c>
      <c r="AU845" s="21" t="s">
        <v>85</v>
      </c>
    </row>
    <row r="846" spans="1:65" s="12" customFormat="1" ht="25.9" customHeight="1">
      <c r="B846" s="170"/>
      <c r="C846" s="171"/>
      <c r="D846" s="172" t="s">
        <v>71</v>
      </c>
      <c r="E846" s="173" t="s">
        <v>2983</v>
      </c>
      <c r="F846" s="173" t="s">
        <v>2984</v>
      </c>
      <c r="G846" s="171"/>
      <c r="H846" s="171"/>
      <c r="I846" s="174"/>
      <c r="J846" s="175">
        <f>BK846</f>
        <v>0</v>
      </c>
      <c r="K846" s="171"/>
      <c r="L846" s="176"/>
      <c r="M846" s="177"/>
      <c r="N846" s="178"/>
      <c r="O846" s="178"/>
      <c r="P846" s="179">
        <f>P847+P860</f>
        <v>0</v>
      </c>
      <c r="Q846" s="178"/>
      <c r="R846" s="179">
        <f>R847+R860</f>
        <v>6.5528099999999992E-2</v>
      </c>
      <c r="S846" s="178"/>
      <c r="T846" s="180">
        <f>T847+T860</f>
        <v>0</v>
      </c>
      <c r="AR846" s="181" t="s">
        <v>85</v>
      </c>
      <c r="AT846" s="182" t="s">
        <v>71</v>
      </c>
      <c r="AU846" s="182" t="s">
        <v>72</v>
      </c>
      <c r="AY846" s="181" t="s">
        <v>525</v>
      </c>
      <c r="BK846" s="183">
        <f>BK847+BK860</f>
        <v>0</v>
      </c>
    </row>
    <row r="847" spans="1:65" s="12" customFormat="1" ht="22.9" customHeight="1">
      <c r="B847" s="170"/>
      <c r="C847" s="171"/>
      <c r="D847" s="172" t="s">
        <v>71</v>
      </c>
      <c r="E847" s="184" t="s">
        <v>2985</v>
      </c>
      <c r="F847" s="184" t="s">
        <v>2986</v>
      </c>
      <c r="G847" s="171"/>
      <c r="H847" s="171"/>
      <c r="I847" s="174"/>
      <c r="J847" s="185">
        <f>BK847</f>
        <v>0</v>
      </c>
      <c r="K847" s="171"/>
      <c r="L847" s="176"/>
      <c r="M847" s="177"/>
      <c r="N847" s="178"/>
      <c r="O847" s="178"/>
      <c r="P847" s="179">
        <f>SUM(P848:P859)</f>
        <v>0</v>
      </c>
      <c r="Q847" s="178"/>
      <c r="R847" s="179">
        <f>SUM(R848:R859)</f>
        <v>5.0494799999999999E-2</v>
      </c>
      <c r="S847" s="178"/>
      <c r="T847" s="180">
        <f>SUM(T848:T859)</f>
        <v>0</v>
      </c>
      <c r="AR847" s="181" t="s">
        <v>85</v>
      </c>
      <c r="AT847" s="182" t="s">
        <v>71</v>
      </c>
      <c r="AU847" s="182" t="s">
        <v>79</v>
      </c>
      <c r="AY847" s="181" t="s">
        <v>525</v>
      </c>
      <c r="BK847" s="183">
        <f>SUM(BK848:BK859)</f>
        <v>0</v>
      </c>
    </row>
    <row r="848" spans="1:65" s="2" customFormat="1" ht="44.25" customHeight="1">
      <c r="A848" s="38"/>
      <c r="B848" s="39"/>
      <c r="C848" s="186" t="s">
        <v>2435</v>
      </c>
      <c r="D848" s="186" t="s">
        <v>533</v>
      </c>
      <c r="E848" s="187" t="s">
        <v>3065</v>
      </c>
      <c r="F848" s="188" t="s">
        <v>3066</v>
      </c>
      <c r="G848" s="189" t="s">
        <v>132</v>
      </c>
      <c r="H848" s="190">
        <v>126.23699999999999</v>
      </c>
      <c r="I848" s="191"/>
      <c r="J848" s="192">
        <f>ROUND(I848*H848,2)</f>
        <v>0</v>
      </c>
      <c r="K848" s="188" t="s">
        <v>536</v>
      </c>
      <c r="L848" s="43"/>
      <c r="M848" s="193" t="s">
        <v>19</v>
      </c>
      <c r="N848" s="194" t="s">
        <v>43</v>
      </c>
      <c r="O848" s="68"/>
      <c r="P848" s="195">
        <f>O848*H848</f>
        <v>0</v>
      </c>
      <c r="Q848" s="195">
        <v>4.0000000000000002E-4</v>
      </c>
      <c r="R848" s="195">
        <f>Q848*H848</f>
        <v>5.0494799999999999E-2</v>
      </c>
      <c r="S848" s="195">
        <v>0</v>
      </c>
      <c r="T848" s="196">
        <f>S848*H848</f>
        <v>0</v>
      </c>
      <c r="U848" s="38"/>
      <c r="V848" s="38"/>
      <c r="W848" s="38"/>
      <c r="X848" s="38"/>
      <c r="Y848" s="38"/>
      <c r="Z848" s="38"/>
      <c r="AA848" s="38"/>
      <c r="AB848" s="38"/>
      <c r="AC848" s="38"/>
      <c r="AD848" s="38"/>
      <c r="AE848" s="38"/>
      <c r="AR848" s="197" t="s">
        <v>642</v>
      </c>
      <c r="AT848" s="197" t="s">
        <v>533</v>
      </c>
      <c r="AU848" s="197" t="s">
        <v>85</v>
      </c>
      <c r="AY848" s="21" t="s">
        <v>525</v>
      </c>
      <c r="BE848" s="198">
        <f>IF(N848="základní",J848,0)</f>
        <v>0</v>
      </c>
      <c r="BF848" s="198">
        <f>IF(N848="snížená",J848,0)</f>
        <v>0</v>
      </c>
      <c r="BG848" s="198">
        <f>IF(N848="zákl. přenesená",J848,0)</f>
        <v>0</v>
      </c>
      <c r="BH848" s="198">
        <f>IF(N848="sníž. přenesená",J848,0)</f>
        <v>0</v>
      </c>
      <c r="BI848" s="198">
        <f>IF(N848="nulová",J848,0)</f>
        <v>0</v>
      </c>
      <c r="BJ848" s="21" t="s">
        <v>79</v>
      </c>
      <c r="BK848" s="198">
        <f>ROUND(I848*H848,2)</f>
        <v>0</v>
      </c>
      <c r="BL848" s="21" t="s">
        <v>642</v>
      </c>
      <c r="BM848" s="197" t="s">
        <v>8367</v>
      </c>
    </row>
    <row r="849" spans="1:65" s="2" customFormat="1" ht="11.25">
      <c r="A849" s="38"/>
      <c r="B849" s="39"/>
      <c r="C849" s="40"/>
      <c r="D849" s="199" t="s">
        <v>542</v>
      </c>
      <c r="E849" s="40"/>
      <c r="F849" s="200" t="s">
        <v>3068</v>
      </c>
      <c r="G849" s="40"/>
      <c r="H849" s="40"/>
      <c r="I849" s="201"/>
      <c r="J849" s="40"/>
      <c r="K849" s="40"/>
      <c r="L849" s="43"/>
      <c r="M849" s="202"/>
      <c r="N849" s="203"/>
      <c r="O849" s="68"/>
      <c r="P849" s="68"/>
      <c r="Q849" s="68"/>
      <c r="R849" s="68"/>
      <c r="S849" s="68"/>
      <c r="T849" s="69"/>
      <c r="U849" s="38"/>
      <c r="V849" s="38"/>
      <c r="W849" s="38"/>
      <c r="X849" s="38"/>
      <c r="Y849" s="38"/>
      <c r="Z849" s="38"/>
      <c r="AA849" s="38"/>
      <c r="AB849" s="38"/>
      <c r="AC849" s="38"/>
      <c r="AD849" s="38"/>
      <c r="AE849" s="38"/>
      <c r="AT849" s="21" t="s">
        <v>542</v>
      </c>
      <c r="AU849" s="21" t="s">
        <v>85</v>
      </c>
    </row>
    <row r="850" spans="1:65" s="15" customFormat="1" ht="11.25">
      <c r="B850" s="227"/>
      <c r="C850" s="228"/>
      <c r="D850" s="206" t="s">
        <v>546</v>
      </c>
      <c r="E850" s="229" t="s">
        <v>19</v>
      </c>
      <c r="F850" s="230" t="s">
        <v>8368</v>
      </c>
      <c r="G850" s="228"/>
      <c r="H850" s="229" t="s">
        <v>19</v>
      </c>
      <c r="I850" s="231"/>
      <c r="J850" s="228"/>
      <c r="K850" s="228"/>
      <c r="L850" s="232"/>
      <c r="M850" s="233"/>
      <c r="N850" s="234"/>
      <c r="O850" s="234"/>
      <c r="P850" s="234"/>
      <c r="Q850" s="234"/>
      <c r="R850" s="234"/>
      <c r="S850" s="234"/>
      <c r="T850" s="235"/>
      <c r="AT850" s="236" t="s">
        <v>546</v>
      </c>
      <c r="AU850" s="236" t="s">
        <v>85</v>
      </c>
      <c r="AV850" s="15" t="s">
        <v>79</v>
      </c>
      <c r="AW850" s="15" t="s">
        <v>33</v>
      </c>
      <c r="AX850" s="15" t="s">
        <v>72</v>
      </c>
      <c r="AY850" s="236" t="s">
        <v>525</v>
      </c>
    </row>
    <row r="851" spans="1:65" s="13" customFormat="1" ht="11.25">
      <c r="B851" s="204"/>
      <c r="C851" s="205"/>
      <c r="D851" s="206" t="s">
        <v>546</v>
      </c>
      <c r="E851" s="207" t="s">
        <v>19</v>
      </c>
      <c r="F851" s="208" t="s">
        <v>8369</v>
      </c>
      <c r="G851" s="205"/>
      <c r="H851" s="209">
        <v>27.39</v>
      </c>
      <c r="I851" s="210"/>
      <c r="J851" s="205"/>
      <c r="K851" s="205"/>
      <c r="L851" s="211"/>
      <c r="M851" s="212"/>
      <c r="N851" s="213"/>
      <c r="O851" s="213"/>
      <c r="P851" s="213"/>
      <c r="Q851" s="213"/>
      <c r="R851" s="213"/>
      <c r="S851" s="213"/>
      <c r="T851" s="214"/>
      <c r="AT851" s="215" t="s">
        <v>546</v>
      </c>
      <c r="AU851" s="215" t="s">
        <v>85</v>
      </c>
      <c r="AV851" s="13" t="s">
        <v>85</v>
      </c>
      <c r="AW851" s="13" t="s">
        <v>33</v>
      </c>
      <c r="AX851" s="13" t="s">
        <v>72</v>
      </c>
      <c r="AY851" s="215" t="s">
        <v>525</v>
      </c>
    </row>
    <row r="852" spans="1:65" s="15" customFormat="1" ht="11.25">
      <c r="B852" s="227"/>
      <c r="C852" s="228"/>
      <c r="D852" s="206" t="s">
        <v>546</v>
      </c>
      <c r="E852" s="229" t="s">
        <v>19</v>
      </c>
      <c r="F852" s="230" t="s">
        <v>7878</v>
      </c>
      <c r="G852" s="228"/>
      <c r="H852" s="229" t="s">
        <v>19</v>
      </c>
      <c r="I852" s="231"/>
      <c r="J852" s="228"/>
      <c r="K852" s="228"/>
      <c r="L852" s="232"/>
      <c r="M852" s="233"/>
      <c r="N852" s="234"/>
      <c r="O852" s="234"/>
      <c r="P852" s="234"/>
      <c r="Q852" s="234"/>
      <c r="R852" s="234"/>
      <c r="S852" s="234"/>
      <c r="T852" s="235"/>
      <c r="AT852" s="236" t="s">
        <v>546</v>
      </c>
      <c r="AU852" s="236" t="s">
        <v>85</v>
      </c>
      <c r="AV852" s="15" t="s">
        <v>79</v>
      </c>
      <c r="AW852" s="15" t="s">
        <v>33</v>
      </c>
      <c r="AX852" s="15" t="s">
        <v>72</v>
      </c>
      <c r="AY852" s="236" t="s">
        <v>525</v>
      </c>
    </row>
    <row r="853" spans="1:65" s="13" customFormat="1" ht="11.25">
      <c r="B853" s="204"/>
      <c r="C853" s="205"/>
      <c r="D853" s="206" t="s">
        <v>546</v>
      </c>
      <c r="E853" s="207" t="s">
        <v>19</v>
      </c>
      <c r="F853" s="208" t="s">
        <v>8370</v>
      </c>
      <c r="G853" s="205"/>
      <c r="H853" s="209">
        <v>31.64</v>
      </c>
      <c r="I853" s="210"/>
      <c r="J853" s="205"/>
      <c r="K853" s="205"/>
      <c r="L853" s="211"/>
      <c r="M853" s="212"/>
      <c r="N853" s="213"/>
      <c r="O853" s="213"/>
      <c r="P853" s="213"/>
      <c r="Q853" s="213"/>
      <c r="R853" s="213"/>
      <c r="S853" s="213"/>
      <c r="T853" s="214"/>
      <c r="AT853" s="215" t="s">
        <v>546</v>
      </c>
      <c r="AU853" s="215" t="s">
        <v>85</v>
      </c>
      <c r="AV853" s="13" t="s">
        <v>85</v>
      </c>
      <c r="AW853" s="13" t="s">
        <v>33</v>
      </c>
      <c r="AX853" s="13" t="s">
        <v>72</v>
      </c>
      <c r="AY853" s="215" t="s">
        <v>525</v>
      </c>
    </row>
    <row r="854" spans="1:65" s="15" customFormat="1" ht="11.25">
      <c r="B854" s="227"/>
      <c r="C854" s="228"/>
      <c r="D854" s="206" t="s">
        <v>546</v>
      </c>
      <c r="E854" s="229" t="s">
        <v>19</v>
      </c>
      <c r="F854" s="230" t="s">
        <v>8371</v>
      </c>
      <c r="G854" s="228"/>
      <c r="H854" s="229" t="s">
        <v>19</v>
      </c>
      <c r="I854" s="231"/>
      <c r="J854" s="228"/>
      <c r="K854" s="228"/>
      <c r="L854" s="232"/>
      <c r="M854" s="233"/>
      <c r="N854" s="234"/>
      <c r="O854" s="234"/>
      <c r="P854" s="234"/>
      <c r="Q854" s="234"/>
      <c r="R854" s="234"/>
      <c r="S854" s="234"/>
      <c r="T854" s="235"/>
      <c r="AT854" s="236" t="s">
        <v>546</v>
      </c>
      <c r="AU854" s="236" t="s">
        <v>85</v>
      </c>
      <c r="AV854" s="15" t="s">
        <v>79</v>
      </c>
      <c r="AW854" s="15" t="s">
        <v>33</v>
      </c>
      <c r="AX854" s="15" t="s">
        <v>72</v>
      </c>
      <c r="AY854" s="236" t="s">
        <v>525</v>
      </c>
    </row>
    <row r="855" spans="1:65" s="13" customFormat="1" ht="22.5">
      <c r="B855" s="204"/>
      <c r="C855" s="205"/>
      <c r="D855" s="206" t="s">
        <v>546</v>
      </c>
      <c r="E855" s="207" t="s">
        <v>19</v>
      </c>
      <c r="F855" s="208" t="s">
        <v>8372</v>
      </c>
      <c r="G855" s="205"/>
      <c r="H855" s="209">
        <v>59.856999999999999</v>
      </c>
      <c r="I855" s="210"/>
      <c r="J855" s="205"/>
      <c r="K855" s="205"/>
      <c r="L855" s="211"/>
      <c r="M855" s="212"/>
      <c r="N855" s="213"/>
      <c r="O855" s="213"/>
      <c r="P855" s="213"/>
      <c r="Q855" s="213"/>
      <c r="R855" s="213"/>
      <c r="S855" s="213"/>
      <c r="T855" s="214"/>
      <c r="AT855" s="215" t="s">
        <v>546</v>
      </c>
      <c r="AU855" s="215" t="s">
        <v>85</v>
      </c>
      <c r="AV855" s="13" t="s">
        <v>85</v>
      </c>
      <c r="AW855" s="13" t="s">
        <v>33</v>
      </c>
      <c r="AX855" s="13" t="s">
        <v>72</v>
      </c>
      <c r="AY855" s="215" t="s">
        <v>525</v>
      </c>
    </row>
    <row r="856" spans="1:65" s="13" customFormat="1" ht="11.25">
      <c r="B856" s="204"/>
      <c r="C856" s="205"/>
      <c r="D856" s="206" t="s">
        <v>546</v>
      </c>
      <c r="E856" s="207" t="s">
        <v>19</v>
      </c>
      <c r="F856" s="208" t="s">
        <v>8373</v>
      </c>
      <c r="G856" s="205"/>
      <c r="H856" s="209">
        <v>7.35</v>
      </c>
      <c r="I856" s="210"/>
      <c r="J856" s="205"/>
      <c r="K856" s="205"/>
      <c r="L856" s="211"/>
      <c r="M856" s="212"/>
      <c r="N856" s="213"/>
      <c r="O856" s="213"/>
      <c r="P856" s="213"/>
      <c r="Q856" s="213"/>
      <c r="R856" s="213"/>
      <c r="S856" s="213"/>
      <c r="T856" s="214"/>
      <c r="AT856" s="215" t="s">
        <v>546</v>
      </c>
      <c r="AU856" s="215" t="s">
        <v>85</v>
      </c>
      <c r="AV856" s="13" t="s">
        <v>85</v>
      </c>
      <c r="AW856" s="13" t="s">
        <v>33</v>
      </c>
      <c r="AX856" s="13" t="s">
        <v>72</v>
      </c>
      <c r="AY856" s="215" t="s">
        <v>525</v>
      </c>
    </row>
    <row r="857" spans="1:65" s="14" customFormat="1" ht="11.25">
      <c r="B857" s="216"/>
      <c r="C857" s="217"/>
      <c r="D857" s="206" t="s">
        <v>546</v>
      </c>
      <c r="E857" s="218" t="s">
        <v>19</v>
      </c>
      <c r="F857" s="219" t="s">
        <v>552</v>
      </c>
      <c r="G857" s="217"/>
      <c r="H857" s="220">
        <v>126.23699999999999</v>
      </c>
      <c r="I857" s="221"/>
      <c r="J857" s="217"/>
      <c r="K857" s="217"/>
      <c r="L857" s="222"/>
      <c r="M857" s="223"/>
      <c r="N857" s="224"/>
      <c r="O857" s="224"/>
      <c r="P857" s="224"/>
      <c r="Q857" s="224"/>
      <c r="R857" s="224"/>
      <c r="S857" s="224"/>
      <c r="T857" s="225"/>
      <c r="AT857" s="226" t="s">
        <v>546</v>
      </c>
      <c r="AU857" s="226" t="s">
        <v>85</v>
      </c>
      <c r="AV857" s="14" t="s">
        <v>537</v>
      </c>
      <c r="AW857" s="14" t="s">
        <v>33</v>
      </c>
      <c r="AX857" s="14" t="s">
        <v>79</v>
      </c>
      <c r="AY857" s="226" t="s">
        <v>525</v>
      </c>
    </row>
    <row r="858" spans="1:65" s="2" customFormat="1" ht="55.5" customHeight="1">
      <c r="A858" s="38"/>
      <c r="B858" s="39"/>
      <c r="C858" s="186" t="s">
        <v>2441</v>
      </c>
      <c r="D858" s="186" t="s">
        <v>533</v>
      </c>
      <c r="E858" s="187" t="s">
        <v>3080</v>
      </c>
      <c r="F858" s="188" t="s">
        <v>3081</v>
      </c>
      <c r="G858" s="189" t="s">
        <v>318</v>
      </c>
      <c r="H858" s="190">
        <v>0.05</v>
      </c>
      <c r="I858" s="191"/>
      <c r="J858" s="192">
        <f>ROUND(I858*H858,2)</f>
        <v>0</v>
      </c>
      <c r="K858" s="188" t="s">
        <v>536</v>
      </c>
      <c r="L858" s="43"/>
      <c r="M858" s="193" t="s">
        <v>19</v>
      </c>
      <c r="N858" s="194" t="s">
        <v>43</v>
      </c>
      <c r="O858" s="68"/>
      <c r="P858" s="195">
        <f>O858*H858</f>
        <v>0</v>
      </c>
      <c r="Q858" s="195">
        <v>0</v>
      </c>
      <c r="R858" s="195">
        <f>Q858*H858</f>
        <v>0</v>
      </c>
      <c r="S858" s="195">
        <v>0</v>
      </c>
      <c r="T858" s="196">
        <f>S858*H858</f>
        <v>0</v>
      </c>
      <c r="U858" s="38"/>
      <c r="V858" s="38"/>
      <c r="W858" s="38"/>
      <c r="X858" s="38"/>
      <c r="Y858" s="38"/>
      <c r="Z858" s="38"/>
      <c r="AA858" s="38"/>
      <c r="AB858" s="38"/>
      <c r="AC858" s="38"/>
      <c r="AD858" s="38"/>
      <c r="AE858" s="38"/>
      <c r="AR858" s="197" t="s">
        <v>642</v>
      </c>
      <c r="AT858" s="197" t="s">
        <v>533</v>
      </c>
      <c r="AU858" s="197" t="s">
        <v>85</v>
      </c>
      <c r="AY858" s="21" t="s">
        <v>525</v>
      </c>
      <c r="BE858" s="198">
        <f>IF(N858="základní",J858,0)</f>
        <v>0</v>
      </c>
      <c r="BF858" s="198">
        <f>IF(N858="snížená",J858,0)</f>
        <v>0</v>
      </c>
      <c r="BG858" s="198">
        <f>IF(N858="zákl. přenesená",J858,0)</f>
        <v>0</v>
      </c>
      <c r="BH858" s="198">
        <f>IF(N858="sníž. přenesená",J858,0)</f>
        <v>0</v>
      </c>
      <c r="BI858" s="198">
        <f>IF(N858="nulová",J858,0)</f>
        <v>0</v>
      </c>
      <c r="BJ858" s="21" t="s">
        <v>79</v>
      </c>
      <c r="BK858" s="198">
        <f>ROUND(I858*H858,2)</f>
        <v>0</v>
      </c>
      <c r="BL858" s="21" t="s">
        <v>642</v>
      </c>
      <c r="BM858" s="197" t="s">
        <v>8374</v>
      </c>
    </row>
    <row r="859" spans="1:65" s="2" customFormat="1" ht="11.25">
      <c r="A859" s="38"/>
      <c r="B859" s="39"/>
      <c r="C859" s="40"/>
      <c r="D859" s="199" t="s">
        <v>542</v>
      </c>
      <c r="E859" s="40"/>
      <c r="F859" s="200" t="s">
        <v>3083</v>
      </c>
      <c r="G859" s="40"/>
      <c r="H859" s="40"/>
      <c r="I859" s="201"/>
      <c r="J859" s="40"/>
      <c r="K859" s="40"/>
      <c r="L859" s="43"/>
      <c r="M859" s="202"/>
      <c r="N859" s="203"/>
      <c r="O859" s="68"/>
      <c r="P859" s="68"/>
      <c r="Q859" s="68"/>
      <c r="R859" s="68"/>
      <c r="S859" s="68"/>
      <c r="T859" s="69"/>
      <c r="U859" s="38"/>
      <c r="V859" s="38"/>
      <c r="W859" s="38"/>
      <c r="X859" s="38"/>
      <c r="Y859" s="38"/>
      <c r="Z859" s="38"/>
      <c r="AA859" s="38"/>
      <c r="AB859" s="38"/>
      <c r="AC859" s="38"/>
      <c r="AD859" s="38"/>
      <c r="AE859" s="38"/>
      <c r="AT859" s="21" t="s">
        <v>542</v>
      </c>
      <c r="AU859" s="21" t="s">
        <v>85</v>
      </c>
    </row>
    <row r="860" spans="1:65" s="12" customFormat="1" ht="22.9" customHeight="1">
      <c r="B860" s="170"/>
      <c r="C860" s="171"/>
      <c r="D860" s="172" t="s">
        <v>71</v>
      </c>
      <c r="E860" s="184" t="s">
        <v>3214</v>
      </c>
      <c r="F860" s="184" t="s">
        <v>3215</v>
      </c>
      <c r="G860" s="171"/>
      <c r="H860" s="171"/>
      <c r="I860" s="174"/>
      <c r="J860" s="185">
        <f>BK860</f>
        <v>0</v>
      </c>
      <c r="K860" s="171"/>
      <c r="L860" s="176"/>
      <c r="M860" s="177"/>
      <c r="N860" s="178"/>
      <c r="O860" s="178"/>
      <c r="P860" s="179">
        <f>SUM(P861:P877)</f>
        <v>0</v>
      </c>
      <c r="Q860" s="178"/>
      <c r="R860" s="179">
        <f>SUM(R861:R877)</f>
        <v>1.5033299999999998E-2</v>
      </c>
      <c r="S860" s="178"/>
      <c r="T860" s="180">
        <f>SUM(T861:T877)</f>
        <v>0</v>
      </c>
      <c r="AR860" s="181" t="s">
        <v>85</v>
      </c>
      <c r="AT860" s="182" t="s">
        <v>71</v>
      </c>
      <c r="AU860" s="182" t="s">
        <v>79</v>
      </c>
      <c r="AY860" s="181" t="s">
        <v>525</v>
      </c>
      <c r="BK860" s="183">
        <f>SUM(BK861:BK877)</f>
        <v>0</v>
      </c>
    </row>
    <row r="861" spans="1:65" s="2" customFormat="1" ht="37.9" customHeight="1">
      <c r="A861" s="38"/>
      <c r="B861" s="39"/>
      <c r="C861" s="186" t="s">
        <v>2446</v>
      </c>
      <c r="D861" s="186" t="s">
        <v>533</v>
      </c>
      <c r="E861" s="187" t="s">
        <v>8375</v>
      </c>
      <c r="F861" s="188" t="s">
        <v>8376</v>
      </c>
      <c r="G861" s="189" t="s">
        <v>132</v>
      </c>
      <c r="H861" s="190">
        <v>25.494</v>
      </c>
      <c r="I861" s="191"/>
      <c r="J861" s="192">
        <f>ROUND(I861*H861,2)</f>
        <v>0</v>
      </c>
      <c r="K861" s="188" t="s">
        <v>536</v>
      </c>
      <c r="L861" s="43"/>
      <c r="M861" s="193" t="s">
        <v>19</v>
      </c>
      <c r="N861" s="194" t="s">
        <v>43</v>
      </c>
      <c r="O861" s="68"/>
      <c r="P861" s="195">
        <f>O861*H861</f>
        <v>0</v>
      </c>
      <c r="Q861" s="195">
        <v>0</v>
      </c>
      <c r="R861" s="195">
        <f>Q861*H861</f>
        <v>0</v>
      </c>
      <c r="S861" s="195">
        <v>0</v>
      </c>
      <c r="T861" s="196">
        <f>S861*H861</f>
        <v>0</v>
      </c>
      <c r="U861" s="38"/>
      <c r="V861" s="38"/>
      <c r="W861" s="38"/>
      <c r="X861" s="38"/>
      <c r="Y861" s="38"/>
      <c r="Z861" s="38"/>
      <c r="AA861" s="38"/>
      <c r="AB861" s="38"/>
      <c r="AC861" s="38"/>
      <c r="AD861" s="38"/>
      <c r="AE861" s="38"/>
      <c r="AR861" s="197" t="s">
        <v>642</v>
      </c>
      <c r="AT861" s="197" t="s">
        <v>533</v>
      </c>
      <c r="AU861" s="197" t="s">
        <v>85</v>
      </c>
      <c r="AY861" s="21" t="s">
        <v>525</v>
      </c>
      <c r="BE861" s="198">
        <f>IF(N861="základní",J861,0)</f>
        <v>0</v>
      </c>
      <c r="BF861" s="198">
        <f>IF(N861="snížená",J861,0)</f>
        <v>0</v>
      </c>
      <c r="BG861" s="198">
        <f>IF(N861="zákl. přenesená",J861,0)</f>
        <v>0</v>
      </c>
      <c r="BH861" s="198">
        <f>IF(N861="sníž. přenesená",J861,0)</f>
        <v>0</v>
      </c>
      <c r="BI861" s="198">
        <f>IF(N861="nulová",J861,0)</f>
        <v>0</v>
      </c>
      <c r="BJ861" s="21" t="s">
        <v>79</v>
      </c>
      <c r="BK861" s="198">
        <f>ROUND(I861*H861,2)</f>
        <v>0</v>
      </c>
      <c r="BL861" s="21" t="s">
        <v>642</v>
      </c>
      <c r="BM861" s="197" t="s">
        <v>8377</v>
      </c>
    </row>
    <row r="862" spans="1:65" s="2" customFormat="1" ht="11.25">
      <c r="A862" s="38"/>
      <c r="B862" s="39"/>
      <c r="C862" s="40"/>
      <c r="D862" s="199" t="s">
        <v>542</v>
      </c>
      <c r="E862" s="40"/>
      <c r="F862" s="200" t="s">
        <v>8378</v>
      </c>
      <c r="G862" s="40"/>
      <c r="H862" s="40"/>
      <c r="I862" s="201"/>
      <c r="J862" s="40"/>
      <c r="K862" s="40"/>
      <c r="L862" s="43"/>
      <c r="M862" s="202"/>
      <c r="N862" s="203"/>
      <c r="O862" s="68"/>
      <c r="P862" s="68"/>
      <c r="Q862" s="68"/>
      <c r="R862" s="68"/>
      <c r="S862" s="68"/>
      <c r="T862" s="69"/>
      <c r="U862" s="38"/>
      <c r="V862" s="38"/>
      <c r="W862" s="38"/>
      <c r="X862" s="38"/>
      <c r="Y862" s="38"/>
      <c r="Z862" s="38"/>
      <c r="AA862" s="38"/>
      <c r="AB862" s="38"/>
      <c r="AC862" s="38"/>
      <c r="AD862" s="38"/>
      <c r="AE862" s="38"/>
      <c r="AT862" s="21" t="s">
        <v>542</v>
      </c>
      <c r="AU862" s="21" t="s">
        <v>85</v>
      </c>
    </row>
    <row r="863" spans="1:65" s="15" customFormat="1" ht="11.25">
      <c r="B863" s="227"/>
      <c r="C863" s="228"/>
      <c r="D863" s="206" t="s">
        <v>546</v>
      </c>
      <c r="E863" s="229" t="s">
        <v>19</v>
      </c>
      <c r="F863" s="230" t="s">
        <v>8191</v>
      </c>
      <c r="G863" s="228"/>
      <c r="H863" s="229" t="s">
        <v>19</v>
      </c>
      <c r="I863" s="231"/>
      <c r="J863" s="228"/>
      <c r="K863" s="228"/>
      <c r="L863" s="232"/>
      <c r="M863" s="233"/>
      <c r="N863" s="234"/>
      <c r="O863" s="234"/>
      <c r="P863" s="234"/>
      <c r="Q863" s="234"/>
      <c r="R863" s="234"/>
      <c r="S863" s="234"/>
      <c r="T863" s="235"/>
      <c r="AT863" s="236" t="s">
        <v>546</v>
      </c>
      <c r="AU863" s="236" t="s">
        <v>85</v>
      </c>
      <c r="AV863" s="15" t="s">
        <v>79</v>
      </c>
      <c r="AW863" s="15" t="s">
        <v>33</v>
      </c>
      <c r="AX863" s="15" t="s">
        <v>72</v>
      </c>
      <c r="AY863" s="236" t="s">
        <v>525</v>
      </c>
    </row>
    <row r="864" spans="1:65" s="13" customFormat="1" ht="11.25">
      <c r="B864" s="204"/>
      <c r="C864" s="205"/>
      <c r="D864" s="206" t="s">
        <v>546</v>
      </c>
      <c r="E864" s="207" t="s">
        <v>19</v>
      </c>
      <c r="F864" s="208" t="s">
        <v>8379</v>
      </c>
      <c r="G864" s="205"/>
      <c r="H864" s="209">
        <v>3.2639999999999998</v>
      </c>
      <c r="I864" s="210"/>
      <c r="J864" s="205"/>
      <c r="K864" s="205"/>
      <c r="L864" s="211"/>
      <c r="M864" s="212"/>
      <c r="N864" s="213"/>
      <c r="O864" s="213"/>
      <c r="P864" s="213"/>
      <c r="Q864" s="213"/>
      <c r="R864" s="213"/>
      <c r="S864" s="213"/>
      <c r="T864" s="214"/>
      <c r="AT864" s="215" t="s">
        <v>546</v>
      </c>
      <c r="AU864" s="215" t="s">
        <v>85</v>
      </c>
      <c r="AV864" s="13" t="s">
        <v>85</v>
      </c>
      <c r="AW864" s="13" t="s">
        <v>33</v>
      </c>
      <c r="AX864" s="13" t="s">
        <v>72</v>
      </c>
      <c r="AY864" s="215" t="s">
        <v>525</v>
      </c>
    </row>
    <row r="865" spans="1:65" s="16" customFormat="1" ht="11.25">
      <c r="B865" s="237"/>
      <c r="C865" s="238"/>
      <c r="D865" s="206" t="s">
        <v>546</v>
      </c>
      <c r="E865" s="239" t="s">
        <v>7445</v>
      </c>
      <c r="F865" s="240" t="s">
        <v>590</v>
      </c>
      <c r="G865" s="238"/>
      <c r="H865" s="241">
        <v>3.2639999999999998</v>
      </c>
      <c r="I865" s="242"/>
      <c r="J865" s="238"/>
      <c r="K865" s="238"/>
      <c r="L865" s="243"/>
      <c r="M865" s="244"/>
      <c r="N865" s="245"/>
      <c r="O865" s="245"/>
      <c r="P865" s="245"/>
      <c r="Q865" s="245"/>
      <c r="R865" s="245"/>
      <c r="S865" s="245"/>
      <c r="T865" s="246"/>
      <c r="AT865" s="247" t="s">
        <v>546</v>
      </c>
      <c r="AU865" s="247" t="s">
        <v>85</v>
      </c>
      <c r="AV865" s="16" t="s">
        <v>573</v>
      </c>
      <c r="AW865" s="16" t="s">
        <v>33</v>
      </c>
      <c r="AX865" s="16" t="s">
        <v>72</v>
      </c>
      <c r="AY865" s="247" t="s">
        <v>525</v>
      </c>
    </row>
    <row r="866" spans="1:65" s="15" customFormat="1" ht="11.25">
      <c r="B866" s="227"/>
      <c r="C866" s="228"/>
      <c r="D866" s="206" t="s">
        <v>546</v>
      </c>
      <c r="E866" s="229" t="s">
        <v>19</v>
      </c>
      <c r="F866" s="230" t="s">
        <v>7878</v>
      </c>
      <c r="G866" s="228"/>
      <c r="H866" s="229" t="s">
        <v>19</v>
      </c>
      <c r="I866" s="231"/>
      <c r="J866" s="228"/>
      <c r="K866" s="228"/>
      <c r="L866" s="232"/>
      <c r="M866" s="233"/>
      <c r="N866" s="234"/>
      <c r="O866" s="234"/>
      <c r="P866" s="234"/>
      <c r="Q866" s="234"/>
      <c r="R866" s="234"/>
      <c r="S866" s="234"/>
      <c r="T866" s="235"/>
      <c r="AT866" s="236" t="s">
        <v>546</v>
      </c>
      <c r="AU866" s="236" t="s">
        <v>85</v>
      </c>
      <c r="AV866" s="15" t="s">
        <v>79</v>
      </c>
      <c r="AW866" s="15" t="s">
        <v>33</v>
      </c>
      <c r="AX866" s="15" t="s">
        <v>72</v>
      </c>
      <c r="AY866" s="236" t="s">
        <v>525</v>
      </c>
    </row>
    <row r="867" spans="1:65" s="13" customFormat="1" ht="11.25">
      <c r="B867" s="204"/>
      <c r="C867" s="205"/>
      <c r="D867" s="206" t="s">
        <v>546</v>
      </c>
      <c r="E867" s="207" t="s">
        <v>19</v>
      </c>
      <c r="F867" s="208" t="s">
        <v>8380</v>
      </c>
      <c r="G867" s="205"/>
      <c r="H867" s="209">
        <v>22.23</v>
      </c>
      <c r="I867" s="210"/>
      <c r="J867" s="205"/>
      <c r="K867" s="205"/>
      <c r="L867" s="211"/>
      <c r="M867" s="212"/>
      <c r="N867" s="213"/>
      <c r="O867" s="213"/>
      <c r="P867" s="213"/>
      <c r="Q867" s="213"/>
      <c r="R867" s="213"/>
      <c r="S867" s="213"/>
      <c r="T867" s="214"/>
      <c r="AT867" s="215" t="s">
        <v>546</v>
      </c>
      <c r="AU867" s="215" t="s">
        <v>85</v>
      </c>
      <c r="AV867" s="13" t="s">
        <v>85</v>
      </c>
      <c r="AW867" s="13" t="s">
        <v>33</v>
      </c>
      <c r="AX867" s="13" t="s">
        <v>72</v>
      </c>
      <c r="AY867" s="215" t="s">
        <v>525</v>
      </c>
    </row>
    <row r="868" spans="1:65" s="16" customFormat="1" ht="11.25">
      <c r="B868" s="237"/>
      <c r="C868" s="238"/>
      <c r="D868" s="206" t="s">
        <v>546</v>
      </c>
      <c r="E868" s="239" t="s">
        <v>7466</v>
      </c>
      <c r="F868" s="240" t="s">
        <v>590</v>
      </c>
      <c r="G868" s="238"/>
      <c r="H868" s="241">
        <v>22.23</v>
      </c>
      <c r="I868" s="242"/>
      <c r="J868" s="238"/>
      <c r="K868" s="238"/>
      <c r="L868" s="243"/>
      <c r="M868" s="244"/>
      <c r="N868" s="245"/>
      <c r="O868" s="245"/>
      <c r="P868" s="245"/>
      <c r="Q868" s="245"/>
      <c r="R868" s="245"/>
      <c r="S868" s="245"/>
      <c r="T868" s="246"/>
      <c r="AT868" s="247" t="s">
        <v>546</v>
      </c>
      <c r="AU868" s="247" t="s">
        <v>85</v>
      </c>
      <c r="AV868" s="16" t="s">
        <v>573</v>
      </c>
      <c r="AW868" s="16" t="s">
        <v>33</v>
      </c>
      <c r="AX868" s="16" t="s">
        <v>72</v>
      </c>
      <c r="AY868" s="247" t="s">
        <v>525</v>
      </c>
    </row>
    <row r="869" spans="1:65" s="14" customFormat="1" ht="11.25">
      <c r="B869" s="216"/>
      <c r="C869" s="217"/>
      <c r="D869" s="206" t="s">
        <v>546</v>
      </c>
      <c r="E869" s="218" t="s">
        <v>19</v>
      </c>
      <c r="F869" s="219" t="s">
        <v>552</v>
      </c>
      <c r="G869" s="217"/>
      <c r="H869" s="220">
        <v>25.494</v>
      </c>
      <c r="I869" s="221"/>
      <c r="J869" s="217"/>
      <c r="K869" s="217"/>
      <c r="L869" s="222"/>
      <c r="M869" s="223"/>
      <c r="N869" s="224"/>
      <c r="O869" s="224"/>
      <c r="P869" s="224"/>
      <c r="Q869" s="224"/>
      <c r="R869" s="224"/>
      <c r="S869" s="224"/>
      <c r="T869" s="225"/>
      <c r="AT869" s="226" t="s">
        <v>546</v>
      </c>
      <c r="AU869" s="226" t="s">
        <v>85</v>
      </c>
      <c r="AV869" s="14" t="s">
        <v>537</v>
      </c>
      <c r="AW869" s="14" t="s">
        <v>33</v>
      </c>
      <c r="AX869" s="14" t="s">
        <v>79</v>
      </c>
      <c r="AY869" s="226" t="s">
        <v>525</v>
      </c>
    </row>
    <row r="870" spans="1:65" s="2" customFormat="1" ht="24.2" customHeight="1">
      <c r="A870" s="38"/>
      <c r="B870" s="39"/>
      <c r="C870" s="248" t="s">
        <v>2464</v>
      </c>
      <c r="D870" s="248" t="s">
        <v>369</v>
      </c>
      <c r="E870" s="249" t="s">
        <v>8381</v>
      </c>
      <c r="F870" s="250" t="s">
        <v>8382</v>
      </c>
      <c r="G870" s="251" t="s">
        <v>132</v>
      </c>
      <c r="H870" s="252">
        <v>3.427</v>
      </c>
      <c r="I870" s="253"/>
      <c r="J870" s="254">
        <f>ROUND(I870*H870,2)</f>
        <v>0</v>
      </c>
      <c r="K870" s="250" t="s">
        <v>536</v>
      </c>
      <c r="L870" s="255"/>
      <c r="M870" s="256" t="s">
        <v>19</v>
      </c>
      <c r="N870" s="257" t="s">
        <v>43</v>
      </c>
      <c r="O870" s="68"/>
      <c r="P870" s="195">
        <f>O870*H870</f>
        <v>0</v>
      </c>
      <c r="Q870" s="195">
        <v>2.9999999999999997E-4</v>
      </c>
      <c r="R870" s="195">
        <f>Q870*H870</f>
        <v>1.0280999999999999E-3</v>
      </c>
      <c r="S870" s="195">
        <v>0</v>
      </c>
      <c r="T870" s="196">
        <f>S870*H870</f>
        <v>0</v>
      </c>
      <c r="U870" s="38"/>
      <c r="V870" s="38"/>
      <c r="W870" s="38"/>
      <c r="X870" s="38"/>
      <c r="Y870" s="38"/>
      <c r="Z870" s="38"/>
      <c r="AA870" s="38"/>
      <c r="AB870" s="38"/>
      <c r="AC870" s="38"/>
      <c r="AD870" s="38"/>
      <c r="AE870" s="38"/>
      <c r="AR870" s="197" t="s">
        <v>839</v>
      </c>
      <c r="AT870" s="197" t="s">
        <v>369</v>
      </c>
      <c r="AU870" s="197" t="s">
        <v>85</v>
      </c>
      <c r="AY870" s="21" t="s">
        <v>525</v>
      </c>
      <c r="BE870" s="198">
        <f>IF(N870="základní",J870,0)</f>
        <v>0</v>
      </c>
      <c r="BF870" s="198">
        <f>IF(N870="snížená",J870,0)</f>
        <v>0</v>
      </c>
      <c r="BG870" s="198">
        <f>IF(N870="zákl. přenesená",J870,0)</f>
        <v>0</v>
      </c>
      <c r="BH870" s="198">
        <f>IF(N870="sníž. přenesená",J870,0)</f>
        <v>0</v>
      </c>
      <c r="BI870" s="198">
        <f>IF(N870="nulová",J870,0)</f>
        <v>0</v>
      </c>
      <c r="BJ870" s="21" t="s">
        <v>79</v>
      </c>
      <c r="BK870" s="198">
        <f>ROUND(I870*H870,2)</f>
        <v>0</v>
      </c>
      <c r="BL870" s="21" t="s">
        <v>642</v>
      </c>
      <c r="BM870" s="197" t="s">
        <v>8383</v>
      </c>
    </row>
    <row r="871" spans="1:65" s="13" customFormat="1" ht="11.25">
      <c r="B871" s="204"/>
      <c r="C871" s="205"/>
      <c r="D871" s="206" t="s">
        <v>546</v>
      </c>
      <c r="E871" s="207" t="s">
        <v>19</v>
      </c>
      <c r="F871" s="208" t="s">
        <v>7445</v>
      </c>
      <c r="G871" s="205"/>
      <c r="H871" s="209">
        <v>3.2639999999999998</v>
      </c>
      <c r="I871" s="210"/>
      <c r="J871" s="205"/>
      <c r="K871" s="205"/>
      <c r="L871" s="211"/>
      <c r="M871" s="212"/>
      <c r="N871" s="213"/>
      <c r="O871" s="213"/>
      <c r="P871" s="213"/>
      <c r="Q871" s="213"/>
      <c r="R871" s="213"/>
      <c r="S871" s="213"/>
      <c r="T871" s="214"/>
      <c r="AT871" s="215" t="s">
        <v>546</v>
      </c>
      <c r="AU871" s="215" t="s">
        <v>85</v>
      </c>
      <c r="AV871" s="13" t="s">
        <v>85</v>
      </c>
      <c r="AW871" s="13" t="s">
        <v>33</v>
      </c>
      <c r="AX871" s="13" t="s">
        <v>79</v>
      </c>
      <c r="AY871" s="215" t="s">
        <v>525</v>
      </c>
    </row>
    <row r="872" spans="1:65" s="13" customFormat="1" ht="11.25">
      <c r="B872" s="204"/>
      <c r="C872" s="205"/>
      <c r="D872" s="206" t="s">
        <v>546</v>
      </c>
      <c r="E872" s="205"/>
      <c r="F872" s="208" t="s">
        <v>8384</v>
      </c>
      <c r="G872" s="205"/>
      <c r="H872" s="209">
        <v>3.427</v>
      </c>
      <c r="I872" s="210"/>
      <c r="J872" s="205"/>
      <c r="K872" s="205"/>
      <c r="L872" s="211"/>
      <c r="M872" s="212"/>
      <c r="N872" s="213"/>
      <c r="O872" s="213"/>
      <c r="P872" s="213"/>
      <c r="Q872" s="213"/>
      <c r="R872" s="213"/>
      <c r="S872" s="213"/>
      <c r="T872" s="214"/>
      <c r="AT872" s="215" t="s">
        <v>546</v>
      </c>
      <c r="AU872" s="215" t="s">
        <v>85</v>
      </c>
      <c r="AV872" s="13" t="s">
        <v>85</v>
      </c>
      <c r="AW872" s="13" t="s">
        <v>4</v>
      </c>
      <c r="AX872" s="13" t="s">
        <v>79</v>
      </c>
      <c r="AY872" s="215" t="s">
        <v>525</v>
      </c>
    </row>
    <row r="873" spans="1:65" s="2" customFormat="1" ht="24.2" customHeight="1">
      <c r="A873" s="38"/>
      <c r="B873" s="39"/>
      <c r="C873" s="248" t="s">
        <v>2470</v>
      </c>
      <c r="D873" s="248" t="s">
        <v>369</v>
      </c>
      <c r="E873" s="249" t="s">
        <v>8385</v>
      </c>
      <c r="F873" s="250" t="s">
        <v>8386</v>
      </c>
      <c r="G873" s="251" t="s">
        <v>132</v>
      </c>
      <c r="H873" s="252">
        <v>23.341999999999999</v>
      </c>
      <c r="I873" s="253"/>
      <c r="J873" s="254">
        <f>ROUND(I873*H873,2)</f>
        <v>0</v>
      </c>
      <c r="K873" s="250" t="s">
        <v>536</v>
      </c>
      <c r="L873" s="255"/>
      <c r="M873" s="256" t="s">
        <v>19</v>
      </c>
      <c r="N873" s="257" t="s">
        <v>43</v>
      </c>
      <c r="O873" s="68"/>
      <c r="P873" s="195">
        <f>O873*H873</f>
        <v>0</v>
      </c>
      <c r="Q873" s="195">
        <v>5.9999999999999995E-4</v>
      </c>
      <c r="R873" s="195">
        <f>Q873*H873</f>
        <v>1.4005199999999997E-2</v>
      </c>
      <c r="S873" s="195">
        <v>0</v>
      </c>
      <c r="T873" s="196">
        <f>S873*H873</f>
        <v>0</v>
      </c>
      <c r="U873" s="38"/>
      <c r="V873" s="38"/>
      <c r="W873" s="38"/>
      <c r="X873" s="38"/>
      <c r="Y873" s="38"/>
      <c r="Z873" s="38"/>
      <c r="AA873" s="38"/>
      <c r="AB873" s="38"/>
      <c r="AC873" s="38"/>
      <c r="AD873" s="38"/>
      <c r="AE873" s="38"/>
      <c r="AR873" s="197" t="s">
        <v>839</v>
      </c>
      <c r="AT873" s="197" t="s">
        <v>369</v>
      </c>
      <c r="AU873" s="197" t="s">
        <v>85</v>
      </c>
      <c r="AY873" s="21" t="s">
        <v>525</v>
      </c>
      <c r="BE873" s="198">
        <f>IF(N873="základní",J873,0)</f>
        <v>0</v>
      </c>
      <c r="BF873" s="198">
        <f>IF(N873="snížená",J873,0)</f>
        <v>0</v>
      </c>
      <c r="BG873" s="198">
        <f>IF(N873="zákl. přenesená",J873,0)</f>
        <v>0</v>
      </c>
      <c r="BH873" s="198">
        <f>IF(N873="sníž. přenesená",J873,0)</f>
        <v>0</v>
      </c>
      <c r="BI873" s="198">
        <f>IF(N873="nulová",J873,0)</f>
        <v>0</v>
      </c>
      <c r="BJ873" s="21" t="s">
        <v>79</v>
      </c>
      <c r="BK873" s="198">
        <f>ROUND(I873*H873,2)</f>
        <v>0</v>
      </c>
      <c r="BL873" s="21" t="s">
        <v>642</v>
      </c>
      <c r="BM873" s="197" t="s">
        <v>8387</v>
      </c>
    </row>
    <row r="874" spans="1:65" s="13" customFormat="1" ht="11.25">
      <c r="B874" s="204"/>
      <c r="C874" s="205"/>
      <c r="D874" s="206" t="s">
        <v>546</v>
      </c>
      <c r="E874" s="207" t="s">
        <v>19</v>
      </c>
      <c r="F874" s="208" t="s">
        <v>7466</v>
      </c>
      <c r="G874" s="205"/>
      <c r="H874" s="209">
        <v>22.23</v>
      </c>
      <c r="I874" s="210"/>
      <c r="J874" s="205"/>
      <c r="K874" s="205"/>
      <c r="L874" s="211"/>
      <c r="M874" s="212"/>
      <c r="N874" s="213"/>
      <c r="O874" s="213"/>
      <c r="P874" s="213"/>
      <c r="Q874" s="213"/>
      <c r="R874" s="213"/>
      <c r="S874" s="213"/>
      <c r="T874" s="214"/>
      <c r="AT874" s="215" t="s">
        <v>546</v>
      </c>
      <c r="AU874" s="215" t="s">
        <v>85</v>
      </c>
      <c r="AV874" s="13" t="s">
        <v>85</v>
      </c>
      <c r="AW874" s="13" t="s">
        <v>33</v>
      </c>
      <c r="AX874" s="13" t="s">
        <v>79</v>
      </c>
      <c r="AY874" s="215" t="s">
        <v>525</v>
      </c>
    </row>
    <row r="875" spans="1:65" s="13" customFormat="1" ht="11.25">
      <c r="B875" s="204"/>
      <c r="C875" s="205"/>
      <c r="D875" s="206" t="s">
        <v>546</v>
      </c>
      <c r="E875" s="205"/>
      <c r="F875" s="208" t="s">
        <v>8388</v>
      </c>
      <c r="G875" s="205"/>
      <c r="H875" s="209">
        <v>23.341999999999999</v>
      </c>
      <c r="I875" s="210"/>
      <c r="J875" s="205"/>
      <c r="K875" s="205"/>
      <c r="L875" s="211"/>
      <c r="M875" s="212"/>
      <c r="N875" s="213"/>
      <c r="O875" s="213"/>
      <c r="P875" s="213"/>
      <c r="Q875" s="213"/>
      <c r="R875" s="213"/>
      <c r="S875" s="213"/>
      <c r="T875" s="214"/>
      <c r="AT875" s="215" t="s">
        <v>546</v>
      </c>
      <c r="AU875" s="215" t="s">
        <v>85</v>
      </c>
      <c r="AV875" s="13" t="s">
        <v>85</v>
      </c>
      <c r="AW875" s="13" t="s">
        <v>4</v>
      </c>
      <c r="AX875" s="13" t="s">
        <v>79</v>
      </c>
      <c r="AY875" s="215" t="s">
        <v>525</v>
      </c>
    </row>
    <row r="876" spans="1:65" s="2" customFormat="1" ht="49.15" customHeight="1">
      <c r="A876" s="38"/>
      <c r="B876" s="39"/>
      <c r="C876" s="186" t="s">
        <v>2477</v>
      </c>
      <c r="D876" s="186" t="s">
        <v>533</v>
      </c>
      <c r="E876" s="187" t="s">
        <v>8389</v>
      </c>
      <c r="F876" s="188" t="s">
        <v>8390</v>
      </c>
      <c r="G876" s="189" t="s">
        <v>318</v>
      </c>
      <c r="H876" s="190">
        <v>1.4999999999999999E-2</v>
      </c>
      <c r="I876" s="191"/>
      <c r="J876" s="192">
        <f>ROUND(I876*H876,2)</f>
        <v>0</v>
      </c>
      <c r="K876" s="188" t="s">
        <v>536</v>
      </c>
      <c r="L876" s="43"/>
      <c r="M876" s="193" t="s">
        <v>19</v>
      </c>
      <c r="N876" s="194" t="s">
        <v>43</v>
      </c>
      <c r="O876" s="68"/>
      <c r="P876" s="195">
        <f>O876*H876</f>
        <v>0</v>
      </c>
      <c r="Q876" s="195">
        <v>0</v>
      </c>
      <c r="R876" s="195">
        <f>Q876*H876</f>
        <v>0</v>
      </c>
      <c r="S876" s="195">
        <v>0</v>
      </c>
      <c r="T876" s="196">
        <f>S876*H876</f>
        <v>0</v>
      </c>
      <c r="U876" s="38"/>
      <c r="V876" s="38"/>
      <c r="W876" s="38"/>
      <c r="X876" s="38"/>
      <c r="Y876" s="38"/>
      <c r="Z876" s="38"/>
      <c r="AA876" s="38"/>
      <c r="AB876" s="38"/>
      <c r="AC876" s="38"/>
      <c r="AD876" s="38"/>
      <c r="AE876" s="38"/>
      <c r="AR876" s="197" t="s">
        <v>642</v>
      </c>
      <c r="AT876" s="197" t="s">
        <v>533</v>
      </c>
      <c r="AU876" s="197" t="s">
        <v>85</v>
      </c>
      <c r="AY876" s="21" t="s">
        <v>525</v>
      </c>
      <c r="BE876" s="198">
        <f>IF(N876="základní",J876,0)</f>
        <v>0</v>
      </c>
      <c r="BF876" s="198">
        <f>IF(N876="snížená",J876,0)</f>
        <v>0</v>
      </c>
      <c r="BG876" s="198">
        <f>IF(N876="zákl. přenesená",J876,0)</f>
        <v>0</v>
      </c>
      <c r="BH876" s="198">
        <f>IF(N876="sníž. přenesená",J876,0)</f>
        <v>0</v>
      </c>
      <c r="BI876" s="198">
        <f>IF(N876="nulová",J876,0)</f>
        <v>0</v>
      </c>
      <c r="BJ876" s="21" t="s">
        <v>79</v>
      </c>
      <c r="BK876" s="198">
        <f>ROUND(I876*H876,2)</f>
        <v>0</v>
      </c>
      <c r="BL876" s="21" t="s">
        <v>642</v>
      </c>
      <c r="BM876" s="197" t="s">
        <v>8391</v>
      </c>
    </row>
    <row r="877" spans="1:65" s="2" customFormat="1" ht="11.25">
      <c r="A877" s="38"/>
      <c r="B877" s="39"/>
      <c r="C877" s="40"/>
      <c r="D877" s="199" t="s">
        <v>542</v>
      </c>
      <c r="E877" s="40"/>
      <c r="F877" s="200" t="s">
        <v>8392</v>
      </c>
      <c r="G877" s="40"/>
      <c r="H877" s="40"/>
      <c r="I877" s="201"/>
      <c r="J877" s="40"/>
      <c r="K877" s="40"/>
      <c r="L877" s="43"/>
      <c r="M877" s="202"/>
      <c r="N877" s="203"/>
      <c r="O877" s="68"/>
      <c r="P877" s="68"/>
      <c r="Q877" s="68"/>
      <c r="R877" s="68"/>
      <c r="S877" s="68"/>
      <c r="T877" s="69"/>
      <c r="U877" s="38"/>
      <c r="V877" s="38"/>
      <c r="W877" s="38"/>
      <c r="X877" s="38"/>
      <c r="Y877" s="38"/>
      <c r="Z877" s="38"/>
      <c r="AA877" s="38"/>
      <c r="AB877" s="38"/>
      <c r="AC877" s="38"/>
      <c r="AD877" s="38"/>
      <c r="AE877" s="38"/>
      <c r="AT877" s="21" t="s">
        <v>542</v>
      </c>
      <c r="AU877" s="21" t="s">
        <v>85</v>
      </c>
    </row>
    <row r="878" spans="1:65" s="12" customFormat="1" ht="25.9" customHeight="1">
      <c r="B878" s="170"/>
      <c r="C878" s="171"/>
      <c r="D878" s="172" t="s">
        <v>71</v>
      </c>
      <c r="E878" s="173" t="s">
        <v>114</v>
      </c>
      <c r="F878" s="173" t="s">
        <v>5905</v>
      </c>
      <c r="G878" s="171"/>
      <c r="H878" s="171"/>
      <c r="I878" s="174"/>
      <c r="J878" s="175">
        <f>BK878</f>
        <v>0</v>
      </c>
      <c r="K878" s="171"/>
      <c r="L878" s="176"/>
      <c r="M878" s="177"/>
      <c r="N878" s="178"/>
      <c r="O878" s="178"/>
      <c r="P878" s="179">
        <f>P879+P882+P885+P888</f>
        <v>0</v>
      </c>
      <c r="Q878" s="178"/>
      <c r="R878" s="179">
        <f>R879+R882+R885+R888</f>
        <v>0</v>
      </c>
      <c r="S878" s="178"/>
      <c r="T878" s="180">
        <f>T879+T882+T885+T888</f>
        <v>0</v>
      </c>
      <c r="AR878" s="181" t="s">
        <v>646</v>
      </c>
      <c r="AT878" s="182" t="s">
        <v>71</v>
      </c>
      <c r="AU878" s="182" t="s">
        <v>72</v>
      </c>
      <c r="AY878" s="181" t="s">
        <v>525</v>
      </c>
      <c r="BK878" s="183">
        <f>BK879+BK882+BK885+BK888</f>
        <v>0</v>
      </c>
    </row>
    <row r="879" spans="1:65" s="12" customFormat="1" ht="22.9" customHeight="1">
      <c r="B879" s="170"/>
      <c r="C879" s="171"/>
      <c r="D879" s="172" t="s">
        <v>71</v>
      </c>
      <c r="E879" s="184" t="s">
        <v>5906</v>
      </c>
      <c r="F879" s="184" t="s">
        <v>5907</v>
      </c>
      <c r="G879" s="171"/>
      <c r="H879" s="171"/>
      <c r="I879" s="174"/>
      <c r="J879" s="185">
        <f>BK879</f>
        <v>0</v>
      </c>
      <c r="K879" s="171"/>
      <c r="L879" s="176"/>
      <c r="M879" s="177"/>
      <c r="N879" s="178"/>
      <c r="O879" s="178"/>
      <c r="P879" s="179">
        <f>SUM(P880:P881)</f>
        <v>0</v>
      </c>
      <c r="Q879" s="178"/>
      <c r="R879" s="179">
        <f>SUM(R880:R881)</f>
        <v>0</v>
      </c>
      <c r="S879" s="178"/>
      <c r="T879" s="180">
        <f>SUM(T880:T881)</f>
        <v>0</v>
      </c>
      <c r="AR879" s="181" t="s">
        <v>646</v>
      </c>
      <c r="AT879" s="182" t="s">
        <v>71</v>
      </c>
      <c r="AU879" s="182" t="s">
        <v>79</v>
      </c>
      <c r="AY879" s="181" t="s">
        <v>525</v>
      </c>
      <c r="BK879" s="183">
        <f>SUM(BK880:BK881)</f>
        <v>0</v>
      </c>
    </row>
    <row r="880" spans="1:65" s="2" customFormat="1" ht="16.5" customHeight="1">
      <c r="A880" s="38"/>
      <c r="B880" s="39"/>
      <c r="C880" s="186" t="s">
        <v>2482</v>
      </c>
      <c r="D880" s="186" t="s">
        <v>533</v>
      </c>
      <c r="E880" s="187" t="s">
        <v>5908</v>
      </c>
      <c r="F880" s="188" t="s">
        <v>5909</v>
      </c>
      <c r="G880" s="189" t="s">
        <v>641</v>
      </c>
      <c r="H880" s="190">
        <v>1</v>
      </c>
      <c r="I880" s="191"/>
      <c r="J880" s="192">
        <f>ROUND(I880*H880,2)</f>
        <v>0</v>
      </c>
      <c r="K880" s="188" t="s">
        <v>536</v>
      </c>
      <c r="L880" s="43"/>
      <c r="M880" s="193" t="s">
        <v>19</v>
      </c>
      <c r="N880" s="194" t="s">
        <v>43</v>
      </c>
      <c r="O880" s="68"/>
      <c r="P880" s="195">
        <f>O880*H880</f>
        <v>0</v>
      </c>
      <c r="Q880" s="195">
        <v>0</v>
      </c>
      <c r="R880" s="195">
        <f>Q880*H880</f>
        <v>0</v>
      </c>
      <c r="S880" s="195">
        <v>0</v>
      </c>
      <c r="T880" s="196">
        <f>S880*H880</f>
        <v>0</v>
      </c>
      <c r="U880" s="38"/>
      <c r="V880" s="38"/>
      <c r="W880" s="38"/>
      <c r="X880" s="38"/>
      <c r="Y880" s="38"/>
      <c r="Z880" s="38"/>
      <c r="AA880" s="38"/>
      <c r="AB880" s="38"/>
      <c r="AC880" s="38"/>
      <c r="AD880" s="38"/>
      <c r="AE880" s="38"/>
      <c r="AR880" s="197" t="s">
        <v>5910</v>
      </c>
      <c r="AT880" s="197" t="s">
        <v>533</v>
      </c>
      <c r="AU880" s="197" t="s">
        <v>85</v>
      </c>
      <c r="AY880" s="21" t="s">
        <v>525</v>
      </c>
      <c r="BE880" s="198">
        <f>IF(N880="základní",J880,0)</f>
        <v>0</v>
      </c>
      <c r="BF880" s="198">
        <f>IF(N880="snížená",J880,0)</f>
        <v>0</v>
      </c>
      <c r="BG880" s="198">
        <f>IF(N880="zákl. přenesená",J880,0)</f>
        <v>0</v>
      </c>
      <c r="BH880" s="198">
        <f>IF(N880="sníž. přenesená",J880,0)</f>
        <v>0</v>
      </c>
      <c r="BI880" s="198">
        <f>IF(N880="nulová",J880,0)</f>
        <v>0</v>
      </c>
      <c r="BJ880" s="21" t="s">
        <v>79</v>
      </c>
      <c r="BK880" s="198">
        <f>ROUND(I880*H880,2)</f>
        <v>0</v>
      </c>
      <c r="BL880" s="21" t="s">
        <v>5910</v>
      </c>
      <c r="BM880" s="197" t="s">
        <v>8393</v>
      </c>
    </row>
    <row r="881" spans="1:65" s="2" customFormat="1" ht="11.25">
      <c r="A881" s="38"/>
      <c r="B881" s="39"/>
      <c r="C881" s="40"/>
      <c r="D881" s="199" t="s">
        <v>542</v>
      </c>
      <c r="E881" s="40"/>
      <c r="F881" s="200" t="s">
        <v>7400</v>
      </c>
      <c r="G881" s="40"/>
      <c r="H881" s="40"/>
      <c r="I881" s="201"/>
      <c r="J881" s="40"/>
      <c r="K881" s="40"/>
      <c r="L881" s="43"/>
      <c r="M881" s="202"/>
      <c r="N881" s="203"/>
      <c r="O881" s="68"/>
      <c r="P881" s="68"/>
      <c r="Q881" s="68"/>
      <c r="R881" s="68"/>
      <c r="S881" s="68"/>
      <c r="T881" s="69"/>
      <c r="U881" s="38"/>
      <c r="V881" s="38"/>
      <c r="W881" s="38"/>
      <c r="X881" s="38"/>
      <c r="Y881" s="38"/>
      <c r="Z881" s="38"/>
      <c r="AA881" s="38"/>
      <c r="AB881" s="38"/>
      <c r="AC881" s="38"/>
      <c r="AD881" s="38"/>
      <c r="AE881" s="38"/>
      <c r="AT881" s="21" t="s">
        <v>542</v>
      </c>
      <c r="AU881" s="21" t="s">
        <v>85</v>
      </c>
    </row>
    <row r="882" spans="1:65" s="12" customFormat="1" ht="22.9" customHeight="1">
      <c r="B882" s="170"/>
      <c r="C882" s="171"/>
      <c r="D882" s="172" t="s">
        <v>71</v>
      </c>
      <c r="E882" s="184" t="s">
        <v>7401</v>
      </c>
      <c r="F882" s="184" t="s">
        <v>7402</v>
      </c>
      <c r="G882" s="171"/>
      <c r="H882" s="171"/>
      <c r="I882" s="174"/>
      <c r="J882" s="185">
        <f>BK882</f>
        <v>0</v>
      </c>
      <c r="K882" s="171"/>
      <c r="L882" s="176"/>
      <c r="M882" s="177"/>
      <c r="N882" s="178"/>
      <c r="O882" s="178"/>
      <c r="P882" s="179">
        <f>SUM(P883:P884)</f>
        <v>0</v>
      </c>
      <c r="Q882" s="178"/>
      <c r="R882" s="179">
        <f>SUM(R883:R884)</f>
        <v>0</v>
      </c>
      <c r="S882" s="178"/>
      <c r="T882" s="180">
        <f>SUM(T883:T884)</f>
        <v>0</v>
      </c>
      <c r="AR882" s="181" t="s">
        <v>646</v>
      </c>
      <c r="AT882" s="182" t="s">
        <v>71</v>
      </c>
      <c r="AU882" s="182" t="s">
        <v>79</v>
      </c>
      <c r="AY882" s="181" t="s">
        <v>525</v>
      </c>
      <c r="BK882" s="183">
        <f>SUM(BK883:BK884)</f>
        <v>0</v>
      </c>
    </row>
    <row r="883" spans="1:65" s="2" customFormat="1" ht="16.5" customHeight="1">
      <c r="A883" s="38"/>
      <c r="B883" s="39"/>
      <c r="C883" s="186" t="s">
        <v>2495</v>
      </c>
      <c r="D883" s="186" t="s">
        <v>533</v>
      </c>
      <c r="E883" s="187" t="s">
        <v>7403</v>
      </c>
      <c r="F883" s="188" t="s">
        <v>7402</v>
      </c>
      <c r="G883" s="189" t="s">
        <v>641</v>
      </c>
      <c r="H883" s="190">
        <v>1</v>
      </c>
      <c r="I883" s="191"/>
      <c r="J883" s="192">
        <f>ROUND(I883*H883,2)</f>
        <v>0</v>
      </c>
      <c r="K883" s="188" t="s">
        <v>536</v>
      </c>
      <c r="L883" s="43"/>
      <c r="M883" s="193" t="s">
        <v>19</v>
      </c>
      <c r="N883" s="194" t="s">
        <v>43</v>
      </c>
      <c r="O883" s="68"/>
      <c r="P883" s="195">
        <f>O883*H883</f>
        <v>0</v>
      </c>
      <c r="Q883" s="195">
        <v>0</v>
      </c>
      <c r="R883" s="195">
        <f>Q883*H883</f>
        <v>0</v>
      </c>
      <c r="S883" s="195">
        <v>0</v>
      </c>
      <c r="T883" s="196">
        <f>S883*H883</f>
        <v>0</v>
      </c>
      <c r="U883" s="38"/>
      <c r="V883" s="38"/>
      <c r="W883" s="38"/>
      <c r="X883" s="38"/>
      <c r="Y883" s="38"/>
      <c r="Z883" s="38"/>
      <c r="AA883" s="38"/>
      <c r="AB883" s="38"/>
      <c r="AC883" s="38"/>
      <c r="AD883" s="38"/>
      <c r="AE883" s="38"/>
      <c r="AR883" s="197" t="s">
        <v>5910</v>
      </c>
      <c r="AT883" s="197" t="s">
        <v>533</v>
      </c>
      <c r="AU883" s="197" t="s">
        <v>85</v>
      </c>
      <c r="AY883" s="21" t="s">
        <v>525</v>
      </c>
      <c r="BE883" s="198">
        <f>IF(N883="základní",J883,0)</f>
        <v>0</v>
      </c>
      <c r="BF883" s="198">
        <f>IF(N883="snížená",J883,0)</f>
        <v>0</v>
      </c>
      <c r="BG883" s="198">
        <f>IF(N883="zákl. přenesená",J883,0)</f>
        <v>0</v>
      </c>
      <c r="BH883" s="198">
        <f>IF(N883="sníž. přenesená",J883,0)</f>
        <v>0</v>
      </c>
      <c r="BI883" s="198">
        <f>IF(N883="nulová",J883,0)</f>
        <v>0</v>
      </c>
      <c r="BJ883" s="21" t="s">
        <v>79</v>
      </c>
      <c r="BK883" s="198">
        <f>ROUND(I883*H883,2)</f>
        <v>0</v>
      </c>
      <c r="BL883" s="21" t="s">
        <v>5910</v>
      </c>
      <c r="BM883" s="197" t="s">
        <v>8394</v>
      </c>
    </row>
    <row r="884" spans="1:65" s="2" customFormat="1" ht="11.25">
      <c r="A884" s="38"/>
      <c r="B884" s="39"/>
      <c r="C884" s="40"/>
      <c r="D884" s="199" t="s">
        <v>542</v>
      </c>
      <c r="E884" s="40"/>
      <c r="F884" s="200" t="s">
        <v>7405</v>
      </c>
      <c r="G884" s="40"/>
      <c r="H884" s="40"/>
      <c r="I884" s="201"/>
      <c r="J884" s="40"/>
      <c r="K884" s="40"/>
      <c r="L884" s="43"/>
      <c r="M884" s="202"/>
      <c r="N884" s="203"/>
      <c r="O884" s="68"/>
      <c r="P884" s="68"/>
      <c r="Q884" s="68"/>
      <c r="R884" s="68"/>
      <c r="S884" s="68"/>
      <c r="T884" s="69"/>
      <c r="U884" s="38"/>
      <c r="V884" s="38"/>
      <c r="W884" s="38"/>
      <c r="X884" s="38"/>
      <c r="Y884" s="38"/>
      <c r="Z884" s="38"/>
      <c r="AA884" s="38"/>
      <c r="AB884" s="38"/>
      <c r="AC884" s="38"/>
      <c r="AD884" s="38"/>
      <c r="AE884" s="38"/>
      <c r="AT884" s="21" t="s">
        <v>542</v>
      </c>
      <c r="AU884" s="21" t="s">
        <v>85</v>
      </c>
    </row>
    <row r="885" spans="1:65" s="12" customFormat="1" ht="22.9" customHeight="1">
      <c r="B885" s="170"/>
      <c r="C885" s="171"/>
      <c r="D885" s="172" t="s">
        <v>71</v>
      </c>
      <c r="E885" s="184" t="s">
        <v>5913</v>
      </c>
      <c r="F885" s="184" t="s">
        <v>5914</v>
      </c>
      <c r="G885" s="171"/>
      <c r="H885" s="171"/>
      <c r="I885" s="174"/>
      <c r="J885" s="185">
        <f>BK885</f>
        <v>0</v>
      </c>
      <c r="K885" s="171"/>
      <c r="L885" s="176"/>
      <c r="M885" s="177"/>
      <c r="N885" s="178"/>
      <c r="O885" s="178"/>
      <c r="P885" s="179">
        <f>SUM(P886:P887)</f>
        <v>0</v>
      </c>
      <c r="Q885" s="178"/>
      <c r="R885" s="179">
        <f>SUM(R886:R887)</f>
        <v>0</v>
      </c>
      <c r="S885" s="178"/>
      <c r="T885" s="180">
        <f>SUM(T886:T887)</f>
        <v>0</v>
      </c>
      <c r="AR885" s="181" t="s">
        <v>646</v>
      </c>
      <c r="AT885" s="182" t="s">
        <v>71</v>
      </c>
      <c r="AU885" s="182" t="s">
        <v>79</v>
      </c>
      <c r="AY885" s="181" t="s">
        <v>525</v>
      </c>
      <c r="BK885" s="183">
        <f>SUM(BK886:BK887)</f>
        <v>0</v>
      </c>
    </row>
    <row r="886" spans="1:65" s="2" customFormat="1" ht="16.5" customHeight="1">
      <c r="A886" s="38"/>
      <c r="B886" s="39"/>
      <c r="C886" s="186" t="s">
        <v>2504</v>
      </c>
      <c r="D886" s="186" t="s">
        <v>533</v>
      </c>
      <c r="E886" s="187" t="s">
        <v>7430</v>
      </c>
      <c r="F886" s="188" t="s">
        <v>7431</v>
      </c>
      <c r="G886" s="189" t="s">
        <v>641</v>
      </c>
      <c r="H886" s="190">
        <v>1</v>
      </c>
      <c r="I886" s="191"/>
      <c r="J886" s="192">
        <f>ROUND(I886*H886,2)</f>
        <v>0</v>
      </c>
      <c r="K886" s="188" t="s">
        <v>536</v>
      </c>
      <c r="L886" s="43"/>
      <c r="M886" s="193" t="s">
        <v>19</v>
      </c>
      <c r="N886" s="194" t="s">
        <v>43</v>
      </c>
      <c r="O886" s="68"/>
      <c r="P886" s="195">
        <f>O886*H886</f>
        <v>0</v>
      </c>
      <c r="Q886" s="195">
        <v>0</v>
      </c>
      <c r="R886" s="195">
        <f>Q886*H886</f>
        <v>0</v>
      </c>
      <c r="S886" s="195">
        <v>0</v>
      </c>
      <c r="T886" s="196">
        <f>S886*H886</f>
        <v>0</v>
      </c>
      <c r="U886" s="38"/>
      <c r="V886" s="38"/>
      <c r="W886" s="38"/>
      <c r="X886" s="38"/>
      <c r="Y886" s="38"/>
      <c r="Z886" s="38"/>
      <c r="AA886" s="38"/>
      <c r="AB886" s="38"/>
      <c r="AC886" s="38"/>
      <c r="AD886" s="38"/>
      <c r="AE886" s="38"/>
      <c r="AR886" s="197" t="s">
        <v>5910</v>
      </c>
      <c r="AT886" s="197" t="s">
        <v>533</v>
      </c>
      <c r="AU886" s="197" t="s">
        <v>85</v>
      </c>
      <c r="AY886" s="21" t="s">
        <v>525</v>
      </c>
      <c r="BE886" s="198">
        <f>IF(N886="základní",J886,0)</f>
        <v>0</v>
      </c>
      <c r="BF886" s="198">
        <f>IF(N886="snížená",J886,0)</f>
        <v>0</v>
      </c>
      <c r="BG886" s="198">
        <f>IF(N886="zákl. přenesená",J886,0)</f>
        <v>0</v>
      </c>
      <c r="BH886" s="198">
        <f>IF(N886="sníž. přenesená",J886,0)</f>
        <v>0</v>
      </c>
      <c r="BI886" s="198">
        <f>IF(N886="nulová",J886,0)</f>
        <v>0</v>
      </c>
      <c r="BJ886" s="21" t="s">
        <v>79</v>
      </c>
      <c r="BK886" s="198">
        <f>ROUND(I886*H886,2)</f>
        <v>0</v>
      </c>
      <c r="BL886" s="21" t="s">
        <v>5910</v>
      </c>
      <c r="BM886" s="197" t="s">
        <v>8395</v>
      </c>
    </row>
    <row r="887" spans="1:65" s="2" customFormat="1" ht="11.25">
      <c r="A887" s="38"/>
      <c r="B887" s="39"/>
      <c r="C887" s="40"/>
      <c r="D887" s="199" t="s">
        <v>542</v>
      </c>
      <c r="E887" s="40"/>
      <c r="F887" s="200" t="s">
        <v>7433</v>
      </c>
      <c r="G887" s="40"/>
      <c r="H887" s="40"/>
      <c r="I887" s="201"/>
      <c r="J887" s="40"/>
      <c r="K887" s="40"/>
      <c r="L887" s="43"/>
      <c r="M887" s="202"/>
      <c r="N887" s="203"/>
      <c r="O887" s="68"/>
      <c r="P887" s="68"/>
      <c r="Q887" s="68"/>
      <c r="R887" s="68"/>
      <c r="S887" s="68"/>
      <c r="T887" s="69"/>
      <c r="U887" s="38"/>
      <c r="V887" s="38"/>
      <c r="W887" s="38"/>
      <c r="X887" s="38"/>
      <c r="Y887" s="38"/>
      <c r="Z887" s="38"/>
      <c r="AA887" s="38"/>
      <c r="AB887" s="38"/>
      <c r="AC887" s="38"/>
      <c r="AD887" s="38"/>
      <c r="AE887" s="38"/>
      <c r="AT887" s="21" t="s">
        <v>542</v>
      </c>
      <c r="AU887" s="21" t="s">
        <v>85</v>
      </c>
    </row>
    <row r="888" spans="1:65" s="12" customFormat="1" ht="22.9" customHeight="1">
      <c r="B888" s="170"/>
      <c r="C888" s="171"/>
      <c r="D888" s="172" t="s">
        <v>71</v>
      </c>
      <c r="E888" s="184" t="s">
        <v>7434</v>
      </c>
      <c r="F888" s="184" t="s">
        <v>7435</v>
      </c>
      <c r="G888" s="171"/>
      <c r="H888" s="171"/>
      <c r="I888" s="174"/>
      <c r="J888" s="185">
        <f>BK888</f>
        <v>0</v>
      </c>
      <c r="K888" s="171"/>
      <c r="L888" s="176"/>
      <c r="M888" s="177"/>
      <c r="N888" s="178"/>
      <c r="O888" s="178"/>
      <c r="P888" s="179">
        <f>SUM(P889:P890)</f>
        <v>0</v>
      </c>
      <c r="Q888" s="178"/>
      <c r="R888" s="179">
        <f>SUM(R889:R890)</f>
        <v>0</v>
      </c>
      <c r="S888" s="178"/>
      <c r="T888" s="180">
        <f>SUM(T889:T890)</f>
        <v>0</v>
      </c>
      <c r="AR888" s="181" t="s">
        <v>646</v>
      </c>
      <c r="AT888" s="182" t="s">
        <v>71</v>
      </c>
      <c r="AU888" s="182" t="s">
        <v>79</v>
      </c>
      <c r="AY888" s="181" t="s">
        <v>525</v>
      </c>
      <c r="BK888" s="183">
        <f>SUM(BK889:BK890)</f>
        <v>0</v>
      </c>
    </row>
    <row r="889" spans="1:65" s="2" customFormat="1" ht="16.5" customHeight="1">
      <c r="A889" s="38"/>
      <c r="B889" s="39"/>
      <c r="C889" s="186" t="s">
        <v>2512</v>
      </c>
      <c r="D889" s="186" t="s">
        <v>533</v>
      </c>
      <c r="E889" s="187" t="s">
        <v>7436</v>
      </c>
      <c r="F889" s="188" t="s">
        <v>7435</v>
      </c>
      <c r="G889" s="189" t="s">
        <v>641</v>
      </c>
      <c r="H889" s="190">
        <v>1</v>
      </c>
      <c r="I889" s="191"/>
      <c r="J889" s="192">
        <f>ROUND(I889*H889,2)</f>
        <v>0</v>
      </c>
      <c r="K889" s="188" t="s">
        <v>536</v>
      </c>
      <c r="L889" s="43"/>
      <c r="M889" s="193" t="s">
        <v>19</v>
      </c>
      <c r="N889" s="194" t="s">
        <v>43</v>
      </c>
      <c r="O889" s="68"/>
      <c r="P889" s="195">
        <f>O889*H889</f>
        <v>0</v>
      </c>
      <c r="Q889" s="195">
        <v>0</v>
      </c>
      <c r="R889" s="195">
        <f>Q889*H889</f>
        <v>0</v>
      </c>
      <c r="S889" s="195">
        <v>0</v>
      </c>
      <c r="T889" s="196">
        <f>S889*H889</f>
        <v>0</v>
      </c>
      <c r="U889" s="38"/>
      <c r="V889" s="38"/>
      <c r="W889" s="38"/>
      <c r="X889" s="38"/>
      <c r="Y889" s="38"/>
      <c r="Z889" s="38"/>
      <c r="AA889" s="38"/>
      <c r="AB889" s="38"/>
      <c r="AC889" s="38"/>
      <c r="AD889" s="38"/>
      <c r="AE889" s="38"/>
      <c r="AR889" s="197" t="s">
        <v>5910</v>
      </c>
      <c r="AT889" s="197" t="s">
        <v>533</v>
      </c>
      <c r="AU889" s="197" t="s">
        <v>85</v>
      </c>
      <c r="AY889" s="21" t="s">
        <v>525</v>
      </c>
      <c r="BE889" s="198">
        <f>IF(N889="základní",J889,0)</f>
        <v>0</v>
      </c>
      <c r="BF889" s="198">
        <f>IF(N889="snížená",J889,0)</f>
        <v>0</v>
      </c>
      <c r="BG889" s="198">
        <f>IF(N889="zákl. přenesená",J889,0)</f>
        <v>0</v>
      </c>
      <c r="BH889" s="198">
        <f>IF(N889="sníž. přenesená",J889,0)</f>
        <v>0</v>
      </c>
      <c r="BI889" s="198">
        <f>IF(N889="nulová",J889,0)</f>
        <v>0</v>
      </c>
      <c r="BJ889" s="21" t="s">
        <v>79</v>
      </c>
      <c r="BK889" s="198">
        <f>ROUND(I889*H889,2)</f>
        <v>0</v>
      </c>
      <c r="BL889" s="21" t="s">
        <v>5910</v>
      </c>
      <c r="BM889" s="197" t="s">
        <v>8396</v>
      </c>
    </row>
    <row r="890" spans="1:65" s="2" customFormat="1" ht="11.25">
      <c r="A890" s="38"/>
      <c r="B890" s="39"/>
      <c r="C890" s="40"/>
      <c r="D890" s="199" t="s">
        <v>542</v>
      </c>
      <c r="E890" s="40"/>
      <c r="F890" s="200" t="s">
        <v>7438</v>
      </c>
      <c r="G890" s="40"/>
      <c r="H890" s="40"/>
      <c r="I890" s="201"/>
      <c r="J890" s="40"/>
      <c r="K890" s="40"/>
      <c r="L890" s="43"/>
      <c r="M890" s="259"/>
      <c r="N890" s="260"/>
      <c r="O890" s="261"/>
      <c r="P890" s="261"/>
      <c r="Q890" s="261"/>
      <c r="R890" s="261"/>
      <c r="S890" s="261"/>
      <c r="T890" s="262"/>
      <c r="U890" s="38"/>
      <c r="V890" s="38"/>
      <c r="W890" s="38"/>
      <c r="X890" s="38"/>
      <c r="Y890" s="38"/>
      <c r="Z890" s="38"/>
      <c r="AA890" s="38"/>
      <c r="AB890" s="38"/>
      <c r="AC890" s="38"/>
      <c r="AD890" s="38"/>
      <c r="AE890" s="38"/>
      <c r="AT890" s="21" t="s">
        <v>542</v>
      </c>
      <c r="AU890" s="21" t="s">
        <v>85</v>
      </c>
    </row>
    <row r="891" spans="1:65" s="2" customFormat="1" ht="6.95" customHeight="1">
      <c r="A891" s="38"/>
      <c r="B891" s="51"/>
      <c r="C891" s="52"/>
      <c r="D891" s="52"/>
      <c r="E891" s="52"/>
      <c r="F891" s="52"/>
      <c r="G891" s="52"/>
      <c r="H891" s="52"/>
      <c r="I891" s="52"/>
      <c r="J891" s="52"/>
      <c r="K891" s="52"/>
      <c r="L891" s="43"/>
      <c r="M891" s="38"/>
      <c r="O891" s="38"/>
      <c r="P891" s="38"/>
      <c r="Q891" s="38"/>
      <c r="R891" s="38"/>
      <c r="S891" s="38"/>
      <c r="T891" s="38"/>
      <c r="U891" s="38"/>
      <c r="V891" s="38"/>
      <c r="W891" s="38"/>
      <c r="X891" s="38"/>
      <c r="Y891" s="38"/>
      <c r="Z891" s="38"/>
      <c r="AA891" s="38"/>
      <c r="AB891" s="38"/>
      <c r="AC891" s="38"/>
      <c r="AD891" s="38"/>
      <c r="AE891" s="38"/>
    </row>
  </sheetData>
  <sheetProtection algorithmName="SHA-512" hashValue="Ldhh16ejIJdbAUv3MfOqqZnvzxCeMgdwblCVcJ1K+tcBZ79PO4L0C3xpCNfrhUoW1/RJIlkImJDEJc9fG5zLQQ==" saltValue="TngdQapNBrezKeO5WjtqJe67lAcyBO0E5vv8Ri+RHXydofYi7k/5y2Wnfcw9p9Unb36DvJj5OiLijU2ZBvnrww==" spinCount="100000" sheet="1" objects="1" scenarios="1" formatColumns="0" formatRows="0" autoFilter="0"/>
  <autoFilter ref="C96:K890"/>
  <mergeCells count="9">
    <mergeCell ref="E50:H50"/>
    <mergeCell ref="E87:H87"/>
    <mergeCell ref="E89:H89"/>
    <mergeCell ref="L2:V2"/>
    <mergeCell ref="E7:H7"/>
    <mergeCell ref="E9:H9"/>
    <mergeCell ref="E18:H18"/>
    <mergeCell ref="E27:H27"/>
    <mergeCell ref="E48:H48"/>
  </mergeCells>
  <hyperlinks>
    <hyperlink ref="F101" r:id="rId1"/>
    <hyperlink ref="F108" r:id="rId2"/>
    <hyperlink ref="F117" r:id="rId3"/>
    <hyperlink ref="F122" r:id="rId4"/>
    <hyperlink ref="F125" r:id="rId5"/>
    <hyperlink ref="F128" r:id="rId6"/>
    <hyperlink ref="F131" r:id="rId7"/>
    <hyperlink ref="F142" r:id="rId8"/>
    <hyperlink ref="F148" r:id="rId9"/>
    <hyperlink ref="F151" r:id="rId10"/>
    <hyperlink ref="F156" r:id="rId11"/>
    <hyperlink ref="F168" r:id="rId12"/>
    <hyperlink ref="F176" r:id="rId13"/>
    <hyperlink ref="F191" r:id="rId14"/>
    <hyperlink ref="F197" r:id="rId15"/>
    <hyperlink ref="F200" r:id="rId16"/>
    <hyperlink ref="F203" r:id="rId17"/>
    <hyperlink ref="F206" r:id="rId18"/>
    <hyperlink ref="F209" r:id="rId19"/>
    <hyperlink ref="F212" r:id="rId20"/>
    <hyperlink ref="F215" r:id="rId21"/>
    <hyperlink ref="F218" r:id="rId22"/>
    <hyperlink ref="F221" r:id="rId23"/>
    <hyperlink ref="F224" r:id="rId24"/>
    <hyperlink ref="F228" r:id="rId25"/>
    <hyperlink ref="F232" r:id="rId26"/>
    <hyperlink ref="F236" r:id="rId27"/>
    <hyperlink ref="F240" r:id="rId28"/>
    <hyperlink ref="F244" r:id="rId29"/>
    <hyperlink ref="F248" r:id="rId30"/>
    <hyperlink ref="F252" r:id="rId31"/>
    <hyperlink ref="F256" r:id="rId32"/>
    <hyperlink ref="F260" r:id="rId33"/>
    <hyperlink ref="F264" r:id="rId34"/>
    <hyperlink ref="F276" r:id="rId35"/>
    <hyperlink ref="F280" r:id="rId36"/>
    <hyperlink ref="F284" r:id="rId37"/>
    <hyperlink ref="F293" r:id="rId38"/>
    <hyperlink ref="F296" r:id="rId39"/>
    <hyperlink ref="F300" r:id="rId40"/>
    <hyperlink ref="F310" r:id="rId41"/>
    <hyperlink ref="F316" r:id="rId42"/>
    <hyperlink ref="F319" r:id="rId43"/>
    <hyperlink ref="F322" r:id="rId44"/>
    <hyperlink ref="F328" r:id="rId45"/>
    <hyperlink ref="F331" r:id="rId46"/>
    <hyperlink ref="F334" r:id="rId47"/>
    <hyperlink ref="F342" r:id="rId48"/>
    <hyperlink ref="F348" r:id="rId49"/>
    <hyperlink ref="F355" r:id="rId50"/>
    <hyperlink ref="F362" r:id="rId51"/>
    <hyperlink ref="F370" r:id="rId52"/>
    <hyperlink ref="F373" r:id="rId53"/>
    <hyperlink ref="F379" r:id="rId54"/>
    <hyperlink ref="F394" r:id="rId55"/>
    <hyperlink ref="F409" r:id="rId56"/>
    <hyperlink ref="F420" r:id="rId57"/>
    <hyperlink ref="F425" r:id="rId58"/>
    <hyperlink ref="F428" r:id="rId59"/>
    <hyperlink ref="F436" r:id="rId60"/>
    <hyperlink ref="F444" r:id="rId61"/>
    <hyperlink ref="F450" r:id="rId62"/>
    <hyperlink ref="F453" r:id="rId63"/>
    <hyperlink ref="F456" r:id="rId64"/>
    <hyperlink ref="F460" r:id="rId65"/>
    <hyperlink ref="F462" r:id="rId66"/>
    <hyperlink ref="F501" r:id="rId67"/>
    <hyperlink ref="F512" r:id="rId68"/>
    <hyperlink ref="F517" r:id="rId69"/>
    <hyperlink ref="F522" r:id="rId70"/>
    <hyperlink ref="F528" r:id="rId71"/>
    <hyperlink ref="F531" r:id="rId72"/>
    <hyperlink ref="F543" r:id="rId73"/>
    <hyperlink ref="F546" r:id="rId74"/>
    <hyperlink ref="F550" r:id="rId75"/>
    <hyperlink ref="F553" r:id="rId76"/>
    <hyperlink ref="F557" r:id="rId77"/>
    <hyperlink ref="F561" r:id="rId78"/>
    <hyperlink ref="F565" r:id="rId79"/>
    <hyperlink ref="F570" r:id="rId80"/>
    <hyperlink ref="F582" r:id="rId81"/>
    <hyperlink ref="F590" r:id="rId82"/>
    <hyperlink ref="F603" r:id="rId83"/>
    <hyperlink ref="F610" r:id="rId84"/>
    <hyperlink ref="F616" r:id="rId85"/>
    <hyperlink ref="F630" r:id="rId86"/>
    <hyperlink ref="F633" r:id="rId87"/>
    <hyperlink ref="F649" r:id="rId88"/>
    <hyperlink ref="F665" r:id="rId89"/>
    <hyperlink ref="F668" r:id="rId90"/>
    <hyperlink ref="F671" r:id="rId91"/>
    <hyperlink ref="F674" r:id="rId92"/>
    <hyperlink ref="F679" r:id="rId93"/>
    <hyperlink ref="F701" r:id="rId94"/>
    <hyperlink ref="F705" r:id="rId95"/>
    <hyperlink ref="F707" r:id="rId96"/>
    <hyperlink ref="F711" r:id="rId97"/>
    <hyperlink ref="F722" r:id="rId98"/>
    <hyperlink ref="F727" r:id="rId99"/>
    <hyperlink ref="F735" r:id="rId100"/>
    <hyperlink ref="F741" r:id="rId101"/>
    <hyperlink ref="F746" r:id="rId102"/>
    <hyperlink ref="F749" r:id="rId103"/>
    <hyperlink ref="F753" r:id="rId104"/>
    <hyperlink ref="F755" r:id="rId105"/>
    <hyperlink ref="F759" r:id="rId106"/>
    <hyperlink ref="F767" r:id="rId107"/>
    <hyperlink ref="F773" r:id="rId108"/>
    <hyperlink ref="F780" r:id="rId109"/>
    <hyperlink ref="F782" r:id="rId110"/>
    <hyperlink ref="F784" r:id="rId111"/>
    <hyperlink ref="F787" r:id="rId112"/>
    <hyperlink ref="F791" r:id="rId113"/>
    <hyperlink ref="F796" r:id="rId114"/>
    <hyperlink ref="F798" r:id="rId115"/>
    <hyperlink ref="F809" r:id="rId116"/>
    <hyperlink ref="F814" r:id="rId117"/>
    <hyperlink ref="F817" r:id="rId118"/>
    <hyperlink ref="F823" r:id="rId119"/>
    <hyperlink ref="F827" r:id="rId120"/>
    <hyperlink ref="F832" r:id="rId121"/>
    <hyperlink ref="F836" r:id="rId122"/>
    <hyperlink ref="F840" r:id="rId123"/>
    <hyperlink ref="F845" r:id="rId124"/>
    <hyperlink ref="F849" r:id="rId125"/>
    <hyperlink ref="F859" r:id="rId126"/>
    <hyperlink ref="F862" r:id="rId127"/>
    <hyperlink ref="F877" r:id="rId128"/>
    <hyperlink ref="F881" r:id="rId129"/>
    <hyperlink ref="F884" r:id="rId130"/>
    <hyperlink ref="F887" r:id="rId131"/>
    <hyperlink ref="F890" r:id="rId13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09"/>
      <c r="M2" s="409"/>
      <c r="N2" s="409"/>
      <c r="O2" s="409"/>
      <c r="P2" s="409"/>
      <c r="Q2" s="409"/>
      <c r="R2" s="409"/>
      <c r="S2" s="409"/>
      <c r="T2" s="409"/>
      <c r="U2" s="409"/>
      <c r="V2" s="409"/>
      <c r="AT2" s="21" t="s">
        <v>122</v>
      </c>
      <c r="AZ2" s="112" t="s">
        <v>8397</v>
      </c>
      <c r="BA2" s="112" t="s">
        <v>8398</v>
      </c>
      <c r="BB2" s="112" t="s">
        <v>132</v>
      </c>
      <c r="BC2" s="112" t="s">
        <v>8399</v>
      </c>
      <c r="BD2" s="112" t="s">
        <v>85</v>
      </c>
    </row>
    <row r="3" spans="1:56" s="1" customFormat="1" ht="6.95" customHeight="1">
      <c r="B3" s="113"/>
      <c r="C3" s="114"/>
      <c r="D3" s="114"/>
      <c r="E3" s="114"/>
      <c r="F3" s="114"/>
      <c r="G3" s="114"/>
      <c r="H3" s="114"/>
      <c r="I3" s="114"/>
      <c r="J3" s="114"/>
      <c r="K3" s="114"/>
      <c r="L3" s="24"/>
      <c r="AT3" s="21" t="s">
        <v>85</v>
      </c>
      <c r="AZ3" s="112" t="s">
        <v>8400</v>
      </c>
      <c r="BA3" s="112" t="s">
        <v>8401</v>
      </c>
      <c r="BB3" s="112" t="s">
        <v>128</v>
      </c>
      <c r="BC3" s="112" t="s">
        <v>7496</v>
      </c>
      <c r="BD3" s="112" t="s">
        <v>85</v>
      </c>
    </row>
    <row r="4" spans="1:56" s="1" customFormat="1" ht="24.95" customHeight="1">
      <c r="B4" s="24"/>
      <c r="D4" s="115" t="s">
        <v>134</v>
      </c>
      <c r="L4" s="24"/>
      <c r="M4" s="116" t="s">
        <v>10</v>
      </c>
      <c r="AT4" s="21" t="s">
        <v>4</v>
      </c>
      <c r="AZ4" s="112" t="s">
        <v>7535</v>
      </c>
      <c r="BA4" s="112" t="s">
        <v>8402</v>
      </c>
      <c r="BB4" s="112" t="s">
        <v>318</v>
      </c>
      <c r="BC4" s="112" t="s">
        <v>8403</v>
      </c>
      <c r="BD4" s="112" t="s">
        <v>85</v>
      </c>
    </row>
    <row r="5" spans="1:56" s="1" customFormat="1" ht="6.95" customHeight="1">
      <c r="B5" s="24"/>
      <c r="L5" s="24"/>
      <c r="AZ5" s="112" t="s">
        <v>632</v>
      </c>
      <c r="BA5" s="112" t="s">
        <v>633</v>
      </c>
      <c r="BB5" s="112" t="s">
        <v>158</v>
      </c>
      <c r="BC5" s="112" t="s">
        <v>8404</v>
      </c>
      <c r="BD5" s="112" t="s">
        <v>85</v>
      </c>
    </row>
    <row r="6" spans="1:56" s="1" customFormat="1" ht="12" customHeight="1">
      <c r="B6" s="24"/>
      <c r="D6" s="117" t="s">
        <v>16</v>
      </c>
      <c r="L6" s="24"/>
      <c r="AZ6" s="112" t="s">
        <v>7543</v>
      </c>
      <c r="BA6" s="112" t="s">
        <v>8405</v>
      </c>
      <c r="BB6" s="112" t="s">
        <v>318</v>
      </c>
      <c r="BC6" s="112" t="s">
        <v>8406</v>
      </c>
      <c r="BD6" s="112" t="s">
        <v>85</v>
      </c>
    </row>
    <row r="7" spans="1:56" s="1" customFormat="1" ht="26.25" customHeight="1">
      <c r="B7" s="24"/>
      <c r="E7" s="426" t="str">
        <f>'Rekapitulace stavby'!K6</f>
        <v>Novostavba objektu Domova se zvláštním režimem, ulice Benešova, Domažlice</v>
      </c>
      <c r="F7" s="427"/>
      <c r="G7" s="427"/>
      <c r="H7" s="427"/>
      <c r="L7" s="24"/>
    </row>
    <row r="8" spans="1:56" s="2" customFormat="1" ht="12" customHeight="1">
      <c r="A8" s="38"/>
      <c r="B8" s="43"/>
      <c r="C8" s="38"/>
      <c r="D8" s="117" t="s">
        <v>147</v>
      </c>
      <c r="E8" s="38"/>
      <c r="F8" s="38"/>
      <c r="G8" s="38"/>
      <c r="H8" s="38"/>
      <c r="I8" s="38"/>
      <c r="J8" s="38"/>
      <c r="K8" s="38"/>
      <c r="L8" s="118"/>
      <c r="S8" s="38"/>
      <c r="T8" s="38"/>
      <c r="U8" s="38"/>
      <c r="V8" s="38"/>
      <c r="W8" s="38"/>
      <c r="X8" s="38"/>
      <c r="Y8" s="38"/>
      <c r="Z8" s="38"/>
      <c r="AA8" s="38"/>
      <c r="AB8" s="38"/>
      <c r="AC8" s="38"/>
      <c r="AD8" s="38"/>
      <c r="AE8" s="38"/>
    </row>
    <row r="9" spans="1:56" s="2" customFormat="1" ht="16.5" customHeight="1">
      <c r="A9" s="38"/>
      <c r="B9" s="43"/>
      <c r="C9" s="38"/>
      <c r="D9" s="38"/>
      <c r="E9" s="429" t="s">
        <v>8407</v>
      </c>
      <c r="F9" s="428"/>
      <c r="G9" s="428"/>
      <c r="H9" s="428"/>
      <c r="I9" s="38"/>
      <c r="J9" s="38"/>
      <c r="K9" s="38"/>
      <c r="L9" s="118"/>
      <c r="S9" s="38"/>
      <c r="T9" s="38"/>
      <c r="U9" s="38"/>
      <c r="V9" s="38"/>
      <c r="W9" s="38"/>
      <c r="X9" s="38"/>
      <c r="Y9" s="38"/>
      <c r="Z9" s="38"/>
      <c r="AA9" s="38"/>
      <c r="AB9" s="38"/>
      <c r="AC9" s="38"/>
      <c r="AD9" s="38"/>
      <c r="AE9" s="38"/>
    </row>
    <row r="10" spans="1:56" s="2" customFormat="1" ht="11.25">
      <c r="A10" s="38"/>
      <c r="B10" s="43"/>
      <c r="C10" s="38"/>
      <c r="D10" s="38"/>
      <c r="E10" s="38"/>
      <c r="F10" s="38"/>
      <c r="G10" s="38"/>
      <c r="H10" s="38"/>
      <c r="I10" s="38"/>
      <c r="J10" s="38"/>
      <c r="K10" s="38"/>
      <c r="L10" s="118"/>
      <c r="S10" s="38"/>
      <c r="T10" s="38"/>
      <c r="U10" s="38"/>
      <c r="V10" s="38"/>
      <c r="W10" s="38"/>
      <c r="X10" s="38"/>
      <c r="Y10" s="38"/>
      <c r="Z10" s="38"/>
      <c r="AA10" s="38"/>
      <c r="AB10" s="38"/>
      <c r="AC10" s="38"/>
      <c r="AD10" s="38"/>
      <c r="AE10" s="38"/>
    </row>
    <row r="11" spans="1:56" s="2" customFormat="1" ht="12" customHeight="1">
      <c r="A11" s="38"/>
      <c r="B11" s="43"/>
      <c r="C11" s="38"/>
      <c r="D11" s="117" t="s">
        <v>18</v>
      </c>
      <c r="E11" s="38"/>
      <c r="F11" s="107" t="s">
        <v>19</v>
      </c>
      <c r="G11" s="38"/>
      <c r="H11" s="38"/>
      <c r="I11" s="117" t="s">
        <v>20</v>
      </c>
      <c r="J11" s="107" t="s">
        <v>19</v>
      </c>
      <c r="K11" s="38"/>
      <c r="L11" s="118"/>
      <c r="S11" s="38"/>
      <c r="T11" s="38"/>
      <c r="U11" s="38"/>
      <c r="V11" s="38"/>
      <c r="W11" s="38"/>
      <c r="X11" s="38"/>
      <c r="Y11" s="38"/>
      <c r="Z11" s="38"/>
      <c r="AA11" s="38"/>
      <c r="AB11" s="38"/>
      <c r="AC11" s="38"/>
      <c r="AD11" s="38"/>
      <c r="AE11" s="38"/>
    </row>
    <row r="12" spans="1:56" s="2" customFormat="1" ht="12" customHeight="1">
      <c r="A12" s="38"/>
      <c r="B12" s="43"/>
      <c r="C12" s="38"/>
      <c r="D12" s="117" t="s">
        <v>21</v>
      </c>
      <c r="E12" s="38"/>
      <c r="F12" s="107" t="s">
        <v>22</v>
      </c>
      <c r="G12" s="38"/>
      <c r="H12" s="38"/>
      <c r="I12" s="117" t="s">
        <v>23</v>
      </c>
      <c r="J12" s="119" t="str">
        <f>'Rekapitulace stavby'!AN8</f>
        <v>22. 6. 2024</v>
      </c>
      <c r="K12" s="38"/>
      <c r="L12" s="118"/>
      <c r="S12" s="38"/>
      <c r="T12" s="38"/>
      <c r="U12" s="38"/>
      <c r="V12" s="38"/>
      <c r="W12" s="38"/>
      <c r="X12" s="38"/>
      <c r="Y12" s="38"/>
      <c r="Z12" s="38"/>
      <c r="AA12" s="38"/>
      <c r="AB12" s="38"/>
      <c r="AC12" s="38"/>
      <c r="AD12" s="38"/>
      <c r="AE12" s="38"/>
    </row>
    <row r="13" spans="1:56" s="2" customFormat="1" ht="10.9" customHeight="1">
      <c r="A13" s="38"/>
      <c r="B13" s="43"/>
      <c r="C13" s="38"/>
      <c r="D13" s="38"/>
      <c r="E13" s="38"/>
      <c r="F13" s="38"/>
      <c r="G13" s="38"/>
      <c r="H13" s="38"/>
      <c r="I13" s="38"/>
      <c r="J13" s="38"/>
      <c r="K13" s="38"/>
      <c r="L13" s="118"/>
      <c r="S13" s="38"/>
      <c r="T13" s="38"/>
      <c r="U13" s="38"/>
      <c r="V13" s="38"/>
      <c r="W13" s="38"/>
      <c r="X13" s="38"/>
      <c r="Y13" s="38"/>
      <c r="Z13" s="38"/>
      <c r="AA13" s="38"/>
      <c r="AB13" s="38"/>
      <c r="AC13" s="38"/>
      <c r="AD13" s="38"/>
      <c r="AE13" s="38"/>
    </row>
    <row r="14" spans="1:56" s="2" customFormat="1" ht="12" customHeight="1">
      <c r="A14" s="38"/>
      <c r="B14" s="43"/>
      <c r="C14" s="38"/>
      <c r="D14" s="117" t="s">
        <v>25</v>
      </c>
      <c r="E14" s="38"/>
      <c r="F14" s="38"/>
      <c r="G14" s="38"/>
      <c r="H14" s="38"/>
      <c r="I14" s="117" t="s">
        <v>26</v>
      </c>
      <c r="J14" s="107" t="s">
        <v>19</v>
      </c>
      <c r="K14" s="38"/>
      <c r="L14" s="118"/>
      <c r="S14" s="38"/>
      <c r="T14" s="38"/>
      <c r="U14" s="38"/>
      <c r="V14" s="38"/>
      <c r="W14" s="38"/>
      <c r="X14" s="38"/>
      <c r="Y14" s="38"/>
      <c r="Z14" s="38"/>
      <c r="AA14" s="38"/>
      <c r="AB14" s="38"/>
      <c r="AC14" s="38"/>
      <c r="AD14" s="38"/>
      <c r="AE14" s="38"/>
    </row>
    <row r="15" spans="1:56" s="2" customFormat="1" ht="18" customHeight="1">
      <c r="A15" s="38"/>
      <c r="B15" s="43"/>
      <c r="C15" s="38"/>
      <c r="D15" s="38"/>
      <c r="E15" s="107" t="s">
        <v>27</v>
      </c>
      <c r="F15" s="38"/>
      <c r="G15" s="38"/>
      <c r="H15" s="38"/>
      <c r="I15" s="117" t="s">
        <v>28</v>
      </c>
      <c r="J15" s="107" t="s">
        <v>19</v>
      </c>
      <c r="K15" s="38"/>
      <c r="L15" s="118"/>
      <c r="S15" s="38"/>
      <c r="T15" s="38"/>
      <c r="U15" s="38"/>
      <c r="V15" s="38"/>
      <c r="W15" s="38"/>
      <c r="X15" s="38"/>
      <c r="Y15" s="38"/>
      <c r="Z15" s="38"/>
      <c r="AA15" s="38"/>
      <c r="AB15" s="38"/>
      <c r="AC15" s="38"/>
      <c r="AD15" s="38"/>
      <c r="AE15" s="38"/>
    </row>
    <row r="16" spans="1:56" s="2" customFormat="1" ht="6.95" customHeight="1">
      <c r="A16" s="38"/>
      <c r="B16" s="43"/>
      <c r="C16" s="38"/>
      <c r="D16" s="38"/>
      <c r="E16" s="38"/>
      <c r="F16" s="38"/>
      <c r="G16" s="38"/>
      <c r="H16" s="38"/>
      <c r="I16" s="38"/>
      <c r="J16" s="38"/>
      <c r="K16" s="38"/>
      <c r="L16" s="118"/>
      <c r="S16" s="38"/>
      <c r="T16" s="38"/>
      <c r="U16" s="38"/>
      <c r="V16" s="38"/>
      <c r="W16" s="38"/>
      <c r="X16" s="38"/>
      <c r="Y16" s="38"/>
      <c r="Z16" s="38"/>
      <c r="AA16" s="38"/>
      <c r="AB16" s="38"/>
      <c r="AC16" s="38"/>
      <c r="AD16" s="38"/>
      <c r="AE16" s="38"/>
    </row>
    <row r="17" spans="1:31" s="2" customFormat="1" ht="12" customHeight="1">
      <c r="A17" s="38"/>
      <c r="B17" s="43"/>
      <c r="C17" s="38"/>
      <c r="D17" s="117" t="s">
        <v>29</v>
      </c>
      <c r="E17" s="38"/>
      <c r="F17" s="38"/>
      <c r="G17" s="38"/>
      <c r="H17" s="38"/>
      <c r="I17" s="117" t="s">
        <v>26</v>
      </c>
      <c r="J17" s="34" t="str">
        <f>'Rekapitulace stavby'!AN13</f>
        <v>Vyplň údaj</v>
      </c>
      <c r="K17" s="38"/>
      <c r="L17" s="118"/>
      <c r="S17" s="38"/>
      <c r="T17" s="38"/>
      <c r="U17" s="38"/>
      <c r="V17" s="38"/>
      <c r="W17" s="38"/>
      <c r="X17" s="38"/>
      <c r="Y17" s="38"/>
      <c r="Z17" s="38"/>
      <c r="AA17" s="38"/>
      <c r="AB17" s="38"/>
      <c r="AC17" s="38"/>
      <c r="AD17" s="38"/>
      <c r="AE17" s="38"/>
    </row>
    <row r="18" spans="1:31" s="2" customFormat="1" ht="18" customHeight="1">
      <c r="A18" s="38"/>
      <c r="B18" s="43"/>
      <c r="C18" s="38"/>
      <c r="D18" s="38"/>
      <c r="E18" s="430" t="str">
        <f>'Rekapitulace stavby'!E14</f>
        <v>Vyplň údaj</v>
      </c>
      <c r="F18" s="431"/>
      <c r="G18" s="431"/>
      <c r="H18" s="431"/>
      <c r="I18" s="117" t="s">
        <v>28</v>
      </c>
      <c r="J18" s="34" t="str">
        <f>'Rekapitulace stavby'!AN14</f>
        <v>Vyplň údaj</v>
      </c>
      <c r="K18" s="38"/>
      <c r="L18" s="118"/>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8"/>
      <c r="S19" s="38"/>
      <c r="T19" s="38"/>
      <c r="U19" s="38"/>
      <c r="V19" s="38"/>
      <c r="W19" s="38"/>
      <c r="X19" s="38"/>
      <c r="Y19" s="38"/>
      <c r="Z19" s="38"/>
      <c r="AA19" s="38"/>
      <c r="AB19" s="38"/>
      <c r="AC19" s="38"/>
      <c r="AD19" s="38"/>
      <c r="AE19" s="38"/>
    </row>
    <row r="20" spans="1:31" s="2" customFormat="1" ht="12" customHeight="1">
      <c r="A20" s="38"/>
      <c r="B20" s="43"/>
      <c r="C20" s="38"/>
      <c r="D20" s="117" t="s">
        <v>31</v>
      </c>
      <c r="E20" s="38"/>
      <c r="F20" s="38"/>
      <c r="G20" s="38"/>
      <c r="H20" s="38"/>
      <c r="I20" s="117" t="s">
        <v>26</v>
      </c>
      <c r="J20" s="107" t="s">
        <v>19</v>
      </c>
      <c r="K20" s="38"/>
      <c r="L20" s="118"/>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7" t="s">
        <v>28</v>
      </c>
      <c r="J21" s="107" t="s">
        <v>19</v>
      </c>
      <c r="K21" s="38"/>
      <c r="L21" s="118"/>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8"/>
      <c r="S22" s="38"/>
      <c r="T22" s="38"/>
      <c r="U22" s="38"/>
      <c r="V22" s="38"/>
      <c r="W22" s="38"/>
      <c r="X22" s="38"/>
      <c r="Y22" s="38"/>
      <c r="Z22" s="38"/>
      <c r="AA22" s="38"/>
      <c r="AB22" s="38"/>
      <c r="AC22" s="38"/>
      <c r="AD22" s="38"/>
      <c r="AE22" s="38"/>
    </row>
    <row r="23" spans="1:31" s="2" customFormat="1" ht="12" customHeight="1">
      <c r="A23" s="38"/>
      <c r="B23" s="43"/>
      <c r="C23" s="38"/>
      <c r="D23" s="117" t="s">
        <v>34</v>
      </c>
      <c r="E23" s="38"/>
      <c r="F23" s="38"/>
      <c r="G23" s="38"/>
      <c r="H23" s="38"/>
      <c r="I23" s="117" t="s">
        <v>26</v>
      </c>
      <c r="J23" s="107" t="s">
        <v>19</v>
      </c>
      <c r="K23" s="38"/>
      <c r="L23" s="118"/>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7" t="s">
        <v>28</v>
      </c>
      <c r="J24" s="107" t="s">
        <v>19</v>
      </c>
      <c r="K24" s="38"/>
      <c r="L24" s="118"/>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8"/>
      <c r="S25" s="38"/>
      <c r="T25" s="38"/>
      <c r="U25" s="38"/>
      <c r="V25" s="38"/>
      <c r="W25" s="38"/>
      <c r="X25" s="38"/>
      <c r="Y25" s="38"/>
      <c r="Z25" s="38"/>
      <c r="AA25" s="38"/>
      <c r="AB25" s="38"/>
      <c r="AC25" s="38"/>
      <c r="AD25" s="38"/>
      <c r="AE25" s="38"/>
    </row>
    <row r="26" spans="1:31" s="2" customFormat="1" ht="12" customHeight="1">
      <c r="A26" s="38"/>
      <c r="B26" s="43"/>
      <c r="C26" s="38"/>
      <c r="D26" s="117" t="s">
        <v>36</v>
      </c>
      <c r="E26" s="38"/>
      <c r="F26" s="38"/>
      <c r="G26" s="38"/>
      <c r="H26" s="38"/>
      <c r="I26" s="38"/>
      <c r="J26" s="38"/>
      <c r="K26" s="38"/>
      <c r="L26" s="118"/>
      <c r="S26" s="38"/>
      <c r="T26" s="38"/>
      <c r="U26" s="38"/>
      <c r="V26" s="38"/>
      <c r="W26" s="38"/>
      <c r="X26" s="38"/>
      <c r="Y26" s="38"/>
      <c r="Z26" s="38"/>
      <c r="AA26" s="38"/>
      <c r="AB26" s="38"/>
      <c r="AC26" s="38"/>
      <c r="AD26" s="38"/>
      <c r="AE26" s="38"/>
    </row>
    <row r="27" spans="1:31" s="8" customFormat="1" ht="16.5" customHeight="1">
      <c r="A27" s="120"/>
      <c r="B27" s="121"/>
      <c r="C27" s="120"/>
      <c r="D27" s="120"/>
      <c r="E27" s="432" t="s">
        <v>19</v>
      </c>
      <c r="F27" s="432"/>
      <c r="G27" s="432"/>
      <c r="H27" s="432"/>
      <c r="I27" s="120"/>
      <c r="J27" s="120"/>
      <c r="K27" s="120"/>
      <c r="L27" s="122"/>
      <c r="S27" s="120"/>
      <c r="T27" s="120"/>
      <c r="U27" s="120"/>
      <c r="V27" s="120"/>
      <c r="W27" s="120"/>
      <c r="X27" s="120"/>
      <c r="Y27" s="120"/>
      <c r="Z27" s="120"/>
      <c r="AA27" s="120"/>
      <c r="AB27" s="120"/>
      <c r="AC27" s="120"/>
      <c r="AD27" s="120"/>
      <c r="AE27" s="120"/>
    </row>
    <row r="28" spans="1:31" s="2" customFormat="1" ht="6.95" customHeight="1">
      <c r="A28" s="38"/>
      <c r="B28" s="43"/>
      <c r="C28" s="38"/>
      <c r="D28" s="38"/>
      <c r="E28" s="38"/>
      <c r="F28" s="38"/>
      <c r="G28" s="38"/>
      <c r="H28" s="38"/>
      <c r="I28" s="38"/>
      <c r="J28" s="38"/>
      <c r="K28" s="38"/>
      <c r="L28" s="118"/>
      <c r="S28" s="38"/>
      <c r="T28" s="38"/>
      <c r="U28" s="38"/>
      <c r="V28" s="38"/>
      <c r="W28" s="38"/>
      <c r="X28" s="38"/>
      <c r="Y28" s="38"/>
      <c r="Z28" s="38"/>
      <c r="AA28" s="38"/>
      <c r="AB28" s="38"/>
      <c r="AC28" s="38"/>
      <c r="AD28" s="38"/>
      <c r="AE28" s="38"/>
    </row>
    <row r="29" spans="1:31" s="2" customFormat="1" ht="6.95" customHeight="1">
      <c r="A29" s="38"/>
      <c r="B29" s="43"/>
      <c r="C29" s="38"/>
      <c r="D29" s="124"/>
      <c r="E29" s="124"/>
      <c r="F29" s="124"/>
      <c r="G29" s="124"/>
      <c r="H29" s="124"/>
      <c r="I29" s="124"/>
      <c r="J29" s="124"/>
      <c r="K29" s="124"/>
      <c r="L29" s="118"/>
      <c r="S29" s="38"/>
      <c r="T29" s="38"/>
      <c r="U29" s="38"/>
      <c r="V29" s="38"/>
      <c r="W29" s="38"/>
      <c r="X29" s="38"/>
      <c r="Y29" s="38"/>
      <c r="Z29" s="38"/>
      <c r="AA29" s="38"/>
      <c r="AB29" s="38"/>
      <c r="AC29" s="38"/>
      <c r="AD29" s="38"/>
      <c r="AE29" s="38"/>
    </row>
    <row r="30" spans="1:31" s="2" customFormat="1" ht="25.35" customHeight="1">
      <c r="A30" s="38"/>
      <c r="B30" s="43"/>
      <c r="C30" s="38"/>
      <c r="D30" s="125" t="s">
        <v>38</v>
      </c>
      <c r="E30" s="38"/>
      <c r="F30" s="38"/>
      <c r="G30" s="38"/>
      <c r="H30" s="38"/>
      <c r="I30" s="38"/>
      <c r="J30" s="126">
        <f>ROUND(J88, 2)</f>
        <v>0</v>
      </c>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14.45" customHeight="1">
      <c r="A32" s="38"/>
      <c r="B32" s="43"/>
      <c r="C32" s="38"/>
      <c r="D32" s="38"/>
      <c r="E32" s="38"/>
      <c r="F32" s="127" t="s">
        <v>40</v>
      </c>
      <c r="G32" s="38"/>
      <c r="H32" s="38"/>
      <c r="I32" s="127" t="s">
        <v>39</v>
      </c>
      <c r="J32" s="127" t="s">
        <v>41</v>
      </c>
      <c r="K32" s="38"/>
      <c r="L32" s="118"/>
      <c r="S32" s="38"/>
      <c r="T32" s="38"/>
      <c r="U32" s="38"/>
      <c r="V32" s="38"/>
      <c r="W32" s="38"/>
      <c r="X32" s="38"/>
      <c r="Y32" s="38"/>
      <c r="Z32" s="38"/>
      <c r="AA32" s="38"/>
      <c r="AB32" s="38"/>
      <c r="AC32" s="38"/>
      <c r="AD32" s="38"/>
      <c r="AE32" s="38"/>
    </row>
    <row r="33" spans="1:31" s="2" customFormat="1" ht="14.45" customHeight="1">
      <c r="A33" s="38"/>
      <c r="B33" s="43"/>
      <c r="C33" s="38"/>
      <c r="D33" s="128" t="s">
        <v>42</v>
      </c>
      <c r="E33" s="117" t="s">
        <v>43</v>
      </c>
      <c r="F33" s="129">
        <f>ROUND((SUM(BE88:BE194)),  2)</f>
        <v>0</v>
      </c>
      <c r="G33" s="38"/>
      <c r="H33" s="38"/>
      <c r="I33" s="130">
        <v>0.21</v>
      </c>
      <c r="J33" s="129">
        <f>ROUND(((SUM(BE88:BE194))*I33),  2)</f>
        <v>0</v>
      </c>
      <c r="K33" s="38"/>
      <c r="L33" s="118"/>
      <c r="S33" s="38"/>
      <c r="T33" s="38"/>
      <c r="U33" s="38"/>
      <c r="V33" s="38"/>
      <c r="W33" s="38"/>
      <c r="X33" s="38"/>
      <c r="Y33" s="38"/>
      <c r="Z33" s="38"/>
      <c r="AA33" s="38"/>
      <c r="AB33" s="38"/>
      <c r="AC33" s="38"/>
      <c r="AD33" s="38"/>
      <c r="AE33" s="38"/>
    </row>
    <row r="34" spans="1:31" s="2" customFormat="1" ht="14.45" customHeight="1">
      <c r="A34" s="38"/>
      <c r="B34" s="43"/>
      <c r="C34" s="38"/>
      <c r="D34" s="38"/>
      <c r="E34" s="117" t="s">
        <v>44</v>
      </c>
      <c r="F34" s="129">
        <f>ROUND((SUM(BF88:BF194)),  2)</f>
        <v>0</v>
      </c>
      <c r="G34" s="38"/>
      <c r="H34" s="38"/>
      <c r="I34" s="130">
        <v>0.12</v>
      </c>
      <c r="J34" s="129">
        <f>ROUND(((SUM(BF88:BF194))*I34),  2)</f>
        <v>0</v>
      </c>
      <c r="K34" s="38"/>
      <c r="L34" s="118"/>
      <c r="S34" s="38"/>
      <c r="T34" s="38"/>
      <c r="U34" s="38"/>
      <c r="V34" s="38"/>
      <c r="W34" s="38"/>
      <c r="X34" s="38"/>
      <c r="Y34" s="38"/>
      <c r="Z34" s="38"/>
      <c r="AA34" s="38"/>
      <c r="AB34" s="38"/>
      <c r="AC34" s="38"/>
      <c r="AD34" s="38"/>
      <c r="AE34" s="38"/>
    </row>
    <row r="35" spans="1:31" s="2" customFormat="1" ht="14.45" hidden="1" customHeight="1">
      <c r="A35" s="38"/>
      <c r="B35" s="43"/>
      <c r="C35" s="38"/>
      <c r="D35" s="38"/>
      <c r="E35" s="117" t="s">
        <v>45</v>
      </c>
      <c r="F35" s="129">
        <f>ROUND((SUM(BG88:BG194)),  2)</f>
        <v>0</v>
      </c>
      <c r="G35" s="38"/>
      <c r="H35" s="38"/>
      <c r="I35" s="130">
        <v>0.21</v>
      </c>
      <c r="J35" s="129">
        <f>0</f>
        <v>0</v>
      </c>
      <c r="K35" s="38"/>
      <c r="L35" s="118"/>
      <c r="S35" s="38"/>
      <c r="T35" s="38"/>
      <c r="U35" s="38"/>
      <c r="V35" s="38"/>
      <c r="W35" s="38"/>
      <c r="X35" s="38"/>
      <c r="Y35" s="38"/>
      <c r="Z35" s="38"/>
      <c r="AA35" s="38"/>
      <c r="AB35" s="38"/>
      <c r="AC35" s="38"/>
      <c r="AD35" s="38"/>
      <c r="AE35" s="38"/>
    </row>
    <row r="36" spans="1:31" s="2" customFormat="1" ht="14.45" hidden="1" customHeight="1">
      <c r="A36" s="38"/>
      <c r="B36" s="43"/>
      <c r="C36" s="38"/>
      <c r="D36" s="38"/>
      <c r="E36" s="117" t="s">
        <v>46</v>
      </c>
      <c r="F36" s="129">
        <f>ROUND((SUM(BH88:BH194)),  2)</f>
        <v>0</v>
      </c>
      <c r="G36" s="38"/>
      <c r="H36" s="38"/>
      <c r="I36" s="130">
        <v>0.12</v>
      </c>
      <c r="J36" s="129">
        <f>0</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9">
        <f>ROUND((SUM(BI88:BI194)),  2)</f>
        <v>0</v>
      </c>
      <c r="G37" s="38"/>
      <c r="H37" s="38"/>
      <c r="I37" s="130">
        <v>0</v>
      </c>
      <c r="J37" s="129">
        <f>0</f>
        <v>0</v>
      </c>
      <c r="K37" s="38"/>
      <c r="L37" s="118"/>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8"/>
      <c r="S38" s="38"/>
      <c r="T38" s="38"/>
      <c r="U38" s="38"/>
      <c r="V38" s="38"/>
      <c r="W38" s="38"/>
      <c r="X38" s="38"/>
      <c r="Y38" s="38"/>
      <c r="Z38" s="38"/>
      <c r="AA38" s="38"/>
      <c r="AB38" s="38"/>
      <c r="AC38" s="38"/>
      <c r="AD38" s="38"/>
      <c r="AE38" s="38"/>
    </row>
    <row r="39" spans="1:31" s="2" customFormat="1" ht="25.35" customHeight="1">
      <c r="A39" s="38"/>
      <c r="B39" s="43"/>
      <c r="C39" s="131"/>
      <c r="D39" s="132" t="s">
        <v>48</v>
      </c>
      <c r="E39" s="133"/>
      <c r="F39" s="133"/>
      <c r="G39" s="134" t="s">
        <v>49</v>
      </c>
      <c r="H39" s="135" t="s">
        <v>50</v>
      </c>
      <c r="I39" s="133"/>
      <c r="J39" s="136">
        <f>SUM(J30:J37)</f>
        <v>0</v>
      </c>
      <c r="K39" s="137"/>
      <c r="L39" s="118"/>
      <c r="S39" s="38"/>
      <c r="T39" s="38"/>
      <c r="U39" s="38"/>
      <c r="V39" s="38"/>
      <c r="W39" s="38"/>
      <c r="X39" s="38"/>
      <c r="Y39" s="38"/>
      <c r="Z39" s="38"/>
      <c r="AA39" s="38"/>
      <c r="AB39" s="38"/>
      <c r="AC39" s="38"/>
      <c r="AD39" s="38"/>
      <c r="AE39" s="38"/>
    </row>
    <row r="40" spans="1:31" s="2" customFormat="1" ht="14.45" customHeight="1">
      <c r="A40" s="38"/>
      <c r="B40" s="138"/>
      <c r="C40" s="139"/>
      <c r="D40" s="139"/>
      <c r="E40" s="139"/>
      <c r="F40" s="139"/>
      <c r="G40" s="139"/>
      <c r="H40" s="139"/>
      <c r="I40" s="139"/>
      <c r="J40" s="139"/>
      <c r="K40" s="139"/>
      <c r="L40" s="118"/>
      <c r="S40" s="38"/>
      <c r="T40" s="38"/>
      <c r="U40" s="38"/>
      <c r="V40" s="38"/>
      <c r="W40" s="38"/>
      <c r="X40" s="38"/>
      <c r="Y40" s="38"/>
      <c r="Z40" s="38"/>
      <c r="AA40" s="38"/>
      <c r="AB40" s="38"/>
      <c r="AC40" s="38"/>
      <c r="AD40" s="38"/>
      <c r="AE40" s="38"/>
    </row>
    <row r="44" spans="1:31" s="2" customFormat="1" ht="6.95" customHeight="1">
      <c r="A44" s="38"/>
      <c r="B44" s="140"/>
      <c r="C44" s="141"/>
      <c r="D44" s="141"/>
      <c r="E44" s="141"/>
      <c r="F44" s="141"/>
      <c r="G44" s="141"/>
      <c r="H44" s="141"/>
      <c r="I44" s="141"/>
      <c r="J44" s="141"/>
      <c r="K44" s="141"/>
      <c r="L44" s="118"/>
      <c r="S44" s="38"/>
      <c r="T44" s="38"/>
      <c r="U44" s="38"/>
      <c r="V44" s="38"/>
      <c r="W44" s="38"/>
      <c r="X44" s="38"/>
      <c r="Y44" s="38"/>
      <c r="Z44" s="38"/>
      <c r="AA44" s="38"/>
      <c r="AB44" s="38"/>
      <c r="AC44" s="38"/>
      <c r="AD44" s="38"/>
      <c r="AE44" s="38"/>
    </row>
    <row r="45" spans="1:31" s="2" customFormat="1" ht="24.95" customHeight="1">
      <c r="A45" s="38"/>
      <c r="B45" s="39"/>
      <c r="C45" s="27" t="s">
        <v>264</v>
      </c>
      <c r="D45" s="40"/>
      <c r="E45" s="40"/>
      <c r="F45" s="40"/>
      <c r="G45" s="40"/>
      <c r="H45" s="40"/>
      <c r="I45" s="40"/>
      <c r="J45" s="40"/>
      <c r="K45" s="40"/>
      <c r="L45" s="118"/>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8"/>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26.25" customHeight="1">
      <c r="A48" s="38"/>
      <c r="B48" s="39"/>
      <c r="C48" s="40"/>
      <c r="D48" s="40"/>
      <c r="E48" s="433" t="str">
        <f>E7</f>
        <v>Novostavba objektu Domova se zvláštním režimem, ulice Benešova, Domažlice</v>
      </c>
      <c r="F48" s="434"/>
      <c r="G48" s="434"/>
      <c r="H48" s="434"/>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147</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387" t="str">
        <f>E9</f>
        <v>SO 03 - Bourání objektu čp.99</v>
      </c>
      <c r="F50" s="435"/>
      <c r="G50" s="435"/>
      <c r="H50" s="435"/>
      <c r="I50" s="40"/>
      <c r="J50" s="40"/>
      <c r="K50" s="40"/>
      <c r="L50" s="118"/>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8"/>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Benešova ulice, Domažlice</v>
      </c>
      <c r="G52" s="40"/>
      <c r="H52" s="40"/>
      <c r="I52" s="33" t="s">
        <v>23</v>
      </c>
      <c r="J52" s="63" t="str">
        <f>IF(J12="","",J12)</f>
        <v>22. 6. 2024</v>
      </c>
      <c r="K52" s="40"/>
      <c r="L52" s="118"/>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40.15" customHeight="1">
      <c r="A54" s="38"/>
      <c r="B54" s="39"/>
      <c r="C54" s="33" t="s">
        <v>25</v>
      </c>
      <c r="D54" s="40"/>
      <c r="E54" s="40"/>
      <c r="F54" s="31" t="str">
        <f>E15</f>
        <v>Město Domažlice, náměstí Míru 1, 344 20 Domažlice</v>
      </c>
      <c r="G54" s="40"/>
      <c r="H54" s="40"/>
      <c r="I54" s="33" t="s">
        <v>31</v>
      </c>
      <c r="J54" s="36" t="str">
        <f>E21</f>
        <v>MEPRO s.r.o., nám.Před bateriemi 912/6, Praha 6</v>
      </c>
      <c r="K54" s="40"/>
      <c r="L54" s="118"/>
      <c r="S54" s="38"/>
      <c r="T54" s="38"/>
      <c r="U54" s="38"/>
      <c r="V54" s="38"/>
      <c r="W54" s="38"/>
      <c r="X54" s="38"/>
      <c r="Y54" s="38"/>
      <c r="Z54" s="38"/>
      <c r="AA54" s="38"/>
      <c r="AB54" s="38"/>
      <c r="AC54" s="38"/>
      <c r="AD54" s="38"/>
      <c r="AE54" s="38"/>
    </row>
    <row r="55" spans="1:47" s="2" customFormat="1" ht="40.15" customHeight="1">
      <c r="A55" s="38"/>
      <c r="B55" s="39"/>
      <c r="C55" s="33" t="s">
        <v>29</v>
      </c>
      <c r="D55" s="40"/>
      <c r="E55" s="40"/>
      <c r="F55" s="31" t="str">
        <f>IF(E18="","",E18)</f>
        <v>Vyplň údaj</v>
      </c>
      <c r="G55" s="40"/>
      <c r="H55" s="40"/>
      <c r="I55" s="33" t="s">
        <v>34</v>
      </c>
      <c r="J55" s="36" t="str">
        <f>E24</f>
        <v>Tomáš Vašek, Sněhurčina 710, 460 15 Liberec</v>
      </c>
      <c r="K55" s="40"/>
      <c r="L55" s="118"/>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8"/>
      <c r="S56" s="38"/>
      <c r="T56" s="38"/>
      <c r="U56" s="38"/>
      <c r="V56" s="38"/>
      <c r="W56" s="38"/>
      <c r="X56" s="38"/>
      <c r="Y56" s="38"/>
      <c r="Z56" s="38"/>
      <c r="AA56" s="38"/>
      <c r="AB56" s="38"/>
      <c r="AC56" s="38"/>
      <c r="AD56" s="38"/>
      <c r="AE56" s="38"/>
    </row>
    <row r="57" spans="1:47" s="2" customFormat="1" ht="29.25" customHeight="1">
      <c r="A57" s="38"/>
      <c r="B57" s="39"/>
      <c r="C57" s="142" t="s">
        <v>303</v>
      </c>
      <c r="D57" s="143"/>
      <c r="E57" s="143"/>
      <c r="F57" s="143"/>
      <c r="G57" s="143"/>
      <c r="H57" s="143"/>
      <c r="I57" s="143"/>
      <c r="J57" s="144" t="s">
        <v>304</v>
      </c>
      <c r="K57" s="143"/>
      <c r="L57" s="118"/>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8"/>
      <c r="S58" s="38"/>
      <c r="T58" s="38"/>
      <c r="U58" s="38"/>
      <c r="V58" s="38"/>
      <c r="W58" s="38"/>
      <c r="X58" s="38"/>
      <c r="Y58" s="38"/>
      <c r="Z58" s="38"/>
      <c r="AA58" s="38"/>
      <c r="AB58" s="38"/>
      <c r="AC58" s="38"/>
      <c r="AD58" s="38"/>
      <c r="AE58" s="38"/>
    </row>
    <row r="59" spans="1:47" s="2" customFormat="1" ht="22.9" customHeight="1">
      <c r="A59" s="38"/>
      <c r="B59" s="39"/>
      <c r="C59" s="145" t="s">
        <v>70</v>
      </c>
      <c r="D59" s="40"/>
      <c r="E59" s="40"/>
      <c r="F59" s="40"/>
      <c r="G59" s="40"/>
      <c r="H59" s="40"/>
      <c r="I59" s="40"/>
      <c r="J59" s="81">
        <f>J88</f>
        <v>0</v>
      </c>
      <c r="K59" s="40"/>
      <c r="L59" s="118"/>
      <c r="S59" s="38"/>
      <c r="T59" s="38"/>
      <c r="U59" s="38"/>
      <c r="V59" s="38"/>
      <c r="W59" s="38"/>
      <c r="X59" s="38"/>
      <c r="Y59" s="38"/>
      <c r="Z59" s="38"/>
      <c r="AA59" s="38"/>
      <c r="AB59" s="38"/>
      <c r="AC59" s="38"/>
      <c r="AD59" s="38"/>
      <c r="AE59" s="38"/>
      <c r="AU59" s="21" t="s">
        <v>311</v>
      </c>
    </row>
    <row r="60" spans="1:47" s="9" customFormat="1" ht="24.95" customHeight="1">
      <c r="B60" s="146"/>
      <c r="C60" s="147"/>
      <c r="D60" s="148" t="s">
        <v>315</v>
      </c>
      <c r="E60" s="149"/>
      <c r="F60" s="149"/>
      <c r="G60" s="149"/>
      <c r="H60" s="149"/>
      <c r="I60" s="149"/>
      <c r="J60" s="150">
        <f>J89</f>
        <v>0</v>
      </c>
      <c r="K60" s="147"/>
      <c r="L60" s="151"/>
    </row>
    <row r="61" spans="1:47" s="10" customFormat="1" ht="19.899999999999999" customHeight="1">
      <c r="B61" s="153"/>
      <c r="C61" s="101"/>
      <c r="D61" s="154" t="s">
        <v>344</v>
      </c>
      <c r="E61" s="155"/>
      <c r="F61" s="155"/>
      <c r="G61" s="155"/>
      <c r="H61" s="155"/>
      <c r="I61" s="155"/>
      <c r="J61" s="156">
        <f>J90</f>
        <v>0</v>
      </c>
      <c r="K61" s="101"/>
      <c r="L61" s="157"/>
    </row>
    <row r="62" spans="1:47" s="10" customFormat="1" ht="19.899999999999999" customHeight="1">
      <c r="B62" s="153"/>
      <c r="C62" s="101"/>
      <c r="D62" s="154" t="s">
        <v>348</v>
      </c>
      <c r="E62" s="155"/>
      <c r="F62" s="155"/>
      <c r="G62" s="155"/>
      <c r="H62" s="155"/>
      <c r="I62" s="155"/>
      <c r="J62" s="156">
        <f>J107</f>
        <v>0</v>
      </c>
      <c r="K62" s="101"/>
      <c r="L62" s="157"/>
    </row>
    <row r="63" spans="1:47" s="10" customFormat="1" ht="19.899999999999999" customHeight="1">
      <c r="B63" s="153"/>
      <c r="C63" s="101"/>
      <c r="D63" s="154" t="s">
        <v>352</v>
      </c>
      <c r="E63" s="155"/>
      <c r="F63" s="155"/>
      <c r="G63" s="155"/>
      <c r="H63" s="155"/>
      <c r="I63" s="155"/>
      <c r="J63" s="156">
        <f>J154</f>
        <v>0</v>
      </c>
      <c r="K63" s="101"/>
      <c r="L63" s="157"/>
    </row>
    <row r="64" spans="1:47" s="9" customFormat="1" ht="24.95" customHeight="1">
      <c r="B64" s="146"/>
      <c r="C64" s="147"/>
      <c r="D64" s="148" t="s">
        <v>356</v>
      </c>
      <c r="E64" s="149"/>
      <c r="F64" s="149"/>
      <c r="G64" s="149"/>
      <c r="H64" s="149"/>
      <c r="I64" s="149"/>
      <c r="J64" s="150">
        <f>J157</f>
        <v>0</v>
      </c>
      <c r="K64" s="147"/>
      <c r="L64" s="151"/>
    </row>
    <row r="65" spans="1:31" s="10" customFormat="1" ht="19.899999999999999" customHeight="1">
      <c r="B65" s="153"/>
      <c r="C65" s="101"/>
      <c r="D65" s="154" t="s">
        <v>8408</v>
      </c>
      <c r="E65" s="155"/>
      <c r="F65" s="155"/>
      <c r="G65" s="155"/>
      <c r="H65" s="155"/>
      <c r="I65" s="155"/>
      <c r="J65" s="156">
        <f>J158</f>
        <v>0</v>
      </c>
      <c r="K65" s="101"/>
      <c r="L65" s="157"/>
    </row>
    <row r="66" spans="1:31" s="9" customFormat="1" ht="24.95" customHeight="1">
      <c r="B66" s="146"/>
      <c r="C66" s="147"/>
      <c r="D66" s="148" t="s">
        <v>5504</v>
      </c>
      <c r="E66" s="149"/>
      <c r="F66" s="149"/>
      <c r="G66" s="149"/>
      <c r="H66" s="149"/>
      <c r="I66" s="149"/>
      <c r="J66" s="150">
        <f>J188</f>
        <v>0</v>
      </c>
      <c r="K66" s="147"/>
      <c r="L66" s="151"/>
    </row>
    <row r="67" spans="1:31" s="10" customFormat="1" ht="19.899999999999999" customHeight="1">
      <c r="B67" s="153"/>
      <c r="C67" s="101"/>
      <c r="D67" s="154" t="s">
        <v>7393</v>
      </c>
      <c r="E67" s="155"/>
      <c r="F67" s="155"/>
      <c r="G67" s="155"/>
      <c r="H67" s="155"/>
      <c r="I67" s="155"/>
      <c r="J67" s="156">
        <f>J189</f>
        <v>0</v>
      </c>
      <c r="K67" s="101"/>
      <c r="L67" s="157"/>
    </row>
    <row r="68" spans="1:31" s="10" customFormat="1" ht="19.899999999999999" customHeight="1">
      <c r="B68" s="153"/>
      <c r="C68" s="101"/>
      <c r="D68" s="154" t="s">
        <v>7394</v>
      </c>
      <c r="E68" s="155"/>
      <c r="F68" s="155"/>
      <c r="G68" s="155"/>
      <c r="H68" s="155"/>
      <c r="I68" s="155"/>
      <c r="J68" s="156">
        <f>J192</f>
        <v>0</v>
      </c>
      <c r="K68" s="101"/>
      <c r="L68" s="157"/>
    </row>
    <row r="69" spans="1:31" s="2" customFormat="1" ht="21.75" customHeight="1">
      <c r="A69" s="38"/>
      <c r="B69" s="39"/>
      <c r="C69" s="40"/>
      <c r="D69" s="40"/>
      <c r="E69" s="40"/>
      <c r="F69" s="40"/>
      <c r="G69" s="40"/>
      <c r="H69" s="40"/>
      <c r="I69" s="40"/>
      <c r="J69" s="40"/>
      <c r="K69" s="40"/>
      <c r="L69" s="118"/>
      <c r="S69" s="38"/>
      <c r="T69" s="38"/>
      <c r="U69" s="38"/>
      <c r="V69" s="38"/>
      <c r="W69" s="38"/>
      <c r="X69" s="38"/>
      <c r="Y69" s="38"/>
      <c r="Z69" s="38"/>
      <c r="AA69" s="38"/>
      <c r="AB69" s="38"/>
      <c r="AC69" s="38"/>
      <c r="AD69" s="38"/>
      <c r="AE69" s="38"/>
    </row>
    <row r="70" spans="1:31" s="2" customFormat="1" ht="6.95" customHeight="1">
      <c r="A70" s="38"/>
      <c r="B70" s="51"/>
      <c r="C70" s="52"/>
      <c r="D70" s="52"/>
      <c r="E70" s="52"/>
      <c r="F70" s="52"/>
      <c r="G70" s="52"/>
      <c r="H70" s="52"/>
      <c r="I70" s="52"/>
      <c r="J70" s="52"/>
      <c r="K70" s="52"/>
      <c r="L70" s="118"/>
      <c r="S70" s="38"/>
      <c r="T70" s="38"/>
      <c r="U70" s="38"/>
      <c r="V70" s="38"/>
      <c r="W70" s="38"/>
      <c r="X70" s="38"/>
      <c r="Y70" s="38"/>
      <c r="Z70" s="38"/>
      <c r="AA70" s="38"/>
      <c r="AB70" s="38"/>
      <c r="AC70" s="38"/>
      <c r="AD70" s="38"/>
      <c r="AE70" s="38"/>
    </row>
    <row r="74" spans="1:31" s="2" customFormat="1" ht="6.95" customHeight="1">
      <c r="A74" s="38"/>
      <c r="B74" s="53"/>
      <c r="C74" s="54"/>
      <c r="D74" s="54"/>
      <c r="E74" s="54"/>
      <c r="F74" s="54"/>
      <c r="G74" s="54"/>
      <c r="H74" s="54"/>
      <c r="I74" s="54"/>
      <c r="J74" s="54"/>
      <c r="K74" s="54"/>
      <c r="L74" s="118"/>
      <c r="S74" s="38"/>
      <c r="T74" s="38"/>
      <c r="U74" s="38"/>
      <c r="V74" s="38"/>
      <c r="W74" s="38"/>
      <c r="X74" s="38"/>
      <c r="Y74" s="38"/>
      <c r="Z74" s="38"/>
      <c r="AA74" s="38"/>
      <c r="AB74" s="38"/>
      <c r="AC74" s="38"/>
      <c r="AD74" s="38"/>
      <c r="AE74" s="38"/>
    </row>
    <row r="75" spans="1:31" s="2" customFormat="1" ht="24.95" customHeight="1">
      <c r="A75" s="38"/>
      <c r="B75" s="39"/>
      <c r="C75" s="27" t="s">
        <v>462</v>
      </c>
      <c r="D75" s="40"/>
      <c r="E75" s="40"/>
      <c r="F75" s="40"/>
      <c r="G75" s="40"/>
      <c r="H75" s="40"/>
      <c r="I75" s="40"/>
      <c r="J75" s="40"/>
      <c r="K75" s="40"/>
      <c r="L75" s="118"/>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12" customHeight="1">
      <c r="A77" s="38"/>
      <c r="B77" s="39"/>
      <c r="C77" s="33" t="s">
        <v>16</v>
      </c>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26.25" customHeight="1">
      <c r="A78" s="38"/>
      <c r="B78" s="39"/>
      <c r="C78" s="40"/>
      <c r="D78" s="40"/>
      <c r="E78" s="433" t="str">
        <f>E7</f>
        <v>Novostavba objektu Domova se zvláštním režimem, ulice Benešova, Domažlice</v>
      </c>
      <c r="F78" s="434"/>
      <c r="G78" s="434"/>
      <c r="H78" s="434"/>
      <c r="I78" s="40"/>
      <c r="J78" s="40"/>
      <c r="K78" s="40"/>
      <c r="L78" s="118"/>
      <c r="S78" s="38"/>
      <c r="T78" s="38"/>
      <c r="U78" s="38"/>
      <c r="V78" s="38"/>
      <c r="W78" s="38"/>
      <c r="X78" s="38"/>
      <c r="Y78" s="38"/>
      <c r="Z78" s="38"/>
      <c r="AA78" s="38"/>
      <c r="AB78" s="38"/>
      <c r="AC78" s="38"/>
      <c r="AD78" s="38"/>
      <c r="AE78" s="38"/>
    </row>
    <row r="79" spans="1:31" s="2" customFormat="1" ht="12" customHeight="1">
      <c r="A79" s="38"/>
      <c r="B79" s="39"/>
      <c r="C79" s="33" t="s">
        <v>147</v>
      </c>
      <c r="D79" s="40"/>
      <c r="E79" s="40"/>
      <c r="F79" s="40"/>
      <c r="G79" s="40"/>
      <c r="H79" s="40"/>
      <c r="I79" s="40"/>
      <c r="J79" s="40"/>
      <c r="K79" s="40"/>
      <c r="L79" s="118"/>
      <c r="S79" s="38"/>
      <c r="T79" s="38"/>
      <c r="U79" s="38"/>
      <c r="V79" s="38"/>
      <c r="W79" s="38"/>
      <c r="X79" s="38"/>
      <c r="Y79" s="38"/>
      <c r="Z79" s="38"/>
      <c r="AA79" s="38"/>
      <c r="AB79" s="38"/>
      <c r="AC79" s="38"/>
      <c r="AD79" s="38"/>
      <c r="AE79" s="38"/>
    </row>
    <row r="80" spans="1:31" s="2" customFormat="1" ht="16.5" customHeight="1">
      <c r="A80" s="38"/>
      <c r="B80" s="39"/>
      <c r="C80" s="40"/>
      <c r="D80" s="40"/>
      <c r="E80" s="387" t="str">
        <f>E9</f>
        <v>SO 03 - Bourání objektu čp.99</v>
      </c>
      <c r="F80" s="435"/>
      <c r="G80" s="435"/>
      <c r="H80" s="435"/>
      <c r="I80" s="40"/>
      <c r="J80" s="40"/>
      <c r="K80" s="40"/>
      <c r="L80" s="118"/>
      <c r="S80" s="38"/>
      <c r="T80" s="38"/>
      <c r="U80" s="38"/>
      <c r="V80" s="38"/>
      <c r="W80" s="38"/>
      <c r="X80" s="38"/>
      <c r="Y80" s="38"/>
      <c r="Z80" s="38"/>
      <c r="AA80" s="38"/>
      <c r="AB80" s="38"/>
      <c r="AC80" s="38"/>
      <c r="AD80" s="38"/>
      <c r="AE80" s="38"/>
    </row>
    <row r="81" spans="1:65" s="2" customFormat="1" ht="6.95" customHeight="1">
      <c r="A81" s="38"/>
      <c r="B81" s="39"/>
      <c r="C81" s="40"/>
      <c r="D81" s="40"/>
      <c r="E81" s="40"/>
      <c r="F81" s="40"/>
      <c r="G81" s="40"/>
      <c r="H81" s="40"/>
      <c r="I81" s="40"/>
      <c r="J81" s="40"/>
      <c r="K81" s="40"/>
      <c r="L81" s="118"/>
      <c r="S81" s="38"/>
      <c r="T81" s="38"/>
      <c r="U81" s="38"/>
      <c r="V81" s="38"/>
      <c r="W81" s="38"/>
      <c r="X81" s="38"/>
      <c r="Y81" s="38"/>
      <c r="Z81" s="38"/>
      <c r="AA81" s="38"/>
      <c r="AB81" s="38"/>
      <c r="AC81" s="38"/>
      <c r="AD81" s="38"/>
      <c r="AE81" s="38"/>
    </row>
    <row r="82" spans="1:65" s="2" customFormat="1" ht="12" customHeight="1">
      <c r="A82" s="38"/>
      <c r="B82" s="39"/>
      <c r="C82" s="33" t="s">
        <v>21</v>
      </c>
      <c r="D82" s="40"/>
      <c r="E82" s="40"/>
      <c r="F82" s="31" t="str">
        <f>F12</f>
        <v>Benešova ulice, Domažlice</v>
      </c>
      <c r="G82" s="40"/>
      <c r="H82" s="40"/>
      <c r="I82" s="33" t="s">
        <v>23</v>
      </c>
      <c r="J82" s="63" t="str">
        <f>IF(J12="","",J12)</f>
        <v>22. 6. 2024</v>
      </c>
      <c r="K82" s="40"/>
      <c r="L82" s="118"/>
      <c r="S82" s="38"/>
      <c r="T82" s="38"/>
      <c r="U82" s="38"/>
      <c r="V82" s="38"/>
      <c r="W82" s="38"/>
      <c r="X82" s="38"/>
      <c r="Y82" s="38"/>
      <c r="Z82" s="38"/>
      <c r="AA82" s="38"/>
      <c r="AB82" s="38"/>
      <c r="AC82" s="38"/>
      <c r="AD82" s="38"/>
      <c r="AE82" s="38"/>
    </row>
    <row r="83" spans="1:65" s="2" customFormat="1" ht="6.9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65" s="2" customFormat="1" ht="40.15" customHeight="1">
      <c r="A84" s="38"/>
      <c r="B84" s="39"/>
      <c r="C84" s="33" t="s">
        <v>25</v>
      </c>
      <c r="D84" s="40"/>
      <c r="E84" s="40"/>
      <c r="F84" s="31" t="str">
        <f>E15</f>
        <v>Město Domažlice, náměstí Míru 1, 344 20 Domažlice</v>
      </c>
      <c r="G84" s="40"/>
      <c r="H84" s="40"/>
      <c r="I84" s="33" t="s">
        <v>31</v>
      </c>
      <c r="J84" s="36" t="str">
        <f>E21</f>
        <v>MEPRO s.r.o., nám.Před bateriemi 912/6, Praha 6</v>
      </c>
      <c r="K84" s="40"/>
      <c r="L84" s="118"/>
      <c r="S84" s="38"/>
      <c r="T84" s="38"/>
      <c r="U84" s="38"/>
      <c r="V84" s="38"/>
      <c r="W84" s="38"/>
      <c r="X84" s="38"/>
      <c r="Y84" s="38"/>
      <c r="Z84" s="38"/>
      <c r="AA84" s="38"/>
      <c r="AB84" s="38"/>
      <c r="AC84" s="38"/>
      <c r="AD84" s="38"/>
      <c r="AE84" s="38"/>
    </row>
    <row r="85" spans="1:65" s="2" customFormat="1" ht="40.15" customHeight="1">
      <c r="A85" s="38"/>
      <c r="B85" s="39"/>
      <c r="C85" s="33" t="s">
        <v>29</v>
      </c>
      <c r="D85" s="40"/>
      <c r="E85" s="40"/>
      <c r="F85" s="31" t="str">
        <f>IF(E18="","",E18)</f>
        <v>Vyplň údaj</v>
      </c>
      <c r="G85" s="40"/>
      <c r="H85" s="40"/>
      <c r="I85" s="33" t="s">
        <v>34</v>
      </c>
      <c r="J85" s="36" t="str">
        <f>E24</f>
        <v>Tomáš Vašek, Sněhurčina 710, 460 15 Liberec</v>
      </c>
      <c r="K85" s="40"/>
      <c r="L85" s="118"/>
      <c r="S85" s="38"/>
      <c r="T85" s="38"/>
      <c r="U85" s="38"/>
      <c r="V85" s="38"/>
      <c r="W85" s="38"/>
      <c r="X85" s="38"/>
      <c r="Y85" s="38"/>
      <c r="Z85" s="38"/>
      <c r="AA85" s="38"/>
      <c r="AB85" s="38"/>
      <c r="AC85" s="38"/>
      <c r="AD85" s="38"/>
      <c r="AE85" s="38"/>
    </row>
    <row r="86" spans="1:65" s="2" customFormat="1" ht="10.35" customHeight="1">
      <c r="A86" s="38"/>
      <c r="B86" s="39"/>
      <c r="C86" s="40"/>
      <c r="D86" s="40"/>
      <c r="E86" s="40"/>
      <c r="F86" s="40"/>
      <c r="G86" s="40"/>
      <c r="H86" s="40"/>
      <c r="I86" s="40"/>
      <c r="J86" s="40"/>
      <c r="K86" s="40"/>
      <c r="L86" s="118"/>
      <c r="S86" s="38"/>
      <c r="T86" s="38"/>
      <c r="U86" s="38"/>
      <c r="V86" s="38"/>
      <c r="W86" s="38"/>
      <c r="X86" s="38"/>
      <c r="Y86" s="38"/>
      <c r="Z86" s="38"/>
      <c r="AA86" s="38"/>
      <c r="AB86" s="38"/>
      <c r="AC86" s="38"/>
      <c r="AD86" s="38"/>
      <c r="AE86" s="38"/>
    </row>
    <row r="87" spans="1:65" s="11" customFormat="1" ht="29.25" customHeight="1">
      <c r="A87" s="159"/>
      <c r="B87" s="160"/>
      <c r="C87" s="161" t="s">
        <v>505</v>
      </c>
      <c r="D87" s="162" t="s">
        <v>57</v>
      </c>
      <c r="E87" s="162" t="s">
        <v>53</v>
      </c>
      <c r="F87" s="162" t="s">
        <v>54</v>
      </c>
      <c r="G87" s="162" t="s">
        <v>506</v>
      </c>
      <c r="H87" s="162" t="s">
        <v>507</v>
      </c>
      <c r="I87" s="162" t="s">
        <v>508</v>
      </c>
      <c r="J87" s="162" t="s">
        <v>304</v>
      </c>
      <c r="K87" s="163" t="s">
        <v>509</v>
      </c>
      <c r="L87" s="164"/>
      <c r="M87" s="72" t="s">
        <v>19</v>
      </c>
      <c r="N87" s="73" t="s">
        <v>42</v>
      </c>
      <c r="O87" s="73" t="s">
        <v>510</v>
      </c>
      <c r="P87" s="73" t="s">
        <v>511</v>
      </c>
      <c r="Q87" s="73" t="s">
        <v>512</v>
      </c>
      <c r="R87" s="73" t="s">
        <v>513</v>
      </c>
      <c r="S87" s="73" t="s">
        <v>514</v>
      </c>
      <c r="T87" s="74" t="s">
        <v>515</v>
      </c>
      <c r="U87" s="159"/>
      <c r="V87" s="159"/>
      <c r="W87" s="159"/>
      <c r="X87" s="159"/>
      <c r="Y87" s="159"/>
      <c r="Z87" s="159"/>
      <c r="AA87" s="159"/>
      <c r="AB87" s="159"/>
      <c r="AC87" s="159"/>
      <c r="AD87" s="159"/>
      <c r="AE87" s="159"/>
    </row>
    <row r="88" spans="1:65" s="2" customFormat="1" ht="22.9" customHeight="1">
      <c r="A88" s="38"/>
      <c r="B88" s="39"/>
      <c r="C88" s="79" t="s">
        <v>519</v>
      </c>
      <c r="D88" s="40"/>
      <c r="E88" s="40"/>
      <c r="F88" s="40"/>
      <c r="G88" s="40"/>
      <c r="H88" s="40"/>
      <c r="I88" s="40"/>
      <c r="J88" s="165">
        <f>BK88</f>
        <v>0</v>
      </c>
      <c r="K88" s="40"/>
      <c r="L88" s="43"/>
      <c r="M88" s="75"/>
      <c r="N88" s="166"/>
      <c r="O88" s="76"/>
      <c r="P88" s="167">
        <f>P89+P157+P188</f>
        <v>0</v>
      </c>
      <c r="Q88" s="76"/>
      <c r="R88" s="167">
        <f>R89+R157+R188</f>
        <v>6.2061600000000001E-2</v>
      </c>
      <c r="S88" s="76"/>
      <c r="T88" s="168">
        <f>T89+T157+T188</f>
        <v>656.31264243999999</v>
      </c>
      <c r="U88" s="38"/>
      <c r="V88" s="38"/>
      <c r="W88" s="38"/>
      <c r="X88" s="38"/>
      <c r="Y88" s="38"/>
      <c r="Z88" s="38"/>
      <c r="AA88" s="38"/>
      <c r="AB88" s="38"/>
      <c r="AC88" s="38"/>
      <c r="AD88" s="38"/>
      <c r="AE88" s="38"/>
      <c r="AT88" s="21" t="s">
        <v>71</v>
      </c>
      <c r="AU88" s="21" t="s">
        <v>311</v>
      </c>
      <c r="BK88" s="169">
        <f>BK89+BK157+BK188</f>
        <v>0</v>
      </c>
    </row>
    <row r="89" spans="1:65" s="12" customFormat="1" ht="25.9" customHeight="1">
      <c r="B89" s="170"/>
      <c r="C89" s="171"/>
      <c r="D89" s="172" t="s">
        <v>71</v>
      </c>
      <c r="E89" s="173" t="s">
        <v>523</v>
      </c>
      <c r="F89" s="173" t="s">
        <v>524</v>
      </c>
      <c r="G89" s="171"/>
      <c r="H89" s="171"/>
      <c r="I89" s="174"/>
      <c r="J89" s="175">
        <f>BK89</f>
        <v>0</v>
      </c>
      <c r="K89" s="171"/>
      <c r="L89" s="176"/>
      <c r="M89" s="177"/>
      <c r="N89" s="178"/>
      <c r="O89" s="178"/>
      <c r="P89" s="179">
        <f>P90+P107+P154</f>
        <v>0</v>
      </c>
      <c r="Q89" s="178"/>
      <c r="R89" s="179">
        <f>R90+R107+R154</f>
        <v>2.0679999999999997E-2</v>
      </c>
      <c r="S89" s="178"/>
      <c r="T89" s="180">
        <f>T90+T107+T154</f>
        <v>652.55255</v>
      </c>
      <c r="AR89" s="181" t="s">
        <v>79</v>
      </c>
      <c r="AT89" s="182" t="s">
        <v>71</v>
      </c>
      <c r="AU89" s="182" t="s">
        <v>72</v>
      </c>
      <c r="AY89" s="181" t="s">
        <v>525</v>
      </c>
      <c r="BK89" s="183">
        <f>BK90+BK107+BK154</f>
        <v>0</v>
      </c>
    </row>
    <row r="90" spans="1:65" s="12" customFormat="1" ht="22.9" customHeight="1">
      <c r="B90" s="170"/>
      <c r="C90" s="171"/>
      <c r="D90" s="172" t="s">
        <v>71</v>
      </c>
      <c r="E90" s="184" t="s">
        <v>681</v>
      </c>
      <c r="F90" s="184" t="s">
        <v>2600</v>
      </c>
      <c r="G90" s="171"/>
      <c r="H90" s="171"/>
      <c r="I90" s="174"/>
      <c r="J90" s="185">
        <f>BK90</f>
        <v>0</v>
      </c>
      <c r="K90" s="171"/>
      <c r="L90" s="176"/>
      <c r="M90" s="177"/>
      <c r="N90" s="178"/>
      <c r="O90" s="178"/>
      <c r="P90" s="179">
        <f>SUM(P91:P106)</f>
        <v>0</v>
      </c>
      <c r="Q90" s="178"/>
      <c r="R90" s="179">
        <f>SUM(R91:R106)</f>
        <v>0</v>
      </c>
      <c r="S90" s="178"/>
      <c r="T90" s="180">
        <f>SUM(T91:T106)</f>
        <v>652.55255</v>
      </c>
      <c r="AR90" s="181" t="s">
        <v>79</v>
      </c>
      <c r="AT90" s="182" t="s">
        <v>71</v>
      </c>
      <c r="AU90" s="182" t="s">
        <v>79</v>
      </c>
      <c r="AY90" s="181" t="s">
        <v>525</v>
      </c>
      <c r="BK90" s="183">
        <f>SUM(BK91:BK106)</f>
        <v>0</v>
      </c>
    </row>
    <row r="91" spans="1:65" s="2" customFormat="1" ht="55.5" customHeight="1">
      <c r="A91" s="38"/>
      <c r="B91" s="39"/>
      <c r="C91" s="186" t="s">
        <v>79</v>
      </c>
      <c r="D91" s="186" t="s">
        <v>533</v>
      </c>
      <c r="E91" s="187" t="s">
        <v>8409</v>
      </c>
      <c r="F91" s="188" t="s">
        <v>8410</v>
      </c>
      <c r="G91" s="189" t="s">
        <v>158</v>
      </c>
      <c r="H91" s="190">
        <v>1003.927</v>
      </c>
      <c r="I91" s="191"/>
      <c r="J91" s="192">
        <f>ROUND(I91*H91,2)</f>
        <v>0</v>
      </c>
      <c r="K91" s="188" t="s">
        <v>536</v>
      </c>
      <c r="L91" s="43"/>
      <c r="M91" s="193" t="s">
        <v>19</v>
      </c>
      <c r="N91" s="194" t="s">
        <v>43</v>
      </c>
      <c r="O91" s="68"/>
      <c r="P91" s="195">
        <f>O91*H91</f>
        <v>0</v>
      </c>
      <c r="Q91" s="195">
        <v>0</v>
      </c>
      <c r="R91" s="195">
        <f>Q91*H91</f>
        <v>0</v>
      </c>
      <c r="S91" s="195">
        <v>0.65</v>
      </c>
      <c r="T91" s="196">
        <f>S91*H91</f>
        <v>652.55255</v>
      </c>
      <c r="U91" s="38"/>
      <c r="V91" s="38"/>
      <c r="W91" s="38"/>
      <c r="X91" s="38"/>
      <c r="Y91" s="38"/>
      <c r="Z91" s="38"/>
      <c r="AA91" s="38"/>
      <c r="AB91" s="38"/>
      <c r="AC91" s="38"/>
      <c r="AD91" s="38"/>
      <c r="AE91" s="38"/>
      <c r="AR91" s="197" t="s">
        <v>537</v>
      </c>
      <c r="AT91" s="197" t="s">
        <v>533</v>
      </c>
      <c r="AU91" s="197" t="s">
        <v>85</v>
      </c>
      <c r="AY91" s="21" t="s">
        <v>525</v>
      </c>
      <c r="BE91" s="198">
        <f>IF(N91="základní",J91,0)</f>
        <v>0</v>
      </c>
      <c r="BF91" s="198">
        <f>IF(N91="snížená",J91,0)</f>
        <v>0</v>
      </c>
      <c r="BG91" s="198">
        <f>IF(N91="zákl. přenesená",J91,0)</f>
        <v>0</v>
      </c>
      <c r="BH91" s="198">
        <f>IF(N91="sníž. přenesená",J91,0)</f>
        <v>0</v>
      </c>
      <c r="BI91" s="198">
        <f>IF(N91="nulová",J91,0)</f>
        <v>0</v>
      </c>
      <c r="BJ91" s="21" t="s">
        <v>79</v>
      </c>
      <c r="BK91" s="198">
        <f>ROUND(I91*H91,2)</f>
        <v>0</v>
      </c>
      <c r="BL91" s="21" t="s">
        <v>537</v>
      </c>
      <c r="BM91" s="197" t="s">
        <v>8411</v>
      </c>
    </row>
    <row r="92" spans="1:65" s="2" customFormat="1" ht="11.25">
      <c r="A92" s="38"/>
      <c r="B92" s="39"/>
      <c r="C92" s="40"/>
      <c r="D92" s="199" t="s">
        <v>542</v>
      </c>
      <c r="E92" s="40"/>
      <c r="F92" s="200" t="s">
        <v>8412</v>
      </c>
      <c r="G92" s="40"/>
      <c r="H92" s="40"/>
      <c r="I92" s="201"/>
      <c r="J92" s="40"/>
      <c r="K92" s="40"/>
      <c r="L92" s="43"/>
      <c r="M92" s="202"/>
      <c r="N92" s="203"/>
      <c r="O92" s="68"/>
      <c r="P92" s="68"/>
      <c r="Q92" s="68"/>
      <c r="R92" s="68"/>
      <c r="S92" s="68"/>
      <c r="T92" s="69"/>
      <c r="U92" s="38"/>
      <c r="V92" s="38"/>
      <c r="W92" s="38"/>
      <c r="X92" s="38"/>
      <c r="Y92" s="38"/>
      <c r="Z92" s="38"/>
      <c r="AA92" s="38"/>
      <c r="AB92" s="38"/>
      <c r="AC92" s="38"/>
      <c r="AD92" s="38"/>
      <c r="AE92" s="38"/>
      <c r="AT92" s="21" t="s">
        <v>542</v>
      </c>
      <c r="AU92" s="21" t="s">
        <v>85</v>
      </c>
    </row>
    <row r="93" spans="1:65" s="15" customFormat="1" ht="11.25">
      <c r="B93" s="227"/>
      <c r="C93" s="228"/>
      <c r="D93" s="206" t="s">
        <v>546</v>
      </c>
      <c r="E93" s="229" t="s">
        <v>19</v>
      </c>
      <c r="F93" s="230" t="s">
        <v>8413</v>
      </c>
      <c r="G93" s="228"/>
      <c r="H93" s="229" t="s">
        <v>19</v>
      </c>
      <c r="I93" s="231"/>
      <c r="J93" s="228"/>
      <c r="K93" s="228"/>
      <c r="L93" s="232"/>
      <c r="M93" s="233"/>
      <c r="N93" s="234"/>
      <c r="O93" s="234"/>
      <c r="P93" s="234"/>
      <c r="Q93" s="234"/>
      <c r="R93" s="234"/>
      <c r="S93" s="234"/>
      <c r="T93" s="235"/>
      <c r="AT93" s="236" t="s">
        <v>546</v>
      </c>
      <c r="AU93" s="236" t="s">
        <v>85</v>
      </c>
      <c r="AV93" s="15" t="s">
        <v>79</v>
      </c>
      <c r="AW93" s="15" t="s">
        <v>33</v>
      </c>
      <c r="AX93" s="15" t="s">
        <v>72</v>
      </c>
      <c r="AY93" s="236" t="s">
        <v>525</v>
      </c>
    </row>
    <row r="94" spans="1:65" s="13" customFormat="1" ht="11.25">
      <c r="B94" s="204"/>
      <c r="C94" s="205"/>
      <c r="D94" s="206" t="s">
        <v>546</v>
      </c>
      <c r="E94" s="207" t="s">
        <v>19</v>
      </c>
      <c r="F94" s="208" t="s">
        <v>8414</v>
      </c>
      <c r="G94" s="205"/>
      <c r="H94" s="209">
        <v>12.233000000000001</v>
      </c>
      <c r="I94" s="210"/>
      <c r="J94" s="205"/>
      <c r="K94" s="205"/>
      <c r="L94" s="211"/>
      <c r="M94" s="212"/>
      <c r="N94" s="213"/>
      <c r="O94" s="213"/>
      <c r="P94" s="213"/>
      <c r="Q94" s="213"/>
      <c r="R94" s="213"/>
      <c r="S94" s="213"/>
      <c r="T94" s="214"/>
      <c r="AT94" s="215" t="s">
        <v>546</v>
      </c>
      <c r="AU94" s="215" t="s">
        <v>85</v>
      </c>
      <c r="AV94" s="13" t="s">
        <v>85</v>
      </c>
      <c r="AW94" s="13" t="s">
        <v>33</v>
      </c>
      <c r="AX94" s="13" t="s">
        <v>72</v>
      </c>
      <c r="AY94" s="215" t="s">
        <v>525</v>
      </c>
    </row>
    <row r="95" spans="1:65" s="15" customFormat="1" ht="11.25">
      <c r="B95" s="227"/>
      <c r="C95" s="228"/>
      <c r="D95" s="206" t="s">
        <v>546</v>
      </c>
      <c r="E95" s="229" t="s">
        <v>19</v>
      </c>
      <c r="F95" s="230" t="s">
        <v>1187</v>
      </c>
      <c r="G95" s="228"/>
      <c r="H95" s="229" t="s">
        <v>19</v>
      </c>
      <c r="I95" s="231"/>
      <c r="J95" s="228"/>
      <c r="K95" s="228"/>
      <c r="L95" s="232"/>
      <c r="M95" s="233"/>
      <c r="N95" s="234"/>
      <c r="O95" s="234"/>
      <c r="P95" s="234"/>
      <c r="Q95" s="234"/>
      <c r="R95" s="234"/>
      <c r="S95" s="234"/>
      <c r="T95" s="235"/>
      <c r="AT95" s="236" t="s">
        <v>546</v>
      </c>
      <c r="AU95" s="236" t="s">
        <v>85</v>
      </c>
      <c r="AV95" s="15" t="s">
        <v>79</v>
      </c>
      <c r="AW95" s="15" t="s">
        <v>33</v>
      </c>
      <c r="AX95" s="15" t="s">
        <v>72</v>
      </c>
      <c r="AY95" s="236" t="s">
        <v>525</v>
      </c>
    </row>
    <row r="96" spans="1:65" s="13" customFormat="1" ht="11.25">
      <c r="B96" s="204"/>
      <c r="C96" s="205"/>
      <c r="D96" s="206" t="s">
        <v>546</v>
      </c>
      <c r="E96" s="207" t="s">
        <v>19</v>
      </c>
      <c r="F96" s="208" t="s">
        <v>8415</v>
      </c>
      <c r="G96" s="205"/>
      <c r="H96" s="209">
        <v>126.214</v>
      </c>
      <c r="I96" s="210"/>
      <c r="J96" s="205"/>
      <c r="K96" s="205"/>
      <c r="L96" s="211"/>
      <c r="M96" s="212"/>
      <c r="N96" s="213"/>
      <c r="O96" s="213"/>
      <c r="P96" s="213"/>
      <c r="Q96" s="213"/>
      <c r="R96" s="213"/>
      <c r="S96" s="213"/>
      <c r="T96" s="214"/>
      <c r="AT96" s="215" t="s">
        <v>546</v>
      </c>
      <c r="AU96" s="215" t="s">
        <v>85</v>
      </c>
      <c r="AV96" s="13" t="s">
        <v>85</v>
      </c>
      <c r="AW96" s="13" t="s">
        <v>33</v>
      </c>
      <c r="AX96" s="13" t="s">
        <v>72</v>
      </c>
      <c r="AY96" s="215" t="s">
        <v>525</v>
      </c>
    </row>
    <row r="97" spans="1:65" s="13" customFormat="1" ht="11.25">
      <c r="B97" s="204"/>
      <c r="C97" s="205"/>
      <c r="D97" s="206" t="s">
        <v>546</v>
      </c>
      <c r="E97" s="207" t="s">
        <v>19</v>
      </c>
      <c r="F97" s="208" t="s">
        <v>8416</v>
      </c>
      <c r="G97" s="205"/>
      <c r="H97" s="209">
        <v>-7.952</v>
      </c>
      <c r="I97" s="210"/>
      <c r="J97" s="205"/>
      <c r="K97" s="205"/>
      <c r="L97" s="211"/>
      <c r="M97" s="212"/>
      <c r="N97" s="213"/>
      <c r="O97" s="213"/>
      <c r="P97" s="213"/>
      <c r="Q97" s="213"/>
      <c r="R97" s="213"/>
      <c r="S97" s="213"/>
      <c r="T97" s="214"/>
      <c r="AT97" s="215" t="s">
        <v>546</v>
      </c>
      <c r="AU97" s="215" t="s">
        <v>85</v>
      </c>
      <c r="AV97" s="13" t="s">
        <v>85</v>
      </c>
      <c r="AW97" s="13" t="s">
        <v>33</v>
      </c>
      <c r="AX97" s="13" t="s">
        <v>72</v>
      </c>
      <c r="AY97" s="215" t="s">
        <v>525</v>
      </c>
    </row>
    <row r="98" spans="1:65" s="15" customFormat="1" ht="11.25">
      <c r="B98" s="227"/>
      <c r="C98" s="228"/>
      <c r="D98" s="206" t="s">
        <v>546</v>
      </c>
      <c r="E98" s="229" t="s">
        <v>19</v>
      </c>
      <c r="F98" s="230" t="s">
        <v>8417</v>
      </c>
      <c r="G98" s="228"/>
      <c r="H98" s="229" t="s">
        <v>19</v>
      </c>
      <c r="I98" s="231"/>
      <c r="J98" s="228"/>
      <c r="K98" s="228"/>
      <c r="L98" s="232"/>
      <c r="M98" s="233"/>
      <c r="N98" s="234"/>
      <c r="O98" s="234"/>
      <c r="P98" s="234"/>
      <c r="Q98" s="234"/>
      <c r="R98" s="234"/>
      <c r="S98" s="234"/>
      <c r="T98" s="235"/>
      <c r="AT98" s="236" t="s">
        <v>546</v>
      </c>
      <c r="AU98" s="236" t="s">
        <v>85</v>
      </c>
      <c r="AV98" s="15" t="s">
        <v>79</v>
      </c>
      <c r="AW98" s="15" t="s">
        <v>33</v>
      </c>
      <c r="AX98" s="15" t="s">
        <v>72</v>
      </c>
      <c r="AY98" s="236" t="s">
        <v>525</v>
      </c>
    </row>
    <row r="99" spans="1:65" s="13" customFormat="1" ht="11.25">
      <c r="B99" s="204"/>
      <c r="C99" s="205"/>
      <c r="D99" s="206" t="s">
        <v>546</v>
      </c>
      <c r="E99" s="207" t="s">
        <v>19</v>
      </c>
      <c r="F99" s="208" t="s">
        <v>8418</v>
      </c>
      <c r="G99" s="205"/>
      <c r="H99" s="209">
        <v>469.97399999999999</v>
      </c>
      <c r="I99" s="210"/>
      <c r="J99" s="205"/>
      <c r="K99" s="205"/>
      <c r="L99" s="211"/>
      <c r="M99" s="212"/>
      <c r="N99" s="213"/>
      <c r="O99" s="213"/>
      <c r="P99" s="213"/>
      <c r="Q99" s="213"/>
      <c r="R99" s="213"/>
      <c r="S99" s="213"/>
      <c r="T99" s="214"/>
      <c r="AT99" s="215" t="s">
        <v>546</v>
      </c>
      <c r="AU99" s="215" t="s">
        <v>85</v>
      </c>
      <c r="AV99" s="13" t="s">
        <v>85</v>
      </c>
      <c r="AW99" s="13" t="s">
        <v>33</v>
      </c>
      <c r="AX99" s="13" t="s">
        <v>72</v>
      </c>
      <c r="AY99" s="215" t="s">
        <v>525</v>
      </c>
    </row>
    <row r="100" spans="1:65" s="15" customFormat="1" ht="11.25">
      <c r="B100" s="227"/>
      <c r="C100" s="228"/>
      <c r="D100" s="206" t="s">
        <v>546</v>
      </c>
      <c r="E100" s="229" t="s">
        <v>19</v>
      </c>
      <c r="F100" s="230" t="s">
        <v>1135</v>
      </c>
      <c r="G100" s="228"/>
      <c r="H100" s="229" t="s">
        <v>19</v>
      </c>
      <c r="I100" s="231"/>
      <c r="J100" s="228"/>
      <c r="K100" s="228"/>
      <c r="L100" s="232"/>
      <c r="M100" s="233"/>
      <c r="N100" s="234"/>
      <c r="O100" s="234"/>
      <c r="P100" s="234"/>
      <c r="Q100" s="234"/>
      <c r="R100" s="234"/>
      <c r="S100" s="234"/>
      <c r="T100" s="235"/>
      <c r="AT100" s="236" t="s">
        <v>546</v>
      </c>
      <c r="AU100" s="236" t="s">
        <v>85</v>
      </c>
      <c r="AV100" s="15" t="s">
        <v>79</v>
      </c>
      <c r="AW100" s="15" t="s">
        <v>33</v>
      </c>
      <c r="AX100" s="15" t="s">
        <v>72</v>
      </c>
      <c r="AY100" s="236" t="s">
        <v>525</v>
      </c>
    </row>
    <row r="101" spans="1:65" s="13" customFormat="1" ht="11.25">
      <c r="B101" s="204"/>
      <c r="C101" s="205"/>
      <c r="D101" s="206" t="s">
        <v>546</v>
      </c>
      <c r="E101" s="207" t="s">
        <v>19</v>
      </c>
      <c r="F101" s="208" t="s">
        <v>8419</v>
      </c>
      <c r="G101" s="205"/>
      <c r="H101" s="209">
        <v>385.38499999999999</v>
      </c>
      <c r="I101" s="210"/>
      <c r="J101" s="205"/>
      <c r="K101" s="205"/>
      <c r="L101" s="211"/>
      <c r="M101" s="212"/>
      <c r="N101" s="213"/>
      <c r="O101" s="213"/>
      <c r="P101" s="213"/>
      <c r="Q101" s="213"/>
      <c r="R101" s="213"/>
      <c r="S101" s="213"/>
      <c r="T101" s="214"/>
      <c r="AT101" s="215" t="s">
        <v>546</v>
      </c>
      <c r="AU101" s="215" t="s">
        <v>85</v>
      </c>
      <c r="AV101" s="13" t="s">
        <v>85</v>
      </c>
      <c r="AW101" s="13" t="s">
        <v>33</v>
      </c>
      <c r="AX101" s="13" t="s">
        <v>72</v>
      </c>
      <c r="AY101" s="215" t="s">
        <v>525</v>
      </c>
    </row>
    <row r="102" spans="1:65" s="13" customFormat="1" ht="11.25">
      <c r="B102" s="204"/>
      <c r="C102" s="205"/>
      <c r="D102" s="206" t="s">
        <v>546</v>
      </c>
      <c r="E102" s="207" t="s">
        <v>19</v>
      </c>
      <c r="F102" s="208" t="s">
        <v>8420</v>
      </c>
      <c r="G102" s="205"/>
      <c r="H102" s="209">
        <v>-16.259</v>
      </c>
      <c r="I102" s="210"/>
      <c r="J102" s="205"/>
      <c r="K102" s="205"/>
      <c r="L102" s="211"/>
      <c r="M102" s="212"/>
      <c r="N102" s="213"/>
      <c r="O102" s="213"/>
      <c r="P102" s="213"/>
      <c r="Q102" s="213"/>
      <c r="R102" s="213"/>
      <c r="S102" s="213"/>
      <c r="T102" s="214"/>
      <c r="AT102" s="215" t="s">
        <v>546</v>
      </c>
      <c r="AU102" s="215" t="s">
        <v>85</v>
      </c>
      <c r="AV102" s="13" t="s">
        <v>85</v>
      </c>
      <c r="AW102" s="13" t="s">
        <v>33</v>
      </c>
      <c r="AX102" s="13" t="s">
        <v>72</v>
      </c>
      <c r="AY102" s="215" t="s">
        <v>525</v>
      </c>
    </row>
    <row r="103" spans="1:65" s="13" customFormat="1" ht="11.25">
      <c r="B103" s="204"/>
      <c r="C103" s="205"/>
      <c r="D103" s="206" t="s">
        <v>546</v>
      </c>
      <c r="E103" s="207" t="s">
        <v>19</v>
      </c>
      <c r="F103" s="208" t="s">
        <v>8421</v>
      </c>
      <c r="G103" s="205"/>
      <c r="H103" s="209">
        <v>17.111000000000001</v>
      </c>
      <c r="I103" s="210"/>
      <c r="J103" s="205"/>
      <c r="K103" s="205"/>
      <c r="L103" s="211"/>
      <c r="M103" s="212"/>
      <c r="N103" s="213"/>
      <c r="O103" s="213"/>
      <c r="P103" s="213"/>
      <c r="Q103" s="213"/>
      <c r="R103" s="213"/>
      <c r="S103" s="213"/>
      <c r="T103" s="214"/>
      <c r="AT103" s="215" t="s">
        <v>546</v>
      </c>
      <c r="AU103" s="215" t="s">
        <v>85</v>
      </c>
      <c r="AV103" s="13" t="s">
        <v>85</v>
      </c>
      <c r="AW103" s="13" t="s">
        <v>33</v>
      </c>
      <c r="AX103" s="13" t="s">
        <v>72</v>
      </c>
      <c r="AY103" s="215" t="s">
        <v>525</v>
      </c>
    </row>
    <row r="104" spans="1:65" s="13" customFormat="1" ht="11.25">
      <c r="B104" s="204"/>
      <c r="C104" s="205"/>
      <c r="D104" s="206" t="s">
        <v>546</v>
      </c>
      <c r="E104" s="207" t="s">
        <v>19</v>
      </c>
      <c r="F104" s="208" t="s">
        <v>8422</v>
      </c>
      <c r="G104" s="205"/>
      <c r="H104" s="209">
        <v>17.221</v>
      </c>
      <c r="I104" s="210"/>
      <c r="J104" s="205"/>
      <c r="K104" s="205"/>
      <c r="L104" s="211"/>
      <c r="M104" s="212"/>
      <c r="N104" s="213"/>
      <c r="O104" s="213"/>
      <c r="P104" s="213"/>
      <c r="Q104" s="213"/>
      <c r="R104" s="213"/>
      <c r="S104" s="213"/>
      <c r="T104" s="214"/>
      <c r="AT104" s="215" t="s">
        <v>546</v>
      </c>
      <c r="AU104" s="215" t="s">
        <v>85</v>
      </c>
      <c r="AV104" s="13" t="s">
        <v>85</v>
      </c>
      <c r="AW104" s="13" t="s">
        <v>33</v>
      </c>
      <c r="AX104" s="13" t="s">
        <v>72</v>
      </c>
      <c r="AY104" s="215" t="s">
        <v>525</v>
      </c>
    </row>
    <row r="105" spans="1:65" s="14" customFormat="1" ht="11.25">
      <c r="B105" s="216"/>
      <c r="C105" s="217"/>
      <c r="D105" s="206" t="s">
        <v>546</v>
      </c>
      <c r="E105" s="218" t="s">
        <v>19</v>
      </c>
      <c r="F105" s="219" t="s">
        <v>552</v>
      </c>
      <c r="G105" s="217"/>
      <c r="H105" s="220">
        <v>1003.927</v>
      </c>
      <c r="I105" s="221"/>
      <c r="J105" s="217"/>
      <c r="K105" s="217"/>
      <c r="L105" s="222"/>
      <c r="M105" s="223"/>
      <c r="N105" s="224"/>
      <c r="O105" s="224"/>
      <c r="P105" s="224"/>
      <c r="Q105" s="224"/>
      <c r="R105" s="224"/>
      <c r="S105" s="224"/>
      <c r="T105" s="225"/>
      <c r="AT105" s="226" t="s">
        <v>546</v>
      </c>
      <c r="AU105" s="226" t="s">
        <v>85</v>
      </c>
      <c r="AV105" s="14" t="s">
        <v>537</v>
      </c>
      <c r="AW105" s="14" t="s">
        <v>33</v>
      </c>
      <c r="AX105" s="14" t="s">
        <v>79</v>
      </c>
      <c r="AY105" s="226" t="s">
        <v>525</v>
      </c>
    </row>
    <row r="106" spans="1:65" s="2" customFormat="1" ht="16.5" customHeight="1">
      <c r="A106" s="38"/>
      <c r="B106" s="39"/>
      <c r="C106" s="186" t="s">
        <v>85</v>
      </c>
      <c r="D106" s="186" t="s">
        <v>533</v>
      </c>
      <c r="E106" s="187" t="s">
        <v>8423</v>
      </c>
      <c r="F106" s="188" t="s">
        <v>8424</v>
      </c>
      <c r="G106" s="189" t="s">
        <v>641</v>
      </c>
      <c r="H106" s="190">
        <v>1</v>
      </c>
      <c r="I106" s="191"/>
      <c r="J106" s="192">
        <f>ROUND(I106*H106,2)</f>
        <v>0</v>
      </c>
      <c r="K106" s="188" t="s">
        <v>19</v>
      </c>
      <c r="L106" s="43"/>
      <c r="M106" s="193" t="s">
        <v>19</v>
      </c>
      <c r="N106" s="194" t="s">
        <v>43</v>
      </c>
      <c r="O106" s="68"/>
      <c r="P106" s="195">
        <f>O106*H106</f>
        <v>0</v>
      </c>
      <c r="Q106" s="195">
        <v>0</v>
      </c>
      <c r="R106" s="195">
        <f>Q106*H106</f>
        <v>0</v>
      </c>
      <c r="S106" s="195">
        <v>0</v>
      </c>
      <c r="T106" s="196">
        <f>S106*H106</f>
        <v>0</v>
      </c>
      <c r="U106" s="38"/>
      <c r="V106" s="38"/>
      <c r="W106" s="38"/>
      <c r="X106" s="38"/>
      <c r="Y106" s="38"/>
      <c r="Z106" s="38"/>
      <c r="AA106" s="38"/>
      <c r="AB106" s="38"/>
      <c r="AC106" s="38"/>
      <c r="AD106" s="38"/>
      <c r="AE106" s="38"/>
      <c r="AR106" s="197" t="s">
        <v>537</v>
      </c>
      <c r="AT106" s="197" t="s">
        <v>533</v>
      </c>
      <c r="AU106" s="197" t="s">
        <v>85</v>
      </c>
      <c r="AY106" s="21" t="s">
        <v>525</v>
      </c>
      <c r="BE106" s="198">
        <f>IF(N106="základní",J106,0)</f>
        <v>0</v>
      </c>
      <c r="BF106" s="198">
        <f>IF(N106="snížená",J106,0)</f>
        <v>0</v>
      </c>
      <c r="BG106" s="198">
        <f>IF(N106="zákl. přenesená",J106,0)</f>
        <v>0</v>
      </c>
      <c r="BH106" s="198">
        <f>IF(N106="sníž. přenesená",J106,0)</f>
        <v>0</v>
      </c>
      <c r="BI106" s="198">
        <f>IF(N106="nulová",J106,0)</f>
        <v>0</v>
      </c>
      <c r="BJ106" s="21" t="s">
        <v>79</v>
      </c>
      <c r="BK106" s="198">
        <f>ROUND(I106*H106,2)</f>
        <v>0</v>
      </c>
      <c r="BL106" s="21" t="s">
        <v>537</v>
      </c>
      <c r="BM106" s="197" t="s">
        <v>8425</v>
      </c>
    </row>
    <row r="107" spans="1:65" s="12" customFormat="1" ht="22.9" customHeight="1">
      <c r="B107" s="170"/>
      <c r="C107" s="171"/>
      <c r="D107" s="172" t="s">
        <v>71</v>
      </c>
      <c r="E107" s="184" t="s">
        <v>2947</v>
      </c>
      <c r="F107" s="184" t="s">
        <v>2948</v>
      </c>
      <c r="G107" s="171"/>
      <c r="H107" s="171"/>
      <c r="I107" s="174"/>
      <c r="J107" s="185">
        <f>BK107</f>
        <v>0</v>
      </c>
      <c r="K107" s="171"/>
      <c r="L107" s="176"/>
      <c r="M107" s="177"/>
      <c r="N107" s="178"/>
      <c r="O107" s="178"/>
      <c r="P107" s="179">
        <f>SUM(P108:P153)</f>
        <v>0</v>
      </c>
      <c r="Q107" s="178"/>
      <c r="R107" s="179">
        <f>SUM(R108:R153)</f>
        <v>2.0679999999999997E-2</v>
      </c>
      <c r="S107" s="178"/>
      <c r="T107" s="180">
        <f>SUM(T108:T153)</f>
        <v>0</v>
      </c>
      <c r="AR107" s="181" t="s">
        <v>79</v>
      </c>
      <c r="AT107" s="182" t="s">
        <v>71</v>
      </c>
      <c r="AU107" s="182" t="s">
        <v>79</v>
      </c>
      <c r="AY107" s="181" t="s">
        <v>525</v>
      </c>
      <c r="BK107" s="183">
        <f>SUM(BK108:BK153)</f>
        <v>0</v>
      </c>
    </row>
    <row r="108" spans="1:65" s="2" customFormat="1" ht="16.5" customHeight="1">
      <c r="A108" s="38"/>
      <c r="B108" s="39"/>
      <c r="C108" s="186" t="s">
        <v>573</v>
      </c>
      <c r="D108" s="186" t="s">
        <v>533</v>
      </c>
      <c r="E108" s="187" t="s">
        <v>8426</v>
      </c>
      <c r="F108" s="188" t="s">
        <v>8427</v>
      </c>
      <c r="G108" s="189" t="s">
        <v>318</v>
      </c>
      <c r="H108" s="190">
        <v>656.31299999999999</v>
      </c>
      <c r="I108" s="191"/>
      <c r="J108" s="192">
        <f>ROUND(I108*H108,2)</f>
        <v>0</v>
      </c>
      <c r="K108" s="188" t="s">
        <v>536</v>
      </c>
      <c r="L108" s="43"/>
      <c r="M108" s="193" t="s">
        <v>19</v>
      </c>
      <c r="N108" s="194" t="s">
        <v>43</v>
      </c>
      <c r="O108" s="68"/>
      <c r="P108" s="195">
        <f>O108*H108</f>
        <v>0</v>
      </c>
      <c r="Q108" s="195">
        <v>0</v>
      </c>
      <c r="R108" s="195">
        <f>Q108*H108</f>
        <v>0</v>
      </c>
      <c r="S108" s="195">
        <v>0</v>
      </c>
      <c r="T108" s="196">
        <f>S108*H108</f>
        <v>0</v>
      </c>
      <c r="U108" s="38"/>
      <c r="V108" s="38"/>
      <c r="W108" s="38"/>
      <c r="X108" s="38"/>
      <c r="Y108" s="38"/>
      <c r="Z108" s="38"/>
      <c r="AA108" s="38"/>
      <c r="AB108" s="38"/>
      <c r="AC108" s="38"/>
      <c r="AD108" s="38"/>
      <c r="AE108" s="38"/>
      <c r="AR108" s="197" t="s">
        <v>537</v>
      </c>
      <c r="AT108" s="197" t="s">
        <v>533</v>
      </c>
      <c r="AU108" s="197" t="s">
        <v>85</v>
      </c>
      <c r="AY108" s="21" t="s">
        <v>525</v>
      </c>
      <c r="BE108" s="198">
        <f>IF(N108="základní",J108,0)</f>
        <v>0</v>
      </c>
      <c r="BF108" s="198">
        <f>IF(N108="snížená",J108,0)</f>
        <v>0</v>
      </c>
      <c r="BG108" s="198">
        <f>IF(N108="zákl. přenesená",J108,0)</f>
        <v>0</v>
      </c>
      <c r="BH108" s="198">
        <f>IF(N108="sníž. přenesená",J108,0)</f>
        <v>0</v>
      </c>
      <c r="BI108" s="198">
        <f>IF(N108="nulová",J108,0)</f>
        <v>0</v>
      </c>
      <c r="BJ108" s="21" t="s">
        <v>79</v>
      </c>
      <c r="BK108" s="198">
        <f>ROUND(I108*H108,2)</f>
        <v>0</v>
      </c>
      <c r="BL108" s="21" t="s">
        <v>537</v>
      </c>
      <c r="BM108" s="197" t="s">
        <v>8428</v>
      </c>
    </row>
    <row r="109" spans="1:65" s="2" customFormat="1" ht="11.25">
      <c r="A109" s="38"/>
      <c r="B109" s="39"/>
      <c r="C109" s="40"/>
      <c r="D109" s="199" t="s">
        <v>542</v>
      </c>
      <c r="E109" s="40"/>
      <c r="F109" s="200" t="s">
        <v>8429</v>
      </c>
      <c r="G109" s="40"/>
      <c r="H109" s="40"/>
      <c r="I109" s="201"/>
      <c r="J109" s="40"/>
      <c r="K109" s="40"/>
      <c r="L109" s="43"/>
      <c r="M109" s="202"/>
      <c r="N109" s="203"/>
      <c r="O109" s="68"/>
      <c r="P109" s="68"/>
      <c r="Q109" s="68"/>
      <c r="R109" s="68"/>
      <c r="S109" s="68"/>
      <c r="T109" s="69"/>
      <c r="U109" s="38"/>
      <c r="V109" s="38"/>
      <c r="W109" s="38"/>
      <c r="X109" s="38"/>
      <c r="Y109" s="38"/>
      <c r="Z109" s="38"/>
      <c r="AA109" s="38"/>
      <c r="AB109" s="38"/>
      <c r="AC109" s="38"/>
      <c r="AD109" s="38"/>
      <c r="AE109" s="38"/>
      <c r="AT109" s="21" t="s">
        <v>542</v>
      </c>
      <c r="AU109" s="21" t="s">
        <v>85</v>
      </c>
    </row>
    <row r="110" spans="1:65" s="2" customFormat="1" ht="33" customHeight="1">
      <c r="A110" s="38"/>
      <c r="B110" s="39"/>
      <c r="C110" s="186" t="s">
        <v>537</v>
      </c>
      <c r="D110" s="186" t="s">
        <v>533</v>
      </c>
      <c r="E110" s="187" t="s">
        <v>8430</v>
      </c>
      <c r="F110" s="188" t="s">
        <v>8431</v>
      </c>
      <c r="G110" s="189" t="s">
        <v>318</v>
      </c>
      <c r="H110" s="190">
        <v>3.76</v>
      </c>
      <c r="I110" s="191"/>
      <c r="J110" s="192">
        <f>ROUND(I110*H110,2)</f>
        <v>0</v>
      </c>
      <c r="K110" s="188" t="s">
        <v>536</v>
      </c>
      <c r="L110" s="43"/>
      <c r="M110" s="193" t="s">
        <v>19</v>
      </c>
      <c r="N110" s="194" t="s">
        <v>43</v>
      </c>
      <c r="O110" s="68"/>
      <c r="P110" s="195">
        <f>O110*H110</f>
        <v>0</v>
      </c>
      <c r="Q110" s="195">
        <v>5.4999999999999997E-3</v>
      </c>
      <c r="R110" s="195">
        <f>Q110*H110</f>
        <v>2.0679999999999997E-2</v>
      </c>
      <c r="S110" s="195">
        <v>0</v>
      </c>
      <c r="T110" s="196">
        <f>S110*H110</f>
        <v>0</v>
      </c>
      <c r="U110" s="38"/>
      <c r="V110" s="38"/>
      <c r="W110" s="38"/>
      <c r="X110" s="38"/>
      <c r="Y110" s="38"/>
      <c r="Z110" s="38"/>
      <c r="AA110" s="38"/>
      <c r="AB110" s="38"/>
      <c r="AC110" s="38"/>
      <c r="AD110" s="38"/>
      <c r="AE110" s="38"/>
      <c r="AR110" s="197" t="s">
        <v>537</v>
      </c>
      <c r="AT110" s="197" t="s">
        <v>533</v>
      </c>
      <c r="AU110" s="197" t="s">
        <v>85</v>
      </c>
      <c r="AY110" s="21" t="s">
        <v>525</v>
      </c>
      <c r="BE110" s="198">
        <f>IF(N110="základní",J110,0)</f>
        <v>0</v>
      </c>
      <c r="BF110" s="198">
        <f>IF(N110="snížená",J110,0)</f>
        <v>0</v>
      </c>
      <c r="BG110" s="198">
        <f>IF(N110="zákl. přenesená",J110,0)</f>
        <v>0</v>
      </c>
      <c r="BH110" s="198">
        <f>IF(N110="sníž. přenesená",J110,0)</f>
        <v>0</v>
      </c>
      <c r="BI110" s="198">
        <f>IF(N110="nulová",J110,0)</f>
        <v>0</v>
      </c>
      <c r="BJ110" s="21" t="s">
        <v>79</v>
      </c>
      <c r="BK110" s="198">
        <f>ROUND(I110*H110,2)</f>
        <v>0</v>
      </c>
      <c r="BL110" s="21" t="s">
        <v>537</v>
      </c>
      <c r="BM110" s="197" t="s">
        <v>8432</v>
      </c>
    </row>
    <row r="111" spans="1:65" s="2" customFormat="1" ht="11.25">
      <c r="A111" s="38"/>
      <c r="B111" s="39"/>
      <c r="C111" s="40"/>
      <c r="D111" s="199" t="s">
        <v>542</v>
      </c>
      <c r="E111" s="40"/>
      <c r="F111" s="200" t="s">
        <v>8433</v>
      </c>
      <c r="G111" s="40"/>
      <c r="H111" s="40"/>
      <c r="I111" s="201"/>
      <c r="J111" s="40"/>
      <c r="K111" s="40"/>
      <c r="L111" s="43"/>
      <c r="M111" s="202"/>
      <c r="N111" s="203"/>
      <c r="O111" s="68"/>
      <c r="P111" s="68"/>
      <c r="Q111" s="68"/>
      <c r="R111" s="68"/>
      <c r="S111" s="68"/>
      <c r="T111" s="69"/>
      <c r="U111" s="38"/>
      <c r="V111" s="38"/>
      <c r="W111" s="38"/>
      <c r="X111" s="38"/>
      <c r="Y111" s="38"/>
      <c r="Z111" s="38"/>
      <c r="AA111" s="38"/>
      <c r="AB111" s="38"/>
      <c r="AC111" s="38"/>
      <c r="AD111" s="38"/>
      <c r="AE111" s="38"/>
      <c r="AT111" s="21" t="s">
        <v>542</v>
      </c>
      <c r="AU111" s="21" t="s">
        <v>85</v>
      </c>
    </row>
    <row r="112" spans="1:65" s="13" customFormat="1" ht="11.25">
      <c r="B112" s="204"/>
      <c r="C112" s="205"/>
      <c r="D112" s="206" t="s">
        <v>546</v>
      </c>
      <c r="E112" s="207" t="s">
        <v>19</v>
      </c>
      <c r="F112" s="208" t="s">
        <v>8434</v>
      </c>
      <c r="G112" s="205"/>
      <c r="H112" s="209">
        <v>3.76</v>
      </c>
      <c r="I112" s="210"/>
      <c r="J112" s="205"/>
      <c r="K112" s="205"/>
      <c r="L112" s="211"/>
      <c r="M112" s="212"/>
      <c r="N112" s="213"/>
      <c r="O112" s="213"/>
      <c r="P112" s="213"/>
      <c r="Q112" s="213"/>
      <c r="R112" s="213"/>
      <c r="S112" s="213"/>
      <c r="T112" s="214"/>
      <c r="AT112" s="215" t="s">
        <v>546</v>
      </c>
      <c r="AU112" s="215" t="s">
        <v>85</v>
      </c>
      <c r="AV112" s="13" t="s">
        <v>85</v>
      </c>
      <c r="AW112" s="13" t="s">
        <v>33</v>
      </c>
      <c r="AX112" s="13" t="s">
        <v>72</v>
      </c>
      <c r="AY112" s="215" t="s">
        <v>525</v>
      </c>
    </row>
    <row r="113" spans="1:65" s="14" customFormat="1" ht="11.25">
      <c r="B113" s="216"/>
      <c r="C113" s="217"/>
      <c r="D113" s="206" t="s">
        <v>546</v>
      </c>
      <c r="E113" s="218" t="s">
        <v>7535</v>
      </c>
      <c r="F113" s="219" t="s">
        <v>552</v>
      </c>
      <c r="G113" s="217"/>
      <c r="H113" s="220">
        <v>3.76</v>
      </c>
      <c r="I113" s="221"/>
      <c r="J113" s="217"/>
      <c r="K113" s="217"/>
      <c r="L113" s="222"/>
      <c r="M113" s="223"/>
      <c r="N113" s="224"/>
      <c r="O113" s="224"/>
      <c r="P113" s="224"/>
      <c r="Q113" s="224"/>
      <c r="R113" s="224"/>
      <c r="S113" s="224"/>
      <c r="T113" s="225"/>
      <c r="AT113" s="226" t="s">
        <v>546</v>
      </c>
      <c r="AU113" s="226" t="s">
        <v>85</v>
      </c>
      <c r="AV113" s="14" t="s">
        <v>537</v>
      </c>
      <c r="AW113" s="14" t="s">
        <v>33</v>
      </c>
      <c r="AX113" s="14" t="s">
        <v>79</v>
      </c>
      <c r="AY113" s="226" t="s">
        <v>525</v>
      </c>
    </row>
    <row r="114" spans="1:65" s="2" customFormat="1" ht="33" customHeight="1">
      <c r="A114" s="38"/>
      <c r="B114" s="39"/>
      <c r="C114" s="186" t="s">
        <v>646</v>
      </c>
      <c r="D114" s="186" t="s">
        <v>533</v>
      </c>
      <c r="E114" s="187" t="s">
        <v>8435</v>
      </c>
      <c r="F114" s="188" t="s">
        <v>8436</v>
      </c>
      <c r="G114" s="189" t="s">
        <v>318</v>
      </c>
      <c r="H114" s="190">
        <v>656.31299999999999</v>
      </c>
      <c r="I114" s="191"/>
      <c r="J114" s="192">
        <f>ROUND(I114*H114,2)</f>
        <v>0</v>
      </c>
      <c r="K114" s="188" t="s">
        <v>536</v>
      </c>
      <c r="L114" s="43"/>
      <c r="M114" s="193" t="s">
        <v>19</v>
      </c>
      <c r="N114" s="194" t="s">
        <v>43</v>
      </c>
      <c r="O114" s="68"/>
      <c r="P114" s="195">
        <f>O114*H114</f>
        <v>0</v>
      </c>
      <c r="Q114" s="195">
        <v>0</v>
      </c>
      <c r="R114" s="195">
        <f>Q114*H114</f>
        <v>0</v>
      </c>
      <c r="S114" s="195">
        <v>0</v>
      </c>
      <c r="T114" s="196">
        <f>S114*H114</f>
        <v>0</v>
      </c>
      <c r="U114" s="38"/>
      <c r="V114" s="38"/>
      <c r="W114" s="38"/>
      <c r="X114" s="38"/>
      <c r="Y114" s="38"/>
      <c r="Z114" s="38"/>
      <c r="AA114" s="38"/>
      <c r="AB114" s="38"/>
      <c r="AC114" s="38"/>
      <c r="AD114" s="38"/>
      <c r="AE114" s="38"/>
      <c r="AR114" s="197" t="s">
        <v>537</v>
      </c>
      <c r="AT114" s="197" t="s">
        <v>533</v>
      </c>
      <c r="AU114" s="197" t="s">
        <v>85</v>
      </c>
      <c r="AY114" s="21" t="s">
        <v>525</v>
      </c>
      <c r="BE114" s="198">
        <f>IF(N114="základní",J114,0)</f>
        <v>0</v>
      </c>
      <c r="BF114" s="198">
        <f>IF(N114="snížená",J114,0)</f>
        <v>0</v>
      </c>
      <c r="BG114" s="198">
        <f>IF(N114="zákl. přenesená",J114,0)</f>
        <v>0</v>
      </c>
      <c r="BH114" s="198">
        <f>IF(N114="sníž. přenesená",J114,0)</f>
        <v>0</v>
      </c>
      <c r="BI114" s="198">
        <f>IF(N114="nulová",J114,0)</f>
        <v>0</v>
      </c>
      <c r="BJ114" s="21" t="s">
        <v>79</v>
      </c>
      <c r="BK114" s="198">
        <f>ROUND(I114*H114,2)</f>
        <v>0</v>
      </c>
      <c r="BL114" s="21" t="s">
        <v>537</v>
      </c>
      <c r="BM114" s="197" t="s">
        <v>8437</v>
      </c>
    </row>
    <row r="115" spans="1:65" s="2" customFormat="1" ht="11.25">
      <c r="A115" s="38"/>
      <c r="B115" s="39"/>
      <c r="C115" s="40"/>
      <c r="D115" s="199" t="s">
        <v>542</v>
      </c>
      <c r="E115" s="40"/>
      <c r="F115" s="200" t="s">
        <v>8438</v>
      </c>
      <c r="G115" s="40"/>
      <c r="H115" s="40"/>
      <c r="I115" s="201"/>
      <c r="J115" s="40"/>
      <c r="K115" s="40"/>
      <c r="L115" s="43"/>
      <c r="M115" s="202"/>
      <c r="N115" s="203"/>
      <c r="O115" s="68"/>
      <c r="P115" s="68"/>
      <c r="Q115" s="68"/>
      <c r="R115" s="68"/>
      <c r="S115" s="68"/>
      <c r="T115" s="69"/>
      <c r="U115" s="38"/>
      <c r="V115" s="38"/>
      <c r="W115" s="38"/>
      <c r="X115" s="38"/>
      <c r="Y115" s="38"/>
      <c r="Z115" s="38"/>
      <c r="AA115" s="38"/>
      <c r="AB115" s="38"/>
      <c r="AC115" s="38"/>
      <c r="AD115" s="38"/>
      <c r="AE115" s="38"/>
      <c r="AT115" s="21" t="s">
        <v>542</v>
      </c>
      <c r="AU115" s="21" t="s">
        <v>85</v>
      </c>
    </row>
    <row r="116" spans="1:65" s="2" customFormat="1" ht="24.2" customHeight="1">
      <c r="A116" s="38"/>
      <c r="B116" s="39"/>
      <c r="C116" s="186" t="s">
        <v>645</v>
      </c>
      <c r="D116" s="186" t="s">
        <v>533</v>
      </c>
      <c r="E116" s="187" t="s">
        <v>8439</v>
      </c>
      <c r="F116" s="188" t="s">
        <v>8440</v>
      </c>
      <c r="G116" s="189" t="s">
        <v>318</v>
      </c>
      <c r="H116" s="190">
        <v>12469.947</v>
      </c>
      <c r="I116" s="191"/>
      <c r="J116" s="192">
        <f>ROUND(I116*H116,2)</f>
        <v>0</v>
      </c>
      <c r="K116" s="188" t="s">
        <v>536</v>
      </c>
      <c r="L116" s="43"/>
      <c r="M116" s="193" t="s">
        <v>19</v>
      </c>
      <c r="N116" s="194" t="s">
        <v>43</v>
      </c>
      <c r="O116" s="68"/>
      <c r="P116" s="195">
        <f>O116*H116</f>
        <v>0</v>
      </c>
      <c r="Q116" s="195">
        <v>0</v>
      </c>
      <c r="R116" s="195">
        <f>Q116*H116</f>
        <v>0</v>
      </c>
      <c r="S116" s="195">
        <v>0</v>
      </c>
      <c r="T116" s="196">
        <f>S116*H116</f>
        <v>0</v>
      </c>
      <c r="U116" s="38"/>
      <c r="V116" s="38"/>
      <c r="W116" s="38"/>
      <c r="X116" s="38"/>
      <c r="Y116" s="38"/>
      <c r="Z116" s="38"/>
      <c r="AA116" s="38"/>
      <c r="AB116" s="38"/>
      <c r="AC116" s="38"/>
      <c r="AD116" s="38"/>
      <c r="AE116" s="38"/>
      <c r="AR116" s="197" t="s">
        <v>537</v>
      </c>
      <c r="AT116" s="197" t="s">
        <v>533</v>
      </c>
      <c r="AU116" s="197" t="s">
        <v>85</v>
      </c>
      <c r="AY116" s="21" t="s">
        <v>525</v>
      </c>
      <c r="BE116" s="198">
        <f>IF(N116="základní",J116,0)</f>
        <v>0</v>
      </c>
      <c r="BF116" s="198">
        <f>IF(N116="snížená",J116,0)</f>
        <v>0</v>
      </c>
      <c r="BG116" s="198">
        <f>IF(N116="zákl. přenesená",J116,0)</f>
        <v>0</v>
      </c>
      <c r="BH116" s="198">
        <f>IF(N116="sníž. přenesená",J116,0)</f>
        <v>0</v>
      </c>
      <c r="BI116" s="198">
        <f>IF(N116="nulová",J116,0)</f>
        <v>0</v>
      </c>
      <c r="BJ116" s="21" t="s">
        <v>79</v>
      </c>
      <c r="BK116" s="198">
        <f>ROUND(I116*H116,2)</f>
        <v>0</v>
      </c>
      <c r="BL116" s="21" t="s">
        <v>537</v>
      </c>
      <c r="BM116" s="197" t="s">
        <v>8441</v>
      </c>
    </row>
    <row r="117" spans="1:65" s="2" customFormat="1" ht="11.25">
      <c r="A117" s="38"/>
      <c r="B117" s="39"/>
      <c r="C117" s="40"/>
      <c r="D117" s="199" t="s">
        <v>542</v>
      </c>
      <c r="E117" s="40"/>
      <c r="F117" s="200" t="s">
        <v>8442</v>
      </c>
      <c r="G117" s="40"/>
      <c r="H117" s="40"/>
      <c r="I117" s="201"/>
      <c r="J117" s="40"/>
      <c r="K117" s="40"/>
      <c r="L117" s="43"/>
      <c r="M117" s="202"/>
      <c r="N117" s="203"/>
      <c r="O117" s="68"/>
      <c r="P117" s="68"/>
      <c r="Q117" s="68"/>
      <c r="R117" s="68"/>
      <c r="S117" s="68"/>
      <c r="T117" s="69"/>
      <c r="U117" s="38"/>
      <c r="V117" s="38"/>
      <c r="W117" s="38"/>
      <c r="X117" s="38"/>
      <c r="Y117" s="38"/>
      <c r="Z117" s="38"/>
      <c r="AA117" s="38"/>
      <c r="AB117" s="38"/>
      <c r="AC117" s="38"/>
      <c r="AD117" s="38"/>
      <c r="AE117" s="38"/>
      <c r="AT117" s="21" t="s">
        <v>542</v>
      </c>
      <c r="AU117" s="21" t="s">
        <v>85</v>
      </c>
    </row>
    <row r="118" spans="1:65" s="13" customFormat="1" ht="11.25">
      <c r="B118" s="204"/>
      <c r="C118" s="205"/>
      <c r="D118" s="206" t="s">
        <v>546</v>
      </c>
      <c r="E118" s="205"/>
      <c r="F118" s="208" t="s">
        <v>8443</v>
      </c>
      <c r="G118" s="205"/>
      <c r="H118" s="209">
        <v>12469.947</v>
      </c>
      <c r="I118" s="210"/>
      <c r="J118" s="205"/>
      <c r="K118" s="205"/>
      <c r="L118" s="211"/>
      <c r="M118" s="212"/>
      <c r="N118" s="213"/>
      <c r="O118" s="213"/>
      <c r="P118" s="213"/>
      <c r="Q118" s="213"/>
      <c r="R118" s="213"/>
      <c r="S118" s="213"/>
      <c r="T118" s="214"/>
      <c r="AT118" s="215" t="s">
        <v>546</v>
      </c>
      <c r="AU118" s="215" t="s">
        <v>85</v>
      </c>
      <c r="AV118" s="13" t="s">
        <v>85</v>
      </c>
      <c r="AW118" s="13" t="s">
        <v>4</v>
      </c>
      <c r="AX118" s="13" t="s">
        <v>79</v>
      </c>
      <c r="AY118" s="215" t="s">
        <v>525</v>
      </c>
    </row>
    <row r="119" spans="1:65" s="2" customFormat="1" ht="44.25" customHeight="1">
      <c r="A119" s="38"/>
      <c r="B119" s="39"/>
      <c r="C119" s="186" t="s">
        <v>671</v>
      </c>
      <c r="D119" s="186" t="s">
        <v>533</v>
      </c>
      <c r="E119" s="187" t="s">
        <v>8444</v>
      </c>
      <c r="F119" s="188" t="s">
        <v>8445</v>
      </c>
      <c r="G119" s="189" t="s">
        <v>318</v>
      </c>
      <c r="H119" s="190">
        <v>656.31299999999999</v>
      </c>
      <c r="I119" s="191"/>
      <c r="J119" s="192">
        <f>ROUND(I119*H119,2)</f>
        <v>0</v>
      </c>
      <c r="K119" s="188" t="s">
        <v>536</v>
      </c>
      <c r="L119" s="43"/>
      <c r="M119" s="193" t="s">
        <v>19</v>
      </c>
      <c r="N119" s="194" t="s">
        <v>43</v>
      </c>
      <c r="O119" s="68"/>
      <c r="P119" s="195">
        <f>O119*H119</f>
        <v>0</v>
      </c>
      <c r="Q119" s="195">
        <v>0</v>
      </c>
      <c r="R119" s="195">
        <f>Q119*H119</f>
        <v>0</v>
      </c>
      <c r="S119" s="195">
        <v>0</v>
      </c>
      <c r="T119" s="196">
        <f>S119*H119</f>
        <v>0</v>
      </c>
      <c r="U119" s="38"/>
      <c r="V119" s="38"/>
      <c r="W119" s="38"/>
      <c r="X119" s="38"/>
      <c r="Y119" s="38"/>
      <c r="Z119" s="38"/>
      <c r="AA119" s="38"/>
      <c r="AB119" s="38"/>
      <c r="AC119" s="38"/>
      <c r="AD119" s="38"/>
      <c r="AE119" s="38"/>
      <c r="AR119" s="197" t="s">
        <v>537</v>
      </c>
      <c r="AT119" s="197" t="s">
        <v>533</v>
      </c>
      <c r="AU119" s="197" t="s">
        <v>85</v>
      </c>
      <c r="AY119" s="21" t="s">
        <v>525</v>
      </c>
      <c r="BE119" s="198">
        <f>IF(N119="základní",J119,0)</f>
        <v>0</v>
      </c>
      <c r="BF119" s="198">
        <f>IF(N119="snížená",J119,0)</f>
        <v>0</v>
      </c>
      <c r="BG119" s="198">
        <f>IF(N119="zákl. přenesená",J119,0)</f>
        <v>0</v>
      </c>
      <c r="BH119" s="198">
        <f>IF(N119="sníž. přenesená",J119,0)</f>
        <v>0</v>
      </c>
      <c r="BI119" s="198">
        <f>IF(N119="nulová",J119,0)</f>
        <v>0</v>
      </c>
      <c r="BJ119" s="21" t="s">
        <v>79</v>
      </c>
      <c r="BK119" s="198">
        <f>ROUND(I119*H119,2)</f>
        <v>0</v>
      </c>
      <c r="BL119" s="21" t="s">
        <v>537</v>
      </c>
      <c r="BM119" s="197" t="s">
        <v>8446</v>
      </c>
    </row>
    <row r="120" spans="1:65" s="2" customFormat="1" ht="11.25">
      <c r="A120" s="38"/>
      <c r="B120" s="39"/>
      <c r="C120" s="40"/>
      <c r="D120" s="199" t="s">
        <v>542</v>
      </c>
      <c r="E120" s="40"/>
      <c r="F120" s="200" t="s">
        <v>8447</v>
      </c>
      <c r="G120" s="40"/>
      <c r="H120" s="40"/>
      <c r="I120" s="201"/>
      <c r="J120" s="40"/>
      <c r="K120" s="40"/>
      <c r="L120" s="43"/>
      <c r="M120" s="202"/>
      <c r="N120" s="203"/>
      <c r="O120" s="68"/>
      <c r="P120" s="68"/>
      <c r="Q120" s="68"/>
      <c r="R120" s="68"/>
      <c r="S120" s="68"/>
      <c r="T120" s="69"/>
      <c r="U120" s="38"/>
      <c r="V120" s="38"/>
      <c r="W120" s="38"/>
      <c r="X120" s="38"/>
      <c r="Y120" s="38"/>
      <c r="Z120" s="38"/>
      <c r="AA120" s="38"/>
      <c r="AB120" s="38"/>
      <c r="AC120" s="38"/>
      <c r="AD120" s="38"/>
      <c r="AE120" s="38"/>
      <c r="AT120" s="21" t="s">
        <v>542</v>
      </c>
      <c r="AU120" s="21" t="s">
        <v>85</v>
      </c>
    </row>
    <row r="121" spans="1:65" s="2" customFormat="1" ht="33" customHeight="1">
      <c r="A121" s="38"/>
      <c r="B121" s="39"/>
      <c r="C121" s="186" t="s">
        <v>674</v>
      </c>
      <c r="D121" s="186" t="s">
        <v>533</v>
      </c>
      <c r="E121" s="187" t="s">
        <v>2955</v>
      </c>
      <c r="F121" s="188" t="s">
        <v>2956</v>
      </c>
      <c r="G121" s="189" t="s">
        <v>318</v>
      </c>
      <c r="H121" s="190">
        <v>656.31299999999999</v>
      </c>
      <c r="I121" s="191"/>
      <c r="J121" s="192">
        <f>ROUND(I121*H121,2)</f>
        <v>0</v>
      </c>
      <c r="K121" s="188" t="s">
        <v>536</v>
      </c>
      <c r="L121" s="43"/>
      <c r="M121" s="193" t="s">
        <v>19</v>
      </c>
      <c r="N121" s="194" t="s">
        <v>43</v>
      </c>
      <c r="O121" s="68"/>
      <c r="P121" s="195">
        <f>O121*H121</f>
        <v>0</v>
      </c>
      <c r="Q121" s="195">
        <v>0</v>
      </c>
      <c r="R121" s="195">
        <f>Q121*H121</f>
        <v>0</v>
      </c>
      <c r="S121" s="195">
        <v>0</v>
      </c>
      <c r="T121" s="196">
        <f>S121*H121</f>
        <v>0</v>
      </c>
      <c r="U121" s="38"/>
      <c r="V121" s="38"/>
      <c r="W121" s="38"/>
      <c r="X121" s="38"/>
      <c r="Y121" s="38"/>
      <c r="Z121" s="38"/>
      <c r="AA121" s="38"/>
      <c r="AB121" s="38"/>
      <c r="AC121" s="38"/>
      <c r="AD121" s="38"/>
      <c r="AE121" s="38"/>
      <c r="AR121" s="197" t="s">
        <v>537</v>
      </c>
      <c r="AT121" s="197" t="s">
        <v>533</v>
      </c>
      <c r="AU121" s="197" t="s">
        <v>85</v>
      </c>
      <c r="AY121" s="21" t="s">
        <v>525</v>
      </c>
      <c r="BE121" s="198">
        <f>IF(N121="základní",J121,0)</f>
        <v>0</v>
      </c>
      <c r="BF121" s="198">
        <f>IF(N121="snížená",J121,0)</f>
        <v>0</v>
      </c>
      <c r="BG121" s="198">
        <f>IF(N121="zákl. přenesená",J121,0)</f>
        <v>0</v>
      </c>
      <c r="BH121" s="198">
        <f>IF(N121="sníž. přenesená",J121,0)</f>
        <v>0</v>
      </c>
      <c r="BI121" s="198">
        <f>IF(N121="nulová",J121,0)</f>
        <v>0</v>
      </c>
      <c r="BJ121" s="21" t="s">
        <v>79</v>
      </c>
      <c r="BK121" s="198">
        <f>ROUND(I121*H121,2)</f>
        <v>0</v>
      </c>
      <c r="BL121" s="21" t="s">
        <v>537</v>
      </c>
      <c r="BM121" s="197" t="s">
        <v>8448</v>
      </c>
    </row>
    <row r="122" spans="1:65" s="2" customFormat="1" ht="11.25">
      <c r="A122" s="38"/>
      <c r="B122" s="39"/>
      <c r="C122" s="40"/>
      <c r="D122" s="199" t="s">
        <v>542</v>
      </c>
      <c r="E122" s="40"/>
      <c r="F122" s="200" t="s">
        <v>8339</v>
      </c>
      <c r="G122" s="40"/>
      <c r="H122" s="40"/>
      <c r="I122" s="201"/>
      <c r="J122" s="40"/>
      <c r="K122" s="40"/>
      <c r="L122" s="43"/>
      <c r="M122" s="202"/>
      <c r="N122" s="203"/>
      <c r="O122" s="68"/>
      <c r="P122" s="68"/>
      <c r="Q122" s="68"/>
      <c r="R122" s="68"/>
      <c r="S122" s="68"/>
      <c r="T122" s="69"/>
      <c r="U122" s="38"/>
      <c r="V122" s="38"/>
      <c r="W122" s="38"/>
      <c r="X122" s="38"/>
      <c r="Y122" s="38"/>
      <c r="Z122" s="38"/>
      <c r="AA122" s="38"/>
      <c r="AB122" s="38"/>
      <c r="AC122" s="38"/>
      <c r="AD122" s="38"/>
      <c r="AE122" s="38"/>
      <c r="AT122" s="21" t="s">
        <v>542</v>
      </c>
      <c r="AU122" s="21" t="s">
        <v>85</v>
      </c>
    </row>
    <row r="123" spans="1:65" s="2" customFormat="1" ht="44.25" customHeight="1">
      <c r="A123" s="38"/>
      <c r="B123" s="39"/>
      <c r="C123" s="186" t="s">
        <v>681</v>
      </c>
      <c r="D123" s="186" t="s">
        <v>533</v>
      </c>
      <c r="E123" s="187" t="s">
        <v>2960</v>
      </c>
      <c r="F123" s="188" t="s">
        <v>2961</v>
      </c>
      <c r="G123" s="189" t="s">
        <v>318</v>
      </c>
      <c r="H123" s="190">
        <v>12469.947</v>
      </c>
      <c r="I123" s="191"/>
      <c r="J123" s="192">
        <f>ROUND(I123*H123,2)</f>
        <v>0</v>
      </c>
      <c r="K123" s="188" t="s">
        <v>536</v>
      </c>
      <c r="L123" s="43"/>
      <c r="M123" s="193" t="s">
        <v>19</v>
      </c>
      <c r="N123" s="194" t="s">
        <v>43</v>
      </c>
      <c r="O123" s="68"/>
      <c r="P123" s="195">
        <f>O123*H123</f>
        <v>0</v>
      </c>
      <c r="Q123" s="195">
        <v>0</v>
      </c>
      <c r="R123" s="195">
        <f>Q123*H123</f>
        <v>0</v>
      </c>
      <c r="S123" s="195">
        <v>0</v>
      </c>
      <c r="T123" s="196">
        <f>S123*H123</f>
        <v>0</v>
      </c>
      <c r="U123" s="38"/>
      <c r="V123" s="38"/>
      <c r="W123" s="38"/>
      <c r="X123" s="38"/>
      <c r="Y123" s="38"/>
      <c r="Z123" s="38"/>
      <c r="AA123" s="38"/>
      <c r="AB123" s="38"/>
      <c r="AC123" s="38"/>
      <c r="AD123" s="38"/>
      <c r="AE123" s="38"/>
      <c r="AR123" s="197" t="s">
        <v>537</v>
      </c>
      <c r="AT123" s="197" t="s">
        <v>533</v>
      </c>
      <c r="AU123" s="197" t="s">
        <v>85</v>
      </c>
      <c r="AY123" s="21" t="s">
        <v>525</v>
      </c>
      <c r="BE123" s="198">
        <f>IF(N123="základní",J123,0)</f>
        <v>0</v>
      </c>
      <c r="BF123" s="198">
        <f>IF(N123="snížená",J123,0)</f>
        <v>0</v>
      </c>
      <c r="BG123" s="198">
        <f>IF(N123="zákl. přenesená",J123,0)</f>
        <v>0</v>
      </c>
      <c r="BH123" s="198">
        <f>IF(N123="sníž. přenesená",J123,0)</f>
        <v>0</v>
      </c>
      <c r="BI123" s="198">
        <f>IF(N123="nulová",J123,0)</f>
        <v>0</v>
      </c>
      <c r="BJ123" s="21" t="s">
        <v>79</v>
      </c>
      <c r="BK123" s="198">
        <f>ROUND(I123*H123,2)</f>
        <v>0</v>
      </c>
      <c r="BL123" s="21" t="s">
        <v>537</v>
      </c>
      <c r="BM123" s="197" t="s">
        <v>8449</v>
      </c>
    </row>
    <row r="124" spans="1:65" s="2" customFormat="1" ht="11.25">
      <c r="A124" s="38"/>
      <c r="B124" s="39"/>
      <c r="C124" s="40"/>
      <c r="D124" s="199" t="s">
        <v>542</v>
      </c>
      <c r="E124" s="40"/>
      <c r="F124" s="200" t="s">
        <v>8344</v>
      </c>
      <c r="G124" s="40"/>
      <c r="H124" s="40"/>
      <c r="I124" s="201"/>
      <c r="J124" s="40"/>
      <c r="K124" s="40"/>
      <c r="L124" s="43"/>
      <c r="M124" s="202"/>
      <c r="N124" s="203"/>
      <c r="O124" s="68"/>
      <c r="P124" s="68"/>
      <c r="Q124" s="68"/>
      <c r="R124" s="68"/>
      <c r="S124" s="68"/>
      <c r="T124" s="69"/>
      <c r="U124" s="38"/>
      <c r="V124" s="38"/>
      <c r="W124" s="38"/>
      <c r="X124" s="38"/>
      <c r="Y124" s="38"/>
      <c r="Z124" s="38"/>
      <c r="AA124" s="38"/>
      <c r="AB124" s="38"/>
      <c r="AC124" s="38"/>
      <c r="AD124" s="38"/>
      <c r="AE124" s="38"/>
      <c r="AT124" s="21" t="s">
        <v>542</v>
      </c>
      <c r="AU124" s="21" t="s">
        <v>85</v>
      </c>
    </row>
    <row r="125" spans="1:65" s="13" customFormat="1" ht="11.25">
      <c r="B125" s="204"/>
      <c r="C125" s="205"/>
      <c r="D125" s="206" t="s">
        <v>546</v>
      </c>
      <c r="E125" s="205"/>
      <c r="F125" s="208" t="s">
        <v>8443</v>
      </c>
      <c r="G125" s="205"/>
      <c r="H125" s="209">
        <v>12469.947</v>
      </c>
      <c r="I125" s="210"/>
      <c r="J125" s="205"/>
      <c r="K125" s="205"/>
      <c r="L125" s="211"/>
      <c r="M125" s="212"/>
      <c r="N125" s="213"/>
      <c r="O125" s="213"/>
      <c r="P125" s="213"/>
      <c r="Q125" s="213"/>
      <c r="R125" s="213"/>
      <c r="S125" s="213"/>
      <c r="T125" s="214"/>
      <c r="AT125" s="215" t="s">
        <v>546</v>
      </c>
      <c r="AU125" s="215" t="s">
        <v>85</v>
      </c>
      <c r="AV125" s="13" t="s">
        <v>85</v>
      </c>
      <c r="AW125" s="13" t="s">
        <v>4</v>
      </c>
      <c r="AX125" s="13" t="s">
        <v>79</v>
      </c>
      <c r="AY125" s="215" t="s">
        <v>525</v>
      </c>
    </row>
    <row r="126" spans="1:65" s="2" customFormat="1" ht="44.25" customHeight="1">
      <c r="A126" s="38"/>
      <c r="B126" s="39"/>
      <c r="C126" s="186" t="s">
        <v>443</v>
      </c>
      <c r="D126" s="186" t="s">
        <v>533</v>
      </c>
      <c r="E126" s="187" t="s">
        <v>8352</v>
      </c>
      <c r="F126" s="188" t="s">
        <v>8353</v>
      </c>
      <c r="G126" s="189" t="s">
        <v>318</v>
      </c>
      <c r="H126" s="190">
        <v>182.715</v>
      </c>
      <c r="I126" s="191"/>
      <c r="J126" s="192">
        <f>ROUND(I126*H126,2)</f>
        <v>0</v>
      </c>
      <c r="K126" s="188" t="s">
        <v>536</v>
      </c>
      <c r="L126" s="43"/>
      <c r="M126" s="193" t="s">
        <v>19</v>
      </c>
      <c r="N126" s="194" t="s">
        <v>43</v>
      </c>
      <c r="O126" s="68"/>
      <c r="P126" s="195">
        <f>O126*H126</f>
        <v>0</v>
      </c>
      <c r="Q126" s="195">
        <v>0</v>
      </c>
      <c r="R126" s="195">
        <f>Q126*H126</f>
        <v>0</v>
      </c>
      <c r="S126" s="195">
        <v>0</v>
      </c>
      <c r="T126" s="196">
        <f>S126*H126</f>
        <v>0</v>
      </c>
      <c r="U126" s="38"/>
      <c r="V126" s="38"/>
      <c r="W126" s="38"/>
      <c r="X126" s="38"/>
      <c r="Y126" s="38"/>
      <c r="Z126" s="38"/>
      <c r="AA126" s="38"/>
      <c r="AB126" s="38"/>
      <c r="AC126" s="38"/>
      <c r="AD126" s="38"/>
      <c r="AE126" s="38"/>
      <c r="AR126" s="197" t="s">
        <v>537</v>
      </c>
      <c r="AT126" s="197" t="s">
        <v>533</v>
      </c>
      <c r="AU126" s="197" t="s">
        <v>85</v>
      </c>
      <c r="AY126" s="21" t="s">
        <v>525</v>
      </c>
      <c r="BE126" s="198">
        <f>IF(N126="základní",J126,0)</f>
        <v>0</v>
      </c>
      <c r="BF126" s="198">
        <f>IF(N126="snížená",J126,0)</f>
        <v>0</v>
      </c>
      <c r="BG126" s="198">
        <f>IF(N126="zákl. přenesená",J126,0)</f>
        <v>0</v>
      </c>
      <c r="BH126" s="198">
        <f>IF(N126="sníž. přenesená",J126,0)</f>
        <v>0</v>
      </c>
      <c r="BI126" s="198">
        <f>IF(N126="nulová",J126,0)</f>
        <v>0</v>
      </c>
      <c r="BJ126" s="21" t="s">
        <v>79</v>
      </c>
      <c r="BK126" s="198">
        <f>ROUND(I126*H126,2)</f>
        <v>0</v>
      </c>
      <c r="BL126" s="21" t="s">
        <v>537</v>
      </c>
      <c r="BM126" s="197" t="s">
        <v>8450</v>
      </c>
    </row>
    <row r="127" spans="1:65" s="2" customFormat="1" ht="11.25">
      <c r="A127" s="38"/>
      <c r="B127" s="39"/>
      <c r="C127" s="40"/>
      <c r="D127" s="199" t="s">
        <v>542</v>
      </c>
      <c r="E127" s="40"/>
      <c r="F127" s="200" t="s">
        <v>8355</v>
      </c>
      <c r="G127" s="40"/>
      <c r="H127" s="40"/>
      <c r="I127" s="201"/>
      <c r="J127" s="40"/>
      <c r="K127" s="40"/>
      <c r="L127" s="43"/>
      <c r="M127" s="202"/>
      <c r="N127" s="203"/>
      <c r="O127" s="68"/>
      <c r="P127" s="68"/>
      <c r="Q127" s="68"/>
      <c r="R127" s="68"/>
      <c r="S127" s="68"/>
      <c r="T127" s="69"/>
      <c r="U127" s="38"/>
      <c r="V127" s="38"/>
      <c r="W127" s="38"/>
      <c r="X127" s="38"/>
      <c r="Y127" s="38"/>
      <c r="Z127" s="38"/>
      <c r="AA127" s="38"/>
      <c r="AB127" s="38"/>
      <c r="AC127" s="38"/>
      <c r="AD127" s="38"/>
      <c r="AE127" s="38"/>
      <c r="AT127" s="21" t="s">
        <v>542</v>
      </c>
      <c r="AU127" s="21" t="s">
        <v>85</v>
      </c>
    </row>
    <row r="128" spans="1:65" s="15" customFormat="1" ht="11.25">
      <c r="B128" s="227"/>
      <c r="C128" s="228"/>
      <c r="D128" s="206" t="s">
        <v>546</v>
      </c>
      <c r="E128" s="229" t="s">
        <v>19</v>
      </c>
      <c r="F128" s="230" t="s">
        <v>8451</v>
      </c>
      <c r="G128" s="228"/>
      <c r="H128" s="229" t="s">
        <v>19</v>
      </c>
      <c r="I128" s="231"/>
      <c r="J128" s="228"/>
      <c r="K128" s="228"/>
      <c r="L128" s="232"/>
      <c r="M128" s="233"/>
      <c r="N128" s="234"/>
      <c r="O128" s="234"/>
      <c r="P128" s="234"/>
      <c r="Q128" s="234"/>
      <c r="R128" s="234"/>
      <c r="S128" s="234"/>
      <c r="T128" s="235"/>
      <c r="AT128" s="236" t="s">
        <v>546</v>
      </c>
      <c r="AU128" s="236" t="s">
        <v>85</v>
      </c>
      <c r="AV128" s="15" t="s">
        <v>79</v>
      </c>
      <c r="AW128" s="15" t="s">
        <v>33</v>
      </c>
      <c r="AX128" s="15" t="s">
        <v>72</v>
      </c>
      <c r="AY128" s="236" t="s">
        <v>525</v>
      </c>
    </row>
    <row r="129" spans="1:65" s="13" customFormat="1" ht="11.25">
      <c r="B129" s="204"/>
      <c r="C129" s="205"/>
      <c r="D129" s="206" t="s">
        <v>546</v>
      </c>
      <c r="E129" s="207" t="s">
        <v>19</v>
      </c>
      <c r="F129" s="208" t="s">
        <v>8406</v>
      </c>
      <c r="G129" s="205"/>
      <c r="H129" s="209">
        <v>652.553</v>
      </c>
      <c r="I129" s="210"/>
      <c r="J129" s="205"/>
      <c r="K129" s="205"/>
      <c r="L129" s="211"/>
      <c r="M129" s="212"/>
      <c r="N129" s="213"/>
      <c r="O129" s="213"/>
      <c r="P129" s="213"/>
      <c r="Q129" s="213"/>
      <c r="R129" s="213"/>
      <c r="S129" s="213"/>
      <c r="T129" s="214"/>
      <c r="AT129" s="215" t="s">
        <v>546</v>
      </c>
      <c r="AU129" s="215" t="s">
        <v>85</v>
      </c>
      <c r="AV129" s="13" t="s">
        <v>85</v>
      </c>
      <c r="AW129" s="13" t="s">
        <v>33</v>
      </c>
      <c r="AX129" s="13" t="s">
        <v>72</v>
      </c>
      <c r="AY129" s="215" t="s">
        <v>525</v>
      </c>
    </row>
    <row r="130" spans="1:65" s="16" customFormat="1" ht="11.25">
      <c r="B130" s="237"/>
      <c r="C130" s="238"/>
      <c r="D130" s="206" t="s">
        <v>546</v>
      </c>
      <c r="E130" s="239" t="s">
        <v>7543</v>
      </c>
      <c r="F130" s="240" t="s">
        <v>590</v>
      </c>
      <c r="G130" s="238"/>
      <c r="H130" s="241">
        <v>652.553</v>
      </c>
      <c r="I130" s="242"/>
      <c r="J130" s="238"/>
      <c r="K130" s="238"/>
      <c r="L130" s="243"/>
      <c r="M130" s="244"/>
      <c r="N130" s="245"/>
      <c r="O130" s="245"/>
      <c r="P130" s="245"/>
      <c r="Q130" s="245"/>
      <c r="R130" s="245"/>
      <c r="S130" s="245"/>
      <c r="T130" s="246"/>
      <c r="AT130" s="247" t="s">
        <v>546</v>
      </c>
      <c r="AU130" s="247" t="s">
        <v>85</v>
      </c>
      <c r="AV130" s="16" t="s">
        <v>573</v>
      </c>
      <c r="AW130" s="16" t="s">
        <v>33</v>
      </c>
      <c r="AX130" s="16" t="s">
        <v>72</v>
      </c>
      <c r="AY130" s="247" t="s">
        <v>525</v>
      </c>
    </row>
    <row r="131" spans="1:65" s="15" customFormat="1" ht="11.25">
      <c r="B131" s="227"/>
      <c r="C131" s="228"/>
      <c r="D131" s="206" t="s">
        <v>546</v>
      </c>
      <c r="E131" s="229" t="s">
        <v>19</v>
      </c>
      <c r="F131" s="230" t="s">
        <v>8452</v>
      </c>
      <c r="G131" s="228"/>
      <c r="H131" s="229" t="s">
        <v>19</v>
      </c>
      <c r="I131" s="231"/>
      <c r="J131" s="228"/>
      <c r="K131" s="228"/>
      <c r="L131" s="232"/>
      <c r="M131" s="233"/>
      <c r="N131" s="234"/>
      <c r="O131" s="234"/>
      <c r="P131" s="234"/>
      <c r="Q131" s="234"/>
      <c r="R131" s="234"/>
      <c r="S131" s="234"/>
      <c r="T131" s="235"/>
      <c r="AT131" s="236" t="s">
        <v>546</v>
      </c>
      <c r="AU131" s="236" t="s">
        <v>85</v>
      </c>
      <c r="AV131" s="15" t="s">
        <v>79</v>
      </c>
      <c r="AW131" s="15" t="s">
        <v>33</v>
      </c>
      <c r="AX131" s="15" t="s">
        <v>72</v>
      </c>
      <c r="AY131" s="236" t="s">
        <v>525</v>
      </c>
    </row>
    <row r="132" spans="1:65" s="13" customFormat="1" ht="11.25">
      <c r="B132" s="204"/>
      <c r="C132" s="205"/>
      <c r="D132" s="206" t="s">
        <v>546</v>
      </c>
      <c r="E132" s="207" t="s">
        <v>19</v>
      </c>
      <c r="F132" s="208" t="s">
        <v>8453</v>
      </c>
      <c r="G132" s="205"/>
      <c r="H132" s="209">
        <v>-469.83800000000002</v>
      </c>
      <c r="I132" s="210"/>
      <c r="J132" s="205"/>
      <c r="K132" s="205"/>
      <c r="L132" s="211"/>
      <c r="M132" s="212"/>
      <c r="N132" s="213"/>
      <c r="O132" s="213"/>
      <c r="P132" s="213"/>
      <c r="Q132" s="213"/>
      <c r="R132" s="213"/>
      <c r="S132" s="213"/>
      <c r="T132" s="214"/>
      <c r="AT132" s="215" t="s">
        <v>546</v>
      </c>
      <c r="AU132" s="215" t="s">
        <v>85</v>
      </c>
      <c r="AV132" s="13" t="s">
        <v>85</v>
      </c>
      <c r="AW132" s="13" t="s">
        <v>33</v>
      </c>
      <c r="AX132" s="13" t="s">
        <v>72</v>
      </c>
      <c r="AY132" s="215" t="s">
        <v>525</v>
      </c>
    </row>
    <row r="133" spans="1:65" s="16" customFormat="1" ht="11.25">
      <c r="B133" s="237"/>
      <c r="C133" s="238"/>
      <c r="D133" s="206" t="s">
        <v>546</v>
      </c>
      <c r="E133" s="239" t="s">
        <v>19</v>
      </c>
      <c r="F133" s="240" t="s">
        <v>590</v>
      </c>
      <c r="G133" s="238"/>
      <c r="H133" s="241">
        <v>-469.83800000000002</v>
      </c>
      <c r="I133" s="242"/>
      <c r="J133" s="238"/>
      <c r="K133" s="238"/>
      <c r="L133" s="243"/>
      <c r="M133" s="244"/>
      <c r="N133" s="245"/>
      <c r="O133" s="245"/>
      <c r="P133" s="245"/>
      <c r="Q133" s="245"/>
      <c r="R133" s="245"/>
      <c r="S133" s="245"/>
      <c r="T133" s="246"/>
      <c r="AT133" s="247" t="s">
        <v>546</v>
      </c>
      <c r="AU133" s="247" t="s">
        <v>85</v>
      </c>
      <c r="AV133" s="16" t="s">
        <v>573</v>
      </c>
      <c r="AW133" s="16" t="s">
        <v>33</v>
      </c>
      <c r="AX133" s="16" t="s">
        <v>72</v>
      </c>
      <c r="AY133" s="247" t="s">
        <v>525</v>
      </c>
    </row>
    <row r="134" spans="1:65" s="14" customFormat="1" ht="11.25">
      <c r="B134" s="216"/>
      <c r="C134" s="217"/>
      <c r="D134" s="206" t="s">
        <v>546</v>
      </c>
      <c r="E134" s="218" t="s">
        <v>19</v>
      </c>
      <c r="F134" s="219" t="s">
        <v>552</v>
      </c>
      <c r="G134" s="217"/>
      <c r="H134" s="220">
        <v>182.715</v>
      </c>
      <c r="I134" s="221"/>
      <c r="J134" s="217"/>
      <c r="K134" s="217"/>
      <c r="L134" s="222"/>
      <c r="M134" s="223"/>
      <c r="N134" s="224"/>
      <c r="O134" s="224"/>
      <c r="P134" s="224"/>
      <c r="Q134" s="224"/>
      <c r="R134" s="224"/>
      <c r="S134" s="224"/>
      <c r="T134" s="225"/>
      <c r="AT134" s="226" t="s">
        <v>546</v>
      </c>
      <c r="AU134" s="226" t="s">
        <v>85</v>
      </c>
      <c r="AV134" s="14" t="s">
        <v>537</v>
      </c>
      <c r="AW134" s="14" t="s">
        <v>33</v>
      </c>
      <c r="AX134" s="14" t="s">
        <v>79</v>
      </c>
      <c r="AY134" s="226" t="s">
        <v>525</v>
      </c>
    </row>
    <row r="135" spans="1:65" s="2" customFormat="1" ht="55.5" customHeight="1">
      <c r="A135" s="38"/>
      <c r="B135" s="39"/>
      <c r="C135" s="186" t="s">
        <v>696</v>
      </c>
      <c r="D135" s="186" t="s">
        <v>533</v>
      </c>
      <c r="E135" s="187" t="s">
        <v>2966</v>
      </c>
      <c r="F135" s="188" t="s">
        <v>2967</v>
      </c>
      <c r="G135" s="189" t="s">
        <v>318</v>
      </c>
      <c r="H135" s="190">
        <v>274.072</v>
      </c>
      <c r="I135" s="191"/>
      <c r="J135" s="192">
        <f>ROUND(I135*H135,2)</f>
        <v>0</v>
      </c>
      <c r="K135" s="188" t="s">
        <v>536</v>
      </c>
      <c r="L135" s="43"/>
      <c r="M135" s="193" t="s">
        <v>19</v>
      </c>
      <c r="N135" s="194" t="s">
        <v>43</v>
      </c>
      <c r="O135" s="68"/>
      <c r="P135" s="195">
        <f>O135*H135</f>
        <v>0</v>
      </c>
      <c r="Q135" s="195">
        <v>0</v>
      </c>
      <c r="R135" s="195">
        <f>Q135*H135</f>
        <v>0</v>
      </c>
      <c r="S135" s="195">
        <v>0</v>
      </c>
      <c r="T135" s="196">
        <f>S135*H135</f>
        <v>0</v>
      </c>
      <c r="U135" s="38"/>
      <c r="V135" s="38"/>
      <c r="W135" s="38"/>
      <c r="X135" s="38"/>
      <c r="Y135" s="38"/>
      <c r="Z135" s="38"/>
      <c r="AA135" s="38"/>
      <c r="AB135" s="38"/>
      <c r="AC135" s="38"/>
      <c r="AD135" s="38"/>
      <c r="AE135" s="38"/>
      <c r="AR135" s="197" t="s">
        <v>537</v>
      </c>
      <c r="AT135" s="197" t="s">
        <v>533</v>
      </c>
      <c r="AU135" s="197" t="s">
        <v>85</v>
      </c>
      <c r="AY135" s="21" t="s">
        <v>525</v>
      </c>
      <c r="BE135" s="198">
        <f>IF(N135="základní",J135,0)</f>
        <v>0</v>
      </c>
      <c r="BF135" s="198">
        <f>IF(N135="snížená",J135,0)</f>
        <v>0</v>
      </c>
      <c r="BG135" s="198">
        <f>IF(N135="zákl. přenesená",J135,0)</f>
        <v>0</v>
      </c>
      <c r="BH135" s="198">
        <f>IF(N135="sníž. přenesená",J135,0)</f>
        <v>0</v>
      </c>
      <c r="BI135" s="198">
        <f>IF(N135="nulová",J135,0)</f>
        <v>0</v>
      </c>
      <c r="BJ135" s="21" t="s">
        <v>79</v>
      </c>
      <c r="BK135" s="198">
        <f>ROUND(I135*H135,2)</f>
        <v>0</v>
      </c>
      <c r="BL135" s="21" t="s">
        <v>537</v>
      </c>
      <c r="BM135" s="197" t="s">
        <v>8454</v>
      </c>
    </row>
    <row r="136" spans="1:65" s="2" customFormat="1" ht="11.25">
      <c r="A136" s="38"/>
      <c r="B136" s="39"/>
      <c r="C136" s="40"/>
      <c r="D136" s="199" t="s">
        <v>542</v>
      </c>
      <c r="E136" s="40"/>
      <c r="F136" s="200" t="s">
        <v>8455</v>
      </c>
      <c r="G136" s="40"/>
      <c r="H136" s="40"/>
      <c r="I136" s="201"/>
      <c r="J136" s="40"/>
      <c r="K136" s="40"/>
      <c r="L136" s="43"/>
      <c r="M136" s="202"/>
      <c r="N136" s="203"/>
      <c r="O136" s="68"/>
      <c r="P136" s="68"/>
      <c r="Q136" s="68"/>
      <c r="R136" s="68"/>
      <c r="S136" s="68"/>
      <c r="T136" s="69"/>
      <c r="U136" s="38"/>
      <c r="V136" s="38"/>
      <c r="W136" s="38"/>
      <c r="X136" s="38"/>
      <c r="Y136" s="38"/>
      <c r="Z136" s="38"/>
      <c r="AA136" s="38"/>
      <c r="AB136" s="38"/>
      <c r="AC136" s="38"/>
      <c r="AD136" s="38"/>
      <c r="AE136" s="38"/>
      <c r="AT136" s="21" t="s">
        <v>542</v>
      </c>
      <c r="AU136" s="21" t="s">
        <v>85</v>
      </c>
    </row>
    <row r="137" spans="1:65" s="15" customFormat="1" ht="11.25">
      <c r="B137" s="227"/>
      <c r="C137" s="228"/>
      <c r="D137" s="206" t="s">
        <v>546</v>
      </c>
      <c r="E137" s="229" t="s">
        <v>19</v>
      </c>
      <c r="F137" s="230" t="s">
        <v>8456</v>
      </c>
      <c r="G137" s="228"/>
      <c r="H137" s="229" t="s">
        <v>19</v>
      </c>
      <c r="I137" s="231"/>
      <c r="J137" s="228"/>
      <c r="K137" s="228"/>
      <c r="L137" s="232"/>
      <c r="M137" s="233"/>
      <c r="N137" s="234"/>
      <c r="O137" s="234"/>
      <c r="P137" s="234"/>
      <c r="Q137" s="234"/>
      <c r="R137" s="234"/>
      <c r="S137" s="234"/>
      <c r="T137" s="235"/>
      <c r="AT137" s="236" t="s">
        <v>546</v>
      </c>
      <c r="AU137" s="236" t="s">
        <v>85</v>
      </c>
      <c r="AV137" s="15" t="s">
        <v>79</v>
      </c>
      <c r="AW137" s="15" t="s">
        <v>33</v>
      </c>
      <c r="AX137" s="15" t="s">
        <v>72</v>
      </c>
      <c r="AY137" s="236" t="s">
        <v>525</v>
      </c>
    </row>
    <row r="138" spans="1:65" s="13" customFormat="1" ht="11.25">
      <c r="B138" s="204"/>
      <c r="C138" s="205"/>
      <c r="D138" s="206" t="s">
        <v>546</v>
      </c>
      <c r="E138" s="207" t="s">
        <v>19</v>
      </c>
      <c r="F138" s="208" t="s">
        <v>8457</v>
      </c>
      <c r="G138" s="205"/>
      <c r="H138" s="209">
        <v>274.072</v>
      </c>
      <c r="I138" s="210"/>
      <c r="J138" s="205"/>
      <c r="K138" s="205"/>
      <c r="L138" s="211"/>
      <c r="M138" s="212"/>
      <c r="N138" s="213"/>
      <c r="O138" s="213"/>
      <c r="P138" s="213"/>
      <c r="Q138" s="213"/>
      <c r="R138" s="213"/>
      <c r="S138" s="213"/>
      <c r="T138" s="214"/>
      <c r="AT138" s="215" t="s">
        <v>546</v>
      </c>
      <c r="AU138" s="215" t="s">
        <v>85</v>
      </c>
      <c r="AV138" s="13" t="s">
        <v>85</v>
      </c>
      <c r="AW138" s="13" t="s">
        <v>33</v>
      </c>
      <c r="AX138" s="13" t="s">
        <v>79</v>
      </c>
      <c r="AY138" s="215" t="s">
        <v>525</v>
      </c>
    </row>
    <row r="139" spans="1:65" s="2" customFormat="1" ht="44.25" customHeight="1">
      <c r="A139" s="38"/>
      <c r="B139" s="39"/>
      <c r="C139" s="186" t="s">
        <v>8</v>
      </c>
      <c r="D139" s="186" t="s">
        <v>533</v>
      </c>
      <c r="E139" s="187" t="s">
        <v>2972</v>
      </c>
      <c r="F139" s="188" t="s">
        <v>2973</v>
      </c>
      <c r="G139" s="189" t="s">
        <v>318</v>
      </c>
      <c r="H139" s="190">
        <v>159.875</v>
      </c>
      <c r="I139" s="191"/>
      <c r="J139" s="192">
        <f>ROUND(I139*H139,2)</f>
        <v>0</v>
      </c>
      <c r="K139" s="188" t="s">
        <v>536</v>
      </c>
      <c r="L139" s="43"/>
      <c r="M139" s="193" t="s">
        <v>19</v>
      </c>
      <c r="N139" s="194" t="s">
        <v>43</v>
      </c>
      <c r="O139" s="68"/>
      <c r="P139" s="195">
        <f>O139*H139</f>
        <v>0</v>
      </c>
      <c r="Q139" s="195">
        <v>0</v>
      </c>
      <c r="R139" s="195">
        <f>Q139*H139</f>
        <v>0</v>
      </c>
      <c r="S139" s="195">
        <v>0</v>
      </c>
      <c r="T139" s="196">
        <f>S139*H139</f>
        <v>0</v>
      </c>
      <c r="U139" s="38"/>
      <c r="V139" s="38"/>
      <c r="W139" s="38"/>
      <c r="X139" s="38"/>
      <c r="Y139" s="38"/>
      <c r="Z139" s="38"/>
      <c r="AA139" s="38"/>
      <c r="AB139" s="38"/>
      <c r="AC139" s="38"/>
      <c r="AD139" s="38"/>
      <c r="AE139" s="38"/>
      <c r="AR139" s="197" t="s">
        <v>537</v>
      </c>
      <c r="AT139" s="197" t="s">
        <v>533</v>
      </c>
      <c r="AU139" s="197" t="s">
        <v>85</v>
      </c>
      <c r="AY139" s="21" t="s">
        <v>525</v>
      </c>
      <c r="BE139" s="198">
        <f>IF(N139="základní",J139,0)</f>
        <v>0</v>
      </c>
      <c r="BF139" s="198">
        <f>IF(N139="snížená",J139,0)</f>
        <v>0</v>
      </c>
      <c r="BG139" s="198">
        <f>IF(N139="zákl. přenesená",J139,0)</f>
        <v>0</v>
      </c>
      <c r="BH139" s="198">
        <f>IF(N139="sníž. přenesená",J139,0)</f>
        <v>0</v>
      </c>
      <c r="BI139" s="198">
        <f>IF(N139="nulová",J139,0)</f>
        <v>0</v>
      </c>
      <c r="BJ139" s="21" t="s">
        <v>79</v>
      </c>
      <c r="BK139" s="198">
        <f>ROUND(I139*H139,2)</f>
        <v>0</v>
      </c>
      <c r="BL139" s="21" t="s">
        <v>537</v>
      </c>
      <c r="BM139" s="197" t="s">
        <v>8458</v>
      </c>
    </row>
    <row r="140" spans="1:65" s="2" customFormat="1" ht="11.25">
      <c r="A140" s="38"/>
      <c r="B140" s="39"/>
      <c r="C140" s="40"/>
      <c r="D140" s="199" t="s">
        <v>542</v>
      </c>
      <c r="E140" s="40"/>
      <c r="F140" s="200" t="s">
        <v>8357</v>
      </c>
      <c r="G140" s="40"/>
      <c r="H140" s="40"/>
      <c r="I140" s="201"/>
      <c r="J140" s="40"/>
      <c r="K140" s="40"/>
      <c r="L140" s="43"/>
      <c r="M140" s="202"/>
      <c r="N140" s="203"/>
      <c r="O140" s="68"/>
      <c r="P140" s="68"/>
      <c r="Q140" s="68"/>
      <c r="R140" s="68"/>
      <c r="S140" s="68"/>
      <c r="T140" s="69"/>
      <c r="U140" s="38"/>
      <c r="V140" s="38"/>
      <c r="W140" s="38"/>
      <c r="X140" s="38"/>
      <c r="Y140" s="38"/>
      <c r="Z140" s="38"/>
      <c r="AA140" s="38"/>
      <c r="AB140" s="38"/>
      <c r="AC140" s="38"/>
      <c r="AD140" s="38"/>
      <c r="AE140" s="38"/>
      <c r="AT140" s="21" t="s">
        <v>542</v>
      </c>
      <c r="AU140" s="21" t="s">
        <v>85</v>
      </c>
    </row>
    <row r="141" spans="1:65" s="15" customFormat="1" ht="11.25">
      <c r="B141" s="227"/>
      <c r="C141" s="228"/>
      <c r="D141" s="206" t="s">
        <v>546</v>
      </c>
      <c r="E141" s="229" t="s">
        <v>19</v>
      </c>
      <c r="F141" s="230" t="s">
        <v>8459</v>
      </c>
      <c r="G141" s="228"/>
      <c r="H141" s="229" t="s">
        <v>19</v>
      </c>
      <c r="I141" s="231"/>
      <c r="J141" s="228"/>
      <c r="K141" s="228"/>
      <c r="L141" s="232"/>
      <c r="M141" s="233"/>
      <c r="N141" s="234"/>
      <c r="O141" s="234"/>
      <c r="P141" s="234"/>
      <c r="Q141" s="234"/>
      <c r="R141" s="234"/>
      <c r="S141" s="234"/>
      <c r="T141" s="235"/>
      <c r="AT141" s="236" t="s">
        <v>546</v>
      </c>
      <c r="AU141" s="236" t="s">
        <v>85</v>
      </c>
      <c r="AV141" s="15" t="s">
        <v>79</v>
      </c>
      <c r="AW141" s="15" t="s">
        <v>33</v>
      </c>
      <c r="AX141" s="15" t="s">
        <v>72</v>
      </c>
      <c r="AY141" s="236" t="s">
        <v>525</v>
      </c>
    </row>
    <row r="142" spans="1:65" s="13" customFormat="1" ht="11.25">
      <c r="B142" s="204"/>
      <c r="C142" s="205"/>
      <c r="D142" s="206" t="s">
        <v>546</v>
      </c>
      <c r="E142" s="207" t="s">
        <v>19</v>
      </c>
      <c r="F142" s="208" t="s">
        <v>8460</v>
      </c>
      <c r="G142" s="205"/>
      <c r="H142" s="209">
        <v>159.875</v>
      </c>
      <c r="I142" s="210"/>
      <c r="J142" s="205"/>
      <c r="K142" s="205"/>
      <c r="L142" s="211"/>
      <c r="M142" s="212"/>
      <c r="N142" s="213"/>
      <c r="O142" s="213"/>
      <c r="P142" s="213"/>
      <c r="Q142" s="213"/>
      <c r="R142" s="213"/>
      <c r="S142" s="213"/>
      <c r="T142" s="214"/>
      <c r="AT142" s="215" t="s">
        <v>546</v>
      </c>
      <c r="AU142" s="215" t="s">
        <v>85</v>
      </c>
      <c r="AV142" s="13" t="s">
        <v>85</v>
      </c>
      <c r="AW142" s="13" t="s">
        <v>33</v>
      </c>
      <c r="AX142" s="13" t="s">
        <v>79</v>
      </c>
      <c r="AY142" s="215" t="s">
        <v>525</v>
      </c>
    </row>
    <row r="143" spans="1:65" s="2" customFormat="1" ht="37.9" customHeight="1">
      <c r="A143" s="38"/>
      <c r="B143" s="39"/>
      <c r="C143" s="186" t="s">
        <v>710</v>
      </c>
      <c r="D143" s="186" t="s">
        <v>533</v>
      </c>
      <c r="E143" s="187" t="s">
        <v>8359</v>
      </c>
      <c r="F143" s="188" t="s">
        <v>8360</v>
      </c>
      <c r="G143" s="189" t="s">
        <v>318</v>
      </c>
      <c r="H143" s="190">
        <v>32.628</v>
      </c>
      <c r="I143" s="191"/>
      <c r="J143" s="192">
        <f>ROUND(I143*H143,2)</f>
        <v>0</v>
      </c>
      <c r="K143" s="188" t="s">
        <v>536</v>
      </c>
      <c r="L143" s="43"/>
      <c r="M143" s="193" t="s">
        <v>19</v>
      </c>
      <c r="N143" s="194" t="s">
        <v>43</v>
      </c>
      <c r="O143" s="68"/>
      <c r="P143" s="195">
        <f>O143*H143</f>
        <v>0</v>
      </c>
      <c r="Q143" s="195">
        <v>0</v>
      </c>
      <c r="R143" s="195">
        <f>Q143*H143</f>
        <v>0</v>
      </c>
      <c r="S143" s="195">
        <v>0</v>
      </c>
      <c r="T143" s="196">
        <f>S143*H143</f>
        <v>0</v>
      </c>
      <c r="U143" s="38"/>
      <c r="V143" s="38"/>
      <c r="W143" s="38"/>
      <c r="X143" s="38"/>
      <c r="Y143" s="38"/>
      <c r="Z143" s="38"/>
      <c r="AA143" s="38"/>
      <c r="AB143" s="38"/>
      <c r="AC143" s="38"/>
      <c r="AD143" s="38"/>
      <c r="AE143" s="38"/>
      <c r="AR143" s="197" t="s">
        <v>537</v>
      </c>
      <c r="AT143" s="197" t="s">
        <v>533</v>
      </c>
      <c r="AU143" s="197" t="s">
        <v>85</v>
      </c>
      <c r="AY143" s="21" t="s">
        <v>525</v>
      </c>
      <c r="BE143" s="198">
        <f>IF(N143="základní",J143,0)</f>
        <v>0</v>
      </c>
      <c r="BF143" s="198">
        <f>IF(N143="snížená",J143,0)</f>
        <v>0</v>
      </c>
      <c r="BG143" s="198">
        <f>IF(N143="zákl. přenesená",J143,0)</f>
        <v>0</v>
      </c>
      <c r="BH143" s="198">
        <f>IF(N143="sníž. přenesená",J143,0)</f>
        <v>0</v>
      </c>
      <c r="BI143" s="198">
        <f>IF(N143="nulová",J143,0)</f>
        <v>0</v>
      </c>
      <c r="BJ143" s="21" t="s">
        <v>79</v>
      </c>
      <c r="BK143" s="198">
        <f>ROUND(I143*H143,2)</f>
        <v>0</v>
      </c>
      <c r="BL143" s="21" t="s">
        <v>537</v>
      </c>
      <c r="BM143" s="197" t="s">
        <v>8461</v>
      </c>
    </row>
    <row r="144" spans="1:65" s="2" customFormat="1" ht="11.25">
      <c r="A144" s="38"/>
      <c r="B144" s="39"/>
      <c r="C144" s="40"/>
      <c r="D144" s="199" t="s">
        <v>542</v>
      </c>
      <c r="E144" s="40"/>
      <c r="F144" s="200" t="s">
        <v>8362</v>
      </c>
      <c r="G144" s="40"/>
      <c r="H144" s="40"/>
      <c r="I144" s="201"/>
      <c r="J144" s="40"/>
      <c r="K144" s="40"/>
      <c r="L144" s="43"/>
      <c r="M144" s="202"/>
      <c r="N144" s="203"/>
      <c r="O144" s="68"/>
      <c r="P144" s="68"/>
      <c r="Q144" s="68"/>
      <c r="R144" s="68"/>
      <c r="S144" s="68"/>
      <c r="T144" s="69"/>
      <c r="U144" s="38"/>
      <c r="V144" s="38"/>
      <c r="W144" s="38"/>
      <c r="X144" s="38"/>
      <c r="Y144" s="38"/>
      <c r="Z144" s="38"/>
      <c r="AA144" s="38"/>
      <c r="AB144" s="38"/>
      <c r="AC144" s="38"/>
      <c r="AD144" s="38"/>
      <c r="AE144" s="38"/>
      <c r="AT144" s="21" t="s">
        <v>542</v>
      </c>
      <c r="AU144" s="21" t="s">
        <v>85</v>
      </c>
    </row>
    <row r="145" spans="1:65" s="15" customFormat="1" ht="11.25">
      <c r="B145" s="227"/>
      <c r="C145" s="228"/>
      <c r="D145" s="206" t="s">
        <v>546</v>
      </c>
      <c r="E145" s="229" t="s">
        <v>19</v>
      </c>
      <c r="F145" s="230" t="s">
        <v>8462</v>
      </c>
      <c r="G145" s="228"/>
      <c r="H145" s="229" t="s">
        <v>19</v>
      </c>
      <c r="I145" s="231"/>
      <c r="J145" s="228"/>
      <c r="K145" s="228"/>
      <c r="L145" s="232"/>
      <c r="M145" s="233"/>
      <c r="N145" s="234"/>
      <c r="O145" s="234"/>
      <c r="P145" s="234"/>
      <c r="Q145" s="234"/>
      <c r="R145" s="234"/>
      <c r="S145" s="234"/>
      <c r="T145" s="235"/>
      <c r="AT145" s="236" t="s">
        <v>546</v>
      </c>
      <c r="AU145" s="236" t="s">
        <v>85</v>
      </c>
      <c r="AV145" s="15" t="s">
        <v>79</v>
      </c>
      <c r="AW145" s="15" t="s">
        <v>33</v>
      </c>
      <c r="AX145" s="15" t="s">
        <v>72</v>
      </c>
      <c r="AY145" s="236" t="s">
        <v>525</v>
      </c>
    </row>
    <row r="146" spans="1:65" s="13" customFormat="1" ht="11.25">
      <c r="B146" s="204"/>
      <c r="C146" s="205"/>
      <c r="D146" s="206" t="s">
        <v>546</v>
      </c>
      <c r="E146" s="207" t="s">
        <v>19</v>
      </c>
      <c r="F146" s="208" t="s">
        <v>8463</v>
      </c>
      <c r="G146" s="205"/>
      <c r="H146" s="209">
        <v>32.628</v>
      </c>
      <c r="I146" s="210"/>
      <c r="J146" s="205"/>
      <c r="K146" s="205"/>
      <c r="L146" s="211"/>
      <c r="M146" s="212"/>
      <c r="N146" s="213"/>
      <c r="O146" s="213"/>
      <c r="P146" s="213"/>
      <c r="Q146" s="213"/>
      <c r="R146" s="213"/>
      <c r="S146" s="213"/>
      <c r="T146" s="214"/>
      <c r="AT146" s="215" t="s">
        <v>546</v>
      </c>
      <c r="AU146" s="215" t="s">
        <v>85</v>
      </c>
      <c r="AV146" s="13" t="s">
        <v>85</v>
      </c>
      <c r="AW146" s="13" t="s">
        <v>33</v>
      </c>
      <c r="AX146" s="13" t="s">
        <v>79</v>
      </c>
      <c r="AY146" s="215" t="s">
        <v>525</v>
      </c>
    </row>
    <row r="147" spans="1:65" s="2" customFormat="1" ht="44.25" customHeight="1">
      <c r="A147" s="38"/>
      <c r="B147" s="39"/>
      <c r="C147" s="186" t="s">
        <v>722</v>
      </c>
      <c r="D147" s="186" t="s">
        <v>533</v>
      </c>
      <c r="E147" s="187" t="s">
        <v>8464</v>
      </c>
      <c r="F147" s="188" t="s">
        <v>8465</v>
      </c>
      <c r="G147" s="189" t="s">
        <v>318</v>
      </c>
      <c r="H147" s="190">
        <v>3.2629999999999999</v>
      </c>
      <c r="I147" s="191"/>
      <c r="J147" s="192">
        <f>ROUND(I147*H147,2)</f>
        <v>0</v>
      </c>
      <c r="K147" s="188" t="s">
        <v>536</v>
      </c>
      <c r="L147" s="43"/>
      <c r="M147" s="193" t="s">
        <v>19</v>
      </c>
      <c r="N147" s="194" t="s">
        <v>43</v>
      </c>
      <c r="O147" s="68"/>
      <c r="P147" s="195">
        <f>O147*H147</f>
        <v>0</v>
      </c>
      <c r="Q147" s="195">
        <v>0</v>
      </c>
      <c r="R147" s="195">
        <f>Q147*H147</f>
        <v>0</v>
      </c>
      <c r="S147" s="195">
        <v>0</v>
      </c>
      <c r="T147" s="196">
        <f>S147*H147</f>
        <v>0</v>
      </c>
      <c r="U147" s="38"/>
      <c r="V147" s="38"/>
      <c r="W147" s="38"/>
      <c r="X147" s="38"/>
      <c r="Y147" s="38"/>
      <c r="Z147" s="38"/>
      <c r="AA147" s="38"/>
      <c r="AB147" s="38"/>
      <c r="AC147" s="38"/>
      <c r="AD147" s="38"/>
      <c r="AE147" s="38"/>
      <c r="AR147" s="197" t="s">
        <v>537</v>
      </c>
      <c r="AT147" s="197" t="s">
        <v>533</v>
      </c>
      <c r="AU147" s="197" t="s">
        <v>85</v>
      </c>
      <c r="AY147" s="21" t="s">
        <v>525</v>
      </c>
      <c r="BE147" s="198">
        <f>IF(N147="základní",J147,0)</f>
        <v>0</v>
      </c>
      <c r="BF147" s="198">
        <f>IF(N147="snížená",J147,0)</f>
        <v>0</v>
      </c>
      <c r="BG147" s="198">
        <f>IF(N147="zákl. přenesená",J147,0)</f>
        <v>0</v>
      </c>
      <c r="BH147" s="198">
        <f>IF(N147="sníž. přenesená",J147,0)</f>
        <v>0</v>
      </c>
      <c r="BI147" s="198">
        <f>IF(N147="nulová",J147,0)</f>
        <v>0</v>
      </c>
      <c r="BJ147" s="21" t="s">
        <v>79</v>
      </c>
      <c r="BK147" s="198">
        <f>ROUND(I147*H147,2)</f>
        <v>0</v>
      </c>
      <c r="BL147" s="21" t="s">
        <v>537</v>
      </c>
      <c r="BM147" s="197" t="s">
        <v>8466</v>
      </c>
    </row>
    <row r="148" spans="1:65" s="2" customFormat="1" ht="11.25">
      <c r="A148" s="38"/>
      <c r="B148" s="39"/>
      <c r="C148" s="40"/>
      <c r="D148" s="199" t="s">
        <v>542</v>
      </c>
      <c r="E148" s="40"/>
      <c r="F148" s="200" t="s">
        <v>8467</v>
      </c>
      <c r="G148" s="40"/>
      <c r="H148" s="40"/>
      <c r="I148" s="201"/>
      <c r="J148" s="40"/>
      <c r="K148" s="40"/>
      <c r="L148" s="43"/>
      <c r="M148" s="202"/>
      <c r="N148" s="203"/>
      <c r="O148" s="68"/>
      <c r="P148" s="68"/>
      <c r="Q148" s="68"/>
      <c r="R148" s="68"/>
      <c r="S148" s="68"/>
      <c r="T148" s="69"/>
      <c r="U148" s="38"/>
      <c r="V148" s="38"/>
      <c r="W148" s="38"/>
      <c r="X148" s="38"/>
      <c r="Y148" s="38"/>
      <c r="Z148" s="38"/>
      <c r="AA148" s="38"/>
      <c r="AB148" s="38"/>
      <c r="AC148" s="38"/>
      <c r="AD148" s="38"/>
      <c r="AE148" s="38"/>
      <c r="AT148" s="21" t="s">
        <v>542</v>
      </c>
      <c r="AU148" s="21" t="s">
        <v>85</v>
      </c>
    </row>
    <row r="149" spans="1:65" s="15" customFormat="1" ht="11.25">
      <c r="B149" s="227"/>
      <c r="C149" s="228"/>
      <c r="D149" s="206" t="s">
        <v>546</v>
      </c>
      <c r="E149" s="229" t="s">
        <v>19</v>
      </c>
      <c r="F149" s="230" t="s">
        <v>8468</v>
      </c>
      <c r="G149" s="228"/>
      <c r="H149" s="229" t="s">
        <v>19</v>
      </c>
      <c r="I149" s="231"/>
      <c r="J149" s="228"/>
      <c r="K149" s="228"/>
      <c r="L149" s="232"/>
      <c r="M149" s="233"/>
      <c r="N149" s="234"/>
      <c r="O149" s="234"/>
      <c r="P149" s="234"/>
      <c r="Q149" s="234"/>
      <c r="R149" s="234"/>
      <c r="S149" s="234"/>
      <c r="T149" s="235"/>
      <c r="AT149" s="236" t="s">
        <v>546</v>
      </c>
      <c r="AU149" s="236" t="s">
        <v>85</v>
      </c>
      <c r="AV149" s="15" t="s">
        <v>79</v>
      </c>
      <c r="AW149" s="15" t="s">
        <v>33</v>
      </c>
      <c r="AX149" s="15" t="s">
        <v>72</v>
      </c>
      <c r="AY149" s="236" t="s">
        <v>525</v>
      </c>
    </row>
    <row r="150" spans="1:65" s="13" customFormat="1" ht="11.25">
      <c r="B150" s="204"/>
      <c r="C150" s="205"/>
      <c r="D150" s="206" t="s">
        <v>546</v>
      </c>
      <c r="E150" s="207" t="s">
        <v>19</v>
      </c>
      <c r="F150" s="208" t="s">
        <v>8469</v>
      </c>
      <c r="G150" s="205"/>
      <c r="H150" s="209">
        <v>3.2629999999999999</v>
      </c>
      <c r="I150" s="210"/>
      <c r="J150" s="205"/>
      <c r="K150" s="205"/>
      <c r="L150" s="211"/>
      <c r="M150" s="212"/>
      <c r="N150" s="213"/>
      <c r="O150" s="213"/>
      <c r="P150" s="213"/>
      <c r="Q150" s="213"/>
      <c r="R150" s="213"/>
      <c r="S150" s="213"/>
      <c r="T150" s="214"/>
      <c r="AT150" s="215" t="s">
        <v>546</v>
      </c>
      <c r="AU150" s="215" t="s">
        <v>85</v>
      </c>
      <c r="AV150" s="13" t="s">
        <v>85</v>
      </c>
      <c r="AW150" s="13" t="s">
        <v>33</v>
      </c>
      <c r="AX150" s="13" t="s">
        <v>79</v>
      </c>
      <c r="AY150" s="215" t="s">
        <v>525</v>
      </c>
    </row>
    <row r="151" spans="1:65" s="2" customFormat="1" ht="49.15" customHeight="1">
      <c r="A151" s="38"/>
      <c r="B151" s="39"/>
      <c r="C151" s="186" t="s">
        <v>728</v>
      </c>
      <c r="D151" s="186" t="s">
        <v>533</v>
      </c>
      <c r="E151" s="187" t="s">
        <v>8470</v>
      </c>
      <c r="F151" s="188" t="s">
        <v>8471</v>
      </c>
      <c r="G151" s="189" t="s">
        <v>318</v>
      </c>
      <c r="H151" s="190">
        <v>3.76</v>
      </c>
      <c r="I151" s="191"/>
      <c r="J151" s="192">
        <f>ROUND(I151*H151,2)</f>
        <v>0</v>
      </c>
      <c r="K151" s="188" t="s">
        <v>536</v>
      </c>
      <c r="L151" s="43"/>
      <c r="M151" s="193" t="s">
        <v>19</v>
      </c>
      <c r="N151" s="194" t="s">
        <v>43</v>
      </c>
      <c r="O151" s="68"/>
      <c r="P151" s="195">
        <f>O151*H151</f>
        <v>0</v>
      </c>
      <c r="Q151" s="195">
        <v>0</v>
      </c>
      <c r="R151" s="195">
        <f>Q151*H151</f>
        <v>0</v>
      </c>
      <c r="S151" s="195">
        <v>0</v>
      </c>
      <c r="T151" s="196">
        <f>S151*H151</f>
        <v>0</v>
      </c>
      <c r="U151" s="38"/>
      <c r="V151" s="38"/>
      <c r="W151" s="38"/>
      <c r="X151" s="38"/>
      <c r="Y151" s="38"/>
      <c r="Z151" s="38"/>
      <c r="AA151" s="38"/>
      <c r="AB151" s="38"/>
      <c r="AC151" s="38"/>
      <c r="AD151" s="38"/>
      <c r="AE151" s="38"/>
      <c r="AR151" s="197" t="s">
        <v>537</v>
      </c>
      <c r="AT151" s="197" t="s">
        <v>533</v>
      </c>
      <c r="AU151" s="197" t="s">
        <v>85</v>
      </c>
      <c r="AY151" s="21" t="s">
        <v>525</v>
      </c>
      <c r="BE151" s="198">
        <f>IF(N151="základní",J151,0)</f>
        <v>0</v>
      </c>
      <c r="BF151" s="198">
        <f>IF(N151="snížená",J151,0)</f>
        <v>0</v>
      </c>
      <c r="BG151" s="198">
        <f>IF(N151="zákl. přenesená",J151,0)</f>
        <v>0</v>
      </c>
      <c r="BH151" s="198">
        <f>IF(N151="sníž. přenesená",J151,0)</f>
        <v>0</v>
      </c>
      <c r="BI151" s="198">
        <f>IF(N151="nulová",J151,0)</f>
        <v>0</v>
      </c>
      <c r="BJ151" s="21" t="s">
        <v>79</v>
      </c>
      <c r="BK151" s="198">
        <f>ROUND(I151*H151,2)</f>
        <v>0</v>
      </c>
      <c r="BL151" s="21" t="s">
        <v>537</v>
      </c>
      <c r="BM151" s="197" t="s">
        <v>8472</v>
      </c>
    </row>
    <row r="152" spans="1:65" s="2" customFormat="1" ht="11.25">
      <c r="A152" s="38"/>
      <c r="B152" s="39"/>
      <c r="C152" s="40"/>
      <c r="D152" s="199" t="s">
        <v>542</v>
      </c>
      <c r="E152" s="40"/>
      <c r="F152" s="200" t="s">
        <v>8473</v>
      </c>
      <c r="G152" s="40"/>
      <c r="H152" s="40"/>
      <c r="I152" s="201"/>
      <c r="J152" s="40"/>
      <c r="K152" s="40"/>
      <c r="L152" s="43"/>
      <c r="M152" s="202"/>
      <c r="N152" s="203"/>
      <c r="O152" s="68"/>
      <c r="P152" s="68"/>
      <c r="Q152" s="68"/>
      <c r="R152" s="68"/>
      <c r="S152" s="68"/>
      <c r="T152" s="69"/>
      <c r="U152" s="38"/>
      <c r="V152" s="38"/>
      <c r="W152" s="38"/>
      <c r="X152" s="38"/>
      <c r="Y152" s="38"/>
      <c r="Z152" s="38"/>
      <c r="AA152" s="38"/>
      <c r="AB152" s="38"/>
      <c r="AC152" s="38"/>
      <c r="AD152" s="38"/>
      <c r="AE152" s="38"/>
      <c r="AT152" s="21" t="s">
        <v>542</v>
      </c>
      <c r="AU152" s="21" t="s">
        <v>85</v>
      </c>
    </row>
    <row r="153" spans="1:65" s="13" customFormat="1" ht="11.25">
      <c r="B153" s="204"/>
      <c r="C153" s="205"/>
      <c r="D153" s="206" t="s">
        <v>546</v>
      </c>
      <c r="E153" s="207" t="s">
        <v>19</v>
      </c>
      <c r="F153" s="208" t="s">
        <v>7535</v>
      </c>
      <c r="G153" s="205"/>
      <c r="H153" s="209">
        <v>3.76</v>
      </c>
      <c r="I153" s="210"/>
      <c r="J153" s="205"/>
      <c r="K153" s="205"/>
      <c r="L153" s="211"/>
      <c r="M153" s="212"/>
      <c r="N153" s="213"/>
      <c r="O153" s="213"/>
      <c r="P153" s="213"/>
      <c r="Q153" s="213"/>
      <c r="R153" s="213"/>
      <c r="S153" s="213"/>
      <c r="T153" s="214"/>
      <c r="AT153" s="215" t="s">
        <v>546</v>
      </c>
      <c r="AU153" s="215" t="s">
        <v>85</v>
      </c>
      <c r="AV153" s="13" t="s">
        <v>85</v>
      </c>
      <c r="AW153" s="13" t="s">
        <v>33</v>
      </c>
      <c r="AX153" s="13" t="s">
        <v>79</v>
      </c>
      <c r="AY153" s="215" t="s">
        <v>525</v>
      </c>
    </row>
    <row r="154" spans="1:65" s="12" customFormat="1" ht="22.9" customHeight="1">
      <c r="B154" s="170"/>
      <c r="C154" s="171"/>
      <c r="D154" s="172" t="s">
        <v>71</v>
      </c>
      <c r="E154" s="184" t="s">
        <v>2976</v>
      </c>
      <c r="F154" s="184" t="s">
        <v>2977</v>
      </c>
      <c r="G154" s="171"/>
      <c r="H154" s="171"/>
      <c r="I154" s="174"/>
      <c r="J154" s="185">
        <f>BK154</f>
        <v>0</v>
      </c>
      <c r="K154" s="171"/>
      <c r="L154" s="176"/>
      <c r="M154" s="177"/>
      <c r="N154" s="178"/>
      <c r="O154" s="178"/>
      <c r="P154" s="179">
        <f>SUM(P155:P156)</f>
        <v>0</v>
      </c>
      <c r="Q154" s="178"/>
      <c r="R154" s="179">
        <f>SUM(R155:R156)</f>
        <v>0</v>
      </c>
      <c r="S154" s="178"/>
      <c r="T154" s="180">
        <f>SUM(T155:T156)</f>
        <v>0</v>
      </c>
      <c r="AR154" s="181" t="s">
        <v>79</v>
      </c>
      <c r="AT154" s="182" t="s">
        <v>71</v>
      </c>
      <c r="AU154" s="182" t="s">
        <v>79</v>
      </c>
      <c r="AY154" s="181" t="s">
        <v>525</v>
      </c>
      <c r="BK154" s="183">
        <f>SUM(BK155:BK156)</f>
        <v>0</v>
      </c>
    </row>
    <row r="155" spans="1:65" s="2" customFormat="1" ht="21.75" customHeight="1">
      <c r="A155" s="38"/>
      <c r="B155" s="39"/>
      <c r="C155" s="186" t="s">
        <v>642</v>
      </c>
      <c r="D155" s="186" t="s">
        <v>533</v>
      </c>
      <c r="E155" s="187" t="s">
        <v>8474</v>
      </c>
      <c r="F155" s="188" t="s">
        <v>8475</v>
      </c>
      <c r="G155" s="189" t="s">
        <v>318</v>
      </c>
      <c r="H155" s="190">
        <v>2.1000000000000001E-2</v>
      </c>
      <c r="I155" s="191"/>
      <c r="J155" s="192">
        <f>ROUND(I155*H155,2)</f>
        <v>0</v>
      </c>
      <c r="K155" s="188" t="s">
        <v>536</v>
      </c>
      <c r="L155" s="43"/>
      <c r="M155" s="193" t="s">
        <v>19</v>
      </c>
      <c r="N155" s="194" t="s">
        <v>43</v>
      </c>
      <c r="O155" s="68"/>
      <c r="P155" s="195">
        <f>O155*H155</f>
        <v>0</v>
      </c>
      <c r="Q155" s="195">
        <v>0</v>
      </c>
      <c r="R155" s="195">
        <f>Q155*H155</f>
        <v>0</v>
      </c>
      <c r="S155" s="195">
        <v>0</v>
      </c>
      <c r="T155" s="196">
        <f>S155*H155</f>
        <v>0</v>
      </c>
      <c r="U155" s="38"/>
      <c r="V155" s="38"/>
      <c r="W155" s="38"/>
      <c r="X155" s="38"/>
      <c r="Y155" s="38"/>
      <c r="Z155" s="38"/>
      <c r="AA155" s="38"/>
      <c r="AB155" s="38"/>
      <c r="AC155" s="38"/>
      <c r="AD155" s="38"/>
      <c r="AE155" s="38"/>
      <c r="AR155" s="197" t="s">
        <v>537</v>
      </c>
      <c r="AT155" s="197" t="s">
        <v>533</v>
      </c>
      <c r="AU155" s="197" t="s">
        <v>85</v>
      </c>
      <c r="AY155" s="21" t="s">
        <v>525</v>
      </c>
      <c r="BE155" s="198">
        <f>IF(N155="základní",J155,0)</f>
        <v>0</v>
      </c>
      <c r="BF155" s="198">
        <f>IF(N155="snížená",J155,0)</f>
        <v>0</v>
      </c>
      <c r="BG155" s="198">
        <f>IF(N155="zákl. přenesená",J155,0)</f>
        <v>0</v>
      </c>
      <c r="BH155" s="198">
        <f>IF(N155="sníž. přenesená",J155,0)</f>
        <v>0</v>
      </c>
      <c r="BI155" s="198">
        <f>IF(N155="nulová",J155,0)</f>
        <v>0</v>
      </c>
      <c r="BJ155" s="21" t="s">
        <v>79</v>
      </c>
      <c r="BK155" s="198">
        <f>ROUND(I155*H155,2)</f>
        <v>0</v>
      </c>
      <c r="BL155" s="21" t="s">
        <v>537</v>
      </c>
      <c r="BM155" s="197" t="s">
        <v>8476</v>
      </c>
    </row>
    <row r="156" spans="1:65" s="2" customFormat="1" ht="11.25">
      <c r="A156" s="38"/>
      <c r="B156" s="39"/>
      <c r="C156" s="40"/>
      <c r="D156" s="199" t="s">
        <v>542</v>
      </c>
      <c r="E156" s="40"/>
      <c r="F156" s="200" t="s">
        <v>8477</v>
      </c>
      <c r="G156" s="40"/>
      <c r="H156" s="40"/>
      <c r="I156" s="201"/>
      <c r="J156" s="40"/>
      <c r="K156" s="40"/>
      <c r="L156" s="43"/>
      <c r="M156" s="202"/>
      <c r="N156" s="203"/>
      <c r="O156" s="68"/>
      <c r="P156" s="68"/>
      <c r="Q156" s="68"/>
      <c r="R156" s="68"/>
      <c r="S156" s="68"/>
      <c r="T156" s="69"/>
      <c r="U156" s="38"/>
      <c r="V156" s="38"/>
      <c r="W156" s="38"/>
      <c r="X156" s="38"/>
      <c r="Y156" s="38"/>
      <c r="Z156" s="38"/>
      <c r="AA156" s="38"/>
      <c r="AB156" s="38"/>
      <c r="AC156" s="38"/>
      <c r="AD156" s="38"/>
      <c r="AE156" s="38"/>
      <c r="AT156" s="21" t="s">
        <v>542</v>
      </c>
      <c r="AU156" s="21" t="s">
        <v>85</v>
      </c>
    </row>
    <row r="157" spans="1:65" s="12" customFormat="1" ht="25.9" customHeight="1">
      <c r="B157" s="170"/>
      <c r="C157" s="171"/>
      <c r="D157" s="172" t="s">
        <v>71</v>
      </c>
      <c r="E157" s="173" t="s">
        <v>2983</v>
      </c>
      <c r="F157" s="173" t="s">
        <v>2984</v>
      </c>
      <c r="G157" s="171"/>
      <c r="H157" s="171"/>
      <c r="I157" s="174"/>
      <c r="J157" s="175">
        <f>BK157</f>
        <v>0</v>
      </c>
      <c r="K157" s="171"/>
      <c r="L157" s="176"/>
      <c r="M157" s="177"/>
      <c r="N157" s="178"/>
      <c r="O157" s="178"/>
      <c r="P157" s="179">
        <f>P158</f>
        <v>0</v>
      </c>
      <c r="Q157" s="178"/>
      <c r="R157" s="179">
        <f>R158</f>
        <v>4.1381600000000004E-2</v>
      </c>
      <c r="S157" s="178"/>
      <c r="T157" s="180">
        <f>T158</f>
        <v>3.7600924400000002</v>
      </c>
      <c r="AR157" s="181" t="s">
        <v>85</v>
      </c>
      <c r="AT157" s="182" t="s">
        <v>71</v>
      </c>
      <c r="AU157" s="182" t="s">
        <v>72</v>
      </c>
      <c r="AY157" s="181" t="s">
        <v>525</v>
      </c>
      <c r="BK157" s="183">
        <f>BK158</f>
        <v>0</v>
      </c>
    </row>
    <row r="158" spans="1:65" s="12" customFormat="1" ht="22.9" customHeight="1">
      <c r="B158" s="170"/>
      <c r="C158" s="171"/>
      <c r="D158" s="172" t="s">
        <v>71</v>
      </c>
      <c r="E158" s="184" t="s">
        <v>8478</v>
      </c>
      <c r="F158" s="184" t="s">
        <v>8479</v>
      </c>
      <c r="G158" s="171"/>
      <c r="H158" s="171"/>
      <c r="I158" s="174"/>
      <c r="J158" s="185">
        <f>BK158</f>
        <v>0</v>
      </c>
      <c r="K158" s="171"/>
      <c r="L158" s="176"/>
      <c r="M158" s="177"/>
      <c r="N158" s="178"/>
      <c r="O158" s="178"/>
      <c r="P158" s="179">
        <f>SUM(P159:P187)</f>
        <v>0</v>
      </c>
      <c r="Q158" s="178"/>
      <c r="R158" s="179">
        <f>SUM(R159:R187)</f>
        <v>4.1381600000000004E-2</v>
      </c>
      <c r="S158" s="178"/>
      <c r="T158" s="180">
        <f>SUM(T159:T187)</f>
        <v>3.7600924400000002</v>
      </c>
      <c r="AR158" s="181" t="s">
        <v>85</v>
      </c>
      <c r="AT158" s="182" t="s">
        <v>71</v>
      </c>
      <c r="AU158" s="182" t="s">
        <v>79</v>
      </c>
      <c r="AY158" s="181" t="s">
        <v>525</v>
      </c>
      <c r="BK158" s="183">
        <f>SUM(BK159:BK187)</f>
        <v>0</v>
      </c>
    </row>
    <row r="159" spans="1:65" s="2" customFormat="1" ht="24.2" customHeight="1">
      <c r="A159" s="38"/>
      <c r="B159" s="39"/>
      <c r="C159" s="186" t="s">
        <v>739</v>
      </c>
      <c r="D159" s="186" t="s">
        <v>533</v>
      </c>
      <c r="E159" s="187" t="s">
        <v>8480</v>
      </c>
      <c r="F159" s="188" t="s">
        <v>8481</v>
      </c>
      <c r="G159" s="189" t="s">
        <v>132</v>
      </c>
      <c r="H159" s="190">
        <v>200.69800000000001</v>
      </c>
      <c r="I159" s="191"/>
      <c r="J159" s="192">
        <f>ROUND(I159*H159,2)</f>
        <v>0</v>
      </c>
      <c r="K159" s="188" t="s">
        <v>536</v>
      </c>
      <c r="L159" s="43"/>
      <c r="M159" s="193" t="s">
        <v>19</v>
      </c>
      <c r="N159" s="194" t="s">
        <v>43</v>
      </c>
      <c r="O159" s="68"/>
      <c r="P159" s="195">
        <f>O159*H159</f>
        <v>0</v>
      </c>
      <c r="Q159" s="195">
        <v>2.0000000000000001E-4</v>
      </c>
      <c r="R159" s="195">
        <f>Q159*H159</f>
        <v>4.0139600000000004E-2</v>
      </c>
      <c r="S159" s="195">
        <v>1.7780000000000001E-2</v>
      </c>
      <c r="T159" s="196">
        <f>S159*H159</f>
        <v>3.5684104400000001</v>
      </c>
      <c r="U159" s="38"/>
      <c r="V159" s="38"/>
      <c r="W159" s="38"/>
      <c r="X159" s="38"/>
      <c r="Y159" s="38"/>
      <c r="Z159" s="38"/>
      <c r="AA159" s="38"/>
      <c r="AB159" s="38"/>
      <c r="AC159" s="38"/>
      <c r="AD159" s="38"/>
      <c r="AE159" s="38"/>
      <c r="AR159" s="197" t="s">
        <v>642</v>
      </c>
      <c r="AT159" s="197" t="s">
        <v>533</v>
      </c>
      <c r="AU159" s="197" t="s">
        <v>85</v>
      </c>
      <c r="AY159" s="21" t="s">
        <v>525</v>
      </c>
      <c r="BE159" s="198">
        <f>IF(N159="základní",J159,0)</f>
        <v>0</v>
      </c>
      <c r="BF159" s="198">
        <f>IF(N159="snížená",J159,0)</f>
        <v>0</v>
      </c>
      <c r="BG159" s="198">
        <f>IF(N159="zákl. přenesená",J159,0)</f>
        <v>0</v>
      </c>
      <c r="BH159" s="198">
        <f>IF(N159="sníž. přenesená",J159,0)</f>
        <v>0</v>
      </c>
      <c r="BI159" s="198">
        <f>IF(N159="nulová",J159,0)</f>
        <v>0</v>
      </c>
      <c r="BJ159" s="21" t="s">
        <v>79</v>
      </c>
      <c r="BK159" s="198">
        <f>ROUND(I159*H159,2)</f>
        <v>0</v>
      </c>
      <c r="BL159" s="21" t="s">
        <v>642</v>
      </c>
      <c r="BM159" s="197" t="s">
        <v>8482</v>
      </c>
    </row>
    <row r="160" spans="1:65" s="2" customFormat="1" ht="11.25">
      <c r="A160" s="38"/>
      <c r="B160" s="39"/>
      <c r="C160" s="40"/>
      <c r="D160" s="199" t="s">
        <v>542</v>
      </c>
      <c r="E160" s="40"/>
      <c r="F160" s="200" t="s">
        <v>8483</v>
      </c>
      <c r="G160" s="40"/>
      <c r="H160" s="40"/>
      <c r="I160" s="201"/>
      <c r="J160" s="40"/>
      <c r="K160" s="40"/>
      <c r="L160" s="43"/>
      <c r="M160" s="202"/>
      <c r="N160" s="203"/>
      <c r="O160" s="68"/>
      <c r="P160" s="68"/>
      <c r="Q160" s="68"/>
      <c r="R160" s="68"/>
      <c r="S160" s="68"/>
      <c r="T160" s="69"/>
      <c r="U160" s="38"/>
      <c r="V160" s="38"/>
      <c r="W160" s="38"/>
      <c r="X160" s="38"/>
      <c r="Y160" s="38"/>
      <c r="Z160" s="38"/>
      <c r="AA160" s="38"/>
      <c r="AB160" s="38"/>
      <c r="AC160" s="38"/>
      <c r="AD160" s="38"/>
      <c r="AE160" s="38"/>
      <c r="AT160" s="21" t="s">
        <v>542</v>
      </c>
      <c r="AU160" s="21" t="s">
        <v>85</v>
      </c>
    </row>
    <row r="161" spans="1:65" s="15" customFormat="1" ht="11.25">
      <c r="B161" s="227"/>
      <c r="C161" s="228"/>
      <c r="D161" s="206" t="s">
        <v>546</v>
      </c>
      <c r="E161" s="229" t="s">
        <v>19</v>
      </c>
      <c r="F161" s="230" t="s">
        <v>8484</v>
      </c>
      <c r="G161" s="228"/>
      <c r="H161" s="229" t="s">
        <v>19</v>
      </c>
      <c r="I161" s="231"/>
      <c r="J161" s="228"/>
      <c r="K161" s="228"/>
      <c r="L161" s="232"/>
      <c r="M161" s="233"/>
      <c r="N161" s="234"/>
      <c r="O161" s="234"/>
      <c r="P161" s="234"/>
      <c r="Q161" s="234"/>
      <c r="R161" s="234"/>
      <c r="S161" s="234"/>
      <c r="T161" s="235"/>
      <c r="AT161" s="236" t="s">
        <v>546</v>
      </c>
      <c r="AU161" s="236" t="s">
        <v>85</v>
      </c>
      <c r="AV161" s="15" t="s">
        <v>79</v>
      </c>
      <c r="AW161" s="15" t="s">
        <v>33</v>
      </c>
      <c r="AX161" s="15" t="s">
        <v>72</v>
      </c>
      <c r="AY161" s="236" t="s">
        <v>525</v>
      </c>
    </row>
    <row r="162" spans="1:65" s="13" customFormat="1" ht="11.25">
      <c r="B162" s="204"/>
      <c r="C162" s="205"/>
      <c r="D162" s="206" t="s">
        <v>546</v>
      </c>
      <c r="E162" s="207" t="s">
        <v>19</v>
      </c>
      <c r="F162" s="208" t="s">
        <v>8485</v>
      </c>
      <c r="G162" s="205"/>
      <c r="H162" s="209">
        <v>16.812999999999999</v>
      </c>
      <c r="I162" s="210"/>
      <c r="J162" s="205"/>
      <c r="K162" s="205"/>
      <c r="L162" s="211"/>
      <c r="M162" s="212"/>
      <c r="N162" s="213"/>
      <c r="O162" s="213"/>
      <c r="P162" s="213"/>
      <c r="Q162" s="213"/>
      <c r="R162" s="213"/>
      <c r="S162" s="213"/>
      <c r="T162" s="214"/>
      <c r="AT162" s="215" t="s">
        <v>546</v>
      </c>
      <c r="AU162" s="215" t="s">
        <v>85</v>
      </c>
      <c r="AV162" s="13" t="s">
        <v>85</v>
      </c>
      <c r="AW162" s="13" t="s">
        <v>33</v>
      </c>
      <c r="AX162" s="13" t="s">
        <v>72</v>
      </c>
      <c r="AY162" s="215" t="s">
        <v>525</v>
      </c>
    </row>
    <row r="163" spans="1:65" s="15" customFormat="1" ht="11.25">
      <c r="B163" s="227"/>
      <c r="C163" s="228"/>
      <c r="D163" s="206" t="s">
        <v>546</v>
      </c>
      <c r="E163" s="229" t="s">
        <v>19</v>
      </c>
      <c r="F163" s="230" t="s">
        <v>8486</v>
      </c>
      <c r="G163" s="228"/>
      <c r="H163" s="229" t="s">
        <v>19</v>
      </c>
      <c r="I163" s="231"/>
      <c r="J163" s="228"/>
      <c r="K163" s="228"/>
      <c r="L163" s="232"/>
      <c r="M163" s="233"/>
      <c r="N163" s="234"/>
      <c r="O163" s="234"/>
      <c r="P163" s="234"/>
      <c r="Q163" s="234"/>
      <c r="R163" s="234"/>
      <c r="S163" s="234"/>
      <c r="T163" s="235"/>
      <c r="AT163" s="236" t="s">
        <v>546</v>
      </c>
      <c r="AU163" s="236" t="s">
        <v>85</v>
      </c>
      <c r="AV163" s="15" t="s">
        <v>79</v>
      </c>
      <c r="AW163" s="15" t="s">
        <v>33</v>
      </c>
      <c r="AX163" s="15" t="s">
        <v>72</v>
      </c>
      <c r="AY163" s="236" t="s">
        <v>525</v>
      </c>
    </row>
    <row r="164" spans="1:65" s="13" customFormat="1" ht="11.25">
      <c r="B164" s="204"/>
      <c r="C164" s="205"/>
      <c r="D164" s="206" t="s">
        <v>546</v>
      </c>
      <c r="E164" s="207" t="s">
        <v>19</v>
      </c>
      <c r="F164" s="208" t="s">
        <v>8487</v>
      </c>
      <c r="G164" s="205"/>
      <c r="H164" s="209">
        <v>179.4</v>
      </c>
      <c r="I164" s="210"/>
      <c r="J164" s="205"/>
      <c r="K164" s="205"/>
      <c r="L164" s="211"/>
      <c r="M164" s="212"/>
      <c r="N164" s="213"/>
      <c r="O164" s="213"/>
      <c r="P164" s="213"/>
      <c r="Q164" s="213"/>
      <c r="R164" s="213"/>
      <c r="S164" s="213"/>
      <c r="T164" s="214"/>
      <c r="AT164" s="215" t="s">
        <v>546</v>
      </c>
      <c r="AU164" s="215" t="s">
        <v>85</v>
      </c>
      <c r="AV164" s="13" t="s">
        <v>85</v>
      </c>
      <c r="AW164" s="13" t="s">
        <v>33</v>
      </c>
      <c r="AX164" s="13" t="s">
        <v>72</v>
      </c>
      <c r="AY164" s="215" t="s">
        <v>525</v>
      </c>
    </row>
    <row r="165" spans="1:65" s="13" customFormat="1" ht="11.25">
      <c r="B165" s="204"/>
      <c r="C165" s="205"/>
      <c r="D165" s="206" t="s">
        <v>546</v>
      </c>
      <c r="E165" s="207" t="s">
        <v>19</v>
      </c>
      <c r="F165" s="208" t="s">
        <v>8488</v>
      </c>
      <c r="G165" s="205"/>
      <c r="H165" s="209">
        <v>-17.850000000000001</v>
      </c>
      <c r="I165" s="210"/>
      <c r="J165" s="205"/>
      <c r="K165" s="205"/>
      <c r="L165" s="211"/>
      <c r="M165" s="212"/>
      <c r="N165" s="213"/>
      <c r="O165" s="213"/>
      <c r="P165" s="213"/>
      <c r="Q165" s="213"/>
      <c r="R165" s="213"/>
      <c r="S165" s="213"/>
      <c r="T165" s="214"/>
      <c r="AT165" s="215" t="s">
        <v>546</v>
      </c>
      <c r="AU165" s="215" t="s">
        <v>85</v>
      </c>
      <c r="AV165" s="13" t="s">
        <v>85</v>
      </c>
      <c r="AW165" s="13" t="s">
        <v>33</v>
      </c>
      <c r="AX165" s="13" t="s">
        <v>72</v>
      </c>
      <c r="AY165" s="215" t="s">
        <v>525</v>
      </c>
    </row>
    <row r="166" spans="1:65" s="13" customFormat="1" ht="11.25">
      <c r="B166" s="204"/>
      <c r="C166" s="205"/>
      <c r="D166" s="206" t="s">
        <v>546</v>
      </c>
      <c r="E166" s="207" t="s">
        <v>19</v>
      </c>
      <c r="F166" s="208" t="s">
        <v>8489</v>
      </c>
      <c r="G166" s="205"/>
      <c r="H166" s="209">
        <v>-12.679</v>
      </c>
      <c r="I166" s="210"/>
      <c r="J166" s="205"/>
      <c r="K166" s="205"/>
      <c r="L166" s="211"/>
      <c r="M166" s="212"/>
      <c r="N166" s="213"/>
      <c r="O166" s="213"/>
      <c r="P166" s="213"/>
      <c r="Q166" s="213"/>
      <c r="R166" s="213"/>
      <c r="S166" s="213"/>
      <c r="T166" s="214"/>
      <c r="AT166" s="215" t="s">
        <v>546</v>
      </c>
      <c r="AU166" s="215" t="s">
        <v>85</v>
      </c>
      <c r="AV166" s="13" t="s">
        <v>85</v>
      </c>
      <c r="AW166" s="13" t="s">
        <v>33</v>
      </c>
      <c r="AX166" s="13" t="s">
        <v>72</v>
      </c>
      <c r="AY166" s="215" t="s">
        <v>525</v>
      </c>
    </row>
    <row r="167" spans="1:65" s="13" customFormat="1" ht="11.25">
      <c r="B167" s="204"/>
      <c r="C167" s="205"/>
      <c r="D167" s="206" t="s">
        <v>546</v>
      </c>
      <c r="E167" s="207" t="s">
        <v>19</v>
      </c>
      <c r="F167" s="208" t="s">
        <v>8490</v>
      </c>
      <c r="G167" s="205"/>
      <c r="H167" s="209">
        <v>18.18</v>
      </c>
      <c r="I167" s="210"/>
      <c r="J167" s="205"/>
      <c r="K167" s="205"/>
      <c r="L167" s="211"/>
      <c r="M167" s="212"/>
      <c r="N167" s="213"/>
      <c r="O167" s="213"/>
      <c r="P167" s="213"/>
      <c r="Q167" s="213"/>
      <c r="R167" s="213"/>
      <c r="S167" s="213"/>
      <c r="T167" s="214"/>
      <c r="AT167" s="215" t="s">
        <v>546</v>
      </c>
      <c r="AU167" s="215" t="s">
        <v>85</v>
      </c>
      <c r="AV167" s="13" t="s">
        <v>85</v>
      </c>
      <c r="AW167" s="13" t="s">
        <v>33</v>
      </c>
      <c r="AX167" s="13" t="s">
        <v>72</v>
      </c>
      <c r="AY167" s="215" t="s">
        <v>525</v>
      </c>
    </row>
    <row r="168" spans="1:65" s="13" customFormat="1" ht="11.25">
      <c r="B168" s="204"/>
      <c r="C168" s="205"/>
      <c r="D168" s="206" t="s">
        <v>546</v>
      </c>
      <c r="E168" s="207" t="s">
        <v>19</v>
      </c>
      <c r="F168" s="208" t="s">
        <v>8491</v>
      </c>
      <c r="G168" s="205"/>
      <c r="H168" s="209">
        <v>16.834</v>
      </c>
      <c r="I168" s="210"/>
      <c r="J168" s="205"/>
      <c r="K168" s="205"/>
      <c r="L168" s="211"/>
      <c r="M168" s="212"/>
      <c r="N168" s="213"/>
      <c r="O168" s="213"/>
      <c r="P168" s="213"/>
      <c r="Q168" s="213"/>
      <c r="R168" s="213"/>
      <c r="S168" s="213"/>
      <c r="T168" s="214"/>
      <c r="AT168" s="215" t="s">
        <v>546</v>
      </c>
      <c r="AU168" s="215" t="s">
        <v>85</v>
      </c>
      <c r="AV168" s="13" t="s">
        <v>85</v>
      </c>
      <c r="AW168" s="13" t="s">
        <v>33</v>
      </c>
      <c r="AX168" s="13" t="s">
        <v>72</v>
      </c>
      <c r="AY168" s="215" t="s">
        <v>525</v>
      </c>
    </row>
    <row r="169" spans="1:65" s="16" customFormat="1" ht="11.25">
      <c r="B169" s="237"/>
      <c r="C169" s="238"/>
      <c r="D169" s="206" t="s">
        <v>546</v>
      </c>
      <c r="E169" s="239" t="s">
        <v>8397</v>
      </c>
      <c r="F169" s="240" t="s">
        <v>590</v>
      </c>
      <c r="G169" s="238"/>
      <c r="H169" s="241">
        <v>200.69800000000001</v>
      </c>
      <c r="I169" s="242"/>
      <c r="J169" s="238"/>
      <c r="K169" s="238"/>
      <c r="L169" s="243"/>
      <c r="M169" s="244"/>
      <c r="N169" s="245"/>
      <c r="O169" s="245"/>
      <c r="P169" s="245"/>
      <c r="Q169" s="245"/>
      <c r="R169" s="245"/>
      <c r="S169" s="245"/>
      <c r="T169" s="246"/>
      <c r="AT169" s="247" t="s">
        <v>546</v>
      </c>
      <c r="AU169" s="247" t="s">
        <v>85</v>
      </c>
      <c r="AV169" s="16" t="s">
        <v>573</v>
      </c>
      <c r="AW169" s="16" t="s">
        <v>33</v>
      </c>
      <c r="AX169" s="16" t="s">
        <v>72</v>
      </c>
      <c r="AY169" s="247" t="s">
        <v>525</v>
      </c>
    </row>
    <row r="170" spans="1:65" s="14" customFormat="1" ht="11.25">
      <c r="B170" s="216"/>
      <c r="C170" s="217"/>
      <c r="D170" s="206" t="s">
        <v>546</v>
      </c>
      <c r="E170" s="218" t="s">
        <v>19</v>
      </c>
      <c r="F170" s="219" t="s">
        <v>552</v>
      </c>
      <c r="G170" s="217"/>
      <c r="H170" s="220">
        <v>200.69800000000001</v>
      </c>
      <c r="I170" s="221"/>
      <c r="J170" s="217"/>
      <c r="K170" s="217"/>
      <c r="L170" s="222"/>
      <c r="M170" s="223"/>
      <c r="N170" s="224"/>
      <c r="O170" s="224"/>
      <c r="P170" s="224"/>
      <c r="Q170" s="224"/>
      <c r="R170" s="224"/>
      <c r="S170" s="224"/>
      <c r="T170" s="225"/>
      <c r="AT170" s="226" t="s">
        <v>546</v>
      </c>
      <c r="AU170" s="226" t="s">
        <v>85</v>
      </c>
      <c r="AV170" s="14" t="s">
        <v>537</v>
      </c>
      <c r="AW170" s="14" t="s">
        <v>33</v>
      </c>
      <c r="AX170" s="14" t="s">
        <v>79</v>
      </c>
      <c r="AY170" s="226" t="s">
        <v>525</v>
      </c>
    </row>
    <row r="171" spans="1:65" s="2" customFormat="1" ht="33" customHeight="1">
      <c r="A171" s="38"/>
      <c r="B171" s="39"/>
      <c r="C171" s="186" t="s">
        <v>745</v>
      </c>
      <c r="D171" s="186" t="s">
        <v>533</v>
      </c>
      <c r="E171" s="187" t="s">
        <v>8492</v>
      </c>
      <c r="F171" s="188" t="s">
        <v>8493</v>
      </c>
      <c r="G171" s="189" t="s">
        <v>128</v>
      </c>
      <c r="H171" s="190">
        <v>41.4</v>
      </c>
      <c r="I171" s="191"/>
      <c r="J171" s="192">
        <f>ROUND(I171*H171,2)</f>
        <v>0</v>
      </c>
      <c r="K171" s="188" t="s">
        <v>536</v>
      </c>
      <c r="L171" s="43"/>
      <c r="M171" s="193" t="s">
        <v>19</v>
      </c>
      <c r="N171" s="194" t="s">
        <v>43</v>
      </c>
      <c r="O171" s="68"/>
      <c r="P171" s="195">
        <f>O171*H171</f>
        <v>0</v>
      </c>
      <c r="Q171" s="195">
        <v>3.0000000000000001E-5</v>
      </c>
      <c r="R171" s="195">
        <f>Q171*H171</f>
        <v>1.242E-3</v>
      </c>
      <c r="S171" s="195">
        <v>4.6299999999999996E-3</v>
      </c>
      <c r="T171" s="196">
        <f>S171*H171</f>
        <v>0.19168199999999996</v>
      </c>
      <c r="U171" s="38"/>
      <c r="V171" s="38"/>
      <c r="W171" s="38"/>
      <c r="X171" s="38"/>
      <c r="Y171" s="38"/>
      <c r="Z171" s="38"/>
      <c r="AA171" s="38"/>
      <c r="AB171" s="38"/>
      <c r="AC171" s="38"/>
      <c r="AD171" s="38"/>
      <c r="AE171" s="38"/>
      <c r="AR171" s="197" t="s">
        <v>642</v>
      </c>
      <c r="AT171" s="197" t="s">
        <v>533</v>
      </c>
      <c r="AU171" s="197" t="s">
        <v>85</v>
      </c>
      <c r="AY171" s="21" t="s">
        <v>525</v>
      </c>
      <c r="BE171" s="198">
        <f>IF(N171="základní",J171,0)</f>
        <v>0</v>
      </c>
      <c r="BF171" s="198">
        <f>IF(N171="snížená",J171,0)</f>
        <v>0</v>
      </c>
      <c r="BG171" s="198">
        <f>IF(N171="zákl. přenesená",J171,0)</f>
        <v>0</v>
      </c>
      <c r="BH171" s="198">
        <f>IF(N171="sníž. přenesená",J171,0)</f>
        <v>0</v>
      </c>
      <c r="BI171" s="198">
        <f>IF(N171="nulová",J171,0)</f>
        <v>0</v>
      </c>
      <c r="BJ171" s="21" t="s">
        <v>79</v>
      </c>
      <c r="BK171" s="198">
        <f>ROUND(I171*H171,2)</f>
        <v>0</v>
      </c>
      <c r="BL171" s="21" t="s">
        <v>642</v>
      </c>
      <c r="BM171" s="197" t="s">
        <v>8494</v>
      </c>
    </row>
    <row r="172" spans="1:65" s="2" customFormat="1" ht="11.25">
      <c r="A172" s="38"/>
      <c r="B172" s="39"/>
      <c r="C172" s="40"/>
      <c r="D172" s="199" t="s">
        <v>542</v>
      </c>
      <c r="E172" s="40"/>
      <c r="F172" s="200" t="s">
        <v>8495</v>
      </c>
      <c r="G172" s="40"/>
      <c r="H172" s="40"/>
      <c r="I172" s="201"/>
      <c r="J172" s="40"/>
      <c r="K172" s="40"/>
      <c r="L172" s="43"/>
      <c r="M172" s="202"/>
      <c r="N172" s="203"/>
      <c r="O172" s="68"/>
      <c r="P172" s="68"/>
      <c r="Q172" s="68"/>
      <c r="R172" s="68"/>
      <c r="S172" s="68"/>
      <c r="T172" s="69"/>
      <c r="U172" s="38"/>
      <c r="V172" s="38"/>
      <c r="W172" s="38"/>
      <c r="X172" s="38"/>
      <c r="Y172" s="38"/>
      <c r="Z172" s="38"/>
      <c r="AA172" s="38"/>
      <c r="AB172" s="38"/>
      <c r="AC172" s="38"/>
      <c r="AD172" s="38"/>
      <c r="AE172" s="38"/>
      <c r="AT172" s="21" t="s">
        <v>542</v>
      </c>
      <c r="AU172" s="21" t="s">
        <v>85</v>
      </c>
    </row>
    <row r="173" spans="1:65" s="13" customFormat="1" ht="11.25">
      <c r="B173" s="204"/>
      <c r="C173" s="205"/>
      <c r="D173" s="206" t="s">
        <v>546</v>
      </c>
      <c r="E173" s="207" t="s">
        <v>19</v>
      </c>
      <c r="F173" s="208" t="s">
        <v>8496</v>
      </c>
      <c r="G173" s="205"/>
      <c r="H173" s="209">
        <v>12</v>
      </c>
      <c r="I173" s="210"/>
      <c r="J173" s="205"/>
      <c r="K173" s="205"/>
      <c r="L173" s="211"/>
      <c r="M173" s="212"/>
      <c r="N173" s="213"/>
      <c r="O173" s="213"/>
      <c r="P173" s="213"/>
      <c r="Q173" s="213"/>
      <c r="R173" s="213"/>
      <c r="S173" s="213"/>
      <c r="T173" s="214"/>
      <c r="AT173" s="215" t="s">
        <v>546</v>
      </c>
      <c r="AU173" s="215" t="s">
        <v>85</v>
      </c>
      <c r="AV173" s="13" t="s">
        <v>85</v>
      </c>
      <c r="AW173" s="13" t="s">
        <v>33</v>
      </c>
      <c r="AX173" s="13" t="s">
        <v>72</v>
      </c>
      <c r="AY173" s="215" t="s">
        <v>525</v>
      </c>
    </row>
    <row r="174" spans="1:65" s="15" customFormat="1" ht="11.25">
      <c r="B174" s="227"/>
      <c r="C174" s="228"/>
      <c r="D174" s="206" t="s">
        <v>546</v>
      </c>
      <c r="E174" s="229" t="s">
        <v>19</v>
      </c>
      <c r="F174" s="230" t="s">
        <v>8497</v>
      </c>
      <c r="G174" s="228"/>
      <c r="H174" s="229" t="s">
        <v>19</v>
      </c>
      <c r="I174" s="231"/>
      <c r="J174" s="228"/>
      <c r="K174" s="228"/>
      <c r="L174" s="232"/>
      <c r="M174" s="233"/>
      <c r="N174" s="234"/>
      <c r="O174" s="234"/>
      <c r="P174" s="234"/>
      <c r="Q174" s="234"/>
      <c r="R174" s="234"/>
      <c r="S174" s="234"/>
      <c r="T174" s="235"/>
      <c r="AT174" s="236" t="s">
        <v>546</v>
      </c>
      <c r="AU174" s="236" t="s">
        <v>85</v>
      </c>
      <c r="AV174" s="15" t="s">
        <v>79</v>
      </c>
      <c r="AW174" s="15" t="s">
        <v>33</v>
      </c>
      <c r="AX174" s="15" t="s">
        <v>72</v>
      </c>
      <c r="AY174" s="236" t="s">
        <v>525</v>
      </c>
    </row>
    <row r="175" spans="1:65" s="13" customFormat="1" ht="11.25">
      <c r="B175" s="204"/>
      <c r="C175" s="205"/>
      <c r="D175" s="206" t="s">
        <v>546</v>
      </c>
      <c r="E175" s="207" t="s">
        <v>19</v>
      </c>
      <c r="F175" s="208" t="s">
        <v>8498</v>
      </c>
      <c r="G175" s="205"/>
      <c r="H175" s="209">
        <v>17.600000000000001</v>
      </c>
      <c r="I175" s="210"/>
      <c r="J175" s="205"/>
      <c r="K175" s="205"/>
      <c r="L175" s="211"/>
      <c r="M175" s="212"/>
      <c r="N175" s="213"/>
      <c r="O175" s="213"/>
      <c r="P175" s="213"/>
      <c r="Q175" s="213"/>
      <c r="R175" s="213"/>
      <c r="S175" s="213"/>
      <c r="T175" s="214"/>
      <c r="AT175" s="215" t="s">
        <v>546</v>
      </c>
      <c r="AU175" s="215" t="s">
        <v>85</v>
      </c>
      <c r="AV175" s="13" t="s">
        <v>85</v>
      </c>
      <c r="AW175" s="13" t="s">
        <v>33</v>
      </c>
      <c r="AX175" s="13" t="s">
        <v>72</v>
      </c>
      <c r="AY175" s="215" t="s">
        <v>525</v>
      </c>
    </row>
    <row r="176" spans="1:65" s="15" customFormat="1" ht="11.25">
      <c r="B176" s="227"/>
      <c r="C176" s="228"/>
      <c r="D176" s="206" t="s">
        <v>546</v>
      </c>
      <c r="E176" s="229" t="s">
        <v>19</v>
      </c>
      <c r="F176" s="230" t="s">
        <v>8499</v>
      </c>
      <c r="G176" s="228"/>
      <c r="H176" s="229" t="s">
        <v>19</v>
      </c>
      <c r="I176" s="231"/>
      <c r="J176" s="228"/>
      <c r="K176" s="228"/>
      <c r="L176" s="232"/>
      <c r="M176" s="233"/>
      <c r="N176" s="234"/>
      <c r="O176" s="234"/>
      <c r="P176" s="234"/>
      <c r="Q176" s="234"/>
      <c r="R176" s="234"/>
      <c r="S176" s="234"/>
      <c r="T176" s="235"/>
      <c r="AT176" s="236" t="s">
        <v>546</v>
      </c>
      <c r="AU176" s="236" t="s">
        <v>85</v>
      </c>
      <c r="AV176" s="15" t="s">
        <v>79</v>
      </c>
      <c r="AW176" s="15" t="s">
        <v>33</v>
      </c>
      <c r="AX176" s="15" t="s">
        <v>72</v>
      </c>
      <c r="AY176" s="236" t="s">
        <v>525</v>
      </c>
    </row>
    <row r="177" spans="1:65" s="13" customFormat="1" ht="11.25">
      <c r="B177" s="204"/>
      <c r="C177" s="205"/>
      <c r="D177" s="206" t="s">
        <v>546</v>
      </c>
      <c r="E177" s="207" t="s">
        <v>19</v>
      </c>
      <c r="F177" s="208" t="s">
        <v>8500</v>
      </c>
      <c r="G177" s="205"/>
      <c r="H177" s="209">
        <v>11.8</v>
      </c>
      <c r="I177" s="210"/>
      <c r="J177" s="205"/>
      <c r="K177" s="205"/>
      <c r="L177" s="211"/>
      <c r="M177" s="212"/>
      <c r="N177" s="213"/>
      <c r="O177" s="213"/>
      <c r="P177" s="213"/>
      <c r="Q177" s="213"/>
      <c r="R177" s="213"/>
      <c r="S177" s="213"/>
      <c r="T177" s="214"/>
      <c r="AT177" s="215" t="s">
        <v>546</v>
      </c>
      <c r="AU177" s="215" t="s">
        <v>85</v>
      </c>
      <c r="AV177" s="13" t="s">
        <v>85</v>
      </c>
      <c r="AW177" s="13" t="s">
        <v>33</v>
      </c>
      <c r="AX177" s="13" t="s">
        <v>72</v>
      </c>
      <c r="AY177" s="215" t="s">
        <v>525</v>
      </c>
    </row>
    <row r="178" spans="1:65" s="14" customFormat="1" ht="11.25">
      <c r="B178" s="216"/>
      <c r="C178" s="217"/>
      <c r="D178" s="206" t="s">
        <v>546</v>
      </c>
      <c r="E178" s="218" t="s">
        <v>8400</v>
      </c>
      <c r="F178" s="219" t="s">
        <v>552</v>
      </c>
      <c r="G178" s="217"/>
      <c r="H178" s="220">
        <v>41.4</v>
      </c>
      <c r="I178" s="221"/>
      <c r="J178" s="217"/>
      <c r="K178" s="217"/>
      <c r="L178" s="222"/>
      <c r="M178" s="223"/>
      <c r="N178" s="224"/>
      <c r="O178" s="224"/>
      <c r="P178" s="224"/>
      <c r="Q178" s="224"/>
      <c r="R178" s="224"/>
      <c r="S178" s="224"/>
      <c r="T178" s="225"/>
      <c r="AT178" s="226" t="s">
        <v>546</v>
      </c>
      <c r="AU178" s="226" t="s">
        <v>85</v>
      </c>
      <c r="AV178" s="14" t="s">
        <v>537</v>
      </c>
      <c r="AW178" s="14" t="s">
        <v>33</v>
      </c>
      <c r="AX178" s="14" t="s">
        <v>79</v>
      </c>
      <c r="AY178" s="226" t="s">
        <v>525</v>
      </c>
    </row>
    <row r="179" spans="1:65" s="2" customFormat="1" ht="33" customHeight="1">
      <c r="A179" s="38"/>
      <c r="B179" s="39"/>
      <c r="C179" s="186" t="s">
        <v>753</v>
      </c>
      <c r="D179" s="186" t="s">
        <v>533</v>
      </c>
      <c r="E179" s="187" t="s">
        <v>8501</v>
      </c>
      <c r="F179" s="188" t="s">
        <v>8502</v>
      </c>
      <c r="G179" s="189" t="s">
        <v>132</v>
      </c>
      <c r="H179" s="190">
        <v>183.88499999999999</v>
      </c>
      <c r="I179" s="191"/>
      <c r="J179" s="192">
        <f>ROUND(I179*H179,2)</f>
        <v>0</v>
      </c>
      <c r="K179" s="188" t="s">
        <v>536</v>
      </c>
      <c r="L179" s="43"/>
      <c r="M179" s="193" t="s">
        <v>19</v>
      </c>
      <c r="N179" s="194" t="s">
        <v>43</v>
      </c>
      <c r="O179" s="68"/>
      <c r="P179" s="195">
        <f>O179*H179</f>
        <v>0</v>
      </c>
      <c r="Q179" s="195">
        <v>0</v>
      </c>
      <c r="R179" s="195">
        <f>Q179*H179</f>
        <v>0</v>
      </c>
      <c r="S179" s="195">
        <v>0</v>
      </c>
      <c r="T179" s="196">
        <f>S179*H179</f>
        <v>0</v>
      </c>
      <c r="U179" s="38"/>
      <c r="V179" s="38"/>
      <c r="W179" s="38"/>
      <c r="X179" s="38"/>
      <c r="Y179" s="38"/>
      <c r="Z179" s="38"/>
      <c r="AA179" s="38"/>
      <c r="AB179" s="38"/>
      <c r="AC179" s="38"/>
      <c r="AD179" s="38"/>
      <c r="AE179" s="38"/>
      <c r="AR179" s="197" t="s">
        <v>642</v>
      </c>
      <c r="AT179" s="197" t="s">
        <v>533</v>
      </c>
      <c r="AU179" s="197" t="s">
        <v>85</v>
      </c>
      <c r="AY179" s="21" t="s">
        <v>525</v>
      </c>
      <c r="BE179" s="198">
        <f>IF(N179="základní",J179,0)</f>
        <v>0</v>
      </c>
      <c r="BF179" s="198">
        <f>IF(N179="snížená",J179,0)</f>
        <v>0</v>
      </c>
      <c r="BG179" s="198">
        <f>IF(N179="zákl. přenesená",J179,0)</f>
        <v>0</v>
      </c>
      <c r="BH179" s="198">
        <f>IF(N179="sníž. přenesená",J179,0)</f>
        <v>0</v>
      </c>
      <c r="BI179" s="198">
        <f>IF(N179="nulová",J179,0)</f>
        <v>0</v>
      </c>
      <c r="BJ179" s="21" t="s">
        <v>79</v>
      </c>
      <c r="BK179" s="198">
        <f>ROUND(I179*H179,2)</f>
        <v>0</v>
      </c>
      <c r="BL179" s="21" t="s">
        <v>642</v>
      </c>
      <c r="BM179" s="197" t="s">
        <v>8503</v>
      </c>
    </row>
    <row r="180" spans="1:65" s="2" customFormat="1" ht="11.25">
      <c r="A180" s="38"/>
      <c r="B180" s="39"/>
      <c r="C180" s="40"/>
      <c r="D180" s="199" t="s">
        <v>542</v>
      </c>
      <c r="E180" s="40"/>
      <c r="F180" s="200" t="s">
        <v>8504</v>
      </c>
      <c r="G180" s="40"/>
      <c r="H180" s="40"/>
      <c r="I180" s="201"/>
      <c r="J180" s="40"/>
      <c r="K180" s="40"/>
      <c r="L180" s="43"/>
      <c r="M180" s="202"/>
      <c r="N180" s="203"/>
      <c r="O180" s="68"/>
      <c r="P180" s="68"/>
      <c r="Q180" s="68"/>
      <c r="R180" s="68"/>
      <c r="S180" s="68"/>
      <c r="T180" s="69"/>
      <c r="U180" s="38"/>
      <c r="V180" s="38"/>
      <c r="W180" s="38"/>
      <c r="X180" s="38"/>
      <c r="Y180" s="38"/>
      <c r="Z180" s="38"/>
      <c r="AA180" s="38"/>
      <c r="AB180" s="38"/>
      <c r="AC180" s="38"/>
      <c r="AD180" s="38"/>
      <c r="AE180" s="38"/>
      <c r="AT180" s="21" t="s">
        <v>542</v>
      </c>
      <c r="AU180" s="21" t="s">
        <v>85</v>
      </c>
    </row>
    <row r="181" spans="1:65" s="13" customFormat="1" ht="11.25">
      <c r="B181" s="204"/>
      <c r="C181" s="205"/>
      <c r="D181" s="206" t="s">
        <v>546</v>
      </c>
      <c r="E181" s="207" t="s">
        <v>19</v>
      </c>
      <c r="F181" s="208" t="s">
        <v>8397</v>
      </c>
      <c r="G181" s="205"/>
      <c r="H181" s="209">
        <v>200.69800000000001</v>
      </c>
      <c r="I181" s="210"/>
      <c r="J181" s="205"/>
      <c r="K181" s="205"/>
      <c r="L181" s="211"/>
      <c r="M181" s="212"/>
      <c r="N181" s="213"/>
      <c r="O181" s="213"/>
      <c r="P181" s="213"/>
      <c r="Q181" s="213"/>
      <c r="R181" s="213"/>
      <c r="S181" s="213"/>
      <c r="T181" s="214"/>
      <c r="AT181" s="215" t="s">
        <v>546</v>
      </c>
      <c r="AU181" s="215" t="s">
        <v>85</v>
      </c>
      <c r="AV181" s="13" t="s">
        <v>85</v>
      </c>
      <c r="AW181" s="13" t="s">
        <v>33</v>
      </c>
      <c r="AX181" s="13" t="s">
        <v>72</v>
      </c>
      <c r="AY181" s="215" t="s">
        <v>525</v>
      </c>
    </row>
    <row r="182" spans="1:65" s="15" customFormat="1" ht="11.25">
      <c r="B182" s="227"/>
      <c r="C182" s="228"/>
      <c r="D182" s="206" t="s">
        <v>546</v>
      </c>
      <c r="E182" s="229" t="s">
        <v>19</v>
      </c>
      <c r="F182" s="230" t="s">
        <v>8484</v>
      </c>
      <c r="G182" s="228"/>
      <c r="H182" s="229" t="s">
        <v>19</v>
      </c>
      <c r="I182" s="231"/>
      <c r="J182" s="228"/>
      <c r="K182" s="228"/>
      <c r="L182" s="232"/>
      <c r="M182" s="233"/>
      <c r="N182" s="234"/>
      <c r="O182" s="234"/>
      <c r="P182" s="234"/>
      <c r="Q182" s="234"/>
      <c r="R182" s="234"/>
      <c r="S182" s="234"/>
      <c r="T182" s="235"/>
      <c r="AT182" s="236" t="s">
        <v>546</v>
      </c>
      <c r="AU182" s="236" t="s">
        <v>85</v>
      </c>
      <c r="AV182" s="15" t="s">
        <v>79</v>
      </c>
      <c r="AW182" s="15" t="s">
        <v>33</v>
      </c>
      <c r="AX182" s="15" t="s">
        <v>72</v>
      </c>
      <c r="AY182" s="236" t="s">
        <v>525</v>
      </c>
    </row>
    <row r="183" spans="1:65" s="13" customFormat="1" ht="11.25">
      <c r="B183" s="204"/>
      <c r="C183" s="205"/>
      <c r="D183" s="206" t="s">
        <v>546</v>
      </c>
      <c r="E183" s="207" t="s">
        <v>19</v>
      </c>
      <c r="F183" s="208" t="s">
        <v>8505</v>
      </c>
      <c r="G183" s="205"/>
      <c r="H183" s="209">
        <v>-16.812999999999999</v>
      </c>
      <c r="I183" s="210"/>
      <c r="J183" s="205"/>
      <c r="K183" s="205"/>
      <c r="L183" s="211"/>
      <c r="M183" s="212"/>
      <c r="N183" s="213"/>
      <c r="O183" s="213"/>
      <c r="P183" s="213"/>
      <c r="Q183" s="213"/>
      <c r="R183" s="213"/>
      <c r="S183" s="213"/>
      <c r="T183" s="214"/>
      <c r="AT183" s="215" t="s">
        <v>546</v>
      </c>
      <c r="AU183" s="215" t="s">
        <v>85</v>
      </c>
      <c r="AV183" s="13" t="s">
        <v>85</v>
      </c>
      <c r="AW183" s="13" t="s">
        <v>33</v>
      </c>
      <c r="AX183" s="13" t="s">
        <v>72</v>
      </c>
      <c r="AY183" s="215" t="s">
        <v>525</v>
      </c>
    </row>
    <row r="184" spans="1:65" s="14" customFormat="1" ht="11.25">
      <c r="B184" s="216"/>
      <c r="C184" s="217"/>
      <c r="D184" s="206" t="s">
        <v>546</v>
      </c>
      <c r="E184" s="218" t="s">
        <v>19</v>
      </c>
      <c r="F184" s="219" t="s">
        <v>552</v>
      </c>
      <c r="G184" s="217"/>
      <c r="H184" s="220">
        <v>183.88499999999999</v>
      </c>
      <c r="I184" s="221"/>
      <c r="J184" s="217"/>
      <c r="K184" s="217"/>
      <c r="L184" s="222"/>
      <c r="M184" s="223"/>
      <c r="N184" s="224"/>
      <c r="O184" s="224"/>
      <c r="P184" s="224"/>
      <c r="Q184" s="224"/>
      <c r="R184" s="224"/>
      <c r="S184" s="224"/>
      <c r="T184" s="225"/>
      <c r="AT184" s="226" t="s">
        <v>546</v>
      </c>
      <c r="AU184" s="226" t="s">
        <v>85</v>
      </c>
      <c r="AV184" s="14" t="s">
        <v>537</v>
      </c>
      <c r="AW184" s="14" t="s">
        <v>33</v>
      </c>
      <c r="AX184" s="14" t="s">
        <v>79</v>
      </c>
      <c r="AY184" s="226" t="s">
        <v>525</v>
      </c>
    </row>
    <row r="185" spans="1:65" s="2" customFormat="1" ht="37.9" customHeight="1">
      <c r="A185" s="38"/>
      <c r="B185" s="39"/>
      <c r="C185" s="186" t="s">
        <v>659</v>
      </c>
      <c r="D185" s="186" t="s">
        <v>533</v>
      </c>
      <c r="E185" s="187" t="s">
        <v>8506</v>
      </c>
      <c r="F185" s="188" t="s">
        <v>8507</v>
      </c>
      <c r="G185" s="189" t="s">
        <v>128</v>
      </c>
      <c r="H185" s="190">
        <v>29.4</v>
      </c>
      <c r="I185" s="191"/>
      <c r="J185" s="192">
        <f>ROUND(I185*H185,2)</f>
        <v>0</v>
      </c>
      <c r="K185" s="188" t="s">
        <v>536</v>
      </c>
      <c r="L185" s="43"/>
      <c r="M185" s="193" t="s">
        <v>19</v>
      </c>
      <c r="N185" s="194" t="s">
        <v>43</v>
      </c>
      <c r="O185" s="68"/>
      <c r="P185" s="195">
        <f>O185*H185</f>
        <v>0</v>
      </c>
      <c r="Q185" s="195">
        <v>0</v>
      </c>
      <c r="R185" s="195">
        <f>Q185*H185</f>
        <v>0</v>
      </c>
      <c r="S185" s="195">
        <v>0</v>
      </c>
      <c r="T185" s="196">
        <f>S185*H185</f>
        <v>0</v>
      </c>
      <c r="U185" s="38"/>
      <c r="V185" s="38"/>
      <c r="W185" s="38"/>
      <c r="X185" s="38"/>
      <c r="Y185" s="38"/>
      <c r="Z185" s="38"/>
      <c r="AA185" s="38"/>
      <c r="AB185" s="38"/>
      <c r="AC185" s="38"/>
      <c r="AD185" s="38"/>
      <c r="AE185" s="38"/>
      <c r="AR185" s="197" t="s">
        <v>642</v>
      </c>
      <c r="AT185" s="197" t="s">
        <v>533</v>
      </c>
      <c r="AU185" s="197" t="s">
        <v>85</v>
      </c>
      <c r="AY185" s="21" t="s">
        <v>525</v>
      </c>
      <c r="BE185" s="198">
        <f>IF(N185="základní",J185,0)</f>
        <v>0</v>
      </c>
      <c r="BF185" s="198">
        <f>IF(N185="snížená",J185,0)</f>
        <v>0</v>
      </c>
      <c r="BG185" s="198">
        <f>IF(N185="zákl. přenesená",J185,0)</f>
        <v>0</v>
      </c>
      <c r="BH185" s="198">
        <f>IF(N185="sníž. přenesená",J185,0)</f>
        <v>0</v>
      </c>
      <c r="BI185" s="198">
        <f>IF(N185="nulová",J185,0)</f>
        <v>0</v>
      </c>
      <c r="BJ185" s="21" t="s">
        <v>79</v>
      </c>
      <c r="BK185" s="198">
        <f>ROUND(I185*H185,2)</f>
        <v>0</v>
      </c>
      <c r="BL185" s="21" t="s">
        <v>642</v>
      </c>
      <c r="BM185" s="197" t="s">
        <v>8508</v>
      </c>
    </row>
    <row r="186" spans="1:65" s="2" customFormat="1" ht="11.25">
      <c r="A186" s="38"/>
      <c r="B186" s="39"/>
      <c r="C186" s="40"/>
      <c r="D186" s="199" t="s">
        <v>542</v>
      </c>
      <c r="E186" s="40"/>
      <c r="F186" s="200" t="s">
        <v>8509</v>
      </c>
      <c r="G186" s="40"/>
      <c r="H186" s="40"/>
      <c r="I186" s="201"/>
      <c r="J186" s="40"/>
      <c r="K186" s="40"/>
      <c r="L186" s="43"/>
      <c r="M186" s="202"/>
      <c r="N186" s="203"/>
      <c r="O186" s="68"/>
      <c r="P186" s="68"/>
      <c r="Q186" s="68"/>
      <c r="R186" s="68"/>
      <c r="S186" s="68"/>
      <c r="T186" s="69"/>
      <c r="U186" s="38"/>
      <c r="V186" s="38"/>
      <c r="W186" s="38"/>
      <c r="X186" s="38"/>
      <c r="Y186" s="38"/>
      <c r="Z186" s="38"/>
      <c r="AA186" s="38"/>
      <c r="AB186" s="38"/>
      <c r="AC186" s="38"/>
      <c r="AD186" s="38"/>
      <c r="AE186" s="38"/>
      <c r="AT186" s="21" t="s">
        <v>542</v>
      </c>
      <c r="AU186" s="21" t="s">
        <v>85</v>
      </c>
    </row>
    <row r="187" spans="1:65" s="13" customFormat="1" ht="11.25">
      <c r="B187" s="204"/>
      <c r="C187" s="205"/>
      <c r="D187" s="206" t="s">
        <v>546</v>
      </c>
      <c r="E187" s="207" t="s">
        <v>19</v>
      </c>
      <c r="F187" s="208" t="s">
        <v>8510</v>
      </c>
      <c r="G187" s="205"/>
      <c r="H187" s="209">
        <v>29.4</v>
      </c>
      <c r="I187" s="210"/>
      <c r="J187" s="205"/>
      <c r="K187" s="205"/>
      <c r="L187" s="211"/>
      <c r="M187" s="212"/>
      <c r="N187" s="213"/>
      <c r="O187" s="213"/>
      <c r="P187" s="213"/>
      <c r="Q187" s="213"/>
      <c r="R187" s="213"/>
      <c r="S187" s="213"/>
      <c r="T187" s="214"/>
      <c r="AT187" s="215" t="s">
        <v>546</v>
      </c>
      <c r="AU187" s="215" t="s">
        <v>85</v>
      </c>
      <c r="AV187" s="13" t="s">
        <v>85</v>
      </c>
      <c r="AW187" s="13" t="s">
        <v>33</v>
      </c>
      <c r="AX187" s="13" t="s">
        <v>79</v>
      </c>
      <c r="AY187" s="215" t="s">
        <v>525</v>
      </c>
    </row>
    <row r="188" spans="1:65" s="12" customFormat="1" ht="25.9" customHeight="1">
      <c r="B188" s="170"/>
      <c r="C188" s="171"/>
      <c r="D188" s="172" t="s">
        <v>71</v>
      </c>
      <c r="E188" s="173" t="s">
        <v>114</v>
      </c>
      <c r="F188" s="173" t="s">
        <v>5905</v>
      </c>
      <c r="G188" s="171"/>
      <c r="H188" s="171"/>
      <c r="I188" s="174"/>
      <c r="J188" s="175">
        <f>BK188</f>
        <v>0</v>
      </c>
      <c r="K188" s="171"/>
      <c r="L188" s="176"/>
      <c r="M188" s="177"/>
      <c r="N188" s="178"/>
      <c r="O188" s="178"/>
      <c r="P188" s="179">
        <f>P189+P192</f>
        <v>0</v>
      </c>
      <c r="Q188" s="178"/>
      <c r="R188" s="179">
        <f>R189+R192</f>
        <v>0</v>
      </c>
      <c r="S188" s="178"/>
      <c r="T188" s="180">
        <f>T189+T192</f>
        <v>0</v>
      </c>
      <c r="AR188" s="181" t="s">
        <v>646</v>
      </c>
      <c r="AT188" s="182" t="s">
        <v>71</v>
      </c>
      <c r="AU188" s="182" t="s">
        <v>72</v>
      </c>
      <c r="AY188" s="181" t="s">
        <v>525</v>
      </c>
      <c r="BK188" s="183">
        <f>BK189+BK192</f>
        <v>0</v>
      </c>
    </row>
    <row r="189" spans="1:65" s="12" customFormat="1" ht="22.9" customHeight="1">
      <c r="B189" s="170"/>
      <c r="C189" s="171"/>
      <c r="D189" s="172" t="s">
        <v>71</v>
      </c>
      <c r="E189" s="184" t="s">
        <v>7401</v>
      </c>
      <c r="F189" s="184" t="s">
        <v>7402</v>
      </c>
      <c r="G189" s="171"/>
      <c r="H189" s="171"/>
      <c r="I189" s="174"/>
      <c r="J189" s="185">
        <f>BK189</f>
        <v>0</v>
      </c>
      <c r="K189" s="171"/>
      <c r="L189" s="176"/>
      <c r="M189" s="177"/>
      <c r="N189" s="178"/>
      <c r="O189" s="178"/>
      <c r="P189" s="179">
        <f>SUM(P190:P191)</f>
        <v>0</v>
      </c>
      <c r="Q189" s="178"/>
      <c r="R189" s="179">
        <f>SUM(R190:R191)</f>
        <v>0</v>
      </c>
      <c r="S189" s="178"/>
      <c r="T189" s="180">
        <f>SUM(T190:T191)</f>
        <v>0</v>
      </c>
      <c r="AR189" s="181" t="s">
        <v>646</v>
      </c>
      <c r="AT189" s="182" t="s">
        <v>71</v>
      </c>
      <c r="AU189" s="182" t="s">
        <v>79</v>
      </c>
      <c r="AY189" s="181" t="s">
        <v>525</v>
      </c>
      <c r="BK189" s="183">
        <f>SUM(BK190:BK191)</f>
        <v>0</v>
      </c>
    </row>
    <row r="190" spans="1:65" s="2" customFormat="1" ht="16.5" customHeight="1">
      <c r="A190" s="38"/>
      <c r="B190" s="39"/>
      <c r="C190" s="186" t="s">
        <v>7</v>
      </c>
      <c r="D190" s="186" t="s">
        <v>533</v>
      </c>
      <c r="E190" s="187" t="s">
        <v>7403</v>
      </c>
      <c r="F190" s="188" t="s">
        <v>7402</v>
      </c>
      <c r="G190" s="189" t="s">
        <v>641</v>
      </c>
      <c r="H190" s="190">
        <v>1</v>
      </c>
      <c r="I190" s="191"/>
      <c r="J190" s="192">
        <f>ROUND(I190*H190,2)</f>
        <v>0</v>
      </c>
      <c r="K190" s="188" t="s">
        <v>536</v>
      </c>
      <c r="L190" s="43"/>
      <c r="M190" s="193" t="s">
        <v>19</v>
      </c>
      <c r="N190" s="194" t="s">
        <v>43</v>
      </c>
      <c r="O190" s="68"/>
      <c r="P190" s="195">
        <f>O190*H190</f>
        <v>0</v>
      </c>
      <c r="Q190" s="195">
        <v>0</v>
      </c>
      <c r="R190" s="195">
        <f>Q190*H190</f>
        <v>0</v>
      </c>
      <c r="S190" s="195">
        <v>0</v>
      </c>
      <c r="T190" s="196">
        <f>S190*H190</f>
        <v>0</v>
      </c>
      <c r="U190" s="38"/>
      <c r="V190" s="38"/>
      <c r="W190" s="38"/>
      <c r="X190" s="38"/>
      <c r="Y190" s="38"/>
      <c r="Z190" s="38"/>
      <c r="AA190" s="38"/>
      <c r="AB190" s="38"/>
      <c r="AC190" s="38"/>
      <c r="AD190" s="38"/>
      <c r="AE190" s="38"/>
      <c r="AR190" s="197" t="s">
        <v>5910</v>
      </c>
      <c r="AT190" s="197" t="s">
        <v>533</v>
      </c>
      <c r="AU190" s="197" t="s">
        <v>85</v>
      </c>
      <c r="AY190" s="21" t="s">
        <v>525</v>
      </c>
      <c r="BE190" s="198">
        <f>IF(N190="základní",J190,0)</f>
        <v>0</v>
      </c>
      <c r="BF190" s="198">
        <f>IF(N190="snížená",J190,0)</f>
        <v>0</v>
      </c>
      <c r="BG190" s="198">
        <f>IF(N190="zákl. přenesená",J190,0)</f>
        <v>0</v>
      </c>
      <c r="BH190" s="198">
        <f>IF(N190="sníž. přenesená",J190,0)</f>
        <v>0</v>
      </c>
      <c r="BI190" s="198">
        <f>IF(N190="nulová",J190,0)</f>
        <v>0</v>
      </c>
      <c r="BJ190" s="21" t="s">
        <v>79</v>
      </c>
      <c r="BK190" s="198">
        <f>ROUND(I190*H190,2)</f>
        <v>0</v>
      </c>
      <c r="BL190" s="21" t="s">
        <v>5910</v>
      </c>
      <c r="BM190" s="197" t="s">
        <v>8511</v>
      </c>
    </row>
    <row r="191" spans="1:65" s="2" customFormat="1" ht="11.25">
      <c r="A191" s="38"/>
      <c r="B191" s="39"/>
      <c r="C191" s="40"/>
      <c r="D191" s="199" t="s">
        <v>542</v>
      </c>
      <c r="E191" s="40"/>
      <c r="F191" s="200" t="s">
        <v>7405</v>
      </c>
      <c r="G191" s="40"/>
      <c r="H191" s="40"/>
      <c r="I191" s="201"/>
      <c r="J191" s="40"/>
      <c r="K191" s="40"/>
      <c r="L191" s="43"/>
      <c r="M191" s="202"/>
      <c r="N191" s="203"/>
      <c r="O191" s="68"/>
      <c r="P191" s="68"/>
      <c r="Q191" s="68"/>
      <c r="R191" s="68"/>
      <c r="S191" s="68"/>
      <c r="T191" s="69"/>
      <c r="U191" s="38"/>
      <c r="V191" s="38"/>
      <c r="W191" s="38"/>
      <c r="X191" s="38"/>
      <c r="Y191" s="38"/>
      <c r="Z191" s="38"/>
      <c r="AA191" s="38"/>
      <c r="AB191" s="38"/>
      <c r="AC191" s="38"/>
      <c r="AD191" s="38"/>
      <c r="AE191" s="38"/>
      <c r="AT191" s="21" t="s">
        <v>542</v>
      </c>
      <c r="AU191" s="21" t="s">
        <v>85</v>
      </c>
    </row>
    <row r="192" spans="1:65" s="12" customFormat="1" ht="22.9" customHeight="1">
      <c r="B192" s="170"/>
      <c r="C192" s="171"/>
      <c r="D192" s="172" t="s">
        <v>71</v>
      </c>
      <c r="E192" s="184" t="s">
        <v>7434</v>
      </c>
      <c r="F192" s="184" t="s">
        <v>7435</v>
      </c>
      <c r="G192" s="171"/>
      <c r="H192" s="171"/>
      <c r="I192" s="174"/>
      <c r="J192" s="185">
        <f>BK192</f>
        <v>0</v>
      </c>
      <c r="K192" s="171"/>
      <c r="L192" s="176"/>
      <c r="M192" s="177"/>
      <c r="N192" s="178"/>
      <c r="O192" s="178"/>
      <c r="P192" s="179">
        <f>SUM(P193:P194)</f>
        <v>0</v>
      </c>
      <c r="Q192" s="178"/>
      <c r="R192" s="179">
        <f>SUM(R193:R194)</f>
        <v>0</v>
      </c>
      <c r="S192" s="178"/>
      <c r="T192" s="180">
        <f>SUM(T193:T194)</f>
        <v>0</v>
      </c>
      <c r="AR192" s="181" t="s">
        <v>646</v>
      </c>
      <c r="AT192" s="182" t="s">
        <v>71</v>
      </c>
      <c r="AU192" s="182" t="s">
        <v>79</v>
      </c>
      <c r="AY192" s="181" t="s">
        <v>525</v>
      </c>
      <c r="BK192" s="183">
        <f>SUM(BK193:BK194)</f>
        <v>0</v>
      </c>
    </row>
    <row r="193" spans="1:65" s="2" customFormat="1" ht="16.5" customHeight="1">
      <c r="A193" s="38"/>
      <c r="B193" s="39"/>
      <c r="C193" s="186" t="s">
        <v>779</v>
      </c>
      <c r="D193" s="186" t="s">
        <v>533</v>
      </c>
      <c r="E193" s="187" t="s">
        <v>7436</v>
      </c>
      <c r="F193" s="188" t="s">
        <v>7435</v>
      </c>
      <c r="G193" s="189" t="s">
        <v>641</v>
      </c>
      <c r="H193" s="190">
        <v>1</v>
      </c>
      <c r="I193" s="191"/>
      <c r="J193" s="192">
        <f>ROUND(I193*H193,2)</f>
        <v>0</v>
      </c>
      <c r="K193" s="188" t="s">
        <v>536</v>
      </c>
      <c r="L193" s="43"/>
      <c r="M193" s="193" t="s">
        <v>19</v>
      </c>
      <c r="N193" s="194" t="s">
        <v>43</v>
      </c>
      <c r="O193" s="68"/>
      <c r="P193" s="195">
        <f>O193*H193</f>
        <v>0</v>
      </c>
      <c r="Q193" s="195">
        <v>0</v>
      </c>
      <c r="R193" s="195">
        <f>Q193*H193</f>
        <v>0</v>
      </c>
      <c r="S193" s="195">
        <v>0</v>
      </c>
      <c r="T193" s="196">
        <f>S193*H193</f>
        <v>0</v>
      </c>
      <c r="U193" s="38"/>
      <c r="V193" s="38"/>
      <c r="W193" s="38"/>
      <c r="X193" s="38"/>
      <c r="Y193" s="38"/>
      <c r="Z193" s="38"/>
      <c r="AA193" s="38"/>
      <c r="AB193" s="38"/>
      <c r="AC193" s="38"/>
      <c r="AD193" s="38"/>
      <c r="AE193" s="38"/>
      <c r="AR193" s="197" t="s">
        <v>5910</v>
      </c>
      <c r="AT193" s="197" t="s">
        <v>533</v>
      </c>
      <c r="AU193" s="197" t="s">
        <v>85</v>
      </c>
      <c r="AY193" s="21" t="s">
        <v>525</v>
      </c>
      <c r="BE193" s="198">
        <f>IF(N193="základní",J193,0)</f>
        <v>0</v>
      </c>
      <c r="BF193" s="198">
        <f>IF(N193="snížená",J193,0)</f>
        <v>0</v>
      </c>
      <c r="BG193" s="198">
        <f>IF(N193="zákl. přenesená",J193,0)</f>
        <v>0</v>
      </c>
      <c r="BH193" s="198">
        <f>IF(N193="sníž. přenesená",J193,0)</f>
        <v>0</v>
      </c>
      <c r="BI193" s="198">
        <f>IF(N193="nulová",J193,0)</f>
        <v>0</v>
      </c>
      <c r="BJ193" s="21" t="s">
        <v>79</v>
      </c>
      <c r="BK193" s="198">
        <f>ROUND(I193*H193,2)</f>
        <v>0</v>
      </c>
      <c r="BL193" s="21" t="s">
        <v>5910</v>
      </c>
      <c r="BM193" s="197" t="s">
        <v>8512</v>
      </c>
    </row>
    <row r="194" spans="1:65" s="2" customFormat="1" ht="11.25">
      <c r="A194" s="38"/>
      <c r="B194" s="39"/>
      <c r="C194" s="40"/>
      <c r="D194" s="199" t="s">
        <v>542</v>
      </c>
      <c r="E194" s="40"/>
      <c r="F194" s="200" t="s">
        <v>7438</v>
      </c>
      <c r="G194" s="40"/>
      <c r="H194" s="40"/>
      <c r="I194" s="201"/>
      <c r="J194" s="40"/>
      <c r="K194" s="40"/>
      <c r="L194" s="43"/>
      <c r="M194" s="259"/>
      <c r="N194" s="260"/>
      <c r="O194" s="261"/>
      <c r="P194" s="261"/>
      <c r="Q194" s="261"/>
      <c r="R194" s="261"/>
      <c r="S194" s="261"/>
      <c r="T194" s="262"/>
      <c r="U194" s="38"/>
      <c r="V194" s="38"/>
      <c r="W194" s="38"/>
      <c r="X194" s="38"/>
      <c r="Y194" s="38"/>
      <c r="Z194" s="38"/>
      <c r="AA194" s="38"/>
      <c r="AB194" s="38"/>
      <c r="AC194" s="38"/>
      <c r="AD194" s="38"/>
      <c r="AE194" s="38"/>
      <c r="AT194" s="21" t="s">
        <v>542</v>
      </c>
      <c r="AU194" s="21" t="s">
        <v>85</v>
      </c>
    </row>
    <row r="195" spans="1:65" s="2" customFormat="1" ht="6.95" customHeight="1">
      <c r="A195" s="38"/>
      <c r="B195" s="51"/>
      <c r="C195" s="52"/>
      <c r="D195" s="52"/>
      <c r="E195" s="52"/>
      <c r="F195" s="52"/>
      <c r="G195" s="52"/>
      <c r="H195" s="52"/>
      <c r="I195" s="52"/>
      <c r="J195" s="52"/>
      <c r="K195" s="52"/>
      <c r="L195" s="43"/>
      <c r="M195" s="38"/>
      <c r="O195" s="38"/>
      <c r="P195" s="38"/>
      <c r="Q195" s="38"/>
      <c r="R195" s="38"/>
      <c r="S195" s="38"/>
      <c r="T195" s="38"/>
      <c r="U195" s="38"/>
      <c r="V195" s="38"/>
      <c r="W195" s="38"/>
      <c r="X195" s="38"/>
      <c r="Y195" s="38"/>
      <c r="Z195" s="38"/>
      <c r="AA195" s="38"/>
      <c r="AB195" s="38"/>
      <c r="AC195" s="38"/>
      <c r="AD195" s="38"/>
      <c r="AE195" s="38"/>
    </row>
  </sheetData>
  <sheetProtection algorithmName="SHA-512" hashValue="SThT6sOTLPDvfNYKxNVOVF84RbTWNsWm1fmVFvtvm4ieOO4i9CuqTrxjwVmD+gIdGBXq4XX4kELW5ooTqI4y4Q==" saltValue="h55PhBzStHEfw28Vu4g89DuGlpct+Opomt35wjzYD4uydQXEr5sR+IIP5BkNJHgHHo08kWYPuM7oa5NZH7Ir+w==" spinCount="100000" sheet="1" objects="1" scenarios="1" formatColumns="0" formatRows="0" autoFilter="0"/>
  <autoFilter ref="C87:K194"/>
  <mergeCells count="9">
    <mergeCell ref="E50:H50"/>
    <mergeCell ref="E78:H78"/>
    <mergeCell ref="E80:H80"/>
    <mergeCell ref="L2:V2"/>
    <mergeCell ref="E7:H7"/>
    <mergeCell ref="E9:H9"/>
    <mergeCell ref="E18:H18"/>
    <mergeCell ref="E27:H27"/>
    <mergeCell ref="E48:H48"/>
  </mergeCells>
  <hyperlinks>
    <hyperlink ref="F92" r:id="rId1"/>
    <hyperlink ref="F109" r:id="rId2"/>
    <hyperlink ref="F111" r:id="rId3"/>
    <hyperlink ref="F115" r:id="rId4"/>
    <hyperlink ref="F117" r:id="rId5"/>
    <hyperlink ref="F120" r:id="rId6"/>
    <hyperlink ref="F122" r:id="rId7"/>
    <hyperlink ref="F124" r:id="rId8"/>
    <hyperlink ref="F127" r:id="rId9"/>
    <hyperlink ref="F136" r:id="rId10"/>
    <hyperlink ref="F140" r:id="rId11"/>
    <hyperlink ref="F144" r:id="rId12"/>
    <hyperlink ref="F148" r:id="rId13"/>
    <hyperlink ref="F152" r:id="rId14"/>
    <hyperlink ref="F156" r:id="rId15"/>
    <hyperlink ref="F160" r:id="rId16"/>
    <hyperlink ref="F172" r:id="rId17"/>
    <hyperlink ref="F180" r:id="rId18"/>
    <hyperlink ref="F186" r:id="rId19"/>
    <hyperlink ref="F191" r:id="rId20"/>
    <hyperlink ref="F194"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9"/>
      <c r="M2" s="409"/>
      <c r="N2" s="409"/>
      <c r="O2" s="409"/>
      <c r="P2" s="409"/>
      <c r="Q2" s="409"/>
      <c r="R2" s="409"/>
      <c r="S2" s="409"/>
      <c r="T2" s="409"/>
      <c r="U2" s="409"/>
      <c r="V2" s="409"/>
      <c r="AT2" s="21" t="s">
        <v>125</v>
      </c>
    </row>
    <row r="3" spans="1:46" s="1" customFormat="1" ht="6.95" customHeight="1">
      <c r="B3" s="113"/>
      <c r="C3" s="114"/>
      <c r="D3" s="114"/>
      <c r="E3" s="114"/>
      <c r="F3" s="114"/>
      <c r="G3" s="114"/>
      <c r="H3" s="114"/>
      <c r="I3" s="114"/>
      <c r="J3" s="114"/>
      <c r="K3" s="114"/>
      <c r="L3" s="24"/>
      <c r="AT3" s="21" t="s">
        <v>85</v>
      </c>
    </row>
    <row r="4" spans="1:46" s="1" customFormat="1" ht="24.95" customHeight="1">
      <c r="B4" s="24"/>
      <c r="D4" s="115" t="s">
        <v>134</v>
      </c>
      <c r="L4" s="24"/>
      <c r="M4" s="116" t="s">
        <v>10</v>
      </c>
      <c r="AT4" s="21" t="s">
        <v>4</v>
      </c>
    </row>
    <row r="5" spans="1:46" s="1" customFormat="1" ht="6.95" customHeight="1">
      <c r="B5" s="24"/>
      <c r="L5" s="24"/>
    </row>
    <row r="6" spans="1:46" s="1" customFormat="1" ht="12" customHeight="1">
      <c r="B6" s="24"/>
      <c r="D6" s="117" t="s">
        <v>16</v>
      </c>
      <c r="L6" s="24"/>
    </row>
    <row r="7" spans="1:46" s="1" customFormat="1" ht="26.25" customHeight="1">
      <c r="B7" s="24"/>
      <c r="E7" s="426" t="str">
        <f>'Rekapitulace stavby'!K6</f>
        <v>Novostavba objektu Domova se zvláštním režimem, ulice Benešova, Domažlice</v>
      </c>
      <c r="F7" s="427"/>
      <c r="G7" s="427"/>
      <c r="H7" s="427"/>
      <c r="L7" s="24"/>
    </row>
    <row r="8" spans="1:46" s="2" customFormat="1" ht="12" customHeight="1">
      <c r="A8" s="38"/>
      <c r="B8" s="43"/>
      <c r="C8" s="38"/>
      <c r="D8" s="117" t="s">
        <v>147</v>
      </c>
      <c r="E8" s="38"/>
      <c r="F8" s="38"/>
      <c r="G8" s="38"/>
      <c r="H8" s="38"/>
      <c r="I8" s="38"/>
      <c r="J8" s="38"/>
      <c r="K8" s="38"/>
      <c r="L8" s="118"/>
      <c r="S8" s="38"/>
      <c r="T8" s="38"/>
      <c r="U8" s="38"/>
      <c r="V8" s="38"/>
      <c r="W8" s="38"/>
      <c r="X8" s="38"/>
      <c r="Y8" s="38"/>
      <c r="Z8" s="38"/>
      <c r="AA8" s="38"/>
      <c r="AB8" s="38"/>
      <c r="AC8" s="38"/>
      <c r="AD8" s="38"/>
      <c r="AE8" s="38"/>
    </row>
    <row r="9" spans="1:46" s="2" customFormat="1" ht="16.5" customHeight="1">
      <c r="A9" s="38"/>
      <c r="B9" s="43"/>
      <c r="C9" s="38"/>
      <c r="D9" s="38"/>
      <c r="E9" s="429" t="s">
        <v>8513</v>
      </c>
      <c r="F9" s="428"/>
      <c r="G9" s="428"/>
      <c r="H9" s="428"/>
      <c r="I9" s="38"/>
      <c r="J9" s="38"/>
      <c r="K9" s="38"/>
      <c r="L9" s="118"/>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8"/>
      <c r="S10" s="38"/>
      <c r="T10" s="38"/>
      <c r="U10" s="38"/>
      <c r="V10" s="38"/>
      <c r="W10" s="38"/>
      <c r="X10" s="38"/>
      <c r="Y10" s="38"/>
      <c r="Z10" s="38"/>
      <c r="AA10" s="38"/>
      <c r="AB10" s="38"/>
      <c r="AC10" s="38"/>
      <c r="AD10" s="38"/>
      <c r="AE10" s="38"/>
    </row>
    <row r="11" spans="1:46" s="2" customFormat="1" ht="12" customHeight="1">
      <c r="A11" s="38"/>
      <c r="B11" s="43"/>
      <c r="C11" s="38"/>
      <c r="D11" s="117" t="s">
        <v>18</v>
      </c>
      <c r="E11" s="38"/>
      <c r="F11" s="107" t="s">
        <v>19</v>
      </c>
      <c r="G11" s="38"/>
      <c r="H11" s="38"/>
      <c r="I11" s="117" t="s">
        <v>20</v>
      </c>
      <c r="J11" s="107" t="s">
        <v>19</v>
      </c>
      <c r="K11" s="38"/>
      <c r="L11" s="118"/>
      <c r="S11" s="38"/>
      <c r="T11" s="38"/>
      <c r="U11" s="38"/>
      <c r="V11" s="38"/>
      <c r="W11" s="38"/>
      <c r="X11" s="38"/>
      <c r="Y11" s="38"/>
      <c r="Z11" s="38"/>
      <c r="AA11" s="38"/>
      <c r="AB11" s="38"/>
      <c r="AC11" s="38"/>
      <c r="AD11" s="38"/>
      <c r="AE11" s="38"/>
    </row>
    <row r="12" spans="1:46" s="2" customFormat="1" ht="12" customHeight="1">
      <c r="A12" s="38"/>
      <c r="B12" s="43"/>
      <c r="C12" s="38"/>
      <c r="D12" s="117" t="s">
        <v>21</v>
      </c>
      <c r="E12" s="38"/>
      <c r="F12" s="107" t="s">
        <v>22</v>
      </c>
      <c r="G12" s="38"/>
      <c r="H12" s="38"/>
      <c r="I12" s="117" t="s">
        <v>23</v>
      </c>
      <c r="J12" s="119" t="str">
        <f>'Rekapitulace stavby'!AN8</f>
        <v>22. 6. 2024</v>
      </c>
      <c r="K12" s="38"/>
      <c r="L12" s="118"/>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8"/>
      <c r="S13" s="38"/>
      <c r="T13" s="38"/>
      <c r="U13" s="38"/>
      <c r="V13" s="38"/>
      <c r="W13" s="38"/>
      <c r="X13" s="38"/>
      <c r="Y13" s="38"/>
      <c r="Z13" s="38"/>
      <c r="AA13" s="38"/>
      <c r="AB13" s="38"/>
      <c r="AC13" s="38"/>
      <c r="AD13" s="38"/>
      <c r="AE13" s="38"/>
    </row>
    <row r="14" spans="1:46" s="2" customFormat="1" ht="12" customHeight="1">
      <c r="A14" s="38"/>
      <c r="B14" s="43"/>
      <c r="C14" s="38"/>
      <c r="D14" s="117" t="s">
        <v>25</v>
      </c>
      <c r="E14" s="38"/>
      <c r="F14" s="38"/>
      <c r="G14" s="38"/>
      <c r="H14" s="38"/>
      <c r="I14" s="117" t="s">
        <v>26</v>
      </c>
      <c r="J14" s="107" t="s">
        <v>19</v>
      </c>
      <c r="K14" s="38"/>
      <c r="L14" s="118"/>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7" t="s">
        <v>28</v>
      </c>
      <c r="J15" s="107" t="s">
        <v>19</v>
      </c>
      <c r="K15" s="38"/>
      <c r="L15" s="118"/>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8"/>
      <c r="S16" s="38"/>
      <c r="T16" s="38"/>
      <c r="U16" s="38"/>
      <c r="V16" s="38"/>
      <c r="W16" s="38"/>
      <c r="X16" s="38"/>
      <c r="Y16" s="38"/>
      <c r="Z16" s="38"/>
      <c r="AA16" s="38"/>
      <c r="AB16" s="38"/>
      <c r="AC16" s="38"/>
      <c r="AD16" s="38"/>
      <c r="AE16" s="38"/>
    </row>
    <row r="17" spans="1:31" s="2" customFormat="1" ht="12" customHeight="1">
      <c r="A17" s="38"/>
      <c r="B17" s="43"/>
      <c r="C17" s="38"/>
      <c r="D17" s="117" t="s">
        <v>29</v>
      </c>
      <c r="E17" s="38"/>
      <c r="F17" s="38"/>
      <c r="G17" s="38"/>
      <c r="H17" s="38"/>
      <c r="I17" s="117" t="s">
        <v>26</v>
      </c>
      <c r="J17" s="34" t="str">
        <f>'Rekapitulace stavby'!AN13</f>
        <v>Vyplň údaj</v>
      </c>
      <c r="K17" s="38"/>
      <c r="L17" s="118"/>
      <c r="S17" s="38"/>
      <c r="T17" s="38"/>
      <c r="U17" s="38"/>
      <c r="V17" s="38"/>
      <c r="W17" s="38"/>
      <c r="X17" s="38"/>
      <c r="Y17" s="38"/>
      <c r="Z17" s="38"/>
      <c r="AA17" s="38"/>
      <c r="AB17" s="38"/>
      <c r="AC17" s="38"/>
      <c r="AD17" s="38"/>
      <c r="AE17" s="38"/>
    </row>
    <row r="18" spans="1:31" s="2" customFormat="1" ht="18" customHeight="1">
      <c r="A18" s="38"/>
      <c r="B18" s="43"/>
      <c r="C18" s="38"/>
      <c r="D18" s="38"/>
      <c r="E18" s="430" t="str">
        <f>'Rekapitulace stavby'!E14</f>
        <v>Vyplň údaj</v>
      </c>
      <c r="F18" s="431"/>
      <c r="G18" s="431"/>
      <c r="H18" s="431"/>
      <c r="I18" s="117" t="s">
        <v>28</v>
      </c>
      <c r="J18" s="34" t="str">
        <f>'Rekapitulace stavby'!AN14</f>
        <v>Vyplň údaj</v>
      </c>
      <c r="K18" s="38"/>
      <c r="L18" s="118"/>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8"/>
      <c r="S19" s="38"/>
      <c r="T19" s="38"/>
      <c r="U19" s="38"/>
      <c r="V19" s="38"/>
      <c r="W19" s="38"/>
      <c r="X19" s="38"/>
      <c r="Y19" s="38"/>
      <c r="Z19" s="38"/>
      <c r="AA19" s="38"/>
      <c r="AB19" s="38"/>
      <c r="AC19" s="38"/>
      <c r="AD19" s="38"/>
      <c r="AE19" s="38"/>
    </row>
    <row r="20" spans="1:31" s="2" customFormat="1" ht="12" customHeight="1">
      <c r="A20" s="38"/>
      <c r="B20" s="43"/>
      <c r="C20" s="38"/>
      <c r="D20" s="117" t="s">
        <v>31</v>
      </c>
      <c r="E20" s="38"/>
      <c r="F20" s="38"/>
      <c r="G20" s="38"/>
      <c r="H20" s="38"/>
      <c r="I20" s="117" t="s">
        <v>26</v>
      </c>
      <c r="J20" s="107" t="s">
        <v>19</v>
      </c>
      <c r="K20" s="38"/>
      <c r="L20" s="118"/>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7" t="s">
        <v>28</v>
      </c>
      <c r="J21" s="107" t="s">
        <v>19</v>
      </c>
      <c r="K21" s="38"/>
      <c r="L21" s="118"/>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8"/>
      <c r="S22" s="38"/>
      <c r="T22" s="38"/>
      <c r="U22" s="38"/>
      <c r="V22" s="38"/>
      <c r="W22" s="38"/>
      <c r="X22" s="38"/>
      <c r="Y22" s="38"/>
      <c r="Z22" s="38"/>
      <c r="AA22" s="38"/>
      <c r="AB22" s="38"/>
      <c r="AC22" s="38"/>
      <c r="AD22" s="38"/>
      <c r="AE22" s="38"/>
    </row>
    <row r="23" spans="1:31" s="2" customFormat="1" ht="12" customHeight="1">
      <c r="A23" s="38"/>
      <c r="B23" s="43"/>
      <c r="C23" s="38"/>
      <c r="D23" s="117" t="s">
        <v>34</v>
      </c>
      <c r="E23" s="38"/>
      <c r="F23" s="38"/>
      <c r="G23" s="38"/>
      <c r="H23" s="38"/>
      <c r="I23" s="117" t="s">
        <v>26</v>
      </c>
      <c r="J23" s="107" t="s">
        <v>19</v>
      </c>
      <c r="K23" s="38"/>
      <c r="L23" s="118"/>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7" t="s">
        <v>28</v>
      </c>
      <c r="J24" s="107" t="s">
        <v>19</v>
      </c>
      <c r="K24" s="38"/>
      <c r="L24" s="118"/>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8"/>
      <c r="S25" s="38"/>
      <c r="T25" s="38"/>
      <c r="U25" s="38"/>
      <c r="V25" s="38"/>
      <c r="W25" s="38"/>
      <c r="X25" s="38"/>
      <c r="Y25" s="38"/>
      <c r="Z25" s="38"/>
      <c r="AA25" s="38"/>
      <c r="AB25" s="38"/>
      <c r="AC25" s="38"/>
      <c r="AD25" s="38"/>
      <c r="AE25" s="38"/>
    </row>
    <row r="26" spans="1:31" s="2" customFormat="1" ht="12" customHeight="1">
      <c r="A26" s="38"/>
      <c r="B26" s="43"/>
      <c r="C26" s="38"/>
      <c r="D26" s="117" t="s">
        <v>36</v>
      </c>
      <c r="E26" s="38"/>
      <c r="F26" s="38"/>
      <c r="G26" s="38"/>
      <c r="H26" s="38"/>
      <c r="I26" s="38"/>
      <c r="J26" s="38"/>
      <c r="K26" s="38"/>
      <c r="L26" s="118"/>
      <c r="S26" s="38"/>
      <c r="T26" s="38"/>
      <c r="U26" s="38"/>
      <c r="V26" s="38"/>
      <c r="W26" s="38"/>
      <c r="X26" s="38"/>
      <c r="Y26" s="38"/>
      <c r="Z26" s="38"/>
      <c r="AA26" s="38"/>
      <c r="AB26" s="38"/>
      <c r="AC26" s="38"/>
      <c r="AD26" s="38"/>
      <c r="AE26" s="38"/>
    </row>
    <row r="27" spans="1:31" s="8" customFormat="1" ht="16.5" customHeight="1">
      <c r="A27" s="120"/>
      <c r="B27" s="121"/>
      <c r="C27" s="120"/>
      <c r="D27" s="120"/>
      <c r="E27" s="432" t="s">
        <v>19</v>
      </c>
      <c r="F27" s="432"/>
      <c r="G27" s="432"/>
      <c r="H27" s="432"/>
      <c r="I27" s="120"/>
      <c r="J27" s="120"/>
      <c r="K27" s="120"/>
      <c r="L27" s="122"/>
      <c r="S27" s="120"/>
      <c r="T27" s="120"/>
      <c r="U27" s="120"/>
      <c r="V27" s="120"/>
      <c r="W27" s="120"/>
      <c r="X27" s="120"/>
      <c r="Y27" s="120"/>
      <c r="Z27" s="120"/>
      <c r="AA27" s="120"/>
      <c r="AB27" s="120"/>
      <c r="AC27" s="120"/>
      <c r="AD27" s="120"/>
      <c r="AE27" s="120"/>
    </row>
    <row r="28" spans="1:31" s="2" customFormat="1" ht="6.95" customHeight="1">
      <c r="A28" s="38"/>
      <c r="B28" s="43"/>
      <c r="C28" s="38"/>
      <c r="D28" s="38"/>
      <c r="E28" s="38"/>
      <c r="F28" s="38"/>
      <c r="G28" s="38"/>
      <c r="H28" s="38"/>
      <c r="I28" s="38"/>
      <c r="J28" s="38"/>
      <c r="K28" s="38"/>
      <c r="L28" s="118"/>
      <c r="S28" s="38"/>
      <c r="T28" s="38"/>
      <c r="U28" s="38"/>
      <c r="V28" s="38"/>
      <c r="W28" s="38"/>
      <c r="X28" s="38"/>
      <c r="Y28" s="38"/>
      <c r="Z28" s="38"/>
      <c r="AA28" s="38"/>
      <c r="AB28" s="38"/>
      <c r="AC28" s="38"/>
      <c r="AD28" s="38"/>
      <c r="AE28" s="38"/>
    </row>
    <row r="29" spans="1:31" s="2" customFormat="1" ht="6.95" customHeight="1">
      <c r="A29" s="38"/>
      <c r="B29" s="43"/>
      <c r="C29" s="38"/>
      <c r="D29" s="124"/>
      <c r="E29" s="124"/>
      <c r="F29" s="124"/>
      <c r="G29" s="124"/>
      <c r="H29" s="124"/>
      <c r="I29" s="124"/>
      <c r="J29" s="124"/>
      <c r="K29" s="124"/>
      <c r="L29" s="118"/>
      <c r="S29" s="38"/>
      <c r="T29" s="38"/>
      <c r="U29" s="38"/>
      <c r="V29" s="38"/>
      <c r="W29" s="38"/>
      <c r="X29" s="38"/>
      <c r="Y29" s="38"/>
      <c r="Z29" s="38"/>
      <c r="AA29" s="38"/>
      <c r="AB29" s="38"/>
      <c r="AC29" s="38"/>
      <c r="AD29" s="38"/>
      <c r="AE29" s="38"/>
    </row>
    <row r="30" spans="1:31" s="2" customFormat="1" ht="25.35" customHeight="1">
      <c r="A30" s="38"/>
      <c r="B30" s="43"/>
      <c r="C30" s="38"/>
      <c r="D30" s="125" t="s">
        <v>38</v>
      </c>
      <c r="E30" s="38"/>
      <c r="F30" s="38"/>
      <c r="G30" s="38"/>
      <c r="H30" s="38"/>
      <c r="I30" s="38"/>
      <c r="J30" s="126">
        <f>ROUND(J80, 2)</f>
        <v>0</v>
      </c>
      <c r="K30" s="38"/>
      <c r="L30" s="118"/>
      <c r="S30" s="38"/>
      <c r="T30" s="38"/>
      <c r="U30" s="38"/>
      <c r="V30" s="38"/>
      <c r="W30" s="38"/>
      <c r="X30" s="38"/>
      <c r="Y30" s="38"/>
      <c r="Z30" s="38"/>
      <c r="AA30" s="38"/>
      <c r="AB30" s="38"/>
      <c r="AC30" s="38"/>
      <c r="AD30" s="38"/>
      <c r="AE30" s="38"/>
    </row>
    <row r="31" spans="1:31" s="2" customFormat="1" ht="6.95" customHeight="1">
      <c r="A31" s="38"/>
      <c r="B31" s="43"/>
      <c r="C31" s="38"/>
      <c r="D31" s="124"/>
      <c r="E31" s="124"/>
      <c r="F31" s="124"/>
      <c r="G31" s="124"/>
      <c r="H31" s="124"/>
      <c r="I31" s="124"/>
      <c r="J31" s="124"/>
      <c r="K31" s="124"/>
      <c r="L31" s="118"/>
      <c r="S31" s="38"/>
      <c r="T31" s="38"/>
      <c r="U31" s="38"/>
      <c r="V31" s="38"/>
      <c r="W31" s="38"/>
      <c r="X31" s="38"/>
      <c r="Y31" s="38"/>
      <c r="Z31" s="38"/>
      <c r="AA31" s="38"/>
      <c r="AB31" s="38"/>
      <c r="AC31" s="38"/>
      <c r="AD31" s="38"/>
      <c r="AE31" s="38"/>
    </row>
    <row r="32" spans="1:31" s="2" customFormat="1" ht="14.45" customHeight="1">
      <c r="A32" s="38"/>
      <c r="B32" s="43"/>
      <c r="C32" s="38"/>
      <c r="D32" s="38"/>
      <c r="E32" s="38"/>
      <c r="F32" s="127" t="s">
        <v>40</v>
      </c>
      <c r="G32" s="38"/>
      <c r="H32" s="38"/>
      <c r="I32" s="127" t="s">
        <v>39</v>
      </c>
      <c r="J32" s="127" t="s">
        <v>41</v>
      </c>
      <c r="K32" s="38"/>
      <c r="L32" s="118"/>
      <c r="S32" s="38"/>
      <c r="T32" s="38"/>
      <c r="U32" s="38"/>
      <c r="V32" s="38"/>
      <c r="W32" s="38"/>
      <c r="X32" s="38"/>
      <c r="Y32" s="38"/>
      <c r="Z32" s="38"/>
      <c r="AA32" s="38"/>
      <c r="AB32" s="38"/>
      <c r="AC32" s="38"/>
      <c r="AD32" s="38"/>
      <c r="AE32" s="38"/>
    </row>
    <row r="33" spans="1:31" s="2" customFormat="1" ht="14.45" customHeight="1">
      <c r="A33" s="38"/>
      <c r="B33" s="43"/>
      <c r="C33" s="38"/>
      <c r="D33" s="128" t="s">
        <v>42</v>
      </c>
      <c r="E33" s="117" t="s">
        <v>43</v>
      </c>
      <c r="F33" s="129">
        <f>ROUND((SUM(BE80:BE84)),  2)</f>
        <v>0</v>
      </c>
      <c r="G33" s="38"/>
      <c r="H33" s="38"/>
      <c r="I33" s="130">
        <v>0.21</v>
      </c>
      <c r="J33" s="129">
        <f>ROUND(((SUM(BE80:BE84))*I33),  2)</f>
        <v>0</v>
      </c>
      <c r="K33" s="38"/>
      <c r="L33" s="118"/>
      <c r="S33" s="38"/>
      <c r="T33" s="38"/>
      <c r="U33" s="38"/>
      <c r="V33" s="38"/>
      <c r="W33" s="38"/>
      <c r="X33" s="38"/>
      <c r="Y33" s="38"/>
      <c r="Z33" s="38"/>
      <c r="AA33" s="38"/>
      <c r="AB33" s="38"/>
      <c r="AC33" s="38"/>
      <c r="AD33" s="38"/>
      <c r="AE33" s="38"/>
    </row>
    <row r="34" spans="1:31" s="2" customFormat="1" ht="14.45" customHeight="1">
      <c r="A34" s="38"/>
      <c r="B34" s="43"/>
      <c r="C34" s="38"/>
      <c r="D34" s="38"/>
      <c r="E34" s="117" t="s">
        <v>44</v>
      </c>
      <c r="F34" s="129">
        <f>ROUND((SUM(BF80:BF84)),  2)</f>
        <v>0</v>
      </c>
      <c r="G34" s="38"/>
      <c r="H34" s="38"/>
      <c r="I34" s="130">
        <v>0.12</v>
      </c>
      <c r="J34" s="129">
        <f>ROUND(((SUM(BF80:BF84))*I34),  2)</f>
        <v>0</v>
      </c>
      <c r="K34" s="38"/>
      <c r="L34" s="118"/>
      <c r="S34" s="38"/>
      <c r="T34" s="38"/>
      <c r="U34" s="38"/>
      <c r="V34" s="38"/>
      <c r="W34" s="38"/>
      <c r="X34" s="38"/>
      <c r="Y34" s="38"/>
      <c r="Z34" s="38"/>
      <c r="AA34" s="38"/>
      <c r="AB34" s="38"/>
      <c r="AC34" s="38"/>
      <c r="AD34" s="38"/>
      <c r="AE34" s="38"/>
    </row>
    <row r="35" spans="1:31" s="2" customFormat="1" ht="14.45" hidden="1" customHeight="1">
      <c r="A35" s="38"/>
      <c r="B35" s="43"/>
      <c r="C35" s="38"/>
      <c r="D35" s="38"/>
      <c r="E35" s="117" t="s">
        <v>45</v>
      </c>
      <c r="F35" s="129">
        <f>ROUND((SUM(BG80:BG84)),  2)</f>
        <v>0</v>
      </c>
      <c r="G35" s="38"/>
      <c r="H35" s="38"/>
      <c r="I35" s="130">
        <v>0.21</v>
      </c>
      <c r="J35" s="129">
        <f>0</f>
        <v>0</v>
      </c>
      <c r="K35" s="38"/>
      <c r="L35" s="118"/>
      <c r="S35" s="38"/>
      <c r="T35" s="38"/>
      <c r="U35" s="38"/>
      <c r="V35" s="38"/>
      <c r="W35" s="38"/>
      <c r="X35" s="38"/>
      <c r="Y35" s="38"/>
      <c r="Z35" s="38"/>
      <c r="AA35" s="38"/>
      <c r="AB35" s="38"/>
      <c r="AC35" s="38"/>
      <c r="AD35" s="38"/>
      <c r="AE35" s="38"/>
    </row>
    <row r="36" spans="1:31" s="2" customFormat="1" ht="14.45" hidden="1" customHeight="1">
      <c r="A36" s="38"/>
      <c r="B36" s="43"/>
      <c r="C36" s="38"/>
      <c r="D36" s="38"/>
      <c r="E36" s="117" t="s">
        <v>46</v>
      </c>
      <c r="F36" s="129">
        <f>ROUND((SUM(BH80:BH84)),  2)</f>
        <v>0</v>
      </c>
      <c r="G36" s="38"/>
      <c r="H36" s="38"/>
      <c r="I36" s="130">
        <v>0.12</v>
      </c>
      <c r="J36" s="129">
        <f>0</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9">
        <f>ROUND((SUM(BI80:BI84)),  2)</f>
        <v>0</v>
      </c>
      <c r="G37" s="38"/>
      <c r="H37" s="38"/>
      <c r="I37" s="130">
        <v>0</v>
      </c>
      <c r="J37" s="129">
        <f>0</f>
        <v>0</v>
      </c>
      <c r="K37" s="38"/>
      <c r="L37" s="118"/>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8"/>
      <c r="S38" s="38"/>
      <c r="T38" s="38"/>
      <c r="U38" s="38"/>
      <c r="V38" s="38"/>
      <c r="W38" s="38"/>
      <c r="X38" s="38"/>
      <c r="Y38" s="38"/>
      <c r="Z38" s="38"/>
      <c r="AA38" s="38"/>
      <c r="AB38" s="38"/>
      <c r="AC38" s="38"/>
      <c r="AD38" s="38"/>
      <c r="AE38" s="38"/>
    </row>
    <row r="39" spans="1:31" s="2" customFormat="1" ht="25.35" customHeight="1">
      <c r="A39" s="38"/>
      <c r="B39" s="43"/>
      <c r="C39" s="131"/>
      <c r="D39" s="132" t="s">
        <v>48</v>
      </c>
      <c r="E39" s="133"/>
      <c r="F39" s="133"/>
      <c r="G39" s="134" t="s">
        <v>49</v>
      </c>
      <c r="H39" s="135" t="s">
        <v>50</v>
      </c>
      <c r="I39" s="133"/>
      <c r="J39" s="136">
        <f>SUM(J30:J37)</f>
        <v>0</v>
      </c>
      <c r="K39" s="137"/>
      <c r="L39" s="118"/>
      <c r="S39" s="38"/>
      <c r="T39" s="38"/>
      <c r="U39" s="38"/>
      <c r="V39" s="38"/>
      <c r="W39" s="38"/>
      <c r="X39" s="38"/>
      <c r="Y39" s="38"/>
      <c r="Z39" s="38"/>
      <c r="AA39" s="38"/>
      <c r="AB39" s="38"/>
      <c r="AC39" s="38"/>
      <c r="AD39" s="38"/>
      <c r="AE39" s="38"/>
    </row>
    <row r="40" spans="1:31" s="2" customFormat="1" ht="14.45" customHeight="1">
      <c r="A40" s="38"/>
      <c r="B40" s="138"/>
      <c r="C40" s="139"/>
      <c r="D40" s="139"/>
      <c r="E40" s="139"/>
      <c r="F40" s="139"/>
      <c r="G40" s="139"/>
      <c r="H40" s="139"/>
      <c r="I40" s="139"/>
      <c r="J40" s="139"/>
      <c r="K40" s="139"/>
      <c r="L40" s="118"/>
      <c r="S40" s="38"/>
      <c r="T40" s="38"/>
      <c r="U40" s="38"/>
      <c r="V40" s="38"/>
      <c r="W40" s="38"/>
      <c r="X40" s="38"/>
      <c r="Y40" s="38"/>
      <c r="Z40" s="38"/>
      <c r="AA40" s="38"/>
      <c r="AB40" s="38"/>
      <c r="AC40" s="38"/>
      <c r="AD40" s="38"/>
      <c r="AE40" s="38"/>
    </row>
    <row r="44" spans="1:31" s="2" customFormat="1" ht="6.95" customHeight="1">
      <c r="A44" s="38"/>
      <c r="B44" s="140"/>
      <c r="C44" s="141"/>
      <c r="D44" s="141"/>
      <c r="E44" s="141"/>
      <c r="F44" s="141"/>
      <c r="G44" s="141"/>
      <c r="H44" s="141"/>
      <c r="I44" s="141"/>
      <c r="J44" s="141"/>
      <c r="K44" s="141"/>
      <c r="L44" s="118"/>
      <c r="S44" s="38"/>
      <c r="T44" s="38"/>
      <c r="U44" s="38"/>
      <c r="V44" s="38"/>
      <c r="W44" s="38"/>
      <c r="X44" s="38"/>
      <c r="Y44" s="38"/>
      <c r="Z44" s="38"/>
      <c r="AA44" s="38"/>
      <c r="AB44" s="38"/>
      <c r="AC44" s="38"/>
      <c r="AD44" s="38"/>
      <c r="AE44" s="38"/>
    </row>
    <row r="45" spans="1:31" s="2" customFormat="1" ht="24.95" customHeight="1">
      <c r="A45" s="38"/>
      <c r="B45" s="39"/>
      <c r="C45" s="27" t="s">
        <v>264</v>
      </c>
      <c r="D45" s="40"/>
      <c r="E45" s="40"/>
      <c r="F45" s="40"/>
      <c r="G45" s="40"/>
      <c r="H45" s="40"/>
      <c r="I45" s="40"/>
      <c r="J45" s="40"/>
      <c r="K45" s="40"/>
      <c r="L45" s="118"/>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8"/>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26.25" customHeight="1">
      <c r="A48" s="38"/>
      <c r="B48" s="39"/>
      <c r="C48" s="40"/>
      <c r="D48" s="40"/>
      <c r="E48" s="433" t="str">
        <f>E7</f>
        <v>Novostavba objektu Domova se zvláštním režimem, ulice Benešova, Domažlice</v>
      </c>
      <c r="F48" s="434"/>
      <c r="G48" s="434"/>
      <c r="H48" s="434"/>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147</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387" t="str">
        <f>E9</f>
        <v>SO 06 - Plynovod</v>
      </c>
      <c r="F50" s="435"/>
      <c r="G50" s="435"/>
      <c r="H50" s="435"/>
      <c r="I50" s="40"/>
      <c r="J50" s="40"/>
      <c r="K50" s="40"/>
      <c r="L50" s="118"/>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8"/>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Benešova ulice, Domažlice</v>
      </c>
      <c r="G52" s="40"/>
      <c r="H52" s="40"/>
      <c r="I52" s="33" t="s">
        <v>23</v>
      </c>
      <c r="J52" s="63" t="str">
        <f>IF(J12="","",J12)</f>
        <v>22. 6. 2024</v>
      </c>
      <c r="K52" s="40"/>
      <c r="L52" s="118"/>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40.15" customHeight="1">
      <c r="A54" s="38"/>
      <c r="B54" s="39"/>
      <c r="C54" s="33" t="s">
        <v>25</v>
      </c>
      <c r="D54" s="40"/>
      <c r="E54" s="40"/>
      <c r="F54" s="31" t="str">
        <f>E15</f>
        <v>Město Domažlice, náměstí Míru 1, 344 20 Domažlice</v>
      </c>
      <c r="G54" s="40"/>
      <c r="H54" s="40"/>
      <c r="I54" s="33" t="s">
        <v>31</v>
      </c>
      <c r="J54" s="36" t="str">
        <f>E21</f>
        <v>MEPRO s.r.o., nám.Před bateriemi 912/6, Praha 6</v>
      </c>
      <c r="K54" s="40"/>
      <c r="L54" s="118"/>
      <c r="S54" s="38"/>
      <c r="T54" s="38"/>
      <c r="U54" s="38"/>
      <c r="V54" s="38"/>
      <c r="W54" s="38"/>
      <c r="X54" s="38"/>
      <c r="Y54" s="38"/>
      <c r="Z54" s="38"/>
      <c r="AA54" s="38"/>
      <c r="AB54" s="38"/>
      <c r="AC54" s="38"/>
      <c r="AD54" s="38"/>
      <c r="AE54" s="38"/>
    </row>
    <row r="55" spans="1:47" s="2" customFormat="1" ht="40.15" customHeight="1">
      <c r="A55" s="38"/>
      <c r="B55" s="39"/>
      <c r="C55" s="33" t="s">
        <v>29</v>
      </c>
      <c r="D55" s="40"/>
      <c r="E55" s="40"/>
      <c r="F55" s="31" t="str">
        <f>IF(E18="","",E18)</f>
        <v>Vyplň údaj</v>
      </c>
      <c r="G55" s="40"/>
      <c r="H55" s="40"/>
      <c r="I55" s="33" t="s">
        <v>34</v>
      </c>
      <c r="J55" s="36" t="str">
        <f>E24</f>
        <v>Tomáš Vašek, Sněhurčina 710, 460 15 Liberec</v>
      </c>
      <c r="K55" s="40"/>
      <c r="L55" s="118"/>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8"/>
      <c r="S56" s="38"/>
      <c r="T56" s="38"/>
      <c r="U56" s="38"/>
      <c r="V56" s="38"/>
      <c r="W56" s="38"/>
      <c r="X56" s="38"/>
      <c r="Y56" s="38"/>
      <c r="Z56" s="38"/>
      <c r="AA56" s="38"/>
      <c r="AB56" s="38"/>
      <c r="AC56" s="38"/>
      <c r="AD56" s="38"/>
      <c r="AE56" s="38"/>
    </row>
    <row r="57" spans="1:47" s="2" customFormat="1" ht="29.25" customHeight="1">
      <c r="A57" s="38"/>
      <c r="B57" s="39"/>
      <c r="C57" s="142" t="s">
        <v>303</v>
      </c>
      <c r="D57" s="143"/>
      <c r="E57" s="143"/>
      <c r="F57" s="143"/>
      <c r="G57" s="143"/>
      <c r="H57" s="143"/>
      <c r="I57" s="143"/>
      <c r="J57" s="144" t="s">
        <v>304</v>
      </c>
      <c r="K57" s="143"/>
      <c r="L57" s="118"/>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8"/>
      <c r="S58" s="38"/>
      <c r="T58" s="38"/>
      <c r="U58" s="38"/>
      <c r="V58" s="38"/>
      <c r="W58" s="38"/>
      <c r="X58" s="38"/>
      <c r="Y58" s="38"/>
      <c r="Z58" s="38"/>
      <c r="AA58" s="38"/>
      <c r="AB58" s="38"/>
      <c r="AC58" s="38"/>
      <c r="AD58" s="38"/>
      <c r="AE58" s="38"/>
    </row>
    <row r="59" spans="1:47" s="2" customFormat="1" ht="22.9" customHeight="1">
      <c r="A59" s="38"/>
      <c r="B59" s="39"/>
      <c r="C59" s="145" t="s">
        <v>70</v>
      </c>
      <c r="D59" s="40"/>
      <c r="E59" s="40"/>
      <c r="F59" s="40"/>
      <c r="G59" s="40"/>
      <c r="H59" s="40"/>
      <c r="I59" s="40"/>
      <c r="J59" s="81">
        <f>J80</f>
        <v>0</v>
      </c>
      <c r="K59" s="40"/>
      <c r="L59" s="118"/>
      <c r="S59" s="38"/>
      <c r="T59" s="38"/>
      <c r="U59" s="38"/>
      <c r="V59" s="38"/>
      <c r="W59" s="38"/>
      <c r="X59" s="38"/>
      <c r="Y59" s="38"/>
      <c r="Z59" s="38"/>
      <c r="AA59" s="38"/>
      <c r="AB59" s="38"/>
      <c r="AC59" s="38"/>
      <c r="AD59" s="38"/>
      <c r="AE59" s="38"/>
      <c r="AU59" s="21" t="s">
        <v>311</v>
      </c>
    </row>
    <row r="60" spans="1:47" s="9" customFormat="1" ht="24.95" customHeight="1">
      <c r="B60" s="146"/>
      <c r="C60" s="147"/>
      <c r="D60" s="148" t="s">
        <v>8514</v>
      </c>
      <c r="E60" s="149"/>
      <c r="F60" s="149"/>
      <c r="G60" s="149"/>
      <c r="H60" s="149"/>
      <c r="I60" s="149"/>
      <c r="J60" s="150">
        <f>J81</f>
        <v>0</v>
      </c>
      <c r="K60" s="147"/>
      <c r="L60" s="151"/>
    </row>
    <row r="61" spans="1:47" s="2" customFormat="1" ht="21.7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47" s="2" customFormat="1" ht="6.95" customHeight="1">
      <c r="A62" s="38"/>
      <c r="B62" s="51"/>
      <c r="C62" s="52"/>
      <c r="D62" s="52"/>
      <c r="E62" s="52"/>
      <c r="F62" s="52"/>
      <c r="G62" s="52"/>
      <c r="H62" s="52"/>
      <c r="I62" s="52"/>
      <c r="J62" s="52"/>
      <c r="K62" s="52"/>
      <c r="L62" s="118"/>
      <c r="S62" s="38"/>
      <c r="T62" s="38"/>
      <c r="U62" s="38"/>
      <c r="V62" s="38"/>
      <c r="W62" s="38"/>
      <c r="X62" s="38"/>
      <c r="Y62" s="38"/>
      <c r="Z62" s="38"/>
      <c r="AA62" s="38"/>
      <c r="AB62" s="38"/>
      <c r="AC62" s="38"/>
      <c r="AD62" s="38"/>
      <c r="AE62" s="38"/>
    </row>
    <row r="66" spans="1:63" s="2" customFormat="1" ht="6.95" customHeight="1">
      <c r="A66" s="38"/>
      <c r="B66" s="53"/>
      <c r="C66" s="54"/>
      <c r="D66" s="54"/>
      <c r="E66" s="54"/>
      <c r="F66" s="54"/>
      <c r="G66" s="54"/>
      <c r="H66" s="54"/>
      <c r="I66" s="54"/>
      <c r="J66" s="54"/>
      <c r="K66" s="54"/>
      <c r="L66" s="118"/>
      <c r="S66" s="38"/>
      <c r="T66" s="38"/>
      <c r="U66" s="38"/>
      <c r="V66" s="38"/>
      <c r="W66" s="38"/>
      <c r="X66" s="38"/>
      <c r="Y66" s="38"/>
      <c r="Z66" s="38"/>
      <c r="AA66" s="38"/>
      <c r="AB66" s="38"/>
      <c r="AC66" s="38"/>
      <c r="AD66" s="38"/>
      <c r="AE66" s="38"/>
    </row>
    <row r="67" spans="1:63" s="2" customFormat="1" ht="24.95" customHeight="1">
      <c r="A67" s="38"/>
      <c r="B67" s="39"/>
      <c r="C67" s="27" t="s">
        <v>462</v>
      </c>
      <c r="D67" s="40"/>
      <c r="E67" s="40"/>
      <c r="F67" s="40"/>
      <c r="G67" s="40"/>
      <c r="H67" s="40"/>
      <c r="I67" s="40"/>
      <c r="J67" s="40"/>
      <c r="K67" s="40"/>
      <c r="L67" s="118"/>
      <c r="S67" s="38"/>
      <c r="T67" s="38"/>
      <c r="U67" s="38"/>
      <c r="V67" s="38"/>
      <c r="W67" s="38"/>
      <c r="X67" s="38"/>
      <c r="Y67" s="38"/>
      <c r="Z67" s="38"/>
      <c r="AA67" s="38"/>
      <c r="AB67" s="38"/>
      <c r="AC67" s="38"/>
      <c r="AD67" s="38"/>
      <c r="AE67" s="38"/>
    </row>
    <row r="68" spans="1:63" s="2" customFormat="1" ht="6.95" customHeight="1">
      <c r="A68" s="38"/>
      <c r="B68" s="39"/>
      <c r="C68" s="40"/>
      <c r="D68" s="40"/>
      <c r="E68" s="40"/>
      <c r="F68" s="40"/>
      <c r="G68" s="40"/>
      <c r="H68" s="40"/>
      <c r="I68" s="40"/>
      <c r="J68" s="40"/>
      <c r="K68" s="40"/>
      <c r="L68" s="118"/>
      <c r="S68" s="38"/>
      <c r="T68" s="38"/>
      <c r="U68" s="38"/>
      <c r="V68" s="38"/>
      <c r="W68" s="38"/>
      <c r="X68" s="38"/>
      <c r="Y68" s="38"/>
      <c r="Z68" s="38"/>
      <c r="AA68" s="38"/>
      <c r="AB68" s="38"/>
      <c r="AC68" s="38"/>
      <c r="AD68" s="38"/>
      <c r="AE68" s="38"/>
    </row>
    <row r="69" spans="1:63" s="2" customFormat="1" ht="12" customHeight="1">
      <c r="A69" s="38"/>
      <c r="B69" s="39"/>
      <c r="C69" s="33" t="s">
        <v>16</v>
      </c>
      <c r="D69" s="40"/>
      <c r="E69" s="40"/>
      <c r="F69" s="40"/>
      <c r="G69" s="40"/>
      <c r="H69" s="40"/>
      <c r="I69" s="40"/>
      <c r="J69" s="40"/>
      <c r="K69" s="40"/>
      <c r="L69" s="118"/>
      <c r="S69" s="38"/>
      <c r="T69" s="38"/>
      <c r="U69" s="38"/>
      <c r="V69" s="38"/>
      <c r="W69" s="38"/>
      <c r="X69" s="38"/>
      <c r="Y69" s="38"/>
      <c r="Z69" s="38"/>
      <c r="AA69" s="38"/>
      <c r="AB69" s="38"/>
      <c r="AC69" s="38"/>
      <c r="AD69" s="38"/>
      <c r="AE69" s="38"/>
    </row>
    <row r="70" spans="1:63" s="2" customFormat="1" ht="26.25" customHeight="1">
      <c r="A70" s="38"/>
      <c r="B70" s="39"/>
      <c r="C70" s="40"/>
      <c r="D70" s="40"/>
      <c r="E70" s="433" t="str">
        <f>E7</f>
        <v>Novostavba objektu Domova se zvláštním režimem, ulice Benešova, Domažlice</v>
      </c>
      <c r="F70" s="434"/>
      <c r="G70" s="434"/>
      <c r="H70" s="434"/>
      <c r="I70" s="40"/>
      <c r="J70" s="40"/>
      <c r="K70" s="40"/>
      <c r="L70" s="118"/>
      <c r="S70" s="38"/>
      <c r="T70" s="38"/>
      <c r="U70" s="38"/>
      <c r="V70" s="38"/>
      <c r="W70" s="38"/>
      <c r="X70" s="38"/>
      <c r="Y70" s="38"/>
      <c r="Z70" s="38"/>
      <c r="AA70" s="38"/>
      <c r="AB70" s="38"/>
      <c r="AC70" s="38"/>
      <c r="AD70" s="38"/>
      <c r="AE70" s="38"/>
    </row>
    <row r="71" spans="1:63" s="2" customFormat="1" ht="12" customHeight="1">
      <c r="A71" s="38"/>
      <c r="B71" s="39"/>
      <c r="C71" s="33" t="s">
        <v>147</v>
      </c>
      <c r="D71" s="40"/>
      <c r="E71" s="40"/>
      <c r="F71" s="40"/>
      <c r="G71" s="40"/>
      <c r="H71" s="40"/>
      <c r="I71" s="40"/>
      <c r="J71" s="40"/>
      <c r="K71" s="40"/>
      <c r="L71" s="118"/>
      <c r="S71" s="38"/>
      <c r="T71" s="38"/>
      <c r="U71" s="38"/>
      <c r="V71" s="38"/>
      <c r="W71" s="38"/>
      <c r="X71" s="38"/>
      <c r="Y71" s="38"/>
      <c r="Z71" s="38"/>
      <c r="AA71" s="38"/>
      <c r="AB71" s="38"/>
      <c r="AC71" s="38"/>
      <c r="AD71" s="38"/>
      <c r="AE71" s="38"/>
    </row>
    <row r="72" spans="1:63" s="2" customFormat="1" ht="16.5" customHeight="1">
      <c r="A72" s="38"/>
      <c r="B72" s="39"/>
      <c r="C72" s="40"/>
      <c r="D72" s="40"/>
      <c r="E72" s="387" t="str">
        <f>E9</f>
        <v>SO 06 - Plynovod</v>
      </c>
      <c r="F72" s="435"/>
      <c r="G72" s="435"/>
      <c r="H72" s="435"/>
      <c r="I72" s="40"/>
      <c r="J72" s="40"/>
      <c r="K72" s="40"/>
      <c r="L72" s="118"/>
      <c r="S72" s="38"/>
      <c r="T72" s="38"/>
      <c r="U72" s="38"/>
      <c r="V72" s="38"/>
      <c r="W72" s="38"/>
      <c r="X72" s="38"/>
      <c r="Y72" s="38"/>
      <c r="Z72" s="38"/>
      <c r="AA72" s="38"/>
      <c r="AB72" s="38"/>
      <c r="AC72" s="38"/>
      <c r="AD72" s="38"/>
      <c r="AE72" s="38"/>
    </row>
    <row r="73" spans="1:63" s="2" customFormat="1" ht="6.95" customHeight="1">
      <c r="A73" s="38"/>
      <c r="B73" s="39"/>
      <c r="C73" s="40"/>
      <c r="D73" s="40"/>
      <c r="E73" s="40"/>
      <c r="F73" s="40"/>
      <c r="G73" s="40"/>
      <c r="H73" s="40"/>
      <c r="I73" s="40"/>
      <c r="J73" s="40"/>
      <c r="K73" s="40"/>
      <c r="L73" s="118"/>
      <c r="S73" s="38"/>
      <c r="T73" s="38"/>
      <c r="U73" s="38"/>
      <c r="V73" s="38"/>
      <c r="W73" s="38"/>
      <c r="X73" s="38"/>
      <c r="Y73" s="38"/>
      <c r="Z73" s="38"/>
      <c r="AA73" s="38"/>
      <c r="AB73" s="38"/>
      <c r="AC73" s="38"/>
      <c r="AD73" s="38"/>
      <c r="AE73" s="38"/>
    </row>
    <row r="74" spans="1:63" s="2" customFormat="1" ht="12" customHeight="1">
      <c r="A74" s="38"/>
      <c r="B74" s="39"/>
      <c r="C74" s="33" t="s">
        <v>21</v>
      </c>
      <c r="D74" s="40"/>
      <c r="E74" s="40"/>
      <c r="F74" s="31" t="str">
        <f>F12</f>
        <v>Benešova ulice, Domažlice</v>
      </c>
      <c r="G74" s="40"/>
      <c r="H74" s="40"/>
      <c r="I74" s="33" t="s">
        <v>23</v>
      </c>
      <c r="J74" s="63" t="str">
        <f>IF(J12="","",J12)</f>
        <v>22. 6. 2024</v>
      </c>
      <c r="K74" s="40"/>
      <c r="L74" s="118"/>
      <c r="S74" s="38"/>
      <c r="T74" s="38"/>
      <c r="U74" s="38"/>
      <c r="V74" s="38"/>
      <c r="W74" s="38"/>
      <c r="X74" s="38"/>
      <c r="Y74" s="38"/>
      <c r="Z74" s="38"/>
      <c r="AA74" s="38"/>
      <c r="AB74" s="38"/>
      <c r="AC74" s="38"/>
      <c r="AD74" s="38"/>
      <c r="AE74" s="38"/>
    </row>
    <row r="75" spans="1:63" s="2" customFormat="1" ht="6.95" customHeight="1">
      <c r="A75" s="38"/>
      <c r="B75" s="39"/>
      <c r="C75" s="40"/>
      <c r="D75" s="40"/>
      <c r="E75" s="40"/>
      <c r="F75" s="40"/>
      <c r="G75" s="40"/>
      <c r="H75" s="40"/>
      <c r="I75" s="40"/>
      <c r="J75" s="40"/>
      <c r="K75" s="40"/>
      <c r="L75" s="118"/>
      <c r="S75" s="38"/>
      <c r="T75" s="38"/>
      <c r="U75" s="38"/>
      <c r="V75" s="38"/>
      <c r="W75" s="38"/>
      <c r="X75" s="38"/>
      <c r="Y75" s="38"/>
      <c r="Z75" s="38"/>
      <c r="AA75" s="38"/>
      <c r="AB75" s="38"/>
      <c r="AC75" s="38"/>
      <c r="AD75" s="38"/>
      <c r="AE75" s="38"/>
    </row>
    <row r="76" spans="1:63" s="2" customFormat="1" ht="40.15" customHeight="1">
      <c r="A76" s="38"/>
      <c r="B76" s="39"/>
      <c r="C76" s="33" t="s">
        <v>25</v>
      </c>
      <c r="D76" s="40"/>
      <c r="E76" s="40"/>
      <c r="F76" s="31" t="str">
        <f>E15</f>
        <v>Město Domažlice, náměstí Míru 1, 344 20 Domažlice</v>
      </c>
      <c r="G76" s="40"/>
      <c r="H76" s="40"/>
      <c r="I76" s="33" t="s">
        <v>31</v>
      </c>
      <c r="J76" s="36" t="str">
        <f>E21</f>
        <v>MEPRO s.r.o., nám.Před bateriemi 912/6, Praha 6</v>
      </c>
      <c r="K76" s="40"/>
      <c r="L76" s="118"/>
      <c r="S76" s="38"/>
      <c r="T76" s="38"/>
      <c r="U76" s="38"/>
      <c r="V76" s="38"/>
      <c r="W76" s="38"/>
      <c r="X76" s="38"/>
      <c r="Y76" s="38"/>
      <c r="Z76" s="38"/>
      <c r="AA76" s="38"/>
      <c r="AB76" s="38"/>
      <c r="AC76" s="38"/>
      <c r="AD76" s="38"/>
      <c r="AE76" s="38"/>
    </row>
    <row r="77" spans="1:63" s="2" customFormat="1" ht="40.15" customHeight="1">
      <c r="A77" s="38"/>
      <c r="B77" s="39"/>
      <c r="C77" s="33" t="s">
        <v>29</v>
      </c>
      <c r="D77" s="40"/>
      <c r="E77" s="40"/>
      <c r="F77" s="31" t="str">
        <f>IF(E18="","",E18)</f>
        <v>Vyplň údaj</v>
      </c>
      <c r="G77" s="40"/>
      <c r="H77" s="40"/>
      <c r="I77" s="33" t="s">
        <v>34</v>
      </c>
      <c r="J77" s="36" t="str">
        <f>E24</f>
        <v>Tomáš Vašek, Sněhurčina 710, 460 15 Liberec</v>
      </c>
      <c r="K77" s="40"/>
      <c r="L77" s="118"/>
      <c r="S77" s="38"/>
      <c r="T77" s="38"/>
      <c r="U77" s="38"/>
      <c r="V77" s="38"/>
      <c r="W77" s="38"/>
      <c r="X77" s="38"/>
      <c r="Y77" s="38"/>
      <c r="Z77" s="38"/>
      <c r="AA77" s="38"/>
      <c r="AB77" s="38"/>
      <c r="AC77" s="38"/>
      <c r="AD77" s="38"/>
      <c r="AE77" s="38"/>
    </row>
    <row r="78" spans="1:63" s="2" customFormat="1" ht="10.35" customHeight="1">
      <c r="A78" s="38"/>
      <c r="B78" s="39"/>
      <c r="C78" s="40"/>
      <c r="D78" s="40"/>
      <c r="E78" s="40"/>
      <c r="F78" s="40"/>
      <c r="G78" s="40"/>
      <c r="H78" s="40"/>
      <c r="I78" s="40"/>
      <c r="J78" s="40"/>
      <c r="K78" s="40"/>
      <c r="L78" s="118"/>
      <c r="S78" s="38"/>
      <c r="T78" s="38"/>
      <c r="U78" s="38"/>
      <c r="V78" s="38"/>
      <c r="W78" s="38"/>
      <c r="X78" s="38"/>
      <c r="Y78" s="38"/>
      <c r="Z78" s="38"/>
      <c r="AA78" s="38"/>
      <c r="AB78" s="38"/>
      <c r="AC78" s="38"/>
      <c r="AD78" s="38"/>
      <c r="AE78" s="38"/>
    </row>
    <row r="79" spans="1:63" s="11" customFormat="1" ht="29.25" customHeight="1">
      <c r="A79" s="159"/>
      <c r="B79" s="160"/>
      <c r="C79" s="161" t="s">
        <v>505</v>
      </c>
      <c r="D79" s="162" t="s">
        <v>57</v>
      </c>
      <c r="E79" s="162" t="s">
        <v>53</v>
      </c>
      <c r="F79" s="162" t="s">
        <v>54</v>
      </c>
      <c r="G79" s="162" t="s">
        <v>506</v>
      </c>
      <c r="H79" s="162" t="s">
        <v>507</v>
      </c>
      <c r="I79" s="162" t="s">
        <v>508</v>
      </c>
      <c r="J79" s="162" t="s">
        <v>304</v>
      </c>
      <c r="K79" s="163" t="s">
        <v>509</v>
      </c>
      <c r="L79" s="164"/>
      <c r="M79" s="72" t="s">
        <v>19</v>
      </c>
      <c r="N79" s="73" t="s">
        <v>42</v>
      </c>
      <c r="O79" s="73" t="s">
        <v>510</v>
      </c>
      <c r="P79" s="73" t="s">
        <v>511</v>
      </c>
      <c r="Q79" s="73" t="s">
        <v>512</v>
      </c>
      <c r="R79" s="73" t="s">
        <v>513</v>
      </c>
      <c r="S79" s="73" t="s">
        <v>514</v>
      </c>
      <c r="T79" s="74" t="s">
        <v>515</v>
      </c>
      <c r="U79" s="159"/>
      <c r="V79" s="159"/>
      <c r="W79" s="159"/>
      <c r="X79" s="159"/>
      <c r="Y79" s="159"/>
      <c r="Z79" s="159"/>
      <c r="AA79" s="159"/>
      <c r="AB79" s="159"/>
      <c r="AC79" s="159"/>
      <c r="AD79" s="159"/>
      <c r="AE79" s="159"/>
    </row>
    <row r="80" spans="1:63" s="2" customFormat="1" ht="22.9" customHeight="1">
      <c r="A80" s="38"/>
      <c r="B80" s="39"/>
      <c r="C80" s="79" t="s">
        <v>519</v>
      </c>
      <c r="D80" s="40"/>
      <c r="E80" s="40"/>
      <c r="F80" s="40"/>
      <c r="G80" s="40"/>
      <c r="H80" s="40"/>
      <c r="I80" s="40"/>
      <c r="J80" s="165">
        <f>BK80</f>
        <v>0</v>
      </c>
      <c r="K80" s="40"/>
      <c r="L80" s="43"/>
      <c r="M80" s="75"/>
      <c r="N80" s="166"/>
      <c r="O80" s="76"/>
      <c r="P80" s="167">
        <f>P81</f>
        <v>0</v>
      </c>
      <c r="Q80" s="76"/>
      <c r="R80" s="167">
        <f>R81</f>
        <v>0</v>
      </c>
      <c r="S80" s="76"/>
      <c r="T80" s="168">
        <f>T81</f>
        <v>0</v>
      </c>
      <c r="U80" s="38"/>
      <c r="V80" s="38"/>
      <c r="W80" s="38"/>
      <c r="X80" s="38"/>
      <c r="Y80" s="38"/>
      <c r="Z80" s="38"/>
      <c r="AA80" s="38"/>
      <c r="AB80" s="38"/>
      <c r="AC80" s="38"/>
      <c r="AD80" s="38"/>
      <c r="AE80" s="38"/>
      <c r="AT80" s="21" t="s">
        <v>71</v>
      </c>
      <c r="AU80" s="21" t="s">
        <v>311</v>
      </c>
      <c r="BK80" s="169">
        <f>BK81</f>
        <v>0</v>
      </c>
    </row>
    <row r="81" spans="1:65" s="12" customFormat="1" ht="25.9" customHeight="1">
      <c r="B81" s="170"/>
      <c r="C81" s="171"/>
      <c r="D81" s="172" t="s">
        <v>71</v>
      </c>
      <c r="E81" s="173" t="s">
        <v>5940</v>
      </c>
      <c r="F81" s="173" t="s">
        <v>124</v>
      </c>
      <c r="G81" s="171"/>
      <c r="H81" s="171"/>
      <c r="I81" s="174"/>
      <c r="J81" s="175">
        <f>BK81</f>
        <v>0</v>
      </c>
      <c r="K81" s="171"/>
      <c r="L81" s="176"/>
      <c r="M81" s="177"/>
      <c r="N81" s="178"/>
      <c r="O81" s="178"/>
      <c r="P81" s="179">
        <f>SUM(P82:P84)</f>
        <v>0</v>
      </c>
      <c r="Q81" s="178"/>
      <c r="R81" s="179">
        <f>SUM(R82:R84)</f>
        <v>0</v>
      </c>
      <c r="S81" s="178"/>
      <c r="T81" s="180">
        <f>SUM(T82:T84)</f>
        <v>0</v>
      </c>
      <c r="AR81" s="181" t="s">
        <v>79</v>
      </c>
      <c r="AT81" s="182" t="s">
        <v>71</v>
      </c>
      <c r="AU81" s="182" t="s">
        <v>72</v>
      </c>
      <c r="AY81" s="181" t="s">
        <v>525</v>
      </c>
      <c r="BK81" s="183">
        <f>SUM(BK82:BK84)</f>
        <v>0</v>
      </c>
    </row>
    <row r="82" spans="1:65" s="2" customFormat="1" ht="16.5" customHeight="1">
      <c r="A82" s="38"/>
      <c r="B82" s="39"/>
      <c r="C82" s="186" t="s">
        <v>79</v>
      </c>
      <c r="D82" s="186" t="s">
        <v>533</v>
      </c>
      <c r="E82" s="187" t="s">
        <v>6593</v>
      </c>
      <c r="F82" s="188" t="s">
        <v>8515</v>
      </c>
      <c r="G82" s="189" t="s">
        <v>128</v>
      </c>
      <c r="H82" s="190">
        <v>3</v>
      </c>
      <c r="I82" s="191"/>
      <c r="J82" s="192">
        <f>ROUND(I82*H82,2)</f>
        <v>0</v>
      </c>
      <c r="K82" s="188" t="s">
        <v>19</v>
      </c>
      <c r="L82" s="43"/>
      <c r="M82" s="193" t="s">
        <v>19</v>
      </c>
      <c r="N82" s="194" t="s">
        <v>43</v>
      </c>
      <c r="O82" s="68"/>
      <c r="P82" s="195">
        <f>O82*H82</f>
        <v>0</v>
      </c>
      <c r="Q82" s="195">
        <v>0</v>
      </c>
      <c r="R82" s="195">
        <f>Q82*H82</f>
        <v>0</v>
      </c>
      <c r="S82" s="195">
        <v>0</v>
      </c>
      <c r="T82" s="196">
        <f>S82*H82</f>
        <v>0</v>
      </c>
      <c r="U82" s="38"/>
      <c r="V82" s="38"/>
      <c r="W82" s="38"/>
      <c r="X82" s="38"/>
      <c r="Y82" s="38"/>
      <c r="Z82" s="38"/>
      <c r="AA82" s="38"/>
      <c r="AB82" s="38"/>
      <c r="AC82" s="38"/>
      <c r="AD82" s="38"/>
      <c r="AE82" s="38"/>
      <c r="AR82" s="197" t="s">
        <v>537</v>
      </c>
      <c r="AT82" s="197" t="s">
        <v>533</v>
      </c>
      <c r="AU82" s="197" t="s">
        <v>79</v>
      </c>
      <c r="AY82" s="21" t="s">
        <v>525</v>
      </c>
      <c r="BE82" s="198">
        <f>IF(N82="základní",J82,0)</f>
        <v>0</v>
      </c>
      <c r="BF82" s="198">
        <f>IF(N82="snížená",J82,0)</f>
        <v>0</v>
      </c>
      <c r="BG82" s="198">
        <f>IF(N82="zákl. přenesená",J82,0)</f>
        <v>0</v>
      </c>
      <c r="BH82" s="198">
        <f>IF(N82="sníž. přenesená",J82,0)</f>
        <v>0</v>
      </c>
      <c r="BI82" s="198">
        <f>IF(N82="nulová",J82,0)</f>
        <v>0</v>
      </c>
      <c r="BJ82" s="21" t="s">
        <v>79</v>
      </c>
      <c r="BK82" s="198">
        <f>ROUND(I82*H82,2)</f>
        <v>0</v>
      </c>
      <c r="BL82" s="21" t="s">
        <v>537</v>
      </c>
      <c r="BM82" s="197" t="s">
        <v>8516</v>
      </c>
    </row>
    <row r="83" spans="1:65" s="2" customFormat="1" ht="55.5" customHeight="1">
      <c r="A83" s="38"/>
      <c r="B83" s="39"/>
      <c r="C83" s="186" t="s">
        <v>85</v>
      </c>
      <c r="D83" s="186" t="s">
        <v>533</v>
      </c>
      <c r="E83" s="187" t="s">
        <v>6609</v>
      </c>
      <c r="F83" s="188" t="s">
        <v>8517</v>
      </c>
      <c r="G83" s="189" t="s">
        <v>651</v>
      </c>
      <c r="H83" s="190">
        <v>1</v>
      </c>
      <c r="I83" s="191"/>
      <c r="J83" s="192">
        <f>ROUND(I83*H83,2)</f>
        <v>0</v>
      </c>
      <c r="K83" s="188" t="s">
        <v>19</v>
      </c>
      <c r="L83" s="43"/>
      <c r="M83" s="193" t="s">
        <v>19</v>
      </c>
      <c r="N83" s="194" t="s">
        <v>43</v>
      </c>
      <c r="O83" s="68"/>
      <c r="P83" s="195">
        <f>O83*H83</f>
        <v>0</v>
      </c>
      <c r="Q83" s="195">
        <v>0</v>
      </c>
      <c r="R83" s="195">
        <f>Q83*H83</f>
        <v>0</v>
      </c>
      <c r="S83" s="195">
        <v>0</v>
      </c>
      <c r="T83" s="196">
        <f>S83*H83</f>
        <v>0</v>
      </c>
      <c r="U83" s="38"/>
      <c r="V83" s="38"/>
      <c r="W83" s="38"/>
      <c r="X83" s="38"/>
      <c r="Y83" s="38"/>
      <c r="Z83" s="38"/>
      <c r="AA83" s="38"/>
      <c r="AB83" s="38"/>
      <c r="AC83" s="38"/>
      <c r="AD83" s="38"/>
      <c r="AE83" s="38"/>
      <c r="AR83" s="197" t="s">
        <v>537</v>
      </c>
      <c r="AT83" s="197" t="s">
        <v>533</v>
      </c>
      <c r="AU83" s="197" t="s">
        <v>79</v>
      </c>
      <c r="AY83" s="21" t="s">
        <v>525</v>
      </c>
      <c r="BE83" s="198">
        <f>IF(N83="základní",J83,0)</f>
        <v>0</v>
      </c>
      <c r="BF83" s="198">
        <f>IF(N83="snížená",J83,0)</f>
        <v>0</v>
      </c>
      <c r="BG83" s="198">
        <f>IF(N83="zákl. přenesená",J83,0)</f>
        <v>0</v>
      </c>
      <c r="BH83" s="198">
        <f>IF(N83="sníž. přenesená",J83,0)</f>
        <v>0</v>
      </c>
      <c r="BI83" s="198">
        <f>IF(N83="nulová",J83,0)</f>
        <v>0</v>
      </c>
      <c r="BJ83" s="21" t="s">
        <v>79</v>
      </c>
      <c r="BK83" s="198">
        <f>ROUND(I83*H83,2)</f>
        <v>0</v>
      </c>
      <c r="BL83" s="21" t="s">
        <v>537</v>
      </c>
      <c r="BM83" s="197" t="s">
        <v>8518</v>
      </c>
    </row>
    <row r="84" spans="1:65" s="2" customFormat="1" ht="16.5" customHeight="1">
      <c r="A84" s="38"/>
      <c r="B84" s="39"/>
      <c r="C84" s="186" t="s">
        <v>573</v>
      </c>
      <c r="D84" s="186" t="s">
        <v>533</v>
      </c>
      <c r="E84" s="187" t="s">
        <v>6622</v>
      </c>
      <c r="F84" s="188" t="s">
        <v>5349</v>
      </c>
      <c r="G84" s="189" t="s">
        <v>651</v>
      </c>
      <c r="H84" s="190">
        <v>1</v>
      </c>
      <c r="I84" s="191"/>
      <c r="J84" s="192">
        <f>ROUND(I84*H84,2)</f>
        <v>0</v>
      </c>
      <c r="K84" s="188" t="s">
        <v>19</v>
      </c>
      <c r="L84" s="43"/>
      <c r="M84" s="276" t="s">
        <v>19</v>
      </c>
      <c r="N84" s="277" t="s">
        <v>43</v>
      </c>
      <c r="O84" s="261"/>
      <c r="P84" s="278">
        <f>O84*H84</f>
        <v>0</v>
      </c>
      <c r="Q84" s="278">
        <v>0</v>
      </c>
      <c r="R84" s="278">
        <f>Q84*H84</f>
        <v>0</v>
      </c>
      <c r="S84" s="278">
        <v>0</v>
      </c>
      <c r="T84" s="279">
        <f>S84*H84</f>
        <v>0</v>
      </c>
      <c r="U84" s="38"/>
      <c r="V84" s="38"/>
      <c r="W84" s="38"/>
      <c r="X84" s="38"/>
      <c r="Y84" s="38"/>
      <c r="Z84" s="38"/>
      <c r="AA84" s="38"/>
      <c r="AB84" s="38"/>
      <c r="AC84" s="38"/>
      <c r="AD84" s="38"/>
      <c r="AE84" s="38"/>
      <c r="AR84" s="197" t="s">
        <v>537</v>
      </c>
      <c r="AT84" s="197" t="s">
        <v>533</v>
      </c>
      <c r="AU84" s="197" t="s">
        <v>79</v>
      </c>
      <c r="AY84" s="21" t="s">
        <v>525</v>
      </c>
      <c r="BE84" s="198">
        <f>IF(N84="základní",J84,0)</f>
        <v>0</v>
      </c>
      <c r="BF84" s="198">
        <f>IF(N84="snížená",J84,0)</f>
        <v>0</v>
      </c>
      <c r="BG84" s="198">
        <f>IF(N84="zákl. přenesená",J84,0)</f>
        <v>0</v>
      </c>
      <c r="BH84" s="198">
        <f>IF(N84="sníž. přenesená",J84,0)</f>
        <v>0</v>
      </c>
      <c r="BI84" s="198">
        <f>IF(N84="nulová",J84,0)</f>
        <v>0</v>
      </c>
      <c r="BJ84" s="21" t="s">
        <v>79</v>
      </c>
      <c r="BK84" s="198">
        <f>ROUND(I84*H84,2)</f>
        <v>0</v>
      </c>
      <c r="BL84" s="21" t="s">
        <v>537</v>
      </c>
      <c r="BM84" s="197" t="s">
        <v>8519</v>
      </c>
    </row>
    <row r="85" spans="1:65" s="2" customFormat="1" ht="6.95" customHeight="1">
      <c r="A85" s="38"/>
      <c r="B85" s="51"/>
      <c r="C85" s="52"/>
      <c r="D85" s="52"/>
      <c r="E85" s="52"/>
      <c r="F85" s="52"/>
      <c r="G85" s="52"/>
      <c r="H85" s="52"/>
      <c r="I85" s="52"/>
      <c r="J85" s="52"/>
      <c r="K85" s="52"/>
      <c r="L85" s="43"/>
      <c r="M85" s="38"/>
      <c r="O85" s="38"/>
      <c r="P85" s="38"/>
      <c r="Q85" s="38"/>
      <c r="R85" s="38"/>
      <c r="S85" s="38"/>
      <c r="T85" s="38"/>
      <c r="U85" s="38"/>
      <c r="V85" s="38"/>
      <c r="W85" s="38"/>
      <c r="X85" s="38"/>
      <c r="Y85" s="38"/>
      <c r="Z85" s="38"/>
      <c r="AA85" s="38"/>
      <c r="AB85" s="38"/>
      <c r="AC85" s="38"/>
      <c r="AD85" s="38"/>
      <c r="AE85" s="38"/>
    </row>
  </sheetData>
  <sheetProtection algorithmName="SHA-512" hashValue="G1inZIr82F4WJm5Sstldpg0v0sqVxH9g/1zi8BmzI0USr3lQFP3SqCe1ETRcVNW3yuLWMlFHnxcEieDI9mmVYw==" saltValue="WU8Bl6+JOy+CehFe5ZF+r3Bm55KJ5GyuDntV3xQp+fZqBJmZPk0DlV+lx90TYNi+JTFRxt2Tlwa2x8K4WSSr4w==" spinCount="100000" sheet="1" objects="1" scenarios="1" formatColumns="0" formatRows="0" autoFilter="0"/>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13"/>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3"/>
      <c r="C3" s="114"/>
      <c r="D3" s="114"/>
      <c r="E3" s="114"/>
      <c r="F3" s="114"/>
      <c r="G3" s="114"/>
      <c r="H3" s="24"/>
    </row>
    <row r="4" spans="1:8" s="1" customFormat="1" ht="24.95" customHeight="1">
      <c r="B4" s="24"/>
      <c r="C4" s="115" t="s">
        <v>8520</v>
      </c>
      <c r="H4" s="24"/>
    </row>
    <row r="5" spans="1:8" s="1" customFormat="1" ht="12" customHeight="1">
      <c r="B5" s="24"/>
      <c r="C5" s="281" t="s">
        <v>13</v>
      </c>
      <c r="D5" s="432" t="s">
        <v>14</v>
      </c>
      <c r="E5" s="409"/>
      <c r="F5" s="409"/>
      <c r="H5" s="24"/>
    </row>
    <row r="6" spans="1:8" s="1" customFormat="1" ht="36.950000000000003" customHeight="1">
      <c r="B6" s="24"/>
      <c r="C6" s="282" t="s">
        <v>16</v>
      </c>
      <c r="D6" s="436" t="s">
        <v>17</v>
      </c>
      <c r="E6" s="409"/>
      <c r="F6" s="409"/>
      <c r="H6" s="24"/>
    </row>
    <row r="7" spans="1:8" s="1" customFormat="1" ht="16.5" customHeight="1">
      <c r="B7" s="24"/>
      <c r="C7" s="117" t="s">
        <v>23</v>
      </c>
      <c r="D7" s="119" t="str">
        <f>'Rekapitulace stavby'!AN8</f>
        <v>22. 6. 2024</v>
      </c>
      <c r="H7" s="24"/>
    </row>
    <row r="8" spans="1:8" s="2" customFormat="1" ht="10.9" customHeight="1">
      <c r="A8" s="38"/>
      <c r="B8" s="43"/>
      <c r="C8" s="38"/>
      <c r="D8" s="38"/>
      <c r="E8" s="38"/>
      <c r="F8" s="38"/>
      <c r="G8" s="38"/>
      <c r="H8" s="43"/>
    </row>
    <row r="9" spans="1:8" s="11" customFormat="1" ht="29.25" customHeight="1">
      <c r="A9" s="159"/>
      <c r="B9" s="283"/>
      <c r="C9" s="284" t="s">
        <v>53</v>
      </c>
      <c r="D9" s="285" t="s">
        <v>54</v>
      </c>
      <c r="E9" s="285" t="s">
        <v>506</v>
      </c>
      <c r="F9" s="286" t="s">
        <v>8521</v>
      </c>
      <c r="G9" s="159"/>
      <c r="H9" s="283"/>
    </row>
    <row r="10" spans="1:8" s="2" customFormat="1" ht="26.45" customHeight="1">
      <c r="A10" s="38"/>
      <c r="B10" s="43"/>
      <c r="C10" s="287" t="s">
        <v>8522</v>
      </c>
      <c r="D10" s="287" t="s">
        <v>83</v>
      </c>
      <c r="E10" s="38"/>
      <c r="F10" s="38"/>
      <c r="G10" s="38"/>
      <c r="H10" s="43"/>
    </row>
    <row r="11" spans="1:8" s="2" customFormat="1" ht="16.899999999999999" customHeight="1">
      <c r="A11" s="38"/>
      <c r="B11" s="43"/>
      <c r="C11" s="288" t="s">
        <v>126</v>
      </c>
      <c r="D11" s="289" t="s">
        <v>127</v>
      </c>
      <c r="E11" s="290" t="s">
        <v>128</v>
      </c>
      <c r="F11" s="291">
        <v>293.69499999999999</v>
      </c>
      <c r="G11" s="38"/>
      <c r="H11" s="43"/>
    </row>
    <row r="12" spans="1:8" s="2" customFormat="1" ht="16.899999999999999" customHeight="1">
      <c r="A12" s="38"/>
      <c r="B12" s="43"/>
      <c r="C12" s="292" t="s">
        <v>19</v>
      </c>
      <c r="D12" s="292" t="s">
        <v>4705</v>
      </c>
      <c r="E12" s="21" t="s">
        <v>19</v>
      </c>
      <c r="F12" s="293">
        <v>0</v>
      </c>
      <c r="G12" s="38"/>
      <c r="H12" s="43"/>
    </row>
    <row r="13" spans="1:8" s="2" customFormat="1" ht="16.899999999999999" customHeight="1">
      <c r="A13" s="38"/>
      <c r="B13" s="43"/>
      <c r="C13" s="292" t="s">
        <v>19</v>
      </c>
      <c r="D13" s="292" t="s">
        <v>1871</v>
      </c>
      <c r="E13" s="21" t="s">
        <v>19</v>
      </c>
      <c r="F13" s="293">
        <v>0</v>
      </c>
      <c r="G13" s="38"/>
      <c r="H13" s="43"/>
    </row>
    <row r="14" spans="1:8" s="2" customFormat="1" ht="16.899999999999999" customHeight="1">
      <c r="A14" s="38"/>
      <c r="B14" s="43"/>
      <c r="C14" s="292" t="s">
        <v>19</v>
      </c>
      <c r="D14" s="292" t="s">
        <v>4706</v>
      </c>
      <c r="E14" s="21" t="s">
        <v>19</v>
      </c>
      <c r="F14" s="293">
        <v>13.2</v>
      </c>
      <c r="G14" s="38"/>
      <c r="H14" s="43"/>
    </row>
    <row r="15" spans="1:8" s="2" customFormat="1" ht="16.899999999999999" customHeight="1">
      <c r="A15" s="38"/>
      <c r="B15" s="43"/>
      <c r="C15" s="292" t="s">
        <v>19</v>
      </c>
      <c r="D15" s="292" t="s">
        <v>1835</v>
      </c>
      <c r="E15" s="21" t="s">
        <v>19</v>
      </c>
      <c r="F15" s="293">
        <v>0</v>
      </c>
      <c r="G15" s="38"/>
      <c r="H15" s="43"/>
    </row>
    <row r="16" spans="1:8" s="2" customFormat="1" ht="16.899999999999999" customHeight="1">
      <c r="A16" s="38"/>
      <c r="B16" s="43"/>
      <c r="C16" s="292" t="s">
        <v>19</v>
      </c>
      <c r="D16" s="292" t="s">
        <v>4707</v>
      </c>
      <c r="E16" s="21" t="s">
        <v>19</v>
      </c>
      <c r="F16" s="293">
        <v>18.25</v>
      </c>
      <c r="G16" s="38"/>
      <c r="H16" s="43"/>
    </row>
    <row r="17" spans="1:8" s="2" customFormat="1" ht="16.899999999999999" customHeight="1">
      <c r="A17" s="38"/>
      <c r="B17" s="43"/>
      <c r="C17" s="292" t="s">
        <v>19</v>
      </c>
      <c r="D17" s="292" t="s">
        <v>1878</v>
      </c>
      <c r="E17" s="21" t="s">
        <v>19</v>
      </c>
      <c r="F17" s="293">
        <v>0</v>
      </c>
      <c r="G17" s="38"/>
      <c r="H17" s="43"/>
    </row>
    <row r="18" spans="1:8" s="2" customFormat="1" ht="16.899999999999999" customHeight="1">
      <c r="A18" s="38"/>
      <c r="B18" s="43"/>
      <c r="C18" s="292" t="s">
        <v>19</v>
      </c>
      <c r="D18" s="292" t="s">
        <v>4708</v>
      </c>
      <c r="E18" s="21" t="s">
        <v>19</v>
      </c>
      <c r="F18" s="293">
        <v>9.93</v>
      </c>
      <c r="G18" s="38"/>
      <c r="H18" s="43"/>
    </row>
    <row r="19" spans="1:8" s="2" customFormat="1" ht="16.899999999999999" customHeight="1">
      <c r="A19" s="38"/>
      <c r="B19" s="43"/>
      <c r="C19" s="292" t="s">
        <v>19</v>
      </c>
      <c r="D19" s="292" t="s">
        <v>1889</v>
      </c>
      <c r="E19" s="21" t="s">
        <v>19</v>
      </c>
      <c r="F19" s="293">
        <v>0</v>
      </c>
      <c r="G19" s="38"/>
      <c r="H19" s="43"/>
    </row>
    <row r="20" spans="1:8" s="2" customFormat="1" ht="16.899999999999999" customHeight="1">
      <c r="A20" s="38"/>
      <c r="B20" s="43"/>
      <c r="C20" s="292" t="s">
        <v>19</v>
      </c>
      <c r="D20" s="292" t="s">
        <v>2528</v>
      </c>
      <c r="E20" s="21" t="s">
        <v>19</v>
      </c>
      <c r="F20" s="293">
        <v>36.630000000000003</v>
      </c>
      <c r="G20" s="38"/>
      <c r="H20" s="43"/>
    </row>
    <row r="21" spans="1:8" s="2" customFormat="1" ht="16.899999999999999" customHeight="1">
      <c r="A21" s="38"/>
      <c r="B21" s="43"/>
      <c r="C21" s="292" t="s">
        <v>19</v>
      </c>
      <c r="D21" s="292" t="s">
        <v>4709</v>
      </c>
      <c r="E21" s="21" t="s">
        <v>19</v>
      </c>
      <c r="F21" s="293">
        <v>-4.3</v>
      </c>
      <c r="G21" s="38"/>
      <c r="H21" s="43"/>
    </row>
    <row r="22" spans="1:8" s="2" customFormat="1" ht="16.899999999999999" customHeight="1">
      <c r="A22" s="38"/>
      <c r="B22" s="43"/>
      <c r="C22" s="292" t="s">
        <v>19</v>
      </c>
      <c r="D22" s="292" t="s">
        <v>1827</v>
      </c>
      <c r="E22" s="21" t="s">
        <v>19</v>
      </c>
      <c r="F22" s="293">
        <v>0</v>
      </c>
      <c r="G22" s="38"/>
      <c r="H22" s="43"/>
    </row>
    <row r="23" spans="1:8" s="2" customFormat="1" ht="16.899999999999999" customHeight="1">
      <c r="A23" s="38"/>
      <c r="B23" s="43"/>
      <c r="C23" s="292" t="s">
        <v>19</v>
      </c>
      <c r="D23" s="292" t="s">
        <v>4710</v>
      </c>
      <c r="E23" s="21" t="s">
        <v>19</v>
      </c>
      <c r="F23" s="293">
        <v>9.3800000000000008</v>
      </c>
      <c r="G23" s="38"/>
      <c r="H23" s="43"/>
    </row>
    <row r="24" spans="1:8" s="2" customFormat="1" ht="16.899999999999999" customHeight="1">
      <c r="A24" s="38"/>
      <c r="B24" s="43"/>
      <c r="C24" s="292" t="s">
        <v>19</v>
      </c>
      <c r="D24" s="292" t="s">
        <v>1910</v>
      </c>
      <c r="E24" s="21" t="s">
        <v>19</v>
      </c>
      <c r="F24" s="293">
        <v>0</v>
      </c>
      <c r="G24" s="38"/>
      <c r="H24" s="43"/>
    </row>
    <row r="25" spans="1:8" s="2" customFormat="1" ht="16.899999999999999" customHeight="1">
      <c r="A25" s="38"/>
      <c r="B25" s="43"/>
      <c r="C25" s="292" t="s">
        <v>19</v>
      </c>
      <c r="D25" s="292" t="s">
        <v>2536</v>
      </c>
      <c r="E25" s="21" t="s">
        <v>19</v>
      </c>
      <c r="F25" s="293">
        <v>26.25</v>
      </c>
      <c r="G25" s="38"/>
      <c r="H25" s="43"/>
    </row>
    <row r="26" spans="1:8" s="2" customFormat="1" ht="16.899999999999999" customHeight="1">
      <c r="A26" s="38"/>
      <c r="B26" s="43"/>
      <c r="C26" s="292" t="s">
        <v>19</v>
      </c>
      <c r="D26" s="292" t="s">
        <v>4711</v>
      </c>
      <c r="E26" s="21" t="s">
        <v>19</v>
      </c>
      <c r="F26" s="293">
        <v>-10</v>
      </c>
      <c r="G26" s="38"/>
      <c r="H26" s="43"/>
    </row>
    <row r="27" spans="1:8" s="2" customFormat="1" ht="16.899999999999999" customHeight="1">
      <c r="A27" s="38"/>
      <c r="B27" s="43"/>
      <c r="C27" s="292" t="s">
        <v>19</v>
      </c>
      <c r="D27" s="292" t="s">
        <v>1971</v>
      </c>
      <c r="E27" s="21" t="s">
        <v>19</v>
      </c>
      <c r="F27" s="293">
        <v>0</v>
      </c>
      <c r="G27" s="38"/>
      <c r="H27" s="43"/>
    </row>
    <row r="28" spans="1:8" s="2" customFormat="1" ht="16.899999999999999" customHeight="1">
      <c r="A28" s="38"/>
      <c r="B28" s="43"/>
      <c r="C28" s="292" t="s">
        <v>19</v>
      </c>
      <c r="D28" s="292" t="s">
        <v>2537</v>
      </c>
      <c r="E28" s="21" t="s">
        <v>19</v>
      </c>
      <c r="F28" s="293">
        <v>17.5</v>
      </c>
      <c r="G28" s="38"/>
      <c r="H28" s="43"/>
    </row>
    <row r="29" spans="1:8" s="2" customFormat="1" ht="16.899999999999999" customHeight="1">
      <c r="A29" s="38"/>
      <c r="B29" s="43"/>
      <c r="C29" s="292" t="s">
        <v>19</v>
      </c>
      <c r="D29" s="292" t="s">
        <v>4712</v>
      </c>
      <c r="E29" s="21" t="s">
        <v>19</v>
      </c>
      <c r="F29" s="293">
        <v>-4.8</v>
      </c>
      <c r="G29" s="38"/>
      <c r="H29" s="43"/>
    </row>
    <row r="30" spans="1:8" s="2" customFormat="1" ht="16.899999999999999" customHeight="1">
      <c r="A30" s="38"/>
      <c r="B30" s="43"/>
      <c r="C30" s="292" t="s">
        <v>19</v>
      </c>
      <c r="D30" s="292" t="s">
        <v>1976</v>
      </c>
      <c r="E30" s="21" t="s">
        <v>19</v>
      </c>
      <c r="F30" s="293">
        <v>0</v>
      </c>
      <c r="G30" s="38"/>
      <c r="H30" s="43"/>
    </row>
    <row r="31" spans="1:8" s="2" customFormat="1" ht="16.899999999999999" customHeight="1">
      <c r="A31" s="38"/>
      <c r="B31" s="43"/>
      <c r="C31" s="292" t="s">
        <v>19</v>
      </c>
      <c r="D31" s="292" t="s">
        <v>4713</v>
      </c>
      <c r="E31" s="21" t="s">
        <v>19</v>
      </c>
      <c r="F31" s="293">
        <v>21.4</v>
      </c>
      <c r="G31" s="38"/>
      <c r="H31" s="43"/>
    </row>
    <row r="32" spans="1:8" s="2" customFormat="1" ht="16.899999999999999" customHeight="1">
      <c r="A32" s="38"/>
      <c r="B32" s="43"/>
      <c r="C32" s="292" t="s">
        <v>19</v>
      </c>
      <c r="D32" s="292" t="s">
        <v>1980</v>
      </c>
      <c r="E32" s="21" t="s">
        <v>19</v>
      </c>
      <c r="F32" s="293">
        <v>0</v>
      </c>
      <c r="G32" s="38"/>
      <c r="H32" s="43"/>
    </row>
    <row r="33" spans="1:8" s="2" customFormat="1" ht="16.899999999999999" customHeight="1">
      <c r="A33" s="38"/>
      <c r="B33" s="43"/>
      <c r="C33" s="292" t="s">
        <v>19</v>
      </c>
      <c r="D33" s="292" t="s">
        <v>4714</v>
      </c>
      <c r="E33" s="21" t="s">
        <v>19</v>
      </c>
      <c r="F33" s="293">
        <v>19.3</v>
      </c>
      <c r="G33" s="38"/>
      <c r="H33" s="43"/>
    </row>
    <row r="34" spans="1:8" s="2" customFormat="1" ht="16.899999999999999" customHeight="1">
      <c r="A34" s="38"/>
      <c r="B34" s="43"/>
      <c r="C34" s="292" t="s">
        <v>19</v>
      </c>
      <c r="D34" s="292" t="s">
        <v>1983</v>
      </c>
      <c r="E34" s="21" t="s">
        <v>19</v>
      </c>
      <c r="F34" s="293">
        <v>0</v>
      </c>
      <c r="G34" s="38"/>
      <c r="H34" s="43"/>
    </row>
    <row r="35" spans="1:8" s="2" customFormat="1" ht="16.899999999999999" customHeight="1">
      <c r="A35" s="38"/>
      <c r="B35" s="43"/>
      <c r="C35" s="292" t="s">
        <v>19</v>
      </c>
      <c r="D35" s="292" t="s">
        <v>4715</v>
      </c>
      <c r="E35" s="21" t="s">
        <v>19</v>
      </c>
      <c r="F35" s="293">
        <v>19.579999999999998</v>
      </c>
      <c r="G35" s="38"/>
      <c r="H35" s="43"/>
    </row>
    <row r="36" spans="1:8" s="2" customFormat="1" ht="16.899999999999999" customHeight="1">
      <c r="A36" s="38"/>
      <c r="B36" s="43"/>
      <c r="C36" s="292" t="s">
        <v>19</v>
      </c>
      <c r="D36" s="292" t="s">
        <v>1833</v>
      </c>
      <c r="E36" s="21" t="s">
        <v>19</v>
      </c>
      <c r="F36" s="293">
        <v>0</v>
      </c>
      <c r="G36" s="38"/>
      <c r="H36" s="43"/>
    </row>
    <row r="37" spans="1:8" s="2" customFormat="1" ht="16.899999999999999" customHeight="1">
      <c r="A37" s="38"/>
      <c r="B37" s="43"/>
      <c r="C37" s="292" t="s">
        <v>19</v>
      </c>
      <c r="D37" s="292" t="s">
        <v>4716</v>
      </c>
      <c r="E37" s="21" t="s">
        <v>19</v>
      </c>
      <c r="F37" s="293">
        <v>10.9</v>
      </c>
      <c r="G37" s="38"/>
      <c r="H37" s="43"/>
    </row>
    <row r="38" spans="1:8" s="2" customFormat="1" ht="16.899999999999999" customHeight="1">
      <c r="A38" s="38"/>
      <c r="B38" s="43"/>
      <c r="C38" s="292" t="s">
        <v>19</v>
      </c>
      <c r="D38" s="292" t="s">
        <v>1825</v>
      </c>
      <c r="E38" s="21" t="s">
        <v>19</v>
      </c>
      <c r="F38" s="293">
        <v>0</v>
      </c>
      <c r="G38" s="38"/>
      <c r="H38" s="43"/>
    </row>
    <row r="39" spans="1:8" s="2" customFormat="1" ht="16.899999999999999" customHeight="1">
      <c r="A39" s="38"/>
      <c r="B39" s="43"/>
      <c r="C39" s="292" t="s">
        <v>19</v>
      </c>
      <c r="D39" s="292" t="s">
        <v>4717</v>
      </c>
      <c r="E39" s="21" t="s">
        <v>19</v>
      </c>
      <c r="F39" s="293">
        <v>8.8000000000000007</v>
      </c>
      <c r="G39" s="38"/>
      <c r="H39" s="43"/>
    </row>
    <row r="40" spans="1:8" s="2" customFormat="1" ht="16.899999999999999" customHeight="1">
      <c r="A40" s="38"/>
      <c r="B40" s="43"/>
      <c r="C40" s="292" t="s">
        <v>19</v>
      </c>
      <c r="D40" s="292" t="s">
        <v>1996</v>
      </c>
      <c r="E40" s="21" t="s">
        <v>19</v>
      </c>
      <c r="F40" s="293">
        <v>0</v>
      </c>
      <c r="G40" s="38"/>
      <c r="H40" s="43"/>
    </row>
    <row r="41" spans="1:8" s="2" customFormat="1" ht="16.899999999999999" customHeight="1">
      <c r="A41" s="38"/>
      <c r="B41" s="43"/>
      <c r="C41" s="292" t="s">
        <v>19</v>
      </c>
      <c r="D41" s="292" t="s">
        <v>2545</v>
      </c>
      <c r="E41" s="21" t="s">
        <v>19</v>
      </c>
      <c r="F41" s="293">
        <v>22.87</v>
      </c>
      <c r="G41" s="38"/>
      <c r="H41" s="43"/>
    </row>
    <row r="42" spans="1:8" s="2" customFormat="1" ht="16.899999999999999" customHeight="1">
      <c r="A42" s="38"/>
      <c r="B42" s="43"/>
      <c r="C42" s="292" t="s">
        <v>19</v>
      </c>
      <c r="D42" s="292" t="s">
        <v>4718</v>
      </c>
      <c r="E42" s="21" t="s">
        <v>19</v>
      </c>
      <c r="F42" s="293">
        <v>-12.52</v>
      </c>
      <c r="G42" s="38"/>
      <c r="H42" s="43"/>
    </row>
    <row r="43" spans="1:8" s="2" customFormat="1" ht="16.899999999999999" customHeight="1">
      <c r="A43" s="38"/>
      <c r="B43" s="43"/>
      <c r="C43" s="292" t="s">
        <v>19</v>
      </c>
      <c r="D43" s="292" t="s">
        <v>2039</v>
      </c>
      <c r="E43" s="21" t="s">
        <v>19</v>
      </c>
      <c r="F43" s="293">
        <v>0</v>
      </c>
      <c r="G43" s="38"/>
      <c r="H43" s="43"/>
    </row>
    <row r="44" spans="1:8" s="2" customFormat="1" ht="16.899999999999999" customHeight="1">
      <c r="A44" s="38"/>
      <c r="B44" s="43"/>
      <c r="C44" s="292" t="s">
        <v>19</v>
      </c>
      <c r="D44" s="292" t="s">
        <v>4719</v>
      </c>
      <c r="E44" s="21" t="s">
        <v>19</v>
      </c>
      <c r="F44" s="293">
        <v>27.605</v>
      </c>
      <c r="G44" s="38"/>
      <c r="H44" s="43"/>
    </row>
    <row r="45" spans="1:8" s="2" customFormat="1" ht="16.899999999999999" customHeight="1">
      <c r="A45" s="38"/>
      <c r="B45" s="43"/>
      <c r="C45" s="292" t="s">
        <v>19</v>
      </c>
      <c r="D45" s="292" t="s">
        <v>2043</v>
      </c>
      <c r="E45" s="21" t="s">
        <v>19</v>
      </c>
      <c r="F45" s="293">
        <v>0</v>
      </c>
      <c r="G45" s="38"/>
      <c r="H45" s="43"/>
    </row>
    <row r="46" spans="1:8" s="2" customFormat="1" ht="16.899999999999999" customHeight="1">
      <c r="A46" s="38"/>
      <c r="B46" s="43"/>
      <c r="C46" s="292" t="s">
        <v>19</v>
      </c>
      <c r="D46" s="292" t="s">
        <v>4720</v>
      </c>
      <c r="E46" s="21" t="s">
        <v>19</v>
      </c>
      <c r="F46" s="293">
        <v>26.704999999999998</v>
      </c>
      <c r="G46" s="38"/>
      <c r="H46" s="43"/>
    </row>
    <row r="47" spans="1:8" s="2" customFormat="1" ht="16.899999999999999" customHeight="1">
      <c r="A47" s="38"/>
      <c r="B47" s="43"/>
      <c r="C47" s="292" t="s">
        <v>19</v>
      </c>
      <c r="D47" s="292" t="s">
        <v>2050</v>
      </c>
      <c r="E47" s="21" t="s">
        <v>19</v>
      </c>
      <c r="F47" s="293">
        <v>0</v>
      </c>
      <c r="G47" s="38"/>
      <c r="H47" s="43"/>
    </row>
    <row r="48" spans="1:8" s="2" customFormat="1" ht="16.899999999999999" customHeight="1">
      <c r="A48" s="38"/>
      <c r="B48" s="43"/>
      <c r="C48" s="292" t="s">
        <v>19</v>
      </c>
      <c r="D48" s="292" t="s">
        <v>4721</v>
      </c>
      <c r="E48" s="21" t="s">
        <v>19</v>
      </c>
      <c r="F48" s="293">
        <v>17.260000000000002</v>
      </c>
      <c r="G48" s="38"/>
      <c r="H48" s="43"/>
    </row>
    <row r="49" spans="1:8" s="2" customFormat="1" ht="16.899999999999999" customHeight="1">
      <c r="A49" s="38"/>
      <c r="B49" s="43"/>
      <c r="C49" s="292" t="s">
        <v>19</v>
      </c>
      <c r="D49" s="292" t="s">
        <v>2061</v>
      </c>
      <c r="E49" s="21" t="s">
        <v>19</v>
      </c>
      <c r="F49" s="293">
        <v>0</v>
      </c>
      <c r="G49" s="38"/>
      <c r="H49" s="43"/>
    </row>
    <row r="50" spans="1:8" s="2" customFormat="1" ht="16.899999999999999" customHeight="1">
      <c r="A50" s="38"/>
      <c r="B50" s="43"/>
      <c r="C50" s="292" t="s">
        <v>19</v>
      </c>
      <c r="D50" s="292" t="s">
        <v>2563</v>
      </c>
      <c r="E50" s="21" t="s">
        <v>19</v>
      </c>
      <c r="F50" s="293">
        <v>7.6950000000000003</v>
      </c>
      <c r="G50" s="38"/>
      <c r="H50" s="43"/>
    </row>
    <row r="51" spans="1:8" s="2" customFormat="1" ht="16.899999999999999" customHeight="1">
      <c r="A51" s="38"/>
      <c r="B51" s="43"/>
      <c r="C51" s="292" t="s">
        <v>19</v>
      </c>
      <c r="D51" s="292" t="s">
        <v>2564</v>
      </c>
      <c r="E51" s="21" t="s">
        <v>19</v>
      </c>
      <c r="F51" s="293">
        <v>5.64</v>
      </c>
      <c r="G51" s="38"/>
      <c r="H51" s="43"/>
    </row>
    <row r="52" spans="1:8" s="2" customFormat="1" ht="16.899999999999999" customHeight="1">
      <c r="A52" s="38"/>
      <c r="B52" s="43"/>
      <c r="C52" s="292" t="s">
        <v>19</v>
      </c>
      <c r="D52" s="292" t="s">
        <v>4722</v>
      </c>
      <c r="E52" s="21" t="s">
        <v>19</v>
      </c>
      <c r="F52" s="293">
        <v>-3.88</v>
      </c>
      <c r="G52" s="38"/>
      <c r="H52" s="43"/>
    </row>
    <row r="53" spans="1:8" s="2" customFormat="1" ht="16.899999999999999" customHeight="1">
      <c r="A53" s="38"/>
      <c r="B53" s="43"/>
      <c r="C53" s="292" t="s">
        <v>19</v>
      </c>
      <c r="D53" s="292" t="s">
        <v>1925</v>
      </c>
      <c r="E53" s="21" t="s">
        <v>19</v>
      </c>
      <c r="F53" s="293">
        <v>0</v>
      </c>
      <c r="G53" s="38"/>
      <c r="H53" s="43"/>
    </row>
    <row r="54" spans="1:8" s="2" customFormat="1" ht="16.899999999999999" customHeight="1">
      <c r="A54" s="38"/>
      <c r="B54" s="43"/>
      <c r="C54" s="292" t="s">
        <v>19</v>
      </c>
      <c r="D54" s="292" t="s">
        <v>4723</v>
      </c>
      <c r="E54" s="21" t="s">
        <v>19</v>
      </c>
      <c r="F54" s="293">
        <v>2.75</v>
      </c>
      <c r="G54" s="38"/>
      <c r="H54" s="43"/>
    </row>
    <row r="55" spans="1:8" s="2" customFormat="1" ht="16.899999999999999" customHeight="1">
      <c r="A55" s="38"/>
      <c r="B55" s="43"/>
      <c r="C55" s="292" t="s">
        <v>19</v>
      </c>
      <c r="D55" s="292" t="s">
        <v>4724</v>
      </c>
      <c r="E55" s="21" t="s">
        <v>19</v>
      </c>
      <c r="F55" s="293">
        <v>7.55</v>
      </c>
      <c r="G55" s="38"/>
      <c r="H55" s="43"/>
    </row>
    <row r="56" spans="1:8" s="2" customFormat="1" ht="16.899999999999999" customHeight="1">
      <c r="A56" s="38"/>
      <c r="B56" s="43"/>
      <c r="C56" s="292" t="s">
        <v>126</v>
      </c>
      <c r="D56" s="292" t="s">
        <v>590</v>
      </c>
      <c r="E56" s="21" t="s">
        <v>19</v>
      </c>
      <c r="F56" s="293">
        <v>293.69499999999999</v>
      </c>
      <c r="G56" s="38"/>
      <c r="H56" s="43"/>
    </row>
    <row r="57" spans="1:8" s="2" customFormat="1" ht="16.899999999999999" customHeight="1">
      <c r="A57" s="38"/>
      <c r="B57" s="43"/>
      <c r="C57" s="294" t="s">
        <v>8523</v>
      </c>
      <c r="D57" s="38"/>
      <c r="E57" s="38"/>
      <c r="F57" s="38"/>
      <c r="G57" s="38"/>
      <c r="H57" s="43"/>
    </row>
    <row r="58" spans="1:8" s="2" customFormat="1" ht="16.899999999999999" customHeight="1">
      <c r="A58" s="38"/>
      <c r="B58" s="43"/>
      <c r="C58" s="292" t="s">
        <v>4701</v>
      </c>
      <c r="D58" s="292" t="s">
        <v>8524</v>
      </c>
      <c r="E58" s="21" t="s">
        <v>128</v>
      </c>
      <c r="F58" s="293">
        <v>792.43299999999999</v>
      </c>
      <c r="G58" s="38"/>
      <c r="H58" s="43"/>
    </row>
    <row r="59" spans="1:8" s="2" customFormat="1" ht="22.5">
      <c r="A59" s="38"/>
      <c r="B59" s="43"/>
      <c r="C59" s="292" t="s">
        <v>4654</v>
      </c>
      <c r="D59" s="292" t="s">
        <v>4655</v>
      </c>
      <c r="E59" s="21" t="s">
        <v>132</v>
      </c>
      <c r="F59" s="293">
        <v>528.49800000000005</v>
      </c>
      <c r="G59" s="38"/>
      <c r="H59" s="43"/>
    </row>
    <row r="60" spans="1:8" s="2" customFormat="1" ht="16.899999999999999" customHeight="1">
      <c r="A60" s="38"/>
      <c r="B60" s="43"/>
      <c r="C60" s="288" t="s">
        <v>130</v>
      </c>
      <c r="D60" s="289" t="s">
        <v>131</v>
      </c>
      <c r="E60" s="290" t="s">
        <v>132</v>
      </c>
      <c r="F60" s="291">
        <v>155.298</v>
      </c>
      <c r="G60" s="38"/>
      <c r="H60" s="43"/>
    </row>
    <row r="61" spans="1:8" s="2" customFormat="1" ht="16.899999999999999" customHeight="1">
      <c r="A61" s="38"/>
      <c r="B61" s="43"/>
      <c r="C61" s="292" t="s">
        <v>19</v>
      </c>
      <c r="D61" s="292" t="s">
        <v>4725</v>
      </c>
      <c r="E61" s="21" t="s">
        <v>19</v>
      </c>
      <c r="F61" s="293">
        <v>0</v>
      </c>
      <c r="G61" s="38"/>
      <c r="H61" s="43"/>
    </row>
    <row r="62" spans="1:8" s="2" customFormat="1" ht="16.899999999999999" customHeight="1">
      <c r="A62" s="38"/>
      <c r="B62" s="43"/>
      <c r="C62" s="292" t="s">
        <v>19</v>
      </c>
      <c r="D62" s="292" t="s">
        <v>1912</v>
      </c>
      <c r="E62" s="21" t="s">
        <v>19</v>
      </c>
      <c r="F62" s="293">
        <v>0</v>
      </c>
      <c r="G62" s="38"/>
      <c r="H62" s="43"/>
    </row>
    <row r="63" spans="1:8" s="2" customFormat="1" ht="16.899999999999999" customHeight="1">
      <c r="A63" s="38"/>
      <c r="B63" s="43"/>
      <c r="C63" s="292" t="s">
        <v>19</v>
      </c>
      <c r="D63" s="292" t="s">
        <v>2546</v>
      </c>
      <c r="E63" s="21" t="s">
        <v>19</v>
      </c>
      <c r="F63" s="293">
        <v>68.998000000000005</v>
      </c>
      <c r="G63" s="38"/>
      <c r="H63" s="43"/>
    </row>
    <row r="64" spans="1:8" s="2" customFormat="1" ht="16.899999999999999" customHeight="1">
      <c r="A64" s="38"/>
      <c r="B64" s="43"/>
      <c r="C64" s="292" t="s">
        <v>19</v>
      </c>
      <c r="D64" s="292" t="s">
        <v>4726</v>
      </c>
      <c r="E64" s="21" t="s">
        <v>19</v>
      </c>
      <c r="F64" s="293">
        <v>-11.9</v>
      </c>
      <c r="G64" s="38"/>
      <c r="H64" s="43"/>
    </row>
    <row r="65" spans="1:8" s="2" customFormat="1" ht="16.899999999999999" customHeight="1">
      <c r="A65" s="38"/>
      <c r="B65" s="43"/>
      <c r="C65" s="292" t="s">
        <v>19</v>
      </c>
      <c r="D65" s="292" t="s">
        <v>1914</v>
      </c>
      <c r="E65" s="21" t="s">
        <v>19</v>
      </c>
      <c r="F65" s="293">
        <v>0</v>
      </c>
      <c r="G65" s="38"/>
      <c r="H65" s="43"/>
    </row>
    <row r="66" spans="1:8" s="2" customFormat="1" ht="16.899999999999999" customHeight="1">
      <c r="A66" s="38"/>
      <c r="B66" s="43"/>
      <c r="C66" s="292" t="s">
        <v>19</v>
      </c>
      <c r="D66" s="292" t="s">
        <v>4727</v>
      </c>
      <c r="E66" s="21" t="s">
        <v>19</v>
      </c>
      <c r="F66" s="293">
        <v>16.8</v>
      </c>
      <c r="G66" s="38"/>
      <c r="H66" s="43"/>
    </row>
    <row r="67" spans="1:8" s="2" customFormat="1" ht="16.899999999999999" customHeight="1">
      <c r="A67" s="38"/>
      <c r="B67" s="43"/>
      <c r="C67" s="292" t="s">
        <v>19</v>
      </c>
      <c r="D67" s="292" t="s">
        <v>2015</v>
      </c>
      <c r="E67" s="21" t="s">
        <v>19</v>
      </c>
      <c r="F67" s="293">
        <v>0</v>
      </c>
      <c r="G67" s="38"/>
      <c r="H67" s="43"/>
    </row>
    <row r="68" spans="1:8" s="2" customFormat="1" ht="16.899999999999999" customHeight="1">
      <c r="A68" s="38"/>
      <c r="B68" s="43"/>
      <c r="C68" s="292" t="s">
        <v>19</v>
      </c>
      <c r="D68" s="292" t="s">
        <v>4728</v>
      </c>
      <c r="E68" s="21" t="s">
        <v>19</v>
      </c>
      <c r="F68" s="293">
        <v>14.5</v>
      </c>
      <c r="G68" s="38"/>
      <c r="H68" s="43"/>
    </row>
    <row r="69" spans="1:8" s="2" customFormat="1" ht="16.899999999999999" customHeight="1">
      <c r="A69" s="38"/>
      <c r="B69" s="43"/>
      <c r="C69" s="292" t="s">
        <v>19</v>
      </c>
      <c r="D69" s="292" t="s">
        <v>2017</v>
      </c>
      <c r="E69" s="21" t="s">
        <v>19</v>
      </c>
      <c r="F69" s="293">
        <v>0</v>
      </c>
      <c r="G69" s="38"/>
      <c r="H69" s="43"/>
    </row>
    <row r="70" spans="1:8" s="2" customFormat="1" ht="16.899999999999999" customHeight="1">
      <c r="A70" s="38"/>
      <c r="B70" s="43"/>
      <c r="C70" s="292" t="s">
        <v>19</v>
      </c>
      <c r="D70" s="292" t="s">
        <v>4729</v>
      </c>
      <c r="E70" s="21" t="s">
        <v>19</v>
      </c>
      <c r="F70" s="293">
        <v>16.8</v>
      </c>
      <c r="G70" s="38"/>
      <c r="H70" s="43"/>
    </row>
    <row r="71" spans="1:8" s="2" customFormat="1" ht="16.899999999999999" customHeight="1">
      <c r="A71" s="38"/>
      <c r="B71" s="43"/>
      <c r="C71" s="292" t="s">
        <v>19</v>
      </c>
      <c r="D71" s="292" t="s">
        <v>2022</v>
      </c>
      <c r="E71" s="21" t="s">
        <v>19</v>
      </c>
      <c r="F71" s="293">
        <v>0</v>
      </c>
      <c r="G71" s="38"/>
      <c r="H71" s="43"/>
    </row>
    <row r="72" spans="1:8" s="2" customFormat="1" ht="16.899999999999999" customHeight="1">
      <c r="A72" s="38"/>
      <c r="B72" s="43"/>
      <c r="C72" s="292" t="s">
        <v>19</v>
      </c>
      <c r="D72" s="292" t="s">
        <v>4730</v>
      </c>
      <c r="E72" s="21" t="s">
        <v>19</v>
      </c>
      <c r="F72" s="293">
        <v>16.7</v>
      </c>
      <c r="G72" s="38"/>
      <c r="H72" s="43"/>
    </row>
    <row r="73" spans="1:8" s="2" customFormat="1" ht="16.899999999999999" customHeight="1">
      <c r="A73" s="38"/>
      <c r="B73" s="43"/>
      <c r="C73" s="292" t="s">
        <v>19</v>
      </c>
      <c r="D73" s="292" t="s">
        <v>2028</v>
      </c>
      <c r="E73" s="21" t="s">
        <v>19</v>
      </c>
      <c r="F73" s="293">
        <v>0</v>
      </c>
      <c r="G73" s="38"/>
      <c r="H73" s="43"/>
    </row>
    <row r="74" spans="1:8" s="2" customFormat="1" ht="16.899999999999999" customHeight="1">
      <c r="A74" s="38"/>
      <c r="B74" s="43"/>
      <c r="C74" s="292" t="s">
        <v>19</v>
      </c>
      <c r="D74" s="292" t="s">
        <v>4731</v>
      </c>
      <c r="E74" s="21" t="s">
        <v>19</v>
      </c>
      <c r="F74" s="293">
        <v>16.7</v>
      </c>
      <c r="G74" s="38"/>
      <c r="H74" s="43"/>
    </row>
    <row r="75" spans="1:8" s="2" customFormat="1" ht="16.899999999999999" customHeight="1">
      <c r="A75" s="38"/>
      <c r="B75" s="43"/>
      <c r="C75" s="292" t="s">
        <v>19</v>
      </c>
      <c r="D75" s="292" t="s">
        <v>2033</v>
      </c>
      <c r="E75" s="21" t="s">
        <v>19</v>
      </c>
      <c r="F75" s="293">
        <v>0</v>
      </c>
      <c r="G75" s="38"/>
      <c r="H75" s="43"/>
    </row>
    <row r="76" spans="1:8" s="2" customFormat="1" ht="16.899999999999999" customHeight="1">
      <c r="A76" s="38"/>
      <c r="B76" s="43"/>
      <c r="C76" s="292" t="s">
        <v>19</v>
      </c>
      <c r="D76" s="292" t="s">
        <v>4732</v>
      </c>
      <c r="E76" s="21" t="s">
        <v>19</v>
      </c>
      <c r="F76" s="293">
        <v>16.7</v>
      </c>
      <c r="G76" s="38"/>
      <c r="H76" s="43"/>
    </row>
    <row r="77" spans="1:8" s="2" customFormat="1" ht="16.899999999999999" customHeight="1">
      <c r="A77" s="38"/>
      <c r="B77" s="43"/>
      <c r="C77" s="292" t="s">
        <v>130</v>
      </c>
      <c r="D77" s="292" t="s">
        <v>590</v>
      </c>
      <c r="E77" s="21" t="s">
        <v>19</v>
      </c>
      <c r="F77" s="293">
        <v>155.298</v>
      </c>
      <c r="G77" s="38"/>
      <c r="H77" s="43"/>
    </row>
    <row r="78" spans="1:8" s="2" customFormat="1" ht="16.899999999999999" customHeight="1">
      <c r="A78" s="38"/>
      <c r="B78" s="43"/>
      <c r="C78" s="294" t="s">
        <v>8523</v>
      </c>
      <c r="D78" s="38"/>
      <c r="E78" s="38"/>
      <c r="F78" s="38"/>
      <c r="G78" s="38"/>
      <c r="H78" s="43"/>
    </row>
    <row r="79" spans="1:8" s="2" customFormat="1" ht="16.899999999999999" customHeight="1">
      <c r="A79" s="38"/>
      <c r="B79" s="43"/>
      <c r="C79" s="292" t="s">
        <v>4701</v>
      </c>
      <c r="D79" s="292" t="s">
        <v>8524</v>
      </c>
      <c r="E79" s="21" t="s">
        <v>128</v>
      </c>
      <c r="F79" s="293">
        <v>792.43299999999999</v>
      </c>
      <c r="G79" s="38"/>
      <c r="H79" s="43"/>
    </row>
    <row r="80" spans="1:8" s="2" customFormat="1" ht="22.5">
      <c r="A80" s="38"/>
      <c r="B80" s="43"/>
      <c r="C80" s="292" t="s">
        <v>4663</v>
      </c>
      <c r="D80" s="292" t="s">
        <v>4664</v>
      </c>
      <c r="E80" s="21" t="s">
        <v>132</v>
      </c>
      <c r="F80" s="293">
        <v>211.3</v>
      </c>
      <c r="G80" s="38"/>
      <c r="H80" s="43"/>
    </row>
    <row r="81" spans="1:8" s="2" customFormat="1" ht="16.899999999999999" customHeight="1">
      <c r="A81" s="38"/>
      <c r="B81" s="43"/>
      <c r="C81" s="288" t="s">
        <v>135</v>
      </c>
      <c r="D81" s="289" t="s">
        <v>136</v>
      </c>
      <c r="E81" s="290" t="s">
        <v>128</v>
      </c>
      <c r="F81" s="291">
        <v>168.15</v>
      </c>
      <c r="G81" s="38"/>
      <c r="H81" s="43"/>
    </row>
    <row r="82" spans="1:8" s="2" customFormat="1" ht="16.899999999999999" customHeight="1">
      <c r="A82" s="38"/>
      <c r="B82" s="43"/>
      <c r="C82" s="292" t="s">
        <v>19</v>
      </c>
      <c r="D82" s="292" t="s">
        <v>4733</v>
      </c>
      <c r="E82" s="21" t="s">
        <v>19</v>
      </c>
      <c r="F82" s="293">
        <v>0</v>
      </c>
      <c r="G82" s="38"/>
      <c r="H82" s="43"/>
    </row>
    <row r="83" spans="1:8" s="2" customFormat="1" ht="16.899999999999999" customHeight="1">
      <c r="A83" s="38"/>
      <c r="B83" s="43"/>
      <c r="C83" s="292" t="s">
        <v>19</v>
      </c>
      <c r="D83" s="292" t="s">
        <v>1919</v>
      </c>
      <c r="E83" s="21" t="s">
        <v>19</v>
      </c>
      <c r="F83" s="293">
        <v>0</v>
      </c>
      <c r="G83" s="38"/>
      <c r="H83" s="43"/>
    </row>
    <row r="84" spans="1:8" s="2" customFormat="1" ht="16.899999999999999" customHeight="1">
      <c r="A84" s="38"/>
      <c r="B84" s="43"/>
      <c r="C84" s="292" t="s">
        <v>19</v>
      </c>
      <c r="D84" s="292" t="s">
        <v>2565</v>
      </c>
      <c r="E84" s="21" t="s">
        <v>19</v>
      </c>
      <c r="F84" s="293">
        <v>70.099999999999994</v>
      </c>
      <c r="G84" s="38"/>
      <c r="H84" s="43"/>
    </row>
    <row r="85" spans="1:8" s="2" customFormat="1" ht="16.899999999999999" customHeight="1">
      <c r="A85" s="38"/>
      <c r="B85" s="43"/>
      <c r="C85" s="292" t="s">
        <v>19</v>
      </c>
      <c r="D85" s="292" t="s">
        <v>4734</v>
      </c>
      <c r="E85" s="21" t="s">
        <v>19</v>
      </c>
      <c r="F85" s="293">
        <v>-11.7</v>
      </c>
      <c r="G85" s="38"/>
      <c r="H85" s="43"/>
    </row>
    <row r="86" spans="1:8" s="2" customFormat="1" ht="16.899999999999999" customHeight="1">
      <c r="A86" s="38"/>
      <c r="B86" s="43"/>
      <c r="C86" s="292" t="s">
        <v>19</v>
      </c>
      <c r="D86" s="292" t="s">
        <v>2075</v>
      </c>
      <c r="E86" s="21" t="s">
        <v>19</v>
      </c>
      <c r="F86" s="293">
        <v>0</v>
      </c>
      <c r="G86" s="38"/>
      <c r="H86" s="43"/>
    </row>
    <row r="87" spans="1:8" s="2" customFormat="1" ht="16.899999999999999" customHeight="1">
      <c r="A87" s="38"/>
      <c r="B87" s="43"/>
      <c r="C87" s="292" t="s">
        <v>19</v>
      </c>
      <c r="D87" s="292" t="s">
        <v>4735</v>
      </c>
      <c r="E87" s="21" t="s">
        <v>19</v>
      </c>
      <c r="F87" s="293">
        <v>16.8</v>
      </c>
      <c r="G87" s="38"/>
      <c r="H87" s="43"/>
    </row>
    <row r="88" spans="1:8" s="2" customFormat="1" ht="16.899999999999999" customHeight="1">
      <c r="A88" s="38"/>
      <c r="B88" s="43"/>
      <c r="C88" s="292" t="s">
        <v>19</v>
      </c>
      <c r="D88" s="292" t="s">
        <v>2077</v>
      </c>
      <c r="E88" s="21" t="s">
        <v>19</v>
      </c>
      <c r="F88" s="293">
        <v>0</v>
      </c>
      <c r="G88" s="38"/>
      <c r="H88" s="43"/>
    </row>
    <row r="89" spans="1:8" s="2" customFormat="1" ht="16.899999999999999" customHeight="1">
      <c r="A89" s="38"/>
      <c r="B89" s="43"/>
      <c r="C89" s="292" t="s">
        <v>19</v>
      </c>
      <c r="D89" s="292" t="s">
        <v>4736</v>
      </c>
      <c r="E89" s="21" t="s">
        <v>19</v>
      </c>
      <c r="F89" s="293">
        <v>14.5</v>
      </c>
      <c r="G89" s="38"/>
      <c r="H89" s="43"/>
    </row>
    <row r="90" spans="1:8" s="2" customFormat="1" ht="16.899999999999999" customHeight="1">
      <c r="A90" s="38"/>
      <c r="B90" s="43"/>
      <c r="C90" s="292" t="s">
        <v>19</v>
      </c>
      <c r="D90" s="292" t="s">
        <v>2079</v>
      </c>
      <c r="E90" s="21" t="s">
        <v>19</v>
      </c>
      <c r="F90" s="293">
        <v>0</v>
      </c>
      <c r="G90" s="38"/>
      <c r="H90" s="43"/>
    </row>
    <row r="91" spans="1:8" s="2" customFormat="1" ht="16.899999999999999" customHeight="1">
      <c r="A91" s="38"/>
      <c r="B91" s="43"/>
      <c r="C91" s="292" t="s">
        <v>19</v>
      </c>
      <c r="D91" s="292" t="s">
        <v>4735</v>
      </c>
      <c r="E91" s="21" t="s">
        <v>19</v>
      </c>
      <c r="F91" s="293">
        <v>16.8</v>
      </c>
      <c r="G91" s="38"/>
      <c r="H91" s="43"/>
    </row>
    <row r="92" spans="1:8" s="2" customFormat="1" ht="16.899999999999999" customHeight="1">
      <c r="A92" s="38"/>
      <c r="B92" s="43"/>
      <c r="C92" s="292" t="s">
        <v>19</v>
      </c>
      <c r="D92" s="292" t="s">
        <v>2083</v>
      </c>
      <c r="E92" s="21" t="s">
        <v>19</v>
      </c>
      <c r="F92" s="293">
        <v>0</v>
      </c>
      <c r="G92" s="38"/>
      <c r="H92" s="43"/>
    </row>
    <row r="93" spans="1:8" s="2" customFormat="1" ht="16.899999999999999" customHeight="1">
      <c r="A93" s="38"/>
      <c r="B93" s="43"/>
      <c r="C93" s="292" t="s">
        <v>19</v>
      </c>
      <c r="D93" s="292" t="s">
        <v>4731</v>
      </c>
      <c r="E93" s="21" t="s">
        <v>19</v>
      </c>
      <c r="F93" s="293">
        <v>16.7</v>
      </c>
      <c r="G93" s="38"/>
      <c r="H93" s="43"/>
    </row>
    <row r="94" spans="1:8" s="2" customFormat="1" ht="16.899999999999999" customHeight="1">
      <c r="A94" s="38"/>
      <c r="B94" s="43"/>
      <c r="C94" s="292" t="s">
        <v>19</v>
      </c>
      <c r="D94" s="292" t="s">
        <v>2088</v>
      </c>
      <c r="E94" s="21" t="s">
        <v>19</v>
      </c>
      <c r="F94" s="293">
        <v>0</v>
      </c>
      <c r="G94" s="38"/>
      <c r="H94" s="43"/>
    </row>
    <row r="95" spans="1:8" s="2" customFormat="1" ht="16.899999999999999" customHeight="1">
      <c r="A95" s="38"/>
      <c r="B95" s="43"/>
      <c r="C95" s="292" t="s">
        <v>19</v>
      </c>
      <c r="D95" s="292" t="s">
        <v>4730</v>
      </c>
      <c r="E95" s="21" t="s">
        <v>19</v>
      </c>
      <c r="F95" s="293">
        <v>16.7</v>
      </c>
      <c r="G95" s="38"/>
      <c r="H95" s="43"/>
    </row>
    <row r="96" spans="1:8" s="2" customFormat="1" ht="16.899999999999999" customHeight="1">
      <c r="A96" s="38"/>
      <c r="B96" s="43"/>
      <c r="C96" s="292" t="s">
        <v>19</v>
      </c>
      <c r="D96" s="292" t="s">
        <v>2092</v>
      </c>
      <c r="E96" s="21" t="s">
        <v>19</v>
      </c>
      <c r="F96" s="293">
        <v>0</v>
      </c>
      <c r="G96" s="38"/>
      <c r="H96" s="43"/>
    </row>
    <row r="97" spans="1:8" s="2" customFormat="1" ht="16.899999999999999" customHeight="1">
      <c r="A97" s="38"/>
      <c r="B97" s="43"/>
      <c r="C97" s="292" t="s">
        <v>19</v>
      </c>
      <c r="D97" s="292" t="s">
        <v>4731</v>
      </c>
      <c r="E97" s="21" t="s">
        <v>19</v>
      </c>
      <c r="F97" s="293">
        <v>16.7</v>
      </c>
      <c r="G97" s="38"/>
      <c r="H97" s="43"/>
    </row>
    <row r="98" spans="1:8" s="2" customFormat="1" ht="16.899999999999999" customHeight="1">
      <c r="A98" s="38"/>
      <c r="B98" s="43"/>
      <c r="C98" s="292" t="s">
        <v>19</v>
      </c>
      <c r="D98" s="292" t="s">
        <v>1921</v>
      </c>
      <c r="E98" s="21" t="s">
        <v>19</v>
      </c>
      <c r="F98" s="293">
        <v>0</v>
      </c>
      <c r="G98" s="38"/>
      <c r="H98" s="43"/>
    </row>
    <row r="99" spans="1:8" s="2" customFormat="1" ht="16.899999999999999" customHeight="1">
      <c r="A99" s="38"/>
      <c r="B99" s="43"/>
      <c r="C99" s="292" t="s">
        <v>19</v>
      </c>
      <c r="D99" s="292" t="s">
        <v>2568</v>
      </c>
      <c r="E99" s="21" t="s">
        <v>19</v>
      </c>
      <c r="F99" s="293">
        <v>37.200000000000003</v>
      </c>
      <c r="G99" s="38"/>
      <c r="H99" s="43"/>
    </row>
    <row r="100" spans="1:8" s="2" customFormat="1" ht="16.899999999999999" customHeight="1">
      <c r="A100" s="38"/>
      <c r="B100" s="43"/>
      <c r="C100" s="292" t="s">
        <v>19</v>
      </c>
      <c r="D100" s="292" t="s">
        <v>4737</v>
      </c>
      <c r="E100" s="21" t="s">
        <v>19</v>
      </c>
      <c r="F100" s="293">
        <v>-11.35</v>
      </c>
      <c r="G100" s="38"/>
      <c r="H100" s="43"/>
    </row>
    <row r="101" spans="1:8" s="2" customFormat="1" ht="16.899999999999999" customHeight="1">
      <c r="A101" s="38"/>
      <c r="B101" s="43"/>
      <c r="C101" s="292" t="s">
        <v>19</v>
      </c>
      <c r="D101" s="292" t="s">
        <v>4738</v>
      </c>
      <c r="E101" s="21" t="s">
        <v>19</v>
      </c>
      <c r="F101" s="293">
        <v>-14.3</v>
      </c>
      <c r="G101" s="38"/>
      <c r="H101" s="43"/>
    </row>
    <row r="102" spans="1:8" s="2" customFormat="1" ht="16.899999999999999" customHeight="1">
      <c r="A102" s="38"/>
      <c r="B102" s="43"/>
      <c r="C102" s="292" t="s">
        <v>135</v>
      </c>
      <c r="D102" s="292" t="s">
        <v>590</v>
      </c>
      <c r="E102" s="21" t="s">
        <v>19</v>
      </c>
      <c r="F102" s="293">
        <v>168.15</v>
      </c>
      <c r="G102" s="38"/>
      <c r="H102" s="43"/>
    </row>
    <row r="103" spans="1:8" s="2" customFormat="1" ht="16.899999999999999" customHeight="1">
      <c r="A103" s="38"/>
      <c r="B103" s="43"/>
      <c r="C103" s="294" t="s">
        <v>8523</v>
      </c>
      <c r="D103" s="38"/>
      <c r="E103" s="38"/>
      <c r="F103" s="38"/>
      <c r="G103" s="38"/>
      <c r="H103" s="43"/>
    </row>
    <row r="104" spans="1:8" s="2" customFormat="1" ht="16.899999999999999" customHeight="1">
      <c r="A104" s="38"/>
      <c r="B104" s="43"/>
      <c r="C104" s="292" t="s">
        <v>4701</v>
      </c>
      <c r="D104" s="292" t="s">
        <v>8524</v>
      </c>
      <c r="E104" s="21" t="s">
        <v>128</v>
      </c>
      <c r="F104" s="293">
        <v>792.43299999999999</v>
      </c>
      <c r="G104" s="38"/>
      <c r="H104" s="43"/>
    </row>
    <row r="105" spans="1:8" s="2" customFormat="1" ht="22.5">
      <c r="A105" s="38"/>
      <c r="B105" s="43"/>
      <c r="C105" s="292" t="s">
        <v>4672</v>
      </c>
      <c r="D105" s="292" t="s">
        <v>4673</v>
      </c>
      <c r="E105" s="21" t="s">
        <v>132</v>
      </c>
      <c r="F105" s="293">
        <v>278.83999999999997</v>
      </c>
      <c r="G105" s="38"/>
      <c r="H105" s="43"/>
    </row>
    <row r="106" spans="1:8" s="2" customFormat="1" ht="16.899999999999999" customHeight="1">
      <c r="A106" s="38"/>
      <c r="B106" s="43"/>
      <c r="C106" s="288" t="s">
        <v>138</v>
      </c>
      <c r="D106" s="289" t="s">
        <v>139</v>
      </c>
      <c r="E106" s="290" t="s">
        <v>128</v>
      </c>
      <c r="F106" s="291">
        <v>175.29</v>
      </c>
      <c r="G106" s="38"/>
      <c r="H106" s="43"/>
    </row>
    <row r="107" spans="1:8" s="2" customFormat="1" ht="16.899999999999999" customHeight="1">
      <c r="A107" s="38"/>
      <c r="B107" s="43"/>
      <c r="C107" s="292" t="s">
        <v>19</v>
      </c>
      <c r="D107" s="292" t="s">
        <v>1928</v>
      </c>
      <c r="E107" s="21" t="s">
        <v>19</v>
      </c>
      <c r="F107" s="293">
        <v>0</v>
      </c>
      <c r="G107" s="38"/>
      <c r="H107" s="43"/>
    </row>
    <row r="108" spans="1:8" s="2" customFormat="1" ht="16.899999999999999" customHeight="1">
      <c r="A108" s="38"/>
      <c r="B108" s="43"/>
      <c r="C108" s="292" t="s">
        <v>19</v>
      </c>
      <c r="D108" s="292" t="s">
        <v>2571</v>
      </c>
      <c r="E108" s="21" t="s">
        <v>19</v>
      </c>
      <c r="F108" s="293">
        <v>68.8</v>
      </c>
      <c r="G108" s="38"/>
      <c r="H108" s="43"/>
    </row>
    <row r="109" spans="1:8" s="2" customFormat="1" ht="16.899999999999999" customHeight="1">
      <c r="A109" s="38"/>
      <c r="B109" s="43"/>
      <c r="C109" s="292" t="s">
        <v>19</v>
      </c>
      <c r="D109" s="292" t="s">
        <v>4739</v>
      </c>
      <c r="E109" s="21" t="s">
        <v>19</v>
      </c>
      <c r="F109" s="293">
        <v>-10.050000000000001</v>
      </c>
      <c r="G109" s="38"/>
      <c r="H109" s="43"/>
    </row>
    <row r="110" spans="1:8" s="2" customFormat="1" ht="16.899999999999999" customHeight="1">
      <c r="A110" s="38"/>
      <c r="B110" s="43"/>
      <c r="C110" s="292" t="s">
        <v>19</v>
      </c>
      <c r="D110" s="292" t="s">
        <v>4740</v>
      </c>
      <c r="E110" s="21" t="s">
        <v>19</v>
      </c>
      <c r="F110" s="293">
        <v>-8.5</v>
      </c>
      <c r="G110" s="38"/>
      <c r="H110" s="43"/>
    </row>
    <row r="111" spans="1:8" s="2" customFormat="1" ht="16.899999999999999" customHeight="1">
      <c r="A111" s="38"/>
      <c r="B111" s="43"/>
      <c r="C111" s="292" t="s">
        <v>19</v>
      </c>
      <c r="D111" s="292" t="s">
        <v>1931</v>
      </c>
      <c r="E111" s="21" t="s">
        <v>19</v>
      </c>
      <c r="F111" s="293">
        <v>0</v>
      </c>
      <c r="G111" s="38"/>
      <c r="H111" s="43"/>
    </row>
    <row r="112" spans="1:8" s="2" customFormat="1" ht="16.899999999999999" customHeight="1">
      <c r="A112" s="38"/>
      <c r="B112" s="43"/>
      <c r="C112" s="292" t="s">
        <v>19</v>
      </c>
      <c r="D112" s="292" t="s">
        <v>4727</v>
      </c>
      <c r="E112" s="21" t="s">
        <v>19</v>
      </c>
      <c r="F112" s="293">
        <v>16.8</v>
      </c>
      <c r="G112" s="38"/>
      <c r="H112" s="43"/>
    </row>
    <row r="113" spans="1:8" s="2" customFormat="1" ht="16.899999999999999" customHeight="1">
      <c r="A113" s="38"/>
      <c r="B113" s="43"/>
      <c r="C113" s="292" t="s">
        <v>19</v>
      </c>
      <c r="D113" s="292" t="s">
        <v>2110</v>
      </c>
      <c r="E113" s="21" t="s">
        <v>19</v>
      </c>
      <c r="F113" s="293">
        <v>0</v>
      </c>
      <c r="G113" s="38"/>
      <c r="H113" s="43"/>
    </row>
    <row r="114" spans="1:8" s="2" customFormat="1" ht="16.899999999999999" customHeight="1">
      <c r="A114" s="38"/>
      <c r="B114" s="43"/>
      <c r="C114" s="292" t="s">
        <v>19</v>
      </c>
      <c r="D114" s="292" t="s">
        <v>4741</v>
      </c>
      <c r="E114" s="21" t="s">
        <v>19</v>
      </c>
      <c r="F114" s="293">
        <v>14.7</v>
      </c>
      <c r="G114" s="38"/>
      <c r="H114" s="43"/>
    </row>
    <row r="115" spans="1:8" s="2" customFormat="1" ht="16.899999999999999" customHeight="1">
      <c r="A115" s="38"/>
      <c r="B115" s="43"/>
      <c r="C115" s="292" t="s">
        <v>19</v>
      </c>
      <c r="D115" s="292" t="s">
        <v>2112</v>
      </c>
      <c r="E115" s="21" t="s">
        <v>19</v>
      </c>
      <c r="F115" s="293">
        <v>0</v>
      </c>
      <c r="G115" s="38"/>
      <c r="H115" s="43"/>
    </row>
    <row r="116" spans="1:8" s="2" customFormat="1" ht="16.899999999999999" customHeight="1">
      <c r="A116" s="38"/>
      <c r="B116" s="43"/>
      <c r="C116" s="292" t="s">
        <v>19</v>
      </c>
      <c r="D116" s="292" t="s">
        <v>4742</v>
      </c>
      <c r="E116" s="21" t="s">
        <v>19</v>
      </c>
      <c r="F116" s="293">
        <v>16.8</v>
      </c>
      <c r="G116" s="38"/>
      <c r="H116" s="43"/>
    </row>
    <row r="117" spans="1:8" s="2" customFormat="1" ht="16.899999999999999" customHeight="1">
      <c r="A117" s="38"/>
      <c r="B117" s="43"/>
      <c r="C117" s="292" t="s">
        <v>19</v>
      </c>
      <c r="D117" s="292" t="s">
        <v>2116</v>
      </c>
      <c r="E117" s="21" t="s">
        <v>19</v>
      </c>
      <c r="F117" s="293">
        <v>0</v>
      </c>
      <c r="G117" s="38"/>
      <c r="H117" s="43"/>
    </row>
    <row r="118" spans="1:8" s="2" customFormat="1" ht="16.899999999999999" customHeight="1">
      <c r="A118" s="38"/>
      <c r="B118" s="43"/>
      <c r="C118" s="292" t="s">
        <v>19</v>
      </c>
      <c r="D118" s="292" t="s">
        <v>4743</v>
      </c>
      <c r="E118" s="21" t="s">
        <v>19</v>
      </c>
      <c r="F118" s="293">
        <v>17</v>
      </c>
      <c r="G118" s="38"/>
      <c r="H118" s="43"/>
    </row>
    <row r="119" spans="1:8" s="2" customFormat="1" ht="16.899999999999999" customHeight="1">
      <c r="A119" s="38"/>
      <c r="B119" s="43"/>
      <c r="C119" s="292" t="s">
        <v>19</v>
      </c>
      <c r="D119" s="292" t="s">
        <v>2121</v>
      </c>
      <c r="E119" s="21" t="s">
        <v>19</v>
      </c>
      <c r="F119" s="293">
        <v>0</v>
      </c>
      <c r="G119" s="38"/>
      <c r="H119" s="43"/>
    </row>
    <row r="120" spans="1:8" s="2" customFormat="1" ht="16.899999999999999" customHeight="1">
      <c r="A120" s="38"/>
      <c r="B120" s="43"/>
      <c r="C120" s="292" t="s">
        <v>19</v>
      </c>
      <c r="D120" s="292" t="s">
        <v>4744</v>
      </c>
      <c r="E120" s="21" t="s">
        <v>19</v>
      </c>
      <c r="F120" s="293">
        <v>17.600000000000001</v>
      </c>
      <c r="G120" s="38"/>
      <c r="H120" s="43"/>
    </row>
    <row r="121" spans="1:8" s="2" customFormat="1" ht="16.899999999999999" customHeight="1">
      <c r="A121" s="38"/>
      <c r="B121" s="43"/>
      <c r="C121" s="292" t="s">
        <v>19</v>
      </c>
      <c r="D121" s="292" t="s">
        <v>2125</v>
      </c>
      <c r="E121" s="21" t="s">
        <v>19</v>
      </c>
      <c r="F121" s="293">
        <v>0</v>
      </c>
      <c r="G121" s="38"/>
      <c r="H121" s="43"/>
    </row>
    <row r="122" spans="1:8" s="2" customFormat="1" ht="16.899999999999999" customHeight="1">
      <c r="A122" s="38"/>
      <c r="B122" s="43"/>
      <c r="C122" s="292" t="s">
        <v>19</v>
      </c>
      <c r="D122" s="292" t="s">
        <v>4732</v>
      </c>
      <c r="E122" s="21" t="s">
        <v>19</v>
      </c>
      <c r="F122" s="293">
        <v>16.7</v>
      </c>
      <c r="G122" s="38"/>
      <c r="H122" s="43"/>
    </row>
    <row r="123" spans="1:8" s="2" customFormat="1" ht="16.899999999999999" customHeight="1">
      <c r="A123" s="38"/>
      <c r="B123" s="43"/>
      <c r="C123" s="292" t="s">
        <v>19</v>
      </c>
      <c r="D123" s="292" t="s">
        <v>1933</v>
      </c>
      <c r="E123" s="21" t="s">
        <v>19</v>
      </c>
      <c r="F123" s="293">
        <v>0</v>
      </c>
      <c r="G123" s="38"/>
      <c r="H123" s="43"/>
    </row>
    <row r="124" spans="1:8" s="2" customFormat="1" ht="16.899999999999999" customHeight="1">
      <c r="A124" s="38"/>
      <c r="B124" s="43"/>
      <c r="C124" s="292" t="s">
        <v>19</v>
      </c>
      <c r="D124" s="292" t="s">
        <v>2573</v>
      </c>
      <c r="E124" s="21" t="s">
        <v>19</v>
      </c>
      <c r="F124" s="293">
        <v>33.1</v>
      </c>
      <c r="G124" s="38"/>
      <c r="H124" s="43"/>
    </row>
    <row r="125" spans="1:8" s="2" customFormat="1" ht="16.899999999999999" customHeight="1">
      <c r="A125" s="38"/>
      <c r="B125" s="43"/>
      <c r="C125" s="292" t="s">
        <v>19</v>
      </c>
      <c r="D125" s="292" t="s">
        <v>4745</v>
      </c>
      <c r="E125" s="21" t="s">
        <v>19</v>
      </c>
      <c r="F125" s="293">
        <v>-13.3</v>
      </c>
      <c r="G125" s="38"/>
      <c r="H125" s="43"/>
    </row>
    <row r="126" spans="1:8" s="2" customFormat="1" ht="16.899999999999999" customHeight="1">
      <c r="A126" s="38"/>
      <c r="B126" s="43"/>
      <c r="C126" s="292" t="s">
        <v>19</v>
      </c>
      <c r="D126" s="292" t="s">
        <v>2574</v>
      </c>
      <c r="E126" s="21" t="s">
        <v>19</v>
      </c>
      <c r="F126" s="293">
        <v>5.64</v>
      </c>
      <c r="G126" s="38"/>
      <c r="H126" s="43"/>
    </row>
    <row r="127" spans="1:8" s="2" customFormat="1" ht="16.899999999999999" customHeight="1">
      <c r="A127" s="38"/>
      <c r="B127" s="43"/>
      <c r="C127" s="292" t="s">
        <v>138</v>
      </c>
      <c r="D127" s="292" t="s">
        <v>590</v>
      </c>
      <c r="E127" s="21" t="s">
        <v>19</v>
      </c>
      <c r="F127" s="293">
        <v>175.29</v>
      </c>
      <c r="G127" s="38"/>
      <c r="H127" s="43"/>
    </row>
    <row r="128" spans="1:8" s="2" customFormat="1" ht="16.899999999999999" customHeight="1">
      <c r="A128" s="38"/>
      <c r="B128" s="43"/>
      <c r="C128" s="294" t="s">
        <v>8523</v>
      </c>
      <c r="D128" s="38"/>
      <c r="E128" s="38"/>
      <c r="F128" s="38"/>
      <c r="G128" s="38"/>
      <c r="H128" s="43"/>
    </row>
    <row r="129" spans="1:8" s="2" customFormat="1" ht="16.899999999999999" customHeight="1">
      <c r="A129" s="38"/>
      <c r="B129" s="43"/>
      <c r="C129" s="292" t="s">
        <v>4701</v>
      </c>
      <c r="D129" s="292" t="s">
        <v>8524</v>
      </c>
      <c r="E129" s="21" t="s">
        <v>128</v>
      </c>
      <c r="F129" s="293">
        <v>792.43299999999999</v>
      </c>
      <c r="G129" s="38"/>
      <c r="H129" s="43"/>
    </row>
    <row r="130" spans="1:8" s="2" customFormat="1" ht="22.5">
      <c r="A130" s="38"/>
      <c r="B130" s="43"/>
      <c r="C130" s="292" t="s">
        <v>4681</v>
      </c>
      <c r="D130" s="292" t="s">
        <v>4682</v>
      </c>
      <c r="E130" s="21" t="s">
        <v>132</v>
      </c>
      <c r="F130" s="293">
        <v>233.07900000000001</v>
      </c>
      <c r="G130" s="38"/>
      <c r="H130" s="43"/>
    </row>
    <row r="131" spans="1:8" s="2" customFormat="1" ht="16.899999999999999" customHeight="1">
      <c r="A131" s="38"/>
      <c r="B131" s="43"/>
      <c r="C131" s="288" t="s">
        <v>141</v>
      </c>
      <c r="D131" s="289" t="s">
        <v>142</v>
      </c>
      <c r="E131" s="290" t="s">
        <v>128</v>
      </c>
      <c r="F131" s="291">
        <v>136.01</v>
      </c>
      <c r="G131" s="38"/>
      <c r="H131" s="43"/>
    </row>
    <row r="132" spans="1:8" s="2" customFormat="1" ht="16.899999999999999" customHeight="1">
      <c r="A132" s="38"/>
      <c r="B132" s="43"/>
      <c r="C132" s="292" t="s">
        <v>19</v>
      </c>
      <c r="D132" s="292" t="s">
        <v>3340</v>
      </c>
      <c r="E132" s="21" t="s">
        <v>19</v>
      </c>
      <c r="F132" s="293">
        <v>89.15</v>
      </c>
      <c r="G132" s="38"/>
      <c r="H132" s="43"/>
    </row>
    <row r="133" spans="1:8" s="2" customFormat="1" ht="16.899999999999999" customHeight="1">
      <c r="A133" s="38"/>
      <c r="B133" s="43"/>
      <c r="C133" s="292" t="s">
        <v>19</v>
      </c>
      <c r="D133" s="292" t="s">
        <v>3341</v>
      </c>
      <c r="E133" s="21" t="s">
        <v>19</v>
      </c>
      <c r="F133" s="293">
        <v>46.86</v>
      </c>
      <c r="G133" s="38"/>
      <c r="H133" s="43"/>
    </row>
    <row r="134" spans="1:8" s="2" customFormat="1" ht="16.899999999999999" customHeight="1">
      <c r="A134" s="38"/>
      <c r="B134" s="43"/>
      <c r="C134" s="292" t="s">
        <v>141</v>
      </c>
      <c r="D134" s="292" t="s">
        <v>590</v>
      </c>
      <c r="E134" s="21" t="s">
        <v>19</v>
      </c>
      <c r="F134" s="293">
        <v>136.01</v>
      </c>
      <c r="G134" s="38"/>
      <c r="H134" s="43"/>
    </row>
    <row r="135" spans="1:8" s="2" customFormat="1" ht="16.899999999999999" customHeight="1">
      <c r="A135" s="38"/>
      <c r="B135" s="43"/>
      <c r="C135" s="294" t="s">
        <v>8523</v>
      </c>
      <c r="D135" s="38"/>
      <c r="E135" s="38"/>
      <c r="F135" s="38"/>
      <c r="G135" s="38"/>
      <c r="H135" s="43"/>
    </row>
    <row r="136" spans="1:8" s="2" customFormat="1" ht="16.899999999999999" customHeight="1">
      <c r="A136" s="38"/>
      <c r="B136" s="43"/>
      <c r="C136" s="292" t="s">
        <v>3336</v>
      </c>
      <c r="D136" s="292" t="s">
        <v>8525</v>
      </c>
      <c r="E136" s="21" t="s">
        <v>128</v>
      </c>
      <c r="F136" s="293">
        <v>136.01</v>
      </c>
      <c r="G136" s="38"/>
      <c r="H136" s="43"/>
    </row>
    <row r="137" spans="1:8" s="2" customFormat="1" ht="16.899999999999999" customHeight="1">
      <c r="A137" s="38"/>
      <c r="B137" s="43"/>
      <c r="C137" s="292" t="s">
        <v>3343</v>
      </c>
      <c r="D137" s="292" t="s">
        <v>3344</v>
      </c>
      <c r="E137" s="21" t="s">
        <v>128</v>
      </c>
      <c r="F137" s="293">
        <v>142.81100000000001</v>
      </c>
      <c r="G137" s="38"/>
      <c r="H137" s="43"/>
    </row>
    <row r="138" spans="1:8" s="2" customFormat="1" ht="16.899999999999999" customHeight="1">
      <c r="A138" s="38"/>
      <c r="B138" s="43"/>
      <c r="C138" s="288" t="s">
        <v>144</v>
      </c>
      <c r="D138" s="289" t="s">
        <v>145</v>
      </c>
      <c r="E138" s="290" t="s">
        <v>128</v>
      </c>
      <c r="F138" s="291">
        <v>398.8</v>
      </c>
      <c r="G138" s="38"/>
      <c r="H138" s="43"/>
    </row>
    <row r="139" spans="1:8" s="2" customFormat="1" ht="16.899999999999999" customHeight="1">
      <c r="A139" s="38"/>
      <c r="B139" s="43"/>
      <c r="C139" s="292" t="s">
        <v>19</v>
      </c>
      <c r="D139" s="292" t="s">
        <v>2301</v>
      </c>
      <c r="E139" s="21" t="s">
        <v>19</v>
      </c>
      <c r="F139" s="293">
        <v>35.700000000000003</v>
      </c>
      <c r="G139" s="38"/>
      <c r="H139" s="43"/>
    </row>
    <row r="140" spans="1:8" s="2" customFormat="1" ht="16.899999999999999" customHeight="1">
      <c r="A140" s="38"/>
      <c r="B140" s="43"/>
      <c r="C140" s="292" t="s">
        <v>19</v>
      </c>
      <c r="D140" s="292" t="s">
        <v>2302</v>
      </c>
      <c r="E140" s="21" t="s">
        <v>19</v>
      </c>
      <c r="F140" s="293">
        <v>11</v>
      </c>
      <c r="G140" s="38"/>
      <c r="H140" s="43"/>
    </row>
    <row r="141" spans="1:8" s="2" customFormat="1" ht="16.899999999999999" customHeight="1">
      <c r="A141" s="38"/>
      <c r="B141" s="43"/>
      <c r="C141" s="292" t="s">
        <v>19</v>
      </c>
      <c r="D141" s="292" t="s">
        <v>2303</v>
      </c>
      <c r="E141" s="21" t="s">
        <v>19</v>
      </c>
      <c r="F141" s="293">
        <v>52.2</v>
      </c>
      <c r="G141" s="38"/>
      <c r="H141" s="43"/>
    </row>
    <row r="142" spans="1:8" s="2" customFormat="1" ht="16.899999999999999" customHeight="1">
      <c r="A142" s="38"/>
      <c r="B142" s="43"/>
      <c r="C142" s="292" t="s">
        <v>19</v>
      </c>
      <c r="D142" s="292" t="s">
        <v>2304</v>
      </c>
      <c r="E142" s="21" t="s">
        <v>19</v>
      </c>
      <c r="F142" s="293">
        <v>50.4</v>
      </c>
      <c r="G142" s="38"/>
      <c r="H142" s="43"/>
    </row>
    <row r="143" spans="1:8" s="2" customFormat="1" ht="16.899999999999999" customHeight="1">
      <c r="A143" s="38"/>
      <c r="B143" s="43"/>
      <c r="C143" s="292" t="s">
        <v>19</v>
      </c>
      <c r="D143" s="292" t="s">
        <v>2305</v>
      </c>
      <c r="E143" s="21" t="s">
        <v>19</v>
      </c>
      <c r="F143" s="293">
        <v>54.9</v>
      </c>
      <c r="G143" s="38"/>
      <c r="H143" s="43"/>
    </row>
    <row r="144" spans="1:8" s="2" customFormat="1" ht="16.899999999999999" customHeight="1">
      <c r="A144" s="38"/>
      <c r="B144" s="43"/>
      <c r="C144" s="292" t="s">
        <v>19</v>
      </c>
      <c r="D144" s="292" t="s">
        <v>2306</v>
      </c>
      <c r="E144" s="21" t="s">
        <v>19</v>
      </c>
      <c r="F144" s="293">
        <v>4.3</v>
      </c>
      <c r="G144" s="38"/>
      <c r="H144" s="43"/>
    </row>
    <row r="145" spans="1:8" s="2" customFormat="1" ht="16.899999999999999" customHeight="1">
      <c r="A145" s="38"/>
      <c r="B145" s="43"/>
      <c r="C145" s="292" t="s">
        <v>19</v>
      </c>
      <c r="D145" s="292" t="s">
        <v>2307</v>
      </c>
      <c r="E145" s="21" t="s">
        <v>19</v>
      </c>
      <c r="F145" s="293">
        <v>32.25</v>
      </c>
      <c r="G145" s="38"/>
      <c r="H145" s="43"/>
    </row>
    <row r="146" spans="1:8" s="2" customFormat="1" ht="16.899999999999999" customHeight="1">
      <c r="A146" s="38"/>
      <c r="B146" s="43"/>
      <c r="C146" s="292" t="s">
        <v>19</v>
      </c>
      <c r="D146" s="292" t="s">
        <v>2308</v>
      </c>
      <c r="E146" s="21" t="s">
        <v>19</v>
      </c>
      <c r="F146" s="293">
        <v>9.3000000000000007</v>
      </c>
      <c r="G146" s="38"/>
      <c r="H146" s="43"/>
    </row>
    <row r="147" spans="1:8" s="2" customFormat="1" ht="16.899999999999999" customHeight="1">
      <c r="A147" s="38"/>
      <c r="B147" s="43"/>
      <c r="C147" s="292" t="s">
        <v>19</v>
      </c>
      <c r="D147" s="292" t="s">
        <v>2309</v>
      </c>
      <c r="E147" s="21" t="s">
        <v>19</v>
      </c>
      <c r="F147" s="293">
        <v>14</v>
      </c>
      <c r="G147" s="38"/>
      <c r="H147" s="43"/>
    </row>
    <row r="148" spans="1:8" s="2" customFormat="1" ht="16.899999999999999" customHeight="1">
      <c r="A148" s="38"/>
      <c r="B148" s="43"/>
      <c r="C148" s="292" t="s">
        <v>19</v>
      </c>
      <c r="D148" s="292" t="s">
        <v>2310</v>
      </c>
      <c r="E148" s="21" t="s">
        <v>19</v>
      </c>
      <c r="F148" s="293">
        <v>28</v>
      </c>
      <c r="G148" s="38"/>
      <c r="H148" s="43"/>
    </row>
    <row r="149" spans="1:8" s="2" customFormat="1" ht="16.899999999999999" customHeight="1">
      <c r="A149" s="38"/>
      <c r="B149" s="43"/>
      <c r="C149" s="292" t="s">
        <v>19</v>
      </c>
      <c r="D149" s="292" t="s">
        <v>2311</v>
      </c>
      <c r="E149" s="21" t="s">
        <v>19</v>
      </c>
      <c r="F149" s="293">
        <v>9.1999999999999993</v>
      </c>
      <c r="G149" s="38"/>
      <c r="H149" s="43"/>
    </row>
    <row r="150" spans="1:8" s="2" customFormat="1" ht="16.899999999999999" customHeight="1">
      <c r="A150" s="38"/>
      <c r="B150" s="43"/>
      <c r="C150" s="292" t="s">
        <v>19</v>
      </c>
      <c r="D150" s="292" t="s">
        <v>2312</v>
      </c>
      <c r="E150" s="21" t="s">
        <v>19</v>
      </c>
      <c r="F150" s="293">
        <v>8.5500000000000007</v>
      </c>
      <c r="G150" s="38"/>
      <c r="H150" s="43"/>
    </row>
    <row r="151" spans="1:8" s="2" customFormat="1" ht="16.899999999999999" customHeight="1">
      <c r="A151" s="38"/>
      <c r="B151" s="43"/>
      <c r="C151" s="292" t="s">
        <v>19</v>
      </c>
      <c r="D151" s="292" t="s">
        <v>2313</v>
      </c>
      <c r="E151" s="21" t="s">
        <v>19</v>
      </c>
      <c r="F151" s="293">
        <v>65.7</v>
      </c>
      <c r="G151" s="38"/>
      <c r="H151" s="43"/>
    </row>
    <row r="152" spans="1:8" s="2" customFormat="1" ht="16.899999999999999" customHeight="1">
      <c r="A152" s="38"/>
      <c r="B152" s="43"/>
      <c r="C152" s="292" t="s">
        <v>19</v>
      </c>
      <c r="D152" s="292" t="s">
        <v>2314</v>
      </c>
      <c r="E152" s="21" t="s">
        <v>19</v>
      </c>
      <c r="F152" s="293">
        <v>19</v>
      </c>
      <c r="G152" s="38"/>
      <c r="H152" s="43"/>
    </row>
    <row r="153" spans="1:8" s="2" customFormat="1" ht="16.899999999999999" customHeight="1">
      <c r="A153" s="38"/>
      <c r="B153" s="43"/>
      <c r="C153" s="292" t="s">
        <v>19</v>
      </c>
      <c r="D153" s="292" t="s">
        <v>2315</v>
      </c>
      <c r="E153" s="21" t="s">
        <v>19</v>
      </c>
      <c r="F153" s="293">
        <v>4.3</v>
      </c>
      <c r="G153" s="38"/>
      <c r="H153" s="43"/>
    </row>
    <row r="154" spans="1:8" s="2" customFormat="1" ht="16.899999999999999" customHeight="1">
      <c r="A154" s="38"/>
      <c r="B154" s="43"/>
      <c r="C154" s="292" t="s">
        <v>144</v>
      </c>
      <c r="D154" s="292" t="s">
        <v>590</v>
      </c>
      <c r="E154" s="21" t="s">
        <v>19</v>
      </c>
      <c r="F154" s="293">
        <v>398.8</v>
      </c>
      <c r="G154" s="38"/>
      <c r="H154" s="43"/>
    </row>
    <row r="155" spans="1:8" s="2" customFormat="1" ht="16.899999999999999" customHeight="1">
      <c r="A155" s="38"/>
      <c r="B155" s="43"/>
      <c r="C155" s="294" t="s">
        <v>8523</v>
      </c>
      <c r="D155" s="38"/>
      <c r="E155" s="38"/>
      <c r="F155" s="38"/>
      <c r="G155" s="38"/>
      <c r="H155" s="43"/>
    </row>
    <row r="156" spans="1:8" s="2" customFormat="1" ht="16.899999999999999" customHeight="1">
      <c r="A156" s="38"/>
      <c r="B156" s="43"/>
      <c r="C156" s="292" t="s">
        <v>2297</v>
      </c>
      <c r="D156" s="292" t="s">
        <v>8526</v>
      </c>
      <c r="E156" s="21" t="s">
        <v>128</v>
      </c>
      <c r="F156" s="293">
        <v>398.8</v>
      </c>
      <c r="G156" s="38"/>
      <c r="H156" s="43"/>
    </row>
    <row r="157" spans="1:8" s="2" customFormat="1" ht="16.899999999999999" customHeight="1">
      <c r="A157" s="38"/>
      <c r="B157" s="43"/>
      <c r="C157" s="292" t="s">
        <v>2317</v>
      </c>
      <c r="D157" s="292" t="s">
        <v>2318</v>
      </c>
      <c r="E157" s="21" t="s">
        <v>128</v>
      </c>
      <c r="F157" s="293">
        <v>418.74</v>
      </c>
      <c r="G157" s="38"/>
      <c r="H157" s="43"/>
    </row>
    <row r="158" spans="1:8" s="2" customFormat="1" ht="16.899999999999999" customHeight="1">
      <c r="A158" s="38"/>
      <c r="B158" s="43"/>
      <c r="C158" s="288" t="s">
        <v>148</v>
      </c>
      <c r="D158" s="289" t="s">
        <v>149</v>
      </c>
      <c r="E158" s="290" t="s">
        <v>128</v>
      </c>
      <c r="F158" s="291">
        <v>20.07</v>
      </c>
      <c r="G158" s="38"/>
      <c r="H158" s="43"/>
    </row>
    <row r="159" spans="1:8" s="2" customFormat="1" ht="16.899999999999999" customHeight="1">
      <c r="A159" s="38"/>
      <c r="B159" s="43"/>
      <c r="C159" s="292" t="s">
        <v>19</v>
      </c>
      <c r="D159" s="292" t="s">
        <v>4551</v>
      </c>
      <c r="E159" s="21" t="s">
        <v>19</v>
      </c>
      <c r="F159" s="293">
        <v>0</v>
      </c>
      <c r="G159" s="38"/>
      <c r="H159" s="43"/>
    </row>
    <row r="160" spans="1:8" s="2" customFormat="1" ht="16.899999999999999" customHeight="1">
      <c r="A160" s="38"/>
      <c r="B160" s="43"/>
      <c r="C160" s="292" t="s">
        <v>19</v>
      </c>
      <c r="D160" s="292" t="s">
        <v>2047</v>
      </c>
      <c r="E160" s="21" t="s">
        <v>19</v>
      </c>
      <c r="F160" s="293">
        <v>0</v>
      </c>
      <c r="G160" s="38"/>
      <c r="H160" s="43"/>
    </row>
    <row r="161" spans="1:8" s="2" customFormat="1" ht="16.899999999999999" customHeight="1">
      <c r="A161" s="38"/>
      <c r="B161" s="43"/>
      <c r="C161" s="292" t="s">
        <v>19</v>
      </c>
      <c r="D161" s="292" t="s">
        <v>4552</v>
      </c>
      <c r="E161" s="21" t="s">
        <v>19</v>
      </c>
      <c r="F161" s="293">
        <v>20.07</v>
      </c>
      <c r="G161" s="38"/>
      <c r="H161" s="43"/>
    </row>
    <row r="162" spans="1:8" s="2" customFormat="1" ht="16.899999999999999" customHeight="1">
      <c r="A162" s="38"/>
      <c r="B162" s="43"/>
      <c r="C162" s="292" t="s">
        <v>148</v>
      </c>
      <c r="D162" s="292" t="s">
        <v>590</v>
      </c>
      <c r="E162" s="21" t="s">
        <v>19</v>
      </c>
      <c r="F162" s="293">
        <v>20.07</v>
      </c>
      <c r="G162" s="38"/>
      <c r="H162" s="43"/>
    </row>
    <row r="163" spans="1:8" s="2" customFormat="1" ht="16.899999999999999" customHeight="1">
      <c r="A163" s="38"/>
      <c r="B163" s="43"/>
      <c r="C163" s="294" t="s">
        <v>8523</v>
      </c>
      <c r="D163" s="38"/>
      <c r="E163" s="38"/>
      <c r="F163" s="38"/>
      <c r="G163" s="38"/>
      <c r="H163" s="43"/>
    </row>
    <row r="164" spans="1:8" s="2" customFormat="1" ht="22.5">
      <c r="A164" s="38"/>
      <c r="B164" s="43"/>
      <c r="C164" s="292" t="s">
        <v>4541</v>
      </c>
      <c r="D164" s="292" t="s">
        <v>8527</v>
      </c>
      <c r="E164" s="21" t="s">
        <v>128</v>
      </c>
      <c r="F164" s="293">
        <v>106.03400000000001</v>
      </c>
      <c r="G164" s="38"/>
      <c r="H164" s="43"/>
    </row>
    <row r="165" spans="1:8" s="2" customFormat="1" ht="16.899999999999999" customHeight="1">
      <c r="A165" s="38"/>
      <c r="B165" s="43"/>
      <c r="C165" s="292" t="s">
        <v>4617</v>
      </c>
      <c r="D165" s="292" t="s">
        <v>8528</v>
      </c>
      <c r="E165" s="21" t="s">
        <v>128</v>
      </c>
      <c r="F165" s="293">
        <v>106.03400000000001</v>
      </c>
      <c r="G165" s="38"/>
      <c r="H165" s="43"/>
    </row>
    <row r="166" spans="1:8" s="2" customFormat="1" ht="22.5">
      <c r="A166" s="38"/>
      <c r="B166" s="43"/>
      <c r="C166" s="292" t="s">
        <v>4558</v>
      </c>
      <c r="D166" s="292" t="s">
        <v>4559</v>
      </c>
      <c r="E166" s="21" t="s">
        <v>132</v>
      </c>
      <c r="F166" s="293">
        <v>2.2080000000000002</v>
      </c>
      <c r="G166" s="38"/>
      <c r="H166" s="43"/>
    </row>
    <row r="167" spans="1:8" s="2" customFormat="1" ht="16.899999999999999" customHeight="1">
      <c r="A167" s="38"/>
      <c r="B167" s="43"/>
      <c r="C167" s="288" t="s">
        <v>152</v>
      </c>
      <c r="D167" s="289" t="s">
        <v>153</v>
      </c>
      <c r="E167" s="290" t="s">
        <v>128</v>
      </c>
      <c r="F167" s="291">
        <v>85.963999999999999</v>
      </c>
      <c r="G167" s="38"/>
      <c r="H167" s="43"/>
    </row>
    <row r="168" spans="1:8" s="2" customFormat="1" ht="16.899999999999999" customHeight="1">
      <c r="A168" s="38"/>
      <c r="B168" s="43"/>
      <c r="C168" s="292" t="s">
        <v>19</v>
      </c>
      <c r="D168" s="292" t="s">
        <v>4545</v>
      </c>
      <c r="E168" s="21" t="s">
        <v>19</v>
      </c>
      <c r="F168" s="293">
        <v>0</v>
      </c>
      <c r="G168" s="38"/>
      <c r="H168" s="43"/>
    </row>
    <row r="169" spans="1:8" s="2" customFormat="1" ht="16.899999999999999" customHeight="1">
      <c r="A169" s="38"/>
      <c r="B169" s="43"/>
      <c r="C169" s="292" t="s">
        <v>19</v>
      </c>
      <c r="D169" s="292" t="s">
        <v>1837</v>
      </c>
      <c r="E169" s="21" t="s">
        <v>19</v>
      </c>
      <c r="F169" s="293">
        <v>0</v>
      </c>
      <c r="G169" s="38"/>
      <c r="H169" s="43"/>
    </row>
    <row r="170" spans="1:8" s="2" customFormat="1" ht="16.899999999999999" customHeight="1">
      <c r="A170" s="38"/>
      <c r="B170" s="43"/>
      <c r="C170" s="292" t="s">
        <v>19</v>
      </c>
      <c r="D170" s="292" t="s">
        <v>4546</v>
      </c>
      <c r="E170" s="21" t="s">
        <v>19</v>
      </c>
      <c r="F170" s="293">
        <v>25.434000000000001</v>
      </c>
      <c r="G170" s="38"/>
      <c r="H170" s="43"/>
    </row>
    <row r="171" spans="1:8" s="2" customFormat="1" ht="16.899999999999999" customHeight="1">
      <c r="A171" s="38"/>
      <c r="B171" s="43"/>
      <c r="C171" s="292" t="s">
        <v>19</v>
      </c>
      <c r="D171" s="292" t="s">
        <v>1963</v>
      </c>
      <c r="E171" s="21" t="s">
        <v>19</v>
      </c>
      <c r="F171" s="293">
        <v>0</v>
      </c>
      <c r="G171" s="38"/>
      <c r="H171" s="43"/>
    </row>
    <row r="172" spans="1:8" s="2" customFormat="1" ht="16.899999999999999" customHeight="1">
      <c r="A172" s="38"/>
      <c r="B172" s="43"/>
      <c r="C172" s="292" t="s">
        <v>19</v>
      </c>
      <c r="D172" s="292" t="s">
        <v>4547</v>
      </c>
      <c r="E172" s="21" t="s">
        <v>19</v>
      </c>
      <c r="F172" s="293">
        <v>8.1300000000000008</v>
      </c>
      <c r="G172" s="38"/>
      <c r="H172" s="43"/>
    </row>
    <row r="173" spans="1:8" s="2" customFormat="1" ht="16.899999999999999" customHeight="1">
      <c r="A173" s="38"/>
      <c r="B173" s="43"/>
      <c r="C173" s="292" t="s">
        <v>19</v>
      </c>
      <c r="D173" s="292" t="s">
        <v>2031</v>
      </c>
      <c r="E173" s="21" t="s">
        <v>19</v>
      </c>
      <c r="F173" s="293">
        <v>0</v>
      </c>
      <c r="G173" s="38"/>
      <c r="H173" s="43"/>
    </row>
    <row r="174" spans="1:8" s="2" customFormat="1" ht="16.899999999999999" customHeight="1">
      <c r="A174" s="38"/>
      <c r="B174" s="43"/>
      <c r="C174" s="292" t="s">
        <v>19</v>
      </c>
      <c r="D174" s="292" t="s">
        <v>4548</v>
      </c>
      <c r="E174" s="21" t="s">
        <v>19</v>
      </c>
      <c r="F174" s="293">
        <v>9.1999999999999993</v>
      </c>
      <c r="G174" s="38"/>
      <c r="H174" s="43"/>
    </row>
    <row r="175" spans="1:8" s="2" customFormat="1" ht="16.899999999999999" customHeight="1">
      <c r="A175" s="38"/>
      <c r="B175" s="43"/>
      <c r="C175" s="292" t="s">
        <v>19</v>
      </c>
      <c r="D175" s="292" t="s">
        <v>1839</v>
      </c>
      <c r="E175" s="21" t="s">
        <v>19</v>
      </c>
      <c r="F175" s="293">
        <v>0</v>
      </c>
      <c r="G175" s="38"/>
      <c r="H175" s="43"/>
    </row>
    <row r="176" spans="1:8" s="2" customFormat="1" ht="16.899999999999999" customHeight="1">
      <c r="A176" s="38"/>
      <c r="B176" s="43"/>
      <c r="C176" s="292" t="s">
        <v>19</v>
      </c>
      <c r="D176" s="292" t="s">
        <v>4549</v>
      </c>
      <c r="E176" s="21" t="s">
        <v>19</v>
      </c>
      <c r="F176" s="293">
        <v>24.8</v>
      </c>
      <c r="G176" s="38"/>
      <c r="H176" s="43"/>
    </row>
    <row r="177" spans="1:8" s="2" customFormat="1" ht="16.899999999999999" customHeight="1">
      <c r="A177" s="38"/>
      <c r="B177" s="43"/>
      <c r="C177" s="292" t="s">
        <v>19</v>
      </c>
      <c r="D177" s="292" t="s">
        <v>1831</v>
      </c>
      <c r="E177" s="21" t="s">
        <v>19</v>
      </c>
      <c r="F177" s="293">
        <v>0</v>
      </c>
      <c r="G177" s="38"/>
      <c r="H177" s="43"/>
    </row>
    <row r="178" spans="1:8" s="2" customFormat="1" ht="16.899999999999999" customHeight="1">
      <c r="A178" s="38"/>
      <c r="B178" s="43"/>
      <c r="C178" s="292" t="s">
        <v>19</v>
      </c>
      <c r="D178" s="292" t="s">
        <v>4550</v>
      </c>
      <c r="E178" s="21" t="s">
        <v>19</v>
      </c>
      <c r="F178" s="293">
        <v>9.1999999999999993</v>
      </c>
      <c r="G178" s="38"/>
      <c r="H178" s="43"/>
    </row>
    <row r="179" spans="1:8" s="2" customFormat="1" ht="16.899999999999999" customHeight="1">
      <c r="A179" s="38"/>
      <c r="B179" s="43"/>
      <c r="C179" s="292" t="s">
        <v>19</v>
      </c>
      <c r="D179" s="292" t="s">
        <v>1829</v>
      </c>
      <c r="E179" s="21" t="s">
        <v>19</v>
      </c>
      <c r="F179" s="293">
        <v>0</v>
      </c>
      <c r="G179" s="38"/>
      <c r="H179" s="43"/>
    </row>
    <row r="180" spans="1:8" s="2" customFormat="1" ht="16.899999999999999" customHeight="1">
      <c r="A180" s="38"/>
      <c r="B180" s="43"/>
      <c r="C180" s="292" t="s">
        <v>19</v>
      </c>
      <c r="D180" s="292" t="s">
        <v>4550</v>
      </c>
      <c r="E180" s="21" t="s">
        <v>19</v>
      </c>
      <c r="F180" s="293">
        <v>9.1999999999999993</v>
      </c>
      <c r="G180" s="38"/>
      <c r="H180" s="43"/>
    </row>
    <row r="181" spans="1:8" s="2" customFormat="1" ht="16.899999999999999" customHeight="1">
      <c r="A181" s="38"/>
      <c r="B181" s="43"/>
      <c r="C181" s="292" t="s">
        <v>152</v>
      </c>
      <c r="D181" s="292" t="s">
        <v>590</v>
      </c>
      <c r="E181" s="21" t="s">
        <v>19</v>
      </c>
      <c r="F181" s="293">
        <v>85.963999999999999</v>
      </c>
      <c r="G181" s="38"/>
      <c r="H181" s="43"/>
    </row>
    <row r="182" spans="1:8" s="2" customFormat="1" ht="16.899999999999999" customHeight="1">
      <c r="A182" s="38"/>
      <c r="B182" s="43"/>
      <c r="C182" s="294" t="s">
        <v>8523</v>
      </c>
      <c r="D182" s="38"/>
      <c r="E182" s="38"/>
      <c r="F182" s="38"/>
      <c r="G182" s="38"/>
      <c r="H182" s="43"/>
    </row>
    <row r="183" spans="1:8" s="2" customFormat="1" ht="22.5">
      <c r="A183" s="38"/>
      <c r="B183" s="43"/>
      <c r="C183" s="292" t="s">
        <v>4541</v>
      </c>
      <c r="D183" s="292" t="s">
        <v>8527</v>
      </c>
      <c r="E183" s="21" t="s">
        <v>128</v>
      </c>
      <c r="F183" s="293">
        <v>106.03400000000001</v>
      </c>
      <c r="G183" s="38"/>
      <c r="H183" s="43"/>
    </row>
    <row r="184" spans="1:8" s="2" customFormat="1" ht="16.899999999999999" customHeight="1">
      <c r="A184" s="38"/>
      <c r="B184" s="43"/>
      <c r="C184" s="292" t="s">
        <v>4617</v>
      </c>
      <c r="D184" s="292" t="s">
        <v>8528</v>
      </c>
      <c r="E184" s="21" t="s">
        <v>128</v>
      </c>
      <c r="F184" s="293">
        <v>106.03400000000001</v>
      </c>
      <c r="G184" s="38"/>
      <c r="H184" s="43"/>
    </row>
    <row r="185" spans="1:8" s="2" customFormat="1" ht="16.899999999999999" customHeight="1">
      <c r="A185" s="38"/>
      <c r="B185" s="43"/>
      <c r="C185" s="292" t="s">
        <v>4535</v>
      </c>
      <c r="D185" s="292" t="s">
        <v>4536</v>
      </c>
      <c r="E185" s="21" t="s">
        <v>132</v>
      </c>
      <c r="F185" s="293">
        <v>9.4559999999999995</v>
      </c>
      <c r="G185" s="38"/>
      <c r="H185" s="43"/>
    </row>
    <row r="186" spans="1:8" s="2" customFormat="1" ht="16.899999999999999" customHeight="1">
      <c r="A186" s="38"/>
      <c r="B186" s="43"/>
      <c r="C186" s="288" t="s">
        <v>156</v>
      </c>
      <c r="D186" s="289" t="s">
        <v>157</v>
      </c>
      <c r="E186" s="290" t="s">
        <v>158</v>
      </c>
      <c r="F186" s="291">
        <v>0.59</v>
      </c>
      <c r="G186" s="38"/>
      <c r="H186" s="43"/>
    </row>
    <row r="187" spans="1:8" s="2" customFormat="1" ht="16.899999999999999" customHeight="1">
      <c r="A187" s="38"/>
      <c r="B187" s="43"/>
      <c r="C187" s="292" t="s">
        <v>19</v>
      </c>
      <c r="D187" s="292" t="s">
        <v>1270</v>
      </c>
      <c r="E187" s="21" t="s">
        <v>19</v>
      </c>
      <c r="F187" s="293">
        <v>0</v>
      </c>
      <c r="G187" s="38"/>
      <c r="H187" s="43"/>
    </row>
    <row r="188" spans="1:8" s="2" customFormat="1" ht="16.899999999999999" customHeight="1">
      <c r="A188" s="38"/>
      <c r="B188" s="43"/>
      <c r="C188" s="292" t="s">
        <v>19</v>
      </c>
      <c r="D188" s="292" t="s">
        <v>1271</v>
      </c>
      <c r="E188" s="21" t="s">
        <v>19</v>
      </c>
      <c r="F188" s="293">
        <v>0</v>
      </c>
      <c r="G188" s="38"/>
      <c r="H188" s="43"/>
    </row>
    <row r="189" spans="1:8" s="2" customFormat="1" ht="16.899999999999999" customHeight="1">
      <c r="A189" s="38"/>
      <c r="B189" s="43"/>
      <c r="C189" s="292" t="s">
        <v>19</v>
      </c>
      <c r="D189" s="292" t="s">
        <v>1272</v>
      </c>
      <c r="E189" s="21" t="s">
        <v>19</v>
      </c>
      <c r="F189" s="293">
        <v>0.59</v>
      </c>
      <c r="G189" s="38"/>
      <c r="H189" s="43"/>
    </row>
    <row r="190" spans="1:8" s="2" customFormat="1" ht="16.899999999999999" customHeight="1">
      <c r="A190" s="38"/>
      <c r="B190" s="43"/>
      <c r="C190" s="292" t="s">
        <v>156</v>
      </c>
      <c r="D190" s="292" t="s">
        <v>552</v>
      </c>
      <c r="E190" s="21" t="s">
        <v>19</v>
      </c>
      <c r="F190" s="293">
        <v>0.59</v>
      </c>
      <c r="G190" s="38"/>
      <c r="H190" s="43"/>
    </row>
    <row r="191" spans="1:8" s="2" customFormat="1" ht="16.899999999999999" customHeight="1">
      <c r="A191" s="38"/>
      <c r="B191" s="43"/>
      <c r="C191" s="294" t="s">
        <v>8523</v>
      </c>
      <c r="D191" s="38"/>
      <c r="E191" s="38"/>
      <c r="F191" s="38"/>
      <c r="G191" s="38"/>
      <c r="H191" s="43"/>
    </row>
    <row r="192" spans="1:8" s="2" customFormat="1" ht="16.899999999999999" customHeight="1">
      <c r="A192" s="38"/>
      <c r="B192" s="43"/>
      <c r="C192" s="292" t="s">
        <v>1266</v>
      </c>
      <c r="D192" s="292" t="s">
        <v>8529</v>
      </c>
      <c r="E192" s="21" t="s">
        <v>158</v>
      </c>
      <c r="F192" s="293">
        <v>0.59</v>
      </c>
      <c r="G192" s="38"/>
      <c r="H192" s="43"/>
    </row>
    <row r="193" spans="1:8" s="2" customFormat="1" ht="16.899999999999999" customHeight="1">
      <c r="A193" s="38"/>
      <c r="B193" s="43"/>
      <c r="C193" s="292" t="s">
        <v>1285</v>
      </c>
      <c r="D193" s="292" t="s">
        <v>8530</v>
      </c>
      <c r="E193" s="21" t="s">
        <v>318</v>
      </c>
      <c r="F193" s="293">
        <v>6.2E-2</v>
      </c>
      <c r="G193" s="38"/>
      <c r="H193" s="43"/>
    </row>
    <row r="194" spans="1:8" s="2" customFormat="1" ht="16.899999999999999" customHeight="1">
      <c r="A194" s="38"/>
      <c r="B194" s="43"/>
      <c r="C194" s="288" t="s">
        <v>161</v>
      </c>
      <c r="D194" s="289" t="s">
        <v>162</v>
      </c>
      <c r="E194" s="290" t="s">
        <v>158</v>
      </c>
      <c r="F194" s="291">
        <v>39.590000000000003</v>
      </c>
      <c r="G194" s="38"/>
      <c r="H194" s="43"/>
    </row>
    <row r="195" spans="1:8" s="2" customFormat="1" ht="16.899999999999999" customHeight="1">
      <c r="A195" s="38"/>
      <c r="B195" s="43"/>
      <c r="C195" s="292" t="s">
        <v>19</v>
      </c>
      <c r="D195" s="292" t="s">
        <v>1480</v>
      </c>
      <c r="E195" s="21" t="s">
        <v>19</v>
      </c>
      <c r="F195" s="293">
        <v>0</v>
      </c>
      <c r="G195" s="38"/>
      <c r="H195" s="43"/>
    </row>
    <row r="196" spans="1:8" s="2" customFormat="1" ht="16.899999999999999" customHeight="1">
      <c r="A196" s="38"/>
      <c r="B196" s="43"/>
      <c r="C196" s="292" t="s">
        <v>19</v>
      </c>
      <c r="D196" s="292" t="s">
        <v>1481</v>
      </c>
      <c r="E196" s="21" t="s">
        <v>19</v>
      </c>
      <c r="F196" s="293">
        <v>0</v>
      </c>
      <c r="G196" s="38"/>
      <c r="H196" s="43"/>
    </row>
    <row r="197" spans="1:8" s="2" customFormat="1" ht="16.899999999999999" customHeight="1">
      <c r="A197" s="38"/>
      <c r="B197" s="43"/>
      <c r="C197" s="292" t="s">
        <v>19</v>
      </c>
      <c r="D197" s="292" t="s">
        <v>1482</v>
      </c>
      <c r="E197" s="21" t="s">
        <v>19</v>
      </c>
      <c r="F197" s="293">
        <v>2.3639999999999999</v>
      </c>
      <c r="G197" s="38"/>
      <c r="H197" s="43"/>
    </row>
    <row r="198" spans="1:8" s="2" customFormat="1" ht="16.899999999999999" customHeight="1">
      <c r="A198" s="38"/>
      <c r="B198" s="43"/>
      <c r="C198" s="292" t="s">
        <v>19</v>
      </c>
      <c r="D198" s="292" t="s">
        <v>1483</v>
      </c>
      <c r="E198" s="21" t="s">
        <v>19</v>
      </c>
      <c r="F198" s="293">
        <v>2.5569999999999999</v>
      </c>
      <c r="G198" s="38"/>
      <c r="H198" s="43"/>
    </row>
    <row r="199" spans="1:8" s="2" customFormat="1" ht="16.899999999999999" customHeight="1">
      <c r="A199" s="38"/>
      <c r="B199" s="43"/>
      <c r="C199" s="292" t="s">
        <v>19</v>
      </c>
      <c r="D199" s="292" t="s">
        <v>1484</v>
      </c>
      <c r="E199" s="21" t="s">
        <v>19</v>
      </c>
      <c r="F199" s="293">
        <v>0</v>
      </c>
      <c r="G199" s="38"/>
      <c r="H199" s="43"/>
    </row>
    <row r="200" spans="1:8" s="2" customFormat="1" ht="16.899999999999999" customHeight="1">
      <c r="A200" s="38"/>
      <c r="B200" s="43"/>
      <c r="C200" s="292" t="s">
        <v>19</v>
      </c>
      <c r="D200" s="292" t="s">
        <v>1485</v>
      </c>
      <c r="E200" s="21" t="s">
        <v>19</v>
      </c>
      <c r="F200" s="293">
        <v>4.4859999999999998</v>
      </c>
      <c r="G200" s="38"/>
      <c r="H200" s="43"/>
    </row>
    <row r="201" spans="1:8" s="2" customFormat="1" ht="16.899999999999999" customHeight="1">
      <c r="A201" s="38"/>
      <c r="B201" s="43"/>
      <c r="C201" s="292" t="s">
        <v>19</v>
      </c>
      <c r="D201" s="292" t="s">
        <v>1486</v>
      </c>
      <c r="E201" s="21" t="s">
        <v>19</v>
      </c>
      <c r="F201" s="293">
        <v>4.4560000000000004</v>
      </c>
      <c r="G201" s="38"/>
      <c r="H201" s="43"/>
    </row>
    <row r="202" spans="1:8" s="2" customFormat="1" ht="16.899999999999999" customHeight="1">
      <c r="A202" s="38"/>
      <c r="B202" s="43"/>
      <c r="C202" s="292" t="s">
        <v>19</v>
      </c>
      <c r="D202" s="292" t="s">
        <v>1487</v>
      </c>
      <c r="E202" s="21" t="s">
        <v>19</v>
      </c>
      <c r="F202" s="293">
        <v>1.5940000000000001</v>
      </c>
      <c r="G202" s="38"/>
      <c r="H202" s="43"/>
    </row>
    <row r="203" spans="1:8" s="2" customFormat="1" ht="16.899999999999999" customHeight="1">
      <c r="A203" s="38"/>
      <c r="B203" s="43"/>
      <c r="C203" s="292" t="s">
        <v>19</v>
      </c>
      <c r="D203" s="292" t="s">
        <v>1488</v>
      </c>
      <c r="E203" s="21" t="s">
        <v>19</v>
      </c>
      <c r="F203" s="293">
        <v>1.831</v>
      </c>
      <c r="G203" s="38"/>
      <c r="H203" s="43"/>
    </row>
    <row r="204" spans="1:8" s="2" customFormat="1" ht="16.899999999999999" customHeight="1">
      <c r="A204" s="38"/>
      <c r="B204" s="43"/>
      <c r="C204" s="292" t="s">
        <v>19</v>
      </c>
      <c r="D204" s="292" t="s">
        <v>1489</v>
      </c>
      <c r="E204" s="21" t="s">
        <v>19</v>
      </c>
      <c r="F204" s="293">
        <v>0</v>
      </c>
      <c r="G204" s="38"/>
      <c r="H204" s="43"/>
    </row>
    <row r="205" spans="1:8" s="2" customFormat="1" ht="16.899999999999999" customHeight="1">
      <c r="A205" s="38"/>
      <c r="B205" s="43"/>
      <c r="C205" s="292" t="s">
        <v>19</v>
      </c>
      <c r="D205" s="292" t="s">
        <v>1490</v>
      </c>
      <c r="E205" s="21" t="s">
        <v>19</v>
      </c>
      <c r="F205" s="293">
        <v>0</v>
      </c>
      <c r="G205" s="38"/>
      <c r="H205" s="43"/>
    </row>
    <row r="206" spans="1:8" s="2" customFormat="1" ht="16.899999999999999" customHeight="1">
      <c r="A206" s="38"/>
      <c r="B206" s="43"/>
      <c r="C206" s="292" t="s">
        <v>19</v>
      </c>
      <c r="D206" s="292" t="s">
        <v>1491</v>
      </c>
      <c r="E206" s="21" t="s">
        <v>19</v>
      </c>
      <c r="F206" s="293">
        <v>5.04</v>
      </c>
      <c r="G206" s="38"/>
      <c r="H206" s="43"/>
    </row>
    <row r="207" spans="1:8" s="2" customFormat="1" ht="16.899999999999999" customHeight="1">
      <c r="A207" s="38"/>
      <c r="B207" s="43"/>
      <c r="C207" s="292" t="s">
        <v>19</v>
      </c>
      <c r="D207" s="292" t="s">
        <v>1492</v>
      </c>
      <c r="E207" s="21" t="s">
        <v>19</v>
      </c>
      <c r="F207" s="293">
        <v>5.0599999999999996</v>
      </c>
      <c r="G207" s="38"/>
      <c r="H207" s="43"/>
    </row>
    <row r="208" spans="1:8" s="2" customFormat="1" ht="16.899999999999999" customHeight="1">
      <c r="A208" s="38"/>
      <c r="B208" s="43"/>
      <c r="C208" s="292" t="s">
        <v>19</v>
      </c>
      <c r="D208" s="292" t="s">
        <v>1493</v>
      </c>
      <c r="E208" s="21" t="s">
        <v>19</v>
      </c>
      <c r="F208" s="293">
        <v>3.0009999999999999</v>
      </c>
      <c r="G208" s="38"/>
      <c r="H208" s="43"/>
    </row>
    <row r="209" spans="1:8" s="2" customFormat="1" ht="16.899999999999999" customHeight="1">
      <c r="A209" s="38"/>
      <c r="B209" s="43"/>
      <c r="C209" s="292" t="s">
        <v>19</v>
      </c>
      <c r="D209" s="292" t="s">
        <v>1494</v>
      </c>
      <c r="E209" s="21" t="s">
        <v>19</v>
      </c>
      <c r="F209" s="293">
        <v>4.3140000000000001</v>
      </c>
      <c r="G209" s="38"/>
      <c r="H209" s="43"/>
    </row>
    <row r="210" spans="1:8" s="2" customFormat="1" ht="16.899999999999999" customHeight="1">
      <c r="A210" s="38"/>
      <c r="B210" s="43"/>
      <c r="C210" s="292" t="s">
        <v>19</v>
      </c>
      <c r="D210" s="292" t="s">
        <v>1495</v>
      </c>
      <c r="E210" s="21" t="s">
        <v>19</v>
      </c>
      <c r="F210" s="293">
        <v>4.8869999999999996</v>
      </c>
      <c r="G210" s="38"/>
      <c r="H210" s="43"/>
    </row>
    <row r="211" spans="1:8" s="2" customFormat="1" ht="16.899999999999999" customHeight="1">
      <c r="A211" s="38"/>
      <c r="B211" s="43"/>
      <c r="C211" s="292" t="s">
        <v>161</v>
      </c>
      <c r="D211" s="292" t="s">
        <v>552</v>
      </c>
      <c r="E211" s="21" t="s">
        <v>19</v>
      </c>
      <c r="F211" s="293">
        <v>39.590000000000003</v>
      </c>
      <c r="G211" s="38"/>
      <c r="H211" s="43"/>
    </row>
    <row r="212" spans="1:8" s="2" customFormat="1" ht="16.899999999999999" customHeight="1">
      <c r="A212" s="38"/>
      <c r="B212" s="43"/>
      <c r="C212" s="294" t="s">
        <v>8523</v>
      </c>
      <c r="D212" s="38"/>
      <c r="E212" s="38"/>
      <c r="F212" s="38"/>
      <c r="G212" s="38"/>
      <c r="H212" s="43"/>
    </row>
    <row r="213" spans="1:8" s="2" customFormat="1" ht="16.899999999999999" customHeight="1">
      <c r="A213" s="38"/>
      <c r="B213" s="43"/>
      <c r="C213" s="292" t="s">
        <v>1476</v>
      </c>
      <c r="D213" s="292" t="s">
        <v>8531</v>
      </c>
      <c r="E213" s="21" t="s">
        <v>158</v>
      </c>
      <c r="F213" s="293">
        <v>39.590000000000003</v>
      </c>
      <c r="G213" s="38"/>
      <c r="H213" s="43"/>
    </row>
    <row r="214" spans="1:8" s="2" customFormat="1" ht="22.5">
      <c r="A214" s="38"/>
      <c r="B214" s="43"/>
      <c r="C214" s="292" t="s">
        <v>1497</v>
      </c>
      <c r="D214" s="292" t="s">
        <v>8532</v>
      </c>
      <c r="E214" s="21" t="s">
        <v>158</v>
      </c>
      <c r="F214" s="293">
        <v>39.590000000000003</v>
      </c>
      <c r="G214" s="38"/>
      <c r="H214" s="43"/>
    </row>
    <row r="215" spans="1:8" s="2" customFormat="1" ht="16.899999999999999" customHeight="1">
      <c r="A215" s="38"/>
      <c r="B215" s="43"/>
      <c r="C215" s="292" t="s">
        <v>1553</v>
      </c>
      <c r="D215" s="292" t="s">
        <v>8533</v>
      </c>
      <c r="E215" s="21" t="s">
        <v>318</v>
      </c>
      <c r="F215" s="293">
        <v>45.055</v>
      </c>
      <c r="G215" s="38"/>
      <c r="H215" s="43"/>
    </row>
    <row r="216" spans="1:8" s="2" customFormat="1" ht="16.899999999999999" customHeight="1">
      <c r="A216" s="38"/>
      <c r="B216" s="43"/>
      <c r="C216" s="288" t="s">
        <v>164</v>
      </c>
      <c r="D216" s="289" t="s">
        <v>165</v>
      </c>
      <c r="E216" s="290" t="s">
        <v>132</v>
      </c>
      <c r="F216" s="291">
        <v>4.72</v>
      </c>
      <c r="G216" s="38"/>
      <c r="H216" s="43"/>
    </row>
    <row r="217" spans="1:8" s="2" customFormat="1" ht="16.899999999999999" customHeight="1">
      <c r="A217" s="38"/>
      <c r="B217" s="43"/>
      <c r="C217" s="292" t="s">
        <v>19</v>
      </c>
      <c r="D217" s="292" t="s">
        <v>1270</v>
      </c>
      <c r="E217" s="21" t="s">
        <v>19</v>
      </c>
      <c r="F217" s="293">
        <v>0</v>
      </c>
      <c r="G217" s="38"/>
      <c r="H217" s="43"/>
    </row>
    <row r="218" spans="1:8" s="2" customFormat="1" ht="16.899999999999999" customHeight="1">
      <c r="A218" s="38"/>
      <c r="B218" s="43"/>
      <c r="C218" s="292" t="s">
        <v>19</v>
      </c>
      <c r="D218" s="292" t="s">
        <v>1271</v>
      </c>
      <c r="E218" s="21" t="s">
        <v>19</v>
      </c>
      <c r="F218" s="293">
        <v>0</v>
      </c>
      <c r="G218" s="38"/>
      <c r="H218" s="43"/>
    </row>
    <row r="219" spans="1:8" s="2" customFormat="1" ht="16.899999999999999" customHeight="1">
      <c r="A219" s="38"/>
      <c r="B219" s="43"/>
      <c r="C219" s="292" t="s">
        <v>19</v>
      </c>
      <c r="D219" s="292" t="s">
        <v>1278</v>
      </c>
      <c r="E219" s="21" t="s">
        <v>19</v>
      </c>
      <c r="F219" s="293">
        <v>4.72</v>
      </c>
      <c r="G219" s="38"/>
      <c r="H219" s="43"/>
    </row>
    <row r="220" spans="1:8" s="2" customFormat="1" ht="16.899999999999999" customHeight="1">
      <c r="A220" s="38"/>
      <c r="B220" s="43"/>
      <c r="C220" s="292" t="s">
        <v>164</v>
      </c>
      <c r="D220" s="292" t="s">
        <v>552</v>
      </c>
      <c r="E220" s="21" t="s">
        <v>19</v>
      </c>
      <c r="F220" s="293">
        <v>4.72</v>
      </c>
      <c r="G220" s="38"/>
      <c r="H220" s="43"/>
    </row>
    <row r="221" spans="1:8" s="2" customFormat="1" ht="16.899999999999999" customHeight="1">
      <c r="A221" s="38"/>
      <c r="B221" s="43"/>
      <c r="C221" s="294" t="s">
        <v>8523</v>
      </c>
      <c r="D221" s="38"/>
      <c r="E221" s="38"/>
      <c r="F221" s="38"/>
      <c r="G221" s="38"/>
      <c r="H221" s="43"/>
    </row>
    <row r="222" spans="1:8" s="2" customFormat="1" ht="16.899999999999999" customHeight="1">
      <c r="A222" s="38"/>
      <c r="B222" s="43"/>
      <c r="C222" s="292" t="s">
        <v>1274</v>
      </c>
      <c r="D222" s="292" t="s">
        <v>8534</v>
      </c>
      <c r="E222" s="21" t="s">
        <v>132</v>
      </c>
      <c r="F222" s="293">
        <v>4.72</v>
      </c>
      <c r="G222" s="38"/>
      <c r="H222" s="43"/>
    </row>
    <row r="223" spans="1:8" s="2" customFormat="1" ht="16.899999999999999" customHeight="1">
      <c r="A223" s="38"/>
      <c r="B223" s="43"/>
      <c r="C223" s="292" t="s">
        <v>1280</v>
      </c>
      <c r="D223" s="292" t="s">
        <v>8535</v>
      </c>
      <c r="E223" s="21" t="s">
        <v>132</v>
      </c>
      <c r="F223" s="293">
        <v>4.72</v>
      </c>
      <c r="G223" s="38"/>
      <c r="H223" s="43"/>
    </row>
    <row r="224" spans="1:8" s="2" customFormat="1" ht="16.899999999999999" customHeight="1">
      <c r="A224" s="38"/>
      <c r="B224" s="43"/>
      <c r="C224" s="288" t="s">
        <v>167</v>
      </c>
      <c r="D224" s="289" t="s">
        <v>168</v>
      </c>
      <c r="E224" s="290" t="s">
        <v>132</v>
      </c>
      <c r="F224" s="291">
        <v>175.21</v>
      </c>
      <c r="G224" s="38"/>
      <c r="H224" s="43"/>
    </row>
    <row r="225" spans="1:8" s="2" customFormat="1" ht="16.899999999999999" customHeight="1">
      <c r="A225" s="38"/>
      <c r="B225" s="43"/>
      <c r="C225" s="292" t="s">
        <v>19</v>
      </c>
      <c r="D225" s="292" t="s">
        <v>1480</v>
      </c>
      <c r="E225" s="21" t="s">
        <v>19</v>
      </c>
      <c r="F225" s="293">
        <v>0</v>
      </c>
      <c r="G225" s="38"/>
      <c r="H225" s="43"/>
    </row>
    <row r="226" spans="1:8" s="2" customFormat="1" ht="16.899999999999999" customHeight="1">
      <c r="A226" s="38"/>
      <c r="B226" s="43"/>
      <c r="C226" s="292" t="s">
        <v>19</v>
      </c>
      <c r="D226" s="292" t="s">
        <v>1481</v>
      </c>
      <c r="E226" s="21" t="s">
        <v>19</v>
      </c>
      <c r="F226" s="293">
        <v>0</v>
      </c>
      <c r="G226" s="38"/>
      <c r="H226" s="43"/>
    </row>
    <row r="227" spans="1:8" s="2" customFormat="1" ht="16.899999999999999" customHeight="1">
      <c r="A227" s="38"/>
      <c r="B227" s="43"/>
      <c r="C227" s="292" t="s">
        <v>19</v>
      </c>
      <c r="D227" s="292" t="s">
        <v>1536</v>
      </c>
      <c r="E227" s="21" t="s">
        <v>19</v>
      </c>
      <c r="F227" s="293">
        <v>12.28</v>
      </c>
      <c r="G227" s="38"/>
      <c r="H227" s="43"/>
    </row>
    <row r="228" spans="1:8" s="2" customFormat="1" ht="16.899999999999999" customHeight="1">
      <c r="A228" s="38"/>
      <c r="B228" s="43"/>
      <c r="C228" s="292" t="s">
        <v>19</v>
      </c>
      <c r="D228" s="292" t="s">
        <v>1537</v>
      </c>
      <c r="E228" s="21" t="s">
        <v>19</v>
      </c>
      <c r="F228" s="293">
        <v>13.282999999999999</v>
      </c>
      <c r="G228" s="38"/>
      <c r="H228" s="43"/>
    </row>
    <row r="229" spans="1:8" s="2" customFormat="1" ht="16.899999999999999" customHeight="1">
      <c r="A229" s="38"/>
      <c r="B229" s="43"/>
      <c r="C229" s="292" t="s">
        <v>19</v>
      </c>
      <c r="D229" s="292" t="s">
        <v>1484</v>
      </c>
      <c r="E229" s="21" t="s">
        <v>19</v>
      </c>
      <c r="F229" s="293">
        <v>0</v>
      </c>
      <c r="G229" s="38"/>
      <c r="H229" s="43"/>
    </row>
    <row r="230" spans="1:8" s="2" customFormat="1" ht="16.899999999999999" customHeight="1">
      <c r="A230" s="38"/>
      <c r="B230" s="43"/>
      <c r="C230" s="292" t="s">
        <v>19</v>
      </c>
      <c r="D230" s="292" t="s">
        <v>1538</v>
      </c>
      <c r="E230" s="21" t="s">
        <v>19</v>
      </c>
      <c r="F230" s="293">
        <v>20.163</v>
      </c>
      <c r="G230" s="38"/>
      <c r="H230" s="43"/>
    </row>
    <row r="231" spans="1:8" s="2" customFormat="1" ht="16.899999999999999" customHeight="1">
      <c r="A231" s="38"/>
      <c r="B231" s="43"/>
      <c r="C231" s="292" t="s">
        <v>19</v>
      </c>
      <c r="D231" s="292" t="s">
        <v>1539</v>
      </c>
      <c r="E231" s="21" t="s">
        <v>19</v>
      </c>
      <c r="F231" s="293">
        <v>20.026</v>
      </c>
      <c r="G231" s="38"/>
      <c r="H231" s="43"/>
    </row>
    <row r="232" spans="1:8" s="2" customFormat="1" ht="16.899999999999999" customHeight="1">
      <c r="A232" s="38"/>
      <c r="B232" s="43"/>
      <c r="C232" s="292" t="s">
        <v>19</v>
      </c>
      <c r="D232" s="292" t="s">
        <v>1540</v>
      </c>
      <c r="E232" s="21" t="s">
        <v>19</v>
      </c>
      <c r="F232" s="293">
        <v>7.1619999999999999</v>
      </c>
      <c r="G232" s="38"/>
      <c r="H232" s="43"/>
    </row>
    <row r="233" spans="1:8" s="2" customFormat="1" ht="16.899999999999999" customHeight="1">
      <c r="A233" s="38"/>
      <c r="B233" s="43"/>
      <c r="C233" s="292" t="s">
        <v>19</v>
      </c>
      <c r="D233" s="292" t="s">
        <v>1541</v>
      </c>
      <c r="E233" s="21" t="s">
        <v>19</v>
      </c>
      <c r="F233" s="293">
        <v>7.3230000000000004</v>
      </c>
      <c r="G233" s="38"/>
      <c r="H233" s="43"/>
    </row>
    <row r="234" spans="1:8" s="2" customFormat="1" ht="16.899999999999999" customHeight="1">
      <c r="A234" s="38"/>
      <c r="B234" s="43"/>
      <c r="C234" s="292" t="s">
        <v>19</v>
      </c>
      <c r="D234" s="292" t="s">
        <v>1489</v>
      </c>
      <c r="E234" s="21" t="s">
        <v>19</v>
      </c>
      <c r="F234" s="293">
        <v>0</v>
      </c>
      <c r="G234" s="38"/>
      <c r="H234" s="43"/>
    </row>
    <row r="235" spans="1:8" s="2" customFormat="1" ht="16.899999999999999" customHeight="1">
      <c r="A235" s="38"/>
      <c r="B235" s="43"/>
      <c r="C235" s="292" t="s">
        <v>19</v>
      </c>
      <c r="D235" s="292" t="s">
        <v>1490</v>
      </c>
      <c r="E235" s="21" t="s">
        <v>19</v>
      </c>
      <c r="F235" s="293">
        <v>0</v>
      </c>
      <c r="G235" s="38"/>
      <c r="H235" s="43"/>
    </row>
    <row r="236" spans="1:8" s="2" customFormat="1" ht="16.899999999999999" customHeight="1">
      <c r="A236" s="38"/>
      <c r="B236" s="43"/>
      <c r="C236" s="292" t="s">
        <v>19</v>
      </c>
      <c r="D236" s="292" t="s">
        <v>1542</v>
      </c>
      <c r="E236" s="21" t="s">
        <v>19</v>
      </c>
      <c r="F236" s="293">
        <v>20.161000000000001</v>
      </c>
      <c r="G236" s="38"/>
      <c r="H236" s="43"/>
    </row>
    <row r="237" spans="1:8" s="2" customFormat="1" ht="16.899999999999999" customHeight="1">
      <c r="A237" s="38"/>
      <c r="B237" s="43"/>
      <c r="C237" s="292" t="s">
        <v>19</v>
      </c>
      <c r="D237" s="292" t="s">
        <v>1543</v>
      </c>
      <c r="E237" s="21" t="s">
        <v>19</v>
      </c>
      <c r="F237" s="293">
        <v>21.012</v>
      </c>
      <c r="G237" s="38"/>
      <c r="H237" s="43"/>
    </row>
    <row r="238" spans="1:8" s="2" customFormat="1" ht="16.899999999999999" customHeight="1">
      <c r="A238" s="38"/>
      <c r="B238" s="43"/>
      <c r="C238" s="292" t="s">
        <v>19</v>
      </c>
      <c r="D238" s="292" t="s">
        <v>1544</v>
      </c>
      <c r="E238" s="21" t="s">
        <v>19</v>
      </c>
      <c r="F238" s="293">
        <v>12.907</v>
      </c>
      <c r="G238" s="38"/>
      <c r="H238" s="43"/>
    </row>
    <row r="239" spans="1:8" s="2" customFormat="1" ht="16.899999999999999" customHeight="1">
      <c r="A239" s="38"/>
      <c r="B239" s="43"/>
      <c r="C239" s="292" t="s">
        <v>19</v>
      </c>
      <c r="D239" s="292" t="s">
        <v>1545</v>
      </c>
      <c r="E239" s="21" t="s">
        <v>19</v>
      </c>
      <c r="F239" s="293">
        <v>19.175000000000001</v>
      </c>
      <c r="G239" s="38"/>
      <c r="H239" s="43"/>
    </row>
    <row r="240" spans="1:8" s="2" customFormat="1" ht="16.899999999999999" customHeight="1">
      <c r="A240" s="38"/>
      <c r="B240" s="43"/>
      <c r="C240" s="292" t="s">
        <v>19</v>
      </c>
      <c r="D240" s="292" t="s">
        <v>1546</v>
      </c>
      <c r="E240" s="21" t="s">
        <v>19</v>
      </c>
      <c r="F240" s="293">
        <v>21.718</v>
      </c>
      <c r="G240" s="38"/>
      <c r="H240" s="43"/>
    </row>
    <row r="241" spans="1:8" s="2" customFormat="1" ht="16.899999999999999" customHeight="1">
      <c r="A241" s="38"/>
      <c r="B241" s="43"/>
      <c r="C241" s="292" t="s">
        <v>167</v>
      </c>
      <c r="D241" s="292" t="s">
        <v>552</v>
      </c>
      <c r="E241" s="21" t="s">
        <v>19</v>
      </c>
      <c r="F241" s="293">
        <v>175.21</v>
      </c>
      <c r="G241" s="38"/>
      <c r="H241" s="43"/>
    </row>
    <row r="242" spans="1:8" s="2" customFormat="1" ht="16.899999999999999" customHeight="1">
      <c r="A242" s="38"/>
      <c r="B242" s="43"/>
      <c r="C242" s="294" t="s">
        <v>8523</v>
      </c>
      <c r="D242" s="38"/>
      <c r="E242" s="38"/>
      <c r="F242" s="38"/>
      <c r="G242" s="38"/>
      <c r="H242" s="43"/>
    </row>
    <row r="243" spans="1:8" s="2" customFormat="1" ht="16.899999999999999" customHeight="1">
      <c r="A243" s="38"/>
      <c r="B243" s="43"/>
      <c r="C243" s="292" t="s">
        <v>1532</v>
      </c>
      <c r="D243" s="292" t="s">
        <v>8536</v>
      </c>
      <c r="E243" s="21" t="s">
        <v>132</v>
      </c>
      <c r="F243" s="293">
        <v>175.21</v>
      </c>
      <c r="G243" s="38"/>
      <c r="H243" s="43"/>
    </row>
    <row r="244" spans="1:8" s="2" customFormat="1" ht="16.899999999999999" customHeight="1">
      <c r="A244" s="38"/>
      <c r="B244" s="43"/>
      <c r="C244" s="292" t="s">
        <v>1548</v>
      </c>
      <c r="D244" s="292" t="s">
        <v>8537</v>
      </c>
      <c r="E244" s="21" t="s">
        <v>132</v>
      </c>
      <c r="F244" s="293">
        <v>175.21</v>
      </c>
      <c r="G244" s="38"/>
      <c r="H244" s="43"/>
    </row>
    <row r="245" spans="1:8" s="2" customFormat="1" ht="16.899999999999999" customHeight="1">
      <c r="A245" s="38"/>
      <c r="B245" s="43"/>
      <c r="C245" s="292" t="s">
        <v>1559</v>
      </c>
      <c r="D245" s="292" t="s">
        <v>8538</v>
      </c>
      <c r="E245" s="21" t="s">
        <v>318</v>
      </c>
      <c r="F245" s="293">
        <v>11.382</v>
      </c>
      <c r="G245" s="38"/>
      <c r="H245" s="43"/>
    </row>
    <row r="246" spans="1:8" s="2" customFormat="1" ht="16.899999999999999" customHeight="1">
      <c r="A246" s="38"/>
      <c r="B246" s="43"/>
      <c r="C246" s="288" t="s">
        <v>170</v>
      </c>
      <c r="D246" s="289" t="s">
        <v>171</v>
      </c>
      <c r="E246" s="290" t="s">
        <v>132</v>
      </c>
      <c r="F246" s="291">
        <v>1008.545</v>
      </c>
      <c r="G246" s="38"/>
      <c r="H246" s="43"/>
    </row>
    <row r="247" spans="1:8" s="2" customFormat="1" ht="16.899999999999999" customHeight="1">
      <c r="A247" s="38"/>
      <c r="B247" s="43"/>
      <c r="C247" s="292" t="s">
        <v>19</v>
      </c>
      <c r="D247" s="292" t="s">
        <v>1187</v>
      </c>
      <c r="E247" s="21" t="s">
        <v>19</v>
      </c>
      <c r="F247" s="293">
        <v>0</v>
      </c>
      <c r="G247" s="38"/>
      <c r="H247" s="43"/>
    </row>
    <row r="248" spans="1:8" s="2" customFormat="1" ht="16.899999999999999" customHeight="1">
      <c r="A248" s="38"/>
      <c r="B248" s="43"/>
      <c r="C248" s="292" t="s">
        <v>19</v>
      </c>
      <c r="D248" s="292" t="s">
        <v>1188</v>
      </c>
      <c r="E248" s="21" t="s">
        <v>19</v>
      </c>
      <c r="F248" s="293">
        <v>0</v>
      </c>
      <c r="G248" s="38"/>
      <c r="H248" s="43"/>
    </row>
    <row r="249" spans="1:8" s="2" customFormat="1" ht="16.899999999999999" customHeight="1">
      <c r="A249" s="38"/>
      <c r="B249" s="43"/>
      <c r="C249" s="292" t="s">
        <v>19</v>
      </c>
      <c r="D249" s="292" t="s">
        <v>1219</v>
      </c>
      <c r="E249" s="21" t="s">
        <v>19</v>
      </c>
      <c r="F249" s="293">
        <v>269.38600000000002</v>
      </c>
      <c r="G249" s="38"/>
      <c r="H249" s="43"/>
    </row>
    <row r="250" spans="1:8" s="2" customFormat="1" ht="16.899999999999999" customHeight="1">
      <c r="A250" s="38"/>
      <c r="B250" s="43"/>
      <c r="C250" s="292" t="s">
        <v>19</v>
      </c>
      <c r="D250" s="292" t="s">
        <v>1220</v>
      </c>
      <c r="E250" s="21" t="s">
        <v>19</v>
      </c>
      <c r="F250" s="293">
        <v>-35.28</v>
      </c>
      <c r="G250" s="38"/>
      <c r="H250" s="43"/>
    </row>
    <row r="251" spans="1:8" s="2" customFormat="1" ht="16.899999999999999" customHeight="1">
      <c r="A251" s="38"/>
      <c r="B251" s="43"/>
      <c r="C251" s="292" t="s">
        <v>19</v>
      </c>
      <c r="D251" s="292" t="s">
        <v>1221</v>
      </c>
      <c r="E251" s="21" t="s">
        <v>19</v>
      </c>
      <c r="F251" s="293">
        <v>16.399999999999999</v>
      </c>
      <c r="G251" s="38"/>
      <c r="H251" s="43"/>
    </row>
    <row r="252" spans="1:8" s="2" customFormat="1" ht="16.899999999999999" customHeight="1">
      <c r="A252" s="38"/>
      <c r="B252" s="43"/>
      <c r="C252" s="292" t="s">
        <v>19</v>
      </c>
      <c r="D252" s="292" t="s">
        <v>1222</v>
      </c>
      <c r="E252" s="21" t="s">
        <v>19</v>
      </c>
      <c r="F252" s="293">
        <v>-8.4</v>
      </c>
      <c r="G252" s="38"/>
      <c r="H252" s="43"/>
    </row>
    <row r="253" spans="1:8" s="2" customFormat="1" ht="16.899999999999999" customHeight="1">
      <c r="A253" s="38"/>
      <c r="B253" s="43"/>
      <c r="C253" s="292" t="s">
        <v>19</v>
      </c>
      <c r="D253" s="292" t="s">
        <v>1212</v>
      </c>
      <c r="E253" s="21" t="s">
        <v>19</v>
      </c>
      <c r="F253" s="293">
        <v>0</v>
      </c>
      <c r="G253" s="38"/>
      <c r="H253" s="43"/>
    </row>
    <row r="254" spans="1:8" s="2" customFormat="1" ht="16.899999999999999" customHeight="1">
      <c r="A254" s="38"/>
      <c r="B254" s="43"/>
      <c r="C254" s="292" t="s">
        <v>19</v>
      </c>
      <c r="D254" s="292" t="s">
        <v>1223</v>
      </c>
      <c r="E254" s="21" t="s">
        <v>19</v>
      </c>
      <c r="F254" s="293">
        <v>279.25400000000002</v>
      </c>
      <c r="G254" s="38"/>
      <c r="H254" s="43"/>
    </row>
    <row r="255" spans="1:8" s="2" customFormat="1" ht="16.899999999999999" customHeight="1">
      <c r="A255" s="38"/>
      <c r="B255" s="43"/>
      <c r="C255" s="292" t="s">
        <v>19</v>
      </c>
      <c r="D255" s="292" t="s">
        <v>1097</v>
      </c>
      <c r="E255" s="21" t="s">
        <v>19</v>
      </c>
      <c r="F255" s="293">
        <v>0</v>
      </c>
      <c r="G255" s="38"/>
      <c r="H255" s="43"/>
    </row>
    <row r="256" spans="1:8" s="2" customFormat="1" ht="16.899999999999999" customHeight="1">
      <c r="A256" s="38"/>
      <c r="B256" s="43"/>
      <c r="C256" s="292" t="s">
        <v>19</v>
      </c>
      <c r="D256" s="292" t="s">
        <v>1129</v>
      </c>
      <c r="E256" s="21" t="s">
        <v>19</v>
      </c>
      <c r="F256" s="293">
        <v>0</v>
      </c>
      <c r="G256" s="38"/>
      <c r="H256" s="43"/>
    </row>
    <row r="257" spans="1:8" s="2" customFormat="1" ht="16.899999999999999" customHeight="1">
      <c r="A257" s="38"/>
      <c r="B257" s="43"/>
      <c r="C257" s="292" t="s">
        <v>19</v>
      </c>
      <c r="D257" s="292" t="s">
        <v>1224</v>
      </c>
      <c r="E257" s="21" t="s">
        <v>19</v>
      </c>
      <c r="F257" s="293">
        <v>22.875</v>
      </c>
      <c r="G257" s="38"/>
      <c r="H257" s="43"/>
    </row>
    <row r="258" spans="1:8" s="2" customFormat="1" ht="16.899999999999999" customHeight="1">
      <c r="A258" s="38"/>
      <c r="B258" s="43"/>
      <c r="C258" s="292" t="s">
        <v>19</v>
      </c>
      <c r="D258" s="292" t="s">
        <v>1225</v>
      </c>
      <c r="E258" s="21" t="s">
        <v>19</v>
      </c>
      <c r="F258" s="293">
        <v>51.057000000000002</v>
      </c>
      <c r="G258" s="38"/>
      <c r="H258" s="43"/>
    </row>
    <row r="259" spans="1:8" s="2" customFormat="1" ht="16.899999999999999" customHeight="1">
      <c r="A259" s="38"/>
      <c r="B259" s="43"/>
      <c r="C259" s="292" t="s">
        <v>19</v>
      </c>
      <c r="D259" s="292" t="s">
        <v>1222</v>
      </c>
      <c r="E259" s="21" t="s">
        <v>19</v>
      </c>
      <c r="F259" s="293">
        <v>-8.4</v>
      </c>
      <c r="G259" s="38"/>
      <c r="H259" s="43"/>
    </row>
    <row r="260" spans="1:8" s="2" customFormat="1" ht="16.899999999999999" customHeight="1">
      <c r="A260" s="38"/>
      <c r="B260" s="43"/>
      <c r="C260" s="292" t="s">
        <v>19</v>
      </c>
      <c r="D260" s="292" t="s">
        <v>1195</v>
      </c>
      <c r="E260" s="21" t="s">
        <v>19</v>
      </c>
      <c r="F260" s="293">
        <v>0</v>
      </c>
      <c r="G260" s="38"/>
      <c r="H260" s="43"/>
    </row>
    <row r="261" spans="1:8" s="2" customFormat="1" ht="16.899999999999999" customHeight="1">
      <c r="A261" s="38"/>
      <c r="B261" s="43"/>
      <c r="C261" s="292" t="s">
        <v>19</v>
      </c>
      <c r="D261" s="292" t="s">
        <v>1226</v>
      </c>
      <c r="E261" s="21" t="s">
        <v>19</v>
      </c>
      <c r="F261" s="293">
        <v>19.132000000000001</v>
      </c>
      <c r="G261" s="38"/>
      <c r="H261" s="43"/>
    </row>
    <row r="262" spans="1:8" s="2" customFormat="1" ht="16.899999999999999" customHeight="1">
      <c r="A262" s="38"/>
      <c r="B262" s="43"/>
      <c r="C262" s="292" t="s">
        <v>19</v>
      </c>
      <c r="D262" s="292" t="s">
        <v>1135</v>
      </c>
      <c r="E262" s="21" t="s">
        <v>19</v>
      </c>
      <c r="F262" s="293">
        <v>0</v>
      </c>
      <c r="G262" s="38"/>
      <c r="H262" s="43"/>
    </row>
    <row r="263" spans="1:8" s="2" customFormat="1" ht="16.899999999999999" customHeight="1">
      <c r="A263" s="38"/>
      <c r="B263" s="43"/>
      <c r="C263" s="292" t="s">
        <v>19</v>
      </c>
      <c r="D263" s="292" t="s">
        <v>1157</v>
      </c>
      <c r="E263" s="21" t="s">
        <v>19</v>
      </c>
      <c r="F263" s="293">
        <v>0</v>
      </c>
      <c r="G263" s="38"/>
      <c r="H263" s="43"/>
    </row>
    <row r="264" spans="1:8" s="2" customFormat="1" ht="16.899999999999999" customHeight="1">
      <c r="A264" s="38"/>
      <c r="B264" s="43"/>
      <c r="C264" s="292" t="s">
        <v>19</v>
      </c>
      <c r="D264" s="292" t="s">
        <v>1227</v>
      </c>
      <c r="E264" s="21" t="s">
        <v>19</v>
      </c>
      <c r="F264" s="293">
        <v>26.25</v>
      </c>
      <c r="G264" s="38"/>
      <c r="H264" s="43"/>
    </row>
    <row r="265" spans="1:8" s="2" customFormat="1" ht="16.899999999999999" customHeight="1">
      <c r="A265" s="38"/>
      <c r="B265" s="43"/>
      <c r="C265" s="292" t="s">
        <v>19</v>
      </c>
      <c r="D265" s="292" t="s">
        <v>1228</v>
      </c>
      <c r="E265" s="21" t="s">
        <v>19</v>
      </c>
      <c r="F265" s="293">
        <v>58.59</v>
      </c>
      <c r="G265" s="38"/>
      <c r="H265" s="43"/>
    </row>
    <row r="266" spans="1:8" s="2" customFormat="1" ht="16.899999999999999" customHeight="1">
      <c r="A266" s="38"/>
      <c r="B266" s="43"/>
      <c r="C266" s="292" t="s">
        <v>19</v>
      </c>
      <c r="D266" s="292" t="s">
        <v>1222</v>
      </c>
      <c r="E266" s="21" t="s">
        <v>19</v>
      </c>
      <c r="F266" s="293">
        <v>-8.4</v>
      </c>
      <c r="G266" s="38"/>
      <c r="H266" s="43"/>
    </row>
    <row r="267" spans="1:8" s="2" customFormat="1" ht="16.899999999999999" customHeight="1">
      <c r="A267" s="38"/>
      <c r="B267" s="43"/>
      <c r="C267" s="292" t="s">
        <v>19</v>
      </c>
      <c r="D267" s="292" t="s">
        <v>1163</v>
      </c>
      <c r="E267" s="21" t="s">
        <v>19</v>
      </c>
      <c r="F267" s="293">
        <v>0</v>
      </c>
      <c r="G267" s="38"/>
      <c r="H267" s="43"/>
    </row>
    <row r="268" spans="1:8" s="2" customFormat="1" ht="16.899999999999999" customHeight="1">
      <c r="A268" s="38"/>
      <c r="B268" s="43"/>
      <c r="C268" s="292" t="s">
        <v>19</v>
      </c>
      <c r="D268" s="292" t="s">
        <v>1164</v>
      </c>
      <c r="E268" s="21" t="s">
        <v>19</v>
      </c>
      <c r="F268" s="293">
        <v>0</v>
      </c>
      <c r="G268" s="38"/>
      <c r="H268" s="43"/>
    </row>
    <row r="269" spans="1:8" s="2" customFormat="1" ht="16.899999999999999" customHeight="1">
      <c r="A269" s="38"/>
      <c r="B269" s="43"/>
      <c r="C269" s="292" t="s">
        <v>19</v>
      </c>
      <c r="D269" s="292" t="s">
        <v>1229</v>
      </c>
      <c r="E269" s="21" t="s">
        <v>19</v>
      </c>
      <c r="F269" s="293">
        <v>24.375</v>
      </c>
      <c r="G269" s="38"/>
      <c r="H269" s="43"/>
    </row>
    <row r="270" spans="1:8" s="2" customFormat="1" ht="16.899999999999999" customHeight="1">
      <c r="A270" s="38"/>
      <c r="B270" s="43"/>
      <c r="C270" s="292" t="s">
        <v>19</v>
      </c>
      <c r="D270" s="292" t="s">
        <v>1230</v>
      </c>
      <c r="E270" s="21" t="s">
        <v>19</v>
      </c>
      <c r="F270" s="293">
        <v>54.405000000000001</v>
      </c>
      <c r="G270" s="38"/>
      <c r="H270" s="43"/>
    </row>
    <row r="271" spans="1:8" s="2" customFormat="1" ht="16.899999999999999" customHeight="1">
      <c r="A271" s="38"/>
      <c r="B271" s="43"/>
      <c r="C271" s="292" t="s">
        <v>19</v>
      </c>
      <c r="D271" s="292" t="s">
        <v>1231</v>
      </c>
      <c r="E271" s="21" t="s">
        <v>19</v>
      </c>
      <c r="F271" s="293">
        <v>-7.8959999999999999</v>
      </c>
      <c r="G271" s="38"/>
      <c r="H271" s="43"/>
    </row>
    <row r="272" spans="1:8" s="2" customFormat="1" ht="16.899999999999999" customHeight="1">
      <c r="A272" s="38"/>
      <c r="B272" s="43"/>
      <c r="C272" s="292" t="s">
        <v>19</v>
      </c>
      <c r="D272" s="292" t="s">
        <v>1202</v>
      </c>
      <c r="E272" s="21" t="s">
        <v>19</v>
      </c>
      <c r="F272" s="293">
        <v>0</v>
      </c>
      <c r="G272" s="38"/>
      <c r="H272" s="43"/>
    </row>
    <row r="273" spans="1:8" s="2" customFormat="1" ht="16.899999999999999" customHeight="1">
      <c r="A273" s="38"/>
      <c r="B273" s="43"/>
      <c r="C273" s="292" t="s">
        <v>19</v>
      </c>
      <c r="D273" s="292" t="s">
        <v>1203</v>
      </c>
      <c r="E273" s="21" t="s">
        <v>19</v>
      </c>
      <c r="F273" s="293">
        <v>0</v>
      </c>
      <c r="G273" s="38"/>
      <c r="H273" s="43"/>
    </row>
    <row r="274" spans="1:8" s="2" customFormat="1" ht="16.899999999999999" customHeight="1">
      <c r="A274" s="38"/>
      <c r="B274" s="43"/>
      <c r="C274" s="292" t="s">
        <v>19</v>
      </c>
      <c r="D274" s="292" t="s">
        <v>1232</v>
      </c>
      <c r="E274" s="21" t="s">
        <v>19</v>
      </c>
      <c r="F274" s="293">
        <v>278.95699999999999</v>
      </c>
      <c r="G274" s="38"/>
      <c r="H274" s="43"/>
    </row>
    <row r="275" spans="1:8" s="2" customFormat="1" ht="16.899999999999999" customHeight="1">
      <c r="A275" s="38"/>
      <c r="B275" s="43"/>
      <c r="C275" s="292" t="s">
        <v>19</v>
      </c>
      <c r="D275" s="292" t="s">
        <v>1233</v>
      </c>
      <c r="E275" s="21" t="s">
        <v>19</v>
      </c>
      <c r="F275" s="293">
        <v>-23.76</v>
      </c>
      <c r="G275" s="38"/>
      <c r="H275" s="43"/>
    </row>
    <row r="276" spans="1:8" s="2" customFormat="1" ht="16.899999999999999" customHeight="1">
      <c r="A276" s="38"/>
      <c r="B276" s="43"/>
      <c r="C276" s="292" t="s">
        <v>170</v>
      </c>
      <c r="D276" s="292" t="s">
        <v>552</v>
      </c>
      <c r="E276" s="21" t="s">
        <v>19</v>
      </c>
      <c r="F276" s="293">
        <v>1008.545</v>
      </c>
      <c r="G276" s="38"/>
      <c r="H276" s="43"/>
    </row>
    <row r="277" spans="1:8" s="2" customFormat="1" ht="16.899999999999999" customHeight="1">
      <c r="A277" s="38"/>
      <c r="B277" s="43"/>
      <c r="C277" s="294" t="s">
        <v>8523</v>
      </c>
      <c r="D277" s="38"/>
      <c r="E277" s="38"/>
      <c r="F277" s="38"/>
      <c r="G277" s="38"/>
      <c r="H277" s="43"/>
    </row>
    <row r="278" spans="1:8" s="2" customFormat="1" ht="16.899999999999999" customHeight="1">
      <c r="A278" s="38"/>
      <c r="B278" s="43"/>
      <c r="C278" s="292" t="s">
        <v>1215</v>
      </c>
      <c r="D278" s="292" t="s">
        <v>8539</v>
      </c>
      <c r="E278" s="21" t="s">
        <v>132</v>
      </c>
      <c r="F278" s="293">
        <v>1008.545</v>
      </c>
      <c r="G278" s="38"/>
      <c r="H278" s="43"/>
    </row>
    <row r="279" spans="1:8" s="2" customFormat="1" ht="16.899999999999999" customHeight="1">
      <c r="A279" s="38"/>
      <c r="B279" s="43"/>
      <c r="C279" s="292" t="s">
        <v>1235</v>
      </c>
      <c r="D279" s="292" t="s">
        <v>8540</v>
      </c>
      <c r="E279" s="21" t="s">
        <v>132</v>
      </c>
      <c r="F279" s="293">
        <v>1008.545</v>
      </c>
      <c r="G279" s="38"/>
      <c r="H279" s="43"/>
    </row>
    <row r="280" spans="1:8" s="2" customFormat="1" ht="16.899999999999999" customHeight="1">
      <c r="A280" s="38"/>
      <c r="B280" s="43"/>
      <c r="C280" s="288" t="s">
        <v>173</v>
      </c>
      <c r="D280" s="289" t="s">
        <v>174</v>
      </c>
      <c r="E280" s="290" t="s">
        <v>132</v>
      </c>
      <c r="F280" s="291">
        <v>19.033999999999999</v>
      </c>
      <c r="G280" s="38"/>
      <c r="H280" s="43"/>
    </row>
    <row r="281" spans="1:8" s="2" customFormat="1" ht="16.899999999999999" customHeight="1">
      <c r="A281" s="38"/>
      <c r="B281" s="43"/>
      <c r="C281" s="292" t="s">
        <v>19</v>
      </c>
      <c r="D281" s="292" t="s">
        <v>1187</v>
      </c>
      <c r="E281" s="21" t="s">
        <v>19</v>
      </c>
      <c r="F281" s="293">
        <v>0</v>
      </c>
      <c r="G281" s="38"/>
      <c r="H281" s="43"/>
    </row>
    <row r="282" spans="1:8" s="2" customFormat="1" ht="16.899999999999999" customHeight="1">
      <c r="A282" s="38"/>
      <c r="B282" s="43"/>
      <c r="C282" s="292" t="s">
        <v>19</v>
      </c>
      <c r="D282" s="292" t="s">
        <v>1244</v>
      </c>
      <c r="E282" s="21" t="s">
        <v>19</v>
      </c>
      <c r="F282" s="293">
        <v>4.4249999999999998</v>
      </c>
      <c r="G282" s="38"/>
      <c r="H282" s="43"/>
    </row>
    <row r="283" spans="1:8" s="2" customFormat="1" ht="16.899999999999999" customHeight="1">
      <c r="A283" s="38"/>
      <c r="B283" s="43"/>
      <c r="C283" s="292" t="s">
        <v>19</v>
      </c>
      <c r="D283" s="292" t="s">
        <v>1245</v>
      </c>
      <c r="E283" s="21" t="s">
        <v>19</v>
      </c>
      <c r="F283" s="293">
        <v>3.2</v>
      </c>
      <c r="G283" s="38"/>
      <c r="H283" s="43"/>
    </row>
    <row r="284" spans="1:8" s="2" customFormat="1" ht="16.899999999999999" customHeight="1">
      <c r="A284" s="38"/>
      <c r="B284" s="43"/>
      <c r="C284" s="292" t="s">
        <v>19</v>
      </c>
      <c r="D284" s="292" t="s">
        <v>1246</v>
      </c>
      <c r="E284" s="21" t="s">
        <v>19</v>
      </c>
      <c r="F284" s="293">
        <v>1.5249999999999999</v>
      </c>
      <c r="G284" s="38"/>
      <c r="H284" s="43"/>
    </row>
    <row r="285" spans="1:8" s="2" customFormat="1" ht="16.899999999999999" customHeight="1">
      <c r="A285" s="38"/>
      <c r="B285" s="43"/>
      <c r="C285" s="292" t="s">
        <v>19</v>
      </c>
      <c r="D285" s="292" t="s">
        <v>1247</v>
      </c>
      <c r="E285" s="21" t="s">
        <v>19</v>
      </c>
      <c r="F285" s="293">
        <v>1.3360000000000001</v>
      </c>
      <c r="G285" s="38"/>
      <c r="H285" s="43"/>
    </row>
    <row r="286" spans="1:8" s="2" customFormat="1" ht="16.899999999999999" customHeight="1">
      <c r="A286" s="38"/>
      <c r="B286" s="43"/>
      <c r="C286" s="292" t="s">
        <v>19</v>
      </c>
      <c r="D286" s="292" t="s">
        <v>1097</v>
      </c>
      <c r="E286" s="21" t="s">
        <v>19</v>
      </c>
      <c r="F286" s="293">
        <v>0</v>
      </c>
      <c r="G286" s="38"/>
      <c r="H286" s="43"/>
    </row>
    <row r="287" spans="1:8" s="2" customFormat="1" ht="16.899999999999999" customHeight="1">
      <c r="A287" s="38"/>
      <c r="B287" s="43"/>
      <c r="C287" s="292" t="s">
        <v>19</v>
      </c>
      <c r="D287" s="292" t="s">
        <v>1247</v>
      </c>
      <c r="E287" s="21" t="s">
        <v>19</v>
      </c>
      <c r="F287" s="293">
        <v>1.3360000000000001</v>
      </c>
      <c r="G287" s="38"/>
      <c r="H287" s="43"/>
    </row>
    <row r="288" spans="1:8" s="2" customFormat="1" ht="16.899999999999999" customHeight="1">
      <c r="A288" s="38"/>
      <c r="B288" s="43"/>
      <c r="C288" s="292" t="s">
        <v>19</v>
      </c>
      <c r="D288" s="292" t="s">
        <v>1135</v>
      </c>
      <c r="E288" s="21" t="s">
        <v>19</v>
      </c>
      <c r="F288" s="293">
        <v>0</v>
      </c>
      <c r="G288" s="38"/>
      <c r="H288" s="43"/>
    </row>
    <row r="289" spans="1:8" s="2" customFormat="1" ht="16.899999999999999" customHeight="1">
      <c r="A289" s="38"/>
      <c r="B289" s="43"/>
      <c r="C289" s="292" t="s">
        <v>19</v>
      </c>
      <c r="D289" s="292" t="s">
        <v>1247</v>
      </c>
      <c r="E289" s="21" t="s">
        <v>19</v>
      </c>
      <c r="F289" s="293">
        <v>1.3360000000000001</v>
      </c>
      <c r="G289" s="38"/>
      <c r="H289" s="43"/>
    </row>
    <row r="290" spans="1:8" s="2" customFormat="1" ht="16.899999999999999" customHeight="1">
      <c r="A290" s="38"/>
      <c r="B290" s="43"/>
      <c r="C290" s="292" t="s">
        <v>19</v>
      </c>
      <c r="D290" s="292" t="s">
        <v>1163</v>
      </c>
      <c r="E290" s="21" t="s">
        <v>19</v>
      </c>
      <c r="F290" s="293">
        <v>0</v>
      </c>
      <c r="G290" s="38"/>
      <c r="H290" s="43"/>
    </row>
    <row r="291" spans="1:8" s="2" customFormat="1" ht="16.899999999999999" customHeight="1">
      <c r="A291" s="38"/>
      <c r="B291" s="43"/>
      <c r="C291" s="292" t="s">
        <v>19</v>
      </c>
      <c r="D291" s="292" t="s">
        <v>1248</v>
      </c>
      <c r="E291" s="21" t="s">
        <v>19</v>
      </c>
      <c r="F291" s="293">
        <v>1.276</v>
      </c>
      <c r="G291" s="38"/>
      <c r="H291" s="43"/>
    </row>
    <row r="292" spans="1:8" s="2" customFormat="1" ht="16.899999999999999" customHeight="1">
      <c r="A292" s="38"/>
      <c r="B292" s="43"/>
      <c r="C292" s="292" t="s">
        <v>19</v>
      </c>
      <c r="D292" s="292" t="s">
        <v>1202</v>
      </c>
      <c r="E292" s="21" t="s">
        <v>19</v>
      </c>
      <c r="F292" s="293">
        <v>0</v>
      </c>
      <c r="G292" s="38"/>
      <c r="H292" s="43"/>
    </row>
    <row r="293" spans="1:8" s="2" customFormat="1" ht="16.899999999999999" customHeight="1">
      <c r="A293" s="38"/>
      <c r="B293" s="43"/>
      <c r="C293" s="292" t="s">
        <v>19</v>
      </c>
      <c r="D293" s="292" t="s">
        <v>1249</v>
      </c>
      <c r="E293" s="21" t="s">
        <v>19</v>
      </c>
      <c r="F293" s="293">
        <v>4.5999999999999996</v>
      </c>
      <c r="G293" s="38"/>
      <c r="H293" s="43"/>
    </row>
    <row r="294" spans="1:8" s="2" customFormat="1" ht="16.899999999999999" customHeight="1">
      <c r="A294" s="38"/>
      <c r="B294" s="43"/>
      <c r="C294" s="292" t="s">
        <v>173</v>
      </c>
      <c r="D294" s="292" t="s">
        <v>552</v>
      </c>
      <c r="E294" s="21" t="s">
        <v>19</v>
      </c>
      <c r="F294" s="293">
        <v>19.033999999999999</v>
      </c>
      <c r="G294" s="38"/>
      <c r="H294" s="43"/>
    </row>
    <row r="295" spans="1:8" s="2" customFormat="1" ht="16.899999999999999" customHeight="1">
      <c r="A295" s="38"/>
      <c r="B295" s="43"/>
      <c r="C295" s="294" t="s">
        <v>8523</v>
      </c>
      <c r="D295" s="38"/>
      <c r="E295" s="38"/>
      <c r="F295" s="38"/>
      <c r="G295" s="38"/>
      <c r="H295" s="43"/>
    </row>
    <row r="296" spans="1:8" s="2" customFormat="1" ht="16.899999999999999" customHeight="1">
      <c r="A296" s="38"/>
      <c r="B296" s="43"/>
      <c r="C296" s="292" t="s">
        <v>1240</v>
      </c>
      <c r="D296" s="292" t="s">
        <v>8541</v>
      </c>
      <c r="E296" s="21" t="s">
        <v>132</v>
      </c>
      <c r="F296" s="293">
        <v>19.033999999999999</v>
      </c>
      <c r="G296" s="38"/>
      <c r="H296" s="43"/>
    </row>
    <row r="297" spans="1:8" s="2" customFormat="1" ht="16.899999999999999" customHeight="1">
      <c r="A297" s="38"/>
      <c r="B297" s="43"/>
      <c r="C297" s="292" t="s">
        <v>1251</v>
      </c>
      <c r="D297" s="292" t="s">
        <v>8542</v>
      </c>
      <c r="E297" s="21" t="s">
        <v>132</v>
      </c>
      <c r="F297" s="293">
        <v>19.033999999999999</v>
      </c>
      <c r="G297" s="38"/>
      <c r="H297" s="43"/>
    </row>
    <row r="298" spans="1:8" s="2" customFormat="1" ht="16.899999999999999" customHeight="1">
      <c r="A298" s="38"/>
      <c r="B298" s="43"/>
      <c r="C298" s="288" t="s">
        <v>176</v>
      </c>
      <c r="D298" s="289" t="s">
        <v>177</v>
      </c>
      <c r="E298" s="290" t="s">
        <v>132</v>
      </c>
      <c r="F298" s="291">
        <v>176.48400000000001</v>
      </c>
      <c r="G298" s="38"/>
      <c r="H298" s="43"/>
    </row>
    <row r="299" spans="1:8" s="2" customFormat="1" ht="16.899999999999999" customHeight="1">
      <c r="A299" s="38"/>
      <c r="B299" s="43"/>
      <c r="C299" s="292" t="s">
        <v>19</v>
      </c>
      <c r="D299" s="292" t="s">
        <v>1340</v>
      </c>
      <c r="E299" s="21" t="s">
        <v>19</v>
      </c>
      <c r="F299" s="293">
        <v>0</v>
      </c>
      <c r="G299" s="38"/>
      <c r="H299" s="43"/>
    </row>
    <row r="300" spans="1:8" s="2" customFormat="1" ht="16.899999999999999" customHeight="1">
      <c r="A300" s="38"/>
      <c r="B300" s="43"/>
      <c r="C300" s="292" t="s">
        <v>19</v>
      </c>
      <c r="D300" s="292" t="s">
        <v>1341</v>
      </c>
      <c r="E300" s="21" t="s">
        <v>19</v>
      </c>
      <c r="F300" s="293">
        <v>0</v>
      </c>
      <c r="G300" s="38"/>
      <c r="H300" s="43"/>
    </row>
    <row r="301" spans="1:8" s="2" customFormat="1" ht="16.899999999999999" customHeight="1">
      <c r="A301" s="38"/>
      <c r="B301" s="43"/>
      <c r="C301" s="292" t="s">
        <v>19</v>
      </c>
      <c r="D301" s="292" t="s">
        <v>1355</v>
      </c>
      <c r="E301" s="21" t="s">
        <v>19</v>
      </c>
      <c r="F301" s="293">
        <v>18.658999999999999</v>
      </c>
      <c r="G301" s="38"/>
      <c r="H301" s="43"/>
    </row>
    <row r="302" spans="1:8" s="2" customFormat="1" ht="16.899999999999999" customHeight="1">
      <c r="A302" s="38"/>
      <c r="B302" s="43"/>
      <c r="C302" s="292" t="s">
        <v>19</v>
      </c>
      <c r="D302" s="292" t="s">
        <v>1356</v>
      </c>
      <c r="E302" s="21" t="s">
        <v>19</v>
      </c>
      <c r="F302" s="293">
        <v>0</v>
      </c>
      <c r="G302" s="38"/>
      <c r="H302" s="43"/>
    </row>
    <row r="303" spans="1:8" s="2" customFormat="1" ht="16.899999999999999" customHeight="1">
      <c r="A303" s="38"/>
      <c r="B303" s="43"/>
      <c r="C303" s="292" t="s">
        <v>19</v>
      </c>
      <c r="D303" s="292" t="s">
        <v>1348</v>
      </c>
      <c r="E303" s="21" t="s">
        <v>19</v>
      </c>
      <c r="F303" s="293">
        <v>0</v>
      </c>
      <c r="G303" s="38"/>
      <c r="H303" s="43"/>
    </row>
    <row r="304" spans="1:8" s="2" customFormat="1" ht="16.899999999999999" customHeight="1">
      <c r="A304" s="38"/>
      <c r="B304" s="43"/>
      <c r="C304" s="292" t="s">
        <v>19</v>
      </c>
      <c r="D304" s="292" t="s">
        <v>1357</v>
      </c>
      <c r="E304" s="21" t="s">
        <v>19</v>
      </c>
      <c r="F304" s="293">
        <v>157.82499999999999</v>
      </c>
      <c r="G304" s="38"/>
      <c r="H304" s="43"/>
    </row>
    <row r="305" spans="1:8" s="2" customFormat="1" ht="16.899999999999999" customHeight="1">
      <c r="A305" s="38"/>
      <c r="B305" s="43"/>
      <c r="C305" s="292" t="s">
        <v>176</v>
      </c>
      <c r="D305" s="292" t="s">
        <v>590</v>
      </c>
      <c r="E305" s="21" t="s">
        <v>19</v>
      </c>
      <c r="F305" s="293">
        <v>176.48400000000001</v>
      </c>
      <c r="G305" s="38"/>
      <c r="H305" s="43"/>
    </row>
    <row r="306" spans="1:8" s="2" customFormat="1" ht="16.899999999999999" customHeight="1">
      <c r="A306" s="38"/>
      <c r="B306" s="43"/>
      <c r="C306" s="294" t="s">
        <v>8523</v>
      </c>
      <c r="D306" s="38"/>
      <c r="E306" s="38"/>
      <c r="F306" s="38"/>
      <c r="G306" s="38"/>
      <c r="H306" s="43"/>
    </row>
    <row r="307" spans="1:8" s="2" customFormat="1" ht="16.899999999999999" customHeight="1">
      <c r="A307" s="38"/>
      <c r="B307" s="43"/>
      <c r="C307" s="292" t="s">
        <v>1351</v>
      </c>
      <c r="D307" s="292" t="s">
        <v>8543</v>
      </c>
      <c r="E307" s="21" t="s">
        <v>132</v>
      </c>
      <c r="F307" s="293">
        <v>176.48400000000001</v>
      </c>
      <c r="G307" s="38"/>
      <c r="H307" s="43"/>
    </row>
    <row r="308" spans="1:8" s="2" customFormat="1" ht="16.899999999999999" customHeight="1">
      <c r="A308" s="38"/>
      <c r="B308" s="43"/>
      <c r="C308" s="292" t="s">
        <v>1359</v>
      </c>
      <c r="D308" s="292" t="s">
        <v>8544</v>
      </c>
      <c r="E308" s="21" t="s">
        <v>132</v>
      </c>
      <c r="F308" s="293">
        <v>176.48400000000001</v>
      </c>
      <c r="G308" s="38"/>
      <c r="H308" s="43"/>
    </row>
    <row r="309" spans="1:8" s="2" customFormat="1" ht="16.899999999999999" customHeight="1">
      <c r="A309" s="38"/>
      <c r="B309" s="43"/>
      <c r="C309" s="288" t="s">
        <v>179</v>
      </c>
      <c r="D309" s="289" t="s">
        <v>180</v>
      </c>
      <c r="E309" s="290" t="s">
        <v>132</v>
      </c>
      <c r="F309" s="291">
        <v>318.21300000000002</v>
      </c>
      <c r="G309" s="38"/>
      <c r="H309" s="43"/>
    </row>
    <row r="310" spans="1:8" s="2" customFormat="1" ht="16.899999999999999" customHeight="1">
      <c r="A310" s="38"/>
      <c r="B310" s="43"/>
      <c r="C310" s="292" t="s">
        <v>19</v>
      </c>
      <c r="D310" s="292" t="s">
        <v>1270</v>
      </c>
      <c r="E310" s="21" t="s">
        <v>19</v>
      </c>
      <c r="F310" s="293">
        <v>0</v>
      </c>
      <c r="G310" s="38"/>
      <c r="H310" s="43"/>
    </row>
    <row r="311" spans="1:8" s="2" customFormat="1" ht="16.899999999999999" customHeight="1">
      <c r="A311" s="38"/>
      <c r="B311" s="43"/>
      <c r="C311" s="292" t="s">
        <v>19</v>
      </c>
      <c r="D311" s="292" t="s">
        <v>1570</v>
      </c>
      <c r="E311" s="21" t="s">
        <v>19</v>
      </c>
      <c r="F311" s="293">
        <v>0</v>
      </c>
      <c r="G311" s="38"/>
      <c r="H311" s="43"/>
    </row>
    <row r="312" spans="1:8" s="2" customFormat="1" ht="16.899999999999999" customHeight="1">
      <c r="A312" s="38"/>
      <c r="B312" s="43"/>
      <c r="C312" s="292" t="s">
        <v>19</v>
      </c>
      <c r="D312" s="292" t="s">
        <v>1620</v>
      </c>
      <c r="E312" s="21" t="s">
        <v>19</v>
      </c>
      <c r="F312" s="293">
        <v>36.35</v>
      </c>
      <c r="G312" s="38"/>
      <c r="H312" s="43"/>
    </row>
    <row r="313" spans="1:8" s="2" customFormat="1" ht="16.899999999999999" customHeight="1">
      <c r="A313" s="38"/>
      <c r="B313" s="43"/>
      <c r="C313" s="292" t="s">
        <v>19</v>
      </c>
      <c r="D313" s="292" t="s">
        <v>1621</v>
      </c>
      <c r="E313" s="21" t="s">
        <v>19</v>
      </c>
      <c r="F313" s="293">
        <v>1.87</v>
      </c>
      <c r="G313" s="38"/>
      <c r="H313" s="43"/>
    </row>
    <row r="314" spans="1:8" s="2" customFormat="1" ht="16.899999999999999" customHeight="1">
      <c r="A314" s="38"/>
      <c r="B314" s="43"/>
      <c r="C314" s="292" t="s">
        <v>19</v>
      </c>
      <c r="D314" s="292" t="s">
        <v>1622</v>
      </c>
      <c r="E314" s="21" t="s">
        <v>19</v>
      </c>
      <c r="F314" s="293">
        <v>3.74</v>
      </c>
      <c r="G314" s="38"/>
      <c r="H314" s="43"/>
    </row>
    <row r="315" spans="1:8" s="2" customFormat="1" ht="16.899999999999999" customHeight="1">
      <c r="A315" s="38"/>
      <c r="B315" s="43"/>
      <c r="C315" s="292" t="s">
        <v>19</v>
      </c>
      <c r="D315" s="292" t="s">
        <v>1574</v>
      </c>
      <c r="E315" s="21" t="s">
        <v>19</v>
      </c>
      <c r="F315" s="293">
        <v>0</v>
      </c>
      <c r="G315" s="38"/>
      <c r="H315" s="43"/>
    </row>
    <row r="316" spans="1:8" s="2" customFormat="1" ht="16.899999999999999" customHeight="1">
      <c r="A316" s="38"/>
      <c r="B316" s="43"/>
      <c r="C316" s="292" t="s">
        <v>19</v>
      </c>
      <c r="D316" s="292" t="s">
        <v>1623</v>
      </c>
      <c r="E316" s="21" t="s">
        <v>19</v>
      </c>
      <c r="F316" s="293">
        <v>0.44900000000000001</v>
      </c>
      <c r="G316" s="38"/>
      <c r="H316" s="43"/>
    </row>
    <row r="317" spans="1:8" s="2" customFormat="1" ht="16.899999999999999" customHeight="1">
      <c r="A317" s="38"/>
      <c r="B317" s="43"/>
      <c r="C317" s="292" t="s">
        <v>19</v>
      </c>
      <c r="D317" s="292" t="s">
        <v>1624</v>
      </c>
      <c r="E317" s="21" t="s">
        <v>19</v>
      </c>
      <c r="F317" s="293">
        <v>0.54600000000000004</v>
      </c>
      <c r="G317" s="38"/>
      <c r="H317" s="43"/>
    </row>
    <row r="318" spans="1:8" s="2" customFormat="1" ht="16.899999999999999" customHeight="1">
      <c r="A318" s="38"/>
      <c r="B318" s="43"/>
      <c r="C318" s="292" t="s">
        <v>19</v>
      </c>
      <c r="D318" s="292" t="s">
        <v>1577</v>
      </c>
      <c r="E318" s="21" t="s">
        <v>19</v>
      </c>
      <c r="F318" s="293">
        <v>0</v>
      </c>
      <c r="G318" s="38"/>
      <c r="H318" s="43"/>
    </row>
    <row r="319" spans="1:8" s="2" customFormat="1" ht="16.899999999999999" customHeight="1">
      <c r="A319" s="38"/>
      <c r="B319" s="43"/>
      <c r="C319" s="292" t="s">
        <v>19</v>
      </c>
      <c r="D319" s="292" t="s">
        <v>1625</v>
      </c>
      <c r="E319" s="21" t="s">
        <v>19</v>
      </c>
      <c r="F319" s="293">
        <v>4.6399999999999997</v>
      </c>
      <c r="G319" s="38"/>
      <c r="H319" s="43"/>
    </row>
    <row r="320" spans="1:8" s="2" customFormat="1" ht="16.899999999999999" customHeight="1">
      <c r="A320" s="38"/>
      <c r="B320" s="43"/>
      <c r="C320" s="292" t="s">
        <v>19</v>
      </c>
      <c r="D320" s="292" t="s">
        <v>1579</v>
      </c>
      <c r="E320" s="21" t="s">
        <v>19</v>
      </c>
      <c r="F320" s="293">
        <v>0</v>
      </c>
      <c r="G320" s="38"/>
      <c r="H320" s="43"/>
    </row>
    <row r="321" spans="1:8" s="2" customFormat="1" ht="16.899999999999999" customHeight="1">
      <c r="A321" s="38"/>
      <c r="B321" s="43"/>
      <c r="C321" s="292" t="s">
        <v>19</v>
      </c>
      <c r="D321" s="292" t="s">
        <v>1626</v>
      </c>
      <c r="E321" s="21" t="s">
        <v>19</v>
      </c>
      <c r="F321" s="293">
        <v>2.7749999999999999</v>
      </c>
      <c r="G321" s="38"/>
      <c r="H321" s="43"/>
    </row>
    <row r="322" spans="1:8" s="2" customFormat="1" ht="16.899999999999999" customHeight="1">
      <c r="A322" s="38"/>
      <c r="B322" s="43"/>
      <c r="C322" s="292" t="s">
        <v>19</v>
      </c>
      <c r="D322" s="292" t="s">
        <v>1581</v>
      </c>
      <c r="E322" s="21" t="s">
        <v>19</v>
      </c>
      <c r="F322" s="293">
        <v>0</v>
      </c>
      <c r="G322" s="38"/>
      <c r="H322" s="43"/>
    </row>
    <row r="323" spans="1:8" s="2" customFormat="1" ht="16.899999999999999" customHeight="1">
      <c r="A323" s="38"/>
      <c r="B323" s="43"/>
      <c r="C323" s="292" t="s">
        <v>19</v>
      </c>
      <c r="D323" s="292" t="s">
        <v>1627</v>
      </c>
      <c r="E323" s="21" t="s">
        <v>19</v>
      </c>
      <c r="F323" s="293">
        <v>7.5</v>
      </c>
      <c r="G323" s="38"/>
      <c r="H323" s="43"/>
    </row>
    <row r="324" spans="1:8" s="2" customFormat="1" ht="16.899999999999999" customHeight="1">
      <c r="A324" s="38"/>
      <c r="B324" s="43"/>
      <c r="C324" s="292" t="s">
        <v>19</v>
      </c>
      <c r="D324" s="292" t="s">
        <v>1628</v>
      </c>
      <c r="E324" s="21" t="s">
        <v>19</v>
      </c>
      <c r="F324" s="293">
        <v>4.3499999999999996</v>
      </c>
      <c r="G324" s="38"/>
      <c r="H324" s="43"/>
    </row>
    <row r="325" spans="1:8" s="2" customFormat="1" ht="16.899999999999999" customHeight="1">
      <c r="A325" s="38"/>
      <c r="B325" s="43"/>
      <c r="C325" s="292" t="s">
        <v>19</v>
      </c>
      <c r="D325" s="292" t="s">
        <v>1584</v>
      </c>
      <c r="E325" s="21" t="s">
        <v>19</v>
      </c>
      <c r="F325" s="293">
        <v>0</v>
      </c>
      <c r="G325" s="38"/>
      <c r="H325" s="43"/>
    </row>
    <row r="326" spans="1:8" s="2" customFormat="1" ht="16.899999999999999" customHeight="1">
      <c r="A326" s="38"/>
      <c r="B326" s="43"/>
      <c r="C326" s="292" t="s">
        <v>19</v>
      </c>
      <c r="D326" s="292" t="s">
        <v>1629</v>
      </c>
      <c r="E326" s="21" t="s">
        <v>19</v>
      </c>
      <c r="F326" s="293">
        <v>31.608000000000001</v>
      </c>
      <c r="G326" s="38"/>
      <c r="H326" s="43"/>
    </row>
    <row r="327" spans="1:8" s="2" customFormat="1" ht="16.899999999999999" customHeight="1">
      <c r="A327" s="38"/>
      <c r="B327" s="43"/>
      <c r="C327" s="292" t="s">
        <v>19</v>
      </c>
      <c r="D327" s="292" t="s">
        <v>1630</v>
      </c>
      <c r="E327" s="21" t="s">
        <v>19</v>
      </c>
      <c r="F327" s="293">
        <v>-9.7880000000000003</v>
      </c>
      <c r="G327" s="38"/>
      <c r="H327" s="43"/>
    </row>
    <row r="328" spans="1:8" s="2" customFormat="1" ht="16.899999999999999" customHeight="1">
      <c r="A328" s="38"/>
      <c r="B328" s="43"/>
      <c r="C328" s="292" t="s">
        <v>19</v>
      </c>
      <c r="D328" s="292" t="s">
        <v>1587</v>
      </c>
      <c r="E328" s="21" t="s">
        <v>19</v>
      </c>
      <c r="F328" s="293">
        <v>0</v>
      </c>
      <c r="G328" s="38"/>
      <c r="H328" s="43"/>
    </row>
    <row r="329" spans="1:8" s="2" customFormat="1" ht="16.899999999999999" customHeight="1">
      <c r="A329" s="38"/>
      <c r="B329" s="43"/>
      <c r="C329" s="292" t="s">
        <v>19</v>
      </c>
      <c r="D329" s="292" t="s">
        <v>1631</v>
      </c>
      <c r="E329" s="21" t="s">
        <v>19</v>
      </c>
      <c r="F329" s="293">
        <v>14.138</v>
      </c>
      <c r="G329" s="38"/>
      <c r="H329" s="43"/>
    </row>
    <row r="330" spans="1:8" s="2" customFormat="1" ht="16.899999999999999" customHeight="1">
      <c r="A330" s="38"/>
      <c r="B330" s="43"/>
      <c r="C330" s="292" t="s">
        <v>19</v>
      </c>
      <c r="D330" s="292" t="s">
        <v>1461</v>
      </c>
      <c r="E330" s="21" t="s">
        <v>19</v>
      </c>
      <c r="F330" s="293">
        <v>0</v>
      </c>
      <c r="G330" s="38"/>
      <c r="H330" s="43"/>
    </row>
    <row r="331" spans="1:8" s="2" customFormat="1" ht="16.899999999999999" customHeight="1">
      <c r="A331" s="38"/>
      <c r="B331" s="43"/>
      <c r="C331" s="292" t="s">
        <v>19</v>
      </c>
      <c r="D331" s="292" t="s">
        <v>1589</v>
      </c>
      <c r="E331" s="21" t="s">
        <v>19</v>
      </c>
      <c r="F331" s="293">
        <v>0</v>
      </c>
      <c r="G331" s="38"/>
      <c r="H331" s="43"/>
    </row>
    <row r="332" spans="1:8" s="2" customFormat="1" ht="16.899999999999999" customHeight="1">
      <c r="A332" s="38"/>
      <c r="B332" s="43"/>
      <c r="C332" s="292" t="s">
        <v>19</v>
      </c>
      <c r="D332" s="292" t="s">
        <v>1632</v>
      </c>
      <c r="E332" s="21" t="s">
        <v>19</v>
      </c>
      <c r="F332" s="293">
        <v>69.064999999999998</v>
      </c>
      <c r="G332" s="38"/>
      <c r="H332" s="43"/>
    </row>
    <row r="333" spans="1:8" s="2" customFormat="1" ht="16.899999999999999" customHeight="1">
      <c r="A333" s="38"/>
      <c r="B333" s="43"/>
      <c r="C333" s="292" t="s">
        <v>19</v>
      </c>
      <c r="D333" s="292" t="s">
        <v>1633</v>
      </c>
      <c r="E333" s="21" t="s">
        <v>19</v>
      </c>
      <c r="F333" s="293">
        <v>7.7</v>
      </c>
      <c r="G333" s="38"/>
      <c r="H333" s="43"/>
    </row>
    <row r="334" spans="1:8" s="2" customFormat="1" ht="16.899999999999999" customHeight="1">
      <c r="A334" s="38"/>
      <c r="B334" s="43"/>
      <c r="C334" s="292" t="s">
        <v>19</v>
      </c>
      <c r="D334" s="292" t="s">
        <v>1592</v>
      </c>
      <c r="E334" s="21" t="s">
        <v>19</v>
      </c>
      <c r="F334" s="293">
        <v>0</v>
      </c>
      <c r="G334" s="38"/>
      <c r="H334" s="43"/>
    </row>
    <row r="335" spans="1:8" s="2" customFormat="1" ht="16.899999999999999" customHeight="1">
      <c r="A335" s="38"/>
      <c r="B335" s="43"/>
      <c r="C335" s="292" t="s">
        <v>19</v>
      </c>
      <c r="D335" s="292" t="s">
        <v>1634</v>
      </c>
      <c r="E335" s="21" t="s">
        <v>19</v>
      </c>
      <c r="F335" s="293">
        <v>15.03</v>
      </c>
      <c r="G335" s="38"/>
      <c r="H335" s="43"/>
    </row>
    <row r="336" spans="1:8" s="2" customFormat="1" ht="16.899999999999999" customHeight="1">
      <c r="A336" s="38"/>
      <c r="B336" s="43"/>
      <c r="C336" s="292" t="s">
        <v>19</v>
      </c>
      <c r="D336" s="292" t="s">
        <v>1594</v>
      </c>
      <c r="E336" s="21" t="s">
        <v>19</v>
      </c>
      <c r="F336" s="293">
        <v>0</v>
      </c>
      <c r="G336" s="38"/>
      <c r="H336" s="43"/>
    </row>
    <row r="337" spans="1:8" s="2" customFormat="1" ht="16.899999999999999" customHeight="1">
      <c r="A337" s="38"/>
      <c r="B337" s="43"/>
      <c r="C337" s="292" t="s">
        <v>19</v>
      </c>
      <c r="D337" s="292" t="s">
        <v>1635</v>
      </c>
      <c r="E337" s="21" t="s">
        <v>19</v>
      </c>
      <c r="F337" s="293">
        <v>2.262</v>
      </c>
      <c r="G337" s="38"/>
      <c r="H337" s="43"/>
    </row>
    <row r="338" spans="1:8" s="2" customFormat="1" ht="16.899999999999999" customHeight="1">
      <c r="A338" s="38"/>
      <c r="B338" s="43"/>
      <c r="C338" s="292" t="s">
        <v>19</v>
      </c>
      <c r="D338" s="292" t="s">
        <v>1596</v>
      </c>
      <c r="E338" s="21" t="s">
        <v>19</v>
      </c>
      <c r="F338" s="293">
        <v>0</v>
      </c>
      <c r="G338" s="38"/>
      <c r="H338" s="43"/>
    </row>
    <row r="339" spans="1:8" s="2" customFormat="1" ht="16.899999999999999" customHeight="1">
      <c r="A339" s="38"/>
      <c r="B339" s="43"/>
      <c r="C339" s="292" t="s">
        <v>19</v>
      </c>
      <c r="D339" s="292" t="s">
        <v>1636</v>
      </c>
      <c r="E339" s="21" t="s">
        <v>19</v>
      </c>
      <c r="F339" s="293">
        <v>5.6929999999999996</v>
      </c>
      <c r="G339" s="38"/>
      <c r="H339" s="43"/>
    </row>
    <row r="340" spans="1:8" s="2" customFormat="1" ht="16.899999999999999" customHeight="1">
      <c r="A340" s="38"/>
      <c r="B340" s="43"/>
      <c r="C340" s="292" t="s">
        <v>19</v>
      </c>
      <c r="D340" s="292" t="s">
        <v>1598</v>
      </c>
      <c r="E340" s="21" t="s">
        <v>19</v>
      </c>
      <c r="F340" s="293">
        <v>0</v>
      </c>
      <c r="G340" s="38"/>
      <c r="H340" s="43"/>
    </row>
    <row r="341" spans="1:8" s="2" customFormat="1" ht="16.899999999999999" customHeight="1">
      <c r="A341" s="38"/>
      <c r="B341" s="43"/>
      <c r="C341" s="292" t="s">
        <v>19</v>
      </c>
      <c r="D341" s="292" t="s">
        <v>1637</v>
      </c>
      <c r="E341" s="21" t="s">
        <v>19</v>
      </c>
      <c r="F341" s="293">
        <v>12.15</v>
      </c>
      <c r="G341" s="38"/>
      <c r="H341" s="43"/>
    </row>
    <row r="342" spans="1:8" s="2" customFormat="1" ht="16.899999999999999" customHeight="1">
      <c r="A342" s="38"/>
      <c r="B342" s="43"/>
      <c r="C342" s="292" t="s">
        <v>19</v>
      </c>
      <c r="D342" s="292" t="s">
        <v>1600</v>
      </c>
      <c r="E342" s="21" t="s">
        <v>19</v>
      </c>
      <c r="F342" s="293">
        <v>0</v>
      </c>
      <c r="G342" s="38"/>
      <c r="H342" s="43"/>
    </row>
    <row r="343" spans="1:8" s="2" customFormat="1" ht="16.899999999999999" customHeight="1">
      <c r="A343" s="38"/>
      <c r="B343" s="43"/>
      <c r="C343" s="292" t="s">
        <v>19</v>
      </c>
      <c r="D343" s="292" t="s">
        <v>1638</v>
      </c>
      <c r="E343" s="21" t="s">
        <v>19</v>
      </c>
      <c r="F343" s="293">
        <v>20.125</v>
      </c>
      <c r="G343" s="38"/>
      <c r="H343" s="43"/>
    </row>
    <row r="344" spans="1:8" s="2" customFormat="1" ht="16.899999999999999" customHeight="1">
      <c r="A344" s="38"/>
      <c r="B344" s="43"/>
      <c r="C344" s="292" t="s">
        <v>19</v>
      </c>
      <c r="D344" s="292" t="s">
        <v>1602</v>
      </c>
      <c r="E344" s="21" t="s">
        <v>19</v>
      </c>
      <c r="F344" s="293">
        <v>0</v>
      </c>
      <c r="G344" s="38"/>
      <c r="H344" s="43"/>
    </row>
    <row r="345" spans="1:8" s="2" customFormat="1" ht="16.899999999999999" customHeight="1">
      <c r="A345" s="38"/>
      <c r="B345" s="43"/>
      <c r="C345" s="292" t="s">
        <v>19</v>
      </c>
      <c r="D345" s="292" t="s">
        <v>1639</v>
      </c>
      <c r="E345" s="21" t="s">
        <v>19</v>
      </c>
      <c r="F345" s="293">
        <v>1.35</v>
      </c>
      <c r="G345" s="38"/>
      <c r="H345" s="43"/>
    </row>
    <row r="346" spans="1:8" s="2" customFormat="1" ht="16.899999999999999" customHeight="1">
      <c r="A346" s="38"/>
      <c r="B346" s="43"/>
      <c r="C346" s="292" t="s">
        <v>19</v>
      </c>
      <c r="D346" s="292" t="s">
        <v>1604</v>
      </c>
      <c r="E346" s="21" t="s">
        <v>19</v>
      </c>
      <c r="F346" s="293">
        <v>0</v>
      </c>
      <c r="G346" s="38"/>
      <c r="H346" s="43"/>
    </row>
    <row r="347" spans="1:8" s="2" customFormat="1" ht="16.899999999999999" customHeight="1">
      <c r="A347" s="38"/>
      <c r="B347" s="43"/>
      <c r="C347" s="292" t="s">
        <v>19</v>
      </c>
      <c r="D347" s="292" t="s">
        <v>1640</v>
      </c>
      <c r="E347" s="21" t="s">
        <v>19</v>
      </c>
      <c r="F347" s="293">
        <v>1.0880000000000001</v>
      </c>
      <c r="G347" s="38"/>
      <c r="H347" s="43"/>
    </row>
    <row r="348" spans="1:8" s="2" customFormat="1" ht="16.899999999999999" customHeight="1">
      <c r="A348" s="38"/>
      <c r="B348" s="43"/>
      <c r="C348" s="292" t="s">
        <v>19</v>
      </c>
      <c r="D348" s="292" t="s">
        <v>1605</v>
      </c>
      <c r="E348" s="21" t="s">
        <v>19</v>
      </c>
      <c r="F348" s="293">
        <v>0</v>
      </c>
      <c r="G348" s="38"/>
      <c r="H348" s="43"/>
    </row>
    <row r="349" spans="1:8" s="2" customFormat="1" ht="16.899999999999999" customHeight="1">
      <c r="A349" s="38"/>
      <c r="B349" s="43"/>
      <c r="C349" s="292" t="s">
        <v>19</v>
      </c>
      <c r="D349" s="292" t="s">
        <v>1641</v>
      </c>
      <c r="E349" s="21" t="s">
        <v>19</v>
      </c>
      <c r="F349" s="293">
        <v>9.35</v>
      </c>
      <c r="G349" s="38"/>
      <c r="H349" s="43"/>
    </row>
    <row r="350" spans="1:8" s="2" customFormat="1" ht="16.899999999999999" customHeight="1">
      <c r="A350" s="38"/>
      <c r="B350" s="43"/>
      <c r="C350" s="292" t="s">
        <v>19</v>
      </c>
      <c r="D350" s="292" t="s">
        <v>1607</v>
      </c>
      <c r="E350" s="21" t="s">
        <v>19</v>
      </c>
      <c r="F350" s="293">
        <v>0</v>
      </c>
      <c r="G350" s="38"/>
      <c r="H350" s="43"/>
    </row>
    <row r="351" spans="1:8" s="2" customFormat="1" ht="16.899999999999999" customHeight="1">
      <c r="A351" s="38"/>
      <c r="B351" s="43"/>
      <c r="C351" s="292" t="s">
        <v>19</v>
      </c>
      <c r="D351" s="292" t="s">
        <v>1642</v>
      </c>
      <c r="E351" s="21" t="s">
        <v>19</v>
      </c>
      <c r="F351" s="293">
        <v>7.8940000000000001</v>
      </c>
      <c r="G351" s="38"/>
      <c r="H351" s="43"/>
    </row>
    <row r="352" spans="1:8" s="2" customFormat="1" ht="16.899999999999999" customHeight="1">
      <c r="A352" s="38"/>
      <c r="B352" s="43"/>
      <c r="C352" s="292" t="s">
        <v>19</v>
      </c>
      <c r="D352" s="292" t="s">
        <v>1470</v>
      </c>
      <c r="E352" s="21" t="s">
        <v>19</v>
      </c>
      <c r="F352" s="293">
        <v>0</v>
      </c>
      <c r="G352" s="38"/>
      <c r="H352" s="43"/>
    </row>
    <row r="353" spans="1:8" s="2" customFormat="1" ht="16.899999999999999" customHeight="1">
      <c r="A353" s="38"/>
      <c r="B353" s="43"/>
      <c r="C353" s="292" t="s">
        <v>19</v>
      </c>
      <c r="D353" s="292" t="s">
        <v>1609</v>
      </c>
      <c r="E353" s="21" t="s">
        <v>19</v>
      </c>
      <c r="F353" s="293">
        <v>0</v>
      </c>
      <c r="G353" s="38"/>
      <c r="H353" s="43"/>
    </row>
    <row r="354" spans="1:8" s="2" customFormat="1" ht="16.899999999999999" customHeight="1">
      <c r="A354" s="38"/>
      <c r="B354" s="43"/>
      <c r="C354" s="292" t="s">
        <v>19</v>
      </c>
      <c r="D354" s="292" t="s">
        <v>1643</v>
      </c>
      <c r="E354" s="21" t="s">
        <v>19</v>
      </c>
      <c r="F354" s="293">
        <v>52.29</v>
      </c>
      <c r="G354" s="38"/>
      <c r="H354" s="43"/>
    </row>
    <row r="355" spans="1:8" s="2" customFormat="1" ht="16.899999999999999" customHeight="1">
      <c r="A355" s="38"/>
      <c r="B355" s="43"/>
      <c r="C355" s="292" t="s">
        <v>19</v>
      </c>
      <c r="D355" s="292" t="s">
        <v>1611</v>
      </c>
      <c r="E355" s="21" t="s">
        <v>19</v>
      </c>
      <c r="F355" s="293">
        <v>0</v>
      </c>
      <c r="G355" s="38"/>
      <c r="H355" s="43"/>
    </row>
    <row r="356" spans="1:8" s="2" customFormat="1" ht="16.899999999999999" customHeight="1">
      <c r="A356" s="38"/>
      <c r="B356" s="43"/>
      <c r="C356" s="292" t="s">
        <v>19</v>
      </c>
      <c r="D356" s="292" t="s">
        <v>1640</v>
      </c>
      <c r="E356" s="21" t="s">
        <v>19</v>
      </c>
      <c r="F356" s="293">
        <v>1.0880000000000001</v>
      </c>
      <c r="G356" s="38"/>
      <c r="H356" s="43"/>
    </row>
    <row r="357" spans="1:8" s="2" customFormat="1" ht="16.899999999999999" customHeight="1">
      <c r="A357" s="38"/>
      <c r="B357" s="43"/>
      <c r="C357" s="292" t="s">
        <v>19</v>
      </c>
      <c r="D357" s="292" t="s">
        <v>1609</v>
      </c>
      <c r="E357" s="21" t="s">
        <v>19</v>
      </c>
      <c r="F357" s="293">
        <v>0</v>
      </c>
      <c r="G357" s="38"/>
      <c r="H357" s="43"/>
    </row>
    <row r="358" spans="1:8" s="2" customFormat="1" ht="16.899999999999999" customHeight="1">
      <c r="A358" s="38"/>
      <c r="B358" s="43"/>
      <c r="C358" s="292" t="s">
        <v>19</v>
      </c>
      <c r="D358" s="292" t="s">
        <v>1644</v>
      </c>
      <c r="E358" s="21" t="s">
        <v>19</v>
      </c>
      <c r="F358" s="293">
        <v>5.5</v>
      </c>
      <c r="G358" s="38"/>
      <c r="H358" s="43"/>
    </row>
    <row r="359" spans="1:8" s="2" customFormat="1" ht="16.899999999999999" customHeight="1">
      <c r="A359" s="38"/>
      <c r="B359" s="43"/>
      <c r="C359" s="292" t="s">
        <v>19</v>
      </c>
      <c r="D359" s="292" t="s">
        <v>1613</v>
      </c>
      <c r="E359" s="21" t="s">
        <v>19</v>
      </c>
      <c r="F359" s="293">
        <v>0</v>
      </c>
      <c r="G359" s="38"/>
      <c r="H359" s="43"/>
    </row>
    <row r="360" spans="1:8" s="2" customFormat="1" ht="16.899999999999999" customHeight="1">
      <c r="A360" s="38"/>
      <c r="B360" s="43"/>
      <c r="C360" s="292" t="s">
        <v>19</v>
      </c>
      <c r="D360" s="292" t="s">
        <v>1645</v>
      </c>
      <c r="E360" s="21" t="s">
        <v>19</v>
      </c>
      <c r="F360" s="293">
        <v>9.4499999999999993</v>
      </c>
      <c r="G360" s="38"/>
      <c r="H360" s="43"/>
    </row>
    <row r="361" spans="1:8" s="2" customFormat="1" ht="16.899999999999999" customHeight="1">
      <c r="A361" s="38"/>
      <c r="B361" s="43"/>
      <c r="C361" s="292" t="s">
        <v>179</v>
      </c>
      <c r="D361" s="292" t="s">
        <v>552</v>
      </c>
      <c r="E361" s="21" t="s">
        <v>19</v>
      </c>
      <c r="F361" s="293">
        <v>318.21300000000002</v>
      </c>
      <c r="G361" s="38"/>
      <c r="H361" s="43"/>
    </row>
    <row r="362" spans="1:8" s="2" customFormat="1" ht="16.899999999999999" customHeight="1">
      <c r="A362" s="38"/>
      <c r="B362" s="43"/>
      <c r="C362" s="294" t="s">
        <v>8523</v>
      </c>
      <c r="D362" s="38"/>
      <c r="E362" s="38"/>
      <c r="F362" s="38"/>
      <c r="G362" s="38"/>
      <c r="H362" s="43"/>
    </row>
    <row r="363" spans="1:8" s="2" customFormat="1" ht="16.899999999999999" customHeight="1">
      <c r="A363" s="38"/>
      <c r="B363" s="43"/>
      <c r="C363" s="292" t="s">
        <v>1616</v>
      </c>
      <c r="D363" s="292" t="s">
        <v>8545</v>
      </c>
      <c r="E363" s="21" t="s">
        <v>132</v>
      </c>
      <c r="F363" s="293">
        <v>318.21300000000002</v>
      </c>
      <c r="G363" s="38"/>
      <c r="H363" s="43"/>
    </row>
    <row r="364" spans="1:8" s="2" customFormat="1" ht="16.899999999999999" customHeight="1">
      <c r="A364" s="38"/>
      <c r="B364" s="43"/>
      <c r="C364" s="292" t="s">
        <v>1647</v>
      </c>
      <c r="D364" s="292" t="s">
        <v>8546</v>
      </c>
      <c r="E364" s="21" t="s">
        <v>132</v>
      </c>
      <c r="F364" s="293">
        <v>318.21300000000002</v>
      </c>
      <c r="G364" s="38"/>
      <c r="H364" s="43"/>
    </row>
    <row r="365" spans="1:8" s="2" customFormat="1" ht="16.899999999999999" customHeight="1">
      <c r="A365" s="38"/>
      <c r="B365" s="43"/>
      <c r="C365" s="288" t="s">
        <v>182</v>
      </c>
      <c r="D365" s="289" t="s">
        <v>183</v>
      </c>
      <c r="E365" s="290" t="s">
        <v>132</v>
      </c>
      <c r="F365" s="291">
        <v>1626.2370000000001</v>
      </c>
      <c r="G365" s="38"/>
      <c r="H365" s="43"/>
    </row>
    <row r="366" spans="1:8" s="2" customFormat="1" ht="16.899999999999999" customHeight="1">
      <c r="A366" s="38"/>
      <c r="B366" s="43"/>
      <c r="C366" s="292" t="s">
        <v>19</v>
      </c>
      <c r="D366" s="292" t="s">
        <v>1453</v>
      </c>
      <c r="E366" s="21" t="s">
        <v>19</v>
      </c>
      <c r="F366" s="293">
        <v>0</v>
      </c>
      <c r="G366" s="38"/>
      <c r="H366" s="43"/>
    </row>
    <row r="367" spans="1:8" s="2" customFormat="1" ht="16.899999999999999" customHeight="1">
      <c r="A367" s="38"/>
      <c r="B367" s="43"/>
      <c r="C367" s="292" t="s">
        <v>19</v>
      </c>
      <c r="D367" s="292" t="s">
        <v>1454</v>
      </c>
      <c r="E367" s="21" t="s">
        <v>19</v>
      </c>
      <c r="F367" s="293">
        <v>0</v>
      </c>
      <c r="G367" s="38"/>
      <c r="H367" s="43"/>
    </row>
    <row r="368" spans="1:8" s="2" customFormat="1" ht="16.899999999999999" customHeight="1">
      <c r="A368" s="38"/>
      <c r="B368" s="43"/>
      <c r="C368" s="292" t="s">
        <v>19</v>
      </c>
      <c r="D368" s="292" t="s">
        <v>1505</v>
      </c>
      <c r="E368" s="21" t="s">
        <v>19</v>
      </c>
      <c r="F368" s="293">
        <v>195.572</v>
      </c>
      <c r="G368" s="38"/>
      <c r="H368" s="43"/>
    </row>
    <row r="369" spans="1:8" s="2" customFormat="1" ht="16.899999999999999" customHeight="1">
      <c r="A369" s="38"/>
      <c r="B369" s="43"/>
      <c r="C369" s="292" t="s">
        <v>19</v>
      </c>
      <c r="D369" s="292" t="s">
        <v>1506</v>
      </c>
      <c r="E369" s="21" t="s">
        <v>19</v>
      </c>
      <c r="F369" s="293">
        <v>9.8170000000000002</v>
      </c>
      <c r="G369" s="38"/>
      <c r="H369" s="43"/>
    </row>
    <row r="370" spans="1:8" s="2" customFormat="1" ht="16.899999999999999" customHeight="1">
      <c r="A370" s="38"/>
      <c r="B370" s="43"/>
      <c r="C370" s="292" t="s">
        <v>19</v>
      </c>
      <c r="D370" s="292" t="s">
        <v>1270</v>
      </c>
      <c r="E370" s="21" t="s">
        <v>19</v>
      </c>
      <c r="F370" s="293">
        <v>0</v>
      </c>
      <c r="G370" s="38"/>
      <c r="H370" s="43"/>
    </row>
    <row r="371" spans="1:8" s="2" customFormat="1" ht="16.899999999999999" customHeight="1">
      <c r="A371" s="38"/>
      <c r="B371" s="43"/>
      <c r="C371" s="292" t="s">
        <v>19</v>
      </c>
      <c r="D371" s="292" t="s">
        <v>1457</v>
      </c>
      <c r="E371" s="21" t="s">
        <v>19</v>
      </c>
      <c r="F371" s="293">
        <v>0</v>
      </c>
      <c r="G371" s="38"/>
      <c r="H371" s="43"/>
    </row>
    <row r="372" spans="1:8" s="2" customFormat="1" ht="16.899999999999999" customHeight="1">
      <c r="A372" s="38"/>
      <c r="B372" s="43"/>
      <c r="C372" s="292" t="s">
        <v>19</v>
      </c>
      <c r="D372" s="292" t="s">
        <v>1507</v>
      </c>
      <c r="E372" s="21" t="s">
        <v>19</v>
      </c>
      <c r="F372" s="293">
        <v>561.73299999999995</v>
      </c>
      <c r="G372" s="38"/>
      <c r="H372" s="43"/>
    </row>
    <row r="373" spans="1:8" s="2" customFormat="1" ht="16.899999999999999" customHeight="1">
      <c r="A373" s="38"/>
      <c r="B373" s="43"/>
      <c r="C373" s="292" t="s">
        <v>19</v>
      </c>
      <c r="D373" s="292" t="s">
        <v>1508</v>
      </c>
      <c r="E373" s="21" t="s">
        <v>19</v>
      </c>
      <c r="F373" s="293">
        <v>-13.768000000000001</v>
      </c>
      <c r="G373" s="38"/>
      <c r="H373" s="43"/>
    </row>
    <row r="374" spans="1:8" s="2" customFormat="1" ht="16.899999999999999" customHeight="1">
      <c r="A374" s="38"/>
      <c r="B374" s="43"/>
      <c r="C374" s="292" t="s">
        <v>19</v>
      </c>
      <c r="D374" s="292" t="s">
        <v>1461</v>
      </c>
      <c r="E374" s="21" t="s">
        <v>19</v>
      </c>
      <c r="F374" s="293">
        <v>0</v>
      </c>
      <c r="G374" s="38"/>
      <c r="H374" s="43"/>
    </row>
    <row r="375" spans="1:8" s="2" customFormat="1" ht="16.899999999999999" customHeight="1">
      <c r="A375" s="38"/>
      <c r="B375" s="43"/>
      <c r="C375" s="292" t="s">
        <v>19</v>
      </c>
      <c r="D375" s="292" t="s">
        <v>1462</v>
      </c>
      <c r="E375" s="21" t="s">
        <v>19</v>
      </c>
      <c r="F375" s="293">
        <v>0</v>
      </c>
      <c r="G375" s="38"/>
      <c r="H375" s="43"/>
    </row>
    <row r="376" spans="1:8" s="2" customFormat="1" ht="16.899999999999999" customHeight="1">
      <c r="A376" s="38"/>
      <c r="B376" s="43"/>
      <c r="C376" s="292" t="s">
        <v>19</v>
      </c>
      <c r="D376" s="292" t="s">
        <v>1509</v>
      </c>
      <c r="E376" s="21" t="s">
        <v>19</v>
      </c>
      <c r="F376" s="293">
        <v>204.74700000000001</v>
      </c>
      <c r="G376" s="38"/>
      <c r="H376" s="43"/>
    </row>
    <row r="377" spans="1:8" s="2" customFormat="1" ht="16.899999999999999" customHeight="1">
      <c r="A377" s="38"/>
      <c r="B377" s="43"/>
      <c r="C377" s="292" t="s">
        <v>19</v>
      </c>
      <c r="D377" s="292" t="s">
        <v>1464</v>
      </c>
      <c r="E377" s="21" t="s">
        <v>19</v>
      </c>
      <c r="F377" s="293">
        <v>0</v>
      </c>
      <c r="G377" s="38"/>
      <c r="H377" s="43"/>
    </row>
    <row r="378" spans="1:8" s="2" customFormat="1" ht="16.899999999999999" customHeight="1">
      <c r="A378" s="38"/>
      <c r="B378" s="43"/>
      <c r="C378" s="292" t="s">
        <v>19</v>
      </c>
      <c r="D378" s="292" t="s">
        <v>1510</v>
      </c>
      <c r="E378" s="21" t="s">
        <v>19</v>
      </c>
      <c r="F378" s="293">
        <v>298.64999999999998</v>
      </c>
      <c r="G378" s="38"/>
      <c r="H378" s="43"/>
    </row>
    <row r="379" spans="1:8" s="2" customFormat="1" ht="16.899999999999999" customHeight="1">
      <c r="A379" s="38"/>
      <c r="B379" s="43"/>
      <c r="C379" s="292" t="s">
        <v>19</v>
      </c>
      <c r="D379" s="292" t="s">
        <v>1511</v>
      </c>
      <c r="E379" s="21" t="s">
        <v>19</v>
      </c>
      <c r="F379" s="293">
        <v>7.9020000000000001</v>
      </c>
      <c r="G379" s="38"/>
      <c r="H379" s="43"/>
    </row>
    <row r="380" spans="1:8" s="2" customFormat="1" ht="16.899999999999999" customHeight="1">
      <c r="A380" s="38"/>
      <c r="B380" s="43"/>
      <c r="C380" s="292" t="s">
        <v>19</v>
      </c>
      <c r="D380" s="292" t="s">
        <v>1512</v>
      </c>
      <c r="E380" s="21" t="s">
        <v>19</v>
      </c>
      <c r="F380" s="293">
        <v>-14.012</v>
      </c>
      <c r="G380" s="38"/>
      <c r="H380" s="43"/>
    </row>
    <row r="381" spans="1:8" s="2" customFormat="1" ht="16.899999999999999" customHeight="1">
      <c r="A381" s="38"/>
      <c r="B381" s="43"/>
      <c r="C381" s="292" t="s">
        <v>19</v>
      </c>
      <c r="D381" s="292" t="s">
        <v>1468</v>
      </c>
      <c r="E381" s="21" t="s">
        <v>19</v>
      </c>
      <c r="F381" s="293">
        <v>0</v>
      </c>
      <c r="G381" s="38"/>
      <c r="H381" s="43"/>
    </row>
    <row r="382" spans="1:8" s="2" customFormat="1" ht="16.899999999999999" customHeight="1">
      <c r="A382" s="38"/>
      <c r="B382" s="43"/>
      <c r="C382" s="292" t="s">
        <v>19</v>
      </c>
      <c r="D382" s="292" t="s">
        <v>1513</v>
      </c>
      <c r="E382" s="21" t="s">
        <v>19</v>
      </c>
      <c r="F382" s="293">
        <v>43.911000000000001</v>
      </c>
      <c r="G382" s="38"/>
      <c r="H382" s="43"/>
    </row>
    <row r="383" spans="1:8" s="2" customFormat="1" ht="16.899999999999999" customHeight="1">
      <c r="A383" s="38"/>
      <c r="B383" s="43"/>
      <c r="C383" s="292" t="s">
        <v>19</v>
      </c>
      <c r="D383" s="292" t="s">
        <v>1470</v>
      </c>
      <c r="E383" s="21" t="s">
        <v>19</v>
      </c>
      <c r="F383" s="293">
        <v>0</v>
      </c>
      <c r="G383" s="38"/>
      <c r="H383" s="43"/>
    </row>
    <row r="384" spans="1:8" s="2" customFormat="1" ht="16.899999999999999" customHeight="1">
      <c r="A384" s="38"/>
      <c r="B384" s="43"/>
      <c r="C384" s="292" t="s">
        <v>19</v>
      </c>
      <c r="D384" s="292" t="s">
        <v>1471</v>
      </c>
      <c r="E384" s="21" t="s">
        <v>19</v>
      </c>
      <c r="F384" s="293">
        <v>0</v>
      </c>
      <c r="G384" s="38"/>
      <c r="H384" s="43"/>
    </row>
    <row r="385" spans="1:8" s="2" customFormat="1" ht="16.899999999999999" customHeight="1">
      <c r="A385" s="38"/>
      <c r="B385" s="43"/>
      <c r="C385" s="292" t="s">
        <v>19</v>
      </c>
      <c r="D385" s="292" t="s">
        <v>1514</v>
      </c>
      <c r="E385" s="21" t="s">
        <v>19</v>
      </c>
      <c r="F385" s="293">
        <v>324.428</v>
      </c>
      <c r="G385" s="38"/>
      <c r="H385" s="43"/>
    </row>
    <row r="386" spans="1:8" s="2" customFormat="1" ht="16.899999999999999" customHeight="1">
      <c r="A386" s="38"/>
      <c r="B386" s="43"/>
      <c r="C386" s="292" t="s">
        <v>19</v>
      </c>
      <c r="D386" s="292" t="s">
        <v>1202</v>
      </c>
      <c r="E386" s="21" t="s">
        <v>19</v>
      </c>
      <c r="F386" s="293">
        <v>0</v>
      </c>
      <c r="G386" s="38"/>
      <c r="H386" s="43"/>
    </row>
    <row r="387" spans="1:8" s="2" customFormat="1" ht="16.899999999999999" customHeight="1">
      <c r="A387" s="38"/>
      <c r="B387" s="43"/>
      <c r="C387" s="292" t="s">
        <v>19</v>
      </c>
      <c r="D387" s="292" t="s">
        <v>1473</v>
      </c>
      <c r="E387" s="21" t="s">
        <v>19</v>
      </c>
      <c r="F387" s="293">
        <v>0</v>
      </c>
      <c r="G387" s="38"/>
      <c r="H387" s="43"/>
    </row>
    <row r="388" spans="1:8" s="2" customFormat="1" ht="16.899999999999999" customHeight="1">
      <c r="A388" s="38"/>
      <c r="B388" s="43"/>
      <c r="C388" s="292" t="s">
        <v>19</v>
      </c>
      <c r="D388" s="292" t="s">
        <v>1515</v>
      </c>
      <c r="E388" s="21" t="s">
        <v>19</v>
      </c>
      <c r="F388" s="293">
        <v>7.2569999999999997</v>
      </c>
      <c r="G388" s="38"/>
      <c r="H388" s="43"/>
    </row>
    <row r="389" spans="1:8" s="2" customFormat="1" ht="16.899999999999999" customHeight="1">
      <c r="A389" s="38"/>
      <c r="B389" s="43"/>
      <c r="C389" s="292" t="s">
        <v>182</v>
      </c>
      <c r="D389" s="292" t="s">
        <v>552</v>
      </c>
      <c r="E389" s="21" t="s">
        <v>19</v>
      </c>
      <c r="F389" s="293">
        <v>1626.2370000000001</v>
      </c>
      <c r="G389" s="38"/>
      <c r="H389" s="43"/>
    </row>
    <row r="390" spans="1:8" s="2" customFormat="1" ht="16.899999999999999" customHeight="1">
      <c r="A390" s="38"/>
      <c r="B390" s="43"/>
      <c r="C390" s="294" t="s">
        <v>8523</v>
      </c>
      <c r="D390" s="38"/>
      <c r="E390" s="38"/>
      <c r="F390" s="38"/>
      <c r="G390" s="38"/>
      <c r="H390" s="43"/>
    </row>
    <row r="391" spans="1:8" s="2" customFormat="1" ht="16.899999999999999" customHeight="1">
      <c r="A391" s="38"/>
      <c r="B391" s="43"/>
      <c r="C391" s="292" t="s">
        <v>1501</v>
      </c>
      <c r="D391" s="292" t="s">
        <v>8547</v>
      </c>
      <c r="E391" s="21" t="s">
        <v>132</v>
      </c>
      <c r="F391" s="293">
        <v>1626.2370000000001</v>
      </c>
      <c r="G391" s="38"/>
      <c r="H391" s="43"/>
    </row>
    <row r="392" spans="1:8" s="2" customFormat="1" ht="16.899999999999999" customHeight="1">
      <c r="A392" s="38"/>
      <c r="B392" s="43"/>
      <c r="C392" s="292" t="s">
        <v>1517</v>
      </c>
      <c r="D392" s="292" t="s">
        <v>8548</v>
      </c>
      <c r="E392" s="21" t="s">
        <v>132</v>
      </c>
      <c r="F392" s="293">
        <v>1626.2370000000001</v>
      </c>
      <c r="G392" s="38"/>
      <c r="H392" s="43"/>
    </row>
    <row r="393" spans="1:8" s="2" customFormat="1" ht="16.899999999999999" customHeight="1">
      <c r="A393" s="38"/>
      <c r="B393" s="43"/>
      <c r="C393" s="292" t="s">
        <v>1522</v>
      </c>
      <c r="D393" s="292" t="s">
        <v>8549</v>
      </c>
      <c r="E393" s="21" t="s">
        <v>132</v>
      </c>
      <c r="F393" s="293">
        <v>1626.2370000000001</v>
      </c>
      <c r="G393" s="38"/>
      <c r="H393" s="43"/>
    </row>
    <row r="394" spans="1:8" s="2" customFormat="1" ht="16.899999999999999" customHeight="1">
      <c r="A394" s="38"/>
      <c r="B394" s="43"/>
      <c r="C394" s="292" t="s">
        <v>1527</v>
      </c>
      <c r="D394" s="292" t="s">
        <v>8550</v>
      </c>
      <c r="E394" s="21" t="s">
        <v>132</v>
      </c>
      <c r="F394" s="293">
        <v>1626.2370000000001</v>
      </c>
      <c r="G394" s="38"/>
      <c r="H394" s="43"/>
    </row>
    <row r="395" spans="1:8" s="2" customFormat="1" ht="16.899999999999999" customHeight="1">
      <c r="A395" s="38"/>
      <c r="B395" s="43"/>
      <c r="C395" s="292" t="s">
        <v>1559</v>
      </c>
      <c r="D395" s="292" t="s">
        <v>8538</v>
      </c>
      <c r="E395" s="21" t="s">
        <v>318</v>
      </c>
      <c r="F395" s="293">
        <v>11.382</v>
      </c>
      <c r="G395" s="38"/>
      <c r="H395" s="43"/>
    </row>
    <row r="396" spans="1:8" s="2" customFormat="1" ht="16.899999999999999" customHeight="1">
      <c r="A396" s="38"/>
      <c r="B396" s="43"/>
      <c r="C396" s="288" t="s">
        <v>185</v>
      </c>
      <c r="D396" s="289" t="s">
        <v>186</v>
      </c>
      <c r="E396" s="290" t="s">
        <v>132</v>
      </c>
      <c r="F396" s="291">
        <v>71.989000000000004</v>
      </c>
      <c r="G396" s="38"/>
      <c r="H396" s="43"/>
    </row>
    <row r="397" spans="1:8" s="2" customFormat="1" ht="16.899999999999999" customHeight="1">
      <c r="A397" s="38"/>
      <c r="B397" s="43"/>
      <c r="C397" s="292" t="s">
        <v>19</v>
      </c>
      <c r="D397" s="292" t="s">
        <v>1754</v>
      </c>
      <c r="E397" s="21" t="s">
        <v>19</v>
      </c>
      <c r="F397" s="293">
        <v>0</v>
      </c>
      <c r="G397" s="38"/>
      <c r="H397" s="43"/>
    </row>
    <row r="398" spans="1:8" s="2" customFormat="1" ht="16.899999999999999" customHeight="1">
      <c r="A398" s="38"/>
      <c r="B398" s="43"/>
      <c r="C398" s="292" t="s">
        <v>19</v>
      </c>
      <c r="D398" s="292" t="s">
        <v>1755</v>
      </c>
      <c r="E398" s="21" t="s">
        <v>19</v>
      </c>
      <c r="F398" s="293">
        <v>2.7719999999999998</v>
      </c>
      <c r="G398" s="38"/>
      <c r="H398" s="43"/>
    </row>
    <row r="399" spans="1:8" s="2" customFormat="1" ht="16.899999999999999" customHeight="1">
      <c r="A399" s="38"/>
      <c r="B399" s="43"/>
      <c r="C399" s="292" t="s">
        <v>19</v>
      </c>
      <c r="D399" s="292" t="s">
        <v>1756</v>
      </c>
      <c r="E399" s="21" t="s">
        <v>19</v>
      </c>
      <c r="F399" s="293">
        <v>9.9649999999999999</v>
      </c>
      <c r="G399" s="38"/>
      <c r="H399" s="43"/>
    </row>
    <row r="400" spans="1:8" s="2" customFormat="1" ht="16.899999999999999" customHeight="1">
      <c r="A400" s="38"/>
      <c r="B400" s="43"/>
      <c r="C400" s="292" t="s">
        <v>19</v>
      </c>
      <c r="D400" s="292" t="s">
        <v>1715</v>
      </c>
      <c r="E400" s="21" t="s">
        <v>19</v>
      </c>
      <c r="F400" s="293">
        <v>0</v>
      </c>
      <c r="G400" s="38"/>
      <c r="H400" s="43"/>
    </row>
    <row r="401" spans="1:8" s="2" customFormat="1" ht="16.899999999999999" customHeight="1">
      <c r="A401" s="38"/>
      <c r="B401" s="43"/>
      <c r="C401" s="292" t="s">
        <v>19</v>
      </c>
      <c r="D401" s="292" t="s">
        <v>1755</v>
      </c>
      <c r="E401" s="21" t="s">
        <v>19</v>
      </c>
      <c r="F401" s="293">
        <v>2.7719999999999998</v>
      </c>
      <c r="G401" s="38"/>
      <c r="H401" s="43"/>
    </row>
    <row r="402" spans="1:8" s="2" customFormat="1" ht="16.899999999999999" customHeight="1">
      <c r="A402" s="38"/>
      <c r="B402" s="43"/>
      <c r="C402" s="292" t="s">
        <v>19</v>
      </c>
      <c r="D402" s="292" t="s">
        <v>1757</v>
      </c>
      <c r="E402" s="21" t="s">
        <v>19</v>
      </c>
      <c r="F402" s="293">
        <v>10.648999999999999</v>
      </c>
      <c r="G402" s="38"/>
      <c r="H402" s="43"/>
    </row>
    <row r="403" spans="1:8" s="2" customFormat="1" ht="16.899999999999999" customHeight="1">
      <c r="A403" s="38"/>
      <c r="B403" s="43"/>
      <c r="C403" s="292" t="s">
        <v>19</v>
      </c>
      <c r="D403" s="292" t="s">
        <v>1718</v>
      </c>
      <c r="E403" s="21" t="s">
        <v>19</v>
      </c>
      <c r="F403" s="293">
        <v>0</v>
      </c>
      <c r="G403" s="38"/>
      <c r="H403" s="43"/>
    </row>
    <row r="404" spans="1:8" s="2" customFormat="1" ht="16.899999999999999" customHeight="1">
      <c r="A404" s="38"/>
      <c r="B404" s="43"/>
      <c r="C404" s="292" t="s">
        <v>19</v>
      </c>
      <c r="D404" s="292" t="s">
        <v>1758</v>
      </c>
      <c r="E404" s="21" t="s">
        <v>19</v>
      </c>
      <c r="F404" s="293">
        <v>2.7839999999999998</v>
      </c>
      <c r="G404" s="38"/>
      <c r="H404" s="43"/>
    </row>
    <row r="405" spans="1:8" s="2" customFormat="1" ht="16.899999999999999" customHeight="1">
      <c r="A405" s="38"/>
      <c r="B405" s="43"/>
      <c r="C405" s="292" t="s">
        <v>19</v>
      </c>
      <c r="D405" s="292" t="s">
        <v>1759</v>
      </c>
      <c r="E405" s="21" t="s">
        <v>19</v>
      </c>
      <c r="F405" s="293">
        <v>11.128</v>
      </c>
      <c r="G405" s="38"/>
      <c r="H405" s="43"/>
    </row>
    <row r="406" spans="1:8" s="2" customFormat="1" ht="16.899999999999999" customHeight="1">
      <c r="A406" s="38"/>
      <c r="B406" s="43"/>
      <c r="C406" s="292" t="s">
        <v>19</v>
      </c>
      <c r="D406" s="292" t="s">
        <v>1722</v>
      </c>
      <c r="E406" s="21" t="s">
        <v>19</v>
      </c>
      <c r="F406" s="293">
        <v>0</v>
      </c>
      <c r="G406" s="38"/>
      <c r="H406" s="43"/>
    </row>
    <row r="407" spans="1:8" s="2" customFormat="1" ht="16.899999999999999" customHeight="1">
      <c r="A407" s="38"/>
      <c r="B407" s="43"/>
      <c r="C407" s="292" t="s">
        <v>19</v>
      </c>
      <c r="D407" s="292" t="s">
        <v>1760</v>
      </c>
      <c r="E407" s="21" t="s">
        <v>19</v>
      </c>
      <c r="F407" s="293">
        <v>16.298999999999999</v>
      </c>
      <c r="G407" s="38"/>
      <c r="H407" s="43"/>
    </row>
    <row r="408" spans="1:8" s="2" customFormat="1" ht="16.899999999999999" customHeight="1">
      <c r="A408" s="38"/>
      <c r="B408" s="43"/>
      <c r="C408" s="292" t="s">
        <v>19</v>
      </c>
      <c r="D408" s="292" t="s">
        <v>953</v>
      </c>
      <c r="E408" s="21" t="s">
        <v>19</v>
      </c>
      <c r="F408" s="293">
        <v>0</v>
      </c>
      <c r="G408" s="38"/>
      <c r="H408" s="43"/>
    </row>
    <row r="409" spans="1:8" s="2" customFormat="1" ht="16.899999999999999" customHeight="1">
      <c r="A409" s="38"/>
      <c r="B409" s="43"/>
      <c r="C409" s="292" t="s">
        <v>19</v>
      </c>
      <c r="D409" s="292" t="s">
        <v>954</v>
      </c>
      <c r="E409" s="21" t="s">
        <v>19</v>
      </c>
      <c r="F409" s="293">
        <v>0</v>
      </c>
      <c r="G409" s="38"/>
      <c r="H409" s="43"/>
    </row>
    <row r="410" spans="1:8" s="2" customFormat="1" ht="16.899999999999999" customHeight="1">
      <c r="A410" s="38"/>
      <c r="B410" s="43"/>
      <c r="C410" s="292" t="s">
        <v>19</v>
      </c>
      <c r="D410" s="292" t="s">
        <v>1761</v>
      </c>
      <c r="E410" s="21" t="s">
        <v>19</v>
      </c>
      <c r="F410" s="293">
        <v>11.99</v>
      </c>
      <c r="G410" s="38"/>
      <c r="H410" s="43"/>
    </row>
    <row r="411" spans="1:8" s="2" customFormat="1" ht="16.899999999999999" customHeight="1">
      <c r="A411" s="38"/>
      <c r="B411" s="43"/>
      <c r="C411" s="292" t="s">
        <v>19</v>
      </c>
      <c r="D411" s="292" t="s">
        <v>956</v>
      </c>
      <c r="E411" s="21" t="s">
        <v>19</v>
      </c>
      <c r="F411" s="293">
        <v>0</v>
      </c>
      <c r="G411" s="38"/>
      <c r="H411" s="43"/>
    </row>
    <row r="412" spans="1:8" s="2" customFormat="1" ht="16.899999999999999" customHeight="1">
      <c r="A412" s="38"/>
      <c r="B412" s="43"/>
      <c r="C412" s="292" t="s">
        <v>19</v>
      </c>
      <c r="D412" s="292" t="s">
        <v>1762</v>
      </c>
      <c r="E412" s="21" t="s">
        <v>19</v>
      </c>
      <c r="F412" s="293">
        <v>3.63</v>
      </c>
      <c r="G412" s="38"/>
      <c r="H412" s="43"/>
    </row>
    <row r="413" spans="1:8" s="2" customFormat="1" ht="16.899999999999999" customHeight="1">
      <c r="A413" s="38"/>
      <c r="B413" s="43"/>
      <c r="C413" s="292" t="s">
        <v>185</v>
      </c>
      <c r="D413" s="292" t="s">
        <v>552</v>
      </c>
      <c r="E413" s="21" t="s">
        <v>19</v>
      </c>
      <c r="F413" s="293">
        <v>71.989000000000004</v>
      </c>
      <c r="G413" s="38"/>
      <c r="H413" s="43"/>
    </row>
    <row r="414" spans="1:8" s="2" customFormat="1" ht="16.899999999999999" customHeight="1">
      <c r="A414" s="38"/>
      <c r="B414" s="43"/>
      <c r="C414" s="294" t="s">
        <v>8523</v>
      </c>
      <c r="D414" s="38"/>
      <c r="E414" s="38"/>
      <c r="F414" s="38"/>
      <c r="G414" s="38"/>
      <c r="H414" s="43"/>
    </row>
    <row r="415" spans="1:8" s="2" customFormat="1" ht="16.899999999999999" customHeight="1">
      <c r="A415" s="38"/>
      <c r="B415" s="43"/>
      <c r="C415" s="292" t="s">
        <v>1750</v>
      </c>
      <c r="D415" s="292" t="s">
        <v>8551</v>
      </c>
      <c r="E415" s="21" t="s">
        <v>132</v>
      </c>
      <c r="F415" s="293">
        <v>71.989000000000004</v>
      </c>
      <c r="G415" s="38"/>
      <c r="H415" s="43"/>
    </row>
    <row r="416" spans="1:8" s="2" customFormat="1" ht="16.899999999999999" customHeight="1">
      <c r="A416" s="38"/>
      <c r="B416" s="43"/>
      <c r="C416" s="292" t="s">
        <v>1764</v>
      </c>
      <c r="D416" s="292" t="s">
        <v>8552</v>
      </c>
      <c r="E416" s="21" t="s">
        <v>132</v>
      </c>
      <c r="F416" s="293">
        <v>71.989000000000004</v>
      </c>
      <c r="G416" s="38"/>
      <c r="H416" s="43"/>
    </row>
    <row r="417" spans="1:8" s="2" customFormat="1" ht="16.899999999999999" customHeight="1">
      <c r="A417" s="38"/>
      <c r="B417" s="43"/>
      <c r="C417" s="288" t="s">
        <v>188</v>
      </c>
      <c r="D417" s="289" t="s">
        <v>189</v>
      </c>
      <c r="E417" s="290" t="s">
        <v>132</v>
      </c>
      <c r="F417" s="291">
        <v>145.072</v>
      </c>
      <c r="G417" s="38"/>
      <c r="H417" s="43"/>
    </row>
    <row r="418" spans="1:8" s="2" customFormat="1" ht="16.899999999999999" customHeight="1">
      <c r="A418" s="38"/>
      <c r="B418" s="43"/>
      <c r="C418" s="292" t="s">
        <v>19</v>
      </c>
      <c r="D418" s="292" t="s">
        <v>1097</v>
      </c>
      <c r="E418" s="21" t="s">
        <v>19</v>
      </c>
      <c r="F418" s="293">
        <v>0</v>
      </c>
      <c r="G418" s="38"/>
      <c r="H418" s="43"/>
    </row>
    <row r="419" spans="1:8" s="2" customFormat="1" ht="16.899999999999999" customHeight="1">
      <c r="A419" s="38"/>
      <c r="B419" s="43"/>
      <c r="C419" s="292" t="s">
        <v>19</v>
      </c>
      <c r="D419" s="292" t="s">
        <v>1386</v>
      </c>
      <c r="E419" s="21" t="s">
        <v>19</v>
      </c>
      <c r="F419" s="293">
        <v>0</v>
      </c>
      <c r="G419" s="38"/>
      <c r="H419" s="43"/>
    </row>
    <row r="420" spans="1:8" s="2" customFormat="1" ht="16.899999999999999" customHeight="1">
      <c r="A420" s="38"/>
      <c r="B420" s="43"/>
      <c r="C420" s="292" t="s">
        <v>19</v>
      </c>
      <c r="D420" s="292" t="s">
        <v>1403</v>
      </c>
      <c r="E420" s="21" t="s">
        <v>19</v>
      </c>
      <c r="F420" s="293">
        <v>5.94</v>
      </c>
      <c r="G420" s="38"/>
      <c r="H420" s="43"/>
    </row>
    <row r="421" spans="1:8" s="2" customFormat="1" ht="16.899999999999999" customHeight="1">
      <c r="A421" s="38"/>
      <c r="B421" s="43"/>
      <c r="C421" s="292" t="s">
        <v>19</v>
      </c>
      <c r="D421" s="292" t="s">
        <v>1119</v>
      </c>
      <c r="E421" s="21" t="s">
        <v>19</v>
      </c>
      <c r="F421" s="293">
        <v>0</v>
      </c>
      <c r="G421" s="38"/>
      <c r="H421" s="43"/>
    </row>
    <row r="422" spans="1:8" s="2" customFormat="1" ht="16.899999999999999" customHeight="1">
      <c r="A422" s="38"/>
      <c r="B422" s="43"/>
      <c r="C422" s="292" t="s">
        <v>19</v>
      </c>
      <c r="D422" s="292" t="s">
        <v>1404</v>
      </c>
      <c r="E422" s="21" t="s">
        <v>19</v>
      </c>
      <c r="F422" s="293">
        <v>32.479999999999997</v>
      </c>
      <c r="G422" s="38"/>
      <c r="H422" s="43"/>
    </row>
    <row r="423" spans="1:8" s="2" customFormat="1" ht="16.899999999999999" customHeight="1">
      <c r="A423" s="38"/>
      <c r="B423" s="43"/>
      <c r="C423" s="292" t="s">
        <v>19</v>
      </c>
      <c r="D423" s="292" t="s">
        <v>1123</v>
      </c>
      <c r="E423" s="21" t="s">
        <v>19</v>
      </c>
      <c r="F423" s="293">
        <v>0</v>
      </c>
      <c r="G423" s="38"/>
      <c r="H423" s="43"/>
    </row>
    <row r="424" spans="1:8" s="2" customFormat="1" ht="16.899999999999999" customHeight="1">
      <c r="A424" s="38"/>
      <c r="B424" s="43"/>
      <c r="C424" s="292" t="s">
        <v>19</v>
      </c>
      <c r="D424" s="292" t="s">
        <v>1405</v>
      </c>
      <c r="E424" s="21" t="s">
        <v>19</v>
      </c>
      <c r="F424" s="293">
        <v>20.48</v>
      </c>
      <c r="G424" s="38"/>
      <c r="H424" s="43"/>
    </row>
    <row r="425" spans="1:8" s="2" customFormat="1" ht="16.899999999999999" customHeight="1">
      <c r="A425" s="38"/>
      <c r="B425" s="43"/>
      <c r="C425" s="292" t="s">
        <v>19</v>
      </c>
      <c r="D425" s="292" t="s">
        <v>1135</v>
      </c>
      <c r="E425" s="21" t="s">
        <v>19</v>
      </c>
      <c r="F425" s="293">
        <v>0</v>
      </c>
      <c r="G425" s="38"/>
      <c r="H425" s="43"/>
    </row>
    <row r="426" spans="1:8" s="2" customFormat="1" ht="16.899999999999999" customHeight="1">
      <c r="A426" s="38"/>
      <c r="B426" s="43"/>
      <c r="C426" s="292" t="s">
        <v>19</v>
      </c>
      <c r="D426" s="292" t="s">
        <v>1149</v>
      </c>
      <c r="E426" s="21" t="s">
        <v>19</v>
      </c>
      <c r="F426" s="293">
        <v>0</v>
      </c>
      <c r="G426" s="38"/>
      <c r="H426" s="43"/>
    </row>
    <row r="427" spans="1:8" s="2" customFormat="1" ht="16.899999999999999" customHeight="1">
      <c r="A427" s="38"/>
      <c r="B427" s="43"/>
      <c r="C427" s="292" t="s">
        <v>19</v>
      </c>
      <c r="D427" s="292" t="s">
        <v>1406</v>
      </c>
      <c r="E427" s="21" t="s">
        <v>19</v>
      </c>
      <c r="F427" s="293">
        <v>30.8</v>
      </c>
      <c r="G427" s="38"/>
      <c r="H427" s="43"/>
    </row>
    <row r="428" spans="1:8" s="2" customFormat="1" ht="16.899999999999999" customHeight="1">
      <c r="A428" s="38"/>
      <c r="B428" s="43"/>
      <c r="C428" s="292" t="s">
        <v>19</v>
      </c>
      <c r="D428" s="292" t="s">
        <v>1391</v>
      </c>
      <c r="E428" s="21" t="s">
        <v>19</v>
      </c>
      <c r="F428" s="293">
        <v>0</v>
      </c>
      <c r="G428" s="38"/>
      <c r="H428" s="43"/>
    </row>
    <row r="429" spans="1:8" s="2" customFormat="1" ht="16.899999999999999" customHeight="1">
      <c r="A429" s="38"/>
      <c r="B429" s="43"/>
      <c r="C429" s="292" t="s">
        <v>19</v>
      </c>
      <c r="D429" s="292" t="s">
        <v>1407</v>
      </c>
      <c r="E429" s="21" t="s">
        <v>19</v>
      </c>
      <c r="F429" s="293">
        <v>19.391999999999999</v>
      </c>
      <c r="G429" s="38"/>
      <c r="H429" s="43"/>
    </row>
    <row r="430" spans="1:8" s="2" customFormat="1" ht="16.899999999999999" customHeight="1">
      <c r="A430" s="38"/>
      <c r="B430" s="43"/>
      <c r="C430" s="292" t="s">
        <v>19</v>
      </c>
      <c r="D430" s="292" t="s">
        <v>1393</v>
      </c>
      <c r="E430" s="21" t="s">
        <v>19</v>
      </c>
      <c r="F430" s="293">
        <v>0</v>
      </c>
      <c r="G430" s="38"/>
      <c r="H430" s="43"/>
    </row>
    <row r="431" spans="1:8" s="2" customFormat="1" ht="16.899999999999999" customHeight="1">
      <c r="A431" s="38"/>
      <c r="B431" s="43"/>
      <c r="C431" s="292" t="s">
        <v>19</v>
      </c>
      <c r="D431" s="292" t="s">
        <v>1408</v>
      </c>
      <c r="E431" s="21" t="s">
        <v>19</v>
      </c>
      <c r="F431" s="293">
        <v>3.28</v>
      </c>
      <c r="G431" s="38"/>
      <c r="H431" s="43"/>
    </row>
    <row r="432" spans="1:8" s="2" customFormat="1" ht="16.899999999999999" customHeight="1">
      <c r="A432" s="38"/>
      <c r="B432" s="43"/>
      <c r="C432" s="292" t="s">
        <v>19</v>
      </c>
      <c r="D432" s="292" t="s">
        <v>1163</v>
      </c>
      <c r="E432" s="21" t="s">
        <v>19</v>
      </c>
      <c r="F432" s="293">
        <v>0</v>
      </c>
      <c r="G432" s="38"/>
      <c r="H432" s="43"/>
    </row>
    <row r="433" spans="1:8" s="2" customFormat="1" ht="16.899999999999999" customHeight="1">
      <c r="A433" s="38"/>
      <c r="B433" s="43"/>
      <c r="C433" s="292" t="s">
        <v>19</v>
      </c>
      <c r="D433" s="292" t="s">
        <v>1395</v>
      </c>
      <c r="E433" s="21" t="s">
        <v>19</v>
      </c>
      <c r="F433" s="293">
        <v>0</v>
      </c>
      <c r="G433" s="38"/>
      <c r="H433" s="43"/>
    </row>
    <row r="434" spans="1:8" s="2" customFormat="1" ht="16.899999999999999" customHeight="1">
      <c r="A434" s="38"/>
      <c r="B434" s="43"/>
      <c r="C434" s="292" t="s">
        <v>19</v>
      </c>
      <c r="D434" s="292" t="s">
        <v>1409</v>
      </c>
      <c r="E434" s="21" t="s">
        <v>19</v>
      </c>
      <c r="F434" s="293">
        <v>3.9</v>
      </c>
      <c r="G434" s="38"/>
      <c r="H434" s="43"/>
    </row>
    <row r="435" spans="1:8" s="2" customFormat="1" ht="16.899999999999999" customHeight="1">
      <c r="A435" s="38"/>
      <c r="B435" s="43"/>
      <c r="C435" s="292" t="s">
        <v>19</v>
      </c>
      <c r="D435" s="292" t="s">
        <v>1410</v>
      </c>
      <c r="E435" s="21" t="s">
        <v>19</v>
      </c>
      <c r="F435" s="293">
        <v>28.8</v>
      </c>
      <c r="G435" s="38"/>
      <c r="H435" s="43"/>
    </row>
    <row r="436" spans="1:8" s="2" customFormat="1" ht="16.899999999999999" customHeight="1">
      <c r="A436" s="38"/>
      <c r="B436" s="43"/>
      <c r="C436" s="292" t="s">
        <v>188</v>
      </c>
      <c r="D436" s="292" t="s">
        <v>552</v>
      </c>
      <c r="E436" s="21" t="s">
        <v>19</v>
      </c>
      <c r="F436" s="293">
        <v>145.072</v>
      </c>
      <c r="G436" s="38"/>
      <c r="H436" s="43"/>
    </row>
    <row r="437" spans="1:8" s="2" customFormat="1" ht="16.899999999999999" customHeight="1">
      <c r="A437" s="38"/>
      <c r="B437" s="43"/>
      <c r="C437" s="294" t="s">
        <v>8523</v>
      </c>
      <c r="D437" s="38"/>
      <c r="E437" s="38"/>
      <c r="F437" s="38"/>
      <c r="G437" s="38"/>
      <c r="H437" s="43"/>
    </row>
    <row r="438" spans="1:8" s="2" customFormat="1" ht="16.899999999999999" customHeight="1">
      <c r="A438" s="38"/>
      <c r="B438" s="43"/>
      <c r="C438" s="292" t="s">
        <v>1399</v>
      </c>
      <c r="D438" s="292" t="s">
        <v>8553</v>
      </c>
      <c r="E438" s="21" t="s">
        <v>132</v>
      </c>
      <c r="F438" s="293">
        <v>145.072</v>
      </c>
      <c r="G438" s="38"/>
      <c r="H438" s="43"/>
    </row>
    <row r="439" spans="1:8" s="2" customFormat="1" ht="16.899999999999999" customHeight="1">
      <c r="A439" s="38"/>
      <c r="B439" s="43"/>
      <c r="C439" s="292" t="s">
        <v>1412</v>
      </c>
      <c r="D439" s="292" t="s">
        <v>8554</v>
      </c>
      <c r="E439" s="21" t="s">
        <v>132</v>
      </c>
      <c r="F439" s="293">
        <v>145.072</v>
      </c>
      <c r="G439" s="38"/>
      <c r="H439" s="43"/>
    </row>
    <row r="440" spans="1:8" s="2" customFormat="1" ht="16.899999999999999" customHeight="1">
      <c r="A440" s="38"/>
      <c r="B440" s="43"/>
      <c r="C440" s="288" t="s">
        <v>191</v>
      </c>
      <c r="D440" s="289" t="s">
        <v>192</v>
      </c>
      <c r="E440" s="290" t="s">
        <v>132</v>
      </c>
      <c r="F440" s="291">
        <v>63.503999999999998</v>
      </c>
      <c r="G440" s="38"/>
      <c r="H440" s="43"/>
    </row>
    <row r="441" spans="1:8" s="2" customFormat="1" ht="16.899999999999999" customHeight="1">
      <c r="A441" s="38"/>
      <c r="B441" s="43"/>
      <c r="C441" s="292" t="s">
        <v>19</v>
      </c>
      <c r="D441" s="292" t="s">
        <v>1187</v>
      </c>
      <c r="E441" s="21" t="s">
        <v>19</v>
      </c>
      <c r="F441" s="293">
        <v>0</v>
      </c>
      <c r="G441" s="38"/>
      <c r="H441" s="43"/>
    </row>
    <row r="442" spans="1:8" s="2" customFormat="1" ht="16.899999999999999" customHeight="1">
      <c r="A442" s="38"/>
      <c r="B442" s="43"/>
      <c r="C442" s="292" t="s">
        <v>19</v>
      </c>
      <c r="D442" s="292" t="s">
        <v>1773</v>
      </c>
      <c r="E442" s="21" t="s">
        <v>19</v>
      </c>
      <c r="F442" s="293">
        <v>11.669</v>
      </c>
      <c r="G442" s="38"/>
      <c r="H442" s="43"/>
    </row>
    <row r="443" spans="1:8" s="2" customFormat="1" ht="16.899999999999999" customHeight="1">
      <c r="A443" s="38"/>
      <c r="B443" s="43"/>
      <c r="C443" s="292" t="s">
        <v>19</v>
      </c>
      <c r="D443" s="292" t="s">
        <v>1097</v>
      </c>
      <c r="E443" s="21" t="s">
        <v>19</v>
      </c>
      <c r="F443" s="293">
        <v>0</v>
      </c>
      <c r="G443" s="38"/>
      <c r="H443" s="43"/>
    </row>
    <row r="444" spans="1:8" s="2" customFormat="1" ht="16.899999999999999" customHeight="1">
      <c r="A444" s="38"/>
      <c r="B444" s="43"/>
      <c r="C444" s="292" t="s">
        <v>19</v>
      </c>
      <c r="D444" s="292" t="s">
        <v>1774</v>
      </c>
      <c r="E444" s="21" t="s">
        <v>19</v>
      </c>
      <c r="F444" s="293">
        <v>11.606999999999999</v>
      </c>
      <c r="G444" s="38"/>
      <c r="H444" s="43"/>
    </row>
    <row r="445" spans="1:8" s="2" customFormat="1" ht="16.899999999999999" customHeight="1">
      <c r="A445" s="38"/>
      <c r="B445" s="43"/>
      <c r="C445" s="292" t="s">
        <v>19</v>
      </c>
      <c r="D445" s="292" t="s">
        <v>1135</v>
      </c>
      <c r="E445" s="21" t="s">
        <v>19</v>
      </c>
      <c r="F445" s="293">
        <v>0</v>
      </c>
      <c r="G445" s="38"/>
      <c r="H445" s="43"/>
    </row>
    <row r="446" spans="1:8" s="2" customFormat="1" ht="16.899999999999999" customHeight="1">
      <c r="A446" s="38"/>
      <c r="B446" s="43"/>
      <c r="C446" s="292" t="s">
        <v>19</v>
      </c>
      <c r="D446" s="292" t="s">
        <v>1775</v>
      </c>
      <c r="E446" s="21" t="s">
        <v>19</v>
      </c>
      <c r="F446" s="293">
        <v>12.829000000000001</v>
      </c>
      <c r="G446" s="38"/>
      <c r="H446" s="43"/>
    </row>
    <row r="447" spans="1:8" s="2" customFormat="1" ht="16.899999999999999" customHeight="1">
      <c r="A447" s="38"/>
      <c r="B447" s="43"/>
      <c r="C447" s="292" t="s">
        <v>19</v>
      </c>
      <c r="D447" s="292" t="s">
        <v>1722</v>
      </c>
      <c r="E447" s="21" t="s">
        <v>19</v>
      </c>
      <c r="F447" s="293">
        <v>0</v>
      </c>
      <c r="G447" s="38"/>
      <c r="H447" s="43"/>
    </row>
    <row r="448" spans="1:8" s="2" customFormat="1" ht="16.899999999999999" customHeight="1">
      <c r="A448" s="38"/>
      <c r="B448" s="43"/>
      <c r="C448" s="292" t="s">
        <v>19</v>
      </c>
      <c r="D448" s="292" t="s">
        <v>1776</v>
      </c>
      <c r="E448" s="21" t="s">
        <v>19</v>
      </c>
      <c r="F448" s="293">
        <v>12.425000000000001</v>
      </c>
      <c r="G448" s="38"/>
      <c r="H448" s="43"/>
    </row>
    <row r="449" spans="1:8" s="2" customFormat="1" ht="16.899999999999999" customHeight="1">
      <c r="A449" s="38"/>
      <c r="B449" s="43"/>
      <c r="C449" s="292" t="s">
        <v>19</v>
      </c>
      <c r="D449" s="292" t="s">
        <v>953</v>
      </c>
      <c r="E449" s="21" t="s">
        <v>19</v>
      </c>
      <c r="F449" s="293">
        <v>0</v>
      </c>
      <c r="G449" s="38"/>
      <c r="H449" s="43"/>
    </row>
    <row r="450" spans="1:8" s="2" customFormat="1" ht="16.899999999999999" customHeight="1">
      <c r="A450" s="38"/>
      <c r="B450" s="43"/>
      <c r="C450" s="292" t="s">
        <v>19</v>
      </c>
      <c r="D450" s="292" t="s">
        <v>954</v>
      </c>
      <c r="E450" s="21" t="s">
        <v>19</v>
      </c>
      <c r="F450" s="293">
        <v>0</v>
      </c>
      <c r="G450" s="38"/>
      <c r="H450" s="43"/>
    </row>
    <row r="451" spans="1:8" s="2" customFormat="1" ht="16.899999999999999" customHeight="1">
      <c r="A451" s="38"/>
      <c r="B451" s="43"/>
      <c r="C451" s="292" t="s">
        <v>19</v>
      </c>
      <c r="D451" s="292" t="s">
        <v>1777</v>
      </c>
      <c r="E451" s="21" t="s">
        <v>19</v>
      </c>
      <c r="F451" s="293">
        <v>11.548999999999999</v>
      </c>
      <c r="G451" s="38"/>
      <c r="H451" s="43"/>
    </row>
    <row r="452" spans="1:8" s="2" customFormat="1" ht="16.899999999999999" customHeight="1">
      <c r="A452" s="38"/>
      <c r="B452" s="43"/>
      <c r="C452" s="292" t="s">
        <v>19</v>
      </c>
      <c r="D452" s="292" t="s">
        <v>956</v>
      </c>
      <c r="E452" s="21" t="s">
        <v>19</v>
      </c>
      <c r="F452" s="293">
        <v>0</v>
      </c>
      <c r="G452" s="38"/>
      <c r="H452" s="43"/>
    </row>
    <row r="453" spans="1:8" s="2" customFormat="1" ht="16.899999999999999" customHeight="1">
      <c r="A453" s="38"/>
      <c r="B453" s="43"/>
      <c r="C453" s="292" t="s">
        <v>19</v>
      </c>
      <c r="D453" s="292" t="s">
        <v>1778</v>
      </c>
      <c r="E453" s="21" t="s">
        <v>19</v>
      </c>
      <c r="F453" s="293">
        <v>3.4249999999999998</v>
      </c>
      <c r="G453" s="38"/>
      <c r="H453" s="43"/>
    </row>
    <row r="454" spans="1:8" s="2" customFormat="1" ht="16.899999999999999" customHeight="1">
      <c r="A454" s="38"/>
      <c r="B454" s="43"/>
      <c r="C454" s="292" t="s">
        <v>191</v>
      </c>
      <c r="D454" s="292" t="s">
        <v>552</v>
      </c>
      <c r="E454" s="21" t="s">
        <v>19</v>
      </c>
      <c r="F454" s="293">
        <v>63.503999999999998</v>
      </c>
      <c r="G454" s="38"/>
      <c r="H454" s="43"/>
    </row>
    <row r="455" spans="1:8" s="2" customFormat="1" ht="16.899999999999999" customHeight="1">
      <c r="A455" s="38"/>
      <c r="B455" s="43"/>
      <c r="C455" s="294" t="s">
        <v>8523</v>
      </c>
      <c r="D455" s="38"/>
      <c r="E455" s="38"/>
      <c r="F455" s="38"/>
      <c r="G455" s="38"/>
      <c r="H455" s="43"/>
    </row>
    <row r="456" spans="1:8" s="2" customFormat="1" ht="16.899999999999999" customHeight="1">
      <c r="A456" s="38"/>
      <c r="B456" s="43"/>
      <c r="C456" s="292" t="s">
        <v>1769</v>
      </c>
      <c r="D456" s="292" t="s">
        <v>8555</v>
      </c>
      <c r="E456" s="21" t="s">
        <v>132</v>
      </c>
      <c r="F456" s="293">
        <v>63.503999999999998</v>
      </c>
      <c r="G456" s="38"/>
      <c r="H456" s="43"/>
    </row>
    <row r="457" spans="1:8" s="2" customFormat="1" ht="16.899999999999999" customHeight="1">
      <c r="A457" s="38"/>
      <c r="B457" s="43"/>
      <c r="C457" s="292" t="s">
        <v>1780</v>
      </c>
      <c r="D457" s="292" t="s">
        <v>8556</v>
      </c>
      <c r="E457" s="21" t="s">
        <v>132</v>
      </c>
      <c r="F457" s="293">
        <v>63.503999999999998</v>
      </c>
      <c r="G457" s="38"/>
      <c r="H457" s="43"/>
    </row>
    <row r="458" spans="1:8" s="2" customFormat="1" ht="16.899999999999999" customHeight="1">
      <c r="A458" s="38"/>
      <c r="B458" s="43"/>
      <c r="C458" s="288" t="s">
        <v>194</v>
      </c>
      <c r="D458" s="289" t="s">
        <v>195</v>
      </c>
      <c r="E458" s="290" t="s">
        <v>132</v>
      </c>
      <c r="F458" s="291">
        <v>103.83799999999999</v>
      </c>
      <c r="G458" s="38"/>
      <c r="H458" s="43"/>
    </row>
    <row r="459" spans="1:8" s="2" customFormat="1" ht="16.899999999999999" customHeight="1">
      <c r="A459" s="38"/>
      <c r="B459" s="43"/>
      <c r="C459" s="292" t="s">
        <v>19</v>
      </c>
      <c r="D459" s="292" t="s">
        <v>974</v>
      </c>
      <c r="E459" s="21" t="s">
        <v>19</v>
      </c>
      <c r="F459" s="293">
        <v>0</v>
      </c>
      <c r="G459" s="38"/>
      <c r="H459" s="43"/>
    </row>
    <row r="460" spans="1:8" s="2" customFormat="1" ht="16.899999999999999" customHeight="1">
      <c r="A460" s="38"/>
      <c r="B460" s="43"/>
      <c r="C460" s="292" t="s">
        <v>19</v>
      </c>
      <c r="D460" s="292" t="s">
        <v>975</v>
      </c>
      <c r="E460" s="21" t="s">
        <v>19</v>
      </c>
      <c r="F460" s="293">
        <v>0</v>
      </c>
      <c r="G460" s="38"/>
      <c r="H460" s="43"/>
    </row>
    <row r="461" spans="1:8" s="2" customFormat="1" ht="16.899999999999999" customHeight="1">
      <c r="A461" s="38"/>
      <c r="B461" s="43"/>
      <c r="C461" s="292" t="s">
        <v>19</v>
      </c>
      <c r="D461" s="292" t="s">
        <v>1007</v>
      </c>
      <c r="E461" s="21" t="s">
        <v>19</v>
      </c>
      <c r="F461" s="293">
        <v>4.4939999999999998</v>
      </c>
      <c r="G461" s="38"/>
      <c r="H461" s="43"/>
    </row>
    <row r="462" spans="1:8" s="2" customFormat="1" ht="16.899999999999999" customHeight="1">
      <c r="A462" s="38"/>
      <c r="B462" s="43"/>
      <c r="C462" s="292" t="s">
        <v>19</v>
      </c>
      <c r="D462" s="292" t="s">
        <v>977</v>
      </c>
      <c r="E462" s="21" t="s">
        <v>19</v>
      </c>
      <c r="F462" s="293">
        <v>0</v>
      </c>
      <c r="G462" s="38"/>
      <c r="H462" s="43"/>
    </row>
    <row r="463" spans="1:8" s="2" customFormat="1" ht="16.899999999999999" customHeight="1">
      <c r="A463" s="38"/>
      <c r="B463" s="43"/>
      <c r="C463" s="292" t="s">
        <v>19</v>
      </c>
      <c r="D463" s="292" t="s">
        <v>975</v>
      </c>
      <c r="E463" s="21" t="s">
        <v>19</v>
      </c>
      <c r="F463" s="293">
        <v>0</v>
      </c>
      <c r="G463" s="38"/>
      <c r="H463" s="43"/>
    </row>
    <row r="464" spans="1:8" s="2" customFormat="1" ht="16.899999999999999" customHeight="1">
      <c r="A464" s="38"/>
      <c r="B464" s="43"/>
      <c r="C464" s="292" t="s">
        <v>19</v>
      </c>
      <c r="D464" s="292" t="s">
        <v>1008</v>
      </c>
      <c r="E464" s="21" t="s">
        <v>19</v>
      </c>
      <c r="F464" s="293">
        <v>2.38</v>
      </c>
      <c r="G464" s="38"/>
      <c r="H464" s="43"/>
    </row>
    <row r="465" spans="1:8" s="2" customFormat="1" ht="16.899999999999999" customHeight="1">
      <c r="A465" s="38"/>
      <c r="B465" s="43"/>
      <c r="C465" s="292" t="s">
        <v>19</v>
      </c>
      <c r="D465" s="292" t="s">
        <v>979</v>
      </c>
      <c r="E465" s="21" t="s">
        <v>19</v>
      </c>
      <c r="F465" s="293">
        <v>0</v>
      </c>
      <c r="G465" s="38"/>
      <c r="H465" s="43"/>
    </row>
    <row r="466" spans="1:8" s="2" customFormat="1" ht="16.899999999999999" customHeight="1">
      <c r="A466" s="38"/>
      <c r="B466" s="43"/>
      <c r="C466" s="292" t="s">
        <v>19</v>
      </c>
      <c r="D466" s="292" t="s">
        <v>980</v>
      </c>
      <c r="E466" s="21" t="s">
        <v>19</v>
      </c>
      <c r="F466" s="293">
        <v>0</v>
      </c>
      <c r="G466" s="38"/>
      <c r="H466" s="43"/>
    </row>
    <row r="467" spans="1:8" s="2" customFormat="1" ht="16.899999999999999" customHeight="1">
      <c r="A467" s="38"/>
      <c r="B467" s="43"/>
      <c r="C467" s="292" t="s">
        <v>19</v>
      </c>
      <c r="D467" s="292" t="s">
        <v>1009</v>
      </c>
      <c r="E467" s="21" t="s">
        <v>19</v>
      </c>
      <c r="F467" s="293">
        <v>24.204000000000001</v>
      </c>
      <c r="G467" s="38"/>
      <c r="H467" s="43"/>
    </row>
    <row r="468" spans="1:8" s="2" customFormat="1" ht="16.899999999999999" customHeight="1">
      <c r="A468" s="38"/>
      <c r="B468" s="43"/>
      <c r="C468" s="292" t="s">
        <v>19</v>
      </c>
      <c r="D468" s="292" t="s">
        <v>982</v>
      </c>
      <c r="E468" s="21" t="s">
        <v>19</v>
      </c>
      <c r="F468" s="293">
        <v>0</v>
      </c>
      <c r="G468" s="38"/>
      <c r="H468" s="43"/>
    </row>
    <row r="469" spans="1:8" s="2" customFormat="1" ht="16.899999999999999" customHeight="1">
      <c r="A469" s="38"/>
      <c r="B469" s="43"/>
      <c r="C469" s="292" t="s">
        <v>19</v>
      </c>
      <c r="D469" s="292" t="s">
        <v>1010</v>
      </c>
      <c r="E469" s="21" t="s">
        <v>19</v>
      </c>
      <c r="F469" s="293">
        <v>72.760000000000005</v>
      </c>
      <c r="G469" s="38"/>
      <c r="H469" s="43"/>
    </row>
    <row r="470" spans="1:8" s="2" customFormat="1" ht="16.899999999999999" customHeight="1">
      <c r="A470" s="38"/>
      <c r="B470" s="43"/>
      <c r="C470" s="292" t="s">
        <v>194</v>
      </c>
      <c r="D470" s="292" t="s">
        <v>590</v>
      </c>
      <c r="E470" s="21" t="s">
        <v>19</v>
      </c>
      <c r="F470" s="293">
        <v>103.83799999999999</v>
      </c>
      <c r="G470" s="38"/>
      <c r="H470" s="43"/>
    </row>
    <row r="471" spans="1:8" s="2" customFormat="1" ht="16.899999999999999" customHeight="1">
      <c r="A471" s="38"/>
      <c r="B471" s="43"/>
      <c r="C471" s="294" t="s">
        <v>8523</v>
      </c>
      <c r="D471" s="38"/>
      <c r="E471" s="38"/>
      <c r="F471" s="38"/>
      <c r="G471" s="38"/>
      <c r="H471" s="43"/>
    </row>
    <row r="472" spans="1:8" s="2" customFormat="1" ht="16.899999999999999" customHeight="1">
      <c r="A472" s="38"/>
      <c r="B472" s="43"/>
      <c r="C472" s="292" t="s">
        <v>1003</v>
      </c>
      <c r="D472" s="292" t="s">
        <v>8557</v>
      </c>
      <c r="E472" s="21" t="s">
        <v>132</v>
      </c>
      <c r="F472" s="293">
        <v>103.83799999999999</v>
      </c>
      <c r="G472" s="38"/>
      <c r="H472" s="43"/>
    </row>
    <row r="473" spans="1:8" s="2" customFormat="1" ht="16.899999999999999" customHeight="1">
      <c r="A473" s="38"/>
      <c r="B473" s="43"/>
      <c r="C473" s="292" t="s">
        <v>1012</v>
      </c>
      <c r="D473" s="292" t="s">
        <v>8558</v>
      </c>
      <c r="E473" s="21" t="s">
        <v>132</v>
      </c>
      <c r="F473" s="293">
        <v>103.83799999999999</v>
      </c>
      <c r="G473" s="38"/>
      <c r="H473" s="43"/>
    </row>
    <row r="474" spans="1:8" s="2" customFormat="1" ht="16.899999999999999" customHeight="1">
      <c r="A474" s="38"/>
      <c r="B474" s="43"/>
      <c r="C474" s="288" t="s">
        <v>197</v>
      </c>
      <c r="D474" s="289" t="s">
        <v>198</v>
      </c>
      <c r="E474" s="290" t="s">
        <v>132</v>
      </c>
      <c r="F474" s="291">
        <v>27.12</v>
      </c>
      <c r="G474" s="38"/>
      <c r="H474" s="43"/>
    </row>
    <row r="475" spans="1:8" s="2" customFormat="1" ht="16.899999999999999" customHeight="1">
      <c r="A475" s="38"/>
      <c r="B475" s="43"/>
      <c r="C475" s="292" t="s">
        <v>19</v>
      </c>
      <c r="D475" s="292" t="s">
        <v>974</v>
      </c>
      <c r="E475" s="21" t="s">
        <v>19</v>
      </c>
      <c r="F475" s="293">
        <v>0</v>
      </c>
      <c r="G475" s="38"/>
      <c r="H475" s="43"/>
    </row>
    <row r="476" spans="1:8" s="2" customFormat="1" ht="16.899999999999999" customHeight="1">
      <c r="A476" s="38"/>
      <c r="B476" s="43"/>
      <c r="C476" s="292" t="s">
        <v>19</v>
      </c>
      <c r="D476" s="292" t="s">
        <v>1034</v>
      </c>
      <c r="E476" s="21" t="s">
        <v>19</v>
      </c>
      <c r="F476" s="293">
        <v>0</v>
      </c>
      <c r="G476" s="38"/>
      <c r="H476" s="43"/>
    </row>
    <row r="477" spans="1:8" s="2" customFormat="1" ht="16.899999999999999" customHeight="1">
      <c r="A477" s="38"/>
      <c r="B477" s="43"/>
      <c r="C477" s="292" t="s">
        <v>19</v>
      </c>
      <c r="D477" s="292" t="s">
        <v>1044</v>
      </c>
      <c r="E477" s="21" t="s">
        <v>19</v>
      </c>
      <c r="F477" s="293">
        <v>3.9</v>
      </c>
      <c r="G477" s="38"/>
      <c r="H477" s="43"/>
    </row>
    <row r="478" spans="1:8" s="2" customFormat="1" ht="16.899999999999999" customHeight="1">
      <c r="A478" s="38"/>
      <c r="B478" s="43"/>
      <c r="C478" s="292" t="s">
        <v>19</v>
      </c>
      <c r="D478" s="292" t="s">
        <v>1036</v>
      </c>
      <c r="E478" s="21" t="s">
        <v>19</v>
      </c>
      <c r="F478" s="293">
        <v>0</v>
      </c>
      <c r="G478" s="38"/>
      <c r="H478" s="43"/>
    </row>
    <row r="479" spans="1:8" s="2" customFormat="1" ht="16.899999999999999" customHeight="1">
      <c r="A479" s="38"/>
      <c r="B479" s="43"/>
      <c r="C479" s="292" t="s">
        <v>19</v>
      </c>
      <c r="D479" s="292" t="s">
        <v>1045</v>
      </c>
      <c r="E479" s="21" t="s">
        <v>19</v>
      </c>
      <c r="F479" s="293">
        <v>16.2</v>
      </c>
      <c r="G479" s="38"/>
      <c r="H479" s="43"/>
    </row>
    <row r="480" spans="1:8" s="2" customFormat="1" ht="16.899999999999999" customHeight="1">
      <c r="A480" s="38"/>
      <c r="B480" s="43"/>
      <c r="C480" s="292" t="s">
        <v>19</v>
      </c>
      <c r="D480" s="292" t="s">
        <v>977</v>
      </c>
      <c r="E480" s="21" t="s">
        <v>19</v>
      </c>
      <c r="F480" s="293">
        <v>0</v>
      </c>
      <c r="G480" s="38"/>
      <c r="H480" s="43"/>
    </row>
    <row r="481" spans="1:8" s="2" customFormat="1" ht="16.899999999999999" customHeight="1">
      <c r="A481" s="38"/>
      <c r="B481" s="43"/>
      <c r="C481" s="292" t="s">
        <v>19</v>
      </c>
      <c r="D481" s="292" t="s">
        <v>1034</v>
      </c>
      <c r="E481" s="21" t="s">
        <v>19</v>
      </c>
      <c r="F481" s="293">
        <v>0</v>
      </c>
      <c r="G481" s="38"/>
      <c r="H481" s="43"/>
    </row>
    <row r="482" spans="1:8" s="2" customFormat="1" ht="16.899999999999999" customHeight="1">
      <c r="A482" s="38"/>
      <c r="B482" s="43"/>
      <c r="C482" s="292" t="s">
        <v>19</v>
      </c>
      <c r="D482" s="292" t="s">
        <v>1046</v>
      </c>
      <c r="E482" s="21" t="s">
        <v>19</v>
      </c>
      <c r="F482" s="293">
        <v>7.02</v>
      </c>
      <c r="G482" s="38"/>
      <c r="H482" s="43"/>
    </row>
    <row r="483" spans="1:8" s="2" customFormat="1" ht="16.899999999999999" customHeight="1">
      <c r="A483" s="38"/>
      <c r="B483" s="43"/>
      <c r="C483" s="292" t="s">
        <v>197</v>
      </c>
      <c r="D483" s="292" t="s">
        <v>590</v>
      </c>
      <c r="E483" s="21" t="s">
        <v>19</v>
      </c>
      <c r="F483" s="293">
        <v>27.12</v>
      </c>
      <c r="G483" s="38"/>
      <c r="H483" s="43"/>
    </row>
    <row r="484" spans="1:8" s="2" customFormat="1" ht="16.899999999999999" customHeight="1">
      <c r="A484" s="38"/>
      <c r="B484" s="43"/>
      <c r="C484" s="294" t="s">
        <v>8523</v>
      </c>
      <c r="D484" s="38"/>
      <c r="E484" s="38"/>
      <c r="F484" s="38"/>
      <c r="G484" s="38"/>
      <c r="H484" s="43"/>
    </row>
    <row r="485" spans="1:8" s="2" customFormat="1" ht="16.899999999999999" customHeight="1">
      <c r="A485" s="38"/>
      <c r="B485" s="43"/>
      <c r="C485" s="292" t="s">
        <v>1040</v>
      </c>
      <c r="D485" s="292" t="s">
        <v>8559</v>
      </c>
      <c r="E485" s="21" t="s">
        <v>132</v>
      </c>
      <c r="F485" s="293">
        <v>27.12</v>
      </c>
      <c r="G485" s="38"/>
      <c r="H485" s="43"/>
    </row>
    <row r="486" spans="1:8" s="2" customFormat="1" ht="16.899999999999999" customHeight="1">
      <c r="A486" s="38"/>
      <c r="B486" s="43"/>
      <c r="C486" s="292" t="s">
        <v>1048</v>
      </c>
      <c r="D486" s="292" t="s">
        <v>8560</v>
      </c>
      <c r="E486" s="21" t="s">
        <v>132</v>
      </c>
      <c r="F486" s="293">
        <v>27.12</v>
      </c>
      <c r="G486" s="38"/>
      <c r="H486" s="43"/>
    </row>
    <row r="487" spans="1:8" s="2" customFormat="1" ht="16.899999999999999" customHeight="1">
      <c r="A487" s="38"/>
      <c r="B487" s="43"/>
      <c r="C487" s="288" t="s">
        <v>200</v>
      </c>
      <c r="D487" s="289" t="s">
        <v>201</v>
      </c>
      <c r="E487" s="290" t="s">
        <v>158</v>
      </c>
      <c r="F487" s="291">
        <v>36.219000000000001</v>
      </c>
      <c r="G487" s="38"/>
      <c r="H487" s="43"/>
    </row>
    <row r="488" spans="1:8" s="2" customFormat="1" ht="16.899999999999999" customHeight="1">
      <c r="A488" s="38"/>
      <c r="B488" s="43"/>
      <c r="C488" s="292" t="s">
        <v>19</v>
      </c>
      <c r="D488" s="292" t="s">
        <v>1270</v>
      </c>
      <c r="E488" s="21" t="s">
        <v>19</v>
      </c>
      <c r="F488" s="293">
        <v>0</v>
      </c>
      <c r="G488" s="38"/>
      <c r="H488" s="43"/>
    </row>
    <row r="489" spans="1:8" s="2" customFormat="1" ht="16.899999999999999" customHeight="1">
      <c r="A489" s="38"/>
      <c r="B489" s="43"/>
      <c r="C489" s="292" t="s">
        <v>19</v>
      </c>
      <c r="D489" s="292" t="s">
        <v>1570</v>
      </c>
      <c r="E489" s="21" t="s">
        <v>19</v>
      </c>
      <c r="F489" s="293">
        <v>0</v>
      </c>
      <c r="G489" s="38"/>
      <c r="H489" s="43"/>
    </row>
    <row r="490" spans="1:8" s="2" customFormat="1" ht="16.899999999999999" customHeight="1">
      <c r="A490" s="38"/>
      <c r="B490" s="43"/>
      <c r="C490" s="292" t="s">
        <v>19</v>
      </c>
      <c r="D490" s="292" t="s">
        <v>1571</v>
      </c>
      <c r="E490" s="21" t="s">
        <v>19</v>
      </c>
      <c r="F490" s="293">
        <v>4.3620000000000001</v>
      </c>
      <c r="G490" s="38"/>
      <c r="H490" s="43"/>
    </row>
    <row r="491" spans="1:8" s="2" customFormat="1" ht="16.899999999999999" customHeight="1">
      <c r="A491" s="38"/>
      <c r="B491" s="43"/>
      <c r="C491" s="292" t="s">
        <v>19</v>
      </c>
      <c r="D491" s="292" t="s">
        <v>1572</v>
      </c>
      <c r="E491" s="21" t="s">
        <v>19</v>
      </c>
      <c r="F491" s="293">
        <v>0.16500000000000001</v>
      </c>
      <c r="G491" s="38"/>
      <c r="H491" s="43"/>
    </row>
    <row r="492" spans="1:8" s="2" customFormat="1" ht="16.899999999999999" customHeight="1">
      <c r="A492" s="38"/>
      <c r="B492" s="43"/>
      <c r="C492" s="292" t="s">
        <v>19</v>
      </c>
      <c r="D492" s="292" t="s">
        <v>1573</v>
      </c>
      <c r="E492" s="21" t="s">
        <v>19</v>
      </c>
      <c r="F492" s="293">
        <v>0.33</v>
      </c>
      <c r="G492" s="38"/>
      <c r="H492" s="43"/>
    </row>
    <row r="493" spans="1:8" s="2" customFormat="1" ht="16.899999999999999" customHeight="1">
      <c r="A493" s="38"/>
      <c r="B493" s="43"/>
      <c r="C493" s="292" t="s">
        <v>19</v>
      </c>
      <c r="D493" s="292" t="s">
        <v>1574</v>
      </c>
      <c r="E493" s="21" t="s">
        <v>19</v>
      </c>
      <c r="F493" s="293">
        <v>0</v>
      </c>
      <c r="G493" s="38"/>
      <c r="H493" s="43"/>
    </row>
    <row r="494" spans="1:8" s="2" customFormat="1" ht="16.899999999999999" customHeight="1">
      <c r="A494" s="38"/>
      <c r="B494" s="43"/>
      <c r="C494" s="292" t="s">
        <v>19</v>
      </c>
      <c r="D494" s="292" t="s">
        <v>1575</v>
      </c>
      <c r="E494" s="21" t="s">
        <v>19</v>
      </c>
      <c r="F494" s="293">
        <v>0.02</v>
      </c>
      <c r="G494" s="38"/>
      <c r="H494" s="43"/>
    </row>
    <row r="495" spans="1:8" s="2" customFormat="1" ht="16.899999999999999" customHeight="1">
      <c r="A495" s="38"/>
      <c r="B495" s="43"/>
      <c r="C495" s="292" t="s">
        <v>19</v>
      </c>
      <c r="D495" s="292" t="s">
        <v>1576</v>
      </c>
      <c r="E495" s="21" t="s">
        <v>19</v>
      </c>
      <c r="F495" s="293">
        <v>2.5000000000000001E-2</v>
      </c>
      <c r="G495" s="38"/>
      <c r="H495" s="43"/>
    </row>
    <row r="496" spans="1:8" s="2" customFormat="1" ht="16.899999999999999" customHeight="1">
      <c r="A496" s="38"/>
      <c r="B496" s="43"/>
      <c r="C496" s="292" t="s">
        <v>19</v>
      </c>
      <c r="D496" s="292" t="s">
        <v>1577</v>
      </c>
      <c r="E496" s="21" t="s">
        <v>19</v>
      </c>
      <c r="F496" s="293">
        <v>0</v>
      </c>
      <c r="G496" s="38"/>
      <c r="H496" s="43"/>
    </row>
    <row r="497" spans="1:8" s="2" customFormat="1" ht="16.899999999999999" customHeight="1">
      <c r="A497" s="38"/>
      <c r="B497" s="43"/>
      <c r="C497" s="292" t="s">
        <v>19</v>
      </c>
      <c r="D497" s="292" t="s">
        <v>1578</v>
      </c>
      <c r="E497" s="21" t="s">
        <v>19</v>
      </c>
      <c r="F497" s="293">
        <v>0.48</v>
      </c>
      <c r="G497" s="38"/>
      <c r="H497" s="43"/>
    </row>
    <row r="498" spans="1:8" s="2" customFormat="1" ht="16.899999999999999" customHeight="1">
      <c r="A498" s="38"/>
      <c r="B498" s="43"/>
      <c r="C498" s="292" t="s">
        <v>19</v>
      </c>
      <c r="D498" s="292" t="s">
        <v>1579</v>
      </c>
      <c r="E498" s="21" t="s">
        <v>19</v>
      </c>
      <c r="F498" s="293">
        <v>0</v>
      </c>
      <c r="G498" s="38"/>
      <c r="H498" s="43"/>
    </row>
    <row r="499" spans="1:8" s="2" customFormat="1" ht="16.899999999999999" customHeight="1">
      <c r="A499" s="38"/>
      <c r="B499" s="43"/>
      <c r="C499" s="292" t="s">
        <v>19</v>
      </c>
      <c r="D499" s="292" t="s">
        <v>1580</v>
      </c>
      <c r="E499" s="21" t="s">
        <v>19</v>
      </c>
      <c r="F499" s="293">
        <v>0.23100000000000001</v>
      </c>
      <c r="G499" s="38"/>
      <c r="H499" s="43"/>
    </row>
    <row r="500" spans="1:8" s="2" customFormat="1" ht="16.899999999999999" customHeight="1">
      <c r="A500" s="38"/>
      <c r="B500" s="43"/>
      <c r="C500" s="292" t="s">
        <v>19</v>
      </c>
      <c r="D500" s="292" t="s">
        <v>1581</v>
      </c>
      <c r="E500" s="21" t="s">
        <v>19</v>
      </c>
      <c r="F500" s="293">
        <v>0</v>
      </c>
      <c r="G500" s="38"/>
      <c r="H500" s="43"/>
    </row>
    <row r="501" spans="1:8" s="2" customFormat="1" ht="16.899999999999999" customHeight="1">
      <c r="A501" s="38"/>
      <c r="B501" s="43"/>
      <c r="C501" s="292" t="s">
        <v>19</v>
      </c>
      <c r="D501" s="292" t="s">
        <v>1582</v>
      </c>
      <c r="E501" s="21" t="s">
        <v>19</v>
      </c>
      <c r="F501" s="293">
        <v>0.156</v>
      </c>
      <c r="G501" s="38"/>
      <c r="H501" s="43"/>
    </row>
    <row r="502" spans="1:8" s="2" customFormat="1" ht="16.899999999999999" customHeight="1">
      <c r="A502" s="38"/>
      <c r="B502" s="43"/>
      <c r="C502" s="292" t="s">
        <v>19</v>
      </c>
      <c r="D502" s="292" t="s">
        <v>1583</v>
      </c>
      <c r="E502" s="21" t="s">
        <v>19</v>
      </c>
      <c r="F502" s="293">
        <v>9.0999999999999998E-2</v>
      </c>
      <c r="G502" s="38"/>
      <c r="H502" s="43"/>
    </row>
    <row r="503" spans="1:8" s="2" customFormat="1" ht="16.899999999999999" customHeight="1">
      <c r="A503" s="38"/>
      <c r="B503" s="43"/>
      <c r="C503" s="292" t="s">
        <v>19</v>
      </c>
      <c r="D503" s="292" t="s">
        <v>1584</v>
      </c>
      <c r="E503" s="21" t="s">
        <v>19</v>
      </c>
      <c r="F503" s="293">
        <v>0</v>
      </c>
      <c r="G503" s="38"/>
      <c r="H503" s="43"/>
    </row>
    <row r="504" spans="1:8" s="2" customFormat="1" ht="16.899999999999999" customHeight="1">
      <c r="A504" s="38"/>
      <c r="B504" s="43"/>
      <c r="C504" s="292" t="s">
        <v>19</v>
      </c>
      <c r="D504" s="292" t="s">
        <v>1585</v>
      </c>
      <c r="E504" s="21" t="s">
        <v>19</v>
      </c>
      <c r="F504" s="293">
        <v>1.756</v>
      </c>
      <c r="G504" s="38"/>
      <c r="H504" s="43"/>
    </row>
    <row r="505" spans="1:8" s="2" customFormat="1" ht="16.899999999999999" customHeight="1">
      <c r="A505" s="38"/>
      <c r="B505" s="43"/>
      <c r="C505" s="292" t="s">
        <v>19</v>
      </c>
      <c r="D505" s="292" t="s">
        <v>1586</v>
      </c>
      <c r="E505" s="21" t="s">
        <v>19</v>
      </c>
      <c r="F505" s="293">
        <v>-0.54400000000000004</v>
      </c>
      <c r="G505" s="38"/>
      <c r="H505" s="43"/>
    </row>
    <row r="506" spans="1:8" s="2" customFormat="1" ht="16.899999999999999" customHeight="1">
      <c r="A506" s="38"/>
      <c r="B506" s="43"/>
      <c r="C506" s="292" t="s">
        <v>19</v>
      </c>
      <c r="D506" s="292" t="s">
        <v>1587</v>
      </c>
      <c r="E506" s="21" t="s">
        <v>19</v>
      </c>
      <c r="F506" s="293">
        <v>0</v>
      </c>
      <c r="G506" s="38"/>
      <c r="H506" s="43"/>
    </row>
    <row r="507" spans="1:8" s="2" customFormat="1" ht="16.899999999999999" customHeight="1">
      <c r="A507" s="38"/>
      <c r="B507" s="43"/>
      <c r="C507" s="292" t="s">
        <v>19</v>
      </c>
      <c r="D507" s="292" t="s">
        <v>1588</v>
      </c>
      <c r="E507" s="21" t="s">
        <v>19</v>
      </c>
      <c r="F507" s="293">
        <v>1.0880000000000001</v>
      </c>
      <c r="G507" s="38"/>
      <c r="H507" s="43"/>
    </row>
    <row r="508" spans="1:8" s="2" customFormat="1" ht="16.899999999999999" customHeight="1">
      <c r="A508" s="38"/>
      <c r="B508" s="43"/>
      <c r="C508" s="292" t="s">
        <v>19</v>
      </c>
      <c r="D508" s="292" t="s">
        <v>1461</v>
      </c>
      <c r="E508" s="21" t="s">
        <v>19</v>
      </c>
      <c r="F508" s="293">
        <v>0</v>
      </c>
      <c r="G508" s="38"/>
      <c r="H508" s="43"/>
    </row>
    <row r="509" spans="1:8" s="2" customFormat="1" ht="16.899999999999999" customHeight="1">
      <c r="A509" s="38"/>
      <c r="B509" s="43"/>
      <c r="C509" s="292" t="s">
        <v>19</v>
      </c>
      <c r="D509" s="292" t="s">
        <v>1589</v>
      </c>
      <c r="E509" s="21" t="s">
        <v>19</v>
      </c>
      <c r="F509" s="293">
        <v>0</v>
      </c>
      <c r="G509" s="38"/>
      <c r="H509" s="43"/>
    </row>
    <row r="510" spans="1:8" s="2" customFormat="1" ht="16.899999999999999" customHeight="1">
      <c r="A510" s="38"/>
      <c r="B510" s="43"/>
      <c r="C510" s="292" t="s">
        <v>19</v>
      </c>
      <c r="D510" s="292" t="s">
        <v>1590</v>
      </c>
      <c r="E510" s="21" t="s">
        <v>19</v>
      </c>
      <c r="F510" s="293">
        <v>10.904999999999999</v>
      </c>
      <c r="G510" s="38"/>
      <c r="H510" s="43"/>
    </row>
    <row r="511" spans="1:8" s="2" customFormat="1" ht="16.899999999999999" customHeight="1">
      <c r="A511" s="38"/>
      <c r="B511" s="43"/>
      <c r="C511" s="292" t="s">
        <v>19</v>
      </c>
      <c r="D511" s="292" t="s">
        <v>1591</v>
      </c>
      <c r="E511" s="21" t="s">
        <v>19</v>
      </c>
      <c r="F511" s="293">
        <v>0.82499999999999996</v>
      </c>
      <c r="G511" s="38"/>
      <c r="H511" s="43"/>
    </row>
    <row r="512" spans="1:8" s="2" customFormat="1" ht="16.899999999999999" customHeight="1">
      <c r="A512" s="38"/>
      <c r="B512" s="43"/>
      <c r="C512" s="292" t="s">
        <v>19</v>
      </c>
      <c r="D512" s="292" t="s">
        <v>1592</v>
      </c>
      <c r="E512" s="21" t="s">
        <v>19</v>
      </c>
      <c r="F512" s="293">
        <v>0</v>
      </c>
      <c r="G512" s="38"/>
      <c r="H512" s="43"/>
    </row>
    <row r="513" spans="1:8" s="2" customFormat="1" ht="16.899999999999999" customHeight="1">
      <c r="A513" s="38"/>
      <c r="B513" s="43"/>
      <c r="C513" s="292" t="s">
        <v>19</v>
      </c>
      <c r="D513" s="292" t="s">
        <v>1593</v>
      </c>
      <c r="E513" s="21" t="s">
        <v>19</v>
      </c>
      <c r="F513" s="293">
        <v>1.67</v>
      </c>
      <c r="G513" s="38"/>
      <c r="H513" s="43"/>
    </row>
    <row r="514" spans="1:8" s="2" customFormat="1" ht="16.899999999999999" customHeight="1">
      <c r="A514" s="38"/>
      <c r="B514" s="43"/>
      <c r="C514" s="292" t="s">
        <v>19</v>
      </c>
      <c r="D514" s="292" t="s">
        <v>1594</v>
      </c>
      <c r="E514" s="21" t="s">
        <v>19</v>
      </c>
      <c r="F514" s="293">
        <v>0</v>
      </c>
      <c r="G514" s="38"/>
      <c r="H514" s="43"/>
    </row>
    <row r="515" spans="1:8" s="2" customFormat="1" ht="16.899999999999999" customHeight="1">
      <c r="A515" s="38"/>
      <c r="B515" s="43"/>
      <c r="C515" s="292" t="s">
        <v>19</v>
      </c>
      <c r="D515" s="292" t="s">
        <v>1595</v>
      </c>
      <c r="E515" s="21" t="s">
        <v>19</v>
      </c>
      <c r="F515" s="293">
        <v>0.33600000000000002</v>
      </c>
      <c r="G515" s="38"/>
      <c r="H515" s="43"/>
    </row>
    <row r="516" spans="1:8" s="2" customFormat="1" ht="16.899999999999999" customHeight="1">
      <c r="A516" s="38"/>
      <c r="B516" s="43"/>
      <c r="C516" s="292" t="s">
        <v>19</v>
      </c>
      <c r="D516" s="292" t="s">
        <v>1596</v>
      </c>
      <c r="E516" s="21" t="s">
        <v>19</v>
      </c>
      <c r="F516" s="293">
        <v>0</v>
      </c>
      <c r="G516" s="38"/>
      <c r="H516" s="43"/>
    </row>
    <row r="517" spans="1:8" s="2" customFormat="1" ht="16.899999999999999" customHeight="1">
      <c r="A517" s="38"/>
      <c r="B517" s="43"/>
      <c r="C517" s="292" t="s">
        <v>19</v>
      </c>
      <c r="D517" s="292" t="s">
        <v>1597</v>
      </c>
      <c r="E517" s="21" t="s">
        <v>19</v>
      </c>
      <c r="F517" s="293">
        <v>0.45400000000000001</v>
      </c>
      <c r="G517" s="38"/>
      <c r="H517" s="43"/>
    </row>
    <row r="518" spans="1:8" s="2" customFormat="1" ht="16.899999999999999" customHeight="1">
      <c r="A518" s="38"/>
      <c r="B518" s="43"/>
      <c r="C518" s="292" t="s">
        <v>19</v>
      </c>
      <c r="D518" s="292" t="s">
        <v>1598</v>
      </c>
      <c r="E518" s="21" t="s">
        <v>19</v>
      </c>
      <c r="F518" s="293">
        <v>0</v>
      </c>
      <c r="G518" s="38"/>
      <c r="H518" s="43"/>
    </row>
    <row r="519" spans="1:8" s="2" customFormat="1" ht="16.899999999999999" customHeight="1">
      <c r="A519" s="38"/>
      <c r="B519" s="43"/>
      <c r="C519" s="292" t="s">
        <v>19</v>
      </c>
      <c r="D519" s="292" t="s">
        <v>1599</v>
      </c>
      <c r="E519" s="21" t="s">
        <v>19</v>
      </c>
      <c r="F519" s="293">
        <v>1.238</v>
      </c>
      <c r="G519" s="38"/>
      <c r="H519" s="43"/>
    </row>
    <row r="520" spans="1:8" s="2" customFormat="1" ht="16.899999999999999" customHeight="1">
      <c r="A520" s="38"/>
      <c r="B520" s="43"/>
      <c r="C520" s="292" t="s">
        <v>19</v>
      </c>
      <c r="D520" s="292" t="s">
        <v>1600</v>
      </c>
      <c r="E520" s="21" t="s">
        <v>19</v>
      </c>
      <c r="F520" s="293">
        <v>0</v>
      </c>
      <c r="G520" s="38"/>
      <c r="H520" s="43"/>
    </row>
    <row r="521" spans="1:8" s="2" customFormat="1" ht="16.899999999999999" customHeight="1">
      <c r="A521" s="38"/>
      <c r="B521" s="43"/>
      <c r="C521" s="292" t="s">
        <v>19</v>
      </c>
      <c r="D521" s="292" t="s">
        <v>1601</v>
      </c>
      <c r="E521" s="21" t="s">
        <v>19</v>
      </c>
      <c r="F521" s="293">
        <v>2.0129999999999999</v>
      </c>
      <c r="G521" s="38"/>
      <c r="H521" s="43"/>
    </row>
    <row r="522" spans="1:8" s="2" customFormat="1" ht="16.899999999999999" customHeight="1">
      <c r="A522" s="38"/>
      <c r="B522" s="43"/>
      <c r="C522" s="292" t="s">
        <v>19</v>
      </c>
      <c r="D522" s="292" t="s">
        <v>1602</v>
      </c>
      <c r="E522" s="21" t="s">
        <v>19</v>
      </c>
      <c r="F522" s="293">
        <v>0</v>
      </c>
      <c r="G522" s="38"/>
      <c r="H522" s="43"/>
    </row>
    <row r="523" spans="1:8" s="2" customFormat="1" ht="16.899999999999999" customHeight="1">
      <c r="A523" s="38"/>
      <c r="B523" s="43"/>
      <c r="C523" s="292" t="s">
        <v>19</v>
      </c>
      <c r="D523" s="292" t="s">
        <v>1603</v>
      </c>
      <c r="E523" s="21" t="s">
        <v>19</v>
      </c>
      <c r="F523" s="293">
        <v>0.113</v>
      </c>
      <c r="G523" s="38"/>
      <c r="H523" s="43"/>
    </row>
    <row r="524" spans="1:8" s="2" customFormat="1" ht="16.899999999999999" customHeight="1">
      <c r="A524" s="38"/>
      <c r="B524" s="43"/>
      <c r="C524" s="292" t="s">
        <v>19</v>
      </c>
      <c r="D524" s="292" t="s">
        <v>1604</v>
      </c>
      <c r="E524" s="21" t="s">
        <v>19</v>
      </c>
      <c r="F524" s="293">
        <v>0</v>
      </c>
      <c r="G524" s="38"/>
      <c r="H524" s="43"/>
    </row>
    <row r="525" spans="1:8" s="2" customFormat="1" ht="16.899999999999999" customHeight="1">
      <c r="A525" s="38"/>
      <c r="B525" s="43"/>
      <c r="C525" s="292" t="s">
        <v>19</v>
      </c>
      <c r="D525" s="292" t="s">
        <v>1583</v>
      </c>
      <c r="E525" s="21" t="s">
        <v>19</v>
      </c>
      <c r="F525" s="293">
        <v>9.0999999999999998E-2</v>
      </c>
      <c r="G525" s="38"/>
      <c r="H525" s="43"/>
    </row>
    <row r="526" spans="1:8" s="2" customFormat="1" ht="16.899999999999999" customHeight="1">
      <c r="A526" s="38"/>
      <c r="B526" s="43"/>
      <c r="C526" s="292" t="s">
        <v>19</v>
      </c>
      <c r="D526" s="292" t="s">
        <v>1605</v>
      </c>
      <c r="E526" s="21" t="s">
        <v>19</v>
      </c>
      <c r="F526" s="293">
        <v>0</v>
      </c>
      <c r="G526" s="38"/>
      <c r="H526" s="43"/>
    </row>
    <row r="527" spans="1:8" s="2" customFormat="1" ht="16.899999999999999" customHeight="1">
      <c r="A527" s="38"/>
      <c r="B527" s="43"/>
      <c r="C527" s="292" t="s">
        <v>19</v>
      </c>
      <c r="D527" s="292" t="s">
        <v>1606</v>
      </c>
      <c r="E527" s="21" t="s">
        <v>19</v>
      </c>
      <c r="F527" s="293">
        <v>0.745</v>
      </c>
      <c r="G527" s="38"/>
      <c r="H527" s="43"/>
    </row>
    <row r="528" spans="1:8" s="2" customFormat="1" ht="16.899999999999999" customHeight="1">
      <c r="A528" s="38"/>
      <c r="B528" s="43"/>
      <c r="C528" s="292" t="s">
        <v>19</v>
      </c>
      <c r="D528" s="292" t="s">
        <v>1607</v>
      </c>
      <c r="E528" s="21" t="s">
        <v>19</v>
      </c>
      <c r="F528" s="293">
        <v>0</v>
      </c>
      <c r="G528" s="38"/>
      <c r="H528" s="43"/>
    </row>
    <row r="529" spans="1:8" s="2" customFormat="1" ht="16.899999999999999" customHeight="1">
      <c r="A529" s="38"/>
      <c r="B529" s="43"/>
      <c r="C529" s="292" t="s">
        <v>19</v>
      </c>
      <c r="D529" s="292" t="s">
        <v>1608</v>
      </c>
      <c r="E529" s="21" t="s">
        <v>19</v>
      </c>
      <c r="F529" s="293">
        <v>0.65800000000000003</v>
      </c>
      <c r="G529" s="38"/>
      <c r="H529" s="43"/>
    </row>
    <row r="530" spans="1:8" s="2" customFormat="1" ht="16.899999999999999" customHeight="1">
      <c r="A530" s="38"/>
      <c r="B530" s="43"/>
      <c r="C530" s="292" t="s">
        <v>19</v>
      </c>
      <c r="D530" s="292" t="s">
        <v>1470</v>
      </c>
      <c r="E530" s="21" t="s">
        <v>19</v>
      </c>
      <c r="F530" s="293">
        <v>0</v>
      </c>
      <c r="G530" s="38"/>
      <c r="H530" s="43"/>
    </row>
    <row r="531" spans="1:8" s="2" customFormat="1" ht="16.899999999999999" customHeight="1">
      <c r="A531" s="38"/>
      <c r="B531" s="43"/>
      <c r="C531" s="292" t="s">
        <v>19</v>
      </c>
      <c r="D531" s="292" t="s">
        <v>1609</v>
      </c>
      <c r="E531" s="21" t="s">
        <v>19</v>
      </c>
      <c r="F531" s="293">
        <v>0</v>
      </c>
      <c r="G531" s="38"/>
      <c r="H531" s="43"/>
    </row>
    <row r="532" spans="1:8" s="2" customFormat="1" ht="16.899999999999999" customHeight="1">
      <c r="A532" s="38"/>
      <c r="B532" s="43"/>
      <c r="C532" s="292" t="s">
        <v>19</v>
      </c>
      <c r="D532" s="292" t="s">
        <v>1610</v>
      </c>
      <c r="E532" s="21" t="s">
        <v>19</v>
      </c>
      <c r="F532" s="293">
        <v>7.47</v>
      </c>
      <c r="G532" s="38"/>
      <c r="H532" s="43"/>
    </row>
    <row r="533" spans="1:8" s="2" customFormat="1" ht="16.899999999999999" customHeight="1">
      <c r="A533" s="38"/>
      <c r="B533" s="43"/>
      <c r="C533" s="292" t="s">
        <v>19</v>
      </c>
      <c r="D533" s="292" t="s">
        <v>1611</v>
      </c>
      <c r="E533" s="21" t="s">
        <v>19</v>
      </c>
      <c r="F533" s="293">
        <v>0</v>
      </c>
      <c r="G533" s="38"/>
      <c r="H533" s="43"/>
    </row>
    <row r="534" spans="1:8" s="2" customFormat="1" ht="16.899999999999999" customHeight="1">
      <c r="A534" s="38"/>
      <c r="B534" s="43"/>
      <c r="C534" s="292" t="s">
        <v>19</v>
      </c>
      <c r="D534" s="292" t="s">
        <v>1583</v>
      </c>
      <c r="E534" s="21" t="s">
        <v>19</v>
      </c>
      <c r="F534" s="293">
        <v>9.0999999999999998E-2</v>
      </c>
      <c r="G534" s="38"/>
      <c r="H534" s="43"/>
    </row>
    <row r="535" spans="1:8" s="2" customFormat="1" ht="16.899999999999999" customHeight="1">
      <c r="A535" s="38"/>
      <c r="B535" s="43"/>
      <c r="C535" s="292" t="s">
        <v>19</v>
      </c>
      <c r="D535" s="292" t="s">
        <v>1609</v>
      </c>
      <c r="E535" s="21" t="s">
        <v>19</v>
      </c>
      <c r="F535" s="293">
        <v>0</v>
      </c>
      <c r="G535" s="38"/>
      <c r="H535" s="43"/>
    </row>
    <row r="536" spans="1:8" s="2" customFormat="1" ht="16.899999999999999" customHeight="1">
      <c r="A536" s="38"/>
      <c r="B536" s="43"/>
      <c r="C536" s="292" t="s">
        <v>19</v>
      </c>
      <c r="D536" s="292" t="s">
        <v>1612</v>
      </c>
      <c r="E536" s="21" t="s">
        <v>19</v>
      </c>
      <c r="F536" s="293">
        <v>0.55000000000000004</v>
      </c>
      <c r="G536" s="38"/>
      <c r="H536" s="43"/>
    </row>
    <row r="537" spans="1:8" s="2" customFormat="1" ht="16.899999999999999" customHeight="1">
      <c r="A537" s="38"/>
      <c r="B537" s="43"/>
      <c r="C537" s="292" t="s">
        <v>19</v>
      </c>
      <c r="D537" s="292" t="s">
        <v>1613</v>
      </c>
      <c r="E537" s="21" t="s">
        <v>19</v>
      </c>
      <c r="F537" s="293">
        <v>0</v>
      </c>
      <c r="G537" s="38"/>
      <c r="H537" s="43"/>
    </row>
    <row r="538" spans="1:8" s="2" customFormat="1" ht="16.899999999999999" customHeight="1">
      <c r="A538" s="38"/>
      <c r="B538" s="43"/>
      <c r="C538" s="292" t="s">
        <v>19</v>
      </c>
      <c r="D538" s="292" t="s">
        <v>1614</v>
      </c>
      <c r="E538" s="21" t="s">
        <v>19</v>
      </c>
      <c r="F538" s="293">
        <v>0.9</v>
      </c>
      <c r="G538" s="38"/>
      <c r="H538" s="43"/>
    </row>
    <row r="539" spans="1:8" s="2" customFormat="1" ht="16.899999999999999" customHeight="1">
      <c r="A539" s="38"/>
      <c r="B539" s="43"/>
      <c r="C539" s="292" t="s">
        <v>200</v>
      </c>
      <c r="D539" s="292" t="s">
        <v>552</v>
      </c>
      <c r="E539" s="21" t="s">
        <v>19</v>
      </c>
      <c r="F539" s="293">
        <v>36.219000000000001</v>
      </c>
      <c r="G539" s="38"/>
      <c r="H539" s="43"/>
    </row>
    <row r="540" spans="1:8" s="2" customFormat="1" ht="16.899999999999999" customHeight="1">
      <c r="A540" s="38"/>
      <c r="B540" s="43"/>
      <c r="C540" s="294" t="s">
        <v>8523</v>
      </c>
      <c r="D540" s="38"/>
      <c r="E540" s="38"/>
      <c r="F540" s="38"/>
      <c r="G540" s="38"/>
      <c r="H540" s="43"/>
    </row>
    <row r="541" spans="1:8" s="2" customFormat="1" ht="16.899999999999999" customHeight="1">
      <c r="A541" s="38"/>
      <c r="B541" s="43"/>
      <c r="C541" s="292" t="s">
        <v>1566</v>
      </c>
      <c r="D541" s="292" t="s">
        <v>8561</v>
      </c>
      <c r="E541" s="21" t="s">
        <v>158</v>
      </c>
      <c r="F541" s="293">
        <v>36.219000000000001</v>
      </c>
      <c r="G541" s="38"/>
      <c r="H541" s="43"/>
    </row>
    <row r="542" spans="1:8" s="2" customFormat="1" ht="16.899999999999999" customHeight="1">
      <c r="A542" s="38"/>
      <c r="B542" s="43"/>
      <c r="C542" s="292" t="s">
        <v>1684</v>
      </c>
      <c r="D542" s="292" t="s">
        <v>8562</v>
      </c>
      <c r="E542" s="21" t="s">
        <v>318</v>
      </c>
      <c r="F542" s="293">
        <v>3.8029999999999999</v>
      </c>
      <c r="G542" s="38"/>
      <c r="H542" s="43"/>
    </row>
    <row r="543" spans="1:8" s="2" customFormat="1" ht="16.899999999999999" customHeight="1">
      <c r="A543" s="38"/>
      <c r="B543" s="43"/>
      <c r="C543" s="288" t="s">
        <v>203</v>
      </c>
      <c r="D543" s="289" t="s">
        <v>204</v>
      </c>
      <c r="E543" s="290" t="s">
        <v>158</v>
      </c>
      <c r="F543" s="291">
        <v>81.096999999999994</v>
      </c>
      <c r="G543" s="38"/>
      <c r="H543" s="43"/>
    </row>
    <row r="544" spans="1:8" s="2" customFormat="1" ht="16.899999999999999" customHeight="1">
      <c r="A544" s="38"/>
      <c r="B544" s="43"/>
      <c r="C544" s="292" t="s">
        <v>19</v>
      </c>
      <c r="D544" s="292" t="s">
        <v>1187</v>
      </c>
      <c r="E544" s="21" t="s">
        <v>19</v>
      </c>
      <c r="F544" s="293">
        <v>0</v>
      </c>
      <c r="G544" s="38"/>
      <c r="H544" s="43"/>
    </row>
    <row r="545" spans="1:8" s="2" customFormat="1" ht="16.899999999999999" customHeight="1">
      <c r="A545" s="38"/>
      <c r="B545" s="43"/>
      <c r="C545" s="292" t="s">
        <v>19</v>
      </c>
      <c r="D545" s="292" t="s">
        <v>1188</v>
      </c>
      <c r="E545" s="21" t="s">
        <v>19</v>
      </c>
      <c r="F545" s="293">
        <v>0</v>
      </c>
      <c r="G545" s="38"/>
      <c r="H545" s="43"/>
    </row>
    <row r="546" spans="1:8" s="2" customFormat="1" ht="16.899999999999999" customHeight="1">
      <c r="A546" s="38"/>
      <c r="B546" s="43"/>
      <c r="C546" s="292" t="s">
        <v>19</v>
      </c>
      <c r="D546" s="292" t="s">
        <v>1189</v>
      </c>
      <c r="E546" s="21" t="s">
        <v>19</v>
      </c>
      <c r="F546" s="293">
        <v>33.673000000000002</v>
      </c>
      <c r="G546" s="38"/>
      <c r="H546" s="43"/>
    </row>
    <row r="547" spans="1:8" s="2" customFormat="1" ht="16.899999999999999" customHeight="1">
      <c r="A547" s="38"/>
      <c r="B547" s="43"/>
      <c r="C547" s="292" t="s">
        <v>19</v>
      </c>
      <c r="D547" s="292" t="s">
        <v>1190</v>
      </c>
      <c r="E547" s="21" t="s">
        <v>19</v>
      </c>
      <c r="F547" s="293">
        <v>-4.41</v>
      </c>
      <c r="G547" s="38"/>
      <c r="H547" s="43"/>
    </row>
    <row r="548" spans="1:8" s="2" customFormat="1" ht="16.899999999999999" customHeight="1">
      <c r="A548" s="38"/>
      <c r="B548" s="43"/>
      <c r="C548" s="292" t="s">
        <v>19</v>
      </c>
      <c r="D548" s="292" t="s">
        <v>1191</v>
      </c>
      <c r="E548" s="21" t="s">
        <v>19</v>
      </c>
      <c r="F548" s="293">
        <v>1.64</v>
      </c>
      <c r="G548" s="38"/>
      <c r="H548" s="43"/>
    </row>
    <row r="549" spans="1:8" s="2" customFormat="1" ht="16.899999999999999" customHeight="1">
      <c r="A549" s="38"/>
      <c r="B549" s="43"/>
      <c r="C549" s="292" t="s">
        <v>19</v>
      </c>
      <c r="D549" s="292" t="s">
        <v>1192</v>
      </c>
      <c r="E549" s="21" t="s">
        <v>19</v>
      </c>
      <c r="F549" s="293">
        <v>-0.84</v>
      </c>
      <c r="G549" s="38"/>
      <c r="H549" s="43"/>
    </row>
    <row r="550" spans="1:8" s="2" customFormat="1" ht="16.899999999999999" customHeight="1">
      <c r="A550" s="38"/>
      <c r="B550" s="43"/>
      <c r="C550" s="292" t="s">
        <v>19</v>
      </c>
      <c r="D550" s="292" t="s">
        <v>1097</v>
      </c>
      <c r="E550" s="21" t="s">
        <v>19</v>
      </c>
      <c r="F550" s="293">
        <v>0</v>
      </c>
      <c r="G550" s="38"/>
      <c r="H550" s="43"/>
    </row>
    <row r="551" spans="1:8" s="2" customFormat="1" ht="16.899999999999999" customHeight="1">
      <c r="A551" s="38"/>
      <c r="B551" s="43"/>
      <c r="C551" s="292" t="s">
        <v>19</v>
      </c>
      <c r="D551" s="292" t="s">
        <v>1129</v>
      </c>
      <c r="E551" s="21" t="s">
        <v>19</v>
      </c>
      <c r="F551" s="293">
        <v>0</v>
      </c>
      <c r="G551" s="38"/>
      <c r="H551" s="43"/>
    </row>
    <row r="552" spans="1:8" s="2" customFormat="1" ht="16.899999999999999" customHeight="1">
      <c r="A552" s="38"/>
      <c r="B552" s="43"/>
      <c r="C552" s="292" t="s">
        <v>19</v>
      </c>
      <c r="D552" s="292" t="s">
        <v>1193</v>
      </c>
      <c r="E552" s="21" t="s">
        <v>19</v>
      </c>
      <c r="F552" s="293">
        <v>2.859</v>
      </c>
      <c r="G552" s="38"/>
      <c r="H552" s="43"/>
    </row>
    <row r="553" spans="1:8" s="2" customFormat="1" ht="16.899999999999999" customHeight="1">
      <c r="A553" s="38"/>
      <c r="B553" s="43"/>
      <c r="C553" s="292" t="s">
        <v>19</v>
      </c>
      <c r="D553" s="292" t="s">
        <v>1194</v>
      </c>
      <c r="E553" s="21" t="s">
        <v>19</v>
      </c>
      <c r="F553" s="293">
        <v>5.1059999999999999</v>
      </c>
      <c r="G553" s="38"/>
      <c r="H553" s="43"/>
    </row>
    <row r="554" spans="1:8" s="2" customFormat="1" ht="16.899999999999999" customHeight="1">
      <c r="A554" s="38"/>
      <c r="B554" s="43"/>
      <c r="C554" s="292" t="s">
        <v>19</v>
      </c>
      <c r="D554" s="292" t="s">
        <v>1192</v>
      </c>
      <c r="E554" s="21" t="s">
        <v>19</v>
      </c>
      <c r="F554" s="293">
        <v>-0.84</v>
      </c>
      <c r="G554" s="38"/>
      <c r="H554" s="43"/>
    </row>
    <row r="555" spans="1:8" s="2" customFormat="1" ht="16.899999999999999" customHeight="1">
      <c r="A555" s="38"/>
      <c r="B555" s="43"/>
      <c r="C555" s="292" t="s">
        <v>19</v>
      </c>
      <c r="D555" s="292" t="s">
        <v>1195</v>
      </c>
      <c r="E555" s="21" t="s">
        <v>19</v>
      </c>
      <c r="F555" s="293">
        <v>0</v>
      </c>
      <c r="G555" s="38"/>
      <c r="H555" s="43"/>
    </row>
    <row r="556" spans="1:8" s="2" customFormat="1" ht="16.899999999999999" customHeight="1">
      <c r="A556" s="38"/>
      <c r="B556" s="43"/>
      <c r="C556" s="292" t="s">
        <v>19</v>
      </c>
      <c r="D556" s="292" t="s">
        <v>1196</v>
      </c>
      <c r="E556" s="21" t="s">
        <v>19</v>
      </c>
      <c r="F556" s="293">
        <v>2.391</v>
      </c>
      <c r="G556" s="38"/>
      <c r="H556" s="43"/>
    </row>
    <row r="557" spans="1:8" s="2" customFormat="1" ht="16.899999999999999" customHeight="1">
      <c r="A557" s="38"/>
      <c r="B557" s="43"/>
      <c r="C557" s="292" t="s">
        <v>19</v>
      </c>
      <c r="D557" s="292" t="s">
        <v>1135</v>
      </c>
      <c r="E557" s="21" t="s">
        <v>19</v>
      </c>
      <c r="F557" s="293">
        <v>0</v>
      </c>
      <c r="G557" s="38"/>
      <c r="H557" s="43"/>
    </row>
    <row r="558" spans="1:8" s="2" customFormat="1" ht="16.899999999999999" customHeight="1">
      <c r="A558" s="38"/>
      <c r="B558" s="43"/>
      <c r="C558" s="292" t="s">
        <v>19</v>
      </c>
      <c r="D558" s="292" t="s">
        <v>1157</v>
      </c>
      <c r="E558" s="21" t="s">
        <v>19</v>
      </c>
      <c r="F558" s="293">
        <v>0</v>
      </c>
      <c r="G558" s="38"/>
      <c r="H558" s="43"/>
    </row>
    <row r="559" spans="1:8" s="2" customFormat="1" ht="16.899999999999999" customHeight="1">
      <c r="A559" s="38"/>
      <c r="B559" s="43"/>
      <c r="C559" s="292" t="s">
        <v>19</v>
      </c>
      <c r="D559" s="292" t="s">
        <v>1197</v>
      </c>
      <c r="E559" s="21" t="s">
        <v>19</v>
      </c>
      <c r="F559" s="293">
        <v>3.2810000000000001</v>
      </c>
      <c r="G559" s="38"/>
      <c r="H559" s="43"/>
    </row>
    <row r="560" spans="1:8" s="2" customFormat="1" ht="16.899999999999999" customHeight="1">
      <c r="A560" s="38"/>
      <c r="B560" s="43"/>
      <c r="C560" s="292" t="s">
        <v>19</v>
      </c>
      <c r="D560" s="292" t="s">
        <v>1198</v>
      </c>
      <c r="E560" s="21" t="s">
        <v>19</v>
      </c>
      <c r="F560" s="293">
        <v>5.859</v>
      </c>
      <c r="G560" s="38"/>
      <c r="H560" s="43"/>
    </row>
    <row r="561" spans="1:8" s="2" customFormat="1" ht="16.899999999999999" customHeight="1">
      <c r="A561" s="38"/>
      <c r="B561" s="43"/>
      <c r="C561" s="292" t="s">
        <v>19</v>
      </c>
      <c r="D561" s="292" t="s">
        <v>1192</v>
      </c>
      <c r="E561" s="21" t="s">
        <v>19</v>
      </c>
      <c r="F561" s="293">
        <v>-0.84</v>
      </c>
      <c r="G561" s="38"/>
      <c r="H561" s="43"/>
    </row>
    <row r="562" spans="1:8" s="2" customFormat="1" ht="16.899999999999999" customHeight="1">
      <c r="A562" s="38"/>
      <c r="B562" s="43"/>
      <c r="C562" s="292" t="s">
        <v>19</v>
      </c>
      <c r="D562" s="292" t="s">
        <v>1163</v>
      </c>
      <c r="E562" s="21" t="s">
        <v>19</v>
      </c>
      <c r="F562" s="293">
        <v>0</v>
      </c>
      <c r="G562" s="38"/>
      <c r="H562" s="43"/>
    </row>
    <row r="563" spans="1:8" s="2" customFormat="1" ht="16.899999999999999" customHeight="1">
      <c r="A563" s="38"/>
      <c r="B563" s="43"/>
      <c r="C563" s="292" t="s">
        <v>19</v>
      </c>
      <c r="D563" s="292" t="s">
        <v>1164</v>
      </c>
      <c r="E563" s="21" t="s">
        <v>19</v>
      </c>
      <c r="F563" s="293">
        <v>0</v>
      </c>
      <c r="G563" s="38"/>
      <c r="H563" s="43"/>
    </row>
    <row r="564" spans="1:8" s="2" customFormat="1" ht="16.899999999999999" customHeight="1">
      <c r="A564" s="38"/>
      <c r="B564" s="43"/>
      <c r="C564" s="292" t="s">
        <v>19</v>
      </c>
      <c r="D564" s="292" t="s">
        <v>1199</v>
      </c>
      <c r="E564" s="21" t="s">
        <v>19</v>
      </c>
      <c r="F564" s="293">
        <v>3.0470000000000002</v>
      </c>
      <c r="G564" s="38"/>
      <c r="H564" s="43"/>
    </row>
    <row r="565" spans="1:8" s="2" customFormat="1" ht="16.899999999999999" customHeight="1">
      <c r="A565" s="38"/>
      <c r="B565" s="43"/>
      <c r="C565" s="292" t="s">
        <v>19</v>
      </c>
      <c r="D565" s="292" t="s">
        <v>1200</v>
      </c>
      <c r="E565" s="21" t="s">
        <v>19</v>
      </c>
      <c r="F565" s="293">
        <v>5.4409999999999998</v>
      </c>
      <c r="G565" s="38"/>
      <c r="H565" s="43"/>
    </row>
    <row r="566" spans="1:8" s="2" customFormat="1" ht="16.899999999999999" customHeight="1">
      <c r="A566" s="38"/>
      <c r="B566" s="43"/>
      <c r="C566" s="292" t="s">
        <v>19</v>
      </c>
      <c r="D566" s="292" t="s">
        <v>1201</v>
      </c>
      <c r="E566" s="21" t="s">
        <v>19</v>
      </c>
      <c r="F566" s="293">
        <v>-0.79</v>
      </c>
      <c r="G566" s="38"/>
      <c r="H566" s="43"/>
    </row>
    <row r="567" spans="1:8" s="2" customFormat="1" ht="16.899999999999999" customHeight="1">
      <c r="A567" s="38"/>
      <c r="B567" s="43"/>
      <c r="C567" s="292" t="s">
        <v>19</v>
      </c>
      <c r="D567" s="292" t="s">
        <v>1202</v>
      </c>
      <c r="E567" s="21" t="s">
        <v>19</v>
      </c>
      <c r="F567" s="293">
        <v>0</v>
      </c>
      <c r="G567" s="38"/>
      <c r="H567" s="43"/>
    </row>
    <row r="568" spans="1:8" s="2" customFormat="1" ht="16.899999999999999" customHeight="1">
      <c r="A568" s="38"/>
      <c r="B568" s="43"/>
      <c r="C568" s="292" t="s">
        <v>19</v>
      </c>
      <c r="D568" s="292" t="s">
        <v>1203</v>
      </c>
      <c r="E568" s="21" t="s">
        <v>19</v>
      </c>
      <c r="F568" s="293">
        <v>0</v>
      </c>
      <c r="G568" s="38"/>
      <c r="H568" s="43"/>
    </row>
    <row r="569" spans="1:8" s="2" customFormat="1" ht="16.899999999999999" customHeight="1">
      <c r="A569" s="38"/>
      <c r="B569" s="43"/>
      <c r="C569" s="292" t="s">
        <v>19</v>
      </c>
      <c r="D569" s="292" t="s">
        <v>1204</v>
      </c>
      <c r="E569" s="21" t="s">
        <v>19</v>
      </c>
      <c r="F569" s="293">
        <v>27.896000000000001</v>
      </c>
      <c r="G569" s="38"/>
      <c r="H569" s="43"/>
    </row>
    <row r="570" spans="1:8" s="2" customFormat="1" ht="16.899999999999999" customHeight="1">
      <c r="A570" s="38"/>
      <c r="B570" s="43"/>
      <c r="C570" s="292" t="s">
        <v>19</v>
      </c>
      <c r="D570" s="292" t="s">
        <v>1205</v>
      </c>
      <c r="E570" s="21" t="s">
        <v>19</v>
      </c>
      <c r="F570" s="293">
        <v>-2.3759999999999999</v>
      </c>
      <c r="G570" s="38"/>
      <c r="H570" s="43"/>
    </row>
    <row r="571" spans="1:8" s="2" customFormat="1" ht="16.899999999999999" customHeight="1">
      <c r="A571" s="38"/>
      <c r="B571" s="43"/>
      <c r="C571" s="292" t="s">
        <v>203</v>
      </c>
      <c r="D571" s="292" t="s">
        <v>552</v>
      </c>
      <c r="E571" s="21" t="s">
        <v>19</v>
      </c>
      <c r="F571" s="293">
        <v>81.096999999999994</v>
      </c>
      <c r="G571" s="38"/>
      <c r="H571" s="43"/>
    </row>
    <row r="572" spans="1:8" s="2" customFormat="1" ht="16.899999999999999" customHeight="1">
      <c r="A572" s="38"/>
      <c r="B572" s="43"/>
      <c r="C572" s="294" t="s">
        <v>8523</v>
      </c>
      <c r="D572" s="38"/>
      <c r="E572" s="38"/>
      <c r="F572" s="38"/>
      <c r="G572" s="38"/>
      <c r="H572" s="43"/>
    </row>
    <row r="573" spans="1:8" s="2" customFormat="1" ht="16.899999999999999" customHeight="1">
      <c r="A573" s="38"/>
      <c r="B573" s="43"/>
      <c r="C573" s="292" t="s">
        <v>1183</v>
      </c>
      <c r="D573" s="292" t="s">
        <v>8563</v>
      </c>
      <c r="E573" s="21" t="s">
        <v>158</v>
      </c>
      <c r="F573" s="293">
        <v>81.096999999999994</v>
      </c>
      <c r="G573" s="38"/>
      <c r="H573" s="43"/>
    </row>
    <row r="574" spans="1:8" s="2" customFormat="1" ht="16.899999999999999" customHeight="1">
      <c r="A574" s="38"/>
      <c r="B574" s="43"/>
      <c r="C574" s="292" t="s">
        <v>1256</v>
      </c>
      <c r="D574" s="292" t="s">
        <v>8564</v>
      </c>
      <c r="E574" s="21" t="s">
        <v>318</v>
      </c>
      <c r="F574" s="293">
        <v>12.840999999999999</v>
      </c>
      <c r="G574" s="38"/>
      <c r="H574" s="43"/>
    </row>
    <row r="575" spans="1:8" s="2" customFormat="1" ht="16.899999999999999" customHeight="1">
      <c r="A575" s="38"/>
      <c r="B575" s="43"/>
      <c r="C575" s="288" t="s">
        <v>206</v>
      </c>
      <c r="D575" s="289" t="s">
        <v>207</v>
      </c>
      <c r="E575" s="290" t="s">
        <v>158</v>
      </c>
      <c r="F575" s="291">
        <v>9.516</v>
      </c>
      <c r="G575" s="38"/>
      <c r="H575" s="43"/>
    </row>
    <row r="576" spans="1:8" s="2" customFormat="1" ht="16.899999999999999" customHeight="1">
      <c r="A576" s="38"/>
      <c r="B576" s="43"/>
      <c r="C576" s="292" t="s">
        <v>19</v>
      </c>
      <c r="D576" s="292" t="s">
        <v>1097</v>
      </c>
      <c r="E576" s="21" t="s">
        <v>19</v>
      </c>
      <c r="F576" s="293">
        <v>0</v>
      </c>
      <c r="G576" s="38"/>
      <c r="H576" s="43"/>
    </row>
    <row r="577" spans="1:8" s="2" customFormat="1" ht="16.899999999999999" customHeight="1">
      <c r="A577" s="38"/>
      <c r="B577" s="43"/>
      <c r="C577" s="292" t="s">
        <v>19</v>
      </c>
      <c r="D577" s="292" t="s">
        <v>1129</v>
      </c>
      <c r="E577" s="21" t="s">
        <v>19</v>
      </c>
      <c r="F577" s="293">
        <v>0</v>
      </c>
      <c r="G577" s="38"/>
      <c r="H577" s="43"/>
    </row>
    <row r="578" spans="1:8" s="2" customFormat="1" ht="16.899999999999999" customHeight="1">
      <c r="A578" s="38"/>
      <c r="B578" s="43"/>
      <c r="C578" s="292" t="s">
        <v>19</v>
      </c>
      <c r="D578" s="292" t="s">
        <v>1193</v>
      </c>
      <c r="E578" s="21" t="s">
        <v>19</v>
      </c>
      <c r="F578" s="293">
        <v>2.859</v>
      </c>
      <c r="G578" s="38"/>
      <c r="H578" s="43"/>
    </row>
    <row r="579" spans="1:8" s="2" customFormat="1" ht="16.899999999999999" customHeight="1">
      <c r="A579" s="38"/>
      <c r="B579" s="43"/>
      <c r="C579" s="292" t="s">
        <v>19</v>
      </c>
      <c r="D579" s="292" t="s">
        <v>1194</v>
      </c>
      <c r="E579" s="21" t="s">
        <v>19</v>
      </c>
      <c r="F579" s="293">
        <v>5.1059999999999999</v>
      </c>
      <c r="G579" s="38"/>
      <c r="H579" s="43"/>
    </row>
    <row r="580" spans="1:8" s="2" customFormat="1" ht="16.899999999999999" customHeight="1">
      <c r="A580" s="38"/>
      <c r="B580" s="43"/>
      <c r="C580" s="292" t="s">
        <v>19</v>
      </c>
      <c r="D580" s="292" t="s">
        <v>1192</v>
      </c>
      <c r="E580" s="21" t="s">
        <v>19</v>
      </c>
      <c r="F580" s="293">
        <v>-0.84</v>
      </c>
      <c r="G580" s="38"/>
      <c r="H580" s="43"/>
    </row>
    <row r="581" spans="1:8" s="2" customFormat="1" ht="16.899999999999999" customHeight="1">
      <c r="A581" s="38"/>
      <c r="B581" s="43"/>
      <c r="C581" s="292" t="s">
        <v>19</v>
      </c>
      <c r="D581" s="292" t="s">
        <v>1195</v>
      </c>
      <c r="E581" s="21" t="s">
        <v>19</v>
      </c>
      <c r="F581" s="293">
        <v>0</v>
      </c>
      <c r="G581" s="38"/>
      <c r="H581" s="43"/>
    </row>
    <row r="582" spans="1:8" s="2" customFormat="1" ht="16.899999999999999" customHeight="1">
      <c r="A582" s="38"/>
      <c r="B582" s="43"/>
      <c r="C582" s="292" t="s">
        <v>19</v>
      </c>
      <c r="D582" s="292" t="s">
        <v>1196</v>
      </c>
      <c r="E582" s="21" t="s">
        <v>19</v>
      </c>
      <c r="F582" s="293">
        <v>2.391</v>
      </c>
      <c r="G582" s="38"/>
      <c r="H582" s="43"/>
    </row>
    <row r="583" spans="1:8" s="2" customFormat="1" ht="16.899999999999999" customHeight="1">
      <c r="A583" s="38"/>
      <c r="B583" s="43"/>
      <c r="C583" s="292" t="s">
        <v>206</v>
      </c>
      <c r="D583" s="292" t="s">
        <v>590</v>
      </c>
      <c r="E583" s="21" t="s">
        <v>19</v>
      </c>
      <c r="F583" s="293">
        <v>9.516</v>
      </c>
      <c r="G583" s="38"/>
      <c r="H583" s="43"/>
    </row>
    <row r="584" spans="1:8" s="2" customFormat="1" ht="16.899999999999999" customHeight="1">
      <c r="A584" s="38"/>
      <c r="B584" s="43"/>
      <c r="C584" s="294" t="s">
        <v>8523</v>
      </c>
      <c r="D584" s="38"/>
      <c r="E584" s="38"/>
      <c r="F584" s="38"/>
      <c r="G584" s="38"/>
      <c r="H584" s="43"/>
    </row>
    <row r="585" spans="1:8" s="2" customFormat="1" ht="16.899999999999999" customHeight="1">
      <c r="A585" s="38"/>
      <c r="B585" s="43"/>
      <c r="C585" s="292" t="s">
        <v>1183</v>
      </c>
      <c r="D585" s="292" t="s">
        <v>8563</v>
      </c>
      <c r="E585" s="21" t="s">
        <v>158</v>
      </c>
      <c r="F585" s="293">
        <v>81.096999999999994</v>
      </c>
      <c r="G585" s="38"/>
      <c r="H585" s="43"/>
    </row>
    <row r="586" spans="1:8" s="2" customFormat="1" ht="16.899999999999999" customHeight="1">
      <c r="A586" s="38"/>
      <c r="B586" s="43"/>
      <c r="C586" s="292" t="s">
        <v>1256</v>
      </c>
      <c r="D586" s="292" t="s">
        <v>8564</v>
      </c>
      <c r="E586" s="21" t="s">
        <v>318</v>
      </c>
      <c r="F586" s="293">
        <v>12.840999999999999</v>
      </c>
      <c r="G586" s="38"/>
      <c r="H586" s="43"/>
    </row>
    <row r="587" spans="1:8" s="2" customFormat="1" ht="16.899999999999999" customHeight="1">
      <c r="A587" s="38"/>
      <c r="B587" s="43"/>
      <c r="C587" s="288" t="s">
        <v>209</v>
      </c>
      <c r="D587" s="289" t="s">
        <v>210</v>
      </c>
      <c r="E587" s="290" t="s">
        <v>158</v>
      </c>
      <c r="F587" s="291">
        <v>30.062999999999999</v>
      </c>
      <c r="G587" s="38"/>
      <c r="H587" s="43"/>
    </row>
    <row r="588" spans="1:8" s="2" customFormat="1" ht="16.899999999999999" customHeight="1">
      <c r="A588" s="38"/>
      <c r="B588" s="43"/>
      <c r="C588" s="292" t="s">
        <v>19</v>
      </c>
      <c r="D588" s="292" t="s">
        <v>1187</v>
      </c>
      <c r="E588" s="21" t="s">
        <v>19</v>
      </c>
      <c r="F588" s="293">
        <v>0</v>
      </c>
      <c r="G588" s="38"/>
      <c r="H588" s="43"/>
    </row>
    <row r="589" spans="1:8" s="2" customFormat="1" ht="16.899999999999999" customHeight="1">
      <c r="A589" s="38"/>
      <c r="B589" s="43"/>
      <c r="C589" s="292" t="s">
        <v>19</v>
      </c>
      <c r="D589" s="292" t="s">
        <v>1188</v>
      </c>
      <c r="E589" s="21" t="s">
        <v>19</v>
      </c>
      <c r="F589" s="293">
        <v>0</v>
      </c>
      <c r="G589" s="38"/>
      <c r="H589" s="43"/>
    </row>
    <row r="590" spans="1:8" s="2" customFormat="1" ht="16.899999999999999" customHeight="1">
      <c r="A590" s="38"/>
      <c r="B590" s="43"/>
      <c r="C590" s="292" t="s">
        <v>19</v>
      </c>
      <c r="D590" s="292" t="s">
        <v>1189</v>
      </c>
      <c r="E590" s="21" t="s">
        <v>19</v>
      </c>
      <c r="F590" s="293">
        <v>33.673000000000002</v>
      </c>
      <c r="G590" s="38"/>
      <c r="H590" s="43"/>
    </row>
    <row r="591" spans="1:8" s="2" customFormat="1" ht="16.899999999999999" customHeight="1">
      <c r="A591" s="38"/>
      <c r="B591" s="43"/>
      <c r="C591" s="292" t="s">
        <v>19</v>
      </c>
      <c r="D591" s="292" t="s">
        <v>1190</v>
      </c>
      <c r="E591" s="21" t="s">
        <v>19</v>
      </c>
      <c r="F591" s="293">
        <v>-4.41</v>
      </c>
      <c r="G591" s="38"/>
      <c r="H591" s="43"/>
    </row>
    <row r="592" spans="1:8" s="2" customFormat="1" ht="16.899999999999999" customHeight="1">
      <c r="A592" s="38"/>
      <c r="B592" s="43"/>
      <c r="C592" s="292" t="s">
        <v>19</v>
      </c>
      <c r="D592" s="292" t="s">
        <v>1191</v>
      </c>
      <c r="E592" s="21" t="s">
        <v>19</v>
      </c>
      <c r="F592" s="293">
        <v>1.64</v>
      </c>
      <c r="G592" s="38"/>
      <c r="H592" s="43"/>
    </row>
    <row r="593" spans="1:8" s="2" customFormat="1" ht="16.899999999999999" customHeight="1">
      <c r="A593" s="38"/>
      <c r="B593" s="43"/>
      <c r="C593" s="292" t="s">
        <v>19</v>
      </c>
      <c r="D593" s="292" t="s">
        <v>1192</v>
      </c>
      <c r="E593" s="21" t="s">
        <v>19</v>
      </c>
      <c r="F593" s="293">
        <v>-0.84</v>
      </c>
      <c r="G593" s="38"/>
      <c r="H593" s="43"/>
    </row>
    <row r="594" spans="1:8" s="2" customFormat="1" ht="16.899999999999999" customHeight="1">
      <c r="A594" s="38"/>
      <c r="B594" s="43"/>
      <c r="C594" s="292" t="s">
        <v>209</v>
      </c>
      <c r="D594" s="292" t="s">
        <v>590</v>
      </c>
      <c r="E594" s="21" t="s">
        <v>19</v>
      </c>
      <c r="F594" s="293">
        <v>30.062999999999999</v>
      </c>
      <c r="G594" s="38"/>
      <c r="H594" s="43"/>
    </row>
    <row r="595" spans="1:8" s="2" customFormat="1" ht="16.899999999999999" customHeight="1">
      <c r="A595" s="38"/>
      <c r="B595" s="43"/>
      <c r="C595" s="294" t="s">
        <v>8523</v>
      </c>
      <c r="D595" s="38"/>
      <c r="E595" s="38"/>
      <c r="F595" s="38"/>
      <c r="G595" s="38"/>
      <c r="H595" s="43"/>
    </row>
    <row r="596" spans="1:8" s="2" customFormat="1" ht="16.899999999999999" customHeight="1">
      <c r="A596" s="38"/>
      <c r="B596" s="43"/>
      <c r="C596" s="292" t="s">
        <v>1183</v>
      </c>
      <c r="D596" s="292" t="s">
        <v>8563</v>
      </c>
      <c r="E596" s="21" t="s">
        <v>158</v>
      </c>
      <c r="F596" s="293">
        <v>81.096999999999994</v>
      </c>
      <c r="G596" s="38"/>
      <c r="H596" s="43"/>
    </row>
    <row r="597" spans="1:8" s="2" customFormat="1" ht="16.899999999999999" customHeight="1">
      <c r="A597" s="38"/>
      <c r="B597" s="43"/>
      <c r="C597" s="292" t="s">
        <v>1256</v>
      </c>
      <c r="D597" s="292" t="s">
        <v>8564</v>
      </c>
      <c r="E597" s="21" t="s">
        <v>318</v>
      </c>
      <c r="F597" s="293">
        <v>12.840999999999999</v>
      </c>
      <c r="G597" s="38"/>
      <c r="H597" s="43"/>
    </row>
    <row r="598" spans="1:8" s="2" customFormat="1" ht="16.899999999999999" customHeight="1">
      <c r="A598" s="38"/>
      <c r="B598" s="43"/>
      <c r="C598" s="288" t="s">
        <v>212</v>
      </c>
      <c r="D598" s="289" t="s">
        <v>210</v>
      </c>
      <c r="E598" s="290" t="s">
        <v>158</v>
      </c>
      <c r="F598" s="291">
        <v>34.906999999999996</v>
      </c>
      <c r="G598" s="38"/>
      <c r="H598" s="43"/>
    </row>
    <row r="599" spans="1:8" s="2" customFormat="1" ht="16.899999999999999" customHeight="1">
      <c r="A599" s="38"/>
      <c r="B599" s="43"/>
      <c r="C599" s="292" t="s">
        <v>19</v>
      </c>
      <c r="D599" s="292" t="s">
        <v>1211</v>
      </c>
      <c r="E599" s="21" t="s">
        <v>19</v>
      </c>
      <c r="F599" s="293">
        <v>0</v>
      </c>
      <c r="G599" s="38"/>
      <c r="H599" s="43"/>
    </row>
    <row r="600" spans="1:8" s="2" customFormat="1" ht="16.899999999999999" customHeight="1">
      <c r="A600" s="38"/>
      <c r="B600" s="43"/>
      <c r="C600" s="292" t="s">
        <v>19</v>
      </c>
      <c r="D600" s="292" t="s">
        <v>1212</v>
      </c>
      <c r="E600" s="21" t="s">
        <v>19</v>
      </c>
      <c r="F600" s="293">
        <v>0</v>
      </c>
      <c r="G600" s="38"/>
      <c r="H600" s="43"/>
    </row>
    <row r="601" spans="1:8" s="2" customFormat="1" ht="16.899999999999999" customHeight="1">
      <c r="A601" s="38"/>
      <c r="B601" s="43"/>
      <c r="C601" s="292" t="s">
        <v>19</v>
      </c>
      <c r="D601" s="292" t="s">
        <v>1213</v>
      </c>
      <c r="E601" s="21" t="s">
        <v>19</v>
      </c>
      <c r="F601" s="293">
        <v>34.906999999999996</v>
      </c>
      <c r="G601" s="38"/>
      <c r="H601" s="43"/>
    </row>
    <row r="602" spans="1:8" s="2" customFormat="1" ht="16.899999999999999" customHeight="1">
      <c r="A602" s="38"/>
      <c r="B602" s="43"/>
      <c r="C602" s="292" t="s">
        <v>212</v>
      </c>
      <c r="D602" s="292" t="s">
        <v>552</v>
      </c>
      <c r="E602" s="21" t="s">
        <v>19</v>
      </c>
      <c r="F602" s="293">
        <v>34.906999999999996</v>
      </c>
      <c r="G602" s="38"/>
      <c r="H602" s="43"/>
    </row>
    <row r="603" spans="1:8" s="2" customFormat="1" ht="16.899999999999999" customHeight="1">
      <c r="A603" s="38"/>
      <c r="B603" s="43"/>
      <c r="C603" s="294" t="s">
        <v>8523</v>
      </c>
      <c r="D603" s="38"/>
      <c r="E603" s="38"/>
      <c r="F603" s="38"/>
      <c r="G603" s="38"/>
      <c r="H603" s="43"/>
    </row>
    <row r="604" spans="1:8" s="2" customFormat="1" ht="16.899999999999999" customHeight="1">
      <c r="A604" s="38"/>
      <c r="B604" s="43"/>
      <c r="C604" s="292" t="s">
        <v>1207</v>
      </c>
      <c r="D604" s="292" t="s">
        <v>8565</v>
      </c>
      <c r="E604" s="21" t="s">
        <v>158</v>
      </c>
      <c r="F604" s="293">
        <v>34.906999999999996</v>
      </c>
      <c r="G604" s="38"/>
      <c r="H604" s="43"/>
    </row>
    <row r="605" spans="1:8" s="2" customFormat="1" ht="16.899999999999999" customHeight="1">
      <c r="A605" s="38"/>
      <c r="B605" s="43"/>
      <c r="C605" s="292" t="s">
        <v>1256</v>
      </c>
      <c r="D605" s="292" t="s">
        <v>8564</v>
      </c>
      <c r="E605" s="21" t="s">
        <v>318</v>
      </c>
      <c r="F605" s="293">
        <v>12.840999999999999</v>
      </c>
      <c r="G605" s="38"/>
      <c r="H605" s="43"/>
    </row>
    <row r="606" spans="1:8" s="2" customFormat="1" ht="16.899999999999999" customHeight="1">
      <c r="A606" s="38"/>
      <c r="B606" s="43"/>
      <c r="C606" s="288" t="s">
        <v>214</v>
      </c>
      <c r="D606" s="289" t="s">
        <v>215</v>
      </c>
      <c r="E606" s="290" t="s">
        <v>158</v>
      </c>
      <c r="F606" s="291">
        <v>14.866</v>
      </c>
      <c r="G606" s="38"/>
      <c r="H606" s="43"/>
    </row>
    <row r="607" spans="1:8" s="2" customFormat="1" ht="16.899999999999999" customHeight="1">
      <c r="A607" s="38"/>
      <c r="B607" s="43"/>
      <c r="C607" s="292" t="s">
        <v>19</v>
      </c>
      <c r="D607" s="292" t="s">
        <v>1340</v>
      </c>
      <c r="E607" s="21" t="s">
        <v>19</v>
      </c>
      <c r="F607" s="293">
        <v>0</v>
      </c>
      <c r="G607" s="38"/>
      <c r="H607" s="43"/>
    </row>
    <row r="608" spans="1:8" s="2" customFormat="1" ht="16.899999999999999" customHeight="1">
      <c r="A608" s="38"/>
      <c r="B608" s="43"/>
      <c r="C608" s="292" t="s">
        <v>19</v>
      </c>
      <c r="D608" s="292" t="s">
        <v>1341</v>
      </c>
      <c r="E608" s="21" t="s">
        <v>19</v>
      </c>
      <c r="F608" s="293">
        <v>0</v>
      </c>
      <c r="G608" s="38"/>
      <c r="H608" s="43"/>
    </row>
    <row r="609" spans="1:8" s="2" customFormat="1" ht="16.899999999999999" customHeight="1">
      <c r="A609" s="38"/>
      <c r="B609" s="43"/>
      <c r="C609" s="292" t="s">
        <v>19</v>
      </c>
      <c r="D609" s="292" t="s">
        <v>1342</v>
      </c>
      <c r="E609" s="21" t="s">
        <v>19</v>
      </c>
      <c r="F609" s="293">
        <v>14.866</v>
      </c>
      <c r="G609" s="38"/>
      <c r="H609" s="43"/>
    </row>
    <row r="610" spans="1:8" s="2" customFormat="1" ht="16.899999999999999" customHeight="1">
      <c r="A610" s="38"/>
      <c r="B610" s="43"/>
      <c r="C610" s="292" t="s">
        <v>214</v>
      </c>
      <c r="D610" s="292" t="s">
        <v>552</v>
      </c>
      <c r="E610" s="21" t="s">
        <v>19</v>
      </c>
      <c r="F610" s="293">
        <v>14.866</v>
      </c>
      <c r="G610" s="38"/>
      <c r="H610" s="43"/>
    </row>
    <row r="611" spans="1:8" s="2" customFormat="1" ht="16.899999999999999" customHeight="1">
      <c r="A611" s="38"/>
      <c r="B611" s="43"/>
      <c r="C611" s="294" t="s">
        <v>8523</v>
      </c>
      <c r="D611" s="38"/>
      <c r="E611" s="38"/>
      <c r="F611" s="38"/>
      <c r="G611" s="38"/>
      <c r="H611" s="43"/>
    </row>
    <row r="612" spans="1:8" s="2" customFormat="1" ht="16.899999999999999" customHeight="1">
      <c r="A612" s="38"/>
      <c r="B612" s="43"/>
      <c r="C612" s="292" t="s">
        <v>1335</v>
      </c>
      <c r="D612" s="292" t="s">
        <v>8566</v>
      </c>
      <c r="E612" s="21" t="s">
        <v>158</v>
      </c>
      <c r="F612" s="293">
        <v>14.866</v>
      </c>
      <c r="G612" s="38"/>
      <c r="H612" s="43"/>
    </row>
    <row r="613" spans="1:8" s="2" customFormat="1" ht="16.899999999999999" customHeight="1">
      <c r="A613" s="38"/>
      <c r="B613" s="43"/>
      <c r="C613" s="292" t="s">
        <v>1370</v>
      </c>
      <c r="D613" s="292" t="s">
        <v>8567</v>
      </c>
      <c r="E613" s="21" t="s">
        <v>318</v>
      </c>
      <c r="F613" s="293">
        <v>3.9590000000000001</v>
      </c>
      <c r="G613" s="38"/>
      <c r="H613" s="43"/>
    </row>
    <row r="614" spans="1:8" s="2" customFormat="1" ht="16.899999999999999" customHeight="1">
      <c r="A614" s="38"/>
      <c r="B614" s="43"/>
      <c r="C614" s="288" t="s">
        <v>217</v>
      </c>
      <c r="D614" s="289" t="s">
        <v>215</v>
      </c>
      <c r="E614" s="290" t="s">
        <v>158</v>
      </c>
      <c r="F614" s="291">
        <v>19.561</v>
      </c>
      <c r="G614" s="38"/>
      <c r="H614" s="43"/>
    </row>
    <row r="615" spans="1:8" s="2" customFormat="1" ht="16.899999999999999" customHeight="1">
      <c r="A615" s="38"/>
      <c r="B615" s="43"/>
      <c r="C615" s="292" t="s">
        <v>19</v>
      </c>
      <c r="D615" s="292" t="s">
        <v>1348</v>
      </c>
      <c r="E615" s="21" t="s">
        <v>19</v>
      </c>
      <c r="F615" s="293">
        <v>0</v>
      </c>
      <c r="G615" s="38"/>
      <c r="H615" s="43"/>
    </row>
    <row r="616" spans="1:8" s="2" customFormat="1" ht="16.899999999999999" customHeight="1">
      <c r="A616" s="38"/>
      <c r="B616" s="43"/>
      <c r="C616" s="292" t="s">
        <v>19</v>
      </c>
      <c r="D616" s="292" t="s">
        <v>1349</v>
      </c>
      <c r="E616" s="21" t="s">
        <v>19</v>
      </c>
      <c r="F616" s="293">
        <v>19.561</v>
      </c>
      <c r="G616" s="38"/>
      <c r="H616" s="43"/>
    </row>
    <row r="617" spans="1:8" s="2" customFormat="1" ht="16.899999999999999" customHeight="1">
      <c r="A617" s="38"/>
      <c r="B617" s="43"/>
      <c r="C617" s="292" t="s">
        <v>217</v>
      </c>
      <c r="D617" s="292" t="s">
        <v>552</v>
      </c>
      <c r="E617" s="21" t="s">
        <v>19</v>
      </c>
      <c r="F617" s="293">
        <v>19.561</v>
      </c>
      <c r="G617" s="38"/>
      <c r="H617" s="43"/>
    </row>
    <row r="618" spans="1:8" s="2" customFormat="1" ht="16.899999999999999" customHeight="1">
      <c r="A618" s="38"/>
      <c r="B618" s="43"/>
      <c r="C618" s="294" t="s">
        <v>8523</v>
      </c>
      <c r="D618" s="38"/>
      <c r="E618" s="38"/>
      <c r="F618" s="38"/>
      <c r="G618" s="38"/>
      <c r="H618" s="43"/>
    </row>
    <row r="619" spans="1:8" s="2" customFormat="1" ht="16.899999999999999" customHeight="1">
      <c r="A619" s="38"/>
      <c r="B619" s="43"/>
      <c r="C619" s="292" t="s">
        <v>1344</v>
      </c>
      <c r="D619" s="292" t="s">
        <v>8568</v>
      </c>
      <c r="E619" s="21" t="s">
        <v>158</v>
      </c>
      <c r="F619" s="293">
        <v>19.561</v>
      </c>
      <c r="G619" s="38"/>
      <c r="H619" s="43"/>
    </row>
    <row r="620" spans="1:8" s="2" customFormat="1" ht="16.899999999999999" customHeight="1">
      <c r="A620" s="38"/>
      <c r="B620" s="43"/>
      <c r="C620" s="292" t="s">
        <v>1370</v>
      </c>
      <c r="D620" s="292" t="s">
        <v>8567</v>
      </c>
      <c r="E620" s="21" t="s">
        <v>318</v>
      </c>
      <c r="F620" s="293">
        <v>3.9590000000000001</v>
      </c>
      <c r="G620" s="38"/>
      <c r="H620" s="43"/>
    </row>
    <row r="621" spans="1:8" s="2" customFormat="1" ht="16.899999999999999" customHeight="1">
      <c r="A621" s="38"/>
      <c r="B621" s="43"/>
      <c r="C621" s="288" t="s">
        <v>219</v>
      </c>
      <c r="D621" s="289" t="s">
        <v>220</v>
      </c>
      <c r="E621" s="290" t="s">
        <v>158</v>
      </c>
      <c r="F621" s="291">
        <v>10.087999999999999</v>
      </c>
      <c r="G621" s="38"/>
      <c r="H621" s="43"/>
    </row>
    <row r="622" spans="1:8" s="2" customFormat="1" ht="16.899999999999999" customHeight="1">
      <c r="A622" s="38"/>
      <c r="B622" s="43"/>
      <c r="C622" s="292" t="s">
        <v>19</v>
      </c>
      <c r="D622" s="292" t="s">
        <v>1707</v>
      </c>
      <c r="E622" s="21" t="s">
        <v>19</v>
      </c>
      <c r="F622" s="293">
        <v>0</v>
      </c>
      <c r="G622" s="38"/>
      <c r="H622" s="43"/>
    </row>
    <row r="623" spans="1:8" s="2" customFormat="1" ht="16.899999999999999" customHeight="1">
      <c r="A623" s="38"/>
      <c r="B623" s="43"/>
      <c r="C623" s="292" t="s">
        <v>19</v>
      </c>
      <c r="D623" s="292" t="s">
        <v>1708</v>
      </c>
      <c r="E623" s="21" t="s">
        <v>19</v>
      </c>
      <c r="F623" s="293">
        <v>0</v>
      </c>
      <c r="G623" s="38"/>
      <c r="H623" s="43"/>
    </row>
    <row r="624" spans="1:8" s="2" customFormat="1" ht="16.899999999999999" customHeight="1">
      <c r="A624" s="38"/>
      <c r="B624" s="43"/>
      <c r="C624" s="292" t="s">
        <v>19</v>
      </c>
      <c r="D624" s="292" t="s">
        <v>1709</v>
      </c>
      <c r="E624" s="21" t="s">
        <v>19</v>
      </c>
      <c r="F624" s="293">
        <v>0.30499999999999999</v>
      </c>
      <c r="G624" s="38"/>
      <c r="H624" s="43"/>
    </row>
    <row r="625" spans="1:8" s="2" customFormat="1" ht="16.899999999999999" customHeight="1">
      <c r="A625" s="38"/>
      <c r="B625" s="43"/>
      <c r="C625" s="292" t="s">
        <v>19</v>
      </c>
      <c r="D625" s="292" t="s">
        <v>1710</v>
      </c>
      <c r="E625" s="21" t="s">
        <v>19</v>
      </c>
      <c r="F625" s="293">
        <v>0.249</v>
      </c>
      <c r="G625" s="38"/>
      <c r="H625" s="43"/>
    </row>
    <row r="626" spans="1:8" s="2" customFormat="1" ht="16.899999999999999" customHeight="1">
      <c r="A626" s="38"/>
      <c r="B626" s="43"/>
      <c r="C626" s="292" t="s">
        <v>19</v>
      </c>
      <c r="D626" s="292" t="s">
        <v>1711</v>
      </c>
      <c r="E626" s="21" t="s">
        <v>19</v>
      </c>
      <c r="F626" s="293">
        <v>0</v>
      </c>
      <c r="G626" s="38"/>
      <c r="H626" s="43"/>
    </row>
    <row r="627" spans="1:8" s="2" customFormat="1" ht="16.899999999999999" customHeight="1">
      <c r="A627" s="38"/>
      <c r="B627" s="43"/>
      <c r="C627" s="292" t="s">
        <v>19</v>
      </c>
      <c r="D627" s="292" t="s">
        <v>1712</v>
      </c>
      <c r="E627" s="21" t="s">
        <v>19</v>
      </c>
      <c r="F627" s="293">
        <v>1.2709999999999999</v>
      </c>
      <c r="G627" s="38"/>
      <c r="H627" s="43"/>
    </row>
    <row r="628" spans="1:8" s="2" customFormat="1" ht="16.899999999999999" customHeight="1">
      <c r="A628" s="38"/>
      <c r="B628" s="43"/>
      <c r="C628" s="292" t="s">
        <v>19</v>
      </c>
      <c r="D628" s="292" t="s">
        <v>1713</v>
      </c>
      <c r="E628" s="21" t="s">
        <v>19</v>
      </c>
      <c r="F628" s="293">
        <v>0</v>
      </c>
      <c r="G628" s="38"/>
      <c r="H628" s="43"/>
    </row>
    <row r="629" spans="1:8" s="2" customFormat="1" ht="16.899999999999999" customHeight="1">
      <c r="A629" s="38"/>
      <c r="B629" s="43"/>
      <c r="C629" s="292" t="s">
        <v>19</v>
      </c>
      <c r="D629" s="292" t="s">
        <v>1714</v>
      </c>
      <c r="E629" s="21" t="s">
        <v>19</v>
      </c>
      <c r="F629" s="293">
        <v>0.6</v>
      </c>
      <c r="G629" s="38"/>
      <c r="H629" s="43"/>
    </row>
    <row r="630" spans="1:8" s="2" customFormat="1" ht="16.899999999999999" customHeight="1">
      <c r="A630" s="38"/>
      <c r="B630" s="43"/>
      <c r="C630" s="292" t="s">
        <v>19</v>
      </c>
      <c r="D630" s="292" t="s">
        <v>1715</v>
      </c>
      <c r="E630" s="21" t="s">
        <v>19</v>
      </c>
      <c r="F630" s="293">
        <v>0</v>
      </c>
      <c r="G630" s="38"/>
      <c r="H630" s="43"/>
    </row>
    <row r="631" spans="1:8" s="2" customFormat="1" ht="16.899999999999999" customHeight="1">
      <c r="A631" s="38"/>
      <c r="B631" s="43"/>
      <c r="C631" s="292" t="s">
        <v>19</v>
      </c>
      <c r="D631" s="292" t="s">
        <v>1708</v>
      </c>
      <c r="E631" s="21" t="s">
        <v>19</v>
      </c>
      <c r="F631" s="293">
        <v>0</v>
      </c>
      <c r="G631" s="38"/>
      <c r="H631" s="43"/>
    </row>
    <row r="632" spans="1:8" s="2" customFormat="1" ht="16.899999999999999" customHeight="1">
      <c r="A632" s="38"/>
      <c r="B632" s="43"/>
      <c r="C632" s="292" t="s">
        <v>19</v>
      </c>
      <c r="D632" s="292" t="s">
        <v>1709</v>
      </c>
      <c r="E632" s="21" t="s">
        <v>19</v>
      </c>
      <c r="F632" s="293">
        <v>0.30499999999999999</v>
      </c>
      <c r="G632" s="38"/>
      <c r="H632" s="43"/>
    </row>
    <row r="633" spans="1:8" s="2" customFormat="1" ht="16.899999999999999" customHeight="1">
      <c r="A633" s="38"/>
      <c r="B633" s="43"/>
      <c r="C633" s="292" t="s">
        <v>19</v>
      </c>
      <c r="D633" s="292" t="s">
        <v>1710</v>
      </c>
      <c r="E633" s="21" t="s">
        <v>19</v>
      </c>
      <c r="F633" s="293">
        <v>0.249</v>
      </c>
      <c r="G633" s="38"/>
      <c r="H633" s="43"/>
    </row>
    <row r="634" spans="1:8" s="2" customFormat="1" ht="16.899999999999999" customHeight="1">
      <c r="A634" s="38"/>
      <c r="B634" s="43"/>
      <c r="C634" s="292" t="s">
        <v>19</v>
      </c>
      <c r="D634" s="292" t="s">
        <v>1711</v>
      </c>
      <c r="E634" s="21" t="s">
        <v>19</v>
      </c>
      <c r="F634" s="293">
        <v>0</v>
      </c>
      <c r="G634" s="38"/>
      <c r="H634" s="43"/>
    </row>
    <row r="635" spans="1:8" s="2" customFormat="1" ht="16.899999999999999" customHeight="1">
      <c r="A635" s="38"/>
      <c r="B635" s="43"/>
      <c r="C635" s="292" t="s">
        <v>19</v>
      </c>
      <c r="D635" s="292" t="s">
        <v>1716</v>
      </c>
      <c r="E635" s="21" t="s">
        <v>19</v>
      </c>
      <c r="F635" s="293">
        <v>1.3580000000000001</v>
      </c>
      <c r="G635" s="38"/>
      <c r="H635" s="43"/>
    </row>
    <row r="636" spans="1:8" s="2" customFormat="1" ht="16.899999999999999" customHeight="1">
      <c r="A636" s="38"/>
      <c r="B636" s="43"/>
      <c r="C636" s="292" t="s">
        <v>19</v>
      </c>
      <c r="D636" s="292" t="s">
        <v>1713</v>
      </c>
      <c r="E636" s="21" t="s">
        <v>19</v>
      </c>
      <c r="F636" s="293">
        <v>0</v>
      </c>
      <c r="G636" s="38"/>
      <c r="H636" s="43"/>
    </row>
    <row r="637" spans="1:8" s="2" customFormat="1" ht="16.899999999999999" customHeight="1">
      <c r="A637" s="38"/>
      <c r="B637" s="43"/>
      <c r="C637" s="292" t="s">
        <v>19</v>
      </c>
      <c r="D637" s="292" t="s">
        <v>1717</v>
      </c>
      <c r="E637" s="21" t="s">
        <v>19</v>
      </c>
      <c r="F637" s="293">
        <v>0.59099999999999997</v>
      </c>
      <c r="G637" s="38"/>
      <c r="H637" s="43"/>
    </row>
    <row r="638" spans="1:8" s="2" customFormat="1" ht="16.899999999999999" customHeight="1">
      <c r="A638" s="38"/>
      <c r="B638" s="43"/>
      <c r="C638" s="292" t="s">
        <v>19</v>
      </c>
      <c r="D638" s="292" t="s">
        <v>1718</v>
      </c>
      <c r="E638" s="21" t="s">
        <v>19</v>
      </c>
      <c r="F638" s="293">
        <v>0</v>
      </c>
      <c r="G638" s="38"/>
      <c r="H638" s="43"/>
    </row>
    <row r="639" spans="1:8" s="2" customFormat="1" ht="16.899999999999999" customHeight="1">
      <c r="A639" s="38"/>
      <c r="B639" s="43"/>
      <c r="C639" s="292" t="s">
        <v>19</v>
      </c>
      <c r="D639" s="292" t="s">
        <v>1708</v>
      </c>
      <c r="E639" s="21" t="s">
        <v>19</v>
      </c>
      <c r="F639" s="293">
        <v>0</v>
      </c>
      <c r="G639" s="38"/>
      <c r="H639" s="43"/>
    </row>
    <row r="640" spans="1:8" s="2" customFormat="1" ht="16.899999999999999" customHeight="1">
      <c r="A640" s="38"/>
      <c r="B640" s="43"/>
      <c r="C640" s="292" t="s">
        <v>19</v>
      </c>
      <c r="D640" s="292" t="s">
        <v>1709</v>
      </c>
      <c r="E640" s="21" t="s">
        <v>19</v>
      </c>
      <c r="F640" s="293">
        <v>0.30499999999999999</v>
      </c>
      <c r="G640" s="38"/>
      <c r="H640" s="43"/>
    </row>
    <row r="641" spans="1:8" s="2" customFormat="1" ht="16.899999999999999" customHeight="1">
      <c r="A641" s="38"/>
      <c r="B641" s="43"/>
      <c r="C641" s="292" t="s">
        <v>19</v>
      </c>
      <c r="D641" s="292" t="s">
        <v>1719</v>
      </c>
      <c r="E641" s="21" t="s">
        <v>19</v>
      </c>
      <c r="F641" s="293">
        <v>0.251</v>
      </c>
      <c r="G641" s="38"/>
      <c r="H641" s="43"/>
    </row>
    <row r="642" spans="1:8" s="2" customFormat="1" ht="16.899999999999999" customHeight="1">
      <c r="A642" s="38"/>
      <c r="B642" s="43"/>
      <c r="C642" s="292" t="s">
        <v>19</v>
      </c>
      <c r="D642" s="292" t="s">
        <v>1711</v>
      </c>
      <c r="E642" s="21" t="s">
        <v>19</v>
      </c>
      <c r="F642" s="293">
        <v>0</v>
      </c>
      <c r="G642" s="38"/>
      <c r="H642" s="43"/>
    </row>
    <row r="643" spans="1:8" s="2" customFormat="1" ht="16.899999999999999" customHeight="1">
      <c r="A643" s="38"/>
      <c r="B643" s="43"/>
      <c r="C643" s="292" t="s">
        <v>19</v>
      </c>
      <c r="D643" s="292" t="s">
        <v>1720</v>
      </c>
      <c r="E643" s="21" t="s">
        <v>19</v>
      </c>
      <c r="F643" s="293">
        <v>1.42</v>
      </c>
      <c r="G643" s="38"/>
      <c r="H643" s="43"/>
    </row>
    <row r="644" spans="1:8" s="2" customFormat="1" ht="16.899999999999999" customHeight="1">
      <c r="A644" s="38"/>
      <c r="B644" s="43"/>
      <c r="C644" s="292" t="s">
        <v>19</v>
      </c>
      <c r="D644" s="292" t="s">
        <v>1713</v>
      </c>
      <c r="E644" s="21" t="s">
        <v>19</v>
      </c>
      <c r="F644" s="293">
        <v>0</v>
      </c>
      <c r="G644" s="38"/>
      <c r="H644" s="43"/>
    </row>
    <row r="645" spans="1:8" s="2" customFormat="1" ht="16.899999999999999" customHeight="1">
      <c r="A645" s="38"/>
      <c r="B645" s="43"/>
      <c r="C645" s="292" t="s">
        <v>19</v>
      </c>
      <c r="D645" s="292" t="s">
        <v>1721</v>
      </c>
      <c r="E645" s="21" t="s">
        <v>19</v>
      </c>
      <c r="F645" s="293">
        <v>0.66900000000000004</v>
      </c>
      <c r="G645" s="38"/>
      <c r="H645" s="43"/>
    </row>
    <row r="646" spans="1:8" s="2" customFormat="1" ht="16.899999999999999" customHeight="1">
      <c r="A646" s="38"/>
      <c r="B646" s="43"/>
      <c r="C646" s="292" t="s">
        <v>19</v>
      </c>
      <c r="D646" s="292" t="s">
        <v>1722</v>
      </c>
      <c r="E646" s="21" t="s">
        <v>19</v>
      </c>
      <c r="F646" s="293">
        <v>0</v>
      </c>
      <c r="G646" s="38"/>
      <c r="H646" s="43"/>
    </row>
    <row r="647" spans="1:8" s="2" customFormat="1" ht="16.899999999999999" customHeight="1">
      <c r="A647" s="38"/>
      <c r="B647" s="43"/>
      <c r="C647" s="292" t="s">
        <v>19</v>
      </c>
      <c r="D647" s="292" t="s">
        <v>1723</v>
      </c>
      <c r="E647" s="21" t="s">
        <v>19</v>
      </c>
      <c r="F647" s="293">
        <v>0</v>
      </c>
      <c r="G647" s="38"/>
      <c r="H647" s="43"/>
    </row>
    <row r="648" spans="1:8" s="2" customFormat="1" ht="16.899999999999999" customHeight="1">
      <c r="A648" s="38"/>
      <c r="B648" s="43"/>
      <c r="C648" s="292" t="s">
        <v>19</v>
      </c>
      <c r="D648" s="292" t="s">
        <v>1724</v>
      </c>
      <c r="E648" s="21" t="s">
        <v>19</v>
      </c>
      <c r="F648" s="293">
        <v>1.5429999999999999</v>
      </c>
      <c r="G648" s="38"/>
      <c r="H648" s="43"/>
    </row>
    <row r="649" spans="1:8" s="2" customFormat="1" ht="16.899999999999999" customHeight="1">
      <c r="A649" s="38"/>
      <c r="B649" s="43"/>
      <c r="C649" s="292" t="s">
        <v>19</v>
      </c>
      <c r="D649" s="292" t="s">
        <v>1725</v>
      </c>
      <c r="E649" s="21" t="s">
        <v>19</v>
      </c>
      <c r="F649" s="293">
        <v>0.30199999999999999</v>
      </c>
      <c r="G649" s="38"/>
      <c r="H649" s="43"/>
    </row>
    <row r="650" spans="1:8" s="2" customFormat="1" ht="16.899999999999999" customHeight="1">
      <c r="A650" s="38"/>
      <c r="B650" s="43"/>
      <c r="C650" s="292" t="s">
        <v>19</v>
      </c>
      <c r="D650" s="292" t="s">
        <v>1726</v>
      </c>
      <c r="E650" s="21" t="s">
        <v>19</v>
      </c>
      <c r="F650" s="293">
        <v>3.9E-2</v>
      </c>
      <c r="G650" s="38"/>
      <c r="H650" s="43"/>
    </row>
    <row r="651" spans="1:8" s="2" customFormat="1" ht="16.899999999999999" customHeight="1">
      <c r="A651" s="38"/>
      <c r="B651" s="43"/>
      <c r="C651" s="292" t="s">
        <v>19</v>
      </c>
      <c r="D651" s="292" t="s">
        <v>1713</v>
      </c>
      <c r="E651" s="21" t="s">
        <v>19</v>
      </c>
      <c r="F651" s="293">
        <v>0</v>
      </c>
      <c r="G651" s="38"/>
      <c r="H651" s="43"/>
    </row>
    <row r="652" spans="1:8" s="2" customFormat="1" ht="16.899999999999999" customHeight="1">
      <c r="A652" s="38"/>
      <c r="B652" s="43"/>
      <c r="C652" s="292" t="s">
        <v>19</v>
      </c>
      <c r="D652" s="292" t="s">
        <v>1727</v>
      </c>
      <c r="E652" s="21" t="s">
        <v>19</v>
      </c>
      <c r="F652" s="293">
        <v>0.63100000000000001</v>
      </c>
      <c r="G652" s="38"/>
      <c r="H652" s="43"/>
    </row>
    <row r="653" spans="1:8" s="2" customFormat="1" ht="16.899999999999999" customHeight="1">
      <c r="A653" s="38"/>
      <c r="B653" s="43"/>
      <c r="C653" s="292" t="s">
        <v>219</v>
      </c>
      <c r="D653" s="292" t="s">
        <v>552</v>
      </c>
      <c r="E653" s="21" t="s">
        <v>19</v>
      </c>
      <c r="F653" s="293">
        <v>10.087999999999999</v>
      </c>
      <c r="G653" s="38"/>
      <c r="H653" s="43"/>
    </row>
    <row r="654" spans="1:8" s="2" customFormat="1" ht="16.899999999999999" customHeight="1">
      <c r="A654" s="38"/>
      <c r="B654" s="43"/>
      <c r="C654" s="294" t="s">
        <v>8523</v>
      </c>
      <c r="D654" s="38"/>
      <c r="E654" s="38"/>
      <c r="F654" s="38"/>
      <c r="G654" s="38"/>
      <c r="H654" s="43"/>
    </row>
    <row r="655" spans="1:8" s="2" customFormat="1" ht="16.899999999999999" customHeight="1">
      <c r="A655" s="38"/>
      <c r="B655" s="43"/>
      <c r="C655" s="292" t="s">
        <v>1703</v>
      </c>
      <c r="D655" s="292" t="s">
        <v>8569</v>
      </c>
      <c r="E655" s="21" t="s">
        <v>158</v>
      </c>
      <c r="F655" s="293">
        <v>10.087999999999999</v>
      </c>
      <c r="G655" s="38"/>
      <c r="H655" s="43"/>
    </row>
    <row r="656" spans="1:8" s="2" customFormat="1" ht="16.899999999999999" customHeight="1">
      <c r="A656" s="38"/>
      <c r="B656" s="43"/>
      <c r="C656" s="292" t="s">
        <v>1744</v>
      </c>
      <c r="D656" s="292" t="s">
        <v>8570</v>
      </c>
      <c r="E656" s="21" t="s">
        <v>318</v>
      </c>
      <c r="F656" s="293">
        <v>1.3220000000000001</v>
      </c>
      <c r="G656" s="38"/>
      <c r="H656" s="43"/>
    </row>
    <row r="657" spans="1:8" s="2" customFormat="1" ht="16.899999999999999" customHeight="1">
      <c r="A657" s="38"/>
      <c r="B657" s="43"/>
      <c r="C657" s="288" t="s">
        <v>222</v>
      </c>
      <c r="D657" s="289" t="s">
        <v>223</v>
      </c>
      <c r="E657" s="290" t="s">
        <v>158</v>
      </c>
      <c r="F657" s="291">
        <v>3.133</v>
      </c>
      <c r="G657" s="38"/>
      <c r="H657" s="43"/>
    </row>
    <row r="658" spans="1:8" s="2" customFormat="1" ht="16.899999999999999" customHeight="1">
      <c r="A658" s="38"/>
      <c r="B658" s="43"/>
      <c r="C658" s="292" t="s">
        <v>19</v>
      </c>
      <c r="D658" s="292" t="s">
        <v>953</v>
      </c>
      <c r="E658" s="21" t="s">
        <v>19</v>
      </c>
      <c r="F658" s="293">
        <v>0</v>
      </c>
      <c r="G658" s="38"/>
      <c r="H658" s="43"/>
    </row>
    <row r="659" spans="1:8" s="2" customFormat="1" ht="16.899999999999999" customHeight="1">
      <c r="A659" s="38"/>
      <c r="B659" s="43"/>
      <c r="C659" s="292" t="s">
        <v>19</v>
      </c>
      <c r="D659" s="292" t="s">
        <v>954</v>
      </c>
      <c r="E659" s="21" t="s">
        <v>19</v>
      </c>
      <c r="F659" s="293">
        <v>0</v>
      </c>
      <c r="G659" s="38"/>
      <c r="H659" s="43"/>
    </row>
    <row r="660" spans="1:8" s="2" customFormat="1" ht="16.899999999999999" customHeight="1">
      <c r="A660" s="38"/>
      <c r="B660" s="43"/>
      <c r="C660" s="292" t="s">
        <v>19</v>
      </c>
      <c r="D660" s="292" t="s">
        <v>1733</v>
      </c>
      <c r="E660" s="21" t="s">
        <v>19</v>
      </c>
      <c r="F660" s="293">
        <v>0</v>
      </c>
      <c r="G660" s="38"/>
      <c r="H660" s="43"/>
    </row>
    <row r="661" spans="1:8" s="2" customFormat="1" ht="16.899999999999999" customHeight="1">
      <c r="A661" s="38"/>
      <c r="B661" s="43"/>
      <c r="C661" s="292" t="s">
        <v>19</v>
      </c>
      <c r="D661" s="292" t="s">
        <v>1734</v>
      </c>
      <c r="E661" s="21" t="s">
        <v>19</v>
      </c>
      <c r="F661" s="293">
        <v>1.9079999999999999</v>
      </c>
      <c r="G661" s="38"/>
      <c r="H661" s="43"/>
    </row>
    <row r="662" spans="1:8" s="2" customFormat="1" ht="16.899999999999999" customHeight="1">
      <c r="A662" s="38"/>
      <c r="B662" s="43"/>
      <c r="C662" s="292" t="s">
        <v>19</v>
      </c>
      <c r="D662" s="292" t="s">
        <v>1735</v>
      </c>
      <c r="E662" s="21" t="s">
        <v>19</v>
      </c>
      <c r="F662" s="293">
        <v>0</v>
      </c>
      <c r="G662" s="38"/>
      <c r="H662" s="43"/>
    </row>
    <row r="663" spans="1:8" s="2" customFormat="1" ht="16.899999999999999" customHeight="1">
      <c r="A663" s="38"/>
      <c r="B663" s="43"/>
      <c r="C663" s="292" t="s">
        <v>19</v>
      </c>
      <c r="D663" s="292" t="s">
        <v>1736</v>
      </c>
      <c r="E663" s="21" t="s">
        <v>19</v>
      </c>
      <c r="F663" s="293">
        <v>0.59799999999999998</v>
      </c>
      <c r="G663" s="38"/>
      <c r="H663" s="43"/>
    </row>
    <row r="664" spans="1:8" s="2" customFormat="1" ht="16.899999999999999" customHeight="1">
      <c r="A664" s="38"/>
      <c r="B664" s="43"/>
      <c r="C664" s="292" t="s">
        <v>19</v>
      </c>
      <c r="D664" s="292" t="s">
        <v>956</v>
      </c>
      <c r="E664" s="21" t="s">
        <v>19</v>
      </c>
      <c r="F664" s="293">
        <v>0</v>
      </c>
      <c r="G664" s="38"/>
      <c r="H664" s="43"/>
    </row>
    <row r="665" spans="1:8" s="2" customFormat="1" ht="16.899999999999999" customHeight="1">
      <c r="A665" s="38"/>
      <c r="B665" s="43"/>
      <c r="C665" s="292" t="s">
        <v>19</v>
      </c>
      <c r="D665" s="292" t="s">
        <v>1733</v>
      </c>
      <c r="E665" s="21" t="s">
        <v>19</v>
      </c>
      <c r="F665" s="293">
        <v>0</v>
      </c>
      <c r="G665" s="38"/>
      <c r="H665" s="43"/>
    </row>
    <row r="666" spans="1:8" s="2" customFormat="1" ht="16.899999999999999" customHeight="1">
      <c r="A666" s="38"/>
      <c r="B666" s="43"/>
      <c r="C666" s="292" t="s">
        <v>19</v>
      </c>
      <c r="D666" s="292" t="s">
        <v>1737</v>
      </c>
      <c r="E666" s="21" t="s">
        <v>19</v>
      </c>
      <c r="F666" s="293">
        <v>0.44600000000000001</v>
      </c>
      <c r="G666" s="38"/>
      <c r="H666" s="43"/>
    </row>
    <row r="667" spans="1:8" s="2" customFormat="1" ht="16.899999999999999" customHeight="1">
      <c r="A667" s="38"/>
      <c r="B667" s="43"/>
      <c r="C667" s="292" t="s">
        <v>19</v>
      </c>
      <c r="D667" s="292" t="s">
        <v>1735</v>
      </c>
      <c r="E667" s="21" t="s">
        <v>19</v>
      </c>
      <c r="F667" s="293">
        <v>0</v>
      </c>
      <c r="G667" s="38"/>
      <c r="H667" s="43"/>
    </row>
    <row r="668" spans="1:8" s="2" customFormat="1" ht="16.899999999999999" customHeight="1">
      <c r="A668" s="38"/>
      <c r="B668" s="43"/>
      <c r="C668" s="292" t="s">
        <v>19</v>
      </c>
      <c r="D668" s="292" t="s">
        <v>1738</v>
      </c>
      <c r="E668" s="21" t="s">
        <v>19</v>
      </c>
      <c r="F668" s="293">
        <v>0.18099999999999999</v>
      </c>
      <c r="G668" s="38"/>
      <c r="H668" s="43"/>
    </row>
    <row r="669" spans="1:8" s="2" customFormat="1" ht="16.899999999999999" customHeight="1">
      <c r="A669" s="38"/>
      <c r="B669" s="43"/>
      <c r="C669" s="292" t="s">
        <v>222</v>
      </c>
      <c r="D669" s="292" t="s">
        <v>552</v>
      </c>
      <c r="E669" s="21" t="s">
        <v>19</v>
      </c>
      <c r="F669" s="293">
        <v>3.133</v>
      </c>
      <c r="G669" s="38"/>
      <c r="H669" s="43"/>
    </row>
    <row r="670" spans="1:8" s="2" customFormat="1" ht="16.899999999999999" customHeight="1">
      <c r="A670" s="38"/>
      <c r="B670" s="43"/>
      <c r="C670" s="294" t="s">
        <v>8523</v>
      </c>
      <c r="D670" s="38"/>
      <c r="E670" s="38"/>
      <c r="F670" s="38"/>
      <c r="G670" s="38"/>
      <c r="H670" s="43"/>
    </row>
    <row r="671" spans="1:8" s="2" customFormat="1" ht="16.899999999999999" customHeight="1">
      <c r="A671" s="38"/>
      <c r="B671" s="43"/>
      <c r="C671" s="292" t="s">
        <v>1729</v>
      </c>
      <c r="D671" s="292" t="s">
        <v>8571</v>
      </c>
      <c r="E671" s="21" t="s">
        <v>158</v>
      </c>
      <c r="F671" s="293">
        <v>3.133</v>
      </c>
      <c r="G671" s="38"/>
      <c r="H671" s="43"/>
    </row>
    <row r="672" spans="1:8" s="2" customFormat="1" ht="22.5">
      <c r="A672" s="38"/>
      <c r="B672" s="43"/>
      <c r="C672" s="292" t="s">
        <v>1740</v>
      </c>
      <c r="D672" s="292" t="s">
        <v>8572</v>
      </c>
      <c r="E672" s="21" t="s">
        <v>158</v>
      </c>
      <c r="F672" s="293">
        <v>3.133</v>
      </c>
      <c r="G672" s="38"/>
      <c r="H672" s="43"/>
    </row>
    <row r="673" spans="1:8" s="2" customFormat="1" ht="16.899999999999999" customHeight="1">
      <c r="A673" s="38"/>
      <c r="B673" s="43"/>
      <c r="C673" s="292" t="s">
        <v>1744</v>
      </c>
      <c r="D673" s="292" t="s">
        <v>8570</v>
      </c>
      <c r="E673" s="21" t="s">
        <v>318</v>
      </c>
      <c r="F673" s="293">
        <v>1.3220000000000001</v>
      </c>
      <c r="G673" s="38"/>
      <c r="H673" s="43"/>
    </row>
    <row r="674" spans="1:8" s="2" customFormat="1" ht="16.899999999999999" customHeight="1">
      <c r="A674" s="38"/>
      <c r="B674" s="43"/>
      <c r="C674" s="288" t="s">
        <v>225</v>
      </c>
      <c r="D674" s="289" t="s">
        <v>226</v>
      </c>
      <c r="E674" s="290" t="s">
        <v>158</v>
      </c>
      <c r="F674" s="291">
        <v>14.24</v>
      </c>
      <c r="G674" s="38"/>
      <c r="H674" s="43"/>
    </row>
    <row r="675" spans="1:8" s="2" customFormat="1" ht="16.899999999999999" customHeight="1">
      <c r="A675" s="38"/>
      <c r="B675" s="43"/>
      <c r="C675" s="292" t="s">
        <v>19</v>
      </c>
      <c r="D675" s="292" t="s">
        <v>1097</v>
      </c>
      <c r="E675" s="21" t="s">
        <v>19</v>
      </c>
      <c r="F675" s="293">
        <v>0</v>
      </c>
      <c r="G675" s="38"/>
      <c r="H675" s="43"/>
    </row>
    <row r="676" spans="1:8" s="2" customFormat="1" ht="16.899999999999999" customHeight="1">
      <c r="A676" s="38"/>
      <c r="B676" s="43"/>
      <c r="C676" s="292" t="s">
        <v>19</v>
      </c>
      <c r="D676" s="292" t="s">
        <v>1386</v>
      </c>
      <c r="E676" s="21" t="s">
        <v>19</v>
      </c>
      <c r="F676" s="293">
        <v>0</v>
      </c>
      <c r="G676" s="38"/>
      <c r="H676" s="43"/>
    </row>
    <row r="677" spans="1:8" s="2" customFormat="1" ht="16.899999999999999" customHeight="1">
      <c r="A677" s="38"/>
      <c r="B677" s="43"/>
      <c r="C677" s="292" t="s">
        <v>19</v>
      </c>
      <c r="D677" s="292" t="s">
        <v>1387</v>
      </c>
      <c r="E677" s="21" t="s">
        <v>19</v>
      </c>
      <c r="F677" s="293">
        <v>0.54</v>
      </c>
      <c r="G677" s="38"/>
      <c r="H677" s="43"/>
    </row>
    <row r="678" spans="1:8" s="2" customFormat="1" ht="16.899999999999999" customHeight="1">
      <c r="A678" s="38"/>
      <c r="B678" s="43"/>
      <c r="C678" s="292" t="s">
        <v>19</v>
      </c>
      <c r="D678" s="292" t="s">
        <v>1119</v>
      </c>
      <c r="E678" s="21" t="s">
        <v>19</v>
      </c>
      <c r="F678" s="293">
        <v>0</v>
      </c>
      <c r="G678" s="38"/>
      <c r="H678" s="43"/>
    </row>
    <row r="679" spans="1:8" s="2" customFormat="1" ht="16.899999999999999" customHeight="1">
      <c r="A679" s="38"/>
      <c r="B679" s="43"/>
      <c r="C679" s="292" t="s">
        <v>19</v>
      </c>
      <c r="D679" s="292" t="s">
        <v>1388</v>
      </c>
      <c r="E679" s="21" t="s">
        <v>19</v>
      </c>
      <c r="F679" s="293">
        <v>3.2480000000000002</v>
      </c>
      <c r="G679" s="38"/>
      <c r="H679" s="43"/>
    </row>
    <row r="680" spans="1:8" s="2" customFormat="1" ht="16.899999999999999" customHeight="1">
      <c r="A680" s="38"/>
      <c r="B680" s="43"/>
      <c r="C680" s="292" t="s">
        <v>19</v>
      </c>
      <c r="D680" s="292" t="s">
        <v>1123</v>
      </c>
      <c r="E680" s="21" t="s">
        <v>19</v>
      </c>
      <c r="F680" s="293">
        <v>0</v>
      </c>
      <c r="G680" s="38"/>
      <c r="H680" s="43"/>
    </row>
    <row r="681" spans="1:8" s="2" customFormat="1" ht="16.899999999999999" customHeight="1">
      <c r="A681" s="38"/>
      <c r="B681" s="43"/>
      <c r="C681" s="292" t="s">
        <v>19</v>
      </c>
      <c r="D681" s="292" t="s">
        <v>1389</v>
      </c>
      <c r="E681" s="21" t="s">
        <v>19</v>
      </c>
      <c r="F681" s="293">
        <v>2.048</v>
      </c>
      <c r="G681" s="38"/>
      <c r="H681" s="43"/>
    </row>
    <row r="682" spans="1:8" s="2" customFormat="1" ht="16.899999999999999" customHeight="1">
      <c r="A682" s="38"/>
      <c r="B682" s="43"/>
      <c r="C682" s="292" t="s">
        <v>19</v>
      </c>
      <c r="D682" s="292" t="s">
        <v>1135</v>
      </c>
      <c r="E682" s="21" t="s">
        <v>19</v>
      </c>
      <c r="F682" s="293">
        <v>0</v>
      </c>
      <c r="G682" s="38"/>
      <c r="H682" s="43"/>
    </row>
    <row r="683" spans="1:8" s="2" customFormat="1" ht="16.899999999999999" customHeight="1">
      <c r="A683" s="38"/>
      <c r="B683" s="43"/>
      <c r="C683" s="292" t="s">
        <v>19</v>
      </c>
      <c r="D683" s="292" t="s">
        <v>1149</v>
      </c>
      <c r="E683" s="21" t="s">
        <v>19</v>
      </c>
      <c r="F683" s="293">
        <v>0</v>
      </c>
      <c r="G683" s="38"/>
      <c r="H683" s="43"/>
    </row>
    <row r="684" spans="1:8" s="2" customFormat="1" ht="16.899999999999999" customHeight="1">
      <c r="A684" s="38"/>
      <c r="B684" s="43"/>
      <c r="C684" s="292" t="s">
        <v>19</v>
      </c>
      <c r="D684" s="292" t="s">
        <v>1390</v>
      </c>
      <c r="E684" s="21" t="s">
        <v>19</v>
      </c>
      <c r="F684" s="293">
        <v>3.08</v>
      </c>
      <c r="G684" s="38"/>
      <c r="H684" s="43"/>
    </row>
    <row r="685" spans="1:8" s="2" customFormat="1" ht="16.899999999999999" customHeight="1">
      <c r="A685" s="38"/>
      <c r="B685" s="43"/>
      <c r="C685" s="292" t="s">
        <v>19</v>
      </c>
      <c r="D685" s="292" t="s">
        <v>1391</v>
      </c>
      <c r="E685" s="21" t="s">
        <v>19</v>
      </c>
      <c r="F685" s="293">
        <v>0</v>
      </c>
      <c r="G685" s="38"/>
      <c r="H685" s="43"/>
    </row>
    <row r="686" spans="1:8" s="2" customFormat="1" ht="16.899999999999999" customHeight="1">
      <c r="A686" s="38"/>
      <c r="B686" s="43"/>
      <c r="C686" s="292" t="s">
        <v>19</v>
      </c>
      <c r="D686" s="292" t="s">
        <v>1392</v>
      </c>
      <c r="E686" s="21" t="s">
        <v>19</v>
      </c>
      <c r="F686" s="293">
        <v>1.9390000000000001</v>
      </c>
      <c r="G686" s="38"/>
      <c r="H686" s="43"/>
    </row>
    <row r="687" spans="1:8" s="2" customFormat="1" ht="16.899999999999999" customHeight="1">
      <c r="A687" s="38"/>
      <c r="B687" s="43"/>
      <c r="C687" s="292" t="s">
        <v>19</v>
      </c>
      <c r="D687" s="292" t="s">
        <v>1393</v>
      </c>
      <c r="E687" s="21" t="s">
        <v>19</v>
      </c>
      <c r="F687" s="293">
        <v>0</v>
      </c>
      <c r="G687" s="38"/>
      <c r="H687" s="43"/>
    </row>
    <row r="688" spans="1:8" s="2" customFormat="1" ht="16.899999999999999" customHeight="1">
      <c r="A688" s="38"/>
      <c r="B688" s="43"/>
      <c r="C688" s="292" t="s">
        <v>19</v>
      </c>
      <c r="D688" s="292" t="s">
        <v>1394</v>
      </c>
      <c r="E688" s="21" t="s">
        <v>19</v>
      </c>
      <c r="F688" s="293">
        <v>0.20499999999999999</v>
      </c>
      <c r="G688" s="38"/>
      <c r="H688" s="43"/>
    </row>
    <row r="689" spans="1:8" s="2" customFormat="1" ht="16.899999999999999" customHeight="1">
      <c r="A689" s="38"/>
      <c r="B689" s="43"/>
      <c r="C689" s="292" t="s">
        <v>19</v>
      </c>
      <c r="D689" s="292" t="s">
        <v>1163</v>
      </c>
      <c r="E689" s="21" t="s">
        <v>19</v>
      </c>
      <c r="F689" s="293">
        <v>0</v>
      </c>
      <c r="G689" s="38"/>
      <c r="H689" s="43"/>
    </row>
    <row r="690" spans="1:8" s="2" customFormat="1" ht="16.899999999999999" customHeight="1">
      <c r="A690" s="38"/>
      <c r="B690" s="43"/>
      <c r="C690" s="292" t="s">
        <v>19</v>
      </c>
      <c r="D690" s="292" t="s">
        <v>1395</v>
      </c>
      <c r="E690" s="21" t="s">
        <v>19</v>
      </c>
      <c r="F690" s="293">
        <v>0</v>
      </c>
      <c r="G690" s="38"/>
      <c r="H690" s="43"/>
    </row>
    <row r="691" spans="1:8" s="2" customFormat="1" ht="16.899999999999999" customHeight="1">
      <c r="A691" s="38"/>
      <c r="B691" s="43"/>
      <c r="C691" s="292" t="s">
        <v>19</v>
      </c>
      <c r="D691" s="292" t="s">
        <v>1396</v>
      </c>
      <c r="E691" s="21" t="s">
        <v>19</v>
      </c>
      <c r="F691" s="293">
        <v>0.3</v>
      </c>
      <c r="G691" s="38"/>
      <c r="H691" s="43"/>
    </row>
    <row r="692" spans="1:8" s="2" customFormat="1" ht="16.899999999999999" customHeight="1">
      <c r="A692" s="38"/>
      <c r="B692" s="43"/>
      <c r="C692" s="292" t="s">
        <v>19</v>
      </c>
      <c r="D692" s="292" t="s">
        <v>1397</v>
      </c>
      <c r="E692" s="21" t="s">
        <v>19</v>
      </c>
      <c r="F692" s="293">
        <v>2.88</v>
      </c>
      <c r="G692" s="38"/>
      <c r="H692" s="43"/>
    </row>
    <row r="693" spans="1:8" s="2" customFormat="1" ht="16.899999999999999" customHeight="1">
      <c r="A693" s="38"/>
      <c r="B693" s="43"/>
      <c r="C693" s="292" t="s">
        <v>225</v>
      </c>
      <c r="D693" s="292" t="s">
        <v>552</v>
      </c>
      <c r="E693" s="21" t="s">
        <v>19</v>
      </c>
      <c r="F693" s="293">
        <v>14.24</v>
      </c>
      <c r="G693" s="38"/>
      <c r="H693" s="43"/>
    </row>
    <row r="694" spans="1:8" s="2" customFormat="1" ht="16.899999999999999" customHeight="1">
      <c r="A694" s="38"/>
      <c r="B694" s="43"/>
      <c r="C694" s="294" t="s">
        <v>8523</v>
      </c>
      <c r="D694" s="38"/>
      <c r="E694" s="38"/>
      <c r="F694" s="38"/>
      <c r="G694" s="38"/>
      <c r="H694" s="43"/>
    </row>
    <row r="695" spans="1:8" s="2" customFormat="1" ht="16.899999999999999" customHeight="1">
      <c r="A695" s="38"/>
      <c r="B695" s="43"/>
      <c r="C695" s="292" t="s">
        <v>1382</v>
      </c>
      <c r="D695" s="292" t="s">
        <v>8573</v>
      </c>
      <c r="E695" s="21" t="s">
        <v>158</v>
      </c>
      <c r="F695" s="293">
        <v>14.24</v>
      </c>
      <c r="G695" s="38"/>
      <c r="H695" s="43"/>
    </row>
    <row r="696" spans="1:8" s="2" customFormat="1" ht="16.899999999999999" customHeight="1">
      <c r="A696" s="38"/>
      <c r="B696" s="43"/>
      <c r="C696" s="292" t="s">
        <v>1417</v>
      </c>
      <c r="D696" s="292" t="s">
        <v>8574</v>
      </c>
      <c r="E696" s="21" t="s">
        <v>318</v>
      </c>
      <c r="F696" s="293">
        <v>1.44</v>
      </c>
      <c r="G696" s="38"/>
      <c r="H696" s="43"/>
    </row>
    <row r="697" spans="1:8" s="2" customFormat="1" ht="16.899999999999999" customHeight="1">
      <c r="A697" s="38"/>
      <c r="B697" s="43"/>
      <c r="C697" s="288" t="s">
        <v>228</v>
      </c>
      <c r="D697" s="289" t="s">
        <v>229</v>
      </c>
      <c r="E697" s="290" t="s">
        <v>158</v>
      </c>
      <c r="F697" s="291">
        <v>5.8360000000000003</v>
      </c>
      <c r="G697" s="38"/>
      <c r="H697" s="43"/>
    </row>
    <row r="698" spans="1:8" s="2" customFormat="1" ht="16.899999999999999" customHeight="1">
      <c r="A698" s="38"/>
      <c r="B698" s="43"/>
      <c r="C698" s="292" t="s">
        <v>19</v>
      </c>
      <c r="D698" s="292" t="s">
        <v>1097</v>
      </c>
      <c r="E698" s="21" t="s">
        <v>19</v>
      </c>
      <c r="F698" s="293">
        <v>0</v>
      </c>
      <c r="G698" s="38"/>
      <c r="H698" s="43"/>
    </row>
    <row r="699" spans="1:8" s="2" customFormat="1" ht="16.899999999999999" customHeight="1">
      <c r="A699" s="38"/>
      <c r="B699" s="43"/>
      <c r="C699" s="292" t="s">
        <v>19</v>
      </c>
      <c r="D699" s="292" t="s">
        <v>1386</v>
      </c>
      <c r="E699" s="21" t="s">
        <v>19</v>
      </c>
      <c r="F699" s="293">
        <v>0</v>
      </c>
      <c r="G699" s="38"/>
      <c r="H699" s="43"/>
    </row>
    <row r="700" spans="1:8" s="2" customFormat="1" ht="16.899999999999999" customHeight="1">
      <c r="A700" s="38"/>
      <c r="B700" s="43"/>
      <c r="C700" s="292" t="s">
        <v>19</v>
      </c>
      <c r="D700" s="292" t="s">
        <v>1387</v>
      </c>
      <c r="E700" s="21" t="s">
        <v>19</v>
      </c>
      <c r="F700" s="293">
        <v>0.54</v>
      </c>
      <c r="G700" s="38"/>
      <c r="H700" s="43"/>
    </row>
    <row r="701" spans="1:8" s="2" customFormat="1" ht="16.899999999999999" customHeight="1">
      <c r="A701" s="38"/>
      <c r="B701" s="43"/>
      <c r="C701" s="292" t="s">
        <v>19</v>
      </c>
      <c r="D701" s="292" t="s">
        <v>1119</v>
      </c>
      <c r="E701" s="21" t="s">
        <v>19</v>
      </c>
      <c r="F701" s="293">
        <v>0</v>
      </c>
      <c r="G701" s="38"/>
      <c r="H701" s="43"/>
    </row>
    <row r="702" spans="1:8" s="2" customFormat="1" ht="16.899999999999999" customHeight="1">
      <c r="A702" s="38"/>
      <c r="B702" s="43"/>
      <c r="C702" s="292" t="s">
        <v>19</v>
      </c>
      <c r="D702" s="292" t="s">
        <v>1388</v>
      </c>
      <c r="E702" s="21" t="s">
        <v>19</v>
      </c>
      <c r="F702" s="293">
        <v>3.2480000000000002</v>
      </c>
      <c r="G702" s="38"/>
      <c r="H702" s="43"/>
    </row>
    <row r="703" spans="1:8" s="2" customFormat="1" ht="16.899999999999999" customHeight="1">
      <c r="A703" s="38"/>
      <c r="B703" s="43"/>
      <c r="C703" s="292" t="s">
        <v>19</v>
      </c>
      <c r="D703" s="292" t="s">
        <v>1123</v>
      </c>
      <c r="E703" s="21" t="s">
        <v>19</v>
      </c>
      <c r="F703" s="293">
        <v>0</v>
      </c>
      <c r="G703" s="38"/>
      <c r="H703" s="43"/>
    </row>
    <row r="704" spans="1:8" s="2" customFormat="1" ht="16.899999999999999" customHeight="1">
      <c r="A704" s="38"/>
      <c r="B704" s="43"/>
      <c r="C704" s="292" t="s">
        <v>19</v>
      </c>
      <c r="D704" s="292" t="s">
        <v>1389</v>
      </c>
      <c r="E704" s="21" t="s">
        <v>19</v>
      </c>
      <c r="F704" s="293">
        <v>2.048</v>
      </c>
      <c r="G704" s="38"/>
      <c r="H704" s="43"/>
    </row>
    <row r="705" spans="1:8" s="2" customFormat="1" ht="16.899999999999999" customHeight="1">
      <c r="A705" s="38"/>
      <c r="B705" s="43"/>
      <c r="C705" s="292" t="s">
        <v>228</v>
      </c>
      <c r="D705" s="292" t="s">
        <v>590</v>
      </c>
      <c r="E705" s="21" t="s">
        <v>19</v>
      </c>
      <c r="F705" s="293">
        <v>5.8360000000000003</v>
      </c>
      <c r="G705" s="38"/>
      <c r="H705" s="43"/>
    </row>
    <row r="706" spans="1:8" s="2" customFormat="1" ht="16.899999999999999" customHeight="1">
      <c r="A706" s="38"/>
      <c r="B706" s="43"/>
      <c r="C706" s="294" t="s">
        <v>8523</v>
      </c>
      <c r="D706" s="38"/>
      <c r="E706" s="38"/>
      <c r="F706" s="38"/>
      <c r="G706" s="38"/>
      <c r="H706" s="43"/>
    </row>
    <row r="707" spans="1:8" s="2" customFormat="1" ht="16.899999999999999" customHeight="1">
      <c r="A707" s="38"/>
      <c r="B707" s="43"/>
      <c r="C707" s="292" t="s">
        <v>1382</v>
      </c>
      <c r="D707" s="292" t="s">
        <v>8573</v>
      </c>
      <c r="E707" s="21" t="s">
        <v>158</v>
      </c>
      <c r="F707" s="293">
        <v>14.24</v>
      </c>
      <c r="G707" s="38"/>
      <c r="H707" s="43"/>
    </row>
    <row r="708" spans="1:8" s="2" customFormat="1" ht="16.899999999999999" customHeight="1">
      <c r="A708" s="38"/>
      <c r="B708" s="43"/>
      <c r="C708" s="292" t="s">
        <v>1417</v>
      </c>
      <c r="D708" s="292" t="s">
        <v>8574</v>
      </c>
      <c r="E708" s="21" t="s">
        <v>318</v>
      </c>
      <c r="F708" s="293">
        <v>1.44</v>
      </c>
      <c r="G708" s="38"/>
      <c r="H708" s="43"/>
    </row>
    <row r="709" spans="1:8" s="2" customFormat="1" ht="16.899999999999999" customHeight="1">
      <c r="A709" s="38"/>
      <c r="B709" s="43"/>
      <c r="C709" s="288" t="s">
        <v>231</v>
      </c>
      <c r="D709" s="289" t="s">
        <v>232</v>
      </c>
      <c r="E709" s="290" t="s">
        <v>158</v>
      </c>
      <c r="F709" s="291">
        <v>389.50299999999999</v>
      </c>
      <c r="G709" s="38"/>
      <c r="H709" s="43"/>
    </row>
    <row r="710" spans="1:8" s="2" customFormat="1" ht="16.899999999999999" customHeight="1">
      <c r="A710" s="38"/>
      <c r="B710" s="43"/>
      <c r="C710" s="292" t="s">
        <v>19</v>
      </c>
      <c r="D710" s="292" t="s">
        <v>1453</v>
      </c>
      <c r="E710" s="21" t="s">
        <v>19</v>
      </c>
      <c r="F710" s="293">
        <v>0</v>
      </c>
      <c r="G710" s="38"/>
      <c r="H710" s="43"/>
    </row>
    <row r="711" spans="1:8" s="2" customFormat="1" ht="16.899999999999999" customHeight="1">
      <c r="A711" s="38"/>
      <c r="B711" s="43"/>
      <c r="C711" s="292" t="s">
        <v>19</v>
      </c>
      <c r="D711" s="292" t="s">
        <v>1454</v>
      </c>
      <c r="E711" s="21" t="s">
        <v>19</v>
      </c>
      <c r="F711" s="293">
        <v>0</v>
      </c>
      <c r="G711" s="38"/>
      <c r="H711" s="43"/>
    </row>
    <row r="712" spans="1:8" s="2" customFormat="1" ht="16.899999999999999" customHeight="1">
      <c r="A712" s="38"/>
      <c r="B712" s="43"/>
      <c r="C712" s="292" t="s">
        <v>19</v>
      </c>
      <c r="D712" s="292" t="s">
        <v>1455</v>
      </c>
      <c r="E712" s="21" t="s">
        <v>19</v>
      </c>
      <c r="F712" s="293">
        <v>43.026000000000003</v>
      </c>
      <c r="G712" s="38"/>
      <c r="H712" s="43"/>
    </row>
    <row r="713" spans="1:8" s="2" customFormat="1" ht="16.899999999999999" customHeight="1">
      <c r="A713" s="38"/>
      <c r="B713" s="43"/>
      <c r="C713" s="292" t="s">
        <v>19</v>
      </c>
      <c r="D713" s="292" t="s">
        <v>1456</v>
      </c>
      <c r="E713" s="21" t="s">
        <v>19</v>
      </c>
      <c r="F713" s="293">
        <v>2.16</v>
      </c>
      <c r="G713" s="38"/>
      <c r="H713" s="43"/>
    </row>
    <row r="714" spans="1:8" s="2" customFormat="1" ht="16.899999999999999" customHeight="1">
      <c r="A714" s="38"/>
      <c r="B714" s="43"/>
      <c r="C714" s="292" t="s">
        <v>19</v>
      </c>
      <c r="D714" s="292" t="s">
        <v>1270</v>
      </c>
      <c r="E714" s="21" t="s">
        <v>19</v>
      </c>
      <c r="F714" s="293">
        <v>0</v>
      </c>
      <c r="G714" s="38"/>
      <c r="H714" s="43"/>
    </row>
    <row r="715" spans="1:8" s="2" customFormat="1" ht="16.899999999999999" customHeight="1">
      <c r="A715" s="38"/>
      <c r="B715" s="43"/>
      <c r="C715" s="292" t="s">
        <v>19</v>
      </c>
      <c r="D715" s="292" t="s">
        <v>1457</v>
      </c>
      <c r="E715" s="21" t="s">
        <v>19</v>
      </c>
      <c r="F715" s="293">
        <v>0</v>
      </c>
      <c r="G715" s="38"/>
      <c r="H715" s="43"/>
    </row>
    <row r="716" spans="1:8" s="2" customFormat="1" ht="16.899999999999999" customHeight="1">
      <c r="A716" s="38"/>
      <c r="B716" s="43"/>
      <c r="C716" s="292" t="s">
        <v>19</v>
      </c>
      <c r="D716" s="292" t="s">
        <v>1458</v>
      </c>
      <c r="E716" s="21" t="s">
        <v>19</v>
      </c>
      <c r="F716" s="293">
        <v>140.43299999999999</v>
      </c>
      <c r="G716" s="38"/>
      <c r="H716" s="43"/>
    </row>
    <row r="717" spans="1:8" s="2" customFormat="1" ht="16.899999999999999" customHeight="1">
      <c r="A717" s="38"/>
      <c r="B717" s="43"/>
      <c r="C717" s="292" t="s">
        <v>19</v>
      </c>
      <c r="D717" s="292" t="s">
        <v>1459</v>
      </c>
      <c r="E717" s="21" t="s">
        <v>19</v>
      </c>
      <c r="F717" s="293">
        <v>-0.4</v>
      </c>
      <c r="G717" s="38"/>
      <c r="H717" s="43"/>
    </row>
    <row r="718" spans="1:8" s="2" customFormat="1" ht="16.899999999999999" customHeight="1">
      <c r="A718" s="38"/>
      <c r="B718" s="43"/>
      <c r="C718" s="292" t="s">
        <v>19</v>
      </c>
      <c r="D718" s="292" t="s">
        <v>1460</v>
      </c>
      <c r="E718" s="21" t="s">
        <v>19</v>
      </c>
      <c r="F718" s="293">
        <v>-3.4420000000000002</v>
      </c>
      <c r="G718" s="38"/>
      <c r="H718" s="43"/>
    </row>
    <row r="719" spans="1:8" s="2" customFormat="1" ht="16.899999999999999" customHeight="1">
      <c r="A719" s="38"/>
      <c r="B719" s="43"/>
      <c r="C719" s="292" t="s">
        <v>19</v>
      </c>
      <c r="D719" s="292" t="s">
        <v>1461</v>
      </c>
      <c r="E719" s="21" t="s">
        <v>19</v>
      </c>
      <c r="F719" s="293">
        <v>0</v>
      </c>
      <c r="G719" s="38"/>
      <c r="H719" s="43"/>
    </row>
    <row r="720" spans="1:8" s="2" customFormat="1" ht="16.899999999999999" customHeight="1">
      <c r="A720" s="38"/>
      <c r="B720" s="43"/>
      <c r="C720" s="292" t="s">
        <v>19</v>
      </c>
      <c r="D720" s="292" t="s">
        <v>1462</v>
      </c>
      <c r="E720" s="21" t="s">
        <v>19</v>
      </c>
      <c r="F720" s="293">
        <v>0</v>
      </c>
      <c r="G720" s="38"/>
      <c r="H720" s="43"/>
    </row>
    <row r="721" spans="1:8" s="2" customFormat="1" ht="16.899999999999999" customHeight="1">
      <c r="A721" s="38"/>
      <c r="B721" s="43"/>
      <c r="C721" s="292" t="s">
        <v>19</v>
      </c>
      <c r="D721" s="292" t="s">
        <v>1463</v>
      </c>
      <c r="E721" s="21" t="s">
        <v>19</v>
      </c>
      <c r="F721" s="293">
        <v>51.186999999999998</v>
      </c>
      <c r="G721" s="38"/>
      <c r="H721" s="43"/>
    </row>
    <row r="722" spans="1:8" s="2" customFormat="1" ht="16.899999999999999" customHeight="1">
      <c r="A722" s="38"/>
      <c r="B722" s="43"/>
      <c r="C722" s="292" t="s">
        <v>19</v>
      </c>
      <c r="D722" s="292" t="s">
        <v>1459</v>
      </c>
      <c r="E722" s="21" t="s">
        <v>19</v>
      </c>
      <c r="F722" s="293">
        <v>-0.4</v>
      </c>
      <c r="G722" s="38"/>
      <c r="H722" s="43"/>
    </row>
    <row r="723" spans="1:8" s="2" customFormat="1" ht="16.899999999999999" customHeight="1">
      <c r="A723" s="38"/>
      <c r="B723" s="43"/>
      <c r="C723" s="292" t="s">
        <v>19</v>
      </c>
      <c r="D723" s="292" t="s">
        <v>1464</v>
      </c>
      <c r="E723" s="21" t="s">
        <v>19</v>
      </c>
      <c r="F723" s="293">
        <v>0</v>
      </c>
      <c r="G723" s="38"/>
      <c r="H723" s="43"/>
    </row>
    <row r="724" spans="1:8" s="2" customFormat="1" ht="16.899999999999999" customHeight="1">
      <c r="A724" s="38"/>
      <c r="B724" s="43"/>
      <c r="C724" s="292" t="s">
        <v>19</v>
      </c>
      <c r="D724" s="292" t="s">
        <v>1465</v>
      </c>
      <c r="E724" s="21" t="s">
        <v>19</v>
      </c>
      <c r="F724" s="293">
        <v>74.662999999999997</v>
      </c>
      <c r="G724" s="38"/>
      <c r="H724" s="43"/>
    </row>
    <row r="725" spans="1:8" s="2" customFormat="1" ht="16.899999999999999" customHeight="1">
      <c r="A725" s="38"/>
      <c r="B725" s="43"/>
      <c r="C725" s="292" t="s">
        <v>19</v>
      </c>
      <c r="D725" s="292" t="s">
        <v>1466</v>
      </c>
      <c r="E725" s="21" t="s">
        <v>19</v>
      </c>
      <c r="F725" s="293">
        <v>1.976</v>
      </c>
      <c r="G725" s="38"/>
      <c r="H725" s="43"/>
    </row>
    <row r="726" spans="1:8" s="2" customFormat="1" ht="16.899999999999999" customHeight="1">
      <c r="A726" s="38"/>
      <c r="B726" s="43"/>
      <c r="C726" s="292" t="s">
        <v>19</v>
      </c>
      <c r="D726" s="292" t="s">
        <v>1467</v>
      </c>
      <c r="E726" s="21" t="s">
        <v>19</v>
      </c>
      <c r="F726" s="293">
        <v>-3.5030000000000001</v>
      </c>
      <c r="G726" s="38"/>
      <c r="H726" s="43"/>
    </row>
    <row r="727" spans="1:8" s="2" customFormat="1" ht="16.899999999999999" customHeight="1">
      <c r="A727" s="38"/>
      <c r="B727" s="43"/>
      <c r="C727" s="292" t="s">
        <v>19</v>
      </c>
      <c r="D727" s="292" t="s">
        <v>1468</v>
      </c>
      <c r="E727" s="21" t="s">
        <v>19</v>
      </c>
      <c r="F727" s="293">
        <v>0</v>
      </c>
      <c r="G727" s="38"/>
      <c r="H727" s="43"/>
    </row>
    <row r="728" spans="1:8" s="2" customFormat="1" ht="16.899999999999999" customHeight="1">
      <c r="A728" s="38"/>
      <c r="B728" s="43"/>
      <c r="C728" s="292" t="s">
        <v>19</v>
      </c>
      <c r="D728" s="292" t="s">
        <v>1469</v>
      </c>
      <c r="E728" s="21" t="s">
        <v>19</v>
      </c>
      <c r="F728" s="293">
        <v>10.978</v>
      </c>
      <c r="G728" s="38"/>
      <c r="H728" s="43"/>
    </row>
    <row r="729" spans="1:8" s="2" customFormat="1" ht="16.899999999999999" customHeight="1">
      <c r="A729" s="38"/>
      <c r="B729" s="43"/>
      <c r="C729" s="292" t="s">
        <v>19</v>
      </c>
      <c r="D729" s="292" t="s">
        <v>1470</v>
      </c>
      <c r="E729" s="21" t="s">
        <v>19</v>
      </c>
      <c r="F729" s="293">
        <v>0</v>
      </c>
      <c r="G729" s="38"/>
      <c r="H729" s="43"/>
    </row>
    <row r="730" spans="1:8" s="2" customFormat="1" ht="16.899999999999999" customHeight="1">
      <c r="A730" s="38"/>
      <c r="B730" s="43"/>
      <c r="C730" s="292" t="s">
        <v>19</v>
      </c>
      <c r="D730" s="292" t="s">
        <v>1471</v>
      </c>
      <c r="E730" s="21" t="s">
        <v>19</v>
      </c>
      <c r="F730" s="293">
        <v>0</v>
      </c>
      <c r="G730" s="38"/>
      <c r="H730" s="43"/>
    </row>
    <row r="731" spans="1:8" s="2" customFormat="1" ht="16.899999999999999" customHeight="1">
      <c r="A731" s="38"/>
      <c r="B731" s="43"/>
      <c r="C731" s="292" t="s">
        <v>19</v>
      </c>
      <c r="D731" s="292" t="s">
        <v>1472</v>
      </c>
      <c r="E731" s="21" t="s">
        <v>19</v>
      </c>
      <c r="F731" s="293">
        <v>71.373999999999995</v>
      </c>
      <c r="G731" s="38"/>
      <c r="H731" s="43"/>
    </row>
    <row r="732" spans="1:8" s="2" customFormat="1" ht="16.899999999999999" customHeight="1">
      <c r="A732" s="38"/>
      <c r="B732" s="43"/>
      <c r="C732" s="292" t="s">
        <v>19</v>
      </c>
      <c r="D732" s="292" t="s">
        <v>1202</v>
      </c>
      <c r="E732" s="21" t="s">
        <v>19</v>
      </c>
      <c r="F732" s="293">
        <v>0</v>
      </c>
      <c r="G732" s="38"/>
      <c r="H732" s="43"/>
    </row>
    <row r="733" spans="1:8" s="2" customFormat="1" ht="16.899999999999999" customHeight="1">
      <c r="A733" s="38"/>
      <c r="B733" s="43"/>
      <c r="C733" s="292" t="s">
        <v>19</v>
      </c>
      <c r="D733" s="292" t="s">
        <v>1473</v>
      </c>
      <c r="E733" s="21" t="s">
        <v>19</v>
      </c>
      <c r="F733" s="293">
        <v>0</v>
      </c>
      <c r="G733" s="38"/>
      <c r="H733" s="43"/>
    </row>
    <row r="734" spans="1:8" s="2" customFormat="1" ht="16.899999999999999" customHeight="1">
      <c r="A734" s="38"/>
      <c r="B734" s="43"/>
      <c r="C734" s="292" t="s">
        <v>19</v>
      </c>
      <c r="D734" s="292" t="s">
        <v>1474</v>
      </c>
      <c r="E734" s="21" t="s">
        <v>19</v>
      </c>
      <c r="F734" s="293">
        <v>1.4510000000000001</v>
      </c>
      <c r="G734" s="38"/>
      <c r="H734" s="43"/>
    </row>
    <row r="735" spans="1:8" s="2" customFormat="1" ht="16.899999999999999" customHeight="1">
      <c r="A735" s="38"/>
      <c r="B735" s="43"/>
      <c r="C735" s="292" t="s">
        <v>231</v>
      </c>
      <c r="D735" s="292" t="s">
        <v>552</v>
      </c>
      <c r="E735" s="21" t="s">
        <v>19</v>
      </c>
      <c r="F735" s="293">
        <v>389.50299999999999</v>
      </c>
      <c r="G735" s="38"/>
      <c r="H735" s="43"/>
    </row>
    <row r="736" spans="1:8" s="2" customFormat="1" ht="16.899999999999999" customHeight="1">
      <c r="A736" s="38"/>
      <c r="B736" s="43"/>
      <c r="C736" s="294" t="s">
        <v>8523</v>
      </c>
      <c r="D736" s="38"/>
      <c r="E736" s="38"/>
      <c r="F736" s="38"/>
      <c r="G736" s="38"/>
      <c r="H736" s="43"/>
    </row>
    <row r="737" spans="1:8" s="2" customFormat="1" ht="16.899999999999999" customHeight="1">
      <c r="A737" s="38"/>
      <c r="B737" s="43"/>
      <c r="C737" s="292" t="s">
        <v>1449</v>
      </c>
      <c r="D737" s="292" t="s">
        <v>8575</v>
      </c>
      <c r="E737" s="21" t="s">
        <v>158</v>
      </c>
      <c r="F737" s="293">
        <v>389.50299999999999</v>
      </c>
      <c r="G737" s="38"/>
      <c r="H737" s="43"/>
    </row>
    <row r="738" spans="1:8" s="2" customFormat="1" ht="16.899999999999999" customHeight="1">
      <c r="A738" s="38"/>
      <c r="B738" s="43"/>
      <c r="C738" s="292" t="s">
        <v>1553</v>
      </c>
      <c r="D738" s="292" t="s">
        <v>8533</v>
      </c>
      <c r="E738" s="21" t="s">
        <v>318</v>
      </c>
      <c r="F738" s="293">
        <v>45.055</v>
      </c>
      <c r="G738" s="38"/>
      <c r="H738" s="43"/>
    </row>
    <row r="739" spans="1:8" s="2" customFormat="1" ht="16.899999999999999" customHeight="1">
      <c r="A739" s="38"/>
      <c r="B739" s="43"/>
      <c r="C739" s="288" t="s">
        <v>234</v>
      </c>
      <c r="D739" s="289" t="s">
        <v>235</v>
      </c>
      <c r="E739" s="290" t="s">
        <v>158</v>
      </c>
      <c r="F739" s="291">
        <v>233.999</v>
      </c>
      <c r="G739" s="38"/>
      <c r="H739" s="43"/>
    </row>
    <row r="740" spans="1:8" s="2" customFormat="1" ht="16.899999999999999" customHeight="1">
      <c r="A740" s="38"/>
      <c r="B740" s="43"/>
      <c r="C740" s="292" t="s">
        <v>19</v>
      </c>
      <c r="D740" s="292" t="s">
        <v>974</v>
      </c>
      <c r="E740" s="21" t="s">
        <v>19</v>
      </c>
      <c r="F740" s="293">
        <v>0</v>
      </c>
      <c r="G740" s="38"/>
      <c r="H740" s="43"/>
    </row>
    <row r="741" spans="1:8" s="2" customFormat="1" ht="16.899999999999999" customHeight="1">
      <c r="A741" s="38"/>
      <c r="B741" s="43"/>
      <c r="C741" s="292" t="s">
        <v>19</v>
      </c>
      <c r="D741" s="292" t="s">
        <v>975</v>
      </c>
      <c r="E741" s="21" t="s">
        <v>19</v>
      </c>
      <c r="F741" s="293">
        <v>0</v>
      </c>
      <c r="G741" s="38"/>
      <c r="H741" s="43"/>
    </row>
    <row r="742" spans="1:8" s="2" customFormat="1" ht="16.899999999999999" customHeight="1">
      <c r="A742" s="38"/>
      <c r="B742" s="43"/>
      <c r="C742" s="292" t="s">
        <v>19</v>
      </c>
      <c r="D742" s="292" t="s">
        <v>976</v>
      </c>
      <c r="E742" s="21" t="s">
        <v>19</v>
      </c>
      <c r="F742" s="293">
        <v>3.5910000000000002</v>
      </c>
      <c r="G742" s="38"/>
      <c r="H742" s="43"/>
    </row>
    <row r="743" spans="1:8" s="2" customFormat="1" ht="16.899999999999999" customHeight="1">
      <c r="A743" s="38"/>
      <c r="B743" s="43"/>
      <c r="C743" s="292" t="s">
        <v>19</v>
      </c>
      <c r="D743" s="292" t="s">
        <v>977</v>
      </c>
      <c r="E743" s="21" t="s">
        <v>19</v>
      </c>
      <c r="F743" s="293">
        <v>0</v>
      </c>
      <c r="G743" s="38"/>
      <c r="H743" s="43"/>
    </row>
    <row r="744" spans="1:8" s="2" customFormat="1" ht="16.899999999999999" customHeight="1">
      <c r="A744" s="38"/>
      <c r="B744" s="43"/>
      <c r="C744" s="292" t="s">
        <v>19</v>
      </c>
      <c r="D744" s="292" t="s">
        <v>975</v>
      </c>
      <c r="E744" s="21" t="s">
        <v>19</v>
      </c>
      <c r="F744" s="293">
        <v>0</v>
      </c>
      <c r="G744" s="38"/>
      <c r="H744" s="43"/>
    </row>
    <row r="745" spans="1:8" s="2" customFormat="1" ht="16.899999999999999" customHeight="1">
      <c r="A745" s="38"/>
      <c r="B745" s="43"/>
      <c r="C745" s="292" t="s">
        <v>19</v>
      </c>
      <c r="D745" s="292" t="s">
        <v>978</v>
      </c>
      <c r="E745" s="21" t="s">
        <v>19</v>
      </c>
      <c r="F745" s="293">
        <v>1.012</v>
      </c>
      <c r="G745" s="38"/>
      <c r="H745" s="43"/>
    </row>
    <row r="746" spans="1:8" s="2" customFormat="1" ht="16.899999999999999" customHeight="1">
      <c r="A746" s="38"/>
      <c r="B746" s="43"/>
      <c r="C746" s="292" t="s">
        <v>19</v>
      </c>
      <c r="D746" s="292" t="s">
        <v>979</v>
      </c>
      <c r="E746" s="21" t="s">
        <v>19</v>
      </c>
      <c r="F746" s="293">
        <v>0</v>
      </c>
      <c r="G746" s="38"/>
      <c r="H746" s="43"/>
    </row>
    <row r="747" spans="1:8" s="2" customFormat="1" ht="16.899999999999999" customHeight="1">
      <c r="A747" s="38"/>
      <c r="B747" s="43"/>
      <c r="C747" s="292" t="s">
        <v>19</v>
      </c>
      <c r="D747" s="292" t="s">
        <v>980</v>
      </c>
      <c r="E747" s="21" t="s">
        <v>19</v>
      </c>
      <c r="F747" s="293">
        <v>0</v>
      </c>
      <c r="G747" s="38"/>
      <c r="H747" s="43"/>
    </row>
    <row r="748" spans="1:8" s="2" customFormat="1" ht="16.899999999999999" customHeight="1">
      <c r="A748" s="38"/>
      <c r="B748" s="43"/>
      <c r="C748" s="292" t="s">
        <v>19</v>
      </c>
      <c r="D748" s="292" t="s">
        <v>981</v>
      </c>
      <c r="E748" s="21" t="s">
        <v>19</v>
      </c>
      <c r="F748" s="293">
        <v>77.375</v>
      </c>
      <c r="G748" s="38"/>
      <c r="H748" s="43"/>
    </row>
    <row r="749" spans="1:8" s="2" customFormat="1" ht="16.899999999999999" customHeight="1">
      <c r="A749" s="38"/>
      <c r="B749" s="43"/>
      <c r="C749" s="292" t="s">
        <v>19</v>
      </c>
      <c r="D749" s="292" t="s">
        <v>982</v>
      </c>
      <c r="E749" s="21" t="s">
        <v>19</v>
      </c>
      <c r="F749" s="293">
        <v>0</v>
      </c>
      <c r="G749" s="38"/>
      <c r="H749" s="43"/>
    </row>
    <row r="750" spans="1:8" s="2" customFormat="1" ht="16.899999999999999" customHeight="1">
      <c r="A750" s="38"/>
      <c r="B750" s="43"/>
      <c r="C750" s="292" t="s">
        <v>19</v>
      </c>
      <c r="D750" s="292" t="s">
        <v>983</v>
      </c>
      <c r="E750" s="21" t="s">
        <v>19</v>
      </c>
      <c r="F750" s="293">
        <v>93.596999999999994</v>
      </c>
      <c r="G750" s="38"/>
      <c r="H750" s="43"/>
    </row>
    <row r="751" spans="1:8" s="2" customFormat="1" ht="16.899999999999999" customHeight="1">
      <c r="A751" s="38"/>
      <c r="B751" s="43"/>
      <c r="C751" s="292" t="s">
        <v>19</v>
      </c>
      <c r="D751" s="292" t="s">
        <v>984</v>
      </c>
      <c r="E751" s="21" t="s">
        <v>19</v>
      </c>
      <c r="F751" s="293">
        <v>21.239000000000001</v>
      </c>
      <c r="G751" s="38"/>
      <c r="H751" s="43"/>
    </row>
    <row r="752" spans="1:8" s="2" customFormat="1" ht="16.899999999999999" customHeight="1">
      <c r="A752" s="38"/>
      <c r="B752" s="43"/>
      <c r="C752" s="292" t="s">
        <v>19</v>
      </c>
      <c r="D752" s="292" t="s">
        <v>985</v>
      </c>
      <c r="E752" s="21" t="s">
        <v>19</v>
      </c>
      <c r="F752" s="293">
        <v>0</v>
      </c>
      <c r="G752" s="38"/>
      <c r="H752" s="43"/>
    </row>
    <row r="753" spans="1:8" s="2" customFormat="1" ht="16.899999999999999" customHeight="1">
      <c r="A753" s="38"/>
      <c r="B753" s="43"/>
      <c r="C753" s="292" t="s">
        <v>19</v>
      </c>
      <c r="D753" s="292" t="s">
        <v>986</v>
      </c>
      <c r="E753" s="21" t="s">
        <v>19</v>
      </c>
      <c r="F753" s="293">
        <v>0</v>
      </c>
      <c r="G753" s="38"/>
      <c r="H753" s="43"/>
    </row>
    <row r="754" spans="1:8" s="2" customFormat="1" ht="16.899999999999999" customHeight="1">
      <c r="A754" s="38"/>
      <c r="B754" s="43"/>
      <c r="C754" s="292" t="s">
        <v>19</v>
      </c>
      <c r="D754" s="292" t="s">
        <v>987</v>
      </c>
      <c r="E754" s="21" t="s">
        <v>19</v>
      </c>
      <c r="F754" s="293">
        <v>133.71</v>
      </c>
      <c r="G754" s="38"/>
      <c r="H754" s="43"/>
    </row>
    <row r="755" spans="1:8" s="2" customFormat="1" ht="16.899999999999999" customHeight="1">
      <c r="A755" s="38"/>
      <c r="B755" s="43"/>
      <c r="C755" s="292" t="s">
        <v>19</v>
      </c>
      <c r="D755" s="292" t="s">
        <v>988</v>
      </c>
      <c r="E755" s="21" t="s">
        <v>19</v>
      </c>
      <c r="F755" s="293">
        <v>0</v>
      </c>
      <c r="G755" s="38"/>
      <c r="H755" s="43"/>
    </row>
    <row r="756" spans="1:8" s="2" customFormat="1" ht="16.899999999999999" customHeight="1">
      <c r="A756" s="38"/>
      <c r="B756" s="43"/>
      <c r="C756" s="292" t="s">
        <v>19</v>
      </c>
      <c r="D756" s="292" t="s">
        <v>989</v>
      </c>
      <c r="E756" s="21" t="s">
        <v>19</v>
      </c>
      <c r="F756" s="293">
        <v>0</v>
      </c>
      <c r="G756" s="38"/>
      <c r="H756" s="43"/>
    </row>
    <row r="757" spans="1:8" s="2" customFormat="1" ht="16.899999999999999" customHeight="1">
      <c r="A757" s="38"/>
      <c r="B757" s="43"/>
      <c r="C757" s="292" t="s">
        <v>19</v>
      </c>
      <c r="D757" s="292" t="s">
        <v>990</v>
      </c>
      <c r="E757" s="21" t="s">
        <v>19</v>
      </c>
      <c r="F757" s="293">
        <v>0</v>
      </c>
      <c r="G757" s="38"/>
      <c r="H757" s="43"/>
    </row>
    <row r="758" spans="1:8" s="2" customFormat="1" ht="16.899999999999999" customHeight="1">
      <c r="A758" s="38"/>
      <c r="B758" s="43"/>
      <c r="C758" s="292" t="s">
        <v>19</v>
      </c>
      <c r="D758" s="292" t="s">
        <v>991</v>
      </c>
      <c r="E758" s="21" t="s">
        <v>19</v>
      </c>
      <c r="F758" s="293">
        <v>-106.789</v>
      </c>
      <c r="G758" s="38"/>
      <c r="H758" s="43"/>
    </row>
    <row r="759" spans="1:8" s="2" customFormat="1" ht="16.899999999999999" customHeight="1">
      <c r="A759" s="38"/>
      <c r="B759" s="43"/>
      <c r="C759" s="292" t="s">
        <v>19</v>
      </c>
      <c r="D759" s="292" t="s">
        <v>992</v>
      </c>
      <c r="E759" s="21" t="s">
        <v>19</v>
      </c>
      <c r="F759" s="293">
        <v>30.341000000000001</v>
      </c>
      <c r="G759" s="38"/>
      <c r="H759" s="43"/>
    </row>
    <row r="760" spans="1:8" s="2" customFormat="1" ht="16.899999999999999" customHeight="1">
      <c r="A760" s="38"/>
      <c r="B760" s="43"/>
      <c r="C760" s="292" t="s">
        <v>19</v>
      </c>
      <c r="D760" s="292" t="s">
        <v>993</v>
      </c>
      <c r="E760" s="21" t="s">
        <v>19</v>
      </c>
      <c r="F760" s="293">
        <v>-20.077000000000002</v>
      </c>
      <c r="G760" s="38"/>
      <c r="H760" s="43"/>
    </row>
    <row r="761" spans="1:8" s="2" customFormat="1" ht="16.899999999999999" customHeight="1">
      <c r="A761" s="38"/>
      <c r="B761" s="43"/>
      <c r="C761" s="292" t="s">
        <v>234</v>
      </c>
      <c r="D761" s="292" t="s">
        <v>552</v>
      </c>
      <c r="E761" s="21" t="s">
        <v>19</v>
      </c>
      <c r="F761" s="293">
        <v>233.999</v>
      </c>
      <c r="G761" s="38"/>
      <c r="H761" s="43"/>
    </row>
    <row r="762" spans="1:8" s="2" customFormat="1" ht="16.899999999999999" customHeight="1">
      <c r="A762" s="38"/>
      <c r="B762" s="43"/>
      <c r="C762" s="294" t="s">
        <v>8523</v>
      </c>
      <c r="D762" s="38"/>
      <c r="E762" s="38"/>
      <c r="F762" s="38"/>
      <c r="G762" s="38"/>
      <c r="H762" s="43"/>
    </row>
    <row r="763" spans="1:8" s="2" customFormat="1" ht="16.899999999999999" customHeight="1">
      <c r="A763" s="38"/>
      <c r="B763" s="43"/>
      <c r="C763" s="292" t="s">
        <v>968</v>
      </c>
      <c r="D763" s="292" t="s">
        <v>8576</v>
      </c>
      <c r="E763" s="21" t="s">
        <v>158</v>
      </c>
      <c r="F763" s="293">
        <v>233.999</v>
      </c>
      <c r="G763" s="38"/>
      <c r="H763" s="43"/>
    </row>
    <row r="764" spans="1:8" s="2" customFormat="1" ht="16.899999999999999" customHeight="1">
      <c r="A764" s="38"/>
      <c r="B764" s="43"/>
      <c r="C764" s="292" t="s">
        <v>1017</v>
      </c>
      <c r="D764" s="292" t="s">
        <v>8577</v>
      </c>
      <c r="E764" s="21" t="s">
        <v>318</v>
      </c>
      <c r="F764" s="293">
        <v>30.545000000000002</v>
      </c>
      <c r="G764" s="38"/>
      <c r="H764" s="43"/>
    </row>
    <row r="765" spans="1:8" s="2" customFormat="1" ht="16.899999999999999" customHeight="1">
      <c r="A765" s="38"/>
      <c r="B765" s="43"/>
      <c r="C765" s="288" t="s">
        <v>237</v>
      </c>
      <c r="D765" s="289" t="s">
        <v>235</v>
      </c>
      <c r="E765" s="290" t="s">
        <v>158</v>
      </c>
      <c r="F765" s="291">
        <v>0.96</v>
      </c>
      <c r="G765" s="38"/>
      <c r="H765" s="43"/>
    </row>
    <row r="766" spans="1:8" s="2" customFormat="1" ht="16.899999999999999" customHeight="1">
      <c r="A766" s="38"/>
      <c r="B766" s="43"/>
      <c r="C766" s="292" t="s">
        <v>19</v>
      </c>
      <c r="D766" s="292" t="s">
        <v>953</v>
      </c>
      <c r="E766" s="21" t="s">
        <v>19</v>
      </c>
      <c r="F766" s="293">
        <v>0</v>
      </c>
      <c r="G766" s="38"/>
      <c r="H766" s="43"/>
    </row>
    <row r="767" spans="1:8" s="2" customFormat="1" ht="16.899999999999999" customHeight="1">
      <c r="A767" s="38"/>
      <c r="B767" s="43"/>
      <c r="C767" s="292" t="s">
        <v>19</v>
      </c>
      <c r="D767" s="292" t="s">
        <v>954</v>
      </c>
      <c r="E767" s="21" t="s">
        <v>19</v>
      </c>
      <c r="F767" s="293">
        <v>0</v>
      </c>
      <c r="G767" s="38"/>
      <c r="H767" s="43"/>
    </row>
    <row r="768" spans="1:8" s="2" customFormat="1" ht="16.899999999999999" customHeight="1">
      <c r="A768" s="38"/>
      <c r="B768" s="43"/>
      <c r="C768" s="292" t="s">
        <v>19</v>
      </c>
      <c r="D768" s="292" t="s">
        <v>1000</v>
      </c>
      <c r="E768" s="21" t="s">
        <v>19</v>
      </c>
      <c r="F768" s="293">
        <v>0.84</v>
      </c>
      <c r="G768" s="38"/>
      <c r="H768" s="43"/>
    </row>
    <row r="769" spans="1:8" s="2" customFormat="1" ht="16.899999999999999" customHeight="1">
      <c r="A769" s="38"/>
      <c r="B769" s="43"/>
      <c r="C769" s="292" t="s">
        <v>19</v>
      </c>
      <c r="D769" s="292" t="s">
        <v>956</v>
      </c>
      <c r="E769" s="21" t="s">
        <v>19</v>
      </c>
      <c r="F769" s="293">
        <v>0</v>
      </c>
      <c r="G769" s="38"/>
      <c r="H769" s="43"/>
    </row>
    <row r="770" spans="1:8" s="2" customFormat="1" ht="16.899999999999999" customHeight="1">
      <c r="A770" s="38"/>
      <c r="B770" s="43"/>
      <c r="C770" s="292" t="s">
        <v>19</v>
      </c>
      <c r="D770" s="292" t="s">
        <v>1001</v>
      </c>
      <c r="E770" s="21" t="s">
        <v>19</v>
      </c>
      <c r="F770" s="293">
        <v>0.12</v>
      </c>
      <c r="G770" s="38"/>
      <c r="H770" s="43"/>
    </row>
    <row r="771" spans="1:8" s="2" customFormat="1" ht="16.899999999999999" customHeight="1">
      <c r="A771" s="38"/>
      <c r="B771" s="43"/>
      <c r="C771" s="292" t="s">
        <v>237</v>
      </c>
      <c r="D771" s="292" t="s">
        <v>552</v>
      </c>
      <c r="E771" s="21" t="s">
        <v>19</v>
      </c>
      <c r="F771" s="293">
        <v>0.96</v>
      </c>
      <c r="G771" s="38"/>
      <c r="H771" s="43"/>
    </row>
    <row r="772" spans="1:8" s="2" customFormat="1" ht="16.899999999999999" customHeight="1">
      <c r="A772" s="38"/>
      <c r="B772" s="43"/>
      <c r="C772" s="294" t="s">
        <v>8523</v>
      </c>
      <c r="D772" s="38"/>
      <c r="E772" s="38"/>
      <c r="F772" s="38"/>
      <c r="G772" s="38"/>
      <c r="H772" s="43"/>
    </row>
    <row r="773" spans="1:8" s="2" customFormat="1" ht="16.899999999999999" customHeight="1">
      <c r="A773" s="38"/>
      <c r="B773" s="43"/>
      <c r="C773" s="292" t="s">
        <v>995</v>
      </c>
      <c r="D773" s="292" t="s">
        <v>8578</v>
      </c>
      <c r="E773" s="21" t="s">
        <v>158</v>
      </c>
      <c r="F773" s="293">
        <v>0.96</v>
      </c>
      <c r="G773" s="38"/>
      <c r="H773" s="43"/>
    </row>
    <row r="774" spans="1:8" s="2" customFormat="1" ht="16.899999999999999" customHeight="1">
      <c r="A774" s="38"/>
      <c r="B774" s="43"/>
      <c r="C774" s="292" t="s">
        <v>1017</v>
      </c>
      <c r="D774" s="292" t="s">
        <v>8577</v>
      </c>
      <c r="E774" s="21" t="s">
        <v>318</v>
      </c>
      <c r="F774" s="293">
        <v>30.545000000000002</v>
      </c>
      <c r="G774" s="38"/>
      <c r="H774" s="43"/>
    </row>
    <row r="775" spans="1:8" s="2" customFormat="1" ht="16.899999999999999" customHeight="1">
      <c r="A775" s="38"/>
      <c r="B775" s="43"/>
      <c r="C775" s="288" t="s">
        <v>239</v>
      </c>
      <c r="D775" s="289" t="s">
        <v>240</v>
      </c>
      <c r="E775" s="290" t="s">
        <v>158</v>
      </c>
      <c r="F775" s="291">
        <v>5.8159999999999998</v>
      </c>
      <c r="G775" s="38"/>
      <c r="H775" s="43"/>
    </row>
    <row r="776" spans="1:8" s="2" customFormat="1" ht="16.899999999999999" customHeight="1">
      <c r="A776" s="38"/>
      <c r="B776" s="43"/>
      <c r="C776" s="292" t="s">
        <v>19</v>
      </c>
      <c r="D776" s="292" t="s">
        <v>974</v>
      </c>
      <c r="E776" s="21" t="s">
        <v>19</v>
      </c>
      <c r="F776" s="293">
        <v>0</v>
      </c>
      <c r="G776" s="38"/>
      <c r="H776" s="43"/>
    </row>
    <row r="777" spans="1:8" s="2" customFormat="1" ht="16.899999999999999" customHeight="1">
      <c r="A777" s="38"/>
      <c r="B777" s="43"/>
      <c r="C777" s="292" t="s">
        <v>19</v>
      </c>
      <c r="D777" s="292" t="s">
        <v>1034</v>
      </c>
      <c r="E777" s="21" t="s">
        <v>19</v>
      </c>
      <c r="F777" s="293">
        <v>0</v>
      </c>
      <c r="G777" s="38"/>
      <c r="H777" s="43"/>
    </row>
    <row r="778" spans="1:8" s="2" customFormat="1" ht="16.899999999999999" customHeight="1">
      <c r="A778" s="38"/>
      <c r="B778" s="43"/>
      <c r="C778" s="292" t="s">
        <v>19</v>
      </c>
      <c r="D778" s="292" t="s">
        <v>1035</v>
      </c>
      <c r="E778" s="21" t="s">
        <v>19</v>
      </c>
      <c r="F778" s="293">
        <v>0.78</v>
      </c>
      <c r="G778" s="38"/>
      <c r="H778" s="43"/>
    </row>
    <row r="779" spans="1:8" s="2" customFormat="1" ht="16.899999999999999" customHeight="1">
      <c r="A779" s="38"/>
      <c r="B779" s="43"/>
      <c r="C779" s="292" t="s">
        <v>19</v>
      </c>
      <c r="D779" s="292" t="s">
        <v>1036</v>
      </c>
      <c r="E779" s="21" t="s">
        <v>19</v>
      </c>
      <c r="F779" s="293">
        <v>0</v>
      </c>
      <c r="G779" s="38"/>
      <c r="H779" s="43"/>
    </row>
    <row r="780" spans="1:8" s="2" customFormat="1" ht="16.899999999999999" customHeight="1">
      <c r="A780" s="38"/>
      <c r="B780" s="43"/>
      <c r="C780" s="292" t="s">
        <v>19</v>
      </c>
      <c r="D780" s="292" t="s">
        <v>1037</v>
      </c>
      <c r="E780" s="21" t="s">
        <v>19</v>
      </c>
      <c r="F780" s="293">
        <v>3.8069999999999999</v>
      </c>
      <c r="G780" s="38"/>
      <c r="H780" s="43"/>
    </row>
    <row r="781" spans="1:8" s="2" customFormat="1" ht="16.899999999999999" customHeight="1">
      <c r="A781" s="38"/>
      <c r="B781" s="43"/>
      <c r="C781" s="292" t="s">
        <v>19</v>
      </c>
      <c r="D781" s="292" t="s">
        <v>977</v>
      </c>
      <c r="E781" s="21" t="s">
        <v>19</v>
      </c>
      <c r="F781" s="293">
        <v>0</v>
      </c>
      <c r="G781" s="38"/>
      <c r="H781" s="43"/>
    </row>
    <row r="782" spans="1:8" s="2" customFormat="1" ht="16.899999999999999" customHeight="1">
      <c r="A782" s="38"/>
      <c r="B782" s="43"/>
      <c r="C782" s="292" t="s">
        <v>19</v>
      </c>
      <c r="D782" s="292" t="s">
        <v>1034</v>
      </c>
      <c r="E782" s="21" t="s">
        <v>19</v>
      </c>
      <c r="F782" s="293">
        <v>0</v>
      </c>
      <c r="G782" s="38"/>
      <c r="H782" s="43"/>
    </row>
    <row r="783" spans="1:8" s="2" customFormat="1" ht="16.899999999999999" customHeight="1">
      <c r="A783" s="38"/>
      <c r="B783" s="43"/>
      <c r="C783" s="292" t="s">
        <v>19</v>
      </c>
      <c r="D783" s="292" t="s">
        <v>1038</v>
      </c>
      <c r="E783" s="21" t="s">
        <v>19</v>
      </c>
      <c r="F783" s="293">
        <v>1.2290000000000001</v>
      </c>
      <c r="G783" s="38"/>
      <c r="H783" s="43"/>
    </row>
    <row r="784" spans="1:8" s="2" customFormat="1" ht="16.899999999999999" customHeight="1">
      <c r="A784" s="38"/>
      <c r="B784" s="43"/>
      <c r="C784" s="292" t="s">
        <v>239</v>
      </c>
      <c r="D784" s="292" t="s">
        <v>552</v>
      </c>
      <c r="E784" s="21" t="s">
        <v>19</v>
      </c>
      <c r="F784" s="293">
        <v>5.8159999999999998</v>
      </c>
      <c r="G784" s="38"/>
      <c r="H784" s="43"/>
    </row>
    <row r="785" spans="1:8" s="2" customFormat="1" ht="16.899999999999999" customHeight="1">
      <c r="A785" s="38"/>
      <c r="B785" s="43"/>
      <c r="C785" s="294" t="s">
        <v>8523</v>
      </c>
      <c r="D785" s="38"/>
      <c r="E785" s="38"/>
      <c r="F785" s="38"/>
      <c r="G785" s="38"/>
      <c r="H785" s="43"/>
    </row>
    <row r="786" spans="1:8" s="2" customFormat="1" ht="16.899999999999999" customHeight="1">
      <c r="A786" s="38"/>
      <c r="B786" s="43"/>
      <c r="C786" s="292" t="s">
        <v>1030</v>
      </c>
      <c r="D786" s="292" t="s">
        <v>8579</v>
      </c>
      <c r="E786" s="21" t="s">
        <v>158</v>
      </c>
      <c r="F786" s="293">
        <v>5.8159999999999998</v>
      </c>
      <c r="G786" s="38"/>
      <c r="H786" s="43"/>
    </row>
    <row r="787" spans="1:8" s="2" customFormat="1" ht="16.899999999999999" customHeight="1">
      <c r="A787" s="38"/>
      <c r="B787" s="43"/>
      <c r="C787" s="292" t="s">
        <v>1070</v>
      </c>
      <c r="D787" s="292" t="s">
        <v>8580</v>
      </c>
      <c r="E787" s="21" t="s">
        <v>318</v>
      </c>
      <c r="F787" s="293">
        <v>0.69799999999999995</v>
      </c>
      <c r="G787" s="38"/>
      <c r="H787" s="43"/>
    </row>
    <row r="788" spans="1:8" s="2" customFormat="1" ht="16.899999999999999" customHeight="1">
      <c r="A788" s="38"/>
      <c r="B788" s="43"/>
      <c r="C788" s="288" t="s">
        <v>242</v>
      </c>
      <c r="D788" s="289" t="s">
        <v>243</v>
      </c>
      <c r="E788" s="290" t="s">
        <v>132</v>
      </c>
      <c r="F788" s="291">
        <v>614.28800000000001</v>
      </c>
      <c r="G788" s="38"/>
      <c r="H788" s="43"/>
    </row>
    <row r="789" spans="1:8" s="2" customFormat="1" ht="16.899999999999999" customHeight="1">
      <c r="A789" s="38"/>
      <c r="B789" s="43"/>
      <c r="C789" s="292" t="s">
        <v>19</v>
      </c>
      <c r="D789" s="292" t="s">
        <v>3876</v>
      </c>
      <c r="E789" s="21" t="s">
        <v>19</v>
      </c>
      <c r="F789" s="293">
        <v>0</v>
      </c>
      <c r="G789" s="38"/>
      <c r="H789" s="43"/>
    </row>
    <row r="790" spans="1:8" s="2" customFormat="1" ht="16.899999999999999" customHeight="1">
      <c r="A790" s="38"/>
      <c r="B790" s="43"/>
      <c r="C790" s="292" t="s">
        <v>19</v>
      </c>
      <c r="D790" s="292" t="s">
        <v>1933</v>
      </c>
      <c r="E790" s="21" t="s">
        <v>19</v>
      </c>
      <c r="F790" s="293">
        <v>0</v>
      </c>
      <c r="G790" s="38"/>
      <c r="H790" s="43"/>
    </row>
    <row r="791" spans="1:8" s="2" customFormat="1" ht="16.899999999999999" customHeight="1">
      <c r="A791" s="38"/>
      <c r="B791" s="43"/>
      <c r="C791" s="292" t="s">
        <v>19</v>
      </c>
      <c r="D791" s="292" t="s">
        <v>3877</v>
      </c>
      <c r="E791" s="21" t="s">
        <v>19</v>
      </c>
      <c r="F791" s="293">
        <v>9.34</v>
      </c>
      <c r="G791" s="38"/>
      <c r="H791" s="43"/>
    </row>
    <row r="792" spans="1:8" s="2" customFormat="1" ht="16.899999999999999" customHeight="1">
      <c r="A792" s="38"/>
      <c r="B792" s="43"/>
      <c r="C792" s="292" t="s">
        <v>19</v>
      </c>
      <c r="D792" s="292" t="s">
        <v>1871</v>
      </c>
      <c r="E792" s="21" t="s">
        <v>19</v>
      </c>
      <c r="F792" s="293">
        <v>0</v>
      </c>
      <c r="G792" s="38"/>
      <c r="H792" s="43"/>
    </row>
    <row r="793" spans="1:8" s="2" customFormat="1" ht="16.899999999999999" customHeight="1">
      <c r="A793" s="38"/>
      <c r="B793" s="43"/>
      <c r="C793" s="292" t="s">
        <v>19</v>
      </c>
      <c r="D793" s="292" t="s">
        <v>3878</v>
      </c>
      <c r="E793" s="21" t="s">
        <v>19</v>
      </c>
      <c r="F793" s="293">
        <v>12.15</v>
      </c>
      <c r="G793" s="38"/>
      <c r="H793" s="43"/>
    </row>
    <row r="794" spans="1:8" s="2" customFormat="1" ht="16.899999999999999" customHeight="1">
      <c r="A794" s="38"/>
      <c r="B794" s="43"/>
      <c r="C794" s="292" t="s">
        <v>19</v>
      </c>
      <c r="D794" s="292" t="s">
        <v>1963</v>
      </c>
      <c r="E794" s="21" t="s">
        <v>19</v>
      </c>
      <c r="F794" s="293">
        <v>0</v>
      </c>
      <c r="G794" s="38"/>
      <c r="H794" s="43"/>
    </row>
    <row r="795" spans="1:8" s="2" customFormat="1" ht="16.899999999999999" customHeight="1">
      <c r="A795" s="38"/>
      <c r="B795" s="43"/>
      <c r="C795" s="292" t="s">
        <v>19</v>
      </c>
      <c r="D795" s="292" t="s">
        <v>3879</v>
      </c>
      <c r="E795" s="21" t="s">
        <v>19</v>
      </c>
      <c r="F795" s="293">
        <v>12.51</v>
      </c>
      <c r="G795" s="38"/>
      <c r="H795" s="43"/>
    </row>
    <row r="796" spans="1:8" s="2" customFormat="1" ht="16.899999999999999" customHeight="1">
      <c r="A796" s="38"/>
      <c r="B796" s="43"/>
      <c r="C796" s="292" t="s">
        <v>19</v>
      </c>
      <c r="D796" s="292" t="s">
        <v>1971</v>
      </c>
      <c r="E796" s="21" t="s">
        <v>19</v>
      </c>
      <c r="F796" s="293">
        <v>0</v>
      </c>
      <c r="G796" s="38"/>
      <c r="H796" s="43"/>
    </row>
    <row r="797" spans="1:8" s="2" customFormat="1" ht="16.899999999999999" customHeight="1">
      <c r="A797" s="38"/>
      <c r="B797" s="43"/>
      <c r="C797" s="292" t="s">
        <v>19</v>
      </c>
      <c r="D797" s="292" t="s">
        <v>3880</v>
      </c>
      <c r="E797" s="21" t="s">
        <v>19</v>
      </c>
      <c r="F797" s="293">
        <v>15.57</v>
      </c>
      <c r="G797" s="38"/>
      <c r="H797" s="43"/>
    </row>
    <row r="798" spans="1:8" s="2" customFormat="1" ht="16.899999999999999" customHeight="1">
      <c r="A798" s="38"/>
      <c r="B798" s="43"/>
      <c r="C798" s="292" t="s">
        <v>19</v>
      </c>
      <c r="D798" s="292" t="s">
        <v>1905</v>
      </c>
      <c r="E798" s="21" t="s">
        <v>19</v>
      </c>
      <c r="F798" s="293">
        <v>0</v>
      </c>
      <c r="G798" s="38"/>
      <c r="H798" s="43"/>
    </row>
    <row r="799" spans="1:8" s="2" customFormat="1" ht="16.899999999999999" customHeight="1">
      <c r="A799" s="38"/>
      <c r="B799" s="43"/>
      <c r="C799" s="292" t="s">
        <v>19</v>
      </c>
      <c r="D799" s="292" t="s">
        <v>3881</v>
      </c>
      <c r="E799" s="21" t="s">
        <v>19</v>
      </c>
      <c r="F799" s="293">
        <v>9.7759999999999998</v>
      </c>
      <c r="G799" s="38"/>
      <c r="H799" s="43"/>
    </row>
    <row r="800" spans="1:8" s="2" customFormat="1" ht="16.899999999999999" customHeight="1">
      <c r="A800" s="38"/>
      <c r="B800" s="43"/>
      <c r="C800" s="292" t="s">
        <v>19</v>
      </c>
      <c r="D800" s="292" t="s">
        <v>2050</v>
      </c>
      <c r="E800" s="21" t="s">
        <v>19</v>
      </c>
      <c r="F800" s="293">
        <v>0</v>
      </c>
      <c r="G800" s="38"/>
      <c r="H800" s="43"/>
    </row>
    <row r="801" spans="1:8" s="2" customFormat="1" ht="16.899999999999999" customHeight="1">
      <c r="A801" s="38"/>
      <c r="B801" s="43"/>
      <c r="C801" s="292" t="s">
        <v>19</v>
      </c>
      <c r="D801" s="292" t="s">
        <v>3882</v>
      </c>
      <c r="E801" s="21" t="s">
        <v>19</v>
      </c>
      <c r="F801" s="293">
        <v>23.08</v>
      </c>
      <c r="G801" s="38"/>
      <c r="H801" s="43"/>
    </row>
    <row r="802" spans="1:8" s="2" customFormat="1" ht="16.899999999999999" customHeight="1">
      <c r="A802" s="38"/>
      <c r="B802" s="43"/>
      <c r="C802" s="292" t="s">
        <v>19</v>
      </c>
      <c r="D802" s="292" t="s">
        <v>1925</v>
      </c>
      <c r="E802" s="21" t="s">
        <v>19</v>
      </c>
      <c r="F802" s="293">
        <v>0</v>
      </c>
      <c r="G802" s="38"/>
      <c r="H802" s="43"/>
    </row>
    <row r="803" spans="1:8" s="2" customFormat="1" ht="16.899999999999999" customHeight="1">
      <c r="A803" s="38"/>
      <c r="B803" s="43"/>
      <c r="C803" s="292" t="s">
        <v>19</v>
      </c>
      <c r="D803" s="292" t="s">
        <v>3883</v>
      </c>
      <c r="E803" s="21" t="s">
        <v>19</v>
      </c>
      <c r="F803" s="293">
        <v>31.53</v>
      </c>
      <c r="G803" s="38"/>
      <c r="H803" s="43"/>
    </row>
    <row r="804" spans="1:8" s="2" customFormat="1" ht="16.899999999999999" customHeight="1">
      <c r="A804" s="38"/>
      <c r="B804" s="43"/>
      <c r="C804" s="292" t="s">
        <v>19</v>
      </c>
      <c r="D804" s="292" t="s">
        <v>2061</v>
      </c>
      <c r="E804" s="21" t="s">
        <v>19</v>
      </c>
      <c r="F804" s="293">
        <v>0</v>
      </c>
      <c r="G804" s="38"/>
      <c r="H804" s="43"/>
    </row>
    <row r="805" spans="1:8" s="2" customFormat="1" ht="16.899999999999999" customHeight="1">
      <c r="A805" s="38"/>
      <c r="B805" s="43"/>
      <c r="C805" s="292" t="s">
        <v>19</v>
      </c>
      <c r="D805" s="292" t="s">
        <v>3884</v>
      </c>
      <c r="E805" s="21" t="s">
        <v>19</v>
      </c>
      <c r="F805" s="293">
        <v>18.756</v>
      </c>
      <c r="G805" s="38"/>
      <c r="H805" s="43"/>
    </row>
    <row r="806" spans="1:8" s="2" customFormat="1" ht="16.899999999999999" customHeight="1">
      <c r="A806" s="38"/>
      <c r="B806" s="43"/>
      <c r="C806" s="292" t="s">
        <v>19</v>
      </c>
      <c r="D806" s="292" t="s">
        <v>1996</v>
      </c>
      <c r="E806" s="21" t="s">
        <v>19</v>
      </c>
      <c r="F806" s="293">
        <v>0</v>
      </c>
      <c r="G806" s="38"/>
      <c r="H806" s="43"/>
    </row>
    <row r="807" spans="1:8" s="2" customFormat="1" ht="16.899999999999999" customHeight="1">
      <c r="A807" s="38"/>
      <c r="B807" s="43"/>
      <c r="C807" s="292" t="s">
        <v>19</v>
      </c>
      <c r="D807" s="292" t="s">
        <v>3885</v>
      </c>
      <c r="E807" s="21" t="s">
        <v>19</v>
      </c>
      <c r="F807" s="293">
        <v>22.765999999999998</v>
      </c>
      <c r="G807" s="38"/>
      <c r="H807" s="43"/>
    </row>
    <row r="808" spans="1:8" s="2" customFormat="1" ht="16.899999999999999" customHeight="1">
      <c r="A808" s="38"/>
      <c r="B808" s="43"/>
      <c r="C808" s="292" t="s">
        <v>19</v>
      </c>
      <c r="D808" s="292" t="s">
        <v>1910</v>
      </c>
      <c r="E808" s="21" t="s">
        <v>19</v>
      </c>
      <c r="F808" s="293">
        <v>0</v>
      </c>
      <c r="G808" s="38"/>
      <c r="H808" s="43"/>
    </row>
    <row r="809" spans="1:8" s="2" customFormat="1" ht="16.899999999999999" customHeight="1">
      <c r="A809" s="38"/>
      <c r="B809" s="43"/>
      <c r="C809" s="292" t="s">
        <v>19</v>
      </c>
      <c r="D809" s="292" t="s">
        <v>3886</v>
      </c>
      <c r="E809" s="21" t="s">
        <v>19</v>
      </c>
      <c r="F809" s="293">
        <v>38.799999999999997</v>
      </c>
      <c r="G809" s="38"/>
      <c r="H809" s="43"/>
    </row>
    <row r="810" spans="1:8" s="2" customFormat="1" ht="16.899999999999999" customHeight="1">
      <c r="A810" s="38"/>
      <c r="B810" s="43"/>
      <c r="C810" s="292" t="s">
        <v>19</v>
      </c>
      <c r="D810" s="292" t="s">
        <v>2043</v>
      </c>
      <c r="E810" s="21" t="s">
        <v>19</v>
      </c>
      <c r="F810" s="293">
        <v>0</v>
      </c>
      <c r="G810" s="38"/>
      <c r="H810" s="43"/>
    </row>
    <row r="811" spans="1:8" s="2" customFormat="1" ht="16.899999999999999" customHeight="1">
      <c r="A811" s="38"/>
      <c r="B811" s="43"/>
      <c r="C811" s="292" t="s">
        <v>19</v>
      </c>
      <c r="D811" s="292" t="s">
        <v>3887</v>
      </c>
      <c r="E811" s="21" t="s">
        <v>19</v>
      </c>
      <c r="F811" s="293">
        <v>55.41</v>
      </c>
      <c r="G811" s="38"/>
      <c r="H811" s="43"/>
    </row>
    <row r="812" spans="1:8" s="2" customFormat="1" ht="16.899999999999999" customHeight="1">
      <c r="A812" s="38"/>
      <c r="B812" s="43"/>
      <c r="C812" s="292" t="s">
        <v>19</v>
      </c>
      <c r="D812" s="292" t="s">
        <v>1921</v>
      </c>
      <c r="E812" s="21" t="s">
        <v>19</v>
      </c>
      <c r="F812" s="293">
        <v>0</v>
      </c>
      <c r="G812" s="38"/>
      <c r="H812" s="43"/>
    </row>
    <row r="813" spans="1:8" s="2" customFormat="1" ht="16.899999999999999" customHeight="1">
      <c r="A813" s="38"/>
      <c r="B813" s="43"/>
      <c r="C813" s="292" t="s">
        <v>19</v>
      </c>
      <c r="D813" s="292" t="s">
        <v>3888</v>
      </c>
      <c r="E813" s="21" t="s">
        <v>19</v>
      </c>
      <c r="F813" s="293">
        <v>58.51</v>
      </c>
      <c r="G813" s="38"/>
      <c r="H813" s="43"/>
    </row>
    <row r="814" spans="1:8" s="2" customFormat="1" ht="16.899999999999999" customHeight="1">
      <c r="A814" s="38"/>
      <c r="B814" s="43"/>
      <c r="C814" s="292" t="s">
        <v>19</v>
      </c>
      <c r="D814" s="292" t="s">
        <v>2039</v>
      </c>
      <c r="E814" s="21" t="s">
        <v>19</v>
      </c>
      <c r="F814" s="293">
        <v>0</v>
      </c>
      <c r="G814" s="38"/>
      <c r="H814" s="43"/>
    </row>
    <row r="815" spans="1:8" s="2" customFormat="1" ht="16.899999999999999" customHeight="1">
      <c r="A815" s="38"/>
      <c r="B815" s="43"/>
      <c r="C815" s="292" t="s">
        <v>19</v>
      </c>
      <c r="D815" s="292" t="s">
        <v>3889</v>
      </c>
      <c r="E815" s="21" t="s">
        <v>19</v>
      </c>
      <c r="F815" s="293">
        <v>64.94</v>
      </c>
      <c r="G815" s="38"/>
      <c r="H815" s="43"/>
    </row>
    <row r="816" spans="1:8" s="2" customFormat="1" ht="16.899999999999999" customHeight="1">
      <c r="A816" s="38"/>
      <c r="B816" s="43"/>
      <c r="C816" s="292" t="s">
        <v>19</v>
      </c>
      <c r="D816" s="292" t="s">
        <v>1912</v>
      </c>
      <c r="E816" s="21" t="s">
        <v>19</v>
      </c>
      <c r="F816" s="293">
        <v>0</v>
      </c>
      <c r="G816" s="38"/>
      <c r="H816" s="43"/>
    </row>
    <row r="817" spans="1:8" s="2" customFormat="1" ht="16.899999999999999" customHeight="1">
      <c r="A817" s="38"/>
      <c r="B817" s="43"/>
      <c r="C817" s="292" t="s">
        <v>19</v>
      </c>
      <c r="D817" s="292" t="s">
        <v>3890</v>
      </c>
      <c r="E817" s="21" t="s">
        <v>19</v>
      </c>
      <c r="F817" s="293">
        <v>76.91</v>
      </c>
      <c r="G817" s="38"/>
      <c r="H817" s="43"/>
    </row>
    <row r="818" spans="1:8" s="2" customFormat="1" ht="16.899999999999999" customHeight="1">
      <c r="A818" s="38"/>
      <c r="B818" s="43"/>
      <c r="C818" s="292" t="s">
        <v>19</v>
      </c>
      <c r="D818" s="292" t="s">
        <v>1919</v>
      </c>
      <c r="E818" s="21" t="s">
        <v>19</v>
      </c>
      <c r="F818" s="293">
        <v>0</v>
      </c>
      <c r="G818" s="38"/>
      <c r="H818" s="43"/>
    </row>
    <row r="819" spans="1:8" s="2" customFormat="1" ht="16.899999999999999" customHeight="1">
      <c r="A819" s="38"/>
      <c r="B819" s="43"/>
      <c r="C819" s="292" t="s">
        <v>19</v>
      </c>
      <c r="D819" s="292" t="s">
        <v>3891</v>
      </c>
      <c r="E819" s="21" t="s">
        <v>19</v>
      </c>
      <c r="F819" s="293">
        <v>78.569999999999993</v>
      </c>
      <c r="G819" s="38"/>
      <c r="H819" s="43"/>
    </row>
    <row r="820" spans="1:8" s="2" customFormat="1" ht="16.899999999999999" customHeight="1">
      <c r="A820" s="38"/>
      <c r="B820" s="43"/>
      <c r="C820" s="292" t="s">
        <v>19</v>
      </c>
      <c r="D820" s="292" t="s">
        <v>1928</v>
      </c>
      <c r="E820" s="21" t="s">
        <v>19</v>
      </c>
      <c r="F820" s="293">
        <v>0</v>
      </c>
      <c r="G820" s="38"/>
      <c r="H820" s="43"/>
    </row>
    <row r="821" spans="1:8" s="2" customFormat="1" ht="16.899999999999999" customHeight="1">
      <c r="A821" s="38"/>
      <c r="B821" s="43"/>
      <c r="C821" s="292" t="s">
        <v>19</v>
      </c>
      <c r="D821" s="292" t="s">
        <v>3892</v>
      </c>
      <c r="E821" s="21" t="s">
        <v>19</v>
      </c>
      <c r="F821" s="293">
        <v>85.67</v>
      </c>
      <c r="G821" s="38"/>
      <c r="H821" s="43"/>
    </row>
    <row r="822" spans="1:8" s="2" customFormat="1" ht="16.899999999999999" customHeight="1">
      <c r="A822" s="38"/>
      <c r="B822" s="43"/>
      <c r="C822" s="292" t="s">
        <v>242</v>
      </c>
      <c r="D822" s="292" t="s">
        <v>552</v>
      </c>
      <c r="E822" s="21" t="s">
        <v>19</v>
      </c>
      <c r="F822" s="293">
        <v>614.28800000000001</v>
      </c>
      <c r="G822" s="38"/>
      <c r="H822" s="43"/>
    </row>
    <row r="823" spans="1:8" s="2" customFormat="1" ht="16.899999999999999" customHeight="1">
      <c r="A823" s="38"/>
      <c r="B823" s="43"/>
      <c r="C823" s="294" t="s">
        <v>8523</v>
      </c>
      <c r="D823" s="38"/>
      <c r="E823" s="38"/>
      <c r="F823" s="38"/>
      <c r="G823" s="38"/>
      <c r="H823" s="43"/>
    </row>
    <row r="824" spans="1:8" s="2" customFormat="1" ht="16.899999999999999" customHeight="1">
      <c r="A824" s="38"/>
      <c r="B824" s="43"/>
      <c r="C824" s="292" t="s">
        <v>3872</v>
      </c>
      <c r="D824" s="292" t="s">
        <v>8581</v>
      </c>
      <c r="E824" s="21" t="s">
        <v>132</v>
      </c>
      <c r="F824" s="293">
        <v>614.28800000000001</v>
      </c>
      <c r="G824" s="38"/>
      <c r="H824" s="43"/>
    </row>
    <row r="825" spans="1:8" s="2" customFormat="1" ht="22.5">
      <c r="A825" s="38"/>
      <c r="B825" s="43"/>
      <c r="C825" s="292" t="s">
        <v>3894</v>
      </c>
      <c r="D825" s="292" t="s">
        <v>3895</v>
      </c>
      <c r="E825" s="21" t="s">
        <v>132</v>
      </c>
      <c r="F825" s="293">
        <v>645.00199999999995</v>
      </c>
      <c r="G825" s="38"/>
      <c r="H825" s="43"/>
    </row>
    <row r="826" spans="1:8" s="2" customFormat="1" ht="16.899999999999999" customHeight="1">
      <c r="A826" s="38"/>
      <c r="B826" s="43"/>
      <c r="C826" s="288" t="s">
        <v>245</v>
      </c>
      <c r="D826" s="289" t="s">
        <v>246</v>
      </c>
      <c r="E826" s="290" t="s">
        <v>132</v>
      </c>
      <c r="F826" s="291">
        <v>112.96</v>
      </c>
      <c r="G826" s="38"/>
      <c r="H826" s="43"/>
    </row>
    <row r="827" spans="1:8" s="2" customFormat="1" ht="16.899999999999999" customHeight="1">
      <c r="A827" s="38"/>
      <c r="B827" s="43"/>
      <c r="C827" s="292" t="s">
        <v>19</v>
      </c>
      <c r="D827" s="292" t="s">
        <v>3274</v>
      </c>
      <c r="E827" s="21" t="s">
        <v>19</v>
      </c>
      <c r="F827" s="293">
        <v>0</v>
      </c>
      <c r="G827" s="38"/>
      <c r="H827" s="43"/>
    </row>
    <row r="828" spans="1:8" s="2" customFormat="1" ht="16.899999999999999" customHeight="1">
      <c r="A828" s="38"/>
      <c r="B828" s="43"/>
      <c r="C828" s="292" t="s">
        <v>19</v>
      </c>
      <c r="D828" s="292" t="s">
        <v>3275</v>
      </c>
      <c r="E828" s="21" t="s">
        <v>19</v>
      </c>
      <c r="F828" s="293">
        <v>112.96</v>
      </c>
      <c r="G828" s="38"/>
      <c r="H828" s="43"/>
    </row>
    <row r="829" spans="1:8" s="2" customFormat="1" ht="16.899999999999999" customHeight="1">
      <c r="A829" s="38"/>
      <c r="B829" s="43"/>
      <c r="C829" s="292" t="s">
        <v>245</v>
      </c>
      <c r="D829" s="292" t="s">
        <v>590</v>
      </c>
      <c r="E829" s="21" t="s">
        <v>19</v>
      </c>
      <c r="F829" s="293">
        <v>112.96</v>
      </c>
      <c r="G829" s="38"/>
      <c r="H829" s="43"/>
    </row>
    <row r="830" spans="1:8" s="2" customFormat="1" ht="16.899999999999999" customHeight="1">
      <c r="A830" s="38"/>
      <c r="B830" s="43"/>
      <c r="C830" s="294" t="s">
        <v>8523</v>
      </c>
      <c r="D830" s="38"/>
      <c r="E830" s="38"/>
      <c r="F830" s="38"/>
      <c r="G830" s="38"/>
      <c r="H830" s="43"/>
    </row>
    <row r="831" spans="1:8" s="2" customFormat="1" ht="16.899999999999999" customHeight="1">
      <c r="A831" s="38"/>
      <c r="B831" s="43"/>
      <c r="C831" s="292" t="s">
        <v>3270</v>
      </c>
      <c r="D831" s="292" t="s">
        <v>8582</v>
      </c>
      <c r="E831" s="21" t="s">
        <v>132</v>
      </c>
      <c r="F831" s="293">
        <v>112.96</v>
      </c>
      <c r="G831" s="38"/>
      <c r="H831" s="43"/>
    </row>
    <row r="832" spans="1:8" s="2" customFormat="1" ht="16.899999999999999" customHeight="1">
      <c r="A832" s="38"/>
      <c r="B832" s="43"/>
      <c r="C832" s="292" t="s">
        <v>2430</v>
      </c>
      <c r="D832" s="292" t="s">
        <v>2431</v>
      </c>
      <c r="E832" s="21" t="s">
        <v>132</v>
      </c>
      <c r="F832" s="293">
        <v>118.608</v>
      </c>
      <c r="G832" s="38"/>
      <c r="H832" s="43"/>
    </row>
    <row r="833" spans="1:8" s="2" customFormat="1" ht="16.899999999999999" customHeight="1">
      <c r="A833" s="38"/>
      <c r="B833" s="43"/>
      <c r="C833" s="288" t="s">
        <v>248</v>
      </c>
      <c r="D833" s="289" t="s">
        <v>249</v>
      </c>
      <c r="E833" s="290" t="s">
        <v>132</v>
      </c>
      <c r="F833" s="291">
        <v>800.46699999999998</v>
      </c>
      <c r="G833" s="38"/>
      <c r="H833" s="43"/>
    </row>
    <row r="834" spans="1:8" s="2" customFormat="1" ht="16.899999999999999" customHeight="1">
      <c r="A834" s="38"/>
      <c r="B834" s="43"/>
      <c r="C834" s="292" t="s">
        <v>19</v>
      </c>
      <c r="D834" s="292" t="s">
        <v>2386</v>
      </c>
      <c r="E834" s="21" t="s">
        <v>19</v>
      </c>
      <c r="F834" s="293">
        <v>0</v>
      </c>
      <c r="G834" s="38"/>
      <c r="H834" s="43"/>
    </row>
    <row r="835" spans="1:8" s="2" customFormat="1" ht="16.899999999999999" customHeight="1">
      <c r="A835" s="38"/>
      <c r="B835" s="43"/>
      <c r="C835" s="292" t="s">
        <v>19</v>
      </c>
      <c r="D835" s="292" t="s">
        <v>2333</v>
      </c>
      <c r="E835" s="21" t="s">
        <v>19</v>
      </c>
      <c r="F835" s="293">
        <v>0</v>
      </c>
      <c r="G835" s="38"/>
      <c r="H835" s="43"/>
    </row>
    <row r="836" spans="1:8" s="2" customFormat="1" ht="16.899999999999999" customHeight="1">
      <c r="A836" s="38"/>
      <c r="B836" s="43"/>
      <c r="C836" s="292" t="s">
        <v>19</v>
      </c>
      <c r="D836" s="292" t="s">
        <v>5003</v>
      </c>
      <c r="E836" s="21" t="s">
        <v>19</v>
      </c>
      <c r="F836" s="293">
        <v>0</v>
      </c>
      <c r="G836" s="38"/>
      <c r="H836" s="43"/>
    </row>
    <row r="837" spans="1:8" s="2" customFormat="1" ht="16.899999999999999" customHeight="1">
      <c r="A837" s="38"/>
      <c r="B837" s="43"/>
      <c r="C837" s="292" t="s">
        <v>19</v>
      </c>
      <c r="D837" s="292" t="s">
        <v>2388</v>
      </c>
      <c r="E837" s="21" t="s">
        <v>19</v>
      </c>
      <c r="F837" s="293">
        <v>343.68</v>
      </c>
      <c r="G837" s="38"/>
      <c r="H837" s="43"/>
    </row>
    <row r="838" spans="1:8" s="2" customFormat="1" ht="16.899999999999999" customHeight="1">
      <c r="A838" s="38"/>
      <c r="B838" s="43"/>
      <c r="C838" s="292" t="s">
        <v>19</v>
      </c>
      <c r="D838" s="292" t="s">
        <v>5004</v>
      </c>
      <c r="E838" s="21" t="s">
        <v>19</v>
      </c>
      <c r="F838" s="293">
        <v>-11.571</v>
      </c>
      <c r="G838" s="38"/>
      <c r="H838" s="43"/>
    </row>
    <row r="839" spans="1:8" s="2" customFormat="1" ht="16.899999999999999" customHeight="1">
      <c r="A839" s="38"/>
      <c r="B839" s="43"/>
      <c r="C839" s="292" t="s">
        <v>19</v>
      </c>
      <c r="D839" s="292" t="s">
        <v>5005</v>
      </c>
      <c r="E839" s="21" t="s">
        <v>19</v>
      </c>
      <c r="F839" s="293">
        <v>-6.3840000000000003</v>
      </c>
      <c r="G839" s="38"/>
      <c r="H839" s="43"/>
    </row>
    <row r="840" spans="1:8" s="2" customFormat="1" ht="16.899999999999999" customHeight="1">
      <c r="A840" s="38"/>
      <c r="B840" s="43"/>
      <c r="C840" s="292" t="s">
        <v>19</v>
      </c>
      <c r="D840" s="292" t="s">
        <v>5006</v>
      </c>
      <c r="E840" s="21" t="s">
        <v>19</v>
      </c>
      <c r="F840" s="293">
        <v>-2.66</v>
      </c>
      <c r="G840" s="38"/>
      <c r="H840" s="43"/>
    </row>
    <row r="841" spans="1:8" s="2" customFormat="1" ht="16.899999999999999" customHeight="1">
      <c r="A841" s="38"/>
      <c r="B841" s="43"/>
      <c r="C841" s="292" t="s">
        <v>19</v>
      </c>
      <c r="D841" s="292" t="s">
        <v>2391</v>
      </c>
      <c r="E841" s="21" t="s">
        <v>19</v>
      </c>
      <c r="F841" s="293">
        <v>-3.99</v>
      </c>
      <c r="G841" s="38"/>
      <c r="H841" s="43"/>
    </row>
    <row r="842" spans="1:8" s="2" customFormat="1" ht="16.899999999999999" customHeight="1">
      <c r="A842" s="38"/>
      <c r="B842" s="43"/>
      <c r="C842" s="292" t="s">
        <v>19</v>
      </c>
      <c r="D842" s="292" t="s">
        <v>2392</v>
      </c>
      <c r="E842" s="21" t="s">
        <v>19</v>
      </c>
      <c r="F842" s="293">
        <v>-1.095</v>
      </c>
      <c r="G842" s="38"/>
      <c r="H842" s="43"/>
    </row>
    <row r="843" spans="1:8" s="2" customFormat="1" ht="16.899999999999999" customHeight="1">
      <c r="A843" s="38"/>
      <c r="B843" s="43"/>
      <c r="C843" s="292" t="s">
        <v>19</v>
      </c>
      <c r="D843" s="292" t="s">
        <v>2393</v>
      </c>
      <c r="E843" s="21" t="s">
        <v>19</v>
      </c>
      <c r="F843" s="293">
        <v>0</v>
      </c>
      <c r="G843" s="38"/>
      <c r="H843" s="43"/>
    </row>
    <row r="844" spans="1:8" s="2" customFormat="1" ht="16.899999999999999" customHeight="1">
      <c r="A844" s="38"/>
      <c r="B844" s="43"/>
      <c r="C844" s="292" t="s">
        <v>19</v>
      </c>
      <c r="D844" s="292" t="s">
        <v>2394</v>
      </c>
      <c r="E844" s="21" t="s">
        <v>19</v>
      </c>
      <c r="F844" s="293">
        <v>84.3</v>
      </c>
      <c r="G844" s="38"/>
      <c r="H844" s="43"/>
    </row>
    <row r="845" spans="1:8" s="2" customFormat="1" ht="16.899999999999999" customHeight="1">
      <c r="A845" s="38"/>
      <c r="B845" s="43"/>
      <c r="C845" s="292" t="s">
        <v>19</v>
      </c>
      <c r="D845" s="292" t="s">
        <v>2395</v>
      </c>
      <c r="E845" s="21" t="s">
        <v>19</v>
      </c>
      <c r="F845" s="293">
        <v>-3.294</v>
      </c>
      <c r="G845" s="38"/>
      <c r="H845" s="43"/>
    </row>
    <row r="846" spans="1:8" s="2" customFormat="1" ht="16.899999999999999" customHeight="1">
      <c r="A846" s="38"/>
      <c r="B846" s="43"/>
      <c r="C846" s="292" t="s">
        <v>19</v>
      </c>
      <c r="D846" s="292" t="s">
        <v>2396</v>
      </c>
      <c r="E846" s="21" t="s">
        <v>19</v>
      </c>
      <c r="F846" s="293">
        <v>-11.88</v>
      </c>
      <c r="G846" s="38"/>
      <c r="H846" s="43"/>
    </row>
    <row r="847" spans="1:8" s="2" customFormat="1" ht="16.899999999999999" customHeight="1">
      <c r="A847" s="38"/>
      <c r="B847" s="43"/>
      <c r="C847" s="292" t="s">
        <v>19</v>
      </c>
      <c r="D847" s="292" t="s">
        <v>2342</v>
      </c>
      <c r="E847" s="21" t="s">
        <v>19</v>
      </c>
      <c r="F847" s="293">
        <v>0</v>
      </c>
      <c r="G847" s="38"/>
      <c r="H847" s="43"/>
    </row>
    <row r="848" spans="1:8" s="2" customFormat="1" ht="16.899999999999999" customHeight="1">
      <c r="A848" s="38"/>
      <c r="B848" s="43"/>
      <c r="C848" s="292" t="s">
        <v>19</v>
      </c>
      <c r="D848" s="292" t="s">
        <v>2393</v>
      </c>
      <c r="E848" s="21" t="s">
        <v>19</v>
      </c>
      <c r="F848" s="293">
        <v>0</v>
      </c>
      <c r="G848" s="38"/>
      <c r="H848" s="43"/>
    </row>
    <row r="849" spans="1:8" s="2" customFormat="1" ht="16.899999999999999" customHeight="1">
      <c r="A849" s="38"/>
      <c r="B849" s="43"/>
      <c r="C849" s="292" t="s">
        <v>19</v>
      </c>
      <c r="D849" s="292" t="s">
        <v>5007</v>
      </c>
      <c r="E849" s="21" t="s">
        <v>19</v>
      </c>
      <c r="F849" s="293">
        <v>91.5</v>
      </c>
      <c r="G849" s="38"/>
      <c r="H849" s="43"/>
    </row>
    <row r="850" spans="1:8" s="2" customFormat="1" ht="16.899999999999999" customHeight="1">
      <c r="A850" s="38"/>
      <c r="B850" s="43"/>
      <c r="C850" s="292" t="s">
        <v>19</v>
      </c>
      <c r="D850" s="292" t="s">
        <v>2398</v>
      </c>
      <c r="E850" s="21" t="s">
        <v>19</v>
      </c>
      <c r="F850" s="293">
        <v>4</v>
      </c>
      <c r="G850" s="38"/>
      <c r="H850" s="43"/>
    </row>
    <row r="851" spans="1:8" s="2" customFormat="1" ht="16.899999999999999" customHeight="1">
      <c r="A851" s="38"/>
      <c r="B851" s="43"/>
      <c r="C851" s="292" t="s">
        <v>19</v>
      </c>
      <c r="D851" s="292" t="s">
        <v>2399</v>
      </c>
      <c r="E851" s="21" t="s">
        <v>19</v>
      </c>
      <c r="F851" s="293">
        <v>-4.5999999999999996</v>
      </c>
      <c r="G851" s="38"/>
      <c r="H851" s="43"/>
    </row>
    <row r="852" spans="1:8" s="2" customFormat="1" ht="16.899999999999999" customHeight="1">
      <c r="A852" s="38"/>
      <c r="B852" s="43"/>
      <c r="C852" s="292" t="s">
        <v>19</v>
      </c>
      <c r="D852" s="292" t="s">
        <v>2346</v>
      </c>
      <c r="E852" s="21" t="s">
        <v>19</v>
      </c>
      <c r="F852" s="293">
        <v>0</v>
      </c>
      <c r="G852" s="38"/>
      <c r="H852" s="43"/>
    </row>
    <row r="853" spans="1:8" s="2" customFormat="1" ht="16.899999999999999" customHeight="1">
      <c r="A853" s="38"/>
      <c r="B853" s="43"/>
      <c r="C853" s="292" t="s">
        <v>19</v>
      </c>
      <c r="D853" s="292" t="s">
        <v>2400</v>
      </c>
      <c r="E853" s="21" t="s">
        <v>19</v>
      </c>
      <c r="F853" s="293">
        <v>0</v>
      </c>
      <c r="G853" s="38"/>
      <c r="H853" s="43"/>
    </row>
    <row r="854" spans="1:8" s="2" customFormat="1" ht="16.899999999999999" customHeight="1">
      <c r="A854" s="38"/>
      <c r="B854" s="43"/>
      <c r="C854" s="292" t="s">
        <v>19</v>
      </c>
      <c r="D854" s="292" t="s">
        <v>2401</v>
      </c>
      <c r="E854" s="21" t="s">
        <v>19</v>
      </c>
      <c r="F854" s="293">
        <v>292.30700000000002</v>
      </c>
      <c r="G854" s="38"/>
      <c r="H854" s="43"/>
    </row>
    <row r="855" spans="1:8" s="2" customFormat="1" ht="16.899999999999999" customHeight="1">
      <c r="A855" s="38"/>
      <c r="B855" s="43"/>
      <c r="C855" s="292" t="s">
        <v>19</v>
      </c>
      <c r="D855" s="292" t="s">
        <v>2402</v>
      </c>
      <c r="E855" s="21" t="s">
        <v>19</v>
      </c>
      <c r="F855" s="293">
        <v>-168.09</v>
      </c>
      <c r="G855" s="38"/>
      <c r="H855" s="43"/>
    </row>
    <row r="856" spans="1:8" s="2" customFormat="1" ht="16.899999999999999" customHeight="1">
      <c r="A856" s="38"/>
      <c r="B856" s="43"/>
      <c r="C856" s="292" t="s">
        <v>19</v>
      </c>
      <c r="D856" s="292" t="s">
        <v>5008</v>
      </c>
      <c r="E856" s="21" t="s">
        <v>19</v>
      </c>
      <c r="F856" s="293">
        <v>25.41</v>
      </c>
      <c r="G856" s="38"/>
      <c r="H856" s="43"/>
    </row>
    <row r="857" spans="1:8" s="2" customFormat="1" ht="16.899999999999999" customHeight="1">
      <c r="A857" s="38"/>
      <c r="B857" s="43"/>
      <c r="C857" s="292" t="s">
        <v>19</v>
      </c>
      <c r="D857" s="292" t="s">
        <v>5009</v>
      </c>
      <c r="E857" s="21" t="s">
        <v>19</v>
      </c>
      <c r="F857" s="293">
        <v>-6.28</v>
      </c>
      <c r="G857" s="38"/>
      <c r="H857" s="43"/>
    </row>
    <row r="858" spans="1:8" s="2" customFormat="1" ht="16.899999999999999" customHeight="1">
      <c r="A858" s="38"/>
      <c r="B858" s="43"/>
      <c r="C858" s="292" t="s">
        <v>19</v>
      </c>
      <c r="D858" s="292" t="s">
        <v>5010</v>
      </c>
      <c r="E858" s="21" t="s">
        <v>19</v>
      </c>
      <c r="F858" s="293">
        <v>-20.475000000000001</v>
      </c>
      <c r="G858" s="38"/>
      <c r="H858" s="43"/>
    </row>
    <row r="859" spans="1:8" s="2" customFormat="1" ht="16.899999999999999" customHeight="1">
      <c r="A859" s="38"/>
      <c r="B859" s="43"/>
      <c r="C859" s="292" t="s">
        <v>19</v>
      </c>
      <c r="D859" s="292" t="s">
        <v>2404</v>
      </c>
      <c r="E859" s="21" t="s">
        <v>19</v>
      </c>
      <c r="F859" s="293">
        <v>0</v>
      </c>
      <c r="G859" s="38"/>
      <c r="H859" s="43"/>
    </row>
    <row r="860" spans="1:8" s="2" customFormat="1" ht="16.899999999999999" customHeight="1">
      <c r="A860" s="38"/>
      <c r="B860" s="43"/>
      <c r="C860" s="292" t="s">
        <v>19</v>
      </c>
      <c r="D860" s="292" t="s">
        <v>2405</v>
      </c>
      <c r="E860" s="21" t="s">
        <v>19</v>
      </c>
      <c r="F860" s="293">
        <v>89.114000000000004</v>
      </c>
      <c r="G860" s="38"/>
      <c r="H860" s="43"/>
    </row>
    <row r="861" spans="1:8" s="2" customFormat="1" ht="16.899999999999999" customHeight="1">
      <c r="A861" s="38"/>
      <c r="B861" s="43"/>
      <c r="C861" s="292" t="s">
        <v>19</v>
      </c>
      <c r="D861" s="292" t="s">
        <v>2406</v>
      </c>
      <c r="E861" s="21" t="s">
        <v>19</v>
      </c>
      <c r="F861" s="293">
        <v>-3.5150000000000001</v>
      </c>
      <c r="G861" s="38"/>
      <c r="H861" s="43"/>
    </row>
    <row r="862" spans="1:8" s="2" customFormat="1" ht="16.899999999999999" customHeight="1">
      <c r="A862" s="38"/>
      <c r="B862" s="43"/>
      <c r="C862" s="292" t="s">
        <v>19</v>
      </c>
      <c r="D862" s="292" t="s">
        <v>2407</v>
      </c>
      <c r="E862" s="21" t="s">
        <v>19</v>
      </c>
      <c r="F862" s="293">
        <v>-2.16</v>
      </c>
      <c r="G862" s="38"/>
      <c r="H862" s="43"/>
    </row>
    <row r="863" spans="1:8" s="2" customFormat="1" ht="16.899999999999999" customHeight="1">
      <c r="A863" s="38"/>
      <c r="B863" s="43"/>
      <c r="C863" s="292" t="s">
        <v>19</v>
      </c>
      <c r="D863" s="292" t="s">
        <v>2408</v>
      </c>
      <c r="E863" s="21" t="s">
        <v>19</v>
      </c>
      <c r="F863" s="293">
        <v>-39.591000000000001</v>
      </c>
      <c r="G863" s="38"/>
      <c r="H863" s="43"/>
    </row>
    <row r="864" spans="1:8" s="2" customFormat="1" ht="16.899999999999999" customHeight="1">
      <c r="A864" s="38"/>
      <c r="B864" s="43"/>
      <c r="C864" s="292" t="s">
        <v>19</v>
      </c>
      <c r="D864" s="292" t="s">
        <v>2409</v>
      </c>
      <c r="E864" s="21" t="s">
        <v>19</v>
      </c>
      <c r="F864" s="293">
        <v>0</v>
      </c>
      <c r="G864" s="38"/>
      <c r="H864" s="43"/>
    </row>
    <row r="865" spans="1:8" s="2" customFormat="1" ht="16.899999999999999" customHeight="1">
      <c r="A865" s="38"/>
      <c r="B865" s="43"/>
      <c r="C865" s="292" t="s">
        <v>19</v>
      </c>
      <c r="D865" s="292" t="s">
        <v>5011</v>
      </c>
      <c r="E865" s="21" t="s">
        <v>19</v>
      </c>
      <c r="F865" s="293">
        <v>55.427999999999997</v>
      </c>
      <c r="G865" s="38"/>
      <c r="H865" s="43"/>
    </row>
    <row r="866" spans="1:8" s="2" customFormat="1" ht="16.899999999999999" customHeight="1">
      <c r="A866" s="38"/>
      <c r="B866" s="43"/>
      <c r="C866" s="292" t="s">
        <v>19</v>
      </c>
      <c r="D866" s="292" t="s">
        <v>2411</v>
      </c>
      <c r="E866" s="21" t="s">
        <v>19</v>
      </c>
      <c r="F866" s="293">
        <v>-38.304000000000002</v>
      </c>
      <c r="G866" s="38"/>
      <c r="H866" s="43"/>
    </row>
    <row r="867" spans="1:8" s="2" customFormat="1" ht="16.899999999999999" customHeight="1">
      <c r="A867" s="38"/>
      <c r="B867" s="43"/>
      <c r="C867" s="292" t="s">
        <v>19</v>
      </c>
      <c r="D867" s="292" t="s">
        <v>2350</v>
      </c>
      <c r="E867" s="21" t="s">
        <v>19</v>
      </c>
      <c r="F867" s="293">
        <v>0</v>
      </c>
      <c r="G867" s="38"/>
      <c r="H867" s="43"/>
    </row>
    <row r="868" spans="1:8" s="2" customFormat="1" ht="16.899999999999999" customHeight="1">
      <c r="A868" s="38"/>
      <c r="B868" s="43"/>
      <c r="C868" s="292" t="s">
        <v>19</v>
      </c>
      <c r="D868" s="292" t="s">
        <v>2412</v>
      </c>
      <c r="E868" s="21" t="s">
        <v>19</v>
      </c>
      <c r="F868" s="293">
        <v>0</v>
      </c>
      <c r="G868" s="38"/>
      <c r="H868" s="43"/>
    </row>
    <row r="869" spans="1:8" s="2" customFormat="1" ht="16.899999999999999" customHeight="1">
      <c r="A869" s="38"/>
      <c r="B869" s="43"/>
      <c r="C869" s="292" t="s">
        <v>19</v>
      </c>
      <c r="D869" s="292" t="s">
        <v>2413</v>
      </c>
      <c r="E869" s="21" t="s">
        <v>19</v>
      </c>
      <c r="F869" s="293">
        <v>24.719000000000001</v>
      </c>
      <c r="G869" s="38"/>
      <c r="H869" s="43"/>
    </row>
    <row r="870" spans="1:8" s="2" customFormat="1" ht="16.899999999999999" customHeight="1">
      <c r="A870" s="38"/>
      <c r="B870" s="43"/>
      <c r="C870" s="292" t="s">
        <v>19</v>
      </c>
      <c r="D870" s="292" t="s">
        <v>2414</v>
      </c>
      <c r="E870" s="21" t="s">
        <v>19</v>
      </c>
      <c r="F870" s="293">
        <v>0</v>
      </c>
      <c r="G870" s="38"/>
      <c r="H870" s="43"/>
    </row>
    <row r="871" spans="1:8" s="2" customFormat="1" ht="16.899999999999999" customHeight="1">
      <c r="A871" s="38"/>
      <c r="B871" s="43"/>
      <c r="C871" s="292" t="s">
        <v>19</v>
      </c>
      <c r="D871" s="292" t="s">
        <v>2415</v>
      </c>
      <c r="E871" s="21" t="s">
        <v>19</v>
      </c>
      <c r="F871" s="293">
        <v>39.78</v>
      </c>
      <c r="G871" s="38"/>
      <c r="H871" s="43"/>
    </row>
    <row r="872" spans="1:8" s="2" customFormat="1" ht="16.899999999999999" customHeight="1">
      <c r="A872" s="38"/>
      <c r="B872" s="43"/>
      <c r="C872" s="292" t="s">
        <v>19</v>
      </c>
      <c r="D872" s="292" t="s">
        <v>2416</v>
      </c>
      <c r="E872" s="21" t="s">
        <v>19</v>
      </c>
      <c r="F872" s="293">
        <v>-6.5679999999999996</v>
      </c>
      <c r="G872" s="38"/>
      <c r="H872" s="43"/>
    </row>
    <row r="873" spans="1:8" s="2" customFormat="1" ht="16.899999999999999" customHeight="1">
      <c r="A873" s="38"/>
      <c r="B873" s="43"/>
      <c r="C873" s="292" t="s">
        <v>19</v>
      </c>
      <c r="D873" s="292" t="s">
        <v>2417</v>
      </c>
      <c r="E873" s="21" t="s">
        <v>19</v>
      </c>
      <c r="F873" s="293">
        <v>0</v>
      </c>
      <c r="G873" s="38"/>
      <c r="H873" s="43"/>
    </row>
    <row r="874" spans="1:8" s="2" customFormat="1" ht="16.899999999999999" customHeight="1">
      <c r="A874" s="38"/>
      <c r="B874" s="43"/>
      <c r="C874" s="292" t="s">
        <v>19</v>
      </c>
      <c r="D874" s="292" t="s">
        <v>2418</v>
      </c>
      <c r="E874" s="21" t="s">
        <v>19</v>
      </c>
      <c r="F874" s="293">
        <v>80.152000000000001</v>
      </c>
      <c r="G874" s="38"/>
      <c r="H874" s="43"/>
    </row>
    <row r="875" spans="1:8" s="2" customFormat="1" ht="16.899999999999999" customHeight="1">
      <c r="A875" s="38"/>
      <c r="B875" s="43"/>
      <c r="C875" s="292" t="s">
        <v>19</v>
      </c>
      <c r="D875" s="292" t="s">
        <v>2419</v>
      </c>
      <c r="E875" s="21" t="s">
        <v>19</v>
      </c>
      <c r="F875" s="293">
        <v>4.3140000000000001</v>
      </c>
      <c r="G875" s="38"/>
      <c r="H875" s="43"/>
    </row>
    <row r="876" spans="1:8" s="2" customFormat="1" ht="16.899999999999999" customHeight="1">
      <c r="A876" s="38"/>
      <c r="B876" s="43"/>
      <c r="C876" s="292" t="s">
        <v>19</v>
      </c>
      <c r="D876" s="292" t="s">
        <v>2420</v>
      </c>
      <c r="E876" s="21" t="s">
        <v>19</v>
      </c>
      <c r="F876" s="293">
        <v>-4.5</v>
      </c>
      <c r="G876" s="38"/>
      <c r="H876" s="43"/>
    </row>
    <row r="877" spans="1:8" s="2" customFormat="1" ht="16.899999999999999" customHeight="1">
      <c r="A877" s="38"/>
      <c r="B877" s="43"/>
      <c r="C877" s="292" t="s">
        <v>19</v>
      </c>
      <c r="D877" s="292" t="s">
        <v>2421</v>
      </c>
      <c r="E877" s="21" t="s">
        <v>19</v>
      </c>
      <c r="F877" s="293">
        <v>0</v>
      </c>
      <c r="G877" s="38"/>
      <c r="H877" s="43"/>
    </row>
    <row r="878" spans="1:8" s="2" customFormat="1" ht="16.899999999999999" customHeight="1">
      <c r="A878" s="38"/>
      <c r="B878" s="43"/>
      <c r="C878" s="292" t="s">
        <v>19</v>
      </c>
      <c r="D878" s="292" t="s">
        <v>5012</v>
      </c>
      <c r="E878" s="21" t="s">
        <v>19</v>
      </c>
      <c r="F878" s="293">
        <v>0.72</v>
      </c>
      <c r="G878" s="38"/>
      <c r="H878" s="43"/>
    </row>
    <row r="879" spans="1:8" s="2" customFormat="1" ht="16.899999999999999" customHeight="1">
      <c r="A879" s="38"/>
      <c r="B879" s="43"/>
      <c r="C879" s="292" t="s">
        <v>248</v>
      </c>
      <c r="D879" s="292" t="s">
        <v>590</v>
      </c>
      <c r="E879" s="21" t="s">
        <v>19</v>
      </c>
      <c r="F879" s="293">
        <v>800.46699999999998</v>
      </c>
      <c r="G879" s="38"/>
      <c r="H879" s="43"/>
    </row>
    <row r="880" spans="1:8" s="2" customFormat="1" ht="16.899999999999999" customHeight="1">
      <c r="A880" s="38"/>
      <c r="B880" s="43"/>
      <c r="C880" s="294" t="s">
        <v>8523</v>
      </c>
      <c r="D880" s="38"/>
      <c r="E880" s="38"/>
      <c r="F880" s="38"/>
      <c r="G880" s="38"/>
      <c r="H880" s="43"/>
    </row>
    <row r="881" spans="1:8" s="2" customFormat="1" ht="22.5">
      <c r="A881" s="38"/>
      <c r="B881" s="43"/>
      <c r="C881" s="292" t="s">
        <v>4998</v>
      </c>
      <c r="D881" s="292" t="s">
        <v>8583</v>
      </c>
      <c r="E881" s="21" t="s">
        <v>132</v>
      </c>
      <c r="F881" s="293">
        <v>939.755</v>
      </c>
      <c r="G881" s="38"/>
      <c r="H881" s="43"/>
    </row>
    <row r="882" spans="1:8" s="2" customFormat="1" ht="16.899999999999999" customHeight="1">
      <c r="A882" s="38"/>
      <c r="B882" s="43"/>
      <c r="C882" s="292" t="s">
        <v>2285</v>
      </c>
      <c r="D882" s="292" t="s">
        <v>8584</v>
      </c>
      <c r="E882" s="21" t="s">
        <v>132</v>
      </c>
      <c r="F882" s="293">
        <v>977.77800000000002</v>
      </c>
      <c r="G882" s="38"/>
      <c r="H882" s="43"/>
    </row>
    <row r="883" spans="1:8" s="2" customFormat="1" ht="16.899999999999999" customHeight="1">
      <c r="A883" s="38"/>
      <c r="B883" s="43"/>
      <c r="C883" s="292" t="s">
        <v>2436</v>
      </c>
      <c r="D883" s="292" t="s">
        <v>8585</v>
      </c>
      <c r="E883" s="21" t="s">
        <v>651</v>
      </c>
      <c r="F883" s="293">
        <v>1992.84</v>
      </c>
      <c r="G883" s="38"/>
      <c r="H883" s="43"/>
    </row>
    <row r="884" spans="1:8" s="2" customFormat="1" ht="16.899999999999999" customHeight="1">
      <c r="A884" s="38"/>
      <c r="B884" s="43"/>
      <c r="C884" s="292" t="s">
        <v>4792</v>
      </c>
      <c r="D884" s="292" t="s">
        <v>8586</v>
      </c>
      <c r="E884" s="21" t="s">
        <v>132</v>
      </c>
      <c r="F884" s="293">
        <v>1703.922</v>
      </c>
      <c r="G884" s="38"/>
      <c r="H884" s="43"/>
    </row>
    <row r="885" spans="1:8" s="2" customFormat="1" ht="16.899999999999999" customHeight="1">
      <c r="A885" s="38"/>
      <c r="B885" s="43"/>
      <c r="C885" s="292" t="s">
        <v>2442</v>
      </c>
      <c r="D885" s="292" t="s">
        <v>2443</v>
      </c>
      <c r="E885" s="21" t="s">
        <v>651</v>
      </c>
      <c r="F885" s="293">
        <v>2092.482</v>
      </c>
      <c r="G885" s="38"/>
      <c r="H885" s="43"/>
    </row>
    <row r="886" spans="1:8" s="2" customFormat="1" ht="16.899999999999999" customHeight="1">
      <c r="A886" s="38"/>
      <c r="B886" s="43"/>
      <c r="C886" s="292" t="s">
        <v>5023</v>
      </c>
      <c r="D886" s="292" t="s">
        <v>8587</v>
      </c>
      <c r="E886" s="21" t="s">
        <v>651</v>
      </c>
      <c r="F886" s="293">
        <v>49619.063999999998</v>
      </c>
      <c r="G886" s="38"/>
      <c r="H886" s="43"/>
    </row>
    <row r="887" spans="1:8" s="2" customFormat="1" ht="16.899999999999999" customHeight="1">
      <c r="A887" s="38"/>
      <c r="B887" s="43"/>
      <c r="C887" s="288" t="s">
        <v>251</v>
      </c>
      <c r="D887" s="289" t="s">
        <v>252</v>
      </c>
      <c r="E887" s="290" t="s">
        <v>132</v>
      </c>
      <c r="F887" s="291">
        <v>800.14499999999998</v>
      </c>
      <c r="G887" s="38"/>
      <c r="H887" s="43"/>
    </row>
    <row r="888" spans="1:8" s="2" customFormat="1" ht="16.899999999999999" customHeight="1">
      <c r="A888" s="38"/>
      <c r="B888" s="43"/>
      <c r="C888" s="292" t="s">
        <v>19</v>
      </c>
      <c r="D888" s="292" t="s">
        <v>2386</v>
      </c>
      <c r="E888" s="21" t="s">
        <v>19</v>
      </c>
      <c r="F888" s="293">
        <v>0</v>
      </c>
      <c r="G888" s="38"/>
      <c r="H888" s="43"/>
    </row>
    <row r="889" spans="1:8" s="2" customFormat="1" ht="16.899999999999999" customHeight="1">
      <c r="A889" s="38"/>
      <c r="B889" s="43"/>
      <c r="C889" s="292" t="s">
        <v>19</v>
      </c>
      <c r="D889" s="292" t="s">
        <v>2333</v>
      </c>
      <c r="E889" s="21" t="s">
        <v>19</v>
      </c>
      <c r="F889" s="293">
        <v>0</v>
      </c>
      <c r="G889" s="38"/>
      <c r="H889" s="43"/>
    </row>
    <row r="890" spans="1:8" s="2" customFormat="1" ht="16.899999999999999" customHeight="1">
      <c r="A890" s="38"/>
      <c r="B890" s="43"/>
      <c r="C890" s="292" t="s">
        <v>19</v>
      </c>
      <c r="D890" s="292" t="s">
        <v>2387</v>
      </c>
      <c r="E890" s="21" t="s">
        <v>19</v>
      </c>
      <c r="F890" s="293">
        <v>0</v>
      </c>
      <c r="G890" s="38"/>
      <c r="H890" s="43"/>
    </row>
    <row r="891" spans="1:8" s="2" customFormat="1" ht="16.899999999999999" customHeight="1">
      <c r="A891" s="38"/>
      <c r="B891" s="43"/>
      <c r="C891" s="292" t="s">
        <v>19</v>
      </c>
      <c r="D891" s="292" t="s">
        <v>2388</v>
      </c>
      <c r="E891" s="21" t="s">
        <v>19</v>
      </c>
      <c r="F891" s="293">
        <v>343.68</v>
      </c>
      <c r="G891" s="38"/>
      <c r="H891" s="43"/>
    </row>
    <row r="892" spans="1:8" s="2" customFormat="1" ht="16.899999999999999" customHeight="1">
      <c r="A892" s="38"/>
      <c r="B892" s="43"/>
      <c r="C892" s="292" t="s">
        <v>19</v>
      </c>
      <c r="D892" s="292" t="s">
        <v>2389</v>
      </c>
      <c r="E892" s="21" t="s">
        <v>19</v>
      </c>
      <c r="F892" s="293">
        <v>-9.9749999999999996</v>
      </c>
      <c r="G892" s="38"/>
      <c r="H892" s="43"/>
    </row>
    <row r="893" spans="1:8" s="2" customFormat="1" ht="16.899999999999999" customHeight="1">
      <c r="A893" s="38"/>
      <c r="B893" s="43"/>
      <c r="C893" s="292" t="s">
        <v>19</v>
      </c>
      <c r="D893" s="292" t="s">
        <v>2390</v>
      </c>
      <c r="E893" s="21" t="s">
        <v>19</v>
      </c>
      <c r="F893" s="293">
        <v>-7.98</v>
      </c>
      <c r="G893" s="38"/>
      <c r="H893" s="43"/>
    </row>
    <row r="894" spans="1:8" s="2" customFormat="1" ht="16.899999999999999" customHeight="1">
      <c r="A894" s="38"/>
      <c r="B894" s="43"/>
      <c r="C894" s="292" t="s">
        <v>19</v>
      </c>
      <c r="D894" s="292" t="s">
        <v>2391</v>
      </c>
      <c r="E894" s="21" t="s">
        <v>19</v>
      </c>
      <c r="F894" s="293">
        <v>-3.99</v>
      </c>
      <c r="G894" s="38"/>
      <c r="H894" s="43"/>
    </row>
    <row r="895" spans="1:8" s="2" customFormat="1" ht="16.899999999999999" customHeight="1">
      <c r="A895" s="38"/>
      <c r="B895" s="43"/>
      <c r="C895" s="292" t="s">
        <v>19</v>
      </c>
      <c r="D895" s="292" t="s">
        <v>2392</v>
      </c>
      <c r="E895" s="21" t="s">
        <v>19</v>
      </c>
      <c r="F895" s="293">
        <v>-1.095</v>
      </c>
      <c r="G895" s="38"/>
      <c r="H895" s="43"/>
    </row>
    <row r="896" spans="1:8" s="2" customFormat="1" ht="16.899999999999999" customHeight="1">
      <c r="A896" s="38"/>
      <c r="B896" s="43"/>
      <c r="C896" s="292" t="s">
        <v>19</v>
      </c>
      <c r="D896" s="292" t="s">
        <v>2393</v>
      </c>
      <c r="E896" s="21" t="s">
        <v>19</v>
      </c>
      <c r="F896" s="293">
        <v>0</v>
      </c>
      <c r="G896" s="38"/>
      <c r="H896" s="43"/>
    </row>
    <row r="897" spans="1:8" s="2" customFormat="1" ht="16.899999999999999" customHeight="1">
      <c r="A897" s="38"/>
      <c r="B897" s="43"/>
      <c r="C897" s="292" t="s">
        <v>19</v>
      </c>
      <c r="D897" s="292" t="s">
        <v>2394</v>
      </c>
      <c r="E897" s="21" t="s">
        <v>19</v>
      </c>
      <c r="F897" s="293">
        <v>84.3</v>
      </c>
      <c r="G897" s="38"/>
      <c r="H897" s="43"/>
    </row>
    <row r="898" spans="1:8" s="2" customFormat="1" ht="16.899999999999999" customHeight="1">
      <c r="A898" s="38"/>
      <c r="B898" s="43"/>
      <c r="C898" s="292" t="s">
        <v>19</v>
      </c>
      <c r="D898" s="292" t="s">
        <v>2395</v>
      </c>
      <c r="E898" s="21" t="s">
        <v>19</v>
      </c>
      <c r="F898" s="293">
        <v>-3.294</v>
      </c>
      <c r="G898" s="38"/>
      <c r="H898" s="43"/>
    </row>
    <row r="899" spans="1:8" s="2" customFormat="1" ht="16.899999999999999" customHeight="1">
      <c r="A899" s="38"/>
      <c r="B899" s="43"/>
      <c r="C899" s="292" t="s">
        <v>19</v>
      </c>
      <c r="D899" s="292" t="s">
        <v>2396</v>
      </c>
      <c r="E899" s="21" t="s">
        <v>19</v>
      </c>
      <c r="F899" s="293">
        <v>-11.88</v>
      </c>
      <c r="G899" s="38"/>
      <c r="H899" s="43"/>
    </row>
    <row r="900" spans="1:8" s="2" customFormat="1" ht="16.899999999999999" customHeight="1">
      <c r="A900" s="38"/>
      <c r="B900" s="43"/>
      <c r="C900" s="292" t="s">
        <v>19</v>
      </c>
      <c r="D900" s="292" t="s">
        <v>2342</v>
      </c>
      <c r="E900" s="21" t="s">
        <v>19</v>
      </c>
      <c r="F900" s="293">
        <v>0</v>
      </c>
      <c r="G900" s="38"/>
      <c r="H900" s="43"/>
    </row>
    <row r="901" spans="1:8" s="2" customFormat="1" ht="16.899999999999999" customHeight="1">
      <c r="A901" s="38"/>
      <c r="B901" s="43"/>
      <c r="C901" s="292" t="s">
        <v>19</v>
      </c>
      <c r="D901" s="292" t="s">
        <v>2393</v>
      </c>
      <c r="E901" s="21" t="s">
        <v>19</v>
      </c>
      <c r="F901" s="293">
        <v>0</v>
      </c>
      <c r="G901" s="38"/>
      <c r="H901" s="43"/>
    </row>
    <row r="902" spans="1:8" s="2" customFormat="1" ht="16.899999999999999" customHeight="1">
      <c r="A902" s="38"/>
      <c r="B902" s="43"/>
      <c r="C902" s="292" t="s">
        <v>19</v>
      </c>
      <c r="D902" s="292" t="s">
        <v>2397</v>
      </c>
      <c r="E902" s="21" t="s">
        <v>19</v>
      </c>
      <c r="F902" s="293">
        <v>90.3</v>
      </c>
      <c r="G902" s="38"/>
      <c r="H902" s="43"/>
    </row>
    <row r="903" spans="1:8" s="2" customFormat="1" ht="16.899999999999999" customHeight="1">
      <c r="A903" s="38"/>
      <c r="B903" s="43"/>
      <c r="C903" s="292" t="s">
        <v>19</v>
      </c>
      <c r="D903" s="292" t="s">
        <v>2398</v>
      </c>
      <c r="E903" s="21" t="s">
        <v>19</v>
      </c>
      <c r="F903" s="293">
        <v>4</v>
      </c>
      <c r="G903" s="38"/>
      <c r="H903" s="43"/>
    </row>
    <row r="904" spans="1:8" s="2" customFormat="1" ht="16.899999999999999" customHeight="1">
      <c r="A904" s="38"/>
      <c r="B904" s="43"/>
      <c r="C904" s="292" t="s">
        <v>19</v>
      </c>
      <c r="D904" s="292" t="s">
        <v>2399</v>
      </c>
      <c r="E904" s="21" t="s">
        <v>19</v>
      </c>
      <c r="F904" s="293">
        <v>-4.5999999999999996</v>
      </c>
      <c r="G904" s="38"/>
      <c r="H904" s="43"/>
    </row>
    <row r="905" spans="1:8" s="2" customFormat="1" ht="16.899999999999999" customHeight="1">
      <c r="A905" s="38"/>
      <c r="B905" s="43"/>
      <c r="C905" s="292" t="s">
        <v>19</v>
      </c>
      <c r="D905" s="292" t="s">
        <v>2346</v>
      </c>
      <c r="E905" s="21" t="s">
        <v>19</v>
      </c>
      <c r="F905" s="293">
        <v>0</v>
      </c>
      <c r="G905" s="38"/>
      <c r="H905" s="43"/>
    </row>
    <row r="906" spans="1:8" s="2" customFormat="1" ht="16.899999999999999" customHeight="1">
      <c r="A906" s="38"/>
      <c r="B906" s="43"/>
      <c r="C906" s="292" t="s">
        <v>19</v>
      </c>
      <c r="D906" s="292" t="s">
        <v>2400</v>
      </c>
      <c r="E906" s="21" t="s">
        <v>19</v>
      </c>
      <c r="F906" s="293">
        <v>0</v>
      </c>
      <c r="G906" s="38"/>
      <c r="H906" s="43"/>
    </row>
    <row r="907" spans="1:8" s="2" customFormat="1" ht="16.899999999999999" customHeight="1">
      <c r="A907" s="38"/>
      <c r="B907" s="43"/>
      <c r="C907" s="292" t="s">
        <v>19</v>
      </c>
      <c r="D907" s="292" t="s">
        <v>2401</v>
      </c>
      <c r="E907" s="21" t="s">
        <v>19</v>
      </c>
      <c r="F907" s="293">
        <v>292.30700000000002</v>
      </c>
      <c r="G907" s="38"/>
      <c r="H907" s="43"/>
    </row>
    <row r="908" spans="1:8" s="2" customFormat="1" ht="16.899999999999999" customHeight="1">
      <c r="A908" s="38"/>
      <c r="B908" s="43"/>
      <c r="C908" s="292" t="s">
        <v>19</v>
      </c>
      <c r="D908" s="292" t="s">
        <v>2402</v>
      </c>
      <c r="E908" s="21" t="s">
        <v>19</v>
      </c>
      <c r="F908" s="293">
        <v>-168.09</v>
      </c>
      <c r="G908" s="38"/>
      <c r="H908" s="43"/>
    </row>
    <row r="909" spans="1:8" s="2" customFormat="1" ht="16.899999999999999" customHeight="1">
      <c r="A909" s="38"/>
      <c r="B909" s="43"/>
      <c r="C909" s="292" t="s">
        <v>19</v>
      </c>
      <c r="D909" s="292" t="s">
        <v>2403</v>
      </c>
      <c r="E909" s="21" t="s">
        <v>19</v>
      </c>
      <c r="F909" s="293">
        <v>-9</v>
      </c>
      <c r="G909" s="38"/>
      <c r="H909" s="43"/>
    </row>
    <row r="910" spans="1:8" s="2" customFormat="1" ht="16.899999999999999" customHeight="1">
      <c r="A910" s="38"/>
      <c r="B910" s="43"/>
      <c r="C910" s="292" t="s">
        <v>19</v>
      </c>
      <c r="D910" s="292" t="s">
        <v>2404</v>
      </c>
      <c r="E910" s="21" t="s">
        <v>19</v>
      </c>
      <c r="F910" s="293">
        <v>0</v>
      </c>
      <c r="G910" s="38"/>
      <c r="H910" s="43"/>
    </row>
    <row r="911" spans="1:8" s="2" customFormat="1" ht="16.899999999999999" customHeight="1">
      <c r="A911" s="38"/>
      <c r="B911" s="43"/>
      <c r="C911" s="292" t="s">
        <v>19</v>
      </c>
      <c r="D911" s="292" t="s">
        <v>2405</v>
      </c>
      <c r="E911" s="21" t="s">
        <v>19</v>
      </c>
      <c r="F911" s="293">
        <v>89.114000000000004</v>
      </c>
      <c r="G911" s="38"/>
      <c r="H911" s="43"/>
    </row>
    <row r="912" spans="1:8" s="2" customFormat="1" ht="16.899999999999999" customHeight="1">
      <c r="A912" s="38"/>
      <c r="B912" s="43"/>
      <c r="C912" s="292" t="s">
        <v>19</v>
      </c>
      <c r="D912" s="292" t="s">
        <v>2406</v>
      </c>
      <c r="E912" s="21" t="s">
        <v>19</v>
      </c>
      <c r="F912" s="293">
        <v>-3.5150000000000001</v>
      </c>
      <c r="G912" s="38"/>
      <c r="H912" s="43"/>
    </row>
    <row r="913" spans="1:8" s="2" customFormat="1" ht="16.899999999999999" customHeight="1">
      <c r="A913" s="38"/>
      <c r="B913" s="43"/>
      <c r="C913" s="292" t="s">
        <v>19</v>
      </c>
      <c r="D913" s="292" t="s">
        <v>2407</v>
      </c>
      <c r="E913" s="21" t="s">
        <v>19</v>
      </c>
      <c r="F913" s="293">
        <v>-2.16</v>
      </c>
      <c r="G913" s="38"/>
      <c r="H913" s="43"/>
    </row>
    <row r="914" spans="1:8" s="2" customFormat="1" ht="16.899999999999999" customHeight="1">
      <c r="A914" s="38"/>
      <c r="B914" s="43"/>
      <c r="C914" s="292" t="s">
        <v>19</v>
      </c>
      <c r="D914" s="292" t="s">
        <v>2408</v>
      </c>
      <c r="E914" s="21" t="s">
        <v>19</v>
      </c>
      <c r="F914" s="293">
        <v>-39.591000000000001</v>
      </c>
      <c r="G914" s="38"/>
      <c r="H914" s="43"/>
    </row>
    <row r="915" spans="1:8" s="2" customFormat="1" ht="16.899999999999999" customHeight="1">
      <c r="A915" s="38"/>
      <c r="B915" s="43"/>
      <c r="C915" s="292" t="s">
        <v>19</v>
      </c>
      <c r="D915" s="292" t="s">
        <v>2409</v>
      </c>
      <c r="E915" s="21" t="s">
        <v>19</v>
      </c>
      <c r="F915" s="293">
        <v>0</v>
      </c>
      <c r="G915" s="38"/>
      <c r="H915" s="43"/>
    </row>
    <row r="916" spans="1:8" s="2" customFormat="1" ht="16.899999999999999" customHeight="1">
      <c r="A916" s="38"/>
      <c r="B916" s="43"/>
      <c r="C916" s="292" t="s">
        <v>19</v>
      </c>
      <c r="D916" s="292" t="s">
        <v>2410</v>
      </c>
      <c r="E916" s="21" t="s">
        <v>19</v>
      </c>
      <c r="F916" s="293">
        <v>60.941000000000003</v>
      </c>
      <c r="G916" s="38"/>
      <c r="H916" s="43"/>
    </row>
    <row r="917" spans="1:8" s="2" customFormat="1" ht="16.899999999999999" customHeight="1">
      <c r="A917" s="38"/>
      <c r="B917" s="43"/>
      <c r="C917" s="292" t="s">
        <v>19</v>
      </c>
      <c r="D917" s="292" t="s">
        <v>2411</v>
      </c>
      <c r="E917" s="21" t="s">
        <v>19</v>
      </c>
      <c r="F917" s="293">
        <v>-38.304000000000002</v>
      </c>
      <c r="G917" s="38"/>
      <c r="H917" s="43"/>
    </row>
    <row r="918" spans="1:8" s="2" customFormat="1" ht="16.899999999999999" customHeight="1">
      <c r="A918" s="38"/>
      <c r="B918" s="43"/>
      <c r="C918" s="292" t="s">
        <v>19</v>
      </c>
      <c r="D918" s="292" t="s">
        <v>2350</v>
      </c>
      <c r="E918" s="21" t="s">
        <v>19</v>
      </c>
      <c r="F918" s="293">
        <v>0</v>
      </c>
      <c r="G918" s="38"/>
      <c r="H918" s="43"/>
    </row>
    <row r="919" spans="1:8" s="2" customFormat="1" ht="16.899999999999999" customHeight="1">
      <c r="A919" s="38"/>
      <c r="B919" s="43"/>
      <c r="C919" s="292" t="s">
        <v>19</v>
      </c>
      <c r="D919" s="292" t="s">
        <v>2412</v>
      </c>
      <c r="E919" s="21" t="s">
        <v>19</v>
      </c>
      <c r="F919" s="293">
        <v>0</v>
      </c>
      <c r="G919" s="38"/>
      <c r="H919" s="43"/>
    </row>
    <row r="920" spans="1:8" s="2" customFormat="1" ht="16.899999999999999" customHeight="1">
      <c r="A920" s="38"/>
      <c r="B920" s="43"/>
      <c r="C920" s="292" t="s">
        <v>19</v>
      </c>
      <c r="D920" s="292" t="s">
        <v>2413</v>
      </c>
      <c r="E920" s="21" t="s">
        <v>19</v>
      </c>
      <c r="F920" s="293">
        <v>24.719000000000001</v>
      </c>
      <c r="G920" s="38"/>
      <c r="H920" s="43"/>
    </row>
    <row r="921" spans="1:8" s="2" customFormat="1" ht="16.899999999999999" customHeight="1">
      <c r="A921" s="38"/>
      <c r="B921" s="43"/>
      <c r="C921" s="292" t="s">
        <v>19</v>
      </c>
      <c r="D921" s="292" t="s">
        <v>2414</v>
      </c>
      <c r="E921" s="21" t="s">
        <v>19</v>
      </c>
      <c r="F921" s="293">
        <v>0</v>
      </c>
      <c r="G921" s="38"/>
      <c r="H921" s="43"/>
    </row>
    <row r="922" spans="1:8" s="2" customFormat="1" ht="16.899999999999999" customHeight="1">
      <c r="A922" s="38"/>
      <c r="B922" s="43"/>
      <c r="C922" s="292" t="s">
        <v>19</v>
      </c>
      <c r="D922" s="292" t="s">
        <v>2415</v>
      </c>
      <c r="E922" s="21" t="s">
        <v>19</v>
      </c>
      <c r="F922" s="293">
        <v>39.78</v>
      </c>
      <c r="G922" s="38"/>
      <c r="H922" s="43"/>
    </row>
    <row r="923" spans="1:8" s="2" customFormat="1" ht="16.899999999999999" customHeight="1">
      <c r="A923" s="38"/>
      <c r="B923" s="43"/>
      <c r="C923" s="292" t="s">
        <v>19</v>
      </c>
      <c r="D923" s="292" t="s">
        <v>2416</v>
      </c>
      <c r="E923" s="21" t="s">
        <v>19</v>
      </c>
      <c r="F923" s="293">
        <v>-6.5679999999999996</v>
      </c>
      <c r="G923" s="38"/>
      <c r="H923" s="43"/>
    </row>
    <row r="924" spans="1:8" s="2" customFormat="1" ht="16.899999999999999" customHeight="1">
      <c r="A924" s="38"/>
      <c r="B924" s="43"/>
      <c r="C924" s="292" t="s">
        <v>19</v>
      </c>
      <c r="D924" s="292" t="s">
        <v>2417</v>
      </c>
      <c r="E924" s="21" t="s">
        <v>19</v>
      </c>
      <c r="F924" s="293">
        <v>0</v>
      </c>
      <c r="G924" s="38"/>
      <c r="H924" s="43"/>
    </row>
    <row r="925" spans="1:8" s="2" customFormat="1" ht="16.899999999999999" customHeight="1">
      <c r="A925" s="38"/>
      <c r="B925" s="43"/>
      <c r="C925" s="292" t="s">
        <v>19</v>
      </c>
      <c r="D925" s="292" t="s">
        <v>2418</v>
      </c>
      <c r="E925" s="21" t="s">
        <v>19</v>
      </c>
      <c r="F925" s="293">
        <v>80.152000000000001</v>
      </c>
      <c r="G925" s="38"/>
      <c r="H925" s="43"/>
    </row>
    <row r="926" spans="1:8" s="2" customFormat="1" ht="16.899999999999999" customHeight="1">
      <c r="A926" s="38"/>
      <c r="B926" s="43"/>
      <c r="C926" s="292" t="s">
        <v>19</v>
      </c>
      <c r="D926" s="292" t="s">
        <v>2419</v>
      </c>
      <c r="E926" s="21" t="s">
        <v>19</v>
      </c>
      <c r="F926" s="293">
        <v>4.3140000000000001</v>
      </c>
      <c r="G926" s="38"/>
      <c r="H926" s="43"/>
    </row>
    <row r="927" spans="1:8" s="2" customFormat="1" ht="16.899999999999999" customHeight="1">
      <c r="A927" s="38"/>
      <c r="B927" s="43"/>
      <c r="C927" s="292" t="s">
        <v>19</v>
      </c>
      <c r="D927" s="292" t="s">
        <v>2420</v>
      </c>
      <c r="E927" s="21" t="s">
        <v>19</v>
      </c>
      <c r="F927" s="293">
        <v>-4.5</v>
      </c>
      <c r="G927" s="38"/>
      <c r="H927" s="43"/>
    </row>
    <row r="928" spans="1:8" s="2" customFormat="1" ht="16.899999999999999" customHeight="1">
      <c r="A928" s="38"/>
      <c r="B928" s="43"/>
      <c r="C928" s="292" t="s">
        <v>19</v>
      </c>
      <c r="D928" s="292" t="s">
        <v>2421</v>
      </c>
      <c r="E928" s="21" t="s">
        <v>19</v>
      </c>
      <c r="F928" s="293">
        <v>0</v>
      </c>
      <c r="G928" s="38"/>
      <c r="H928" s="43"/>
    </row>
    <row r="929" spans="1:8" s="2" customFormat="1" ht="16.899999999999999" customHeight="1">
      <c r="A929" s="38"/>
      <c r="B929" s="43"/>
      <c r="C929" s="292" t="s">
        <v>19</v>
      </c>
      <c r="D929" s="292" t="s">
        <v>2422</v>
      </c>
      <c r="E929" s="21" t="s">
        <v>19</v>
      </c>
      <c r="F929" s="293">
        <v>1.08</v>
      </c>
      <c r="G929" s="38"/>
      <c r="H929" s="43"/>
    </row>
    <row r="930" spans="1:8" s="2" customFormat="1" ht="16.899999999999999" customHeight="1">
      <c r="A930" s="38"/>
      <c r="B930" s="43"/>
      <c r="C930" s="292" t="s">
        <v>251</v>
      </c>
      <c r="D930" s="292" t="s">
        <v>590</v>
      </c>
      <c r="E930" s="21" t="s">
        <v>19</v>
      </c>
      <c r="F930" s="293">
        <v>800.14499999999998</v>
      </c>
      <c r="G930" s="38"/>
      <c r="H930" s="43"/>
    </row>
    <row r="931" spans="1:8" s="2" customFormat="1" ht="16.899999999999999" customHeight="1">
      <c r="A931" s="38"/>
      <c r="B931" s="43"/>
      <c r="C931" s="294" t="s">
        <v>8523</v>
      </c>
      <c r="D931" s="38"/>
      <c r="E931" s="38"/>
      <c r="F931" s="38"/>
      <c r="G931" s="38"/>
      <c r="H931" s="43"/>
    </row>
    <row r="932" spans="1:8" s="2" customFormat="1" ht="22.5">
      <c r="A932" s="38"/>
      <c r="B932" s="43"/>
      <c r="C932" s="292" t="s">
        <v>2382</v>
      </c>
      <c r="D932" s="292" t="s">
        <v>8588</v>
      </c>
      <c r="E932" s="21" t="s">
        <v>132</v>
      </c>
      <c r="F932" s="293">
        <v>883.45799999999997</v>
      </c>
      <c r="G932" s="38"/>
      <c r="H932" s="43"/>
    </row>
    <row r="933" spans="1:8" s="2" customFormat="1" ht="16.899999999999999" customHeight="1">
      <c r="A933" s="38"/>
      <c r="B933" s="43"/>
      <c r="C933" s="292" t="s">
        <v>2430</v>
      </c>
      <c r="D933" s="292" t="s">
        <v>2431</v>
      </c>
      <c r="E933" s="21" t="s">
        <v>132</v>
      </c>
      <c r="F933" s="293">
        <v>927.63099999999997</v>
      </c>
      <c r="G933" s="38"/>
      <c r="H933" s="43"/>
    </row>
    <row r="934" spans="1:8" s="2" customFormat="1" ht="16.899999999999999" customHeight="1">
      <c r="A934" s="38"/>
      <c r="B934" s="43"/>
      <c r="C934" s="288" t="s">
        <v>254</v>
      </c>
      <c r="D934" s="289" t="s">
        <v>255</v>
      </c>
      <c r="E934" s="290" t="s">
        <v>132</v>
      </c>
      <c r="F934" s="291">
        <v>105.646</v>
      </c>
      <c r="G934" s="38"/>
      <c r="H934" s="43"/>
    </row>
    <row r="935" spans="1:8" s="2" customFormat="1" ht="16.899999999999999" customHeight="1">
      <c r="A935" s="38"/>
      <c r="B935" s="43"/>
      <c r="C935" s="292" t="s">
        <v>19</v>
      </c>
      <c r="D935" s="292" t="s">
        <v>2356</v>
      </c>
      <c r="E935" s="21" t="s">
        <v>19</v>
      </c>
      <c r="F935" s="293">
        <v>0</v>
      </c>
      <c r="G935" s="38"/>
      <c r="H935" s="43"/>
    </row>
    <row r="936" spans="1:8" s="2" customFormat="1" ht="16.899999999999999" customHeight="1">
      <c r="A936" s="38"/>
      <c r="B936" s="43"/>
      <c r="C936" s="292" t="s">
        <v>19</v>
      </c>
      <c r="D936" s="292" t="s">
        <v>2333</v>
      </c>
      <c r="E936" s="21" t="s">
        <v>19</v>
      </c>
      <c r="F936" s="293">
        <v>0</v>
      </c>
      <c r="G936" s="38"/>
      <c r="H936" s="43"/>
    </row>
    <row r="937" spans="1:8" s="2" customFormat="1" ht="16.899999999999999" customHeight="1">
      <c r="A937" s="38"/>
      <c r="B937" s="43"/>
      <c r="C937" s="292" t="s">
        <v>19</v>
      </c>
      <c r="D937" s="292" t="s">
        <v>2451</v>
      </c>
      <c r="E937" s="21" t="s">
        <v>19</v>
      </c>
      <c r="F937" s="293">
        <v>27.919</v>
      </c>
      <c r="G937" s="38"/>
      <c r="H937" s="43"/>
    </row>
    <row r="938" spans="1:8" s="2" customFormat="1" ht="16.899999999999999" customHeight="1">
      <c r="A938" s="38"/>
      <c r="B938" s="43"/>
      <c r="C938" s="292" t="s">
        <v>19</v>
      </c>
      <c r="D938" s="292" t="s">
        <v>2452</v>
      </c>
      <c r="E938" s="21" t="s">
        <v>19</v>
      </c>
      <c r="F938" s="293">
        <v>10.179</v>
      </c>
      <c r="G938" s="38"/>
      <c r="H938" s="43"/>
    </row>
    <row r="939" spans="1:8" s="2" customFormat="1" ht="16.899999999999999" customHeight="1">
      <c r="A939" s="38"/>
      <c r="B939" s="43"/>
      <c r="C939" s="292" t="s">
        <v>19</v>
      </c>
      <c r="D939" s="292" t="s">
        <v>2342</v>
      </c>
      <c r="E939" s="21" t="s">
        <v>19</v>
      </c>
      <c r="F939" s="293">
        <v>0</v>
      </c>
      <c r="G939" s="38"/>
      <c r="H939" s="43"/>
    </row>
    <row r="940" spans="1:8" s="2" customFormat="1" ht="16.899999999999999" customHeight="1">
      <c r="A940" s="38"/>
      <c r="B940" s="43"/>
      <c r="C940" s="292" t="s">
        <v>19</v>
      </c>
      <c r="D940" s="292" t="s">
        <v>2453</v>
      </c>
      <c r="E940" s="21" t="s">
        <v>19</v>
      </c>
      <c r="F940" s="293">
        <v>11.493</v>
      </c>
      <c r="G940" s="38"/>
      <c r="H940" s="43"/>
    </row>
    <row r="941" spans="1:8" s="2" customFormat="1" ht="16.899999999999999" customHeight="1">
      <c r="A941" s="38"/>
      <c r="B941" s="43"/>
      <c r="C941" s="292" t="s">
        <v>19</v>
      </c>
      <c r="D941" s="292" t="s">
        <v>2346</v>
      </c>
      <c r="E941" s="21" t="s">
        <v>19</v>
      </c>
      <c r="F941" s="293">
        <v>0</v>
      </c>
      <c r="G941" s="38"/>
      <c r="H941" s="43"/>
    </row>
    <row r="942" spans="1:8" s="2" customFormat="1" ht="16.899999999999999" customHeight="1">
      <c r="A942" s="38"/>
      <c r="B942" s="43"/>
      <c r="C942" s="292" t="s">
        <v>19</v>
      </c>
      <c r="D942" s="292" t="s">
        <v>2454</v>
      </c>
      <c r="E942" s="21" t="s">
        <v>19</v>
      </c>
      <c r="F942" s="293">
        <v>30.654</v>
      </c>
      <c r="G942" s="38"/>
      <c r="H942" s="43"/>
    </row>
    <row r="943" spans="1:8" s="2" customFormat="1" ht="16.899999999999999" customHeight="1">
      <c r="A943" s="38"/>
      <c r="B943" s="43"/>
      <c r="C943" s="292" t="s">
        <v>19</v>
      </c>
      <c r="D943" s="292" t="s">
        <v>2455</v>
      </c>
      <c r="E943" s="21" t="s">
        <v>19</v>
      </c>
      <c r="F943" s="293">
        <v>11.275</v>
      </c>
      <c r="G943" s="38"/>
      <c r="H943" s="43"/>
    </row>
    <row r="944" spans="1:8" s="2" customFormat="1" ht="16.899999999999999" customHeight="1">
      <c r="A944" s="38"/>
      <c r="B944" s="43"/>
      <c r="C944" s="292" t="s">
        <v>19</v>
      </c>
      <c r="D944" s="292" t="s">
        <v>2350</v>
      </c>
      <c r="E944" s="21" t="s">
        <v>19</v>
      </c>
      <c r="F944" s="293">
        <v>0</v>
      </c>
      <c r="G944" s="38"/>
      <c r="H944" s="43"/>
    </row>
    <row r="945" spans="1:8" s="2" customFormat="1" ht="16.899999999999999" customHeight="1">
      <c r="A945" s="38"/>
      <c r="B945" s="43"/>
      <c r="C945" s="292" t="s">
        <v>19</v>
      </c>
      <c r="D945" s="292" t="s">
        <v>2456</v>
      </c>
      <c r="E945" s="21" t="s">
        <v>19</v>
      </c>
      <c r="F945" s="293">
        <v>14.125999999999999</v>
      </c>
      <c r="G945" s="38"/>
      <c r="H945" s="43"/>
    </row>
    <row r="946" spans="1:8" s="2" customFormat="1" ht="16.899999999999999" customHeight="1">
      <c r="A946" s="38"/>
      <c r="B946" s="43"/>
      <c r="C946" s="292" t="s">
        <v>254</v>
      </c>
      <c r="D946" s="292" t="s">
        <v>590</v>
      </c>
      <c r="E946" s="21" t="s">
        <v>19</v>
      </c>
      <c r="F946" s="293">
        <v>105.646</v>
      </c>
      <c r="G946" s="38"/>
      <c r="H946" s="43"/>
    </row>
    <row r="947" spans="1:8" s="2" customFormat="1" ht="16.899999999999999" customHeight="1">
      <c r="A947" s="38"/>
      <c r="B947" s="43"/>
      <c r="C947" s="294" t="s">
        <v>8523</v>
      </c>
      <c r="D947" s="38"/>
      <c r="E947" s="38"/>
      <c r="F947" s="38"/>
      <c r="G947" s="38"/>
      <c r="H947" s="43"/>
    </row>
    <row r="948" spans="1:8" s="2" customFormat="1" ht="16.899999999999999" customHeight="1">
      <c r="A948" s="38"/>
      <c r="B948" s="43"/>
      <c r="C948" s="292" t="s">
        <v>2447</v>
      </c>
      <c r="D948" s="292" t="s">
        <v>8589</v>
      </c>
      <c r="E948" s="21" t="s">
        <v>132</v>
      </c>
      <c r="F948" s="293">
        <v>148.88499999999999</v>
      </c>
      <c r="G948" s="38"/>
      <c r="H948" s="43"/>
    </row>
    <row r="949" spans="1:8" s="2" customFormat="1" ht="16.899999999999999" customHeight="1">
      <c r="A949" s="38"/>
      <c r="B949" s="43"/>
      <c r="C949" s="292" t="s">
        <v>2285</v>
      </c>
      <c r="D949" s="292" t="s">
        <v>8584</v>
      </c>
      <c r="E949" s="21" t="s">
        <v>132</v>
      </c>
      <c r="F949" s="293">
        <v>977.77800000000002</v>
      </c>
      <c r="G949" s="38"/>
      <c r="H949" s="43"/>
    </row>
    <row r="950" spans="1:8" s="2" customFormat="1" ht="16.899999999999999" customHeight="1">
      <c r="A950" s="38"/>
      <c r="B950" s="43"/>
      <c r="C950" s="292" t="s">
        <v>2322</v>
      </c>
      <c r="D950" s="292" t="s">
        <v>8590</v>
      </c>
      <c r="E950" s="21" t="s">
        <v>132</v>
      </c>
      <c r="F950" s="293">
        <v>148.88499999999999</v>
      </c>
      <c r="G950" s="38"/>
      <c r="H950" s="43"/>
    </row>
    <row r="951" spans="1:8" s="2" customFormat="1" ht="16.899999999999999" customHeight="1">
      <c r="A951" s="38"/>
      <c r="B951" s="43"/>
      <c r="C951" s="288" t="s">
        <v>257</v>
      </c>
      <c r="D951" s="289" t="s">
        <v>255</v>
      </c>
      <c r="E951" s="290" t="s">
        <v>132</v>
      </c>
      <c r="F951" s="291">
        <v>83.313000000000002</v>
      </c>
      <c r="G951" s="38"/>
      <c r="H951" s="43"/>
    </row>
    <row r="952" spans="1:8" s="2" customFormat="1" ht="16.899999999999999" customHeight="1">
      <c r="A952" s="38"/>
      <c r="B952" s="43"/>
      <c r="C952" s="292" t="s">
        <v>19</v>
      </c>
      <c r="D952" s="292" t="s">
        <v>2356</v>
      </c>
      <c r="E952" s="21" t="s">
        <v>19</v>
      </c>
      <c r="F952" s="293">
        <v>0</v>
      </c>
      <c r="G952" s="38"/>
      <c r="H952" s="43"/>
    </row>
    <row r="953" spans="1:8" s="2" customFormat="1" ht="16.899999999999999" customHeight="1">
      <c r="A953" s="38"/>
      <c r="B953" s="43"/>
      <c r="C953" s="292" t="s">
        <v>19</v>
      </c>
      <c r="D953" s="292" t="s">
        <v>2333</v>
      </c>
      <c r="E953" s="21" t="s">
        <v>19</v>
      </c>
      <c r="F953" s="293">
        <v>0</v>
      </c>
      <c r="G953" s="38"/>
      <c r="H953" s="43"/>
    </row>
    <row r="954" spans="1:8" s="2" customFormat="1" ht="16.899999999999999" customHeight="1">
      <c r="A954" s="38"/>
      <c r="B954" s="43"/>
      <c r="C954" s="292" t="s">
        <v>19</v>
      </c>
      <c r="D954" s="292" t="s">
        <v>2423</v>
      </c>
      <c r="E954" s="21" t="s">
        <v>19</v>
      </c>
      <c r="F954" s="293">
        <v>20.533000000000001</v>
      </c>
      <c r="G954" s="38"/>
      <c r="H954" s="43"/>
    </row>
    <row r="955" spans="1:8" s="2" customFormat="1" ht="16.899999999999999" customHeight="1">
      <c r="A955" s="38"/>
      <c r="B955" s="43"/>
      <c r="C955" s="292" t="s">
        <v>19</v>
      </c>
      <c r="D955" s="292" t="s">
        <v>2424</v>
      </c>
      <c r="E955" s="21" t="s">
        <v>19</v>
      </c>
      <c r="F955" s="293">
        <v>8.2219999999999995</v>
      </c>
      <c r="G955" s="38"/>
      <c r="H955" s="43"/>
    </row>
    <row r="956" spans="1:8" s="2" customFormat="1" ht="16.899999999999999" customHeight="1">
      <c r="A956" s="38"/>
      <c r="B956" s="43"/>
      <c r="C956" s="292" t="s">
        <v>19</v>
      </c>
      <c r="D956" s="292" t="s">
        <v>2342</v>
      </c>
      <c r="E956" s="21" t="s">
        <v>19</v>
      </c>
      <c r="F956" s="293">
        <v>0</v>
      </c>
      <c r="G956" s="38"/>
      <c r="H956" s="43"/>
    </row>
    <row r="957" spans="1:8" s="2" customFormat="1" ht="16.899999999999999" customHeight="1">
      <c r="A957" s="38"/>
      <c r="B957" s="43"/>
      <c r="C957" s="292" t="s">
        <v>19</v>
      </c>
      <c r="D957" s="292" t="s">
        <v>2425</v>
      </c>
      <c r="E957" s="21" t="s">
        <v>19</v>
      </c>
      <c r="F957" s="293">
        <v>9.2829999999999995</v>
      </c>
      <c r="G957" s="38"/>
      <c r="H957" s="43"/>
    </row>
    <row r="958" spans="1:8" s="2" customFormat="1" ht="16.899999999999999" customHeight="1">
      <c r="A958" s="38"/>
      <c r="B958" s="43"/>
      <c r="C958" s="292" t="s">
        <v>19</v>
      </c>
      <c r="D958" s="292" t="s">
        <v>2346</v>
      </c>
      <c r="E958" s="21" t="s">
        <v>19</v>
      </c>
      <c r="F958" s="293">
        <v>0</v>
      </c>
      <c r="G958" s="38"/>
      <c r="H958" s="43"/>
    </row>
    <row r="959" spans="1:8" s="2" customFormat="1" ht="16.899999999999999" customHeight="1">
      <c r="A959" s="38"/>
      <c r="B959" s="43"/>
      <c r="C959" s="292" t="s">
        <v>19</v>
      </c>
      <c r="D959" s="292" t="s">
        <v>2426</v>
      </c>
      <c r="E959" s="21" t="s">
        <v>19</v>
      </c>
      <c r="F959" s="293">
        <v>24.759</v>
      </c>
      <c r="G959" s="38"/>
      <c r="H959" s="43"/>
    </row>
    <row r="960" spans="1:8" s="2" customFormat="1" ht="16.899999999999999" customHeight="1">
      <c r="A960" s="38"/>
      <c r="B960" s="43"/>
      <c r="C960" s="292" t="s">
        <v>19</v>
      </c>
      <c r="D960" s="292" t="s">
        <v>2427</v>
      </c>
      <c r="E960" s="21" t="s">
        <v>19</v>
      </c>
      <c r="F960" s="293">
        <v>9.1069999999999993</v>
      </c>
      <c r="G960" s="38"/>
      <c r="H960" s="43"/>
    </row>
    <row r="961" spans="1:8" s="2" customFormat="1" ht="16.899999999999999" customHeight="1">
      <c r="A961" s="38"/>
      <c r="B961" s="43"/>
      <c r="C961" s="292" t="s">
        <v>19</v>
      </c>
      <c r="D961" s="292" t="s">
        <v>2350</v>
      </c>
      <c r="E961" s="21" t="s">
        <v>19</v>
      </c>
      <c r="F961" s="293">
        <v>0</v>
      </c>
      <c r="G961" s="38"/>
      <c r="H961" s="43"/>
    </row>
    <row r="962" spans="1:8" s="2" customFormat="1" ht="16.899999999999999" customHeight="1">
      <c r="A962" s="38"/>
      <c r="B962" s="43"/>
      <c r="C962" s="292" t="s">
        <v>19</v>
      </c>
      <c r="D962" s="292" t="s">
        <v>2428</v>
      </c>
      <c r="E962" s="21" t="s">
        <v>19</v>
      </c>
      <c r="F962" s="293">
        <v>11.409000000000001</v>
      </c>
      <c r="G962" s="38"/>
      <c r="H962" s="43"/>
    </row>
    <row r="963" spans="1:8" s="2" customFormat="1" ht="16.899999999999999" customHeight="1">
      <c r="A963" s="38"/>
      <c r="B963" s="43"/>
      <c r="C963" s="292" t="s">
        <v>257</v>
      </c>
      <c r="D963" s="292" t="s">
        <v>590</v>
      </c>
      <c r="E963" s="21" t="s">
        <v>19</v>
      </c>
      <c r="F963" s="293">
        <v>83.313000000000002</v>
      </c>
      <c r="G963" s="38"/>
      <c r="H963" s="43"/>
    </row>
    <row r="964" spans="1:8" s="2" customFormat="1" ht="16.899999999999999" customHeight="1">
      <c r="A964" s="38"/>
      <c r="B964" s="43"/>
      <c r="C964" s="294" t="s">
        <v>8523</v>
      </c>
      <c r="D964" s="38"/>
      <c r="E964" s="38"/>
      <c r="F964" s="38"/>
      <c r="G964" s="38"/>
      <c r="H964" s="43"/>
    </row>
    <row r="965" spans="1:8" s="2" customFormat="1" ht="22.5">
      <c r="A965" s="38"/>
      <c r="B965" s="43"/>
      <c r="C965" s="292" t="s">
        <v>2382</v>
      </c>
      <c r="D965" s="292" t="s">
        <v>8588</v>
      </c>
      <c r="E965" s="21" t="s">
        <v>132</v>
      </c>
      <c r="F965" s="293">
        <v>883.45799999999997</v>
      </c>
      <c r="G965" s="38"/>
      <c r="H965" s="43"/>
    </row>
    <row r="966" spans="1:8" s="2" customFormat="1" ht="16.899999999999999" customHeight="1">
      <c r="A966" s="38"/>
      <c r="B966" s="43"/>
      <c r="C966" s="292" t="s">
        <v>2436</v>
      </c>
      <c r="D966" s="292" t="s">
        <v>8585</v>
      </c>
      <c r="E966" s="21" t="s">
        <v>651</v>
      </c>
      <c r="F966" s="293">
        <v>1992.84</v>
      </c>
      <c r="G966" s="38"/>
      <c r="H966" s="43"/>
    </row>
    <row r="967" spans="1:8" s="2" customFormat="1" ht="16.899999999999999" customHeight="1">
      <c r="A967" s="38"/>
      <c r="B967" s="43"/>
      <c r="C967" s="292" t="s">
        <v>2442</v>
      </c>
      <c r="D967" s="292" t="s">
        <v>2443</v>
      </c>
      <c r="E967" s="21" t="s">
        <v>651</v>
      </c>
      <c r="F967" s="293">
        <v>2092.482</v>
      </c>
      <c r="G967" s="38"/>
      <c r="H967" s="43"/>
    </row>
    <row r="968" spans="1:8" s="2" customFormat="1" ht="16.899999999999999" customHeight="1">
      <c r="A968" s="38"/>
      <c r="B968" s="43"/>
      <c r="C968" s="292" t="s">
        <v>2430</v>
      </c>
      <c r="D968" s="292" t="s">
        <v>2431</v>
      </c>
      <c r="E968" s="21" t="s">
        <v>132</v>
      </c>
      <c r="F968" s="293">
        <v>927.63099999999997</v>
      </c>
      <c r="G968" s="38"/>
      <c r="H968" s="43"/>
    </row>
    <row r="969" spans="1:8" s="2" customFormat="1" ht="16.899999999999999" customHeight="1">
      <c r="A969" s="38"/>
      <c r="B969" s="43"/>
      <c r="C969" s="288" t="s">
        <v>259</v>
      </c>
      <c r="D969" s="289" t="s">
        <v>255</v>
      </c>
      <c r="E969" s="290" t="s">
        <v>132</v>
      </c>
      <c r="F969" s="291">
        <v>40.975000000000001</v>
      </c>
      <c r="G969" s="38"/>
      <c r="H969" s="43"/>
    </row>
    <row r="970" spans="1:8" s="2" customFormat="1" ht="16.899999999999999" customHeight="1">
      <c r="A970" s="38"/>
      <c r="B970" s="43"/>
      <c r="C970" s="292" t="s">
        <v>19</v>
      </c>
      <c r="D970" s="292" t="s">
        <v>2356</v>
      </c>
      <c r="E970" s="21" t="s">
        <v>19</v>
      </c>
      <c r="F970" s="293">
        <v>0</v>
      </c>
      <c r="G970" s="38"/>
      <c r="H970" s="43"/>
    </row>
    <row r="971" spans="1:8" s="2" customFormat="1" ht="16.899999999999999" customHeight="1">
      <c r="A971" s="38"/>
      <c r="B971" s="43"/>
      <c r="C971" s="292" t="s">
        <v>19</v>
      </c>
      <c r="D971" s="292" t="s">
        <v>2333</v>
      </c>
      <c r="E971" s="21" t="s">
        <v>19</v>
      </c>
      <c r="F971" s="293">
        <v>0</v>
      </c>
      <c r="G971" s="38"/>
      <c r="H971" s="43"/>
    </row>
    <row r="972" spans="1:8" s="2" customFormat="1" ht="16.899999999999999" customHeight="1">
      <c r="A972" s="38"/>
      <c r="B972" s="43"/>
      <c r="C972" s="292" t="s">
        <v>19</v>
      </c>
      <c r="D972" s="292" t="s">
        <v>2357</v>
      </c>
      <c r="E972" s="21" t="s">
        <v>19</v>
      </c>
      <c r="F972" s="293">
        <v>11.079000000000001</v>
      </c>
      <c r="G972" s="38"/>
      <c r="H972" s="43"/>
    </row>
    <row r="973" spans="1:8" s="2" customFormat="1" ht="16.899999999999999" customHeight="1">
      <c r="A973" s="38"/>
      <c r="B973" s="43"/>
      <c r="C973" s="292" t="s">
        <v>19</v>
      </c>
      <c r="D973" s="292" t="s">
        <v>2358</v>
      </c>
      <c r="E973" s="21" t="s">
        <v>19</v>
      </c>
      <c r="F973" s="293">
        <v>3.915</v>
      </c>
      <c r="G973" s="38"/>
      <c r="H973" s="43"/>
    </row>
    <row r="974" spans="1:8" s="2" customFormat="1" ht="16.899999999999999" customHeight="1">
      <c r="A974" s="38"/>
      <c r="B974" s="43"/>
      <c r="C974" s="292" t="s">
        <v>19</v>
      </c>
      <c r="D974" s="292" t="s">
        <v>2342</v>
      </c>
      <c r="E974" s="21" t="s">
        <v>19</v>
      </c>
      <c r="F974" s="293">
        <v>0</v>
      </c>
      <c r="G974" s="38"/>
      <c r="H974" s="43"/>
    </row>
    <row r="975" spans="1:8" s="2" customFormat="1" ht="16.899999999999999" customHeight="1">
      <c r="A975" s="38"/>
      <c r="B975" s="43"/>
      <c r="C975" s="292" t="s">
        <v>19</v>
      </c>
      <c r="D975" s="292" t="s">
        <v>2359</v>
      </c>
      <c r="E975" s="21" t="s">
        <v>19</v>
      </c>
      <c r="F975" s="293">
        <v>4.4210000000000003</v>
      </c>
      <c r="G975" s="38"/>
      <c r="H975" s="43"/>
    </row>
    <row r="976" spans="1:8" s="2" customFormat="1" ht="16.899999999999999" customHeight="1">
      <c r="A976" s="38"/>
      <c r="B976" s="43"/>
      <c r="C976" s="292" t="s">
        <v>19</v>
      </c>
      <c r="D976" s="292" t="s">
        <v>2346</v>
      </c>
      <c r="E976" s="21" t="s">
        <v>19</v>
      </c>
      <c r="F976" s="293">
        <v>0</v>
      </c>
      <c r="G976" s="38"/>
      <c r="H976" s="43"/>
    </row>
    <row r="977" spans="1:8" s="2" customFormat="1" ht="16.899999999999999" customHeight="1">
      <c r="A977" s="38"/>
      <c r="B977" s="43"/>
      <c r="C977" s="292" t="s">
        <v>19</v>
      </c>
      <c r="D977" s="292" t="s">
        <v>2360</v>
      </c>
      <c r="E977" s="21" t="s">
        <v>19</v>
      </c>
      <c r="F977" s="293">
        <v>11.79</v>
      </c>
      <c r="G977" s="38"/>
      <c r="H977" s="43"/>
    </row>
    <row r="978" spans="1:8" s="2" customFormat="1" ht="16.899999999999999" customHeight="1">
      <c r="A978" s="38"/>
      <c r="B978" s="43"/>
      <c r="C978" s="292" t="s">
        <v>19</v>
      </c>
      <c r="D978" s="292" t="s">
        <v>2361</v>
      </c>
      <c r="E978" s="21" t="s">
        <v>19</v>
      </c>
      <c r="F978" s="293">
        <v>4.3369999999999997</v>
      </c>
      <c r="G978" s="38"/>
      <c r="H978" s="43"/>
    </row>
    <row r="979" spans="1:8" s="2" customFormat="1" ht="16.899999999999999" customHeight="1">
      <c r="A979" s="38"/>
      <c r="B979" s="43"/>
      <c r="C979" s="292" t="s">
        <v>19</v>
      </c>
      <c r="D979" s="292" t="s">
        <v>2350</v>
      </c>
      <c r="E979" s="21" t="s">
        <v>19</v>
      </c>
      <c r="F979" s="293">
        <v>0</v>
      </c>
      <c r="G979" s="38"/>
      <c r="H979" s="43"/>
    </row>
    <row r="980" spans="1:8" s="2" customFormat="1" ht="16.899999999999999" customHeight="1">
      <c r="A980" s="38"/>
      <c r="B980" s="43"/>
      <c r="C980" s="292" t="s">
        <v>19</v>
      </c>
      <c r="D980" s="292" t="s">
        <v>2362</v>
      </c>
      <c r="E980" s="21" t="s">
        <v>19</v>
      </c>
      <c r="F980" s="293">
        <v>5.4329999999999998</v>
      </c>
      <c r="G980" s="38"/>
      <c r="H980" s="43"/>
    </row>
    <row r="981" spans="1:8" s="2" customFormat="1" ht="16.899999999999999" customHeight="1">
      <c r="A981" s="38"/>
      <c r="B981" s="43"/>
      <c r="C981" s="292" t="s">
        <v>259</v>
      </c>
      <c r="D981" s="292" t="s">
        <v>590</v>
      </c>
      <c r="E981" s="21" t="s">
        <v>19</v>
      </c>
      <c r="F981" s="293">
        <v>40.975000000000001</v>
      </c>
      <c r="G981" s="38"/>
      <c r="H981" s="43"/>
    </row>
    <row r="982" spans="1:8" s="2" customFormat="1" ht="16.899999999999999" customHeight="1">
      <c r="A982" s="38"/>
      <c r="B982" s="43"/>
      <c r="C982" s="294" t="s">
        <v>8523</v>
      </c>
      <c r="D982" s="38"/>
      <c r="E982" s="38"/>
      <c r="F982" s="38"/>
      <c r="G982" s="38"/>
      <c r="H982" s="43"/>
    </row>
    <row r="983" spans="1:8" s="2" customFormat="1" ht="22.5">
      <c r="A983" s="38"/>
      <c r="B983" s="43"/>
      <c r="C983" s="292" t="s">
        <v>2328</v>
      </c>
      <c r="D983" s="292" t="s">
        <v>8591</v>
      </c>
      <c r="E983" s="21" t="s">
        <v>132</v>
      </c>
      <c r="F983" s="293">
        <v>111.44</v>
      </c>
      <c r="G983" s="38"/>
      <c r="H983" s="43"/>
    </row>
    <row r="984" spans="1:8" s="2" customFormat="1" ht="16.899999999999999" customHeight="1">
      <c r="A984" s="38"/>
      <c r="B984" s="43"/>
      <c r="C984" s="292" t="s">
        <v>2436</v>
      </c>
      <c r="D984" s="292" t="s">
        <v>8585</v>
      </c>
      <c r="E984" s="21" t="s">
        <v>651</v>
      </c>
      <c r="F984" s="293">
        <v>1992.84</v>
      </c>
      <c r="G984" s="38"/>
      <c r="H984" s="43"/>
    </row>
    <row r="985" spans="1:8" s="2" customFormat="1" ht="16.899999999999999" customHeight="1">
      <c r="A985" s="38"/>
      <c r="B985" s="43"/>
      <c r="C985" s="292" t="s">
        <v>2364</v>
      </c>
      <c r="D985" s="292" t="s">
        <v>2365</v>
      </c>
      <c r="E985" s="21" t="s">
        <v>132</v>
      </c>
      <c r="F985" s="293">
        <v>117.012</v>
      </c>
      <c r="G985" s="38"/>
      <c r="H985" s="43"/>
    </row>
    <row r="986" spans="1:8" s="2" customFormat="1" ht="16.899999999999999" customHeight="1">
      <c r="A986" s="38"/>
      <c r="B986" s="43"/>
      <c r="C986" s="292" t="s">
        <v>2442</v>
      </c>
      <c r="D986" s="292" t="s">
        <v>2443</v>
      </c>
      <c r="E986" s="21" t="s">
        <v>651</v>
      </c>
      <c r="F986" s="293">
        <v>2092.482</v>
      </c>
      <c r="G986" s="38"/>
      <c r="H986" s="43"/>
    </row>
    <row r="987" spans="1:8" s="2" customFormat="1" ht="16.899999999999999" customHeight="1">
      <c r="A987" s="38"/>
      <c r="B987" s="43"/>
      <c r="C987" s="288" t="s">
        <v>261</v>
      </c>
      <c r="D987" s="289" t="s">
        <v>262</v>
      </c>
      <c r="E987" s="290" t="s">
        <v>132</v>
      </c>
      <c r="F987" s="291">
        <v>69.594999999999999</v>
      </c>
      <c r="G987" s="38"/>
      <c r="H987" s="43"/>
    </row>
    <row r="988" spans="1:8" s="2" customFormat="1" ht="16.899999999999999" customHeight="1">
      <c r="A988" s="38"/>
      <c r="B988" s="43"/>
      <c r="C988" s="292" t="s">
        <v>19</v>
      </c>
      <c r="D988" s="292" t="s">
        <v>2332</v>
      </c>
      <c r="E988" s="21" t="s">
        <v>19</v>
      </c>
      <c r="F988" s="293">
        <v>0</v>
      </c>
      <c r="G988" s="38"/>
      <c r="H988" s="43"/>
    </row>
    <row r="989" spans="1:8" s="2" customFormat="1" ht="16.899999999999999" customHeight="1">
      <c r="A989" s="38"/>
      <c r="B989" s="43"/>
      <c r="C989" s="292" t="s">
        <v>19</v>
      </c>
      <c r="D989" s="292" t="s">
        <v>2333</v>
      </c>
      <c r="E989" s="21" t="s">
        <v>19</v>
      </c>
      <c r="F989" s="293">
        <v>0</v>
      </c>
      <c r="G989" s="38"/>
      <c r="H989" s="43"/>
    </row>
    <row r="990" spans="1:8" s="2" customFormat="1" ht="16.899999999999999" customHeight="1">
      <c r="A990" s="38"/>
      <c r="B990" s="43"/>
      <c r="C990" s="292" t="s">
        <v>19</v>
      </c>
      <c r="D990" s="292" t="s">
        <v>2334</v>
      </c>
      <c r="E990" s="21" t="s">
        <v>19</v>
      </c>
      <c r="F990" s="293">
        <v>0</v>
      </c>
      <c r="G990" s="38"/>
      <c r="H990" s="43"/>
    </row>
    <row r="991" spans="1:8" s="2" customFormat="1" ht="16.899999999999999" customHeight="1">
      <c r="A991" s="38"/>
      <c r="B991" s="43"/>
      <c r="C991" s="292" t="s">
        <v>19</v>
      </c>
      <c r="D991" s="292" t="s">
        <v>2335</v>
      </c>
      <c r="E991" s="21" t="s">
        <v>19</v>
      </c>
      <c r="F991" s="293">
        <v>23.93</v>
      </c>
      <c r="G991" s="38"/>
      <c r="H991" s="43"/>
    </row>
    <row r="992" spans="1:8" s="2" customFormat="1" ht="16.899999999999999" customHeight="1">
      <c r="A992" s="38"/>
      <c r="B992" s="43"/>
      <c r="C992" s="292" t="s">
        <v>19</v>
      </c>
      <c r="D992" s="292" t="s">
        <v>5013</v>
      </c>
      <c r="E992" s="21" t="s">
        <v>19</v>
      </c>
      <c r="F992" s="293">
        <v>-4.0890000000000004</v>
      </c>
      <c r="G992" s="38"/>
      <c r="H992" s="43"/>
    </row>
    <row r="993" spans="1:8" s="2" customFormat="1" ht="16.899999999999999" customHeight="1">
      <c r="A993" s="38"/>
      <c r="B993" s="43"/>
      <c r="C993" s="292" t="s">
        <v>19</v>
      </c>
      <c r="D993" s="292" t="s">
        <v>5014</v>
      </c>
      <c r="E993" s="21" t="s">
        <v>19</v>
      </c>
      <c r="F993" s="293">
        <v>-2.2559999999999998</v>
      </c>
      <c r="G993" s="38"/>
      <c r="H993" s="43"/>
    </row>
    <row r="994" spans="1:8" s="2" customFormat="1" ht="16.899999999999999" customHeight="1">
      <c r="A994" s="38"/>
      <c r="B994" s="43"/>
      <c r="C994" s="292" t="s">
        <v>19</v>
      </c>
      <c r="D994" s="292" t="s">
        <v>5015</v>
      </c>
      <c r="E994" s="21" t="s">
        <v>19</v>
      </c>
      <c r="F994" s="293">
        <v>-0.94</v>
      </c>
      <c r="G994" s="38"/>
      <c r="H994" s="43"/>
    </row>
    <row r="995" spans="1:8" s="2" customFormat="1" ht="16.899999999999999" customHeight="1">
      <c r="A995" s="38"/>
      <c r="B995" s="43"/>
      <c r="C995" s="292" t="s">
        <v>19</v>
      </c>
      <c r="D995" s="292" t="s">
        <v>2338</v>
      </c>
      <c r="E995" s="21" t="s">
        <v>19</v>
      </c>
      <c r="F995" s="293">
        <v>-1.41</v>
      </c>
      <c r="G995" s="38"/>
      <c r="H995" s="43"/>
    </row>
    <row r="996" spans="1:8" s="2" customFormat="1" ht="16.899999999999999" customHeight="1">
      <c r="A996" s="38"/>
      <c r="B996" s="43"/>
      <c r="C996" s="292" t="s">
        <v>19</v>
      </c>
      <c r="D996" s="292" t="s">
        <v>2339</v>
      </c>
      <c r="E996" s="21" t="s">
        <v>19</v>
      </c>
      <c r="F996" s="293">
        <v>-0.40500000000000003</v>
      </c>
      <c r="G996" s="38"/>
      <c r="H996" s="43"/>
    </row>
    <row r="997" spans="1:8" s="2" customFormat="1" ht="16.899999999999999" customHeight="1">
      <c r="A997" s="38"/>
      <c r="B997" s="43"/>
      <c r="C997" s="292" t="s">
        <v>19</v>
      </c>
      <c r="D997" s="292" t="s">
        <v>2340</v>
      </c>
      <c r="E997" s="21" t="s">
        <v>19</v>
      </c>
      <c r="F997" s="293">
        <v>0</v>
      </c>
      <c r="G997" s="38"/>
      <c r="H997" s="43"/>
    </row>
    <row r="998" spans="1:8" s="2" customFormat="1" ht="16.899999999999999" customHeight="1">
      <c r="A998" s="38"/>
      <c r="B998" s="43"/>
      <c r="C998" s="292" t="s">
        <v>19</v>
      </c>
      <c r="D998" s="292" t="s">
        <v>2341</v>
      </c>
      <c r="E998" s="21" t="s">
        <v>19</v>
      </c>
      <c r="F998" s="293">
        <v>4.9180000000000001</v>
      </c>
      <c r="G998" s="38"/>
      <c r="H998" s="43"/>
    </row>
    <row r="999" spans="1:8" s="2" customFormat="1" ht="16.899999999999999" customHeight="1">
      <c r="A999" s="38"/>
      <c r="B999" s="43"/>
      <c r="C999" s="292" t="s">
        <v>19</v>
      </c>
      <c r="D999" s="292" t="s">
        <v>2342</v>
      </c>
      <c r="E999" s="21" t="s">
        <v>19</v>
      </c>
      <c r="F999" s="293">
        <v>0</v>
      </c>
      <c r="G999" s="38"/>
      <c r="H999" s="43"/>
    </row>
    <row r="1000" spans="1:8" s="2" customFormat="1" ht="16.899999999999999" customHeight="1">
      <c r="A1000" s="38"/>
      <c r="B1000" s="43"/>
      <c r="C1000" s="292" t="s">
        <v>19</v>
      </c>
      <c r="D1000" s="292" t="s">
        <v>2343</v>
      </c>
      <c r="E1000" s="21" t="s">
        <v>19</v>
      </c>
      <c r="F1000" s="293">
        <v>0</v>
      </c>
      <c r="G1000" s="38"/>
      <c r="H1000" s="43"/>
    </row>
    <row r="1001" spans="1:8" s="2" customFormat="1" ht="16.899999999999999" customHeight="1">
      <c r="A1001" s="38"/>
      <c r="B1001" s="43"/>
      <c r="C1001" s="292" t="s">
        <v>19</v>
      </c>
      <c r="D1001" s="292" t="s">
        <v>5016</v>
      </c>
      <c r="E1001" s="21" t="s">
        <v>19</v>
      </c>
      <c r="F1001" s="293">
        <v>6.0540000000000003</v>
      </c>
      <c r="G1001" s="38"/>
      <c r="H1001" s="43"/>
    </row>
    <row r="1002" spans="1:8" s="2" customFormat="1" ht="16.899999999999999" customHeight="1">
      <c r="A1002" s="38"/>
      <c r="B1002" s="43"/>
      <c r="C1002" s="292" t="s">
        <v>19</v>
      </c>
      <c r="D1002" s="292" t="s">
        <v>2345</v>
      </c>
      <c r="E1002" s="21" t="s">
        <v>19</v>
      </c>
      <c r="F1002" s="293">
        <v>5.2380000000000004</v>
      </c>
      <c r="G1002" s="38"/>
      <c r="H1002" s="43"/>
    </row>
    <row r="1003" spans="1:8" s="2" customFormat="1" ht="16.899999999999999" customHeight="1">
      <c r="A1003" s="38"/>
      <c r="B1003" s="43"/>
      <c r="C1003" s="292" t="s">
        <v>19</v>
      </c>
      <c r="D1003" s="292" t="s">
        <v>2346</v>
      </c>
      <c r="E1003" s="21" t="s">
        <v>19</v>
      </c>
      <c r="F1003" s="293">
        <v>0</v>
      </c>
      <c r="G1003" s="38"/>
      <c r="H1003" s="43"/>
    </row>
    <row r="1004" spans="1:8" s="2" customFormat="1" ht="16.899999999999999" customHeight="1">
      <c r="A1004" s="38"/>
      <c r="B1004" s="43"/>
      <c r="C1004" s="292" t="s">
        <v>19</v>
      </c>
      <c r="D1004" s="292" t="s">
        <v>2347</v>
      </c>
      <c r="E1004" s="21" t="s">
        <v>19</v>
      </c>
      <c r="F1004" s="293">
        <v>0</v>
      </c>
      <c r="G1004" s="38"/>
      <c r="H1004" s="43"/>
    </row>
    <row r="1005" spans="1:8" s="2" customFormat="1" ht="16.899999999999999" customHeight="1">
      <c r="A1005" s="38"/>
      <c r="B1005" s="43"/>
      <c r="C1005" s="292" t="s">
        <v>19</v>
      </c>
      <c r="D1005" s="292" t="s">
        <v>2348</v>
      </c>
      <c r="E1005" s="21" t="s">
        <v>19</v>
      </c>
      <c r="F1005" s="293">
        <v>8.6549999999999994</v>
      </c>
      <c r="G1005" s="38"/>
      <c r="H1005" s="43"/>
    </row>
    <row r="1006" spans="1:8" s="2" customFormat="1" ht="16.899999999999999" customHeight="1">
      <c r="A1006" s="38"/>
      <c r="B1006" s="43"/>
      <c r="C1006" s="292" t="s">
        <v>19</v>
      </c>
      <c r="D1006" s="292" t="s">
        <v>2349</v>
      </c>
      <c r="E1006" s="21" t="s">
        <v>19</v>
      </c>
      <c r="F1006" s="293">
        <v>20.475000000000001</v>
      </c>
      <c r="G1006" s="38"/>
      <c r="H1006" s="43"/>
    </row>
    <row r="1007" spans="1:8" s="2" customFormat="1" ht="16.899999999999999" customHeight="1">
      <c r="A1007" s="38"/>
      <c r="B1007" s="43"/>
      <c r="C1007" s="292" t="s">
        <v>19</v>
      </c>
      <c r="D1007" s="292" t="s">
        <v>2350</v>
      </c>
      <c r="E1007" s="21" t="s">
        <v>19</v>
      </c>
      <c r="F1007" s="293">
        <v>0</v>
      </c>
      <c r="G1007" s="38"/>
      <c r="H1007" s="43"/>
    </row>
    <row r="1008" spans="1:8" s="2" customFormat="1" ht="16.899999999999999" customHeight="1">
      <c r="A1008" s="38"/>
      <c r="B1008" s="43"/>
      <c r="C1008" s="292" t="s">
        <v>19</v>
      </c>
      <c r="D1008" s="292" t="s">
        <v>2351</v>
      </c>
      <c r="E1008" s="21" t="s">
        <v>19</v>
      </c>
      <c r="F1008" s="293">
        <v>0</v>
      </c>
      <c r="G1008" s="38"/>
      <c r="H1008" s="43"/>
    </row>
    <row r="1009" spans="1:8" s="2" customFormat="1" ht="16.899999999999999" customHeight="1">
      <c r="A1009" s="38"/>
      <c r="B1009" s="43"/>
      <c r="C1009" s="292" t="s">
        <v>19</v>
      </c>
      <c r="D1009" s="292" t="s">
        <v>2352</v>
      </c>
      <c r="E1009" s="21" t="s">
        <v>19</v>
      </c>
      <c r="F1009" s="293">
        <v>5.9</v>
      </c>
      <c r="G1009" s="38"/>
      <c r="H1009" s="43"/>
    </row>
    <row r="1010" spans="1:8" s="2" customFormat="1" ht="16.899999999999999" customHeight="1">
      <c r="A1010" s="38"/>
      <c r="B1010" s="43"/>
      <c r="C1010" s="292" t="s">
        <v>19</v>
      </c>
      <c r="D1010" s="292" t="s">
        <v>2353</v>
      </c>
      <c r="E1010" s="21" t="s">
        <v>19</v>
      </c>
      <c r="F1010" s="293">
        <v>0</v>
      </c>
      <c r="G1010" s="38"/>
      <c r="H1010" s="43"/>
    </row>
    <row r="1011" spans="1:8" s="2" customFormat="1" ht="16.899999999999999" customHeight="1">
      <c r="A1011" s="38"/>
      <c r="B1011" s="43"/>
      <c r="C1011" s="292" t="s">
        <v>19</v>
      </c>
      <c r="D1011" s="292" t="s">
        <v>2354</v>
      </c>
      <c r="E1011" s="21" t="s">
        <v>19</v>
      </c>
      <c r="F1011" s="293">
        <v>4.59</v>
      </c>
      <c r="G1011" s="38"/>
      <c r="H1011" s="43"/>
    </row>
    <row r="1012" spans="1:8" s="2" customFormat="1" ht="16.899999999999999" customHeight="1">
      <c r="A1012" s="38"/>
      <c r="B1012" s="43"/>
      <c r="C1012" s="292" t="s">
        <v>19</v>
      </c>
      <c r="D1012" s="292" t="s">
        <v>2355</v>
      </c>
      <c r="E1012" s="21" t="s">
        <v>19</v>
      </c>
      <c r="F1012" s="293">
        <v>-1.0649999999999999</v>
      </c>
      <c r="G1012" s="38"/>
      <c r="H1012" s="43"/>
    </row>
    <row r="1013" spans="1:8" s="2" customFormat="1" ht="16.899999999999999" customHeight="1">
      <c r="A1013" s="38"/>
      <c r="B1013" s="43"/>
      <c r="C1013" s="292" t="s">
        <v>261</v>
      </c>
      <c r="D1013" s="292" t="s">
        <v>590</v>
      </c>
      <c r="E1013" s="21" t="s">
        <v>19</v>
      </c>
      <c r="F1013" s="293">
        <v>69.594999999999999</v>
      </c>
      <c r="G1013" s="38"/>
      <c r="H1013" s="43"/>
    </row>
    <row r="1014" spans="1:8" s="2" customFormat="1" ht="16.899999999999999" customHeight="1">
      <c r="A1014" s="38"/>
      <c r="B1014" s="43"/>
      <c r="C1014" s="294" t="s">
        <v>8523</v>
      </c>
      <c r="D1014" s="38"/>
      <c r="E1014" s="38"/>
      <c r="F1014" s="38"/>
      <c r="G1014" s="38"/>
      <c r="H1014" s="43"/>
    </row>
    <row r="1015" spans="1:8" s="2" customFormat="1" ht="22.5">
      <c r="A1015" s="38"/>
      <c r="B1015" s="43"/>
      <c r="C1015" s="292" t="s">
        <v>4998</v>
      </c>
      <c r="D1015" s="292" t="s">
        <v>8583</v>
      </c>
      <c r="E1015" s="21" t="s">
        <v>132</v>
      </c>
      <c r="F1015" s="293">
        <v>939.755</v>
      </c>
      <c r="G1015" s="38"/>
      <c r="H1015" s="43"/>
    </row>
    <row r="1016" spans="1:8" s="2" customFormat="1" ht="16.899999999999999" customHeight="1">
      <c r="A1016" s="38"/>
      <c r="B1016" s="43"/>
      <c r="C1016" s="292" t="s">
        <v>2285</v>
      </c>
      <c r="D1016" s="292" t="s">
        <v>8584</v>
      </c>
      <c r="E1016" s="21" t="s">
        <v>132</v>
      </c>
      <c r="F1016" s="293">
        <v>977.77800000000002</v>
      </c>
      <c r="G1016" s="38"/>
      <c r="H1016" s="43"/>
    </row>
    <row r="1017" spans="1:8" s="2" customFormat="1" ht="16.899999999999999" customHeight="1">
      <c r="A1017" s="38"/>
      <c r="B1017" s="43"/>
      <c r="C1017" s="292" t="s">
        <v>2436</v>
      </c>
      <c r="D1017" s="292" t="s">
        <v>8585</v>
      </c>
      <c r="E1017" s="21" t="s">
        <v>651</v>
      </c>
      <c r="F1017" s="293">
        <v>1992.84</v>
      </c>
      <c r="G1017" s="38"/>
      <c r="H1017" s="43"/>
    </row>
    <row r="1018" spans="1:8" s="2" customFormat="1" ht="16.899999999999999" customHeight="1">
      <c r="A1018" s="38"/>
      <c r="B1018" s="43"/>
      <c r="C1018" s="292" t="s">
        <v>3000</v>
      </c>
      <c r="D1018" s="292" t="s">
        <v>8592</v>
      </c>
      <c r="E1018" s="21" t="s">
        <v>132</v>
      </c>
      <c r="F1018" s="293">
        <v>557.44299999999998</v>
      </c>
      <c r="G1018" s="38"/>
      <c r="H1018" s="43"/>
    </row>
    <row r="1019" spans="1:8" s="2" customFormat="1" ht="16.899999999999999" customHeight="1">
      <c r="A1019" s="38"/>
      <c r="B1019" s="43"/>
      <c r="C1019" s="292" t="s">
        <v>3039</v>
      </c>
      <c r="D1019" s="292" t="s">
        <v>8593</v>
      </c>
      <c r="E1019" s="21" t="s">
        <v>132</v>
      </c>
      <c r="F1019" s="293">
        <v>1114.886</v>
      </c>
      <c r="G1019" s="38"/>
      <c r="H1019" s="43"/>
    </row>
    <row r="1020" spans="1:8" s="2" customFormat="1" ht="16.899999999999999" customHeight="1">
      <c r="A1020" s="38"/>
      <c r="B1020" s="43"/>
      <c r="C1020" s="292" t="s">
        <v>4792</v>
      </c>
      <c r="D1020" s="292" t="s">
        <v>8586</v>
      </c>
      <c r="E1020" s="21" t="s">
        <v>132</v>
      </c>
      <c r="F1020" s="293">
        <v>1703.922</v>
      </c>
      <c r="G1020" s="38"/>
      <c r="H1020" s="43"/>
    </row>
    <row r="1021" spans="1:8" s="2" customFormat="1" ht="16.899999999999999" customHeight="1">
      <c r="A1021" s="38"/>
      <c r="B1021" s="43"/>
      <c r="C1021" s="292" t="s">
        <v>2994</v>
      </c>
      <c r="D1021" s="292" t="s">
        <v>2995</v>
      </c>
      <c r="E1021" s="21" t="s">
        <v>2996</v>
      </c>
      <c r="F1021" s="293">
        <v>195.10499999999999</v>
      </c>
      <c r="G1021" s="38"/>
      <c r="H1021" s="43"/>
    </row>
    <row r="1022" spans="1:8" s="2" customFormat="1" ht="16.899999999999999" customHeight="1">
      <c r="A1022" s="38"/>
      <c r="B1022" s="43"/>
      <c r="C1022" s="292" t="s">
        <v>2442</v>
      </c>
      <c r="D1022" s="292" t="s">
        <v>2443</v>
      </c>
      <c r="E1022" s="21" t="s">
        <v>651</v>
      </c>
      <c r="F1022" s="293">
        <v>2092.482</v>
      </c>
      <c r="G1022" s="38"/>
      <c r="H1022" s="43"/>
    </row>
    <row r="1023" spans="1:8" s="2" customFormat="1" ht="16.899999999999999" customHeight="1">
      <c r="A1023" s="38"/>
      <c r="B1023" s="43"/>
      <c r="C1023" s="292" t="s">
        <v>5023</v>
      </c>
      <c r="D1023" s="292" t="s">
        <v>8587</v>
      </c>
      <c r="E1023" s="21" t="s">
        <v>651</v>
      </c>
      <c r="F1023" s="293">
        <v>49619.063999999998</v>
      </c>
      <c r="G1023" s="38"/>
      <c r="H1023" s="43"/>
    </row>
    <row r="1024" spans="1:8" s="2" customFormat="1" ht="22.5">
      <c r="A1024" s="38"/>
      <c r="B1024" s="43"/>
      <c r="C1024" s="292" t="s">
        <v>3028</v>
      </c>
      <c r="D1024" s="292" t="s">
        <v>3029</v>
      </c>
      <c r="E1024" s="21" t="s">
        <v>132</v>
      </c>
      <c r="F1024" s="293">
        <v>668.93200000000002</v>
      </c>
      <c r="G1024" s="38"/>
      <c r="H1024" s="43"/>
    </row>
    <row r="1025" spans="1:8" s="2" customFormat="1" ht="22.5">
      <c r="A1025" s="38"/>
      <c r="B1025" s="43"/>
      <c r="C1025" s="292" t="s">
        <v>3034</v>
      </c>
      <c r="D1025" s="292" t="s">
        <v>3035</v>
      </c>
      <c r="E1025" s="21" t="s">
        <v>132</v>
      </c>
      <c r="F1025" s="293">
        <v>668.93200000000002</v>
      </c>
      <c r="G1025" s="38"/>
      <c r="H1025" s="43"/>
    </row>
    <row r="1026" spans="1:8" s="2" customFormat="1" ht="16.899999999999999" customHeight="1">
      <c r="A1026" s="38"/>
      <c r="B1026" s="43"/>
      <c r="C1026" s="288" t="s">
        <v>265</v>
      </c>
      <c r="D1026" s="289" t="s">
        <v>266</v>
      </c>
      <c r="E1026" s="290" t="s">
        <v>132</v>
      </c>
      <c r="F1026" s="291">
        <v>70.465000000000003</v>
      </c>
      <c r="G1026" s="38"/>
      <c r="H1026" s="43"/>
    </row>
    <row r="1027" spans="1:8" s="2" customFormat="1" ht="16.899999999999999" customHeight="1">
      <c r="A1027" s="38"/>
      <c r="B1027" s="43"/>
      <c r="C1027" s="292" t="s">
        <v>19</v>
      </c>
      <c r="D1027" s="292" t="s">
        <v>2332</v>
      </c>
      <c r="E1027" s="21" t="s">
        <v>19</v>
      </c>
      <c r="F1027" s="293">
        <v>0</v>
      </c>
      <c r="G1027" s="38"/>
      <c r="H1027" s="43"/>
    </row>
    <row r="1028" spans="1:8" s="2" customFormat="1" ht="16.899999999999999" customHeight="1">
      <c r="A1028" s="38"/>
      <c r="B1028" s="43"/>
      <c r="C1028" s="292" t="s">
        <v>19</v>
      </c>
      <c r="D1028" s="292" t="s">
        <v>2333</v>
      </c>
      <c r="E1028" s="21" t="s">
        <v>19</v>
      </c>
      <c r="F1028" s="293">
        <v>0</v>
      </c>
      <c r="G1028" s="38"/>
      <c r="H1028" s="43"/>
    </row>
    <row r="1029" spans="1:8" s="2" customFormat="1" ht="16.899999999999999" customHeight="1">
      <c r="A1029" s="38"/>
      <c r="B1029" s="43"/>
      <c r="C1029" s="292" t="s">
        <v>19</v>
      </c>
      <c r="D1029" s="292" t="s">
        <v>2334</v>
      </c>
      <c r="E1029" s="21" t="s">
        <v>19</v>
      </c>
      <c r="F1029" s="293">
        <v>0</v>
      </c>
      <c r="G1029" s="38"/>
      <c r="H1029" s="43"/>
    </row>
    <row r="1030" spans="1:8" s="2" customFormat="1" ht="16.899999999999999" customHeight="1">
      <c r="A1030" s="38"/>
      <c r="B1030" s="43"/>
      <c r="C1030" s="292" t="s">
        <v>19</v>
      </c>
      <c r="D1030" s="292" t="s">
        <v>2335</v>
      </c>
      <c r="E1030" s="21" t="s">
        <v>19</v>
      </c>
      <c r="F1030" s="293">
        <v>23.93</v>
      </c>
      <c r="G1030" s="38"/>
      <c r="H1030" s="43"/>
    </row>
    <row r="1031" spans="1:8" s="2" customFormat="1" ht="16.899999999999999" customHeight="1">
      <c r="A1031" s="38"/>
      <c r="B1031" s="43"/>
      <c r="C1031" s="292" t="s">
        <v>19</v>
      </c>
      <c r="D1031" s="292" t="s">
        <v>2336</v>
      </c>
      <c r="E1031" s="21" t="s">
        <v>19</v>
      </c>
      <c r="F1031" s="293">
        <v>-3.5249999999999999</v>
      </c>
      <c r="G1031" s="38"/>
      <c r="H1031" s="43"/>
    </row>
    <row r="1032" spans="1:8" s="2" customFormat="1" ht="16.899999999999999" customHeight="1">
      <c r="A1032" s="38"/>
      <c r="B1032" s="43"/>
      <c r="C1032" s="292" t="s">
        <v>19</v>
      </c>
      <c r="D1032" s="292" t="s">
        <v>2337</v>
      </c>
      <c r="E1032" s="21" t="s">
        <v>19</v>
      </c>
      <c r="F1032" s="293">
        <v>-2.82</v>
      </c>
      <c r="G1032" s="38"/>
      <c r="H1032" s="43"/>
    </row>
    <row r="1033" spans="1:8" s="2" customFormat="1" ht="16.899999999999999" customHeight="1">
      <c r="A1033" s="38"/>
      <c r="B1033" s="43"/>
      <c r="C1033" s="292" t="s">
        <v>19</v>
      </c>
      <c r="D1033" s="292" t="s">
        <v>2338</v>
      </c>
      <c r="E1033" s="21" t="s">
        <v>19</v>
      </c>
      <c r="F1033" s="293">
        <v>-1.41</v>
      </c>
      <c r="G1033" s="38"/>
      <c r="H1033" s="43"/>
    </row>
    <row r="1034" spans="1:8" s="2" customFormat="1" ht="16.899999999999999" customHeight="1">
      <c r="A1034" s="38"/>
      <c r="B1034" s="43"/>
      <c r="C1034" s="292" t="s">
        <v>19</v>
      </c>
      <c r="D1034" s="292" t="s">
        <v>2339</v>
      </c>
      <c r="E1034" s="21" t="s">
        <v>19</v>
      </c>
      <c r="F1034" s="293">
        <v>-0.40500000000000003</v>
      </c>
      <c r="G1034" s="38"/>
      <c r="H1034" s="43"/>
    </row>
    <row r="1035" spans="1:8" s="2" customFormat="1" ht="16.899999999999999" customHeight="1">
      <c r="A1035" s="38"/>
      <c r="B1035" s="43"/>
      <c r="C1035" s="292" t="s">
        <v>19</v>
      </c>
      <c r="D1035" s="292" t="s">
        <v>2340</v>
      </c>
      <c r="E1035" s="21" t="s">
        <v>19</v>
      </c>
      <c r="F1035" s="293">
        <v>0</v>
      </c>
      <c r="G1035" s="38"/>
      <c r="H1035" s="43"/>
    </row>
    <row r="1036" spans="1:8" s="2" customFormat="1" ht="16.899999999999999" customHeight="1">
      <c r="A1036" s="38"/>
      <c r="B1036" s="43"/>
      <c r="C1036" s="292" t="s">
        <v>19</v>
      </c>
      <c r="D1036" s="292" t="s">
        <v>2341</v>
      </c>
      <c r="E1036" s="21" t="s">
        <v>19</v>
      </c>
      <c r="F1036" s="293">
        <v>4.9180000000000001</v>
      </c>
      <c r="G1036" s="38"/>
      <c r="H1036" s="43"/>
    </row>
    <row r="1037" spans="1:8" s="2" customFormat="1" ht="16.899999999999999" customHeight="1">
      <c r="A1037" s="38"/>
      <c r="B1037" s="43"/>
      <c r="C1037" s="292" t="s">
        <v>19</v>
      </c>
      <c r="D1037" s="292" t="s">
        <v>2342</v>
      </c>
      <c r="E1037" s="21" t="s">
        <v>19</v>
      </c>
      <c r="F1037" s="293">
        <v>0</v>
      </c>
      <c r="G1037" s="38"/>
      <c r="H1037" s="43"/>
    </row>
    <row r="1038" spans="1:8" s="2" customFormat="1" ht="16.899999999999999" customHeight="1">
      <c r="A1038" s="38"/>
      <c r="B1038" s="43"/>
      <c r="C1038" s="292" t="s">
        <v>19</v>
      </c>
      <c r="D1038" s="292" t="s">
        <v>2343</v>
      </c>
      <c r="E1038" s="21" t="s">
        <v>19</v>
      </c>
      <c r="F1038" s="293">
        <v>0</v>
      </c>
      <c r="G1038" s="38"/>
      <c r="H1038" s="43"/>
    </row>
    <row r="1039" spans="1:8" s="2" customFormat="1" ht="16.899999999999999" customHeight="1">
      <c r="A1039" s="38"/>
      <c r="B1039" s="43"/>
      <c r="C1039" s="292" t="s">
        <v>19</v>
      </c>
      <c r="D1039" s="292" t="s">
        <v>2344</v>
      </c>
      <c r="E1039" s="21" t="s">
        <v>19</v>
      </c>
      <c r="F1039" s="293">
        <v>5.984</v>
      </c>
      <c r="G1039" s="38"/>
      <c r="H1039" s="43"/>
    </row>
    <row r="1040" spans="1:8" s="2" customFormat="1" ht="16.899999999999999" customHeight="1">
      <c r="A1040" s="38"/>
      <c r="B1040" s="43"/>
      <c r="C1040" s="292" t="s">
        <v>19</v>
      </c>
      <c r="D1040" s="292" t="s">
        <v>2345</v>
      </c>
      <c r="E1040" s="21" t="s">
        <v>19</v>
      </c>
      <c r="F1040" s="293">
        <v>5.2380000000000004</v>
      </c>
      <c r="G1040" s="38"/>
      <c r="H1040" s="43"/>
    </row>
    <row r="1041" spans="1:8" s="2" customFormat="1" ht="16.899999999999999" customHeight="1">
      <c r="A1041" s="38"/>
      <c r="B1041" s="43"/>
      <c r="C1041" s="292" t="s">
        <v>19</v>
      </c>
      <c r="D1041" s="292" t="s">
        <v>2346</v>
      </c>
      <c r="E1041" s="21" t="s">
        <v>19</v>
      </c>
      <c r="F1041" s="293">
        <v>0</v>
      </c>
      <c r="G1041" s="38"/>
      <c r="H1041" s="43"/>
    </row>
    <row r="1042" spans="1:8" s="2" customFormat="1" ht="16.899999999999999" customHeight="1">
      <c r="A1042" s="38"/>
      <c r="B1042" s="43"/>
      <c r="C1042" s="292" t="s">
        <v>19</v>
      </c>
      <c r="D1042" s="292" t="s">
        <v>2347</v>
      </c>
      <c r="E1042" s="21" t="s">
        <v>19</v>
      </c>
      <c r="F1042" s="293">
        <v>0</v>
      </c>
      <c r="G1042" s="38"/>
      <c r="H1042" s="43"/>
    </row>
    <row r="1043" spans="1:8" s="2" customFormat="1" ht="16.899999999999999" customHeight="1">
      <c r="A1043" s="38"/>
      <c r="B1043" s="43"/>
      <c r="C1043" s="292" t="s">
        <v>19</v>
      </c>
      <c r="D1043" s="292" t="s">
        <v>2348</v>
      </c>
      <c r="E1043" s="21" t="s">
        <v>19</v>
      </c>
      <c r="F1043" s="293">
        <v>8.6549999999999994</v>
      </c>
      <c r="G1043" s="38"/>
      <c r="H1043" s="43"/>
    </row>
    <row r="1044" spans="1:8" s="2" customFormat="1" ht="16.899999999999999" customHeight="1">
      <c r="A1044" s="38"/>
      <c r="B1044" s="43"/>
      <c r="C1044" s="292" t="s">
        <v>19</v>
      </c>
      <c r="D1044" s="292" t="s">
        <v>2349</v>
      </c>
      <c r="E1044" s="21" t="s">
        <v>19</v>
      </c>
      <c r="F1044" s="293">
        <v>20.475000000000001</v>
      </c>
      <c r="G1044" s="38"/>
      <c r="H1044" s="43"/>
    </row>
    <row r="1045" spans="1:8" s="2" customFormat="1" ht="16.899999999999999" customHeight="1">
      <c r="A1045" s="38"/>
      <c r="B1045" s="43"/>
      <c r="C1045" s="292" t="s">
        <v>19</v>
      </c>
      <c r="D1045" s="292" t="s">
        <v>2350</v>
      </c>
      <c r="E1045" s="21" t="s">
        <v>19</v>
      </c>
      <c r="F1045" s="293">
        <v>0</v>
      </c>
      <c r="G1045" s="38"/>
      <c r="H1045" s="43"/>
    </row>
    <row r="1046" spans="1:8" s="2" customFormat="1" ht="16.899999999999999" customHeight="1">
      <c r="A1046" s="38"/>
      <c r="B1046" s="43"/>
      <c r="C1046" s="292" t="s">
        <v>19</v>
      </c>
      <c r="D1046" s="292" t="s">
        <v>2351</v>
      </c>
      <c r="E1046" s="21" t="s">
        <v>19</v>
      </c>
      <c r="F1046" s="293">
        <v>0</v>
      </c>
      <c r="G1046" s="38"/>
      <c r="H1046" s="43"/>
    </row>
    <row r="1047" spans="1:8" s="2" customFormat="1" ht="16.899999999999999" customHeight="1">
      <c r="A1047" s="38"/>
      <c r="B1047" s="43"/>
      <c r="C1047" s="292" t="s">
        <v>19</v>
      </c>
      <c r="D1047" s="292" t="s">
        <v>2352</v>
      </c>
      <c r="E1047" s="21" t="s">
        <v>19</v>
      </c>
      <c r="F1047" s="293">
        <v>5.9</v>
      </c>
      <c r="G1047" s="38"/>
      <c r="H1047" s="43"/>
    </row>
    <row r="1048" spans="1:8" s="2" customFormat="1" ht="16.899999999999999" customHeight="1">
      <c r="A1048" s="38"/>
      <c r="B1048" s="43"/>
      <c r="C1048" s="292" t="s">
        <v>19</v>
      </c>
      <c r="D1048" s="292" t="s">
        <v>2353</v>
      </c>
      <c r="E1048" s="21" t="s">
        <v>19</v>
      </c>
      <c r="F1048" s="293">
        <v>0</v>
      </c>
      <c r="G1048" s="38"/>
      <c r="H1048" s="43"/>
    </row>
    <row r="1049" spans="1:8" s="2" customFormat="1" ht="16.899999999999999" customHeight="1">
      <c r="A1049" s="38"/>
      <c r="B1049" s="43"/>
      <c r="C1049" s="292" t="s">
        <v>19</v>
      </c>
      <c r="D1049" s="292" t="s">
        <v>2354</v>
      </c>
      <c r="E1049" s="21" t="s">
        <v>19</v>
      </c>
      <c r="F1049" s="293">
        <v>4.59</v>
      </c>
      <c r="G1049" s="38"/>
      <c r="H1049" s="43"/>
    </row>
    <row r="1050" spans="1:8" s="2" customFormat="1" ht="16.899999999999999" customHeight="1">
      <c r="A1050" s="38"/>
      <c r="B1050" s="43"/>
      <c r="C1050" s="292" t="s">
        <v>19</v>
      </c>
      <c r="D1050" s="292" t="s">
        <v>2355</v>
      </c>
      <c r="E1050" s="21" t="s">
        <v>19</v>
      </c>
      <c r="F1050" s="293">
        <v>-1.0649999999999999</v>
      </c>
      <c r="G1050" s="38"/>
      <c r="H1050" s="43"/>
    </row>
    <row r="1051" spans="1:8" s="2" customFormat="1" ht="16.899999999999999" customHeight="1">
      <c r="A1051" s="38"/>
      <c r="B1051" s="43"/>
      <c r="C1051" s="292" t="s">
        <v>265</v>
      </c>
      <c r="D1051" s="292" t="s">
        <v>590</v>
      </c>
      <c r="E1051" s="21" t="s">
        <v>19</v>
      </c>
      <c r="F1051" s="293">
        <v>70.465000000000003</v>
      </c>
      <c r="G1051" s="38"/>
      <c r="H1051" s="43"/>
    </row>
    <row r="1052" spans="1:8" s="2" customFormat="1" ht="16.899999999999999" customHeight="1">
      <c r="A1052" s="38"/>
      <c r="B1052" s="43"/>
      <c r="C1052" s="294" t="s">
        <v>8523</v>
      </c>
      <c r="D1052" s="38"/>
      <c r="E1052" s="38"/>
      <c r="F1052" s="38"/>
      <c r="G1052" s="38"/>
      <c r="H1052" s="43"/>
    </row>
    <row r="1053" spans="1:8" s="2" customFormat="1" ht="22.5">
      <c r="A1053" s="38"/>
      <c r="B1053" s="43"/>
      <c r="C1053" s="292" t="s">
        <v>2328</v>
      </c>
      <c r="D1053" s="292" t="s">
        <v>8591</v>
      </c>
      <c r="E1053" s="21" t="s">
        <v>132</v>
      </c>
      <c r="F1053" s="293">
        <v>111.44</v>
      </c>
      <c r="G1053" s="38"/>
      <c r="H1053" s="43"/>
    </row>
    <row r="1054" spans="1:8" s="2" customFormat="1" ht="16.899999999999999" customHeight="1">
      <c r="A1054" s="38"/>
      <c r="B1054" s="43"/>
      <c r="C1054" s="292" t="s">
        <v>2364</v>
      </c>
      <c r="D1054" s="292" t="s">
        <v>2365</v>
      </c>
      <c r="E1054" s="21" t="s">
        <v>132</v>
      </c>
      <c r="F1054" s="293">
        <v>117.012</v>
      </c>
      <c r="G1054" s="38"/>
      <c r="H1054" s="43"/>
    </row>
    <row r="1055" spans="1:8" s="2" customFormat="1" ht="16.899999999999999" customHeight="1">
      <c r="A1055" s="38"/>
      <c r="B1055" s="43"/>
      <c r="C1055" s="288" t="s">
        <v>268</v>
      </c>
      <c r="D1055" s="289" t="s">
        <v>269</v>
      </c>
      <c r="E1055" s="290" t="s">
        <v>132</v>
      </c>
      <c r="F1055" s="291">
        <v>8.1</v>
      </c>
      <c r="G1055" s="38"/>
      <c r="H1055" s="43"/>
    </row>
    <row r="1056" spans="1:8" s="2" customFormat="1" ht="16.899999999999999" customHeight="1">
      <c r="A1056" s="38"/>
      <c r="B1056" s="43"/>
      <c r="C1056" s="292" t="s">
        <v>19</v>
      </c>
      <c r="D1056" s="292" t="s">
        <v>2247</v>
      </c>
      <c r="E1056" s="21" t="s">
        <v>19</v>
      </c>
      <c r="F1056" s="293">
        <v>0</v>
      </c>
      <c r="G1056" s="38"/>
      <c r="H1056" s="43"/>
    </row>
    <row r="1057" spans="1:8" s="2" customFormat="1" ht="16.899999999999999" customHeight="1">
      <c r="A1057" s="38"/>
      <c r="B1057" s="43"/>
      <c r="C1057" s="292" t="s">
        <v>19</v>
      </c>
      <c r="D1057" s="292" t="s">
        <v>1097</v>
      </c>
      <c r="E1057" s="21" t="s">
        <v>19</v>
      </c>
      <c r="F1057" s="293">
        <v>0</v>
      </c>
      <c r="G1057" s="38"/>
      <c r="H1057" s="43"/>
    </row>
    <row r="1058" spans="1:8" s="2" customFormat="1" ht="16.899999999999999" customHeight="1">
      <c r="A1058" s="38"/>
      <c r="B1058" s="43"/>
      <c r="C1058" s="292" t="s">
        <v>19</v>
      </c>
      <c r="D1058" s="292" t="s">
        <v>2280</v>
      </c>
      <c r="E1058" s="21" t="s">
        <v>19</v>
      </c>
      <c r="F1058" s="293">
        <v>8.1</v>
      </c>
      <c r="G1058" s="38"/>
      <c r="H1058" s="43"/>
    </row>
    <row r="1059" spans="1:8" s="2" customFormat="1" ht="16.899999999999999" customHeight="1">
      <c r="A1059" s="38"/>
      <c r="B1059" s="43"/>
      <c r="C1059" s="292" t="s">
        <v>268</v>
      </c>
      <c r="D1059" s="292" t="s">
        <v>590</v>
      </c>
      <c r="E1059" s="21" t="s">
        <v>19</v>
      </c>
      <c r="F1059" s="293">
        <v>8.1</v>
      </c>
      <c r="G1059" s="38"/>
      <c r="H1059" s="43"/>
    </row>
    <row r="1060" spans="1:8" s="2" customFormat="1" ht="16.899999999999999" customHeight="1">
      <c r="A1060" s="38"/>
      <c r="B1060" s="43"/>
      <c r="C1060" s="294" t="s">
        <v>8523</v>
      </c>
      <c r="D1060" s="38"/>
      <c r="E1060" s="38"/>
      <c r="F1060" s="38"/>
      <c r="G1060" s="38"/>
      <c r="H1060" s="43"/>
    </row>
    <row r="1061" spans="1:8" s="2" customFormat="1" ht="16.899999999999999" customHeight="1">
      <c r="A1061" s="38"/>
      <c r="B1061" s="43"/>
      <c r="C1061" s="292" t="s">
        <v>2269</v>
      </c>
      <c r="D1061" s="292" t="s">
        <v>8594</v>
      </c>
      <c r="E1061" s="21" t="s">
        <v>132</v>
      </c>
      <c r="F1061" s="293">
        <v>200.03700000000001</v>
      </c>
      <c r="G1061" s="38"/>
      <c r="H1061" s="43"/>
    </row>
    <row r="1062" spans="1:8" s="2" customFormat="1" ht="16.899999999999999" customHeight="1">
      <c r="A1062" s="38"/>
      <c r="B1062" s="43"/>
      <c r="C1062" s="292" t="s">
        <v>2237</v>
      </c>
      <c r="D1062" s="292" t="s">
        <v>8595</v>
      </c>
      <c r="E1062" s="21" t="s">
        <v>132</v>
      </c>
      <c r="F1062" s="293">
        <v>200.03700000000001</v>
      </c>
      <c r="G1062" s="38"/>
      <c r="H1062" s="43"/>
    </row>
    <row r="1063" spans="1:8" s="2" customFormat="1" ht="16.899999999999999" customHeight="1">
      <c r="A1063" s="38"/>
      <c r="B1063" s="43"/>
      <c r="C1063" s="288" t="s">
        <v>271</v>
      </c>
      <c r="D1063" s="289" t="s">
        <v>272</v>
      </c>
      <c r="E1063" s="290" t="s">
        <v>132</v>
      </c>
      <c r="F1063" s="291">
        <v>50.96</v>
      </c>
      <c r="G1063" s="38"/>
      <c r="H1063" s="43"/>
    </row>
    <row r="1064" spans="1:8" s="2" customFormat="1" ht="16.899999999999999" customHeight="1">
      <c r="A1064" s="38"/>
      <c r="B1064" s="43"/>
      <c r="C1064" s="292" t="s">
        <v>19</v>
      </c>
      <c r="D1064" s="292" t="s">
        <v>1135</v>
      </c>
      <c r="E1064" s="21" t="s">
        <v>19</v>
      </c>
      <c r="F1064" s="293">
        <v>0</v>
      </c>
      <c r="G1064" s="38"/>
      <c r="H1064" s="43"/>
    </row>
    <row r="1065" spans="1:8" s="2" customFormat="1" ht="16.899999999999999" customHeight="1">
      <c r="A1065" s="38"/>
      <c r="B1065" s="43"/>
      <c r="C1065" s="292" t="s">
        <v>19</v>
      </c>
      <c r="D1065" s="292" t="s">
        <v>2281</v>
      </c>
      <c r="E1065" s="21" t="s">
        <v>19</v>
      </c>
      <c r="F1065" s="293">
        <v>50.5</v>
      </c>
      <c r="G1065" s="38"/>
      <c r="H1065" s="43"/>
    </row>
    <row r="1066" spans="1:8" s="2" customFormat="1" ht="16.899999999999999" customHeight="1">
      <c r="A1066" s="38"/>
      <c r="B1066" s="43"/>
      <c r="C1066" s="292" t="s">
        <v>19</v>
      </c>
      <c r="D1066" s="292" t="s">
        <v>2260</v>
      </c>
      <c r="E1066" s="21" t="s">
        <v>19</v>
      </c>
      <c r="F1066" s="293">
        <v>0.46</v>
      </c>
      <c r="G1066" s="38"/>
      <c r="H1066" s="43"/>
    </row>
    <row r="1067" spans="1:8" s="2" customFormat="1" ht="16.899999999999999" customHeight="1">
      <c r="A1067" s="38"/>
      <c r="B1067" s="43"/>
      <c r="C1067" s="292" t="s">
        <v>271</v>
      </c>
      <c r="D1067" s="292" t="s">
        <v>590</v>
      </c>
      <c r="E1067" s="21" t="s">
        <v>19</v>
      </c>
      <c r="F1067" s="293">
        <v>50.96</v>
      </c>
      <c r="G1067" s="38"/>
      <c r="H1067" s="43"/>
    </row>
    <row r="1068" spans="1:8" s="2" customFormat="1" ht="16.899999999999999" customHeight="1">
      <c r="A1068" s="38"/>
      <c r="B1068" s="43"/>
      <c r="C1068" s="294" t="s">
        <v>8523</v>
      </c>
      <c r="D1068" s="38"/>
      <c r="E1068" s="38"/>
      <c r="F1068" s="38"/>
      <c r="G1068" s="38"/>
      <c r="H1068" s="43"/>
    </row>
    <row r="1069" spans="1:8" s="2" customFormat="1" ht="16.899999999999999" customHeight="1">
      <c r="A1069" s="38"/>
      <c r="B1069" s="43"/>
      <c r="C1069" s="292" t="s">
        <v>2269</v>
      </c>
      <c r="D1069" s="292" t="s">
        <v>8594</v>
      </c>
      <c r="E1069" s="21" t="s">
        <v>132</v>
      </c>
      <c r="F1069" s="293">
        <v>200.03700000000001</v>
      </c>
      <c r="G1069" s="38"/>
      <c r="H1069" s="43"/>
    </row>
    <row r="1070" spans="1:8" s="2" customFormat="1" ht="16.899999999999999" customHeight="1">
      <c r="A1070" s="38"/>
      <c r="B1070" s="43"/>
      <c r="C1070" s="292" t="s">
        <v>2237</v>
      </c>
      <c r="D1070" s="292" t="s">
        <v>8595</v>
      </c>
      <c r="E1070" s="21" t="s">
        <v>132</v>
      </c>
      <c r="F1070" s="293">
        <v>200.03700000000001</v>
      </c>
      <c r="G1070" s="38"/>
      <c r="H1070" s="43"/>
    </row>
    <row r="1071" spans="1:8" s="2" customFormat="1" ht="16.899999999999999" customHeight="1">
      <c r="A1071" s="38"/>
      <c r="B1071" s="43"/>
      <c r="C1071" s="288" t="s">
        <v>274</v>
      </c>
      <c r="D1071" s="289" t="s">
        <v>272</v>
      </c>
      <c r="E1071" s="290" t="s">
        <v>132</v>
      </c>
      <c r="F1071" s="291">
        <v>56.75</v>
      </c>
      <c r="G1071" s="38"/>
      <c r="H1071" s="43"/>
    </row>
    <row r="1072" spans="1:8" s="2" customFormat="1" ht="16.899999999999999" customHeight="1">
      <c r="A1072" s="38"/>
      <c r="B1072" s="43"/>
      <c r="C1072" s="292" t="s">
        <v>19</v>
      </c>
      <c r="D1072" s="292" t="s">
        <v>1135</v>
      </c>
      <c r="E1072" s="21" t="s">
        <v>19</v>
      </c>
      <c r="F1072" s="293">
        <v>0</v>
      </c>
      <c r="G1072" s="38"/>
      <c r="H1072" s="43"/>
    </row>
    <row r="1073" spans="1:8" s="2" customFormat="1" ht="16.899999999999999" customHeight="1">
      <c r="A1073" s="38"/>
      <c r="B1073" s="43"/>
      <c r="C1073" s="292" t="s">
        <v>19</v>
      </c>
      <c r="D1073" s="292" t="s">
        <v>2259</v>
      </c>
      <c r="E1073" s="21" t="s">
        <v>19</v>
      </c>
      <c r="F1073" s="293">
        <v>56.29</v>
      </c>
      <c r="G1073" s="38"/>
      <c r="H1073" s="43"/>
    </row>
    <row r="1074" spans="1:8" s="2" customFormat="1" ht="16.899999999999999" customHeight="1">
      <c r="A1074" s="38"/>
      <c r="B1074" s="43"/>
      <c r="C1074" s="292" t="s">
        <v>19</v>
      </c>
      <c r="D1074" s="292" t="s">
        <v>2260</v>
      </c>
      <c r="E1074" s="21" t="s">
        <v>19</v>
      </c>
      <c r="F1074" s="293">
        <v>0.46</v>
      </c>
      <c r="G1074" s="38"/>
      <c r="H1074" s="43"/>
    </row>
    <row r="1075" spans="1:8" s="2" customFormat="1" ht="16.899999999999999" customHeight="1">
      <c r="A1075" s="38"/>
      <c r="B1075" s="43"/>
      <c r="C1075" s="292" t="s">
        <v>274</v>
      </c>
      <c r="D1075" s="292" t="s">
        <v>590</v>
      </c>
      <c r="E1075" s="21" t="s">
        <v>19</v>
      </c>
      <c r="F1075" s="293">
        <v>56.75</v>
      </c>
      <c r="G1075" s="38"/>
      <c r="H1075" s="43"/>
    </row>
    <row r="1076" spans="1:8" s="2" customFormat="1" ht="16.899999999999999" customHeight="1">
      <c r="A1076" s="38"/>
      <c r="B1076" s="43"/>
      <c r="C1076" s="294" t="s">
        <v>8523</v>
      </c>
      <c r="D1076" s="38"/>
      <c r="E1076" s="38"/>
      <c r="F1076" s="38"/>
      <c r="G1076" s="38"/>
      <c r="H1076" s="43"/>
    </row>
    <row r="1077" spans="1:8" s="2" customFormat="1" ht="22.5">
      <c r="A1077" s="38"/>
      <c r="B1077" s="43"/>
      <c r="C1077" s="292" t="s">
        <v>2255</v>
      </c>
      <c r="D1077" s="292" t="s">
        <v>8596</v>
      </c>
      <c r="E1077" s="21" t="s">
        <v>132</v>
      </c>
      <c r="F1077" s="293">
        <v>58.82</v>
      </c>
      <c r="G1077" s="38"/>
      <c r="H1077" s="43"/>
    </row>
    <row r="1078" spans="1:8" s="2" customFormat="1" ht="16.899999999999999" customHeight="1">
      <c r="A1078" s="38"/>
      <c r="B1078" s="43"/>
      <c r="C1078" s="292" t="s">
        <v>2262</v>
      </c>
      <c r="D1078" s="292" t="s">
        <v>2263</v>
      </c>
      <c r="E1078" s="21" t="s">
        <v>132</v>
      </c>
      <c r="F1078" s="293">
        <v>61.761000000000003</v>
      </c>
      <c r="G1078" s="38"/>
      <c r="H1078" s="43"/>
    </row>
    <row r="1079" spans="1:8" s="2" customFormat="1" ht="16.899999999999999" customHeight="1">
      <c r="A1079" s="38"/>
      <c r="B1079" s="43"/>
      <c r="C1079" s="288" t="s">
        <v>276</v>
      </c>
      <c r="D1079" s="289" t="s">
        <v>277</v>
      </c>
      <c r="E1079" s="290" t="s">
        <v>132</v>
      </c>
      <c r="F1079" s="291">
        <v>1.71</v>
      </c>
      <c r="G1079" s="38"/>
      <c r="H1079" s="43"/>
    </row>
    <row r="1080" spans="1:8" s="2" customFormat="1" ht="16.899999999999999" customHeight="1">
      <c r="A1080" s="38"/>
      <c r="B1080" s="43"/>
      <c r="C1080" s="292" t="s">
        <v>19</v>
      </c>
      <c r="D1080" s="292" t="s">
        <v>2282</v>
      </c>
      <c r="E1080" s="21" t="s">
        <v>19</v>
      </c>
      <c r="F1080" s="293">
        <v>0</v>
      </c>
      <c r="G1080" s="38"/>
      <c r="H1080" s="43"/>
    </row>
    <row r="1081" spans="1:8" s="2" customFormat="1" ht="16.899999999999999" customHeight="1">
      <c r="A1081" s="38"/>
      <c r="B1081" s="43"/>
      <c r="C1081" s="292" t="s">
        <v>19</v>
      </c>
      <c r="D1081" s="292" t="s">
        <v>1135</v>
      </c>
      <c r="E1081" s="21" t="s">
        <v>19</v>
      </c>
      <c r="F1081" s="293">
        <v>0</v>
      </c>
      <c r="G1081" s="38"/>
      <c r="H1081" s="43"/>
    </row>
    <row r="1082" spans="1:8" s="2" customFormat="1" ht="16.899999999999999" customHeight="1">
      <c r="A1082" s="38"/>
      <c r="B1082" s="43"/>
      <c r="C1082" s="292" t="s">
        <v>19</v>
      </c>
      <c r="D1082" s="292" t="s">
        <v>2283</v>
      </c>
      <c r="E1082" s="21" t="s">
        <v>19</v>
      </c>
      <c r="F1082" s="293">
        <v>1.71</v>
      </c>
      <c r="G1082" s="38"/>
      <c r="H1082" s="43"/>
    </row>
    <row r="1083" spans="1:8" s="2" customFormat="1" ht="16.899999999999999" customHeight="1">
      <c r="A1083" s="38"/>
      <c r="B1083" s="43"/>
      <c r="C1083" s="292" t="s">
        <v>276</v>
      </c>
      <c r="D1083" s="292" t="s">
        <v>590</v>
      </c>
      <c r="E1083" s="21" t="s">
        <v>19</v>
      </c>
      <c r="F1083" s="293">
        <v>1.71</v>
      </c>
      <c r="G1083" s="38"/>
      <c r="H1083" s="43"/>
    </row>
    <row r="1084" spans="1:8" s="2" customFormat="1" ht="16.899999999999999" customHeight="1">
      <c r="A1084" s="38"/>
      <c r="B1084" s="43"/>
      <c r="C1084" s="294" t="s">
        <v>8523</v>
      </c>
      <c r="D1084" s="38"/>
      <c r="E1084" s="38"/>
      <c r="F1084" s="38"/>
      <c r="G1084" s="38"/>
      <c r="H1084" s="43"/>
    </row>
    <row r="1085" spans="1:8" s="2" customFormat="1" ht="16.899999999999999" customHeight="1">
      <c r="A1085" s="38"/>
      <c r="B1085" s="43"/>
      <c r="C1085" s="292" t="s">
        <v>2269</v>
      </c>
      <c r="D1085" s="292" t="s">
        <v>8594</v>
      </c>
      <c r="E1085" s="21" t="s">
        <v>132</v>
      </c>
      <c r="F1085" s="293">
        <v>200.03700000000001</v>
      </c>
      <c r="G1085" s="38"/>
      <c r="H1085" s="43"/>
    </row>
    <row r="1086" spans="1:8" s="2" customFormat="1" ht="16.899999999999999" customHeight="1">
      <c r="A1086" s="38"/>
      <c r="B1086" s="43"/>
      <c r="C1086" s="292" t="s">
        <v>2237</v>
      </c>
      <c r="D1086" s="292" t="s">
        <v>8595</v>
      </c>
      <c r="E1086" s="21" t="s">
        <v>132</v>
      </c>
      <c r="F1086" s="293">
        <v>200.03700000000001</v>
      </c>
      <c r="G1086" s="38"/>
      <c r="H1086" s="43"/>
    </row>
    <row r="1087" spans="1:8" s="2" customFormat="1" ht="16.899999999999999" customHeight="1">
      <c r="A1087" s="38"/>
      <c r="B1087" s="43"/>
      <c r="C1087" s="288" t="s">
        <v>279</v>
      </c>
      <c r="D1087" s="289" t="s">
        <v>277</v>
      </c>
      <c r="E1087" s="290" t="s">
        <v>132</v>
      </c>
      <c r="F1087" s="291">
        <v>2.0699999999999998</v>
      </c>
      <c r="G1087" s="38"/>
      <c r="H1087" s="43"/>
    </row>
    <row r="1088" spans="1:8" s="2" customFormat="1" ht="16.899999999999999" customHeight="1">
      <c r="A1088" s="38"/>
      <c r="B1088" s="43"/>
      <c r="C1088" s="292" t="s">
        <v>19</v>
      </c>
      <c r="D1088" s="292" t="s">
        <v>2282</v>
      </c>
      <c r="E1088" s="21" t="s">
        <v>19</v>
      </c>
      <c r="F1088" s="293">
        <v>0</v>
      </c>
      <c r="G1088" s="38"/>
      <c r="H1088" s="43"/>
    </row>
    <row r="1089" spans="1:8" s="2" customFormat="1" ht="16.899999999999999" customHeight="1">
      <c r="A1089" s="38"/>
      <c r="B1089" s="43"/>
      <c r="C1089" s="292" t="s">
        <v>19</v>
      </c>
      <c r="D1089" s="292" t="s">
        <v>1135</v>
      </c>
      <c r="E1089" s="21" t="s">
        <v>19</v>
      </c>
      <c r="F1089" s="293">
        <v>0</v>
      </c>
      <c r="G1089" s="38"/>
      <c r="H1089" s="43"/>
    </row>
    <row r="1090" spans="1:8" s="2" customFormat="1" ht="16.899999999999999" customHeight="1">
      <c r="A1090" s="38"/>
      <c r="B1090" s="43"/>
      <c r="C1090" s="292" t="s">
        <v>19</v>
      </c>
      <c r="D1090" s="292" t="s">
        <v>3221</v>
      </c>
      <c r="E1090" s="21" t="s">
        <v>19</v>
      </c>
      <c r="F1090" s="293">
        <v>2.0699999999999998</v>
      </c>
      <c r="G1090" s="38"/>
      <c r="H1090" s="43"/>
    </row>
    <row r="1091" spans="1:8" s="2" customFormat="1" ht="16.899999999999999" customHeight="1">
      <c r="A1091" s="38"/>
      <c r="B1091" s="43"/>
      <c r="C1091" s="292" t="s">
        <v>279</v>
      </c>
      <c r="D1091" s="292" t="s">
        <v>590</v>
      </c>
      <c r="E1091" s="21" t="s">
        <v>19</v>
      </c>
      <c r="F1091" s="293">
        <v>2.0699999999999998</v>
      </c>
      <c r="G1091" s="38"/>
      <c r="H1091" s="43"/>
    </row>
    <row r="1092" spans="1:8" s="2" customFormat="1" ht="16.899999999999999" customHeight="1">
      <c r="A1092" s="38"/>
      <c r="B1092" s="43"/>
      <c r="C1092" s="294" t="s">
        <v>8523</v>
      </c>
      <c r="D1092" s="38"/>
      <c r="E1092" s="38"/>
      <c r="F1092" s="38"/>
      <c r="G1092" s="38"/>
      <c r="H1092" s="43"/>
    </row>
    <row r="1093" spans="1:8" s="2" customFormat="1" ht="22.5">
      <c r="A1093" s="38"/>
      <c r="B1093" s="43"/>
      <c r="C1093" s="292" t="s">
        <v>3217</v>
      </c>
      <c r="D1093" s="292" t="s">
        <v>8597</v>
      </c>
      <c r="E1093" s="21" t="s">
        <v>132</v>
      </c>
      <c r="F1093" s="293">
        <v>2.0699999999999998</v>
      </c>
      <c r="G1093" s="38"/>
      <c r="H1093" s="43"/>
    </row>
    <row r="1094" spans="1:8" s="2" customFormat="1" ht="22.5">
      <c r="A1094" s="38"/>
      <c r="B1094" s="43"/>
      <c r="C1094" s="292" t="s">
        <v>2255</v>
      </c>
      <c r="D1094" s="292" t="s">
        <v>8596</v>
      </c>
      <c r="E1094" s="21" t="s">
        <v>132</v>
      </c>
      <c r="F1094" s="293">
        <v>58.82</v>
      </c>
      <c r="G1094" s="38"/>
      <c r="H1094" s="43"/>
    </row>
    <row r="1095" spans="1:8" s="2" customFormat="1" ht="16.899999999999999" customHeight="1">
      <c r="A1095" s="38"/>
      <c r="B1095" s="43"/>
      <c r="C1095" s="292" t="s">
        <v>3223</v>
      </c>
      <c r="D1095" s="292" t="s">
        <v>3224</v>
      </c>
      <c r="E1095" s="21" t="s">
        <v>132</v>
      </c>
      <c r="F1095" s="293">
        <v>2.1739999999999999</v>
      </c>
      <c r="G1095" s="38"/>
      <c r="H1095" s="43"/>
    </row>
    <row r="1096" spans="1:8" s="2" customFormat="1" ht="16.899999999999999" customHeight="1">
      <c r="A1096" s="38"/>
      <c r="B1096" s="43"/>
      <c r="C1096" s="292" t="s">
        <v>2262</v>
      </c>
      <c r="D1096" s="292" t="s">
        <v>2263</v>
      </c>
      <c r="E1096" s="21" t="s">
        <v>132</v>
      </c>
      <c r="F1096" s="293">
        <v>61.761000000000003</v>
      </c>
      <c r="G1096" s="38"/>
      <c r="H1096" s="43"/>
    </row>
    <row r="1097" spans="1:8" s="2" customFormat="1" ht="16.899999999999999" customHeight="1">
      <c r="A1097" s="38"/>
      <c r="B1097" s="43"/>
      <c r="C1097" s="288" t="s">
        <v>281</v>
      </c>
      <c r="D1097" s="289" t="s">
        <v>282</v>
      </c>
      <c r="E1097" s="290" t="s">
        <v>132</v>
      </c>
      <c r="F1097" s="291">
        <v>9.7899999999999991</v>
      </c>
      <c r="G1097" s="38"/>
      <c r="H1097" s="43"/>
    </row>
    <row r="1098" spans="1:8" s="2" customFormat="1" ht="16.899999999999999" customHeight="1">
      <c r="A1098" s="38"/>
      <c r="B1098" s="43"/>
      <c r="C1098" s="292" t="s">
        <v>19</v>
      </c>
      <c r="D1098" s="292" t="s">
        <v>2247</v>
      </c>
      <c r="E1098" s="21" t="s">
        <v>19</v>
      </c>
      <c r="F1098" s="293">
        <v>0</v>
      </c>
      <c r="G1098" s="38"/>
      <c r="H1098" s="43"/>
    </row>
    <row r="1099" spans="1:8" s="2" customFormat="1" ht="16.899999999999999" customHeight="1">
      <c r="A1099" s="38"/>
      <c r="B1099" s="43"/>
      <c r="C1099" s="292" t="s">
        <v>19</v>
      </c>
      <c r="D1099" s="292" t="s">
        <v>1097</v>
      </c>
      <c r="E1099" s="21" t="s">
        <v>19</v>
      </c>
      <c r="F1099" s="293">
        <v>0</v>
      </c>
      <c r="G1099" s="38"/>
      <c r="H1099" s="43"/>
    </row>
    <row r="1100" spans="1:8" s="2" customFormat="1" ht="16.899999999999999" customHeight="1">
      <c r="A1100" s="38"/>
      <c r="B1100" s="43"/>
      <c r="C1100" s="292" t="s">
        <v>19</v>
      </c>
      <c r="D1100" s="292" t="s">
        <v>2248</v>
      </c>
      <c r="E1100" s="21" t="s">
        <v>19</v>
      </c>
      <c r="F1100" s="293">
        <v>9.7899999999999991</v>
      </c>
      <c r="G1100" s="38"/>
      <c r="H1100" s="43"/>
    </row>
    <row r="1101" spans="1:8" s="2" customFormat="1" ht="16.899999999999999" customHeight="1">
      <c r="A1101" s="38"/>
      <c r="B1101" s="43"/>
      <c r="C1101" s="292" t="s">
        <v>281</v>
      </c>
      <c r="D1101" s="292" t="s">
        <v>590</v>
      </c>
      <c r="E1101" s="21" t="s">
        <v>19</v>
      </c>
      <c r="F1101" s="293">
        <v>9.7899999999999991</v>
      </c>
      <c r="G1101" s="38"/>
      <c r="H1101" s="43"/>
    </row>
    <row r="1102" spans="1:8" s="2" customFormat="1" ht="16.899999999999999" customHeight="1">
      <c r="A1102" s="38"/>
      <c r="B1102" s="43"/>
      <c r="C1102" s="294" t="s">
        <v>8523</v>
      </c>
      <c r="D1102" s="38"/>
      <c r="E1102" s="38"/>
      <c r="F1102" s="38"/>
      <c r="G1102" s="38"/>
      <c r="H1102" s="43"/>
    </row>
    <row r="1103" spans="1:8" s="2" customFormat="1" ht="22.5">
      <c r="A1103" s="38"/>
      <c r="B1103" s="43"/>
      <c r="C1103" s="292" t="s">
        <v>2243</v>
      </c>
      <c r="D1103" s="292" t="s">
        <v>8598</v>
      </c>
      <c r="E1103" s="21" t="s">
        <v>132</v>
      </c>
      <c r="F1103" s="293">
        <v>9.7899999999999991</v>
      </c>
      <c r="G1103" s="38"/>
      <c r="H1103" s="43"/>
    </row>
    <row r="1104" spans="1:8" s="2" customFormat="1" ht="16.899999999999999" customHeight="1">
      <c r="A1104" s="38"/>
      <c r="B1104" s="43"/>
      <c r="C1104" s="292" t="s">
        <v>2250</v>
      </c>
      <c r="D1104" s="292" t="s">
        <v>2251</v>
      </c>
      <c r="E1104" s="21" t="s">
        <v>132</v>
      </c>
      <c r="F1104" s="293">
        <v>10.28</v>
      </c>
      <c r="G1104" s="38"/>
      <c r="H1104" s="43"/>
    </row>
    <row r="1105" spans="1:8" s="2" customFormat="1" ht="16.899999999999999" customHeight="1">
      <c r="A1105" s="38"/>
      <c r="B1105" s="43"/>
      <c r="C1105" s="288" t="s">
        <v>284</v>
      </c>
      <c r="D1105" s="289" t="s">
        <v>285</v>
      </c>
      <c r="E1105" s="290" t="s">
        <v>132</v>
      </c>
      <c r="F1105" s="291">
        <v>487.84800000000001</v>
      </c>
      <c r="G1105" s="38"/>
      <c r="H1105" s="43"/>
    </row>
    <row r="1106" spans="1:8" s="2" customFormat="1" ht="16.899999999999999" customHeight="1">
      <c r="A1106" s="38"/>
      <c r="B1106" s="43"/>
      <c r="C1106" s="292" t="s">
        <v>19</v>
      </c>
      <c r="D1106" s="292" t="s">
        <v>3043</v>
      </c>
      <c r="E1106" s="21" t="s">
        <v>19</v>
      </c>
      <c r="F1106" s="293">
        <v>0</v>
      </c>
      <c r="G1106" s="38"/>
      <c r="H1106" s="43"/>
    </row>
    <row r="1107" spans="1:8" s="2" customFormat="1" ht="16.899999999999999" customHeight="1">
      <c r="A1107" s="38"/>
      <c r="B1107" s="43"/>
      <c r="C1107" s="292" t="s">
        <v>19</v>
      </c>
      <c r="D1107" s="292" t="s">
        <v>3044</v>
      </c>
      <c r="E1107" s="21" t="s">
        <v>19</v>
      </c>
      <c r="F1107" s="293">
        <v>0</v>
      </c>
      <c r="G1107" s="38"/>
      <c r="H1107" s="43"/>
    </row>
    <row r="1108" spans="1:8" s="2" customFormat="1" ht="16.899999999999999" customHeight="1">
      <c r="A1108" s="38"/>
      <c r="B1108" s="43"/>
      <c r="C1108" s="292" t="s">
        <v>19</v>
      </c>
      <c r="D1108" s="292" t="s">
        <v>3045</v>
      </c>
      <c r="E1108" s="21" t="s">
        <v>19</v>
      </c>
      <c r="F1108" s="293">
        <v>12.198</v>
      </c>
      <c r="G1108" s="38"/>
      <c r="H1108" s="43"/>
    </row>
    <row r="1109" spans="1:8" s="2" customFormat="1" ht="16.899999999999999" customHeight="1">
      <c r="A1109" s="38"/>
      <c r="B1109" s="43"/>
      <c r="C1109" s="292" t="s">
        <v>19</v>
      </c>
      <c r="D1109" s="292" t="s">
        <v>2333</v>
      </c>
      <c r="E1109" s="21" t="s">
        <v>19</v>
      </c>
      <c r="F1109" s="293">
        <v>0</v>
      </c>
      <c r="G1109" s="38"/>
      <c r="H1109" s="43"/>
    </row>
    <row r="1110" spans="1:8" s="2" customFormat="1" ht="16.899999999999999" customHeight="1">
      <c r="A1110" s="38"/>
      <c r="B1110" s="43"/>
      <c r="C1110" s="292" t="s">
        <v>19</v>
      </c>
      <c r="D1110" s="292" t="s">
        <v>3046</v>
      </c>
      <c r="E1110" s="21" t="s">
        <v>19</v>
      </c>
      <c r="F1110" s="293">
        <v>0</v>
      </c>
      <c r="G1110" s="38"/>
      <c r="H1110" s="43"/>
    </row>
    <row r="1111" spans="1:8" s="2" customFormat="1" ht="16.899999999999999" customHeight="1">
      <c r="A1111" s="38"/>
      <c r="B1111" s="43"/>
      <c r="C1111" s="292" t="s">
        <v>19</v>
      </c>
      <c r="D1111" s="292" t="s">
        <v>3047</v>
      </c>
      <c r="E1111" s="21" t="s">
        <v>19</v>
      </c>
      <c r="F1111" s="293">
        <v>147.511</v>
      </c>
      <c r="G1111" s="38"/>
      <c r="H1111" s="43"/>
    </row>
    <row r="1112" spans="1:8" s="2" customFormat="1" ht="16.899999999999999" customHeight="1">
      <c r="A1112" s="38"/>
      <c r="B1112" s="43"/>
      <c r="C1112" s="292" t="s">
        <v>19</v>
      </c>
      <c r="D1112" s="292" t="s">
        <v>3048</v>
      </c>
      <c r="E1112" s="21" t="s">
        <v>19</v>
      </c>
      <c r="F1112" s="293">
        <v>0</v>
      </c>
      <c r="G1112" s="38"/>
      <c r="H1112" s="43"/>
    </row>
    <row r="1113" spans="1:8" s="2" customFormat="1" ht="16.899999999999999" customHeight="1">
      <c r="A1113" s="38"/>
      <c r="B1113" s="43"/>
      <c r="C1113" s="292" t="s">
        <v>19</v>
      </c>
      <c r="D1113" s="292" t="s">
        <v>3049</v>
      </c>
      <c r="E1113" s="21" t="s">
        <v>19</v>
      </c>
      <c r="F1113" s="293">
        <v>103.74</v>
      </c>
      <c r="G1113" s="38"/>
      <c r="H1113" s="43"/>
    </row>
    <row r="1114" spans="1:8" s="2" customFormat="1" ht="16.899999999999999" customHeight="1">
      <c r="A1114" s="38"/>
      <c r="B1114" s="43"/>
      <c r="C1114" s="292" t="s">
        <v>19</v>
      </c>
      <c r="D1114" s="292" t="s">
        <v>2342</v>
      </c>
      <c r="E1114" s="21" t="s">
        <v>19</v>
      </c>
      <c r="F1114" s="293">
        <v>0</v>
      </c>
      <c r="G1114" s="38"/>
      <c r="H1114" s="43"/>
    </row>
    <row r="1115" spans="1:8" s="2" customFormat="1" ht="16.899999999999999" customHeight="1">
      <c r="A1115" s="38"/>
      <c r="B1115" s="43"/>
      <c r="C1115" s="292" t="s">
        <v>19</v>
      </c>
      <c r="D1115" s="292" t="s">
        <v>3050</v>
      </c>
      <c r="E1115" s="21" t="s">
        <v>19</v>
      </c>
      <c r="F1115" s="293">
        <v>0</v>
      </c>
      <c r="G1115" s="38"/>
      <c r="H1115" s="43"/>
    </row>
    <row r="1116" spans="1:8" s="2" customFormat="1" ht="16.899999999999999" customHeight="1">
      <c r="A1116" s="38"/>
      <c r="B1116" s="43"/>
      <c r="C1116" s="292" t="s">
        <v>19</v>
      </c>
      <c r="D1116" s="292" t="s">
        <v>3051</v>
      </c>
      <c r="E1116" s="21" t="s">
        <v>19</v>
      </c>
      <c r="F1116" s="293">
        <v>73.680000000000007</v>
      </c>
      <c r="G1116" s="38"/>
      <c r="H1116" s="43"/>
    </row>
    <row r="1117" spans="1:8" s="2" customFormat="1" ht="16.899999999999999" customHeight="1">
      <c r="A1117" s="38"/>
      <c r="B1117" s="43"/>
      <c r="C1117" s="292" t="s">
        <v>19</v>
      </c>
      <c r="D1117" s="292" t="s">
        <v>3052</v>
      </c>
      <c r="E1117" s="21" t="s">
        <v>19</v>
      </c>
      <c r="F1117" s="293">
        <v>0</v>
      </c>
      <c r="G1117" s="38"/>
      <c r="H1117" s="43"/>
    </row>
    <row r="1118" spans="1:8" s="2" customFormat="1" ht="16.899999999999999" customHeight="1">
      <c r="A1118" s="38"/>
      <c r="B1118" s="43"/>
      <c r="C1118" s="292" t="s">
        <v>19</v>
      </c>
      <c r="D1118" s="292" t="s">
        <v>3053</v>
      </c>
      <c r="E1118" s="21" t="s">
        <v>19</v>
      </c>
      <c r="F1118" s="293">
        <v>76.682000000000002</v>
      </c>
      <c r="G1118" s="38"/>
      <c r="H1118" s="43"/>
    </row>
    <row r="1119" spans="1:8" s="2" customFormat="1" ht="16.899999999999999" customHeight="1">
      <c r="A1119" s="38"/>
      <c r="B1119" s="43"/>
      <c r="C1119" s="292" t="s">
        <v>19</v>
      </c>
      <c r="D1119" s="292" t="s">
        <v>3054</v>
      </c>
      <c r="E1119" s="21" t="s">
        <v>19</v>
      </c>
      <c r="F1119" s="293">
        <v>0</v>
      </c>
      <c r="G1119" s="38"/>
      <c r="H1119" s="43"/>
    </row>
    <row r="1120" spans="1:8" s="2" customFormat="1" ht="16.899999999999999" customHeight="1">
      <c r="A1120" s="38"/>
      <c r="B1120" s="43"/>
      <c r="C1120" s="292" t="s">
        <v>19</v>
      </c>
      <c r="D1120" s="292" t="s">
        <v>3055</v>
      </c>
      <c r="E1120" s="21" t="s">
        <v>19</v>
      </c>
      <c r="F1120" s="293">
        <v>52.244</v>
      </c>
      <c r="G1120" s="38"/>
      <c r="H1120" s="43"/>
    </row>
    <row r="1121" spans="1:8" s="2" customFormat="1" ht="16.899999999999999" customHeight="1">
      <c r="A1121" s="38"/>
      <c r="B1121" s="43"/>
      <c r="C1121" s="292" t="s">
        <v>19</v>
      </c>
      <c r="D1121" s="292" t="s">
        <v>2346</v>
      </c>
      <c r="E1121" s="21" t="s">
        <v>19</v>
      </c>
      <c r="F1121" s="293">
        <v>0</v>
      </c>
      <c r="G1121" s="38"/>
      <c r="H1121" s="43"/>
    </row>
    <row r="1122" spans="1:8" s="2" customFormat="1" ht="16.899999999999999" customHeight="1">
      <c r="A1122" s="38"/>
      <c r="B1122" s="43"/>
      <c r="C1122" s="292" t="s">
        <v>19</v>
      </c>
      <c r="D1122" s="292" t="s">
        <v>3056</v>
      </c>
      <c r="E1122" s="21" t="s">
        <v>19</v>
      </c>
      <c r="F1122" s="293">
        <v>0</v>
      </c>
      <c r="G1122" s="38"/>
      <c r="H1122" s="43"/>
    </row>
    <row r="1123" spans="1:8" s="2" customFormat="1" ht="16.899999999999999" customHeight="1">
      <c r="A1123" s="38"/>
      <c r="B1123" s="43"/>
      <c r="C1123" s="292" t="s">
        <v>19</v>
      </c>
      <c r="D1123" s="292" t="s">
        <v>3057</v>
      </c>
      <c r="E1123" s="21" t="s">
        <v>19</v>
      </c>
      <c r="F1123" s="293">
        <v>21.792999999999999</v>
      </c>
      <c r="G1123" s="38"/>
      <c r="H1123" s="43"/>
    </row>
    <row r="1124" spans="1:8" s="2" customFormat="1" ht="16.899999999999999" customHeight="1">
      <c r="A1124" s="38"/>
      <c r="B1124" s="43"/>
      <c r="C1124" s="292" t="s">
        <v>284</v>
      </c>
      <c r="D1124" s="292" t="s">
        <v>590</v>
      </c>
      <c r="E1124" s="21" t="s">
        <v>19</v>
      </c>
      <c r="F1124" s="293">
        <v>487.84800000000001</v>
      </c>
      <c r="G1124" s="38"/>
      <c r="H1124" s="43"/>
    </row>
    <row r="1125" spans="1:8" s="2" customFormat="1" ht="16.899999999999999" customHeight="1">
      <c r="A1125" s="38"/>
      <c r="B1125" s="43"/>
      <c r="C1125" s="294" t="s">
        <v>8523</v>
      </c>
      <c r="D1125" s="38"/>
      <c r="E1125" s="38"/>
      <c r="F1125" s="38"/>
      <c r="G1125" s="38"/>
      <c r="H1125" s="43"/>
    </row>
    <row r="1126" spans="1:8" s="2" customFormat="1" ht="16.899999999999999" customHeight="1">
      <c r="A1126" s="38"/>
      <c r="B1126" s="43"/>
      <c r="C1126" s="292" t="s">
        <v>3039</v>
      </c>
      <c r="D1126" s="292" t="s">
        <v>8593</v>
      </c>
      <c r="E1126" s="21" t="s">
        <v>132</v>
      </c>
      <c r="F1126" s="293">
        <v>1114.886</v>
      </c>
      <c r="G1126" s="38"/>
      <c r="H1126" s="43"/>
    </row>
    <row r="1127" spans="1:8" s="2" customFormat="1" ht="16.899999999999999" customHeight="1">
      <c r="A1127" s="38"/>
      <c r="B1127" s="43"/>
      <c r="C1127" s="292" t="s">
        <v>3000</v>
      </c>
      <c r="D1127" s="292" t="s">
        <v>8592</v>
      </c>
      <c r="E1127" s="21" t="s">
        <v>132</v>
      </c>
      <c r="F1127" s="293">
        <v>557.44299999999998</v>
      </c>
      <c r="G1127" s="38"/>
      <c r="H1127" s="43"/>
    </row>
    <row r="1128" spans="1:8" s="2" customFormat="1" ht="16.899999999999999" customHeight="1">
      <c r="A1128" s="38"/>
      <c r="B1128" s="43"/>
      <c r="C1128" s="292" t="s">
        <v>3065</v>
      </c>
      <c r="D1128" s="292" t="s">
        <v>8599</v>
      </c>
      <c r="E1128" s="21" t="s">
        <v>132</v>
      </c>
      <c r="F1128" s="293">
        <v>487.84800000000001</v>
      </c>
      <c r="G1128" s="38"/>
      <c r="H1128" s="43"/>
    </row>
    <row r="1129" spans="1:8" s="2" customFormat="1" ht="16.899999999999999" customHeight="1">
      <c r="A1129" s="38"/>
      <c r="B1129" s="43"/>
      <c r="C1129" s="292" t="s">
        <v>3070</v>
      </c>
      <c r="D1129" s="292" t="s">
        <v>8600</v>
      </c>
      <c r="E1129" s="21" t="s">
        <v>132</v>
      </c>
      <c r="F1129" s="293">
        <v>487.84800000000001</v>
      </c>
      <c r="G1129" s="38"/>
      <c r="H1129" s="43"/>
    </row>
    <row r="1130" spans="1:8" s="2" customFormat="1" ht="16.899999999999999" customHeight="1">
      <c r="A1130" s="38"/>
      <c r="B1130" s="43"/>
      <c r="C1130" s="292" t="s">
        <v>2994</v>
      </c>
      <c r="D1130" s="292" t="s">
        <v>2995</v>
      </c>
      <c r="E1130" s="21" t="s">
        <v>2996</v>
      </c>
      <c r="F1130" s="293">
        <v>195.10499999999999</v>
      </c>
      <c r="G1130" s="38"/>
      <c r="H1130" s="43"/>
    </row>
    <row r="1131" spans="1:8" s="2" customFormat="1" ht="22.5">
      <c r="A1131" s="38"/>
      <c r="B1131" s="43"/>
      <c r="C1131" s="292" t="s">
        <v>3028</v>
      </c>
      <c r="D1131" s="292" t="s">
        <v>3029</v>
      </c>
      <c r="E1131" s="21" t="s">
        <v>132</v>
      </c>
      <c r="F1131" s="293">
        <v>668.93200000000002</v>
      </c>
      <c r="G1131" s="38"/>
      <c r="H1131" s="43"/>
    </row>
    <row r="1132" spans="1:8" s="2" customFormat="1" ht="22.5">
      <c r="A1132" s="38"/>
      <c r="B1132" s="43"/>
      <c r="C1132" s="292" t="s">
        <v>3034</v>
      </c>
      <c r="D1132" s="292" t="s">
        <v>3035</v>
      </c>
      <c r="E1132" s="21" t="s">
        <v>132</v>
      </c>
      <c r="F1132" s="293">
        <v>668.93200000000002</v>
      </c>
      <c r="G1132" s="38"/>
      <c r="H1132" s="43"/>
    </row>
    <row r="1133" spans="1:8" s="2" customFormat="1" ht="16.899999999999999" customHeight="1">
      <c r="A1133" s="38"/>
      <c r="B1133" s="43"/>
      <c r="C1133" s="292" t="s">
        <v>3075</v>
      </c>
      <c r="D1133" s="292" t="s">
        <v>3076</v>
      </c>
      <c r="E1133" s="21" t="s">
        <v>132</v>
      </c>
      <c r="F1133" s="293">
        <v>585.41800000000001</v>
      </c>
      <c r="G1133" s="38"/>
      <c r="H1133" s="43"/>
    </row>
    <row r="1134" spans="1:8" s="2" customFormat="1" ht="16.899999999999999" customHeight="1">
      <c r="A1134" s="38"/>
      <c r="B1134" s="43"/>
      <c r="C1134" s="288" t="s">
        <v>287</v>
      </c>
      <c r="D1134" s="289" t="s">
        <v>288</v>
      </c>
      <c r="E1134" s="290" t="s">
        <v>132</v>
      </c>
      <c r="F1134" s="291">
        <v>488.28899999999999</v>
      </c>
      <c r="G1134" s="38"/>
      <c r="H1134" s="43"/>
    </row>
    <row r="1135" spans="1:8" s="2" customFormat="1" ht="16.899999999999999" customHeight="1">
      <c r="A1135" s="38"/>
      <c r="B1135" s="43"/>
      <c r="C1135" s="292" t="s">
        <v>19</v>
      </c>
      <c r="D1135" s="292" t="s">
        <v>3043</v>
      </c>
      <c r="E1135" s="21" t="s">
        <v>19</v>
      </c>
      <c r="F1135" s="293">
        <v>0</v>
      </c>
      <c r="G1135" s="38"/>
      <c r="H1135" s="43"/>
    </row>
    <row r="1136" spans="1:8" s="2" customFormat="1" ht="16.899999999999999" customHeight="1">
      <c r="A1136" s="38"/>
      <c r="B1136" s="43"/>
      <c r="C1136" s="292" t="s">
        <v>19</v>
      </c>
      <c r="D1136" s="292" t="s">
        <v>2333</v>
      </c>
      <c r="E1136" s="21" t="s">
        <v>19</v>
      </c>
      <c r="F1136" s="293">
        <v>0</v>
      </c>
      <c r="G1136" s="38"/>
      <c r="H1136" s="43"/>
    </row>
    <row r="1137" spans="1:8" s="2" customFormat="1" ht="16.899999999999999" customHeight="1">
      <c r="A1137" s="38"/>
      <c r="B1137" s="43"/>
      <c r="C1137" s="292" t="s">
        <v>19</v>
      </c>
      <c r="D1137" s="292" t="s">
        <v>3296</v>
      </c>
      <c r="E1137" s="21" t="s">
        <v>19</v>
      </c>
      <c r="F1137" s="293">
        <v>0</v>
      </c>
      <c r="G1137" s="38"/>
      <c r="H1137" s="43"/>
    </row>
    <row r="1138" spans="1:8" s="2" customFormat="1" ht="16.899999999999999" customHeight="1">
      <c r="A1138" s="38"/>
      <c r="B1138" s="43"/>
      <c r="C1138" s="292" t="s">
        <v>19</v>
      </c>
      <c r="D1138" s="292" t="s">
        <v>3297</v>
      </c>
      <c r="E1138" s="21" t="s">
        <v>19</v>
      </c>
      <c r="F1138" s="293">
        <v>148.42099999999999</v>
      </c>
      <c r="G1138" s="38"/>
      <c r="H1138" s="43"/>
    </row>
    <row r="1139" spans="1:8" s="2" customFormat="1" ht="16.899999999999999" customHeight="1">
      <c r="A1139" s="38"/>
      <c r="B1139" s="43"/>
      <c r="C1139" s="292" t="s">
        <v>19</v>
      </c>
      <c r="D1139" s="292" t="s">
        <v>3048</v>
      </c>
      <c r="E1139" s="21" t="s">
        <v>19</v>
      </c>
      <c r="F1139" s="293">
        <v>0</v>
      </c>
      <c r="G1139" s="38"/>
      <c r="H1139" s="43"/>
    </row>
    <row r="1140" spans="1:8" s="2" customFormat="1" ht="16.899999999999999" customHeight="1">
      <c r="A1140" s="38"/>
      <c r="B1140" s="43"/>
      <c r="C1140" s="292" t="s">
        <v>19</v>
      </c>
      <c r="D1140" s="292" t="s">
        <v>3298</v>
      </c>
      <c r="E1140" s="21" t="s">
        <v>19</v>
      </c>
      <c r="F1140" s="293">
        <v>105.56</v>
      </c>
      <c r="G1140" s="38"/>
      <c r="H1140" s="43"/>
    </row>
    <row r="1141" spans="1:8" s="2" customFormat="1" ht="16.899999999999999" customHeight="1">
      <c r="A1141" s="38"/>
      <c r="B1141" s="43"/>
      <c r="C1141" s="292" t="s">
        <v>19</v>
      </c>
      <c r="D1141" s="292" t="s">
        <v>2342</v>
      </c>
      <c r="E1141" s="21" t="s">
        <v>19</v>
      </c>
      <c r="F1141" s="293">
        <v>0</v>
      </c>
      <c r="G1141" s="38"/>
      <c r="H1141" s="43"/>
    </row>
    <row r="1142" spans="1:8" s="2" customFormat="1" ht="16.899999999999999" customHeight="1">
      <c r="A1142" s="38"/>
      <c r="B1142" s="43"/>
      <c r="C1142" s="292" t="s">
        <v>19</v>
      </c>
      <c r="D1142" s="292" t="s">
        <v>3050</v>
      </c>
      <c r="E1142" s="21" t="s">
        <v>19</v>
      </c>
      <c r="F1142" s="293">
        <v>0</v>
      </c>
      <c r="G1142" s="38"/>
      <c r="H1142" s="43"/>
    </row>
    <row r="1143" spans="1:8" s="2" customFormat="1" ht="16.899999999999999" customHeight="1">
      <c r="A1143" s="38"/>
      <c r="B1143" s="43"/>
      <c r="C1143" s="292" t="s">
        <v>19</v>
      </c>
      <c r="D1143" s="292" t="s">
        <v>3051</v>
      </c>
      <c r="E1143" s="21" t="s">
        <v>19</v>
      </c>
      <c r="F1143" s="293">
        <v>73.680000000000007</v>
      </c>
      <c r="G1143" s="38"/>
      <c r="H1143" s="43"/>
    </row>
    <row r="1144" spans="1:8" s="2" customFormat="1" ht="16.899999999999999" customHeight="1">
      <c r="A1144" s="38"/>
      <c r="B1144" s="43"/>
      <c r="C1144" s="292" t="s">
        <v>19</v>
      </c>
      <c r="D1144" s="292" t="s">
        <v>3052</v>
      </c>
      <c r="E1144" s="21" t="s">
        <v>19</v>
      </c>
      <c r="F1144" s="293">
        <v>0</v>
      </c>
      <c r="G1144" s="38"/>
      <c r="H1144" s="43"/>
    </row>
    <row r="1145" spans="1:8" s="2" customFormat="1" ht="16.899999999999999" customHeight="1">
      <c r="A1145" s="38"/>
      <c r="B1145" s="43"/>
      <c r="C1145" s="292" t="s">
        <v>19</v>
      </c>
      <c r="D1145" s="292" t="s">
        <v>3299</v>
      </c>
      <c r="E1145" s="21" t="s">
        <v>19</v>
      </c>
      <c r="F1145" s="293">
        <v>74.393000000000001</v>
      </c>
      <c r="G1145" s="38"/>
      <c r="H1145" s="43"/>
    </row>
    <row r="1146" spans="1:8" s="2" customFormat="1" ht="16.899999999999999" customHeight="1">
      <c r="A1146" s="38"/>
      <c r="B1146" s="43"/>
      <c r="C1146" s="292" t="s">
        <v>19</v>
      </c>
      <c r="D1146" s="292" t="s">
        <v>3054</v>
      </c>
      <c r="E1146" s="21" t="s">
        <v>19</v>
      </c>
      <c r="F1146" s="293">
        <v>0</v>
      </c>
      <c r="G1146" s="38"/>
      <c r="H1146" s="43"/>
    </row>
    <row r="1147" spans="1:8" s="2" customFormat="1" ht="16.899999999999999" customHeight="1">
      <c r="A1147" s="38"/>
      <c r="B1147" s="43"/>
      <c r="C1147" s="292" t="s">
        <v>19</v>
      </c>
      <c r="D1147" s="292" t="s">
        <v>3055</v>
      </c>
      <c r="E1147" s="21" t="s">
        <v>19</v>
      </c>
      <c r="F1147" s="293">
        <v>52.244</v>
      </c>
      <c r="G1147" s="38"/>
      <c r="H1147" s="43"/>
    </row>
    <row r="1148" spans="1:8" s="2" customFormat="1" ht="16.899999999999999" customHeight="1">
      <c r="A1148" s="38"/>
      <c r="B1148" s="43"/>
      <c r="C1148" s="292" t="s">
        <v>19</v>
      </c>
      <c r="D1148" s="292" t="s">
        <v>2346</v>
      </c>
      <c r="E1148" s="21" t="s">
        <v>19</v>
      </c>
      <c r="F1148" s="293">
        <v>0</v>
      </c>
      <c r="G1148" s="38"/>
      <c r="H1148" s="43"/>
    </row>
    <row r="1149" spans="1:8" s="2" customFormat="1" ht="16.899999999999999" customHeight="1">
      <c r="A1149" s="38"/>
      <c r="B1149" s="43"/>
      <c r="C1149" s="292" t="s">
        <v>19</v>
      </c>
      <c r="D1149" s="292" t="s">
        <v>3056</v>
      </c>
      <c r="E1149" s="21" t="s">
        <v>19</v>
      </c>
      <c r="F1149" s="293">
        <v>0</v>
      </c>
      <c r="G1149" s="38"/>
      <c r="H1149" s="43"/>
    </row>
    <row r="1150" spans="1:8" s="2" customFormat="1" ht="16.899999999999999" customHeight="1">
      <c r="A1150" s="38"/>
      <c r="B1150" s="43"/>
      <c r="C1150" s="292" t="s">
        <v>19</v>
      </c>
      <c r="D1150" s="292" t="s">
        <v>3057</v>
      </c>
      <c r="E1150" s="21" t="s">
        <v>19</v>
      </c>
      <c r="F1150" s="293">
        <v>21.792999999999999</v>
      </c>
      <c r="G1150" s="38"/>
      <c r="H1150" s="43"/>
    </row>
    <row r="1151" spans="1:8" s="2" customFormat="1" ht="16.899999999999999" customHeight="1">
      <c r="A1151" s="38"/>
      <c r="B1151" s="43"/>
      <c r="C1151" s="292" t="s">
        <v>19</v>
      </c>
      <c r="D1151" s="292" t="s">
        <v>3044</v>
      </c>
      <c r="E1151" s="21" t="s">
        <v>19</v>
      </c>
      <c r="F1151" s="293">
        <v>0</v>
      </c>
      <c r="G1151" s="38"/>
      <c r="H1151" s="43"/>
    </row>
    <row r="1152" spans="1:8" s="2" customFormat="1" ht="16.899999999999999" customHeight="1">
      <c r="A1152" s="38"/>
      <c r="B1152" s="43"/>
      <c r="C1152" s="292" t="s">
        <v>19</v>
      </c>
      <c r="D1152" s="292" t="s">
        <v>3045</v>
      </c>
      <c r="E1152" s="21" t="s">
        <v>19</v>
      </c>
      <c r="F1152" s="293">
        <v>12.198</v>
      </c>
      <c r="G1152" s="38"/>
      <c r="H1152" s="43"/>
    </row>
    <row r="1153" spans="1:8" s="2" customFormat="1" ht="16.899999999999999" customHeight="1">
      <c r="A1153" s="38"/>
      <c r="B1153" s="43"/>
      <c r="C1153" s="292" t="s">
        <v>287</v>
      </c>
      <c r="D1153" s="292" t="s">
        <v>590</v>
      </c>
      <c r="E1153" s="21" t="s">
        <v>19</v>
      </c>
      <c r="F1153" s="293">
        <v>488.28899999999999</v>
      </c>
      <c r="G1153" s="38"/>
      <c r="H1153" s="43"/>
    </row>
    <row r="1154" spans="1:8" s="2" customFormat="1" ht="16.899999999999999" customHeight="1">
      <c r="A1154" s="38"/>
      <c r="B1154" s="43"/>
      <c r="C1154" s="294" t="s">
        <v>8523</v>
      </c>
      <c r="D1154" s="38"/>
      <c r="E1154" s="38"/>
      <c r="F1154" s="38"/>
      <c r="G1154" s="38"/>
      <c r="H1154" s="43"/>
    </row>
    <row r="1155" spans="1:8" s="2" customFormat="1" ht="22.5">
      <c r="A1155" s="38"/>
      <c r="B1155" s="43"/>
      <c r="C1155" s="292" t="s">
        <v>3292</v>
      </c>
      <c r="D1155" s="292" t="s">
        <v>8601</v>
      </c>
      <c r="E1155" s="21" t="s">
        <v>132</v>
      </c>
      <c r="F1155" s="293">
        <v>720.99900000000002</v>
      </c>
      <c r="G1155" s="38"/>
      <c r="H1155" s="43"/>
    </row>
    <row r="1156" spans="1:8" s="2" customFormat="1" ht="16.899999999999999" customHeight="1">
      <c r="A1156" s="38"/>
      <c r="B1156" s="43"/>
      <c r="C1156" s="292" t="s">
        <v>2364</v>
      </c>
      <c r="D1156" s="292" t="s">
        <v>2365</v>
      </c>
      <c r="E1156" s="21" t="s">
        <v>132</v>
      </c>
      <c r="F1156" s="293">
        <v>512.70299999999997</v>
      </c>
      <c r="G1156" s="38"/>
      <c r="H1156" s="43"/>
    </row>
    <row r="1157" spans="1:8" s="2" customFormat="1" ht="16.899999999999999" customHeight="1">
      <c r="A1157" s="38"/>
      <c r="B1157" s="43"/>
      <c r="C1157" s="288" t="s">
        <v>290</v>
      </c>
      <c r="D1157" s="289" t="s">
        <v>291</v>
      </c>
      <c r="E1157" s="290" t="s">
        <v>132</v>
      </c>
      <c r="F1157" s="291">
        <v>2.0699999999999998</v>
      </c>
      <c r="G1157" s="38"/>
      <c r="H1157" s="43"/>
    </row>
    <row r="1158" spans="1:8" s="2" customFormat="1" ht="16.899999999999999" customHeight="1">
      <c r="A1158" s="38"/>
      <c r="B1158" s="43"/>
      <c r="C1158" s="292" t="s">
        <v>19</v>
      </c>
      <c r="D1158" s="292" t="s">
        <v>2374</v>
      </c>
      <c r="E1158" s="21" t="s">
        <v>19</v>
      </c>
      <c r="F1158" s="293">
        <v>0</v>
      </c>
      <c r="G1158" s="38"/>
      <c r="H1158" s="43"/>
    </row>
    <row r="1159" spans="1:8" s="2" customFormat="1" ht="16.899999999999999" customHeight="1">
      <c r="A1159" s="38"/>
      <c r="B1159" s="43"/>
      <c r="C1159" s="292" t="s">
        <v>19</v>
      </c>
      <c r="D1159" s="292" t="s">
        <v>5017</v>
      </c>
      <c r="E1159" s="21" t="s">
        <v>19</v>
      </c>
      <c r="F1159" s="293">
        <v>2.0699999999999998</v>
      </c>
      <c r="G1159" s="38"/>
      <c r="H1159" s="43"/>
    </row>
    <row r="1160" spans="1:8" s="2" customFormat="1" ht="16.899999999999999" customHeight="1">
      <c r="A1160" s="38"/>
      <c r="B1160" s="43"/>
      <c r="C1160" s="292" t="s">
        <v>290</v>
      </c>
      <c r="D1160" s="292" t="s">
        <v>590</v>
      </c>
      <c r="E1160" s="21" t="s">
        <v>19</v>
      </c>
      <c r="F1160" s="293">
        <v>2.0699999999999998</v>
      </c>
      <c r="G1160" s="38"/>
      <c r="H1160" s="43"/>
    </row>
    <row r="1161" spans="1:8" s="2" customFormat="1" ht="16.899999999999999" customHeight="1">
      <c r="A1161" s="38"/>
      <c r="B1161" s="43"/>
      <c r="C1161" s="294" t="s">
        <v>8523</v>
      </c>
      <c r="D1161" s="38"/>
      <c r="E1161" s="38"/>
      <c r="F1161" s="38"/>
      <c r="G1161" s="38"/>
      <c r="H1161" s="43"/>
    </row>
    <row r="1162" spans="1:8" s="2" customFormat="1" ht="22.5">
      <c r="A1162" s="38"/>
      <c r="B1162" s="43"/>
      <c r="C1162" s="292" t="s">
        <v>4998</v>
      </c>
      <c r="D1162" s="292" t="s">
        <v>8583</v>
      </c>
      <c r="E1162" s="21" t="s">
        <v>132</v>
      </c>
      <c r="F1162" s="293">
        <v>939.755</v>
      </c>
      <c r="G1162" s="38"/>
      <c r="H1162" s="43"/>
    </row>
    <row r="1163" spans="1:8" s="2" customFormat="1" ht="16.899999999999999" customHeight="1">
      <c r="A1163" s="38"/>
      <c r="B1163" s="43"/>
      <c r="C1163" s="292" t="s">
        <v>2285</v>
      </c>
      <c r="D1163" s="292" t="s">
        <v>8584</v>
      </c>
      <c r="E1163" s="21" t="s">
        <v>132</v>
      </c>
      <c r="F1163" s="293">
        <v>977.77800000000002</v>
      </c>
      <c r="G1163" s="38"/>
      <c r="H1163" s="43"/>
    </row>
    <row r="1164" spans="1:8" s="2" customFormat="1" ht="16.899999999999999" customHeight="1">
      <c r="A1164" s="38"/>
      <c r="B1164" s="43"/>
      <c r="C1164" s="292" t="s">
        <v>2436</v>
      </c>
      <c r="D1164" s="292" t="s">
        <v>8585</v>
      </c>
      <c r="E1164" s="21" t="s">
        <v>651</v>
      </c>
      <c r="F1164" s="293">
        <v>1992.84</v>
      </c>
      <c r="G1164" s="38"/>
      <c r="H1164" s="43"/>
    </row>
    <row r="1165" spans="1:8" s="2" customFormat="1" ht="16.899999999999999" customHeight="1">
      <c r="A1165" s="38"/>
      <c r="B1165" s="43"/>
      <c r="C1165" s="292" t="s">
        <v>4792</v>
      </c>
      <c r="D1165" s="292" t="s">
        <v>8586</v>
      </c>
      <c r="E1165" s="21" t="s">
        <v>132</v>
      </c>
      <c r="F1165" s="293">
        <v>1703.922</v>
      </c>
      <c r="G1165" s="38"/>
      <c r="H1165" s="43"/>
    </row>
    <row r="1166" spans="1:8" s="2" customFormat="1" ht="16.899999999999999" customHeight="1">
      <c r="A1166" s="38"/>
      <c r="B1166" s="43"/>
      <c r="C1166" s="292" t="s">
        <v>2442</v>
      </c>
      <c r="D1166" s="292" t="s">
        <v>2443</v>
      </c>
      <c r="E1166" s="21" t="s">
        <v>651</v>
      </c>
      <c r="F1166" s="293">
        <v>2092.482</v>
      </c>
      <c r="G1166" s="38"/>
      <c r="H1166" s="43"/>
    </row>
    <row r="1167" spans="1:8" s="2" customFormat="1" ht="16.899999999999999" customHeight="1">
      <c r="A1167" s="38"/>
      <c r="B1167" s="43"/>
      <c r="C1167" s="292" t="s">
        <v>5023</v>
      </c>
      <c r="D1167" s="292" t="s">
        <v>8587</v>
      </c>
      <c r="E1167" s="21" t="s">
        <v>651</v>
      </c>
      <c r="F1167" s="293">
        <v>49619.063999999998</v>
      </c>
      <c r="G1167" s="38"/>
      <c r="H1167" s="43"/>
    </row>
    <row r="1168" spans="1:8" s="2" customFormat="1" ht="16.899999999999999" customHeight="1">
      <c r="A1168" s="38"/>
      <c r="B1168" s="43"/>
      <c r="C1168" s="288" t="s">
        <v>292</v>
      </c>
      <c r="D1168" s="289" t="s">
        <v>293</v>
      </c>
      <c r="E1168" s="290" t="s">
        <v>132</v>
      </c>
      <c r="F1168" s="291">
        <v>3.105</v>
      </c>
      <c r="G1168" s="38"/>
      <c r="H1168" s="43"/>
    </row>
    <row r="1169" spans="1:8" s="2" customFormat="1" ht="16.899999999999999" customHeight="1">
      <c r="A1169" s="38"/>
      <c r="B1169" s="43"/>
      <c r="C1169" s="292" t="s">
        <v>19</v>
      </c>
      <c r="D1169" s="292" t="s">
        <v>2374</v>
      </c>
      <c r="E1169" s="21" t="s">
        <v>19</v>
      </c>
      <c r="F1169" s="293">
        <v>0</v>
      </c>
      <c r="G1169" s="38"/>
      <c r="H1169" s="43"/>
    </row>
    <row r="1170" spans="1:8" s="2" customFormat="1" ht="16.899999999999999" customHeight="1">
      <c r="A1170" s="38"/>
      <c r="B1170" s="43"/>
      <c r="C1170" s="292" t="s">
        <v>19</v>
      </c>
      <c r="D1170" s="292" t="s">
        <v>2375</v>
      </c>
      <c r="E1170" s="21" t="s">
        <v>19</v>
      </c>
      <c r="F1170" s="293">
        <v>3.105</v>
      </c>
      <c r="G1170" s="38"/>
      <c r="H1170" s="43"/>
    </row>
    <row r="1171" spans="1:8" s="2" customFormat="1" ht="16.899999999999999" customHeight="1">
      <c r="A1171" s="38"/>
      <c r="B1171" s="43"/>
      <c r="C1171" s="292" t="s">
        <v>292</v>
      </c>
      <c r="D1171" s="292" t="s">
        <v>590</v>
      </c>
      <c r="E1171" s="21" t="s">
        <v>19</v>
      </c>
      <c r="F1171" s="293">
        <v>3.105</v>
      </c>
      <c r="G1171" s="38"/>
      <c r="H1171" s="43"/>
    </row>
    <row r="1172" spans="1:8" s="2" customFormat="1" ht="16.899999999999999" customHeight="1">
      <c r="A1172" s="38"/>
      <c r="B1172" s="43"/>
      <c r="C1172" s="294" t="s">
        <v>8523</v>
      </c>
      <c r="D1172" s="38"/>
      <c r="E1172" s="38"/>
      <c r="F1172" s="38"/>
      <c r="G1172" s="38"/>
      <c r="H1172" s="43"/>
    </row>
    <row r="1173" spans="1:8" s="2" customFormat="1" ht="22.5">
      <c r="A1173" s="38"/>
      <c r="B1173" s="43"/>
      <c r="C1173" s="292" t="s">
        <v>2370</v>
      </c>
      <c r="D1173" s="292" t="s">
        <v>8602</v>
      </c>
      <c r="E1173" s="21" t="s">
        <v>132</v>
      </c>
      <c r="F1173" s="293">
        <v>3.105</v>
      </c>
      <c r="G1173" s="38"/>
      <c r="H1173" s="43"/>
    </row>
    <row r="1174" spans="1:8" s="2" customFormat="1" ht="16.899999999999999" customHeight="1">
      <c r="A1174" s="38"/>
      <c r="B1174" s="43"/>
      <c r="C1174" s="292" t="s">
        <v>2377</v>
      </c>
      <c r="D1174" s="292" t="s">
        <v>2378</v>
      </c>
      <c r="E1174" s="21" t="s">
        <v>132</v>
      </c>
      <c r="F1174" s="293">
        <v>3.26</v>
      </c>
      <c r="G1174" s="38"/>
      <c r="H1174" s="43"/>
    </row>
    <row r="1175" spans="1:8" s="2" customFormat="1" ht="16.899999999999999" customHeight="1">
      <c r="A1175" s="38"/>
      <c r="B1175" s="43"/>
      <c r="C1175" s="288" t="s">
        <v>295</v>
      </c>
      <c r="D1175" s="289" t="s">
        <v>19</v>
      </c>
      <c r="E1175" s="290" t="s">
        <v>19</v>
      </c>
      <c r="F1175" s="291">
        <v>139.267</v>
      </c>
      <c r="G1175" s="38"/>
      <c r="H1175" s="43"/>
    </row>
    <row r="1176" spans="1:8" s="2" customFormat="1" ht="16.899999999999999" customHeight="1">
      <c r="A1176" s="38"/>
      <c r="B1176" s="43"/>
      <c r="C1176" s="292" t="s">
        <v>19</v>
      </c>
      <c r="D1176" s="292" t="s">
        <v>2273</v>
      </c>
      <c r="E1176" s="21" t="s">
        <v>19</v>
      </c>
      <c r="F1176" s="293">
        <v>0</v>
      </c>
      <c r="G1176" s="38"/>
      <c r="H1176" s="43"/>
    </row>
    <row r="1177" spans="1:8" s="2" customFormat="1" ht="16.899999999999999" customHeight="1">
      <c r="A1177" s="38"/>
      <c r="B1177" s="43"/>
      <c r="C1177" s="292" t="s">
        <v>19</v>
      </c>
      <c r="D1177" s="292" t="s">
        <v>1097</v>
      </c>
      <c r="E1177" s="21" t="s">
        <v>19</v>
      </c>
      <c r="F1177" s="293">
        <v>0</v>
      </c>
      <c r="G1177" s="38"/>
      <c r="H1177" s="43"/>
    </row>
    <row r="1178" spans="1:8" s="2" customFormat="1" ht="16.899999999999999" customHeight="1">
      <c r="A1178" s="38"/>
      <c r="B1178" s="43"/>
      <c r="C1178" s="292" t="s">
        <v>19</v>
      </c>
      <c r="D1178" s="292" t="s">
        <v>2274</v>
      </c>
      <c r="E1178" s="21" t="s">
        <v>19</v>
      </c>
      <c r="F1178" s="293">
        <v>20.443000000000001</v>
      </c>
      <c r="G1178" s="38"/>
      <c r="H1178" s="43"/>
    </row>
    <row r="1179" spans="1:8" s="2" customFormat="1" ht="16.899999999999999" customHeight="1">
      <c r="A1179" s="38"/>
      <c r="B1179" s="43"/>
      <c r="C1179" s="292" t="s">
        <v>19</v>
      </c>
      <c r="D1179" s="292" t="s">
        <v>2275</v>
      </c>
      <c r="E1179" s="21" t="s">
        <v>19</v>
      </c>
      <c r="F1179" s="293">
        <v>31.51</v>
      </c>
      <c r="G1179" s="38"/>
      <c r="H1179" s="43"/>
    </row>
    <row r="1180" spans="1:8" s="2" customFormat="1" ht="16.899999999999999" customHeight="1">
      <c r="A1180" s="38"/>
      <c r="B1180" s="43"/>
      <c r="C1180" s="292" t="s">
        <v>19</v>
      </c>
      <c r="D1180" s="292" t="s">
        <v>2276</v>
      </c>
      <c r="E1180" s="21" t="s">
        <v>19</v>
      </c>
      <c r="F1180" s="293">
        <v>24.195</v>
      </c>
      <c r="G1180" s="38"/>
      <c r="H1180" s="43"/>
    </row>
    <row r="1181" spans="1:8" s="2" customFormat="1" ht="16.899999999999999" customHeight="1">
      <c r="A1181" s="38"/>
      <c r="B1181" s="43"/>
      <c r="C1181" s="292" t="s">
        <v>19</v>
      </c>
      <c r="D1181" s="292" t="s">
        <v>2277</v>
      </c>
      <c r="E1181" s="21" t="s">
        <v>19</v>
      </c>
      <c r="F1181" s="293">
        <v>7.3230000000000004</v>
      </c>
      <c r="G1181" s="38"/>
      <c r="H1181" s="43"/>
    </row>
    <row r="1182" spans="1:8" s="2" customFormat="1" ht="16.899999999999999" customHeight="1">
      <c r="A1182" s="38"/>
      <c r="B1182" s="43"/>
      <c r="C1182" s="292" t="s">
        <v>19</v>
      </c>
      <c r="D1182" s="292" t="s">
        <v>1135</v>
      </c>
      <c r="E1182" s="21" t="s">
        <v>19</v>
      </c>
      <c r="F1182" s="293">
        <v>0</v>
      </c>
      <c r="G1182" s="38"/>
      <c r="H1182" s="43"/>
    </row>
    <row r="1183" spans="1:8" s="2" customFormat="1" ht="16.899999999999999" customHeight="1">
      <c r="A1183" s="38"/>
      <c r="B1183" s="43"/>
      <c r="C1183" s="292" t="s">
        <v>19</v>
      </c>
      <c r="D1183" s="292" t="s">
        <v>2278</v>
      </c>
      <c r="E1183" s="21" t="s">
        <v>19</v>
      </c>
      <c r="F1183" s="293">
        <v>32.081000000000003</v>
      </c>
      <c r="G1183" s="38"/>
      <c r="H1183" s="43"/>
    </row>
    <row r="1184" spans="1:8" s="2" customFormat="1" ht="16.899999999999999" customHeight="1">
      <c r="A1184" s="38"/>
      <c r="B1184" s="43"/>
      <c r="C1184" s="292" t="s">
        <v>19</v>
      </c>
      <c r="D1184" s="292" t="s">
        <v>1163</v>
      </c>
      <c r="E1184" s="21" t="s">
        <v>19</v>
      </c>
      <c r="F1184" s="293">
        <v>0</v>
      </c>
      <c r="G1184" s="38"/>
      <c r="H1184" s="43"/>
    </row>
    <row r="1185" spans="1:8" s="2" customFormat="1" ht="16.899999999999999" customHeight="1">
      <c r="A1185" s="38"/>
      <c r="B1185" s="43"/>
      <c r="C1185" s="292" t="s">
        <v>19</v>
      </c>
      <c r="D1185" s="292" t="s">
        <v>2279</v>
      </c>
      <c r="E1185" s="21" t="s">
        <v>19</v>
      </c>
      <c r="F1185" s="293">
        <v>23.715</v>
      </c>
      <c r="G1185" s="38"/>
      <c r="H1185" s="43"/>
    </row>
    <row r="1186" spans="1:8" s="2" customFormat="1" ht="16.899999999999999" customHeight="1">
      <c r="A1186" s="38"/>
      <c r="B1186" s="43"/>
      <c r="C1186" s="292" t="s">
        <v>295</v>
      </c>
      <c r="D1186" s="292" t="s">
        <v>590</v>
      </c>
      <c r="E1186" s="21" t="s">
        <v>19</v>
      </c>
      <c r="F1186" s="293">
        <v>139.267</v>
      </c>
      <c r="G1186" s="38"/>
      <c r="H1186" s="43"/>
    </row>
    <row r="1187" spans="1:8" s="2" customFormat="1" ht="16.899999999999999" customHeight="1">
      <c r="A1187" s="38"/>
      <c r="B1187" s="43"/>
      <c r="C1187" s="294" t="s">
        <v>8523</v>
      </c>
      <c r="D1187" s="38"/>
      <c r="E1187" s="38"/>
      <c r="F1187" s="38"/>
      <c r="G1187" s="38"/>
      <c r="H1187" s="43"/>
    </row>
    <row r="1188" spans="1:8" s="2" customFormat="1" ht="16.899999999999999" customHeight="1">
      <c r="A1188" s="38"/>
      <c r="B1188" s="43"/>
      <c r="C1188" s="292" t="s">
        <v>2269</v>
      </c>
      <c r="D1188" s="292" t="s">
        <v>8594</v>
      </c>
      <c r="E1188" s="21" t="s">
        <v>132</v>
      </c>
      <c r="F1188" s="293">
        <v>200.03700000000001</v>
      </c>
      <c r="G1188" s="38"/>
      <c r="H1188" s="43"/>
    </row>
    <row r="1189" spans="1:8" s="2" customFormat="1" ht="16.899999999999999" customHeight="1">
      <c r="A1189" s="38"/>
      <c r="B1189" s="43"/>
      <c r="C1189" s="292" t="s">
        <v>2232</v>
      </c>
      <c r="D1189" s="292" t="s">
        <v>8603</v>
      </c>
      <c r="E1189" s="21" t="s">
        <v>132</v>
      </c>
      <c r="F1189" s="293">
        <v>139.267</v>
      </c>
      <c r="G1189" s="38"/>
      <c r="H1189" s="43"/>
    </row>
    <row r="1190" spans="1:8" s="2" customFormat="1" ht="16.899999999999999" customHeight="1">
      <c r="A1190" s="38"/>
      <c r="B1190" s="43"/>
      <c r="C1190" s="292" t="s">
        <v>2237</v>
      </c>
      <c r="D1190" s="292" t="s">
        <v>8595</v>
      </c>
      <c r="E1190" s="21" t="s">
        <v>132</v>
      </c>
      <c r="F1190" s="293">
        <v>200.03700000000001</v>
      </c>
      <c r="G1190" s="38"/>
      <c r="H1190" s="43"/>
    </row>
    <row r="1191" spans="1:8" s="2" customFormat="1" ht="16.899999999999999" customHeight="1">
      <c r="A1191" s="38"/>
      <c r="B1191" s="43"/>
      <c r="C1191" s="288" t="s">
        <v>297</v>
      </c>
      <c r="D1191" s="289" t="s">
        <v>298</v>
      </c>
      <c r="E1191" s="290" t="s">
        <v>132</v>
      </c>
      <c r="F1191" s="291">
        <v>43.238999999999997</v>
      </c>
      <c r="G1191" s="38"/>
      <c r="H1191" s="43"/>
    </row>
    <row r="1192" spans="1:8" s="2" customFormat="1" ht="16.899999999999999" customHeight="1">
      <c r="A1192" s="38"/>
      <c r="B1192" s="43"/>
      <c r="C1192" s="292" t="s">
        <v>19</v>
      </c>
      <c r="D1192" s="292" t="s">
        <v>2273</v>
      </c>
      <c r="E1192" s="21" t="s">
        <v>19</v>
      </c>
      <c r="F1192" s="293">
        <v>0</v>
      </c>
      <c r="G1192" s="38"/>
      <c r="H1192" s="43"/>
    </row>
    <row r="1193" spans="1:8" s="2" customFormat="1" ht="16.899999999999999" customHeight="1">
      <c r="A1193" s="38"/>
      <c r="B1193" s="43"/>
      <c r="C1193" s="292" t="s">
        <v>19</v>
      </c>
      <c r="D1193" s="292" t="s">
        <v>1097</v>
      </c>
      <c r="E1193" s="21" t="s">
        <v>19</v>
      </c>
      <c r="F1193" s="293">
        <v>0</v>
      </c>
      <c r="G1193" s="38"/>
      <c r="H1193" s="43"/>
    </row>
    <row r="1194" spans="1:8" s="2" customFormat="1" ht="16.899999999999999" customHeight="1">
      <c r="A1194" s="38"/>
      <c r="B1194" s="43"/>
      <c r="C1194" s="292" t="s">
        <v>19</v>
      </c>
      <c r="D1194" s="292" t="s">
        <v>2457</v>
      </c>
      <c r="E1194" s="21" t="s">
        <v>19</v>
      </c>
      <c r="F1194" s="293">
        <v>4.55</v>
      </c>
      <c r="G1194" s="38"/>
      <c r="H1194" s="43"/>
    </row>
    <row r="1195" spans="1:8" s="2" customFormat="1" ht="16.899999999999999" customHeight="1">
      <c r="A1195" s="38"/>
      <c r="B1195" s="43"/>
      <c r="C1195" s="292" t="s">
        <v>19</v>
      </c>
      <c r="D1195" s="292" t="s">
        <v>2458</v>
      </c>
      <c r="E1195" s="21" t="s">
        <v>19</v>
      </c>
      <c r="F1195" s="293">
        <v>5.5140000000000002</v>
      </c>
      <c r="G1195" s="38"/>
      <c r="H1195" s="43"/>
    </row>
    <row r="1196" spans="1:8" s="2" customFormat="1" ht="16.899999999999999" customHeight="1">
      <c r="A1196" s="38"/>
      <c r="B1196" s="43"/>
      <c r="C1196" s="292" t="s">
        <v>19</v>
      </c>
      <c r="D1196" s="292" t="s">
        <v>2459</v>
      </c>
      <c r="E1196" s="21" t="s">
        <v>19</v>
      </c>
      <c r="F1196" s="293">
        <v>6.452</v>
      </c>
      <c r="G1196" s="38"/>
      <c r="H1196" s="43"/>
    </row>
    <row r="1197" spans="1:8" s="2" customFormat="1" ht="16.899999999999999" customHeight="1">
      <c r="A1197" s="38"/>
      <c r="B1197" s="43"/>
      <c r="C1197" s="292" t="s">
        <v>19</v>
      </c>
      <c r="D1197" s="292" t="s">
        <v>2460</v>
      </c>
      <c r="E1197" s="21" t="s">
        <v>19</v>
      </c>
      <c r="F1197" s="293">
        <v>1.1100000000000001</v>
      </c>
      <c r="G1197" s="38"/>
      <c r="H1197" s="43"/>
    </row>
    <row r="1198" spans="1:8" s="2" customFormat="1" ht="16.899999999999999" customHeight="1">
      <c r="A1198" s="38"/>
      <c r="B1198" s="43"/>
      <c r="C1198" s="292" t="s">
        <v>19</v>
      </c>
      <c r="D1198" s="292" t="s">
        <v>1135</v>
      </c>
      <c r="E1198" s="21" t="s">
        <v>19</v>
      </c>
      <c r="F1198" s="293">
        <v>0</v>
      </c>
      <c r="G1198" s="38"/>
      <c r="H1198" s="43"/>
    </row>
    <row r="1199" spans="1:8" s="2" customFormat="1" ht="16.899999999999999" customHeight="1">
      <c r="A1199" s="38"/>
      <c r="B1199" s="43"/>
      <c r="C1199" s="292" t="s">
        <v>19</v>
      </c>
      <c r="D1199" s="292" t="s">
        <v>2461</v>
      </c>
      <c r="E1199" s="21" t="s">
        <v>19</v>
      </c>
      <c r="F1199" s="293">
        <v>7.6150000000000002</v>
      </c>
      <c r="G1199" s="38"/>
      <c r="H1199" s="43"/>
    </row>
    <row r="1200" spans="1:8" s="2" customFormat="1" ht="16.899999999999999" customHeight="1">
      <c r="A1200" s="38"/>
      <c r="B1200" s="43"/>
      <c r="C1200" s="292" t="s">
        <v>19</v>
      </c>
      <c r="D1200" s="292" t="s">
        <v>2462</v>
      </c>
      <c r="E1200" s="21" t="s">
        <v>19</v>
      </c>
      <c r="F1200" s="293">
        <v>13.66</v>
      </c>
      <c r="G1200" s="38"/>
      <c r="H1200" s="43"/>
    </row>
    <row r="1201" spans="1:8" s="2" customFormat="1" ht="16.899999999999999" customHeight="1">
      <c r="A1201" s="38"/>
      <c r="B1201" s="43"/>
      <c r="C1201" s="292" t="s">
        <v>19</v>
      </c>
      <c r="D1201" s="292" t="s">
        <v>1163</v>
      </c>
      <c r="E1201" s="21" t="s">
        <v>19</v>
      </c>
      <c r="F1201" s="293">
        <v>0</v>
      </c>
      <c r="G1201" s="38"/>
      <c r="H1201" s="43"/>
    </row>
    <row r="1202" spans="1:8" s="2" customFormat="1" ht="16.899999999999999" customHeight="1">
      <c r="A1202" s="38"/>
      <c r="B1202" s="43"/>
      <c r="C1202" s="292" t="s">
        <v>19</v>
      </c>
      <c r="D1202" s="292" t="s">
        <v>2463</v>
      </c>
      <c r="E1202" s="21" t="s">
        <v>19</v>
      </c>
      <c r="F1202" s="293">
        <v>4.3380000000000001</v>
      </c>
      <c r="G1202" s="38"/>
      <c r="H1202" s="43"/>
    </row>
    <row r="1203" spans="1:8" s="2" customFormat="1" ht="16.899999999999999" customHeight="1">
      <c r="A1203" s="38"/>
      <c r="B1203" s="43"/>
      <c r="C1203" s="292" t="s">
        <v>297</v>
      </c>
      <c r="D1203" s="292" t="s">
        <v>590</v>
      </c>
      <c r="E1203" s="21" t="s">
        <v>19</v>
      </c>
      <c r="F1203" s="293">
        <v>43.238999999999997</v>
      </c>
      <c r="G1203" s="38"/>
      <c r="H1203" s="43"/>
    </row>
    <row r="1204" spans="1:8" s="2" customFormat="1" ht="16.899999999999999" customHeight="1">
      <c r="A1204" s="38"/>
      <c r="B1204" s="43"/>
      <c r="C1204" s="294" t="s">
        <v>8523</v>
      </c>
      <c r="D1204" s="38"/>
      <c r="E1204" s="38"/>
      <c r="F1204" s="38"/>
      <c r="G1204" s="38"/>
      <c r="H1204" s="43"/>
    </row>
    <row r="1205" spans="1:8" s="2" customFormat="1" ht="16.899999999999999" customHeight="1">
      <c r="A1205" s="38"/>
      <c r="B1205" s="43"/>
      <c r="C1205" s="292" t="s">
        <v>2447</v>
      </c>
      <c r="D1205" s="292" t="s">
        <v>8589</v>
      </c>
      <c r="E1205" s="21" t="s">
        <v>132</v>
      </c>
      <c r="F1205" s="293">
        <v>148.88499999999999</v>
      </c>
      <c r="G1205" s="38"/>
      <c r="H1205" s="43"/>
    </row>
    <row r="1206" spans="1:8" s="2" customFormat="1" ht="16.899999999999999" customHeight="1">
      <c r="A1206" s="38"/>
      <c r="B1206" s="43"/>
      <c r="C1206" s="292" t="s">
        <v>2291</v>
      </c>
      <c r="D1206" s="292" t="s">
        <v>8604</v>
      </c>
      <c r="E1206" s="21" t="s">
        <v>132</v>
      </c>
      <c r="F1206" s="293">
        <v>43.238999999999997</v>
      </c>
      <c r="G1206" s="38"/>
      <c r="H1206" s="43"/>
    </row>
    <row r="1207" spans="1:8" s="2" customFormat="1" ht="16.899999999999999" customHeight="1">
      <c r="A1207" s="38"/>
      <c r="B1207" s="43"/>
      <c r="C1207" s="292" t="s">
        <v>2322</v>
      </c>
      <c r="D1207" s="292" t="s">
        <v>8590</v>
      </c>
      <c r="E1207" s="21" t="s">
        <v>132</v>
      </c>
      <c r="F1207" s="293">
        <v>148.88499999999999</v>
      </c>
      <c r="G1207" s="38"/>
      <c r="H1207" s="43"/>
    </row>
    <row r="1208" spans="1:8" s="2" customFormat="1" ht="16.899999999999999" customHeight="1">
      <c r="A1208" s="38"/>
      <c r="B1208" s="43"/>
      <c r="C1208" s="288" t="s">
        <v>300</v>
      </c>
      <c r="D1208" s="289" t="s">
        <v>301</v>
      </c>
      <c r="E1208" s="290" t="s">
        <v>132</v>
      </c>
      <c r="F1208" s="291">
        <v>594.29</v>
      </c>
      <c r="G1208" s="38"/>
      <c r="H1208" s="43"/>
    </row>
    <row r="1209" spans="1:8" s="2" customFormat="1" ht="16.899999999999999" customHeight="1">
      <c r="A1209" s="38"/>
      <c r="B1209" s="43"/>
      <c r="C1209" s="292" t="s">
        <v>19</v>
      </c>
      <c r="D1209" s="292" t="s">
        <v>2350</v>
      </c>
      <c r="E1209" s="21" t="s">
        <v>19</v>
      </c>
      <c r="F1209" s="293">
        <v>0</v>
      </c>
      <c r="G1209" s="38"/>
      <c r="H1209" s="43"/>
    </row>
    <row r="1210" spans="1:8" s="2" customFormat="1" ht="16.899999999999999" customHeight="1">
      <c r="A1210" s="38"/>
      <c r="B1210" s="43"/>
      <c r="C1210" s="292" t="s">
        <v>19</v>
      </c>
      <c r="D1210" s="292" t="s">
        <v>2606</v>
      </c>
      <c r="E1210" s="21" t="s">
        <v>19</v>
      </c>
      <c r="F1210" s="293">
        <v>172.5</v>
      </c>
      <c r="G1210" s="38"/>
      <c r="H1210" s="43"/>
    </row>
    <row r="1211" spans="1:8" s="2" customFormat="1" ht="16.899999999999999" customHeight="1">
      <c r="A1211" s="38"/>
      <c r="B1211" s="43"/>
      <c r="C1211" s="292" t="s">
        <v>19</v>
      </c>
      <c r="D1211" s="292" t="s">
        <v>2607</v>
      </c>
      <c r="E1211" s="21" t="s">
        <v>19</v>
      </c>
      <c r="F1211" s="293">
        <v>36.575000000000003</v>
      </c>
      <c r="G1211" s="38"/>
      <c r="H1211" s="43"/>
    </row>
    <row r="1212" spans="1:8" s="2" customFormat="1" ht="16.899999999999999" customHeight="1">
      <c r="A1212" s="38"/>
      <c r="B1212" s="43"/>
      <c r="C1212" s="292" t="s">
        <v>19</v>
      </c>
      <c r="D1212" s="292" t="s">
        <v>2342</v>
      </c>
      <c r="E1212" s="21" t="s">
        <v>19</v>
      </c>
      <c r="F1212" s="293">
        <v>0</v>
      </c>
      <c r="G1212" s="38"/>
      <c r="H1212" s="43"/>
    </row>
    <row r="1213" spans="1:8" s="2" customFormat="1" ht="16.899999999999999" customHeight="1">
      <c r="A1213" s="38"/>
      <c r="B1213" s="43"/>
      <c r="C1213" s="292" t="s">
        <v>19</v>
      </c>
      <c r="D1213" s="292" t="s">
        <v>2608</v>
      </c>
      <c r="E1213" s="21" t="s">
        <v>19</v>
      </c>
      <c r="F1213" s="293">
        <v>122.59</v>
      </c>
      <c r="G1213" s="38"/>
      <c r="H1213" s="43"/>
    </row>
    <row r="1214" spans="1:8" s="2" customFormat="1" ht="16.899999999999999" customHeight="1">
      <c r="A1214" s="38"/>
      <c r="B1214" s="43"/>
      <c r="C1214" s="292" t="s">
        <v>19</v>
      </c>
      <c r="D1214" s="292" t="s">
        <v>2609</v>
      </c>
      <c r="E1214" s="21" t="s">
        <v>19</v>
      </c>
      <c r="F1214" s="293">
        <v>59.04</v>
      </c>
      <c r="G1214" s="38"/>
      <c r="H1214" s="43"/>
    </row>
    <row r="1215" spans="1:8" s="2" customFormat="1" ht="16.899999999999999" customHeight="1">
      <c r="A1215" s="38"/>
      <c r="B1215" s="43"/>
      <c r="C1215" s="292" t="s">
        <v>19</v>
      </c>
      <c r="D1215" s="292" t="s">
        <v>2333</v>
      </c>
      <c r="E1215" s="21" t="s">
        <v>19</v>
      </c>
      <c r="F1215" s="293">
        <v>0</v>
      </c>
      <c r="G1215" s="38"/>
      <c r="H1215" s="43"/>
    </row>
    <row r="1216" spans="1:8" s="2" customFormat="1" ht="16.899999999999999" customHeight="1">
      <c r="A1216" s="38"/>
      <c r="B1216" s="43"/>
      <c r="C1216" s="292" t="s">
        <v>19</v>
      </c>
      <c r="D1216" s="292" t="s">
        <v>2610</v>
      </c>
      <c r="E1216" s="21" t="s">
        <v>19</v>
      </c>
      <c r="F1216" s="293">
        <v>80</v>
      </c>
      <c r="G1216" s="38"/>
      <c r="H1216" s="43"/>
    </row>
    <row r="1217" spans="1:8" s="2" customFormat="1" ht="16.899999999999999" customHeight="1">
      <c r="A1217" s="38"/>
      <c r="B1217" s="43"/>
      <c r="C1217" s="292" t="s">
        <v>19</v>
      </c>
      <c r="D1217" s="292" t="s">
        <v>2346</v>
      </c>
      <c r="E1217" s="21" t="s">
        <v>19</v>
      </c>
      <c r="F1217" s="293">
        <v>0</v>
      </c>
      <c r="G1217" s="38"/>
      <c r="H1217" s="43"/>
    </row>
    <row r="1218" spans="1:8" s="2" customFormat="1" ht="16.899999999999999" customHeight="1">
      <c r="A1218" s="38"/>
      <c r="B1218" s="43"/>
      <c r="C1218" s="292" t="s">
        <v>19</v>
      </c>
      <c r="D1218" s="292" t="s">
        <v>2611</v>
      </c>
      <c r="E1218" s="21" t="s">
        <v>19</v>
      </c>
      <c r="F1218" s="293">
        <v>123.58499999999999</v>
      </c>
      <c r="G1218" s="38"/>
      <c r="H1218" s="43"/>
    </row>
    <row r="1219" spans="1:8" s="2" customFormat="1" ht="16.899999999999999" customHeight="1">
      <c r="A1219" s="38"/>
      <c r="B1219" s="43"/>
      <c r="C1219" s="292" t="s">
        <v>300</v>
      </c>
      <c r="D1219" s="292" t="s">
        <v>590</v>
      </c>
      <c r="E1219" s="21" t="s">
        <v>19</v>
      </c>
      <c r="F1219" s="293">
        <v>594.29</v>
      </c>
      <c r="G1219" s="38"/>
      <c r="H1219" s="43"/>
    </row>
    <row r="1220" spans="1:8" s="2" customFormat="1" ht="16.899999999999999" customHeight="1">
      <c r="A1220" s="38"/>
      <c r="B1220" s="43"/>
      <c r="C1220" s="294" t="s">
        <v>8523</v>
      </c>
      <c r="D1220" s="38"/>
      <c r="E1220" s="38"/>
      <c r="F1220" s="38"/>
      <c r="G1220" s="38"/>
      <c r="H1220" s="43"/>
    </row>
    <row r="1221" spans="1:8" s="2" customFormat="1" ht="16.899999999999999" customHeight="1">
      <c r="A1221" s="38"/>
      <c r="B1221" s="43"/>
      <c r="C1221" s="292" t="s">
        <v>2602</v>
      </c>
      <c r="D1221" s="292" t="s">
        <v>8605</v>
      </c>
      <c r="E1221" s="21" t="s">
        <v>132</v>
      </c>
      <c r="F1221" s="293">
        <v>594.29</v>
      </c>
      <c r="G1221" s="38"/>
      <c r="H1221" s="43"/>
    </row>
    <row r="1222" spans="1:8" s="2" customFormat="1" ht="22.5">
      <c r="A1222" s="38"/>
      <c r="B1222" s="43"/>
      <c r="C1222" s="292" t="s">
        <v>2620</v>
      </c>
      <c r="D1222" s="292" t="s">
        <v>8606</v>
      </c>
      <c r="E1222" s="21" t="s">
        <v>132</v>
      </c>
      <c r="F1222" s="293">
        <v>145006.76</v>
      </c>
      <c r="G1222" s="38"/>
      <c r="H1222" s="43"/>
    </row>
    <row r="1223" spans="1:8" s="2" customFormat="1" ht="22.5">
      <c r="A1223" s="38"/>
      <c r="B1223" s="43"/>
      <c r="C1223" s="292" t="s">
        <v>2637</v>
      </c>
      <c r="D1223" s="292" t="s">
        <v>8607</v>
      </c>
      <c r="E1223" s="21" t="s">
        <v>132</v>
      </c>
      <c r="F1223" s="293">
        <v>594.29</v>
      </c>
      <c r="G1223" s="38"/>
      <c r="H1223" s="43"/>
    </row>
    <row r="1224" spans="1:8" s="2" customFormat="1" ht="16.899999999999999" customHeight="1">
      <c r="A1224" s="38"/>
      <c r="B1224" s="43"/>
      <c r="C1224" s="292" t="s">
        <v>2647</v>
      </c>
      <c r="D1224" s="292" t="s">
        <v>8608</v>
      </c>
      <c r="E1224" s="21" t="s">
        <v>132</v>
      </c>
      <c r="F1224" s="293">
        <v>1467.826</v>
      </c>
      <c r="G1224" s="38"/>
      <c r="H1224" s="43"/>
    </row>
    <row r="1225" spans="1:8" s="2" customFormat="1" ht="16.899999999999999" customHeight="1">
      <c r="A1225" s="38"/>
      <c r="B1225" s="43"/>
      <c r="C1225" s="292" t="s">
        <v>2653</v>
      </c>
      <c r="D1225" s="292" t="s">
        <v>8609</v>
      </c>
      <c r="E1225" s="21" t="s">
        <v>132</v>
      </c>
      <c r="F1225" s="293">
        <v>358149.54399999999</v>
      </c>
      <c r="G1225" s="38"/>
      <c r="H1225" s="43"/>
    </row>
    <row r="1226" spans="1:8" s="2" customFormat="1" ht="16.899999999999999" customHeight="1">
      <c r="A1226" s="38"/>
      <c r="B1226" s="43"/>
      <c r="C1226" s="292" t="s">
        <v>2659</v>
      </c>
      <c r="D1226" s="292" t="s">
        <v>8610</v>
      </c>
      <c r="E1226" s="21" t="s">
        <v>132</v>
      </c>
      <c r="F1226" s="293">
        <v>1467.826</v>
      </c>
      <c r="G1226" s="38"/>
      <c r="H1226" s="43"/>
    </row>
    <row r="1227" spans="1:8" s="2" customFormat="1" ht="16.899999999999999" customHeight="1">
      <c r="A1227" s="38"/>
      <c r="B1227" s="43"/>
      <c r="C1227" s="292" t="s">
        <v>2938</v>
      </c>
      <c r="D1227" s="292" t="s">
        <v>8611</v>
      </c>
      <c r="E1227" s="21" t="s">
        <v>132</v>
      </c>
      <c r="F1227" s="293">
        <v>1467.826</v>
      </c>
      <c r="G1227" s="38"/>
      <c r="H1227" s="43"/>
    </row>
    <row r="1228" spans="1:8" s="2" customFormat="1" ht="16.899999999999999" customHeight="1">
      <c r="A1228" s="38"/>
      <c r="B1228" s="43"/>
      <c r="C1228" s="292" t="s">
        <v>2943</v>
      </c>
      <c r="D1228" s="292" t="s">
        <v>8612</v>
      </c>
      <c r="E1228" s="21" t="s">
        <v>132</v>
      </c>
      <c r="F1228" s="293">
        <v>1467.826</v>
      </c>
      <c r="G1228" s="38"/>
      <c r="H1228" s="43"/>
    </row>
    <row r="1229" spans="1:8" s="2" customFormat="1" ht="16.899999999999999" customHeight="1">
      <c r="A1229" s="38"/>
      <c r="B1229" s="43"/>
      <c r="C1229" s="288" t="s">
        <v>305</v>
      </c>
      <c r="D1229" s="289" t="s">
        <v>306</v>
      </c>
      <c r="E1229" s="290" t="s">
        <v>132</v>
      </c>
      <c r="F1229" s="291">
        <v>873.53599999999994</v>
      </c>
      <c r="G1229" s="38"/>
      <c r="H1229" s="43"/>
    </row>
    <row r="1230" spans="1:8" s="2" customFormat="1" ht="16.899999999999999" customHeight="1">
      <c r="A1230" s="38"/>
      <c r="B1230" s="43"/>
      <c r="C1230" s="292" t="s">
        <v>19</v>
      </c>
      <c r="D1230" s="292" t="s">
        <v>2333</v>
      </c>
      <c r="E1230" s="21" t="s">
        <v>19</v>
      </c>
      <c r="F1230" s="293">
        <v>0</v>
      </c>
      <c r="G1230" s="38"/>
      <c r="H1230" s="43"/>
    </row>
    <row r="1231" spans="1:8" s="2" customFormat="1" ht="16.899999999999999" customHeight="1">
      <c r="A1231" s="38"/>
      <c r="B1231" s="43"/>
      <c r="C1231" s="292" t="s">
        <v>19</v>
      </c>
      <c r="D1231" s="292" t="s">
        <v>2617</v>
      </c>
      <c r="E1231" s="21" t="s">
        <v>19</v>
      </c>
      <c r="F1231" s="293">
        <v>419.81599999999997</v>
      </c>
      <c r="G1231" s="38"/>
      <c r="H1231" s="43"/>
    </row>
    <row r="1232" spans="1:8" s="2" customFormat="1" ht="16.899999999999999" customHeight="1">
      <c r="A1232" s="38"/>
      <c r="B1232" s="43"/>
      <c r="C1232" s="292" t="s">
        <v>19</v>
      </c>
      <c r="D1232" s="292" t="s">
        <v>2346</v>
      </c>
      <c r="E1232" s="21" t="s">
        <v>19</v>
      </c>
      <c r="F1232" s="293">
        <v>0</v>
      </c>
      <c r="G1232" s="38"/>
      <c r="H1232" s="43"/>
    </row>
    <row r="1233" spans="1:8" s="2" customFormat="1" ht="16.899999999999999" customHeight="1">
      <c r="A1233" s="38"/>
      <c r="B1233" s="43"/>
      <c r="C1233" s="292" t="s">
        <v>19</v>
      </c>
      <c r="D1233" s="292" t="s">
        <v>2618</v>
      </c>
      <c r="E1233" s="21" t="s">
        <v>19</v>
      </c>
      <c r="F1233" s="293">
        <v>453.72</v>
      </c>
      <c r="G1233" s="38"/>
      <c r="H1233" s="43"/>
    </row>
    <row r="1234" spans="1:8" s="2" customFormat="1" ht="16.899999999999999" customHeight="1">
      <c r="A1234" s="38"/>
      <c r="B1234" s="43"/>
      <c r="C1234" s="292" t="s">
        <v>305</v>
      </c>
      <c r="D1234" s="292" t="s">
        <v>590</v>
      </c>
      <c r="E1234" s="21" t="s">
        <v>19</v>
      </c>
      <c r="F1234" s="293">
        <v>873.53599999999994</v>
      </c>
      <c r="G1234" s="38"/>
      <c r="H1234" s="43"/>
    </row>
    <row r="1235" spans="1:8" s="2" customFormat="1" ht="16.899999999999999" customHeight="1">
      <c r="A1235" s="38"/>
      <c r="B1235" s="43"/>
      <c r="C1235" s="294" t="s">
        <v>8523</v>
      </c>
      <c r="D1235" s="38"/>
      <c r="E1235" s="38"/>
      <c r="F1235" s="38"/>
      <c r="G1235" s="38"/>
      <c r="H1235" s="43"/>
    </row>
    <row r="1236" spans="1:8" s="2" customFormat="1" ht="22.5">
      <c r="A1236" s="38"/>
      <c r="B1236" s="43"/>
      <c r="C1236" s="292" t="s">
        <v>2613</v>
      </c>
      <c r="D1236" s="292" t="s">
        <v>8613</v>
      </c>
      <c r="E1236" s="21" t="s">
        <v>132</v>
      </c>
      <c r="F1236" s="293">
        <v>873.53599999999994</v>
      </c>
      <c r="G1236" s="38"/>
      <c r="H1236" s="43"/>
    </row>
    <row r="1237" spans="1:8" s="2" customFormat="1" ht="22.5">
      <c r="A1237" s="38"/>
      <c r="B1237" s="43"/>
      <c r="C1237" s="292" t="s">
        <v>2626</v>
      </c>
      <c r="D1237" s="292" t="s">
        <v>8614</v>
      </c>
      <c r="E1237" s="21" t="s">
        <v>132</v>
      </c>
      <c r="F1237" s="293">
        <v>213142.78400000001</v>
      </c>
      <c r="G1237" s="38"/>
      <c r="H1237" s="43"/>
    </row>
    <row r="1238" spans="1:8" s="2" customFormat="1" ht="22.5">
      <c r="A1238" s="38"/>
      <c r="B1238" s="43"/>
      <c r="C1238" s="292" t="s">
        <v>2642</v>
      </c>
      <c r="D1238" s="292" t="s">
        <v>8615</v>
      </c>
      <c r="E1238" s="21" t="s">
        <v>132</v>
      </c>
      <c r="F1238" s="293">
        <v>873.53599999999994</v>
      </c>
      <c r="G1238" s="38"/>
      <c r="H1238" s="43"/>
    </row>
    <row r="1239" spans="1:8" s="2" customFormat="1" ht="16.899999999999999" customHeight="1">
      <c r="A1239" s="38"/>
      <c r="B1239" s="43"/>
      <c r="C1239" s="292" t="s">
        <v>2647</v>
      </c>
      <c r="D1239" s="292" t="s">
        <v>8608</v>
      </c>
      <c r="E1239" s="21" t="s">
        <v>132</v>
      </c>
      <c r="F1239" s="293">
        <v>1467.826</v>
      </c>
      <c r="G1239" s="38"/>
      <c r="H1239" s="43"/>
    </row>
    <row r="1240" spans="1:8" s="2" customFormat="1" ht="16.899999999999999" customHeight="1">
      <c r="A1240" s="38"/>
      <c r="B1240" s="43"/>
      <c r="C1240" s="292" t="s">
        <v>2653</v>
      </c>
      <c r="D1240" s="292" t="s">
        <v>8609</v>
      </c>
      <c r="E1240" s="21" t="s">
        <v>132</v>
      </c>
      <c r="F1240" s="293">
        <v>358149.54399999999</v>
      </c>
      <c r="G1240" s="38"/>
      <c r="H1240" s="43"/>
    </row>
    <row r="1241" spans="1:8" s="2" customFormat="1" ht="16.899999999999999" customHeight="1">
      <c r="A1241" s="38"/>
      <c r="B1241" s="43"/>
      <c r="C1241" s="292" t="s">
        <v>2659</v>
      </c>
      <c r="D1241" s="292" t="s">
        <v>8610</v>
      </c>
      <c r="E1241" s="21" t="s">
        <v>132</v>
      </c>
      <c r="F1241" s="293">
        <v>1467.826</v>
      </c>
      <c r="G1241" s="38"/>
      <c r="H1241" s="43"/>
    </row>
    <row r="1242" spans="1:8" s="2" customFormat="1" ht="16.899999999999999" customHeight="1">
      <c r="A1242" s="38"/>
      <c r="B1242" s="43"/>
      <c r="C1242" s="292" t="s">
        <v>2938</v>
      </c>
      <c r="D1242" s="292" t="s">
        <v>8611</v>
      </c>
      <c r="E1242" s="21" t="s">
        <v>132</v>
      </c>
      <c r="F1242" s="293">
        <v>1467.826</v>
      </c>
      <c r="G1242" s="38"/>
      <c r="H1242" s="43"/>
    </row>
    <row r="1243" spans="1:8" s="2" customFormat="1" ht="16.899999999999999" customHeight="1">
      <c r="A1243" s="38"/>
      <c r="B1243" s="43"/>
      <c r="C1243" s="292" t="s">
        <v>2943</v>
      </c>
      <c r="D1243" s="292" t="s">
        <v>8612</v>
      </c>
      <c r="E1243" s="21" t="s">
        <v>132</v>
      </c>
      <c r="F1243" s="293">
        <v>1467.826</v>
      </c>
      <c r="G1243" s="38"/>
      <c r="H1243" s="43"/>
    </row>
    <row r="1244" spans="1:8" s="2" customFormat="1" ht="16.899999999999999" customHeight="1">
      <c r="A1244" s="38"/>
      <c r="B1244" s="43"/>
      <c r="C1244" s="288" t="s">
        <v>308</v>
      </c>
      <c r="D1244" s="289" t="s">
        <v>309</v>
      </c>
      <c r="E1244" s="290" t="s">
        <v>132</v>
      </c>
      <c r="F1244" s="291">
        <v>67.623000000000005</v>
      </c>
      <c r="G1244" s="38"/>
      <c r="H1244" s="43"/>
    </row>
    <row r="1245" spans="1:8" s="2" customFormat="1" ht="16.899999999999999" customHeight="1">
      <c r="A1245" s="38"/>
      <c r="B1245" s="43"/>
      <c r="C1245" s="292" t="s">
        <v>19</v>
      </c>
      <c r="D1245" s="292" t="s">
        <v>5018</v>
      </c>
      <c r="E1245" s="21" t="s">
        <v>19</v>
      </c>
      <c r="F1245" s="293">
        <v>0</v>
      </c>
      <c r="G1245" s="38"/>
      <c r="H1245" s="43"/>
    </row>
    <row r="1246" spans="1:8" s="2" customFormat="1" ht="16.899999999999999" customHeight="1">
      <c r="A1246" s="38"/>
      <c r="B1246" s="43"/>
      <c r="C1246" s="292" t="s">
        <v>19</v>
      </c>
      <c r="D1246" s="292" t="s">
        <v>5019</v>
      </c>
      <c r="E1246" s="21" t="s">
        <v>19</v>
      </c>
      <c r="F1246" s="293">
        <v>57.622999999999998</v>
      </c>
      <c r="G1246" s="38"/>
      <c r="H1246" s="43"/>
    </row>
    <row r="1247" spans="1:8" s="2" customFormat="1" ht="16.899999999999999" customHeight="1">
      <c r="A1247" s="38"/>
      <c r="B1247" s="43"/>
      <c r="C1247" s="292" t="s">
        <v>19</v>
      </c>
      <c r="D1247" s="292" t="s">
        <v>5020</v>
      </c>
      <c r="E1247" s="21" t="s">
        <v>19</v>
      </c>
      <c r="F1247" s="293">
        <v>0</v>
      </c>
      <c r="G1247" s="38"/>
      <c r="H1247" s="43"/>
    </row>
    <row r="1248" spans="1:8" s="2" customFormat="1" ht="16.899999999999999" customHeight="1">
      <c r="A1248" s="38"/>
      <c r="B1248" s="43"/>
      <c r="C1248" s="292" t="s">
        <v>19</v>
      </c>
      <c r="D1248" s="292" t="s">
        <v>5021</v>
      </c>
      <c r="E1248" s="21" t="s">
        <v>19</v>
      </c>
      <c r="F1248" s="293">
        <v>10</v>
      </c>
      <c r="G1248" s="38"/>
      <c r="H1248" s="43"/>
    </row>
    <row r="1249" spans="1:8" s="2" customFormat="1" ht="16.899999999999999" customHeight="1">
      <c r="A1249" s="38"/>
      <c r="B1249" s="43"/>
      <c r="C1249" s="292" t="s">
        <v>308</v>
      </c>
      <c r="D1249" s="292" t="s">
        <v>590</v>
      </c>
      <c r="E1249" s="21" t="s">
        <v>19</v>
      </c>
      <c r="F1249" s="293">
        <v>67.623000000000005</v>
      </c>
      <c r="G1249" s="38"/>
      <c r="H1249" s="43"/>
    </row>
    <row r="1250" spans="1:8" s="2" customFormat="1" ht="16.899999999999999" customHeight="1">
      <c r="A1250" s="38"/>
      <c r="B1250" s="43"/>
      <c r="C1250" s="294" t="s">
        <v>8523</v>
      </c>
      <c r="D1250" s="38"/>
      <c r="E1250" s="38"/>
      <c r="F1250" s="38"/>
      <c r="G1250" s="38"/>
      <c r="H1250" s="43"/>
    </row>
    <row r="1251" spans="1:8" s="2" customFormat="1" ht="22.5">
      <c r="A1251" s="38"/>
      <c r="B1251" s="43"/>
      <c r="C1251" s="292" t="s">
        <v>4998</v>
      </c>
      <c r="D1251" s="292" t="s">
        <v>8583</v>
      </c>
      <c r="E1251" s="21" t="s">
        <v>132</v>
      </c>
      <c r="F1251" s="293">
        <v>939.755</v>
      </c>
      <c r="G1251" s="38"/>
      <c r="H1251" s="43"/>
    </row>
    <row r="1252" spans="1:8" s="2" customFormat="1" ht="16.899999999999999" customHeight="1">
      <c r="A1252" s="38"/>
      <c r="B1252" s="43"/>
      <c r="C1252" s="292" t="s">
        <v>4792</v>
      </c>
      <c r="D1252" s="292" t="s">
        <v>8586</v>
      </c>
      <c r="E1252" s="21" t="s">
        <v>132</v>
      </c>
      <c r="F1252" s="293">
        <v>1703.922</v>
      </c>
      <c r="G1252" s="38"/>
      <c r="H1252" s="43"/>
    </row>
    <row r="1253" spans="1:8" s="2" customFormat="1" ht="16.899999999999999" customHeight="1">
      <c r="A1253" s="38"/>
      <c r="B1253" s="43"/>
      <c r="C1253" s="292" t="s">
        <v>5023</v>
      </c>
      <c r="D1253" s="292" t="s">
        <v>8587</v>
      </c>
      <c r="E1253" s="21" t="s">
        <v>651</v>
      </c>
      <c r="F1253" s="293">
        <v>49619.063999999998</v>
      </c>
      <c r="G1253" s="38"/>
      <c r="H1253" s="43"/>
    </row>
    <row r="1254" spans="1:8" s="2" customFormat="1" ht="16.899999999999999" customHeight="1">
      <c r="A1254" s="38"/>
      <c r="B1254" s="43"/>
      <c r="C1254" s="288" t="s">
        <v>8616</v>
      </c>
      <c r="D1254" s="289" t="s">
        <v>8617</v>
      </c>
      <c r="E1254" s="290" t="s">
        <v>318</v>
      </c>
      <c r="F1254" s="291">
        <v>0.54800000000000004</v>
      </c>
      <c r="G1254" s="38"/>
      <c r="H1254" s="43"/>
    </row>
    <row r="1255" spans="1:8" s="2" customFormat="1" ht="16.899999999999999" customHeight="1">
      <c r="A1255" s="38"/>
      <c r="B1255" s="43"/>
      <c r="C1255" s="288" t="s">
        <v>312</v>
      </c>
      <c r="D1255" s="289" t="s">
        <v>313</v>
      </c>
      <c r="E1255" s="290" t="s">
        <v>128</v>
      </c>
      <c r="F1255" s="291">
        <v>6.56</v>
      </c>
      <c r="G1255" s="38"/>
      <c r="H1255" s="43"/>
    </row>
    <row r="1256" spans="1:8" s="2" customFormat="1" ht="16.899999999999999" customHeight="1">
      <c r="A1256" s="38"/>
      <c r="B1256" s="43"/>
      <c r="C1256" s="292" t="s">
        <v>19</v>
      </c>
      <c r="D1256" s="292" t="s">
        <v>665</v>
      </c>
      <c r="E1256" s="21" t="s">
        <v>19</v>
      </c>
      <c r="F1256" s="293">
        <v>0</v>
      </c>
      <c r="G1256" s="38"/>
      <c r="H1256" s="43"/>
    </row>
    <row r="1257" spans="1:8" s="2" customFormat="1" ht="16.899999999999999" customHeight="1">
      <c r="A1257" s="38"/>
      <c r="B1257" s="43"/>
      <c r="C1257" s="292" t="s">
        <v>19</v>
      </c>
      <c r="D1257" s="292" t="s">
        <v>666</v>
      </c>
      <c r="E1257" s="21" t="s">
        <v>19</v>
      </c>
      <c r="F1257" s="293">
        <v>6.56</v>
      </c>
      <c r="G1257" s="38"/>
      <c r="H1257" s="43"/>
    </row>
    <row r="1258" spans="1:8" s="2" customFormat="1" ht="16.899999999999999" customHeight="1">
      <c r="A1258" s="38"/>
      <c r="B1258" s="43"/>
      <c r="C1258" s="292" t="s">
        <v>312</v>
      </c>
      <c r="D1258" s="292" t="s">
        <v>590</v>
      </c>
      <c r="E1258" s="21" t="s">
        <v>19</v>
      </c>
      <c r="F1258" s="293">
        <v>6.56</v>
      </c>
      <c r="G1258" s="38"/>
      <c r="H1258" s="43"/>
    </row>
    <row r="1259" spans="1:8" s="2" customFormat="1" ht="16.899999999999999" customHeight="1">
      <c r="A1259" s="38"/>
      <c r="B1259" s="43"/>
      <c r="C1259" s="294" t="s">
        <v>8523</v>
      </c>
      <c r="D1259" s="38"/>
      <c r="E1259" s="38"/>
      <c r="F1259" s="38"/>
      <c r="G1259" s="38"/>
      <c r="H1259" s="43"/>
    </row>
    <row r="1260" spans="1:8" s="2" customFormat="1" ht="16.899999999999999" customHeight="1">
      <c r="A1260" s="38"/>
      <c r="B1260" s="43"/>
      <c r="C1260" s="292" t="s">
        <v>661</v>
      </c>
      <c r="D1260" s="292" t="s">
        <v>8618</v>
      </c>
      <c r="E1260" s="21" t="s">
        <v>128</v>
      </c>
      <c r="F1260" s="293">
        <v>235.26</v>
      </c>
      <c r="G1260" s="38"/>
      <c r="H1260" s="43"/>
    </row>
    <row r="1261" spans="1:8" s="2" customFormat="1" ht="16.899999999999999" customHeight="1">
      <c r="A1261" s="38"/>
      <c r="B1261" s="43"/>
      <c r="C1261" s="292" t="s">
        <v>672</v>
      </c>
      <c r="D1261" s="292" t="s">
        <v>673</v>
      </c>
      <c r="E1261" s="21" t="s">
        <v>318</v>
      </c>
      <c r="F1261" s="293">
        <v>0.65900000000000003</v>
      </c>
      <c r="G1261" s="38"/>
      <c r="H1261" s="43"/>
    </row>
    <row r="1262" spans="1:8" s="2" customFormat="1" ht="16.899999999999999" customHeight="1">
      <c r="A1262" s="38"/>
      <c r="B1262" s="43"/>
      <c r="C1262" s="288" t="s">
        <v>316</v>
      </c>
      <c r="D1262" s="289" t="s">
        <v>317</v>
      </c>
      <c r="E1262" s="290" t="s">
        <v>318</v>
      </c>
      <c r="F1262" s="291">
        <v>1.286</v>
      </c>
      <c r="G1262" s="38"/>
      <c r="H1262" s="43"/>
    </row>
    <row r="1263" spans="1:8" s="2" customFormat="1" ht="16.899999999999999" customHeight="1">
      <c r="A1263" s="38"/>
      <c r="B1263" s="43"/>
      <c r="C1263" s="292" t="s">
        <v>19</v>
      </c>
      <c r="D1263" s="292" t="s">
        <v>758</v>
      </c>
      <c r="E1263" s="21" t="s">
        <v>19</v>
      </c>
      <c r="F1263" s="293">
        <v>0</v>
      </c>
      <c r="G1263" s="38"/>
      <c r="H1263" s="43"/>
    </row>
    <row r="1264" spans="1:8" s="2" customFormat="1" ht="16.899999999999999" customHeight="1">
      <c r="A1264" s="38"/>
      <c r="B1264" s="43"/>
      <c r="C1264" s="292" t="s">
        <v>19</v>
      </c>
      <c r="D1264" s="292" t="s">
        <v>665</v>
      </c>
      <c r="E1264" s="21" t="s">
        <v>19</v>
      </c>
      <c r="F1264" s="293">
        <v>0</v>
      </c>
      <c r="G1264" s="38"/>
      <c r="H1264" s="43"/>
    </row>
    <row r="1265" spans="1:8" s="2" customFormat="1" ht="16.899999999999999" customHeight="1">
      <c r="A1265" s="38"/>
      <c r="B1265" s="43"/>
      <c r="C1265" s="292" t="s">
        <v>19</v>
      </c>
      <c r="D1265" s="292" t="s">
        <v>776</v>
      </c>
      <c r="E1265" s="21" t="s">
        <v>19</v>
      </c>
      <c r="F1265" s="293">
        <v>1.1180000000000001</v>
      </c>
      <c r="G1265" s="38"/>
      <c r="H1265" s="43"/>
    </row>
    <row r="1266" spans="1:8" s="2" customFormat="1" ht="16.899999999999999" customHeight="1">
      <c r="A1266" s="38"/>
      <c r="B1266" s="43"/>
      <c r="C1266" s="292" t="s">
        <v>19</v>
      </c>
      <c r="D1266" s="292" t="s">
        <v>777</v>
      </c>
      <c r="E1266" s="21" t="s">
        <v>19</v>
      </c>
      <c r="F1266" s="293">
        <v>0</v>
      </c>
      <c r="G1266" s="38"/>
      <c r="H1266" s="43"/>
    </row>
    <row r="1267" spans="1:8" s="2" customFormat="1" ht="16.899999999999999" customHeight="1">
      <c r="A1267" s="38"/>
      <c r="B1267" s="43"/>
      <c r="C1267" s="292" t="s">
        <v>19</v>
      </c>
      <c r="D1267" s="292" t="s">
        <v>778</v>
      </c>
      <c r="E1267" s="21" t="s">
        <v>19</v>
      </c>
      <c r="F1267" s="293">
        <v>0.16800000000000001</v>
      </c>
      <c r="G1267" s="38"/>
      <c r="H1267" s="43"/>
    </row>
    <row r="1268" spans="1:8" s="2" customFormat="1" ht="16.899999999999999" customHeight="1">
      <c r="A1268" s="38"/>
      <c r="B1268" s="43"/>
      <c r="C1268" s="292" t="s">
        <v>316</v>
      </c>
      <c r="D1268" s="292" t="s">
        <v>590</v>
      </c>
      <c r="E1268" s="21" t="s">
        <v>19</v>
      </c>
      <c r="F1268" s="293">
        <v>1.286</v>
      </c>
      <c r="G1268" s="38"/>
      <c r="H1268" s="43"/>
    </row>
    <row r="1269" spans="1:8" s="2" customFormat="1" ht="16.899999999999999" customHeight="1">
      <c r="A1269" s="38"/>
      <c r="B1269" s="43"/>
      <c r="C1269" s="294" t="s">
        <v>8523</v>
      </c>
      <c r="D1269" s="38"/>
      <c r="E1269" s="38"/>
      <c r="F1269" s="38"/>
      <c r="G1269" s="38"/>
      <c r="H1269" s="43"/>
    </row>
    <row r="1270" spans="1:8" s="2" customFormat="1" ht="16.899999999999999" customHeight="1">
      <c r="A1270" s="38"/>
      <c r="B1270" s="43"/>
      <c r="C1270" s="292" t="s">
        <v>772</v>
      </c>
      <c r="D1270" s="292" t="s">
        <v>8619</v>
      </c>
      <c r="E1270" s="21" t="s">
        <v>318</v>
      </c>
      <c r="F1270" s="293">
        <v>1.286</v>
      </c>
      <c r="G1270" s="38"/>
      <c r="H1270" s="43"/>
    </row>
    <row r="1271" spans="1:8" s="2" customFormat="1" ht="16.899999999999999" customHeight="1">
      <c r="A1271" s="38"/>
      <c r="B1271" s="43"/>
      <c r="C1271" s="292" t="s">
        <v>2885</v>
      </c>
      <c r="D1271" s="292" t="s">
        <v>8620</v>
      </c>
      <c r="E1271" s="21" t="s">
        <v>318</v>
      </c>
      <c r="F1271" s="293">
        <v>5.4269999999999996</v>
      </c>
      <c r="G1271" s="38"/>
      <c r="H1271" s="43"/>
    </row>
    <row r="1272" spans="1:8" s="2" customFormat="1" ht="16.899999999999999" customHeight="1">
      <c r="A1272" s="38"/>
      <c r="B1272" s="43"/>
      <c r="C1272" s="292" t="s">
        <v>672</v>
      </c>
      <c r="D1272" s="292" t="s">
        <v>673</v>
      </c>
      <c r="E1272" s="21" t="s">
        <v>318</v>
      </c>
      <c r="F1272" s="293">
        <v>3.5880000000000001</v>
      </c>
      <c r="G1272" s="38"/>
      <c r="H1272" s="43"/>
    </row>
    <row r="1273" spans="1:8" s="2" customFormat="1" ht="16.899999999999999" customHeight="1">
      <c r="A1273" s="38"/>
      <c r="B1273" s="43"/>
      <c r="C1273" s="288" t="s">
        <v>321</v>
      </c>
      <c r="D1273" s="289" t="s">
        <v>317</v>
      </c>
      <c r="E1273" s="290" t="s">
        <v>318</v>
      </c>
      <c r="F1273" s="291">
        <v>0.998</v>
      </c>
      <c r="G1273" s="38"/>
      <c r="H1273" s="43"/>
    </row>
    <row r="1274" spans="1:8" s="2" customFormat="1" ht="16.899999999999999" customHeight="1">
      <c r="A1274" s="38"/>
      <c r="B1274" s="43"/>
      <c r="C1274" s="292" t="s">
        <v>19</v>
      </c>
      <c r="D1274" s="292" t="s">
        <v>758</v>
      </c>
      <c r="E1274" s="21" t="s">
        <v>19</v>
      </c>
      <c r="F1274" s="293">
        <v>0</v>
      </c>
      <c r="G1274" s="38"/>
      <c r="H1274" s="43"/>
    </row>
    <row r="1275" spans="1:8" s="2" customFormat="1" ht="16.899999999999999" customHeight="1">
      <c r="A1275" s="38"/>
      <c r="B1275" s="43"/>
      <c r="C1275" s="292" t="s">
        <v>19</v>
      </c>
      <c r="D1275" s="292" t="s">
        <v>665</v>
      </c>
      <c r="E1275" s="21" t="s">
        <v>19</v>
      </c>
      <c r="F1275" s="293">
        <v>0</v>
      </c>
      <c r="G1275" s="38"/>
      <c r="H1275" s="43"/>
    </row>
    <row r="1276" spans="1:8" s="2" customFormat="1" ht="16.899999999999999" customHeight="1">
      <c r="A1276" s="38"/>
      <c r="B1276" s="43"/>
      <c r="C1276" s="292" t="s">
        <v>19</v>
      </c>
      <c r="D1276" s="292" t="s">
        <v>767</v>
      </c>
      <c r="E1276" s="21" t="s">
        <v>19</v>
      </c>
      <c r="F1276" s="293">
        <v>0.86799999999999999</v>
      </c>
      <c r="G1276" s="38"/>
      <c r="H1276" s="43"/>
    </row>
    <row r="1277" spans="1:8" s="2" customFormat="1" ht="16.899999999999999" customHeight="1">
      <c r="A1277" s="38"/>
      <c r="B1277" s="43"/>
      <c r="C1277" s="292" t="s">
        <v>19</v>
      </c>
      <c r="D1277" s="292" t="s">
        <v>768</v>
      </c>
      <c r="E1277" s="21" t="s">
        <v>19</v>
      </c>
      <c r="F1277" s="293">
        <v>0</v>
      </c>
      <c r="G1277" s="38"/>
      <c r="H1277" s="43"/>
    </row>
    <row r="1278" spans="1:8" s="2" customFormat="1" ht="16.899999999999999" customHeight="1">
      <c r="A1278" s="38"/>
      <c r="B1278" s="43"/>
      <c r="C1278" s="292" t="s">
        <v>19</v>
      </c>
      <c r="D1278" s="292" t="s">
        <v>769</v>
      </c>
      <c r="E1278" s="21" t="s">
        <v>19</v>
      </c>
      <c r="F1278" s="293">
        <v>0.13</v>
      </c>
      <c r="G1278" s="38"/>
      <c r="H1278" s="43"/>
    </row>
    <row r="1279" spans="1:8" s="2" customFormat="1" ht="16.899999999999999" customHeight="1">
      <c r="A1279" s="38"/>
      <c r="B1279" s="43"/>
      <c r="C1279" s="292" t="s">
        <v>321</v>
      </c>
      <c r="D1279" s="292" t="s">
        <v>590</v>
      </c>
      <c r="E1279" s="21" t="s">
        <v>19</v>
      </c>
      <c r="F1279" s="293">
        <v>0.998</v>
      </c>
      <c r="G1279" s="38"/>
      <c r="H1279" s="43"/>
    </row>
    <row r="1280" spans="1:8" s="2" customFormat="1" ht="16.899999999999999" customHeight="1">
      <c r="A1280" s="38"/>
      <c r="B1280" s="43"/>
      <c r="C1280" s="294" t="s">
        <v>8523</v>
      </c>
      <c r="D1280" s="38"/>
      <c r="E1280" s="38"/>
      <c r="F1280" s="38"/>
      <c r="G1280" s="38"/>
      <c r="H1280" s="43"/>
    </row>
    <row r="1281" spans="1:8" s="2" customFormat="1" ht="16.899999999999999" customHeight="1">
      <c r="A1281" s="38"/>
      <c r="B1281" s="43"/>
      <c r="C1281" s="292" t="s">
        <v>763</v>
      </c>
      <c r="D1281" s="292" t="s">
        <v>8621</v>
      </c>
      <c r="E1281" s="21" t="s">
        <v>318</v>
      </c>
      <c r="F1281" s="293">
        <v>4.141</v>
      </c>
      <c r="G1281" s="38"/>
      <c r="H1281" s="43"/>
    </row>
    <row r="1282" spans="1:8" s="2" customFormat="1" ht="16.899999999999999" customHeight="1">
      <c r="A1282" s="38"/>
      <c r="B1282" s="43"/>
      <c r="C1282" s="292" t="s">
        <v>2885</v>
      </c>
      <c r="D1282" s="292" t="s">
        <v>8620</v>
      </c>
      <c r="E1282" s="21" t="s">
        <v>318</v>
      </c>
      <c r="F1282" s="293">
        <v>5.4269999999999996</v>
      </c>
      <c r="G1282" s="38"/>
      <c r="H1282" s="43"/>
    </row>
    <row r="1283" spans="1:8" s="2" customFormat="1" ht="16.899999999999999" customHeight="1">
      <c r="A1283" s="38"/>
      <c r="B1283" s="43"/>
      <c r="C1283" s="292" t="s">
        <v>672</v>
      </c>
      <c r="D1283" s="292" t="s">
        <v>673</v>
      </c>
      <c r="E1283" s="21" t="s">
        <v>318</v>
      </c>
      <c r="F1283" s="293">
        <v>3.5880000000000001</v>
      </c>
      <c r="G1283" s="38"/>
      <c r="H1283" s="43"/>
    </row>
    <row r="1284" spans="1:8" s="2" customFormat="1" ht="16.899999999999999" customHeight="1">
      <c r="A1284" s="38"/>
      <c r="B1284" s="43"/>
      <c r="C1284" s="288" t="s">
        <v>324</v>
      </c>
      <c r="D1284" s="289" t="s">
        <v>325</v>
      </c>
      <c r="E1284" s="290" t="s">
        <v>326</v>
      </c>
      <c r="F1284" s="291">
        <v>1038.261</v>
      </c>
      <c r="G1284" s="38"/>
      <c r="H1284" s="43"/>
    </row>
    <row r="1285" spans="1:8" s="2" customFormat="1" ht="16.899999999999999" customHeight="1">
      <c r="A1285" s="38"/>
      <c r="B1285" s="43"/>
      <c r="C1285" s="292" t="s">
        <v>19</v>
      </c>
      <c r="D1285" s="292" t="s">
        <v>758</v>
      </c>
      <c r="E1285" s="21" t="s">
        <v>19</v>
      </c>
      <c r="F1285" s="293">
        <v>0</v>
      </c>
      <c r="G1285" s="38"/>
      <c r="H1285" s="43"/>
    </row>
    <row r="1286" spans="1:8" s="2" customFormat="1" ht="16.899999999999999" customHeight="1">
      <c r="A1286" s="38"/>
      <c r="B1286" s="43"/>
      <c r="C1286" s="292" t="s">
        <v>19</v>
      </c>
      <c r="D1286" s="292" t="s">
        <v>665</v>
      </c>
      <c r="E1286" s="21" t="s">
        <v>19</v>
      </c>
      <c r="F1286" s="293">
        <v>0</v>
      </c>
      <c r="G1286" s="38"/>
      <c r="H1286" s="43"/>
    </row>
    <row r="1287" spans="1:8" s="2" customFormat="1" ht="16.899999999999999" customHeight="1">
      <c r="A1287" s="38"/>
      <c r="B1287" s="43"/>
      <c r="C1287" s="292" t="s">
        <v>19</v>
      </c>
      <c r="D1287" s="292" t="s">
        <v>759</v>
      </c>
      <c r="E1287" s="21" t="s">
        <v>19</v>
      </c>
      <c r="F1287" s="293">
        <v>609.94899999999996</v>
      </c>
      <c r="G1287" s="38"/>
      <c r="H1287" s="43"/>
    </row>
    <row r="1288" spans="1:8" s="2" customFormat="1" ht="16.899999999999999" customHeight="1">
      <c r="A1288" s="38"/>
      <c r="B1288" s="43"/>
      <c r="C1288" s="292" t="s">
        <v>19</v>
      </c>
      <c r="D1288" s="292" t="s">
        <v>760</v>
      </c>
      <c r="E1288" s="21" t="s">
        <v>19</v>
      </c>
      <c r="F1288" s="293">
        <v>292.887</v>
      </c>
      <c r="G1288" s="38"/>
      <c r="H1288" s="43"/>
    </row>
    <row r="1289" spans="1:8" s="2" customFormat="1" ht="16.899999999999999" customHeight="1">
      <c r="A1289" s="38"/>
      <c r="B1289" s="43"/>
      <c r="C1289" s="292" t="s">
        <v>19</v>
      </c>
      <c r="D1289" s="292" t="s">
        <v>761</v>
      </c>
      <c r="E1289" s="21" t="s">
        <v>19</v>
      </c>
      <c r="F1289" s="293">
        <v>0</v>
      </c>
      <c r="G1289" s="38"/>
      <c r="H1289" s="43"/>
    </row>
    <row r="1290" spans="1:8" s="2" customFormat="1" ht="16.899999999999999" customHeight="1">
      <c r="A1290" s="38"/>
      <c r="B1290" s="43"/>
      <c r="C1290" s="292" t="s">
        <v>19</v>
      </c>
      <c r="D1290" s="292" t="s">
        <v>762</v>
      </c>
      <c r="E1290" s="21" t="s">
        <v>19</v>
      </c>
      <c r="F1290" s="293">
        <v>135.42500000000001</v>
      </c>
      <c r="G1290" s="38"/>
      <c r="H1290" s="43"/>
    </row>
    <row r="1291" spans="1:8" s="2" customFormat="1" ht="16.899999999999999" customHeight="1">
      <c r="A1291" s="38"/>
      <c r="B1291" s="43"/>
      <c r="C1291" s="292" t="s">
        <v>324</v>
      </c>
      <c r="D1291" s="292" t="s">
        <v>590</v>
      </c>
      <c r="E1291" s="21" t="s">
        <v>19</v>
      </c>
      <c r="F1291" s="293">
        <v>1038.261</v>
      </c>
      <c r="G1291" s="38"/>
      <c r="H1291" s="43"/>
    </row>
    <row r="1292" spans="1:8" s="2" customFormat="1" ht="16.899999999999999" customHeight="1">
      <c r="A1292" s="38"/>
      <c r="B1292" s="43"/>
      <c r="C1292" s="294" t="s">
        <v>8523</v>
      </c>
      <c r="D1292" s="38"/>
      <c r="E1292" s="38"/>
      <c r="F1292" s="38"/>
      <c r="G1292" s="38"/>
      <c r="H1292" s="43"/>
    </row>
    <row r="1293" spans="1:8" s="2" customFormat="1" ht="16.899999999999999" customHeight="1">
      <c r="A1293" s="38"/>
      <c r="B1293" s="43"/>
      <c r="C1293" s="292" t="s">
        <v>754</v>
      </c>
      <c r="D1293" s="292" t="s">
        <v>8622</v>
      </c>
      <c r="E1293" s="21" t="s">
        <v>326</v>
      </c>
      <c r="F1293" s="293">
        <v>1038.261</v>
      </c>
      <c r="G1293" s="38"/>
      <c r="H1293" s="43"/>
    </row>
    <row r="1294" spans="1:8" s="2" customFormat="1" ht="22.5">
      <c r="A1294" s="38"/>
      <c r="B1294" s="43"/>
      <c r="C1294" s="292" t="s">
        <v>2897</v>
      </c>
      <c r="D1294" s="292" t="s">
        <v>8623</v>
      </c>
      <c r="E1294" s="21" t="s">
        <v>326</v>
      </c>
      <c r="F1294" s="293">
        <v>1038.261</v>
      </c>
      <c r="G1294" s="38"/>
      <c r="H1294" s="43"/>
    </row>
    <row r="1295" spans="1:8" s="2" customFormat="1" ht="16.899999999999999" customHeight="1">
      <c r="A1295" s="38"/>
      <c r="B1295" s="43"/>
      <c r="C1295" s="292" t="s">
        <v>672</v>
      </c>
      <c r="D1295" s="292" t="s">
        <v>673</v>
      </c>
      <c r="E1295" s="21" t="s">
        <v>318</v>
      </c>
      <c r="F1295" s="293">
        <v>3.5880000000000001</v>
      </c>
      <c r="G1295" s="38"/>
      <c r="H1295" s="43"/>
    </row>
    <row r="1296" spans="1:8" s="2" customFormat="1" ht="16.899999999999999" customHeight="1">
      <c r="A1296" s="38"/>
      <c r="B1296" s="43"/>
      <c r="C1296" s="288" t="s">
        <v>329</v>
      </c>
      <c r="D1296" s="289" t="s">
        <v>330</v>
      </c>
      <c r="E1296" s="290" t="s">
        <v>318</v>
      </c>
      <c r="F1296" s="291">
        <v>4.3600000000000003</v>
      </c>
      <c r="G1296" s="38"/>
      <c r="H1296" s="43"/>
    </row>
    <row r="1297" spans="1:8" s="2" customFormat="1" ht="16.899999999999999" customHeight="1">
      <c r="A1297" s="38"/>
      <c r="B1297" s="43"/>
      <c r="C1297" s="292" t="s">
        <v>19</v>
      </c>
      <c r="D1297" s="292" t="s">
        <v>1461</v>
      </c>
      <c r="E1297" s="21" t="s">
        <v>19</v>
      </c>
      <c r="F1297" s="293">
        <v>0</v>
      </c>
      <c r="G1297" s="38"/>
      <c r="H1297" s="43"/>
    </row>
    <row r="1298" spans="1:8" s="2" customFormat="1" ht="16.899999999999999" customHeight="1">
      <c r="A1298" s="38"/>
      <c r="B1298" s="43"/>
      <c r="C1298" s="292" t="s">
        <v>19</v>
      </c>
      <c r="D1298" s="292" t="s">
        <v>1694</v>
      </c>
      <c r="E1298" s="21" t="s">
        <v>19</v>
      </c>
      <c r="F1298" s="293">
        <v>0</v>
      </c>
      <c r="G1298" s="38"/>
      <c r="H1298" s="43"/>
    </row>
    <row r="1299" spans="1:8" s="2" customFormat="1" ht="16.899999999999999" customHeight="1">
      <c r="A1299" s="38"/>
      <c r="B1299" s="43"/>
      <c r="C1299" s="292" t="s">
        <v>19</v>
      </c>
      <c r="D1299" s="292" t="s">
        <v>1695</v>
      </c>
      <c r="E1299" s="21" t="s">
        <v>19</v>
      </c>
      <c r="F1299" s="293">
        <v>0</v>
      </c>
      <c r="G1299" s="38"/>
      <c r="H1299" s="43"/>
    </row>
    <row r="1300" spans="1:8" s="2" customFormat="1" ht="16.899999999999999" customHeight="1">
      <c r="A1300" s="38"/>
      <c r="B1300" s="43"/>
      <c r="C1300" s="292" t="s">
        <v>19</v>
      </c>
      <c r="D1300" s="292" t="s">
        <v>1696</v>
      </c>
      <c r="E1300" s="21" t="s">
        <v>19</v>
      </c>
      <c r="F1300" s="293">
        <v>4.3600000000000003</v>
      </c>
      <c r="G1300" s="38"/>
      <c r="H1300" s="43"/>
    </row>
    <row r="1301" spans="1:8" s="2" customFormat="1" ht="16.899999999999999" customHeight="1">
      <c r="A1301" s="38"/>
      <c r="B1301" s="43"/>
      <c r="C1301" s="292" t="s">
        <v>329</v>
      </c>
      <c r="D1301" s="292" t="s">
        <v>590</v>
      </c>
      <c r="E1301" s="21" t="s">
        <v>19</v>
      </c>
      <c r="F1301" s="293">
        <v>4.3600000000000003</v>
      </c>
      <c r="G1301" s="38"/>
      <c r="H1301" s="43"/>
    </row>
    <row r="1302" spans="1:8" s="2" customFormat="1" ht="16.899999999999999" customHeight="1">
      <c r="A1302" s="38"/>
      <c r="B1302" s="43"/>
      <c r="C1302" s="294" t="s">
        <v>8523</v>
      </c>
      <c r="D1302" s="38"/>
      <c r="E1302" s="38"/>
      <c r="F1302" s="38"/>
      <c r="G1302" s="38"/>
      <c r="H1302" s="43"/>
    </row>
    <row r="1303" spans="1:8" s="2" customFormat="1" ht="16.899999999999999" customHeight="1">
      <c r="A1303" s="38"/>
      <c r="B1303" s="43"/>
      <c r="C1303" s="292" t="s">
        <v>1690</v>
      </c>
      <c r="D1303" s="292" t="s">
        <v>8624</v>
      </c>
      <c r="E1303" s="21" t="s">
        <v>318</v>
      </c>
      <c r="F1303" s="293">
        <v>4.3600000000000003</v>
      </c>
      <c r="G1303" s="38"/>
      <c r="H1303" s="43"/>
    </row>
    <row r="1304" spans="1:8" s="2" customFormat="1" ht="16.899999999999999" customHeight="1">
      <c r="A1304" s="38"/>
      <c r="B1304" s="43"/>
      <c r="C1304" s="292" t="s">
        <v>1698</v>
      </c>
      <c r="D1304" s="292" t="s">
        <v>1699</v>
      </c>
      <c r="E1304" s="21" t="s">
        <v>318</v>
      </c>
      <c r="F1304" s="293">
        <v>4.7089999999999996</v>
      </c>
      <c r="G1304" s="38"/>
      <c r="H1304" s="43"/>
    </row>
    <row r="1305" spans="1:8" s="2" customFormat="1" ht="16.899999999999999" customHeight="1">
      <c r="A1305" s="38"/>
      <c r="B1305" s="43"/>
      <c r="C1305" s="288" t="s">
        <v>8625</v>
      </c>
      <c r="D1305" s="289" t="s">
        <v>8626</v>
      </c>
      <c r="E1305" s="290" t="s">
        <v>318</v>
      </c>
      <c r="F1305" s="291">
        <v>0.754</v>
      </c>
      <c r="G1305" s="38"/>
      <c r="H1305" s="43"/>
    </row>
    <row r="1306" spans="1:8" s="2" customFormat="1" ht="16.899999999999999" customHeight="1">
      <c r="A1306" s="38"/>
      <c r="B1306" s="43"/>
      <c r="C1306" s="288" t="s">
        <v>333</v>
      </c>
      <c r="D1306" s="289" t="s">
        <v>334</v>
      </c>
      <c r="E1306" s="290" t="s">
        <v>128</v>
      </c>
      <c r="F1306" s="291">
        <v>63.9</v>
      </c>
      <c r="G1306" s="38"/>
      <c r="H1306" s="43"/>
    </row>
    <row r="1307" spans="1:8" s="2" customFormat="1" ht="16.899999999999999" customHeight="1">
      <c r="A1307" s="38"/>
      <c r="B1307" s="43"/>
      <c r="C1307" s="292" t="s">
        <v>19</v>
      </c>
      <c r="D1307" s="292" t="s">
        <v>669</v>
      </c>
      <c r="E1307" s="21" t="s">
        <v>19</v>
      </c>
      <c r="F1307" s="293">
        <v>0</v>
      </c>
      <c r="G1307" s="38"/>
      <c r="H1307" s="43"/>
    </row>
    <row r="1308" spans="1:8" s="2" customFormat="1" ht="16.899999999999999" customHeight="1">
      <c r="A1308" s="38"/>
      <c r="B1308" s="43"/>
      <c r="C1308" s="292" t="s">
        <v>19</v>
      </c>
      <c r="D1308" s="292" t="s">
        <v>670</v>
      </c>
      <c r="E1308" s="21" t="s">
        <v>19</v>
      </c>
      <c r="F1308" s="293">
        <v>63.9</v>
      </c>
      <c r="G1308" s="38"/>
      <c r="H1308" s="43"/>
    </row>
    <row r="1309" spans="1:8" s="2" customFormat="1" ht="16.899999999999999" customHeight="1">
      <c r="A1309" s="38"/>
      <c r="B1309" s="43"/>
      <c r="C1309" s="292" t="s">
        <v>333</v>
      </c>
      <c r="D1309" s="292" t="s">
        <v>590</v>
      </c>
      <c r="E1309" s="21" t="s">
        <v>19</v>
      </c>
      <c r="F1309" s="293">
        <v>63.9</v>
      </c>
      <c r="G1309" s="38"/>
      <c r="H1309" s="43"/>
    </row>
    <row r="1310" spans="1:8" s="2" customFormat="1" ht="16.899999999999999" customHeight="1">
      <c r="A1310" s="38"/>
      <c r="B1310" s="43"/>
      <c r="C1310" s="294" t="s">
        <v>8523</v>
      </c>
      <c r="D1310" s="38"/>
      <c r="E1310" s="38"/>
      <c r="F1310" s="38"/>
      <c r="G1310" s="38"/>
      <c r="H1310" s="43"/>
    </row>
    <row r="1311" spans="1:8" s="2" customFormat="1" ht="16.899999999999999" customHeight="1">
      <c r="A1311" s="38"/>
      <c r="B1311" s="43"/>
      <c r="C1311" s="292" t="s">
        <v>661</v>
      </c>
      <c r="D1311" s="292" t="s">
        <v>8618</v>
      </c>
      <c r="E1311" s="21" t="s">
        <v>128</v>
      </c>
      <c r="F1311" s="293">
        <v>235.26</v>
      </c>
      <c r="G1311" s="38"/>
      <c r="H1311" s="43"/>
    </row>
    <row r="1312" spans="1:8" s="2" customFormat="1" ht="16.899999999999999" customHeight="1">
      <c r="A1312" s="38"/>
      <c r="B1312" s="43"/>
      <c r="C1312" s="292" t="s">
        <v>682</v>
      </c>
      <c r="D1312" s="292" t="s">
        <v>683</v>
      </c>
      <c r="E1312" s="21" t="s">
        <v>318</v>
      </c>
      <c r="F1312" s="293">
        <v>2.915</v>
      </c>
      <c r="G1312" s="38"/>
      <c r="H1312" s="43"/>
    </row>
    <row r="1313" spans="1:8" s="2" customFormat="1" ht="16.899999999999999" customHeight="1">
      <c r="A1313" s="38"/>
      <c r="B1313" s="43"/>
      <c r="C1313" s="288" t="s">
        <v>337</v>
      </c>
      <c r="D1313" s="289" t="s">
        <v>338</v>
      </c>
      <c r="E1313" s="290" t="s">
        <v>128</v>
      </c>
      <c r="F1313" s="291">
        <v>164.8</v>
      </c>
      <c r="G1313" s="38"/>
      <c r="H1313" s="43"/>
    </row>
    <row r="1314" spans="1:8" s="2" customFormat="1" ht="16.899999999999999" customHeight="1">
      <c r="A1314" s="38"/>
      <c r="B1314" s="43"/>
      <c r="C1314" s="292" t="s">
        <v>19</v>
      </c>
      <c r="D1314" s="292" t="s">
        <v>667</v>
      </c>
      <c r="E1314" s="21" t="s">
        <v>19</v>
      </c>
      <c r="F1314" s="293">
        <v>0</v>
      </c>
      <c r="G1314" s="38"/>
      <c r="H1314" s="43"/>
    </row>
    <row r="1315" spans="1:8" s="2" customFormat="1" ht="16.899999999999999" customHeight="1">
      <c r="A1315" s="38"/>
      <c r="B1315" s="43"/>
      <c r="C1315" s="292" t="s">
        <v>19</v>
      </c>
      <c r="D1315" s="292" t="s">
        <v>668</v>
      </c>
      <c r="E1315" s="21" t="s">
        <v>19</v>
      </c>
      <c r="F1315" s="293">
        <v>164.8</v>
      </c>
      <c r="G1315" s="38"/>
      <c r="H1315" s="43"/>
    </row>
    <row r="1316" spans="1:8" s="2" customFormat="1" ht="16.899999999999999" customHeight="1">
      <c r="A1316" s="38"/>
      <c r="B1316" s="43"/>
      <c r="C1316" s="292" t="s">
        <v>337</v>
      </c>
      <c r="D1316" s="292" t="s">
        <v>590</v>
      </c>
      <c r="E1316" s="21" t="s">
        <v>19</v>
      </c>
      <c r="F1316" s="293">
        <v>164.8</v>
      </c>
      <c r="G1316" s="38"/>
      <c r="H1316" s="43"/>
    </row>
    <row r="1317" spans="1:8" s="2" customFormat="1" ht="16.899999999999999" customHeight="1">
      <c r="A1317" s="38"/>
      <c r="B1317" s="43"/>
      <c r="C1317" s="294" t="s">
        <v>8523</v>
      </c>
      <c r="D1317" s="38"/>
      <c r="E1317" s="38"/>
      <c r="F1317" s="38"/>
      <c r="G1317" s="38"/>
      <c r="H1317" s="43"/>
    </row>
    <row r="1318" spans="1:8" s="2" customFormat="1" ht="16.899999999999999" customHeight="1">
      <c r="A1318" s="38"/>
      <c r="B1318" s="43"/>
      <c r="C1318" s="292" t="s">
        <v>661</v>
      </c>
      <c r="D1318" s="292" t="s">
        <v>8618</v>
      </c>
      <c r="E1318" s="21" t="s">
        <v>128</v>
      </c>
      <c r="F1318" s="293">
        <v>235.26</v>
      </c>
      <c r="G1318" s="38"/>
      <c r="H1318" s="43"/>
    </row>
    <row r="1319" spans="1:8" s="2" customFormat="1" ht="16.899999999999999" customHeight="1">
      <c r="A1319" s="38"/>
      <c r="B1319" s="43"/>
      <c r="C1319" s="292" t="s">
        <v>677</v>
      </c>
      <c r="D1319" s="292" t="s">
        <v>678</v>
      </c>
      <c r="E1319" s="21" t="s">
        <v>318</v>
      </c>
      <c r="F1319" s="293">
        <v>13.553000000000001</v>
      </c>
      <c r="G1319" s="38"/>
      <c r="H1319" s="43"/>
    </row>
    <row r="1320" spans="1:8" s="2" customFormat="1" ht="16.899999999999999" customHeight="1">
      <c r="A1320" s="38"/>
      <c r="B1320" s="43"/>
      <c r="C1320" s="288" t="s">
        <v>341</v>
      </c>
      <c r="D1320" s="289" t="s">
        <v>342</v>
      </c>
      <c r="E1320" s="290" t="s">
        <v>158</v>
      </c>
      <c r="F1320" s="291">
        <v>3184.2</v>
      </c>
      <c r="G1320" s="38"/>
      <c r="H1320" s="43"/>
    </row>
    <row r="1321" spans="1:8" s="2" customFormat="1" ht="16.899999999999999" customHeight="1">
      <c r="A1321" s="38"/>
      <c r="B1321" s="43"/>
      <c r="C1321" s="292" t="s">
        <v>19</v>
      </c>
      <c r="D1321" s="292" t="s">
        <v>584</v>
      </c>
      <c r="E1321" s="21" t="s">
        <v>19</v>
      </c>
      <c r="F1321" s="293">
        <v>0</v>
      </c>
      <c r="G1321" s="38"/>
      <c r="H1321" s="43"/>
    </row>
    <row r="1322" spans="1:8" s="2" customFormat="1" ht="16.899999999999999" customHeight="1">
      <c r="A1322" s="38"/>
      <c r="B1322" s="43"/>
      <c r="C1322" s="292" t="s">
        <v>19</v>
      </c>
      <c r="D1322" s="292" t="s">
        <v>587</v>
      </c>
      <c r="E1322" s="21" t="s">
        <v>19</v>
      </c>
      <c r="F1322" s="293">
        <v>3184.2</v>
      </c>
      <c r="G1322" s="38"/>
      <c r="H1322" s="43"/>
    </row>
    <row r="1323" spans="1:8" s="2" customFormat="1" ht="16.899999999999999" customHeight="1">
      <c r="A1323" s="38"/>
      <c r="B1323" s="43"/>
      <c r="C1323" s="292" t="s">
        <v>341</v>
      </c>
      <c r="D1323" s="292" t="s">
        <v>590</v>
      </c>
      <c r="E1323" s="21" t="s">
        <v>19</v>
      </c>
      <c r="F1323" s="293">
        <v>3184.2</v>
      </c>
      <c r="G1323" s="38"/>
      <c r="H1323" s="43"/>
    </row>
    <row r="1324" spans="1:8" s="2" customFormat="1" ht="16.899999999999999" customHeight="1">
      <c r="A1324" s="38"/>
      <c r="B1324" s="43"/>
      <c r="C1324" s="294" t="s">
        <v>8523</v>
      </c>
      <c r="D1324" s="38"/>
      <c r="E1324" s="38"/>
      <c r="F1324" s="38"/>
      <c r="G1324" s="38"/>
      <c r="H1324" s="43"/>
    </row>
    <row r="1325" spans="1:8" s="2" customFormat="1" ht="16.899999999999999" customHeight="1">
      <c r="A1325" s="38"/>
      <c r="B1325" s="43"/>
      <c r="C1325" s="292" t="s">
        <v>574</v>
      </c>
      <c r="D1325" s="292" t="s">
        <v>8627</v>
      </c>
      <c r="E1325" s="21" t="s">
        <v>158</v>
      </c>
      <c r="F1325" s="293">
        <v>3068.692</v>
      </c>
      <c r="G1325" s="38"/>
      <c r="H1325" s="43"/>
    </row>
    <row r="1326" spans="1:8" s="2" customFormat="1" ht="16.899999999999999" customHeight="1">
      <c r="A1326" s="38"/>
      <c r="B1326" s="43"/>
      <c r="C1326" s="292" t="s">
        <v>555</v>
      </c>
      <c r="D1326" s="292" t="s">
        <v>8628</v>
      </c>
      <c r="E1326" s="21" t="s">
        <v>158</v>
      </c>
      <c r="F1326" s="293">
        <v>31.841999999999999</v>
      </c>
      <c r="G1326" s="38"/>
      <c r="H1326" s="43"/>
    </row>
    <row r="1327" spans="1:8" s="2" customFormat="1" ht="22.5">
      <c r="A1327" s="38"/>
      <c r="B1327" s="43"/>
      <c r="C1327" s="292" t="s">
        <v>711</v>
      </c>
      <c r="D1327" s="292" t="s">
        <v>8629</v>
      </c>
      <c r="E1327" s="21" t="s">
        <v>158</v>
      </c>
      <c r="F1327" s="293">
        <v>2038.7929999999999</v>
      </c>
      <c r="G1327" s="38"/>
      <c r="H1327" s="43"/>
    </row>
    <row r="1328" spans="1:8" s="2" customFormat="1" ht="16.899999999999999" customHeight="1">
      <c r="A1328" s="38"/>
      <c r="B1328" s="43"/>
      <c r="C1328" s="288" t="s">
        <v>345</v>
      </c>
      <c r="D1328" s="289" t="s">
        <v>346</v>
      </c>
      <c r="E1328" s="290" t="s">
        <v>158</v>
      </c>
      <c r="F1328" s="291">
        <v>83.665999999999997</v>
      </c>
      <c r="G1328" s="38"/>
      <c r="H1328" s="43"/>
    </row>
    <row r="1329" spans="1:8" s="2" customFormat="1" ht="16.899999999999999" customHeight="1">
      <c r="A1329" s="38"/>
      <c r="B1329" s="43"/>
      <c r="C1329" s="292" t="s">
        <v>19</v>
      </c>
      <c r="D1329" s="292" t="s">
        <v>627</v>
      </c>
      <c r="E1329" s="21" t="s">
        <v>19</v>
      </c>
      <c r="F1329" s="293">
        <v>0</v>
      </c>
      <c r="G1329" s="38"/>
      <c r="H1329" s="43"/>
    </row>
    <row r="1330" spans="1:8" s="2" customFormat="1" ht="16.899999999999999" customHeight="1">
      <c r="A1330" s="38"/>
      <c r="B1330" s="43"/>
      <c r="C1330" s="292" t="s">
        <v>19</v>
      </c>
      <c r="D1330" s="292" t="s">
        <v>631</v>
      </c>
      <c r="E1330" s="21" t="s">
        <v>19</v>
      </c>
      <c r="F1330" s="293">
        <v>41.478000000000002</v>
      </c>
      <c r="G1330" s="38"/>
      <c r="H1330" s="43"/>
    </row>
    <row r="1331" spans="1:8" s="2" customFormat="1" ht="16.899999999999999" customHeight="1">
      <c r="A1331" s="38"/>
      <c r="B1331" s="43"/>
      <c r="C1331" s="292" t="s">
        <v>19</v>
      </c>
      <c r="D1331" s="292" t="s">
        <v>635</v>
      </c>
      <c r="E1331" s="21" t="s">
        <v>19</v>
      </c>
      <c r="F1331" s="293">
        <v>42.188000000000002</v>
      </c>
      <c r="G1331" s="38"/>
      <c r="H1331" s="43"/>
    </row>
    <row r="1332" spans="1:8" s="2" customFormat="1" ht="16.899999999999999" customHeight="1">
      <c r="A1332" s="38"/>
      <c r="B1332" s="43"/>
      <c r="C1332" s="292" t="s">
        <v>345</v>
      </c>
      <c r="D1332" s="292" t="s">
        <v>590</v>
      </c>
      <c r="E1332" s="21" t="s">
        <v>19</v>
      </c>
      <c r="F1332" s="293">
        <v>83.665999999999997</v>
      </c>
      <c r="G1332" s="38"/>
      <c r="H1332" s="43"/>
    </row>
    <row r="1333" spans="1:8" s="2" customFormat="1" ht="16.899999999999999" customHeight="1">
      <c r="A1333" s="38"/>
      <c r="B1333" s="43"/>
      <c r="C1333" s="294" t="s">
        <v>8523</v>
      </c>
      <c r="D1333" s="38"/>
      <c r="E1333" s="38"/>
      <c r="F1333" s="38"/>
      <c r="G1333" s="38"/>
      <c r="H1333" s="43"/>
    </row>
    <row r="1334" spans="1:8" s="2" customFormat="1" ht="16.899999999999999" customHeight="1">
      <c r="A1334" s="38"/>
      <c r="B1334" s="43"/>
      <c r="C1334" s="292" t="s">
        <v>618</v>
      </c>
      <c r="D1334" s="292" t="s">
        <v>8630</v>
      </c>
      <c r="E1334" s="21" t="s">
        <v>158</v>
      </c>
      <c r="F1334" s="293">
        <v>83.665999999999997</v>
      </c>
      <c r="G1334" s="38"/>
      <c r="H1334" s="43"/>
    </row>
    <row r="1335" spans="1:8" s="2" customFormat="1" ht="16.899999999999999" customHeight="1">
      <c r="A1335" s="38"/>
      <c r="B1335" s="43"/>
      <c r="C1335" s="292" t="s">
        <v>574</v>
      </c>
      <c r="D1335" s="292" t="s">
        <v>8627</v>
      </c>
      <c r="E1335" s="21" t="s">
        <v>158</v>
      </c>
      <c r="F1335" s="293">
        <v>3068.692</v>
      </c>
      <c r="G1335" s="38"/>
      <c r="H1335" s="43"/>
    </row>
    <row r="1336" spans="1:8" s="2" customFormat="1" ht="16.899999999999999" customHeight="1">
      <c r="A1336" s="38"/>
      <c r="B1336" s="43"/>
      <c r="C1336" s="288" t="s">
        <v>349</v>
      </c>
      <c r="D1336" s="289" t="s">
        <v>350</v>
      </c>
      <c r="E1336" s="290" t="s">
        <v>132</v>
      </c>
      <c r="F1336" s="291">
        <v>764.16700000000003</v>
      </c>
      <c r="G1336" s="38"/>
      <c r="H1336" s="43"/>
    </row>
    <row r="1337" spans="1:8" s="2" customFormat="1" ht="16.899999999999999" customHeight="1">
      <c r="A1337" s="38"/>
      <c r="B1337" s="43"/>
      <c r="C1337" s="292" t="s">
        <v>19</v>
      </c>
      <c r="D1337" s="292" t="s">
        <v>2200</v>
      </c>
      <c r="E1337" s="21" t="s">
        <v>19</v>
      </c>
      <c r="F1337" s="293">
        <v>0</v>
      </c>
      <c r="G1337" s="38"/>
      <c r="H1337" s="43"/>
    </row>
    <row r="1338" spans="1:8" s="2" customFormat="1" ht="16.899999999999999" customHeight="1">
      <c r="A1338" s="38"/>
      <c r="B1338" s="43"/>
      <c r="C1338" s="292" t="s">
        <v>19</v>
      </c>
      <c r="D1338" s="292" t="s">
        <v>1881</v>
      </c>
      <c r="E1338" s="21" t="s">
        <v>19</v>
      </c>
      <c r="F1338" s="293">
        <v>0</v>
      </c>
      <c r="G1338" s="38"/>
      <c r="H1338" s="43"/>
    </row>
    <row r="1339" spans="1:8" s="2" customFormat="1" ht="16.899999999999999" customHeight="1">
      <c r="A1339" s="38"/>
      <c r="B1339" s="43"/>
      <c r="C1339" s="292" t="s">
        <v>19</v>
      </c>
      <c r="D1339" s="292" t="s">
        <v>1948</v>
      </c>
      <c r="E1339" s="21" t="s">
        <v>19</v>
      </c>
      <c r="F1339" s="293">
        <v>16.225000000000001</v>
      </c>
      <c r="G1339" s="38"/>
      <c r="H1339" s="43"/>
    </row>
    <row r="1340" spans="1:8" s="2" customFormat="1" ht="16.899999999999999" customHeight="1">
      <c r="A1340" s="38"/>
      <c r="B1340" s="43"/>
      <c r="C1340" s="292" t="s">
        <v>19</v>
      </c>
      <c r="D1340" s="292" t="s">
        <v>1949</v>
      </c>
      <c r="E1340" s="21" t="s">
        <v>19</v>
      </c>
      <c r="F1340" s="293">
        <v>-0.28999999999999998</v>
      </c>
      <c r="G1340" s="38"/>
      <c r="H1340" s="43"/>
    </row>
    <row r="1341" spans="1:8" s="2" customFormat="1" ht="16.899999999999999" customHeight="1">
      <c r="A1341" s="38"/>
      <c r="B1341" s="43"/>
      <c r="C1341" s="292" t="s">
        <v>19</v>
      </c>
      <c r="D1341" s="292" t="s">
        <v>1950</v>
      </c>
      <c r="E1341" s="21" t="s">
        <v>19</v>
      </c>
      <c r="F1341" s="293">
        <v>-1.47</v>
      </c>
      <c r="G1341" s="38"/>
      <c r="H1341" s="43"/>
    </row>
    <row r="1342" spans="1:8" s="2" customFormat="1" ht="16.899999999999999" customHeight="1">
      <c r="A1342" s="38"/>
      <c r="B1342" s="43"/>
      <c r="C1342" s="292" t="s">
        <v>19</v>
      </c>
      <c r="D1342" s="292" t="s">
        <v>1885</v>
      </c>
      <c r="E1342" s="21" t="s">
        <v>19</v>
      </c>
      <c r="F1342" s="293">
        <v>0</v>
      </c>
      <c r="G1342" s="38"/>
      <c r="H1342" s="43"/>
    </row>
    <row r="1343" spans="1:8" s="2" customFormat="1" ht="16.899999999999999" customHeight="1">
      <c r="A1343" s="38"/>
      <c r="B1343" s="43"/>
      <c r="C1343" s="292" t="s">
        <v>19</v>
      </c>
      <c r="D1343" s="292" t="s">
        <v>1951</v>
      </c>
      <c r="E1343" s="21" t="s">
        <v>19</v>
      </c>
      <c r="F1343" s="293">
        <v>17.600000000000001</v>
      </c>
      <c r="G1343" s="38"/>
      <c r="H1343" s="43"/>
    </row>
    <row r="1344" spans="1:8" s="2" customFormat="1" ht="16.899999999999999" customHeight="1">
      <c r="A1344" s="38"/>
      <c r="B1344" s="43"/>
      <c r="C1344" s="292" t="s">
        <v>19</v>
      </c>
      <c r="D1344" s="292" t="s">
        <v>1952</v>
      </c>
      <c r="E1344" s="21" t="s">
        <v>19</v>
      </c>
      <c r="F1344" s="293">
        <v>-0.24</v>
      </c>
      <c r="G1344" s="38"/>
      <c r="H1344" s="43"/>
    </row>
    <row r="1345" spans="1:8" s="2" customFormat="1" ht="16.899999999999999" customHeight="1">
      <c r="A1345" s="38"/>
      <c r="B1345" s="43"/>
      <c r="C1345" s="292" t="s">
        <v>19</v>
      </c>
      <c r="D1345" s="292" t="s">
        <v>1133</v>
      </c>
      <c r="E1345" s="21" t="s">
        <v>19</v>
      </c>
      <c r="F1345" s="293">
        <v>-4.41</v>
      </c>
      <c r="G1345" s="38"/>
      <c r="H1345" s="43"/>
    </row>
    <row r="1346" spans="1:8" s="2" customFormat="1" ht="16.899999999999999" customHeight="1">
      <c r="A1346" s="38"/>
      <c r="B1346" s="43"/>
      <c r="C1346" s="292" t="s">
        <v>19</v>
      </c>
      <c r="D1346" s="292" t="s">
        <v>1887</v>
      </c>
      <c r="E1346" s="21" t="s">
        <v>19</v>
      </c>
      <c r="F1346" s="293">
        <v>0</v>
      </c>
      <c r="G1346" s="38"/>
      <c r="H1346" s="43"/>
    </row>
    <row r="1347" spans="1:8" s="2" customFormat="1" ht="16.899999999999999" customHeight="1">
      <c r="A1347" s="38"/>
      <c r="B1347" s="43"/>
      <c r="C1347" s="292" t="s">
        <v>19</v>
      </c>
      <c r="D1347" s="292" t="s">
        <v>1953</v>
      </c>
      <c r="E1347" s="21" t="s">
        <v>19</v>
      </c>
      <c r="F1347" s="293">
        <v>19.03</v>
      </c>
      <c r="G1347" s="38"/>
      <c r="H1347" s="43"/>
    </row>
    <row r="1348" spans="1:8" s="2" customFormat="1" ht="16.899999999999999" customHeight="1">
      <c r="A1348" s="38"/>
      <c r="B1348" s="43"/>
      <c r="C1348" s="292" t="s">
        <v>19</v>
      </c>
      <c r="D1348" s="292" t="s">
        <v>1950</v>
      </c>
      <c r="E1348" s="21" t="s">
        <v>19</v>
      </c>
      <c r="F1348" s="293">
        <v>-1.47</v>
      </c>
      <c r="G1348" s="38"/>
      <c r="H1348" s="43"/>
    </row>
    <row r="1349" spans="1:8" s="2" customFormat="1" ht="16.899999999999999" customHeight="1">
      <c r="A1349" s="38"/>
      <c r="B1349" s="43"/>
      <c r="C1349" s="292" t="s">
        <v>19</v>
      </c>
      <c r="D1349" s="292" t="s">
        <v>1893</v>
      </c>
      <c r="E1349" s="21" t="s">
        <v>19</v>
      </c>
      <c r="F1349" s="293">
        <v>0</v>
      </c>
      <c r="G1349" s="38"/>
      <c r="H1349" s="43"/>
    </row>
    <row r="1350" spans="1:8" s="2" customFormat="1" ht="16.899999999999999" customHeight="1">
      <c r="A1350" s="38"/>
      <c r="B1350" s="43"/>
      <c r="C1350" s="292" t="s">
        <v>19</v>
      </c>
      <c r="D1350" s="292" t="s">
        <v>1894</v>
      </c>
      <c r="E1350" s="21" t="s">
        <v>19</v>
      </c>
      <c r="F1350" s="293">
        <v>0</v>
      </c>
      <c r="G1350" s="38"/>
      <c r="H1350" s="43"/>
    </row>
    <row r="1351" spans="1:8" s="2" customFormat="1" ht="16.899999999999999" customHeight="1">
      <c r="A1351" s="38"/>
      <c r="B1351" s="43"/>
      <c r="C1351" s="292" t="s">
        <v>19</v>
      </c>
      <c r="D1351" s="292" t="s">
        <v>1895</v>
      </c>
      <c r="E1351" s="21" t="s">
        <v>19</v>
      </c>
      <c r="F1351" s="293">
        <v>0</v>
      </c>
      <c r="G1351" s="38"/>
      <c r="H1351" s="43"/>
    </row>
    <row r="1352" spans="1:8" s="2" customFormat="1" ht="16.899999999999999" customHeight="1">
      <c r="A1352" s="38"/>
      <c r="B1352" s="43"/>
      <c r="C1352" s="292" t="s">
        <v>19</v>
      </c>
      <c r="D1352" s="292" t="s">
        <v>1896</v>
      </c>
      <c r="E1352" s="21" t="s">
        <v>19</v>
      </c>
      <c r="F1352" s="293">
        <v>0</v>
      </c>
      <c r="G1352" s="38"/>
      <c r="H1352" s="43"/>
    </row>
    <row r="1353" spans="1:8" s="2" customFormat="1" ht="16.899999999999999" customHeight="1">
      <c r="A1353" s="38"/>
      <c r="B1353" s="43"/>
      <c r="C1353" s="292" t="s">
        <v>19</v>
      </c>
      <c r="D1353" s="292" t="s">
        <v>4796</v>
      </c>
      <c r="E1353" s="21" t="s">
        <v>19</v>
      </c>
      <c r="F1353" s="293">
        <v>19.34</v>
      </c>
      <c r="G1353" s="38"/>
      <c r="H1353" s="43"/>
    </row>
    <row r="1354" spans="1:8" s="2" customFormat="1" ht="16.899999999999999" customHeight="1">
      <c r="A1354" s="38"/>
      <c r="B1354" s="43"/>
      <c r="C1354" s="292" t="s">
        <v>19</v>
      </c>
      <c r="D1354" s="292" t="s">
        <v>1898</v>
      </c>
      <c r="E1354" s="21" t="s">
        <v>19</v>
      </c>
      <c r="F1354" s="293">
        <v>0</v>
      </c>
      <c r="G1354" s="38"/>
      <c r="H1354" s="43"/>
    </row>
    <row r="1355" spans="1:8" s="2" customFormat="1" ht="16.899999999999999" customHeight="1">
      <c r="A1355" s="38"/>
      <c r="B1355" s="43"/>
      <c r="C1355" s="292" t="s">
        <v>19</v>
      </c>
      <c r="D1355" s="292" t="s">
        <v>4797</v>
      </c>
      <c r="E1355" s="21" t="s">
        <v>19</v>
      </c>
      <c r="F1355" s="293">
        <v>23.48</v>
      </c>
      <c r="G1355" s="38"/>
      <c r="H1355" s="43"/>
    </row>
    <row r="1356" spans="1:8" s="2" customFormat="1" ht="16.899999999999999" customHeight="1">
      <c r="A1356" s="38"/>
      <c r="B1356" s="43"/>
      <c r="C1356" s="292" t="s">
        <v>19</v>
      </c>
      <c r="D1356" s="292" t="s">
        <v>1958</v>
      </c>
      <c r="E1356" s="21" t="s">
        <v>19</v>
      </c>
      <c r="F1356" s="293">
        <v>-4.4999999999999998E-2</v>
      </c>
      <c r="G1356" s="38"/>
      <c r="H1356" s="43"/>
    </row>
    <row r="1357" spans="1:8" s="2" customFormat="1" ht="16.899999999999999" customHeight="1">
      <c r="A1357" s="38"/>
      <c r="B1357" s="43"/>
      <c r="C1357" s="292" t="s">
        <v>19</v>
      </c>
      <c r="D1357" s="292" t="s">
        <v>4798</v>
      </c>
      <c r="E1357" s="21" t="s">
        <v>19</v>
      </c>
      <c r="F1357" s="293">
        <v>-1.4</v>
      </c>
      <c r="G1357" s="38"/>
      <c r="H1357" s="43"/>
    </row>
    <row r="1358" spans="1:8" s="2" customFormat="1" ht="16.899999999999999" customHeight="1">
      <c r="A1358" s="38"/>
      <c r="B1358" s="43"/>
      <c r="C1358" s="292" t="s">
        <v>19</v>
      </c>
      <c r="D1358" s="292" t="s">
        <v>1900</v>
      </c>
      <c r="E1358" s="21" t="s">
        <v>19</v>
      </c>
      <c r="F1358" s="293">
        <v>0</v>
      </c>
      <c r="G1358" s="38"/>
      <c r="H1358" s="43"/>
    </row>
    <row r="1359" spans="1:8" s="2" customFormat="1" ht="16.899999999999999" customHeight="1">
      <c r="A1359" s="38"/>
      <c r="B1359" s="43"/>
      <c r="C1359" s="292" t="s">
        <v>19</v>
      </c>
      <c r="D1359" s="292" t="s">
        <v>4799</v>
      </c>
      <c r="E1359" s="21" t="s">
        <v>19</v>
      </c>
      <c r="F1359" s="293">
        <v>28.4</v>
      </c>
      <c r="G1359" s="38"/>
      <c r="H1359" s="43"/>
    </row>
    <row r="1360" spans="1:8" s="2" customFormat="1" ht="16.899999999999999" customHeight="1">
      <c r="A1360" s="38"/>
      <c r="B1360" s="43"/>
      <c r="C1360" s="292" t="s">
        <v>19</v>
      </c>
      <c r="D1360" s="292" t="s">
        <v>1960</v>
      </c>
      <c r="E1360" s="21" t="s">
        <v>19</v>
      </c>
      <c r="F1360" s="293">
        <v>1.4999999999999999E-2</v>
      </c>
      <c r="G1360" s="38"/>
      <c r="H1360" s="43"/>
    </row>
    <row r="1361" spans="1:8" s="2" customFormat="1" ht="16.899999999999999" customHeight="1">
      <c r="A1361" s="38"/>
      <c r="B1361" s="43"/>
      <c r="C1361" s="292" t="s">
        <v>19</v>
      </c>
      <c r="D1361" s="292" t="s">
        <v>4800</v>
      </c>
      <c r="E1361" s="21" t="s">
        <v>19</v>
      </c>
      <c r="F1361" s="293">
        <v>-1.8</v>
      </c>
      <c r="G1361" s="38"/>
      <c r="H1361" s="43"/>
    </row>
    <row r="1362" spans="1:8" s="2" customFormat="1" ht="16.899999999999999" customHeight="1">
      <c r="A1362" s="38"/>
      <c r="B1362" s="43"/>
      <c r="C1362" s="292" t="s">
        <v>19</v>
      </c>
      <c r="D1362" s="292" t="s">
        <v>1976</v>
      </c>
      <c r="E1362" s="21" t="s">
        <v>19</v>
      </c>
      <c r="F1362" s="293">
        <v>0</v>
      </c>
      <c r="G1362" s="38"/>
      <c r="H1362" s="43"/>
    </row>
    <row r="1363" spans="1:8" s="2" customFormat="1" ht="16.899999999999999" customHeight="1">
      <c r="A1363" s="38"/>
      <c r="B1363" s="43"/>
      <c r="C1363" s="292" t="s">
        <v>19</v>
      </c>
      <c r="D1363" s="292" t="s">
        <v>4801</v>
      </c>
      <c r="E1363" s="21" t="s">
        <v>19</v>
      </c>
      <c r="F1363" s="293">
        <v>1.8</v>
      </c>
      <c r="G1363" s="38"/>
      <c r="H1363" s="43"/>
    </row>
    <row r="1364" spans="1:8" s="2" customFormat="1" ht="16.899999999999999" customHeight="1">
      <c r="A1364" s="38"/>
      <c r="B1364" s="43"/>
      <c r="C1364" s="292" t="s">
        <v>19</v>
      </c>
      <c r="D1364" s="292" t="s">
        <v>1980</v>
      </c>
      <c r="E1364" s="21" t="s">
        <v>19</v>
      </c>
      <c r="F1364" s="293">
        <v>0</v>
      </c>
      <c r="G1364" s="38"/>
      <c r="H1364" s="43"/>
    </row>
    <row r="1365" spans="1:8" s="2" customFormat="1" ht="16.899999999999999" customHeight="1">
      <c r="A1365" s="38"/>
      <c r="B1365" s="43"/>
      <c r="C1365" s="292" t="s">
        <v>19</v>
      </c>
      <c r="D1365" s="292" t="s">
        <v>4802</v>
      </c>
      <c r="E1365" s="21" t="s">
        <v>19</v>
      </c>
      <c r="F1365" s="293">
        <v>2.4</v>
      </c>
      <c r="G1365" s="38"/>
      <c r="H1365" s="43"/>
    </row>
    <row r="1366" spans="1:8" s="2" customFormat="1" ht="16.899999999999999" customHeight="1">
      <c r="A1366" s="38"/>
      <c r="B1366" s="43"/>
      <c r="C1366" s="292" t="s">
        <v>19</v>
      </c>
      <c r="D1366" s="292" t="s">
        <v>1983</v>
      </c>
      <c r="E1366" s="21" t="s">
        <v>19</v>
      </c>
      <c r="F1366" s="293">
        <v>0</v>
      </c>
      <c r="G1366" s="38"/>
      <c r="H1366" s="43"/>
    </row>
    <row r="1367" spans="1:8" s="2" customFormat="1" ht="16.899999999999999" customHeight="1">
      <c r="A1367" s="38"/>
      <c r="B1367" s="43"/>
      <c r="C1367" s="292" t="s">
        <v>19</v>
      </c>
      <c r="D1367" s="292" t="s">
        <v>4803</v>
      </c>
      <c r="E1367" s="21" t="s">
        <v>19</v>
      </c>
      <c r="F1367" s="293">
        <v>2.76</v>
      </c>
      <c r="G1367" s="38"/>
      <c r="H1367" s="43"/>
    </row>
    <row r="1368" spans="1:8" s="2" customFormat="1" ht="16.899999999999999" customHeight="1">
      <c r="A1368" s="38"/>
      <c r="B1368" s="43"/>
      <c r="C1368" s="292" t="s">
        <v>19</v>
      </c>
      <c r="D1368" s="292" t="s">
        <v>4804</v>
      </c>
      <c r="E1368" s="21" t="s">
        <v>19</v>
      </c>
      <c r="F1368" s="293">
        <v>1.8120000000000001</v>
      </c>
      <c r="G1368" s="38"/>
      <c r="H1368" s="43"/>
    </row>
    <row r="1369" spans="1:8" s="2" customFormat="1" ht="16.899999999999999" customHeight="1">
      <c r="A1369" s="38"/>
      <c r="B1369" s="43"/>
      <c r="C1369" s="292" t="s">
        <v>19</v>
      </c>
      <c r="D1369" s="292" t="s">
        <v>1988</v>
      </c>
      <c r="E1369" s="21" t="s">
        <v>19</v>
      </c>
      <c r="F1369" s="293">
        <v>0</v>
      </c>
      <c r="G1369" s="38"/>
      <c r="H1369" s="43"/>
    </row>
    <row r="1370" spans="1:8" s="2" customFormat="1" ht="16.899999999999999" customHeight="1">
      <c r="A1370" s="38"/>
      <c r="B1370" s="43"/>
      <c r="C1370" s="292" t="s">
        <v>19</v>
      </c>
      <c r="D1370" s="292" t="s">
        <v>4805</v>
      </c>
      <c r="E1370" s="21" t="s">
        <v>19</v>
      </c>
      <c r="F1370" s="293">
        <v>18.600000000000001</v>
      </c>
      <c r="G1370" s="38"/>
      <c r="H1370" s="43"/>
    </row>
    <row r="1371" spans="1:8" s="2" customFormat="1" ht="16.899999999999999" customHeight="1">
      <c r="A1371" s="38"/>
      <c r="B1371" s="43"/>
      <c r="C1371" s="292" t="s">
        <v>19</v>
      </c>
      <c r="D1371" s="292" t="s">
        <v>4806</v>
      </c>
      <c r="E1371" s="21" t="s">
        <v>19</v>
      </c>
      <c r="F1371" s="293">
        <v>-1</v>
      </c>
      <c r="G1371" s="38"/>
      <c r="H1371" s="43"/>
    </row>
    <row r="1372" spans="1:8" s="2" customFormat="1" ht="16.899999999999999" customHeight="1">
      <c r="A1372" s="38"/>
      <c r="B1372" s="43"/>
      <c r="C1372" s="292" t="s">
        <v>19</v>
      </c>
      <c r="D1372" s="292" t="s">
        <v>1990</v>
      </c>
      <c r="E1372" s="21" t="s">
        <v>19</v>
      </c>
      <c r="F1372" s="293">
        <v>0</v>
      </c>
      <c r="G1372" s="38"/>
      <c r="H1372" s="43"/>
    </row>
    <row r="1373" spans="1:8" s="2" customFormat="1" ht="16.899999999999999" customHeight="1">
      <c r="A1373" s="38"/>
      <c r="B1373" s="43"/>
      <c r="C1373" s="292" t="s">
        <v>19</v>
      </c>
      <c r="D1373" s="292" t="s">
        <v>1991</v>
      </c>
      <c r="E1373" s="21" t="s">
        <v>19</v>
      </c>
      <c r="F1373" s="293">
        <v>21.044</v>
      </c>
      <c r="G1373" s="38"/>
      <c r="H1373" s="43"/>
    </row>
    <row r="1374" spans="1:8" s="2" customFormat="1" ht="16.899999999999999" customHeight="1">
      <c r="A1374" s="38"/>
      <c r="B1374" s="43"/>
      <c r="C1374" s="292" t="s">
        <v>19</v>
      </c>
      <c r="D1374" s="292" t="s">
        <v>1992</v>
      </c>
      <c r="E1374" s="21" t="s">
        <v>19</v>
      </c>
      <c r="F1374" s="293">
        <v>-2.4300000000000002</v>
      </c>
      <c r="G1374" s="38"/>
      <c r="H1374" s="43"/>
    </row>
    <row r="1375" spans="1:8" s="2" customFormat="1" ht="16.899999999999999" customHeight="1">
      <c r="A1375" s="38"/>
      <c r="B1375" s="43"/>
      <c r="C1375" s="292" t="s">
        <v>19</v>
      </c>
      <c r="D1375" s="292" t="s">
        <v>1993</v>
      </c>
      <c r="E1375" s="21" t="s">
        <v>19</v>
      </c>
      <c r="F1375" s="293">
        <v>0</v>
      </c>
      <c r="G1375" s="38"/>
      <c r="H1375" s="43"/>
    </row>
    <row r="1376" spans="1:8" s="2" customFormat="1" ht="16.899999999999999" customHeight="1">
      <c r="A1376" s="38"/>
      <c r="B1376" s="43"/>
      <c r="C1376" s="292" t="s">
        <v>19</v>
      </c>
      <c r="D1376" s="292" t="s">
        <v>1994</v>
      </c>
      <c r="E1376" s="21" t="s">
        <v>19</v>
      </c>
      <c r="F1376" s="293">
        <v>16.739999999999998</v>
      </c>
      <c r="G1376" s="38"/>
      <c r="H1376" s="43"/>
    </row>
    <row r="1377" spans="1:8" s="2" customFormat="1" ht="16.899999999999999" customHeight="1">
      <c r="A1377" s="38"/>
      <c r="B1377" s="43"/>
      <c r="C1377" s="292" t="s">
        <v>19</v>
      </c>
      <c r="D1377" s="292" t="s">
        <v>1950</v>
      </c>
      <c r="E1377" s="21" t="s">
        <v>19</v>
      </c>
      <c r="F1377" s="293">
        <v>-1.47</v>
      </c>
      <c r="G1377" s="38"/>
      <c r="H1377" s="43"/>
    </row>
    <row r="1378" spans="1:8" s="2" customFormat="1" ht="16.899999999999999" customHeight="1">
      <c r="A1378" s="38"/>
      <c r="B1378" s="43"/>
      <c r="C1378" s="292" t="s">
        <v>19</v>
      </c>
      <c r="D1378" s="292" t="s">
        <v>1995</v>
      </c>
      <c r="E1378" s="21" t="s">
        <v>19</v>
      </c>
      <c r="F1378" s="293">
        <v>-0.26</v>
      </c>
      <c r="G1378" s="38"/>
      <c r="H1378" s="43"/>
    </row>
    <row r="1379" spans="1:8" s="2" customFormat="1" ht="16.899999999999999" customHeight="1">
      <c r="A1379" s="38"/>
      <c r="B1379" s="43"/>
      <c r="C1379" s="292" t="s">
        <v>19</v>
      </c>
      <c r="D1379" s="292" t="s">
        <v>2009</v>
      </c>
      <c r="E1379" s="21" t="s">
        <v>19</v>
      </c>
      <c r="F1379" s="293">
        <v>0</v>
      </c>
      <c r="G1379" s="38"/>
      <c r="H1379" s="43"/>
    </row>
    <row r="1380" spans="1:8" s="2" customFormat="1" ht="16.899999999999999" customHeight="1">
      <c r="A1380" s="38"/>
      <c r="B1380" s="43"/>
      <c r="C1380" s="292" t="s">
        <v>19</v>
      </c>
      <c r="D1380" s="292" t="s">
        <v>2010</v>
      </c>
      <c r="E1380" s="21" t="s">
        <v>19</v>
      </c>
      <c r="F1380" s="293">
        <v>28.187999999999999</v>
      </c>
      <c r="G1380" s="38"/>
      <c r="H1380" s="43"/>
    </row>
    <row r="1381" spans="1:8" s="2" customFormat="1" ht="16.899999999999999" customHeight="1">
      <c r="A1381" s="38"/>
      <c r="B1381" s="43"/>
      <c r="C1381" s="292" t="s">
        <v>19</v>
      </c>
      <c r="D1381" s="292" t="s">
        <v>1880</v>
      </c>
      <c r="E1381" s="21" t="s">
        <v>19</v>
      </c>
      <c r="F1381" s="293">
        <v>-1.89</v>
      </c>
      <c r="G1381" s="38"/>
      <c r="H1381" s="43"/>
    </row>
    <row r="1382" spans="1:8" s="2" customFormat="1" ht="16.899999999999999" customHeight="1">
      <c r="A1382" s="38"/>
      <c r="B1382" s="43"/>
      <c r="C1382" s="292" t="s">
        <v>19</v>
      </c>
      <c r="D1382" s="292" t="s">
        <v>2011</v>
      </c>
      <c r="E1382" s="21" t="s">
        <v>19</v>
      </c>
      <c r="F1382" s="293">
        <v>-0.26300000000000001</v>
      </c>
      <c r="G1382" s="38"/>
      <c r="H1382" s="43"/>
    </row>
    <row r="1383" spans="1:8" s="2" customFormat="1" ht="16.899999999999999" customHeight="1">
      <c r="A1383" s="38"/>
      <c r="B1383" s="43"/>
      <c r="C1383" s="292" t="s">
        <v>19</v>
      </c>
      <c r="D1383" s="292" t="s">
        <v>2015</v>
      </c>
      <c r="E1383" s="21" t="s">
        <v>19</v>
      </c>
      <c r="F1383" s="293">
        <v>0</v>
      </c>
      <c r="G1383" s="38"/>
      <c r="H1383" s="43"/>
    </row>
    <row r="1384" spans="1:8" s="2" customFormat="1" ht="16.899999999999999" customHeight="1">
      <c r="A1384" s="38"/>
      <c r="B1384" s="43"/>
      <c r="C1384" s="292" t="s">
        <v>19</v>
      </c>
      <c r="D1384" s="292" t="s">
        <v>4807</v>
      </c>
      <c r="E1384" s="21" t="s">
        <v>19</v>
      </c>
      <c r="F1384" s="293">
        <v>2.2000000000000002</v>
      </c>
      <c r="G1384" s="38"/>
      <c r="H1384" s="43"/>
    </row>
    <row r="1385" spans="1:8" s="2" customFormat="1" ht="16.899999999999999" customHeight="1">
      <c r="A1385" s="38"/>
      <c r="B1385" s="43"/>
      <c r="C1385" s="292" t="s">
        <v>19</v>
      </c>
      <c r="D1385" s="292" t="s">
        <v>2019</v>
      </c>
      <c r="E1385" s="21" t="s">
        <v>19</v>
      </c>
      <c r="F1385" s="293">
        <v>0</v>
      </c>
      <c r="G1385" s="38"/>
      <c r="H1385" s="43"/>
    </row>
    <row r="1386" spans="1:8" s="2" customFormat="1" ht="16.899999999999999" customHeight="1">
      <c r="A1386" s="38"/>
      <c r="B1386" s="43"/>
      <c r="C1386" s="292" t="s">
        <v>19</v>
      </c>
      <c r="D1386" s="292" t="s">
        <v>2020</v>
      </c>
      <c r="E1386" s="21" t="s">
        <v>19</v>
      </c>
      <c r="F1386" s="293">
        <v>26.73</v>
      </c>
      <c r="G1386" s="38"/>
      <c r="H1386" s="43"/>
    </row>
    <row r="1387" spans="1:8" s="2" customFormat="1" ht="16.899999999999999" customHeight="1">
      <c r="A1387" s="38"/>
      <c r="B1387" s="43"/>
      <c r="C1387" s="292" t="s">
        <v>19</v>
      </c>
      <c r="D1387" s="292" t="s">
        <v>1880</v>
      </c>
      <c r="E1387" s="21" t="s">
        <v>19</v>
      </c>
      <c r="F1387" s="293">
        <v>-1.89</v>
      </c>
      <c r="G1387" s="38"/>
      <c r="H1387" s="43"/>
    </row>
    <row r="1388" spans="1:8" s="2" customFormat="1" ht="16.899999999999999" customHeight="1">
      <c r="A1388" s="38"/>
      <c r="B1388" s="43"/>
      <c r="C1388" s="292" t="s">
        <v>19</v>
      </c>
      <c r="D1388" s="292" t="s">
        <v>2011</v>
      </c>
      <c r="E1388" s="21" t="s">
        <v>19</v>
      </c>
      <c r="F1388" s="293">
        <v>-0.26300000000000001</v>
      </c>
      <c r="G1388" s="38"/>
      <c r="H1388" s="43"/>
    </row>
    <row r="1389" spans="1:8" s="2" customFormat="1" ht="16.899999999999999" customHeight="1">
      <c r="A1389" s="38"/>
      <c r="B1389" s="43"/>
      <c r="C1389" s="292" t="s">
        <v>19</v>
      </c>
      <c r="D1389" s="292" t="s">
        <v>2021</v>
      </c>
      <c r="E1389" s="21" t="s">
        <v>19</v>
      </c>
      <c r="F1389" s="293">
        <v>0</v>
      </c>
      <c r="G1389" s="38"/>
      <c r="H1389" s="43"/>
    </row>
    <row r="1390" spans="1:8" s="2" customFormat="1" ht="16.899999999999999" customHeight="1">
      <c r="A1390" s="38"/>
      <c r="B1390" s="43"/>
      <c r="C1390" s="292" t="s">
        <v>19</v>
      </c>
      <c r="D1390" s="292" t="s">
        <v>2020</v>
      </c>
      <c r="E1390" s="21" t="s">
        <v>19</v>
      </c>
      <c r="F1390" s="293">
        <v>26.73</v>
      </c>
      <c r="G1390" s="38"/>
      <c r="H1390" s="43"/>
    </row>
    <row r="1391" spans="1:8" s="2" customFormat="1" ht="16.899999999999999" customHeight="1">
      <c r="A1391" s="38"/>
      <c r="B1391" s="43"/>
      <c r="C1391" s="292" t="s">
        <v>19</v>
      </c>
      <c r="D1391" s="292" t="s">
        <v>1880</v>
      </c>
      <c r="E1391" s="21" t="s">
        <v>19</v>
      </c>
      <c r="F1391" s="293">
        <v>-1.89</v>
      </c>
      <c r="G1391" s="38"/>
      <c r="H1391" s="43"/>
    </row>
    <row r="1392" spans="1:8" s="2" customFormat="1" ht="16.899999999999999" customHeight="1">
      <c r="A1392" s="38"/>
      <c r="B1392" s="43"/>
      <c r="C1392" s="292" t="s">
        <v>19</v>
      </c>
      <c r="D1392" s="292" t="s">
        <v>2025</v>
      </c>
      <c r="E1392" s="21" t="s">
        <v>19</v>
      </c>
      <c r="F1392" s="293">
        <v>0</v>
      </c>
      <c r="G1392" s="38"/>
      <c r="H1392" s="43"/>
    </row>
    <row r="1393" spans="1:8" s="2" customFormat="1" ht="16.899999999999999" customHeight="1">
      <c r="A1393" s="38"/>
      <c r="B1393" s="43"/>
      <c r="C1393" s="292" t="s">
        <v>19</v>
      </c>
      <c r="D1393" s="292" t="s">
        <v>2020</v>
      </c>
      <c r="E1393" s="21" t="s">
        <v>19</v>
      </c>
      <c r="F1393" s="293">
        <v>26.73</v>
      </c>
      <c r="G1393" s="38"/>
      <c r="H1393" s="43"/>
    </row>
    <row r="1394" spans="1:8" s="2" customFormat="1" ht="16.899999999999999" customHeight="1">
      <c r="A1394" s="38"/>
      <c r="B1394" s="43"/>
      <c r="C1394" s="292" t="s">
        <v>19</v>
      </c>
      <c r="D1394" s="292" t="s">
        <v>1880</v>
      </c>
      <c r="E1394" s="21" t="s">
        <v>19</v>
      </c>
      <c r="F1394" s="293">
        <v>-1.89</v>
      </c>
      <c r="G1394" s="38"/>
      <c r="H1394" s="43"/>
    </row>
    <row r="1395" spans="1:8" s="2" customFormat="1" ht="16.899999999999999" customHeight="1">
      <c r="A1395" s="38"/>
      <c r="B1395" s="43"/>
      <c r="C1395" s="292" t="s">
        <v>19</v>
      </c>
      <c r="D1395" s="292" t="s">
        <v>2011</v>
      </c>
      <c r="E1395" s="21" t="s">
        <v>19</v>
      </c>
      <c r="F1395" s="293">
        <v>-0.26300000000000001</v>
      </c>
      <c r="G1395" s="38"/>
      <c r="H1395" s="43"/>
    </row>
    <row r="1396" spans="1:8" s="2" customFormat="1" ht="16.899999999999999" customHeight="1">
      <c r="A1396" s="38"/>
      <c r="B1396" s="43"/>
      <c r="C1396" s="292" t="s">
        <v>19</v>
      </c>
      <c r="D1396" s="292" t="s">
        <v>2026</v>
      </c>
      <c r="E1396" s="21" t="s">
        <v>19</v>
      </c>
      <c r="F1396" s="293">
        <v>0</v>
      </c>
      <c r="G1396" s="38"/>
      <c r="H1396" s="43"/>
    </row>
    <row r="1397" spans="1:8" s="2" customFormat="1" ht="16.899999999999999" customHeight="1">
      <c r="A1397" s="38"/>
      <c r="B1397" s="43"/>
      <c r="C1397" s="292" t="s">
        <v>19</v>
      </c>
      <c r="D1397" s="292" t="s">
        <v>4808</v>
      </c>
      <c r="E1397" s="21" t="s">
        <v>19</v>
      </c>
      <c r="F1397" s="293">
        <v>19.8</v>
      </c>
      <c r="G1397" s="38"/>
      <c r="H1397" s="43"/>
    </row>
    <row r="1398" spans="1:8" s="2" customFormat="1" ht="16.899999999999999" customHeight="1">
      <c r="A1398" s="38"/>
      <c r="B1398" s="43"/>
      <c r="C1398" s="292" t="s">
        <v>19</v>
      </c>
      <c r="D1398" s="292" t="s">
        <v>4809</v>
      </c>
      <c r="E1398" s="21" t="s">
        <v>19</v>
      </c>
      <c r="F1398" s="293">
        <v>-1.4</v>
      </c>
      <c r="G1398" s="38"/>
      <c r="H1398" s="43"/>
    </row>
    <row r="1399" spans="1:8" s="2" customFormat="1" ht="16.899999999999999" customHeight="1">
      <c r="A1399" s="38"/>
      <c r="B1399" s="43"/>
      <c r="C1399" s="292" t="s">
        <v>19</v>
      </c>
      <c r="D1399" s="292" t="s">
        <v>2030</v>
      </c>
      <c r="E1399" s="21" t="s">
        <v>19</v>
      </c>
      <c r="F1399" s="293">
        <v>0</v>
      </c>
      <c r="G1399" s="38"/>
      <c r="H1399" s="43"/>
    </row>
    <row r="1400" spans="1:8" s="2" customFormat="1" ht="16.899999999999999" customHeight="1">
      <c r="A1400" s="38"/>
      <c r="B1400" s="43"/>
      <c r="C1400" s="292" t="s">
        <v>19</v>
      </c>
      <c r="D1400" s="292" t="s">
        <v>2020</v>
      </c>
      <c r="E1400" s="21" t="s">
        <v>19</v>
      </c>
      <c r="F1400" s="293">
        <v>26.73</v>
      </c>
      <c r="G1400" s="38"/>
      <c r="H1400" s="43"/>
    </row>
    <row r="1401" spans="1:8" s="2" customFormat="1" ht="16.899999999999999" customHeight="1">
      <c r="A1401" s="38"/>
      <c r="B1401" s="43"/>
      <c r="C1401" s="292" t="s">
        <v>19</v>
      </c>
      <c r="D1401" s="292" t="s">
        <v>1880</v>
      </c>
      <c r="E1401" s="21" t="s">
        <v>19</v>
      </c>
      <c r="F1401" s="293">
        <v>-1.89</v>
      </c>
      <c r="G1401" s="38"/>
      <c r="H1401" s="43"/>
    </row>
    <row r="1402" spans="1:8" s="2" customFormat="1" ht="16.899999999999999" customHeight="1">
      <c r="A1402" s="38"/>
      <c r="B1402" s="43"/>
      <c r="C1402" s="292" t="s">
        <v>19</v>
      </c>
      <c r="D1402" s="292" t="s">
        <v>2011</v>
      </c>
      <c r="E1402" s="21" t="s">
        <v>19</v>
      </c>
      <c r="F1402" s="293">
        <v>-0.26300000000000001</v>
      </c>
      <c r="G1402" s="38"/>
      <c r="H1402" s="43"/>
    </row>
    <row r="1403" spans="1:8" s="2" customFormat="1" ht="16.899999999999999" customHeight="1">
      <c r="A1403" s="38"/>
      <c r="B1403" s="43"/>
      <c r="C1403" s="292" t="s">
        <v>19</v>
      </c>
      <c r="D1403" s="292" t="s">
        <v>1916</v>
      </c>
      <c r="E1403" s="21" t="s">
        <v>19</v>
      </c>
      <c r="F1403" s="293">
        <v>0</v>
      </c>
      <c r="G1403" s="38"/>
      <c r="H1403" s="43"/>
    </row>
    <row r="1404" spans="1:8" s="2" customFormat="1" ht="16.899999999999999" customHeight="1">
      <c r="A1404" s="38"/>
      <c r="B1404" s="43"/>
      <c r="C1404" s="292" t="s">
        <v>19</v>
      </c>
      <c r="D1404" s="292" t="s">
        <v>4810</v>
      </c>
      <c r="E1404" s="21" t="s">
        <v>19</v>
      </c>
      <c r="F1404" s="293">
        <v>33.6</v>
      </c>
      <c r="G1404" s="38"/>
      <c r="H1404" s="43"/>
    </row>
    <row r="1405" spans="1:8" s="2" customFormat="1" ht="16.899999999999999" customHeight="1">
      <c r="A1405" s="38"/>
      <c r="B1405" s="43"/>
      <c r="C1405" s="292" t="s">
        <v>19</v>
      </c>
      <c r="D1405" s="292" t="s">
        <v>4811</v>
      </c>
      <c r="E1405" s="21" t="s">
        <v>19</v>
      </c>
      <c r="F1405" s="293">
        <v>-2.2000000000000002</v>
      </c>
      <c r="G1405" s="38"/>
      <c r="H1405" s="43"/>
    </row>
    <row r="1406" spans="1:8" s="2" customFormat="1" ht="16.899999999999999" customHeight="1">
      <c r="A1406" s="38"/>
      <c r="B1406" s="43"/>
      <c r="C1406" s="292" t="s">
        <v>19</v>
      </c>
      <c r="D1406" s="292" t="s">
        <v>4812</v>
      </c>
      <c r="E1406" s="21" t="s">
        <v>19</v>
      </c>
      <c r="F1406" s="293">
        <v>-2.6</v>
      </c>
      <c r="G1406" s="38"/>
      <c r="H1406" s="43"/>
    </row>
    <row r="1407" spans="1:8" s="2" customFormat="1" ht="16.899999999999999" customHeight="1">
      <c r="A1407" s="38"/>
      <c r="B1407" s="43"/>
      <c r="C1407" s="292" t="s">
        <v>19</v>
      </c>
      <c r="D1407" s="292" t="s">
        <v>1839</v>
      </c>
      <c r="E1407" s="21" t="s">
        <v>19</v>
      </c>
      <c r="F1407" s="293">
        <v>0</v>
      </c>
      <c r="G1407" s="38"/>
      <c r="H1407" s="43"/>
    </row>
    <row r="1408" spans="1:8" s="2" customFormat="1" ht="16.899999999999999" customHeight="1">
      <c r="A1408" s="38"/>
      <c r="B1408" s="43"/>
      <c r="C1408" s="292" t="s">
        <v>19</v>
      </c>
      <c r="D1408" s="292" t="s">
        <v>4813</v>
      </c>
      <c r="E1408" s="21" t="s">
        <v>19</v>
      </c>
      <c r="F1408" s="293">
        <v>3.4</v>
      </c>
      <c r="G1408" s="38"/>
      <c r="H1408" s="43"/>
    </row>
    <row r="1409" spans="1:8" s="2" customFormat="1" ht="16.899999999999999" customHeight="1">
      <c r="A1409" s="38"/>
      <c r="B1409" s="43"/>
      <c r="C1409" s="292" t="s">
        <v>19</v>
      </c>
      <c r="D1409" s="292" t="s">
        <v>2039</v>
      </c>
      <c r="E1409" s="21" t="s">
        <v>19</v>
      </c>
      <c r="F1409" s="293">
        <v>0</v>
      </c>
      <c r="G1409" s="38"/>
      <c r="H1409" s="43"/>
    </row>
    <row r="1410" spans="1:8" s="2" customFormat="1" ht="16.899999999999999" customHeight="1">
      <c r="A1410" s="38"/>
      <c r="B1410" s="43"/>
      <c r="C1410" s="292" t="s">
        <v>19</v>
      </c>
      <c r="D1410" s="292" t="s">
        <v>4814</v>
      </c>
      <c r="E1410" s="21" t="s">
        <v>19</v>
      </c>
      <c r="F1410" s="293">
        <v>4.4000000000000004</v>
      </c>
      <c r="G1410" s="38"/>
      <c r="H1410" s="43"/>
    </row>
    <row r="1411" spans="1:8" s="2" customFormat="1" ht="16.899999999999999" customHeight="1">
      <c r="A1411" s="38"/>
      <c r="B1411" s="43"/>
      <c r="C1411" s="292" t="s">
        <v>19</v>
      </c>
      <c r="D1411" s="292" t="s">
        <v>4815</v>
      </c>
      <c r="E1411" s="21" t="s">
        <v>19</v>
      </c>
      <c r="F1411" s="293">
        <v>1.29</v>
      </c>
      <c r="G1411" s="38"/>
      <c r="H1411" s="43"/>
    </row>
    <row r="1412" spans="1:8" s="2" customFormat="1" ht="16.899999999999999" customHeight="1">
      <c r="A1412" s="38"/>
      <c r="B1412" s="43"/>
      <c r="C1412" s="292" t="s">
        <v>19</v>
      </c>
      <c r="D1412" s="292" t="s">
        <v>2043</v>
      </c>
      <c r="E1412" s="21" t="s">
        <v>19</v>
      </c>
      <c r="F1412" s="293">
        <v>0</v>
      </c>
      <c r="G1412" s="38"/>
      <c r="H1412" s="43"/>
    </row>
    <row r="1413" spans="1:8" s="2" customFormat="1" ht="16.899999999999999" customHeight="1">
      <c r="A1413" s="38"/>
      <c r="B1413" s="43"/>
      <c r="C1413" s="292" t="s">
        <v>19</v>
      </c>
      <c r="D1413" s="292" t="s">
        <v>4816</v>
      </c>
      <c r="E1413" s="21" t="s">
        <v>19</v>
      </c>
      <c r="F1413" s="293">
        <v>3.1</v>
      </c>
      <c r="G1413" s="38"/>
      <c r="H1413" s="43"/>
    </row>
    <row r="1414" spans="1:8" s="2" customFormat="1" ht="16.899999999999999" customHeight="1">
      <c r="A1414" s="38"/>
      <c r="B1414" s="43"/>
      <c r="C1414" s="292" t="s">
        <v>19</v>
      </c>
      <c r="D1414" s="292" t="s">
        <v>4817</v>
      </c>
      <c r="E1414" s="21" t="s">
        <v>19</v>
      </c>
      <c r="F1414" s="293">
        <v>2.61</v>
      </c>
      <c r="G1414" s="38"/>
      <c r="H1414" s="43"/>
    </row>
    <row r="1415" spans="1:8" s="2" customFormat="1" ht="16.899999999999999" customHeight="1">
      <c r="A1415" s="38"/>
      <c r="B1415" s="43"/>
      <c r="C1415" s="292" t="s">
        <v>19</v>
      </c>
      <c r="D1415" s="292" t="s">
        <v>2047</v>
      </c>
      <c r="E1415" s="21" t="s">
        <v>19</v>
      </c>
      <c r="F1415" s="293">
        <v>0</v>
      </c>
      <c r="G1415" s="38"/>
      <c r="H1415" s="43"/>
    </row>
    <row r="1416" spans="1:8" s="2" customFormat="1" ht="16.899999999999999" customHeight="1">
      <c r="A1416" s="38"/>
      <c r="B1416" s="43"/>
      <c r="C1416" s="292" t="s">
        <v>19</v>
      </c>
      <c r="D1416" s="292" t="s">
        <v>4818</v>
      </c>
      <c r="E1416" s="21" t="s">
        <v>19</v>
      </c>
      <c r="F1416" s="293">
        <v>42.34</v>
      </c>
      <c r="G1416" s="38"/>
      <c r="H1416" s="43"/>
    </row>
    <row r="1417" spans="1:8" s="2" customFormat="1" ht="16.899999999999999" customHeight="1">
      <c r="A1417" s="38"/>
      <c r="B1417" s="43"/>
      <c r="C1417" s="292" t="s">
        <v>19</v>
      </c>
      <c r="D1417" s="292" t="s">
        <v>4811</v>
      </c>
      <c r="E1417" s="21" t="s">
        <v>19</v>
      </c>
      <c r="F1417" s="293">
        <v>-2.2000000000000002</v>
      </c>
      <c r="G1417" s="38"/>
      <c r="H1417" s="43"/>
    </row>
    <row r="1418" spans="1:8" s="2" customFormat="1" ht="16.899999999999999" customHeight="1">
      <c r="A1418" s="38"/>
      <c r="B1418" s="43"/>
      <c r="C1418" s="292" t="s">
        <v>19</v>
      </c>
      <c r="D1418" s="292" t="s">
        <v>4819</v>
      </c>
      <c r="E1418" s="21" t="s">
        <v>19</v>
      </c>
      <c r="F1418" s="293">
        <v>-2.2000000000000002</v>
      </c>
      <c r="G1418" s="38"/>
      <c r="H1418" s="43"/>
    </row>
    <row r="1419" spans="1:8" s="2" customFormat="1" ht="16.899999999999999" customHeight="1">
      <c r="A1419" s="38"/>
      <c r="B1419" s="43"/>
      <c r="C1419" s="292" t="s">
        <v>19</v>
      </c>
      <c r="D1419" s="292" t="s">
        <v>2055</v>
      </c>
      <c r="E1419" s="21" t="s">
        <v>19</v>
      </c>
      <c r="F1419" s="293">
        <v>0</v>
      </c>
      <c r="G1419" s="38"/>
      <c r="H1419" s="43"/>
    </row>
    <row r="1420" spans="1:8" s="2" customFormat="1" ht="16.899999999999999" customHeight="1">
      <c r="A1420" s="38"/>
      <c r="B1420" s="43"/>
      <c r="C1420" s="292" t="s">
        <v>19</v>
      </c>
      <c r="D1420" s="292" t="s">
        <v>4820</v>
      </c>
      <c r="E1420" s="21" t="s">
        <v>19</v>
      </c>
      <c r="F1420" s="293">
        <v>12.6</v>
      </c>
      <c r="G1420" s="38"/>
      <c r="H1420" s="43"/>
    </row>
    <row r="1421" spans="1:8" s="2" customFormat="1" ht="16.899999999999999" customHeight="1">
      <c r="A1421" s="38"/>
      <c r="B1421" s="43"/>
      <c r="C1421" s="292" t="s">
        <v>19</v>
      </c>
      <c r="D1421" s="292" t="s">
        <v>4821</v>
      </c>
      <c r="E1421" s="21" t="s">
        <v>19</v>
      </c>
      <c r="F1421" s="293">
        <v>-2.8</v>
      </c>
      <c r="G1421" s="38"/>
      <c r="H1421" s="43"/>
    </row>
    <row r="1422" spans="1:8" s="2" customFormat="1" ht="16.899999999999999" customHeight="1">
      <c r="A1422" s="38"/>
      <c r="B1422" s="43"/>
      <c r="C1422" s="292" t="s">
        <v>19</v>
      </c>
      <c r="D1422" s="292" t="s">
        <v>2057</v>
      </c>
      <c r="E1422" s="21" t="s">
        <v>19</v>
      </c>
      <c r="F1422" s="293">
        <v>0</v>
      </c>
      <c r="G1422" s="38"/>
      <c r="H1422" s="43"/>
    </row>
    <row r="1423" spans="1:8" s="2" customFormat="1" ht="16.899999999999999" customHeight="1">
      <c r="A1423" s="38"/>
      <c r="B1423" s="43"/>
      <c r="C1423" s="292" t="s">
        <v>19</v>
      </c>
      <c r="D1423" s="292" t="s">
        <v>2058</v>
      </c>
      <c r="E1423" s="21" t="s">
        <v>19</v>
      </c>
      <c r="F1423" s="293">
        <v>19.23</v>
      </c>
      <c r="G1423" s="38"/>
      <c r="H1423" s="43"/>
    </row>
    <row r="1424" spans="1:8" s="2" customFormat="1" ht="16.899999999999999" customHeight="1">
      <c r="A1424" s="38"/>
      <c r="B1424" s="43"/>
      <c r="C1424" s="292" t="s">
        <v>19</v>
      </c>
      <c r="D1424" s="292" t="s">
        <v>1950</v>
      </c>
      <c r="E1424" s="21" t="s">
        <v>19</v>
      </c>
      <c r="F1424" s="293">
        <v>-1.47</v>
      </c>
      <c r="G1424" s="38"/>
      <c r="H1424" s="43"/>
    </row>
    <row r="1425" spans="1:8" s="2" customFormat="1" ht="16.899999999999999" customHeight="1">
      <c r="A1425" s="38"/>
      <c r="B1425" s="43"/>
      <c r="C1425" s="292" t="s">
        <v>19</v>
      </c>
      <c r="D1425" s="292" t="s">
        <v>2059</v>
      </c>
      <c r="E1425" s="21" t="s">
        <v>19</v>
      </c>
      <c r="F1425" s="293">
        <v>0</v>
      </c>
      <c r="G1425" s="38"/>
      <c r="H1425" s="43"/>
    </row>
    <row r="1426" spans="1:8" s="2" customFormat="1" ht="16.899999999999999" customHeight="1">
      <c r="A1426" s="38"/>
      <c r="B1426" s="43"/>
      <c r="C1426" s="292" t="s">
        <v>19</v>
      </c>
      <c r="D1426" s="292" t="s">
        <v>2060</v>
      </c>
      <c r="E1426" s="21" t="s">
        <v>19</v>
      </c>
      <c r="F1426" s="293">
        <v>23.7</v>
      </c>
      <c r="G1426" s="38"/>
      <c r="H1426" s="43"/>
    </row>
    <row r="1427" spans="1:8" s="2" customFormat="1" ht="16.899999999999999" customHeight="1">
      <c r="A1427" s="38"/>
      <c r="B1427" s="43"/>
      <c r="C1427" s="292" t="s">
        <v>19</v>
      </c>
      <c r="D1427" s="292" t="s">
        <v>1880</v>
      </c>
      <c r="E1427" s="21" t="s">
        <v>19</v>
      </c>
      <c r="F1427" s="293">
        <v>-1.89</v>
      </c>
      <c r="G1427" s="38"/>
      <c r="H1427" s="43"/>
    </row>
    <row r="1428" spans="1:8" s="2" customFormat="1" ht="16.899999999999999" customHeight="1">
      <c r="A1428" s="38"/>
      <c r="B1428" s="43"/>
      <c r="C1428" s="292" t="s">
        <v>19</v>
      </c>
      <c r="D1428" s="292" t="s">
        <v>2073</v>
      </c>
      <c r="E1428" s="21" t="s">
        <v>19</v>
      </c>
      <c r="F1428" s="293">
        <v>0</v>
      </c>
      <c r="G1428" s="38"/>
      <c r="H1428" s="43"/>
    </row>
    <row r="1429" spans="1:8" s="2" customFormat="1" ht="16.899999999999999" customHeight="1">
      <c r="A1429" s="38"/>
      <c r="B1429" s="43"/>
      <c r="C1429" s="292" t="s">
        <v>19</v>
      </c>
      <c r="D1429" s="292" t="s">
        <v>2074</v>
      </c>
      <c r="E1429" s="21" t="s">
        <v>19</v>
      </c>
      <c r="F1429" s="293">
        <v>31.32</v>
      </c>
      <c r="G1429" s="38"/>
      <c r="H1429" s="43"/>
    </row>
    <row r="1430" spans="1:8" s="2" customFormat="1" ht="16.899999999999999" customHeight="1">
      <c r="A1430" s="38"/>
      <c r="B1430" s="43"/>
      <c r="C1430" s="292" t="s">
        <v>19</v>
      </c>
      <c r="D1430" s="292" t="s">
        <v>1880</v>
      </c>
      <c r="E1430" s="21" t="s">
        <v>19</v>
      </c>
      <c r="F1430" s="293">
        <v>-1.89</v>
      </c>
      <c r="G1430" s="38"/>
      <c r="H1430" s="43"/>
    </row>
    <row r="1431" spans="1:8" s="2" customFormat="1" ht="16.899999999999999" customHeight="1">
      <c r="A1431" s="38"/>
      <c r="B1431" s="43"/>
      <c r="C1431" s="292" t="s">
        <v>19</v>
      </c>
      <c r="D1431" s="292" t="s">
        <v>2011</v>
      </c>
      <c r="E1431" s="21" t="s">
        <v>19</v>
      </c>
      <c r="F1431" s="293">
        <v>-0.26300000000000001</v>
      </c>
      <c r="G1431" s="38"/>
      <c r="H1431" s="43"/>
    </row>
    <row r="1432" spans="1:8" s="2" customFormat="1" ht="16.899999999999999" customHeight="1">
      <c r="A1432" s="38"/>
      <c r="B1432" s="43"/>
      <c r="C1432" s="292" t="s">
        <v>19</v>
      </c>
      <c r="D1432" s="292" t="s">
        <v>2077</v>
      </c>
      <c r="E1432" s="21" t="s">
        <v>19</v>
      </c>
      <c r="F1432" s="293">
        <v>0</v>
      </c>
      <c r="G1432" s="38"/>
      <c r="H1432" s="43"/>
    </row>
    <row r="1433" spans="1:8" s="2" customFormat="1" ht="16.899999999999999" customHeight="1">
      <c r="A1433" s="38"/>
      <c r="B1433" s="43"/>
      <c r="C1433" s="292" t="s">
        <v>19</v>
      </c>
      <c r="D1433" s="292" t="s">
        <v>4822</v>
      </c>
      <c r="E1433" s="21" t="s">
        <v>19</v>
      </c>
      <c r="F1433" s="293">
        <v>3.28</v>
      </c>
      <c r="G1433" s="38"/>
      <c r="H1433" s="43"/>
    </row>
    <row r="1434" spans="1:8" s="2" customFormat="1" ht="16.899999999999999" customHeight="1">
      <c r="A1434" s="38"/>
      <c r="B1434" s="43"/>
      <c r="C1434" s="292" t="s">
        <v>19</v>
      </c>
      <c r="D1434" s="292" t="s">
        <v>2080</v>
      </c>
      <c r="E1434" s="21" t="s">
        <v>19</v>
      </c>
      <c r="F1434" s="293">
        <v>0</v>
      </c>
      <c r="G1434" s="38"/>
      <c r="H1434" s="43"/>
    </row>
    <row r="1435" spans="1:8" s="2" customFormat="1" ht="16.899999999999999" customHeight="1">
      <c r="A1435" s="38"/>
      <c r="B1435" s="43"/>
      <c r="C1435" s="292" t="s">
        <v>19</v>
      </c>
      <c r="D1435" s="292" t="s">
        <v>2081</v>
      </c>
      <c r="E1435" s="21" t="s">
        <v>19</v>
      </c>
      <c r="F1435" s="293">
        <v>29.7</v>
      </c>
      <c r="G1435" s="38"/>
      <c r="H1435" s="43"/>
    </row>
    <row r="1436" spans="1:8" s="2" customFormat="1" ht="16.899999999999999" customHeight="1">
      <c r="A1436" s="38"/>
      <c r="B1436" s="43"/>
      <c r="C1436" s="292" t="s">
        <v>19</v>
      </c>
      <c r="D1436" s="292" t="s">
        <v>1880</v>
      </c>
      <c r="E1436" s="21" t="s">
        <v>19</v>
      </c>
      <c r="F1436" s="293">
        <v>-1.89</v>
      </c>
      <c r="G1436" s="38"/>
      <c r="H1436" s="43"/>
    </row>
    <row r="1437" spans="1:8" s="2" customFormat="1" ht="16.899999999999999" customHeight="1">
      <c r="A1437" s="38"/>
      <c r="B1437" s="43"/>
      <c r="C1437" s="292" t="s">
        <v>19</v>
      </c>
      <c r="D1437" s="292" t="s">
        <v>2082</v>
      </c>
      <c r="E1437" s="21" t="s">
        <v>19</v>
      </c>
      <c r="F1437" s="293">
        <v>0</v>
      </c>
      <c r="G1437" s="38"/>
      <c r="H1437" s="43"/>
    </row>
    <row r="1438" spans="1:8" s="2" customFormat="1" ht="16.899999999999999" customHeight="1">
      <c r="A1438" s="38"/>
      <c r="B1438" s="43"/>
      <c r="C1438" s="292" t="s">
        <v>19</v>
      </c>
      <c r="D1438" s="292" t="s">
        <v>2081</v>
      </c>
      <c r="E1438" s="21" t="s">
        <v>19</v>
      </c>
      <c r="F1438" s="293">
        <v>29.7</v>
      </c>
      <c r="G1438" s="38"/>
      <c r="H1438" s="43"/>
    </row>
    <row r="1439" spans="1:8" s="2" customFormat="1" ht="16.899999999999999" customHeight="1">
      <c r="A1439" s="38"/>
      <c r="B1439" s="43"/>
      <c r="C1439" s="292" t="s">
        <v>19</v>
      </c>
      <c r="D1439" s="292" t="s">
        <v>1880</v>
      </c>
      <c r="E1439" s="21" t="s">
        <v>19</v>
      </c>
      <c r="F1439" s="293">
        <v>-1.89</v>
      </c>
      <c r="G1439" s="38"/>
      <c r="H1439" s="43"/>
    </row>
    <row r="1440" spans="1:8" s="2" customFormat="1" ht="16.899999999999999" customHeight="1">
      <c r="A1440" s="38"/>
      <c r="B1440" s="43"/>
      <c r="C1440" s="292" t="s">
        <v>19</v>
      </c>
      <c r="D1440" s="292" t="s">
        <v>2011</v>
      </c>
      <c r="E1440" s="21" t="s">
        <v>19</v>
      </c>
      <c r="F1440" s="293">
        <v>-0.26300000000000001</v>
      </c>
      <c r="G1440" s="38"/>
      <c r="H1440" s="43"/>
    </row>
    <row r="1441" spans="1:8" s="2" customFormat="1" ht="16.899999999999999" customHeight="1">
      <c r="A1441" s="38"/>
      <c r="B1441" s="43"/>
      <c r="C1441" s="292" t="s">
        <v>19</v>
      </c>
      <c r="D1441" s="292" t="s">
        <v>2085</v>
      </c>
      <c r="E1441" s="21" t="s">
        <v>19</v>
      </c>
      <c r="F1441" s="293">
        <v>0</v>
      </c>
      <c r="G1441" s="38"/>
      <c r="H1441" s="43"/>
    </row>
    <row r="1442" spans="1:8" s="2" customFormat="1" ht="16.899999999999999" customHeight="1">
      <c r="A1442" s="38"/>
      <c r="B1442" s="43"/>
      <c r="C1442" s="292" t="s">
        <v>19</v>
      </c>
      <c r="D1442" s="292" t="s">
        <v>4808</v>
      </c>
      <c r="E1442" s="21" t="s">
        <v>19</v>
      </c>
      <c r="F1442" s="293">
        <v>19.8</v>
      </c>
      <c r="G1442" s="38"/>
      <c r="H1442" s="43"/>
    </row>
    <row r="1443" spans="1:8" s="2" customFormat="1" ht="16.899999999999999" customHeight="1">
      <c r="A1443" s="38"/>
      <c r="B1443" s="43"/>
      <c r="C1443" s="292" t="s">
        <v>19</v>
      </c>
      <c r="D1443" s="292" t="s">
        <v>4823</v>
      </c>
      <c r="E1443" s="21" t="s">
        <v>19</v>
      </c>
      <c r="F1443" s="293">
        <v>-1.4</v>
      </c>
      <c r="G1443" s="38"/>
      <c r="H1443" s="43"/>
    </row>
    <row r="1444" spans="1:8" s="2" customFormat="1" ht="16.899999999999999" customHeight="1">
      <c r="A1444" s="38"/>
      <c r="B1444" s="43"/>
      <c r="C1444" s="292" t="s">
        <v>19</v>
      </c>
      <c r="D1444" s="292" t="s">
        <v>2087</v>
      </c>
      <c r="E1444" s="21" t="s">
        <v>19</v>
      </c>
      <c r="F1444" s="293">
        <v>0</v>
      </c>
      <c r="G1444" s="38"/>
      <c r="H1444" s="43"/>
    </row>
    <row r="1445" spans="1:8" s="2" customFormat="1" ht="16.899999999999999" customHeight="1">
      <c r="A1445" s="38"/>
      <c r="B1445" s="43"/>
      <c r="C1445" s="292" t="s">
        <v>19</v>
      </c>
      <c r="D1445" s="292" t="s">
        <v>2086</v>
      </c>
      <c r="E1445" s="21" t="s">
        <v>19</v>
      </c>
      <c r="F1445" s="293">
        <v>29.7</v>
      </c>
      <c r="G1445" s="38"/>
      <c r="H1445" s="43"/>
    </row>
    <row r="1446" spans="1:8" s="2" customFormat="1" ht="16.899999999999999" customHeight="1">
      <c r="A1446" s="38"/>
      <c r="B1446" s="43"/>
      <c r="C1446" s="292" t="s">
        <v>19</v>
      </c>
      <c r="D1446" s="292" t="s">
        <v>1880</v>
      </c>
      <c r="E1446" s="21" t="s">
        <v>19</v>
      </c>
      <c r="F1446" s="293">
        <v>-1.89</v>
      </c>
      <c r="G1446" s="38"/>
      <c r="H1446" s="43"/>
    </row>
    <row r="1447" spans="1:8" s="2" customFormat="1" ht="16.899999999999999" customHeight="1">
      <c r="A1447" s="38"/>
      <c r="B1447" s="43"/>
      <c r="C1447" s="292" t="s">
        <v>19</v>
      </c>
      <c r="D1447" s="292" t="s">
        <v>2011</v>
      </c>
      <c r="E1447" s="21" t="s">
        <v>19</v>
      </c>
      <c r="F1447" s="293">
        <v>-0.26300000000000001</v>
      </c>
      <c r="G1447" s="38"/>
      <c r="H1447" s="43"/>
    </row>
    <row r="1448" spans="1:8" s="2" customFormat="1" ht="16.899999999999999" customHeight="1">
      <c r="A1448" s="38"/>
      <c r="B1448" s="43"/>
      <c r="C1448" s="292" t="s">
        <v>19</v>
      </c>
      <c r="D1448" s="292" t="s">
        <v>2091</v>
      </c>
      <c r="E1448" s="21" t="s">
        <v>19</v>
      </c>
      <c r="F1448" s="293">
        <v>0</v>
      </c>
      <c r="G1448" s="38"/>
      <c r="H1448" s="43"/>
    </row>
    <row r="1449" spans="1:8" s="2" customFormat="1" ht="16.899999999999999" customHeight="1">
      <c r="A1449" s="38"/>
      <c r="B1449" s="43"/>
      <c r="C1449" s="292" t="s">
        <v>19</v>
      </c>
      <c r="D1449" s="292" t="s">
        <v>2081</v>
      </c>
      <c r="E1449" s="21" t="s">
        <v>19</v>
      </c>
      <c r="F1449" s="293">
        <v>29.7</v>
      </c>
      <c r="G1449" s="38"/>
      <c r="H1449" s="43"/>
    </row>
    <row r="1450" spans="1:8" s="2" customFormat="1" ht="16.899999999999999" customHeight="1">
      <c r="A1450" s="38"/>
      <c r="B1450" s="43"/>
      <c r="C1450" s="292" t="s">
        <v>19</v>
      </c>
      <c r="D1450" s="292" t="s">
        <v>1880</v>
      </c>
      <c r="E1450" s="21" t="s">
        <v>19</v>
      </c>
      <c r="F1450" s="293">
        <v>-1.89</v>
      </c>
      <c r="G1450" s="38"/>
      <c r="H1450" s="43"/>
    </row>
    <row r="1451" spans="1:8" s="2" customFormat="1" ht="16.899999999999999" customHeight="1">
      <c r="A1451" s="38"/>
      <c r="B1451" s="43"/>
      <c r="C1451" s="292" t="s">
        <v>19</v>
      </c>
      <c r="D1451" s="292" t="s">
        <v>2011</v>
      </c>
      <c r="E1451" s="21" t="s">
        <v>19</v>
      </c>
      <c r="F1451" s="293">
        <v>-0.26300000000000001</v>
      </c>
      <c r="G1451" s="38"/>
      <c r="H1451" s="43"/>
    </row>
    <row r="1452" spans="1:8" s="2" customFormat="1" ht="16.899999999999999" customHeight="1">
      <c r="A1452" s="38"/>
      <c r="B1452" s="43"/>
      <c r="C1452" s="292" t="s">
        <v>19</v>
      </c>
      <c r="D1452" s="292" t="s">
        <v>2107</v>
      </c>
      <c r="E1452" s="21" t="s">
        <v>19</v>
      </c>
      <c r="F1452" s="293">
        <v>0</v>
      </c>
      <c r="G1452" s="38"/>
      <c r="H1452" s="43"/>
    </row>
    <row r="1453" spans="1:8" s="2" customFormat="1" ht="16.899999999999999" customHeight="1">
      <c r="A1453" s="38"/>
      <c r="B1453" s="43"/>
      <c r="C1453" s="292" t="s">
        <v>19</v>
      </c>
      <c r="D1453" s="292" t="s">
        <v>2108</v>
      </c>
      <c r="E1453" s="21" t="s">
        <v>19</v>
      </c>
      <c r="F1453" s="293">
        <v>29.754000000000001</v>
      </c>
      <c r="G1453" s="38"/>
      <c r="H1453" s="43"/>
    </row>
    <row r="1454" spans="1:8" s="2" customFormat="1" ht="16.899999999999999" customHeight="1">
      <c r="A1454" s="38"/>
      <c r="B1454" s="43"/>
      <c r="C1454" s="292" t="s">
        <v>19</v>
      </c>
      <c r="D1454" s="292" t="s">
        <v>1880</v>
      </c>
      <c r="E1454" s="21" t="s">
        <v>19</v>
      </c>
      <c r="F1454" s="293">
        <v>-1.89</v>
      </c>
      <c r="G1454" s="38"/>
      <c r="H1454" s="43"/>
    </row>
    <row r="1455" spans="1:8" s="2" customFormat="1" ht="16.899999999999999" customHeight="1">
      <c r="A1455" s="38"/>
      <c r="B1455" s="43"/>
      <c r="C1455" s="292" t="s">
        <v>19</v>
      </c>
      <c r="D1455" s="292" t="s">
        <v>2011</v>
      </c>
      <c r="E1455" s="21" t="s">
        <v>19</v>
      </c>
      <c r="F1455" s="293">
        <v>-0.26300000000000001</v>
      </c>
      <c r="G1455" s="38"/>
      <c r="H1455" s="43"/>
    </row>
    <row r="1456" spans="1:8" s="2" customFormat="1" ht="16.899999999999999" customHeight="1">
      <c r="A1456" s="38"/>
      <c r="B1456" s="43"/>
      <c r="C1456" s="292" t="s">
        <v>19</v>
      </c>
      <c r="D1456" s="292" t="s">
        <v>2110</v>
      </c>
      <c r="E1456" s="21" t="s">
        <v>19</v>
      </c>
      <c r="F1456" s="293">
        <v>0</v>
      </c>
      <c r="G1456" s="38"/>
      <c r="H1456" s="43"/>
    </row>
    <row r="1457" spans="1:8" s="2" customFormat="1" ht="16.899999999999999" customHeight="1">
      <c r="A1457" s="38"/>
      <c r="B1457" s="43"/>
      <c r="C1457" s="292" t="s">
        <v>19</v>
      </c>
      <c r="D1457" s="292" t="s">
        <v>4822</v>
      </c>
      <c r="E1457" s="21" t="s">
        <v>19</v>
      </c>
      <c r="F1457" s="293">
        <v>3.28</v>
      </c>
      <c r="G1457" s="38"/>
      <c r="H1457" s="43"/>
    </row>
    <row r="1458" spans="1:8" s="2" customFormat="1" ht="16.899999999999999" customHeight="1">
      <c r="A1458" s="38"/>
      <c r="B1458" s="43"/>
      <c r="C1458" s="292" t="s">
        <v>19</v>
      </c>
      <c r="D1458" s="292" t="s">
        <v>2113</v>
      </c>
      <c r="E1458" s="21" t="s">
        <v>19</v>
      </c>
      <c r="F1458" s="293">
        <v>0</v>
      </c>
      <c r="G1458" s="38"/>
      <c r="H1458" s="43"/>
    </row>
    <row r="1459" spans="1:8" s="2" customFormat="1" ht="16.899999999999999" customHeight="1">
      <c r="A1459" s="38"/>
      <c r="B1459" s="43"/>
      <c r="C1459" s="292" t="s">
        <v>19</v>
      </c>
      <c r="D1459" s="292" t="s">
        <v>2114</v>
      </c>
      <c r="E1459" s="21" t="s">
        <v>19</v>
      </c>
      <c r="F1459" s="293">
        <v>28.215</v>
      </c>
      <c r="G1459" s="38"/>
      <c r="H1459" s="43"/>
    </row>
    <row r="1460" spans="1:8" s="2" customFormat="1" ht="16.899999999999999" customHeight="1">
      <c r="A1460" s="38"/>
      <c r="B1460" s="43"/>
      <c r="C1460" s="292" t="s">
        <v>19</v>
      </c>
      <c r="D1460" s="292" t="s">
        <v>1880</v>
      </c>
      <c r="E1460" s="21" t="s">
        <v>19</v>
      </c>
      <c r="F1460" s="293">
        <v>-1.89</v>
      </c>
      <c r="G1460" s="38"/>
      <c r="H1460" s="43"/>
    </row>
    <row r="1461" spans="1:8" s="2" customFormat="1" ht="16.899999999999999" customHeight="1">
      <c r="A1461" s="38"/>
      <c r="B1461" s="43"/>
      <c r="C1461" s="292" t="s">
        <v>19</v>
      </c>
      <c r="D1461" s="292" t="s">
        <v>2011</v>
      </c>
      <c r="E1461" s="21" t="s">
        <v>19</v>
      </c>
      <c r="F1461" s="293">
        <v>-0.26300000000000001</v>
      </c>
      <c r="G1461" s="38"/>
      <c r="H1461" s="43"/>
    </row>
    <row r="1462" spans="1:8" s="2" customFormat="1" ht="16.899999999999999" customHeight="1">
      <c r="A1462" s="38"/>
      <c r="B1462" s="43"/>
      <c r="C1462" s="292" t="s">
        <v>19</v>
      </c>
      <c r="D1462" s="292" t="s">
        <v>2115</v>
      </c>
      <c r="E1462" s="21" t="s">
        <v>19</v>
      </c>
      <c r="F1462" s="293">
        <v>0</v>
      </c>
      <c r="G1462" s="38"/>
      <c r="H1462" s="43"/>
    </row>
    <row r="1463" spans="1:8" s="2" customFormat="1" ht="16.899999999999999" customHeight="1">
      <c r="A1463" s="38"/>
      <c r="B1463" s="43"/>
      <c r="C1463" s="292" t="s">
        <v>19</v>
      </c>
      <c r="D1463" s="292" t="s">
        <v>2114</v>
      </c>
      <c r="E1463" s="21" t="s">
        <v>19</v>
      </c>
      <c r="F1463" s="293">
        <v>28.215</v>
      </c>
      <c r="G1463" s="38"/>
      <c r="H1463" s="43"/>
    </row>
    <row r="1464" spans="1:8" s="2" customFormat="1" ht="16.899999999999999" customHeight="1">
      <c r="A1464" s="38"/>
      <c r="B1464" s="43"/>
      <c r="C1464" s="292" t="s">
        <v>19</v>
      </c>
      <c r="D1464" s="292" t="s">
        <v>1880</v>
      </c>
      <c r="E1464" s="21" t="s">
        <v>19</v>
      </c>
      <c r="F1464" s="293">
        <v>-1.89</v>
      </c>
      <c r="G1464" s="38"/>
      <c r="H1464" s="43"/>
    </row>
    <row r="1465" spans="1:8" s="2" customFormat="1" ht="16.899999999999999" customHeight="1">
      <c r="A1465" s="38"/>
      <c r="B1465" s="43"/>
      <c r="C1465" s="292" t="s">
        <v>19</v>
      </c>
      <c r="D1465" s="292" t="s">
        <v>2119</v>
      </c>
      <c r="E1465" s="21" t="s">
        <v>19</v>
      </c>
      <c r="F1465" s="293">
        <v>0</v>
      </c>
      <c r="G1465" s="38"/>
      <c r="H1465" s="43"/>
    </row>
    <row r="1466" spans="1:8" s="2" customFormat="1" ht="16.899999999999999" customHeight="1">
      <c r="A1466" s="38"/>
      <c r="B1466" s="43"/>
      <c r="C1466" s="292" t="s">
        <v>19</v>
      </c>
      <c r="D1466" s="292" t="s">
        <v>4824</v>
      </c>
      <c r="E1466" s="21" t="s">
        <v>19</v>
      </c>
      <c r="F1466" s="293">
        <v>19.8</v>
      </c>
      <c r="G1466" s="38"/>
      <c r="H1466" s="43"/>
    </row>
    <row r="1467" spans="1:8" s="2" customFormat="1" ht="16.899999999999999" customHeight="1">
      <c r="A1467" s="38"/>
      <c r="B1467" s="43"/>
      <c r="C1467" s="292" t="s">
        <v>19</v>
      </c>
      <c r="D1467" s="292" t="s">
        <v>4809</v>
      </c>
      <c r="E1467" s="21" t="s">
        <v>19</v>
      </c>
      <c r="F1467" s="293">
        <v>-1.4</v>
      </c>
      <c r="G1467" s="38"/>
      <c r="H1467" s="43"/>
    </row>
    <row r="1468" spans="1:8" s="2" customFormat="1" ht="16.899999999999999" customHeight="1">
      <c r="A1468" s="38"/>
      <c r="B1468" s="43"/>
      <c r="C1468" s="292" t="s">
        <v>19</v>
      </c>
      <c r="D1468" s="292" t="s">
        <v>2120</v>
      </c>
      <c r="E1468" s="21" t="s">
        <v>19</v>
      </c>
      <c r="F1468" s="293">
        <v>0</v>
      </c>
      <c r="G1468" s="38"/>
      <c r="H1468" s="43"/>
    </row>
    <row r="1469" spans="1:8" s="2" customFormat="1" ht="16.899999999999999" customHeight="1">
      <c r="A1469" s="38"/>
      <c r="B1469" s="43"/>
      <c r="C1469" s="292" t="s">
        <v>19</v>
      </c>
      <c r="D1469" s="292" t="s">
        <v>2114</v>
      </c>
      <c r="E1469" s="21" t="s">
        <v>19</v>
      </c>
      <c r="F1469" s="293">
        <v>28.215</v>
      </c>
      <c r="G1469" s="38"/>
      <c r="H1469" s="43"/>
    </row>
    <row r="1470" spans="1:8" s="2" customFormat="1" ht="16.899999999999999" customHeight="1">
      <c r="A1470" s="38"/>
      <c r="B1470" s="43"/>
      <c r="C1470" s="292" t="s">
        <v>19</v>
      </c>
      <c r="D1470" s="292" t="s">
        <v>1880</v>
      </c>
      <c r="E1470" s="21" t="s">
        <v>19</v>
      </c>
      <c r="F1470" s="293">
        <v>-1.89</v>
      </c>
      <c r="G1470" s="38"/>
      <c r="H1470" s="43"/>
    </row>
    <row r="1471" spans="1:8" s="2" customFormat="1" ht="16.899999999999999" customHeight="1">
      <c r="A1471" s="38"/>
      <c r="B1471" s="43"/>
      <c r="C1471" s="292" t="s">
        <v>19</v>
      </c>
      <c r="D1471" s="292" t="s">
        <v>2011</v>
      </c>
      <c r="E1471" s="21" t="s">
        <v>19</v>
      </c>
      <c r="F1471" s="293">
        <v>-0.26300000000000001</v>
      </c>
      <c r="G1471" s="38"/>
      <c r="H1471" s="43"/>
    </row>
    <row r="1472" spans="1:8" s="2" customFormat="1" ht="16.899999999999999" customHeight="1">
      <c r="A1472" s="38"/>
      <c r="B1472" s="43"/>
      <c r="C1472" s="292" t="s">
        <v>19</v>
      </c>
      <c r="D1472" s="292" t="s">
        <v>2124</v>
      </c>
      <c r="E1472" s="21" t="s">
        <v>19</v>
      </c>
      <c r="F1472" s="293">
        <v>0</v>
      </c>
      <c r="G1472" s="38"/>
      <c r="H1472" s="43"/>
    </row>
    <row r="1473" spans="1:8" s="2" customFormat="1" ht="16.899999999999999" customHeight="1">
      <c r="A1473" s="38"/>
      <c r="B1473" s="43"/>
      <c r="C1473" s="292" t="s">
        <v>19</v>
      </c>
      <c r="D1473" s="292" t="s">
        <v>2114</v>
      </c>
      <c r="E1473" s="21" t="s">
        <v>19</v>
      </c>
      <c r="F1473" s="293">
        <v>28.215</v>
      </c>
      <c r="G1473" s="38"/>
      <c r="H1473" s="43"/>
    </row>
    <row r="1474" spans="1:8" s="2" customFormat="1" ht="16.899999999999999" customHeight="1">
      <c r="A1474" s="38"/>
      <c r="B1474" s="43"/>
      <c r="C1474" s="292" t="s">
        <v>19</v>
      </c>
      <c r="D1474" s="292" t="s">
        <v>1880</v>
      </c>
      <c r="E1474" s="21" t="s">
        <v>19</v>
      </c>
      <c r="F1474" s="293">
        <v>-1.89</v>
      </c>
      <c r="G1474" s="38"/>
      <c r="H1474" s="43"/>
    </row>
    <row r="1475" spans="1:8" s="2" customFormat="1" ht="16.899999999999999" customHeight="1">
      <c r="A1475" s="38"/>
      <c r="B1475" s="43"/>
      <c r="C1475" s="292" t="s">
        <v>19</v>
      </c>
      <c r="D1475" s="292" t="s">
        <v>2011</v>
      </c>
      <c r="E1475" s="21" t="s">
        <v>19</v>
      </c>
      <c r="F1475" s="293">
        <v>-0.26300000000000001</v>
      </c>
      <c r="G1475" s="38"/>
      <c r="H1475" s="43"/>
    </row>
    <row r="1476" spans="1:8" s="2" customFormat="1" ht="16.899999999999999" customHeight="1">
      <c r="A1476" s="38"/>
      <c r="B1476" s="43"/>
      <c r="C1476" s="292" t="s">
        <v>349</v>
      </c>
      <c r="D1476" s="292" t="s">
        <v>590</v>
      </c>
      <c r="E1476" s="21" t="s">
        <v>19</v>
      </c>
      <c r="F1476" s="293">
        <v>764.16700000000003</v>
      </c>
      <c r="G1476" s="38"/>
      <c r="H1476" s="43"/>
    </row>
    <row r="1477" spans="1:8" s="2" customFormat="1" ht="16.899999999999999" customHeight="1">
      <c r="A1477" s="38"/>
      <c r="B1477" s="43"/>
      <c r="C1477" s="294" t="s">
        <v>8523</v>
      </c>
      <c r="D1477" s="38"/>
      <c r="E1477" s="38"/>
      <c r="F1477" s="38"/>
      <c r="G1477" s="38"/>
      <c r="H1477" s="43"/>
    </row>
    <row r="1478" spans="1:8" s="2" customFormat="1" ht="16.899999999999999" customHeight="1">
      <c r="A1478" s="38"/>
      <c r="B1478" s="43"/>
      <c r="C1478" s="292" t="s">
        <v>4792</v>
      </c>
      <c r="D1478" s="292" t="s">
        <v>8586</v>
      </c>
      <c r="E1478" s="21" t="s">
        <v>132</v>
      </c>
      <c r="F1478" s="293">
        <v>1703.922</v>
      </c>
      <c r="G1478" s="38"/>
      <c r="H1478" s="43"/>
    </row>
    <row r="1479" spans="1:8" s="2" customFormat="1" ht="16.899999999999999" customHeight="1">
      <c r="A1479" s="38"/>
      <c r="B1479" s="43"/>
      <c r="C1479" s="292" t="s">
        <v>1939</v>
      </c>
      <c r="D1479" s="292" t="s">
        <v>8631</v>
      </c>
      <c r="E1479" s="21" t="s">
        <v>132</v>
      </c>
      <c r="F1479" s="293">
        <v>1572.6880000000001</v>
      </c>
      <c r="G1479" s="38"/>
      <c r="H1479" s="43"/>
    </row>
    <row r="1480" spans="1:8" s="2" customFormat="1" ht="22.5">
      <c r="A1480" s="38"/>
      <c r="B1480" s="43"/>
      <c r="C1480" s="292" t="s">
        <v>5040</v>
      </c>
      <c r="D1480" s="292" t="s">
        <v>8632</v>
      </c>
      <c r="E1480" s="21" t="s">
        <v>132</v>
      </c>
      <c r="F1480" s="293">
        <v>3021.7739999999999</v>
      </c>
      <c r="G1480" s="38"/>
      <c r="H1480" s="43"/>
    </row>
    <row r="1481" spans="1:8" s="2" customFormat="1" ht="16.899999999999999" customHeight="1">
      <c r="A1481" s="38"/>
      <c r="B1481" s="43"/>
      <c r="C1481" s="288" t="s">
        <v>353</v>
      </c>
      <c r="D1481" s="289" t="s">
        <v>354</v>
      </c>
      <c r="E1481" s="290" t="s">
        <v>132</v>
      </c>
      <c r="F1481" s="291">
        <v>41.868000000000002</v>
      </c>
      <c r="G1481" s="38"/>
      <c r="H1481" s="43"/>
    </row>
    <row r="1482" spans="1:8" s="2" customFormat="1" ht="16.899999999999999" customHeight="1">
      <c r="A1482" s="38"/>
      <c r="B1482" s="43"/>
      <c r="C1482" s="292" t="s">
        <v>19</v>
      </c>
      <c r="D1482" s="292" t="s">
        <v>4834</v>
      </c>
      <c r="E1482" s="21" t="s">
        <v>19</v>
      </c>
      <c r="F1482" s="293">
        <v>0</v>
      </c>
      <c r="G1482" s="38"/>
      <c r="H1482" s="43"/>
    </row>
    <row r="1483" spans="1:8" s="2" customFormat="1" ht="16.899999999999999" customHeight="1">
      <c r="A1483" s="38"/>
      <c r="B1483" s="43"/>
      <c r="C1483" s="292" t="s">
        <v>19</v>
      </c>
      <c r="D1483" s="292" t="s">
        <v>1881</v>
      </c>
      <c r="E1483" s="21" t="s">
        <v>19</v>
      </c>
      <c r="F1483" s="293">
        <v>0</v>
      </c>
      <c r="G1483" s="38"/>
      <c r="H1483" s="43"/>
    </row>
    <row r="1484" spans="1:8" s="2" customFormat="1" ht="16.899999999999999" customHeight="1">
      <c r="A1484" s="38"/>
      <c r="B1484" s="43"/>
      <c r="C1484" s="292" t="s">
        <v>19</v>
      </c>
      <c r="D1484" s="292" t="s">
        <v>1882</v>
      </c>
      <c r="E1484" s="21" t="s">
        <v>19</v>
      </c>
      <c r="F1484" s="293">
        <v>5.5</v>
      </c>
      <c r="G1484" s="38"/>
      <c r="H1484" s="43"/>
    </row>
    <row r="1485" spans="1:8" s="2" customFormat="1" ht="16.899999999999999" customHeight="1">
      <c r="A1485" s="38"/>
      <c r="B1485" s="43"/>
      <c r="C1485" s="292" t="s">
        <v>19</v>
      </c>
      <c r="D1485" s="292" t="s">
        <v>1883</v>
      </c>
      <c r="E1485" s="21" t="s">
        <v>19</v>
      </c>
      <c r="F1485" s="293">
        <v>-0.24</v>
      </c>
      <c r="G1485" s="38"/>
      <c r="H1485" s="43"/>
    </row>
    <row r="1486" spans="1:8" s="2" customFormat="1" ht="16.899999999999999" customHeight="1">
      <c r="A1486" s="38"/>
      <c r="B1486" s="43"/>
      <c r="C1486" s="292" t="s">
        <v>19</v>
      </c>
      <c r="D1486" s="292" t="s">
        <v>1884</v>
      </c>
      <c r="E1486" s="21" t="s">
        <v>19</v>
      </c>
      <c r="F1486" s="293">
        <v>1.4730000000000001</v>
      </c>
      <c r="G1486" s="38"/>
      <c r="H1486" s="43"/>
    </row>
    <row r="1487" spans="1:8" s="2" customFormat="1" ht="16.899999999999999" customHeight="1">
      <c r="A1487" s="38"/>
      <c r="B1487" s="43"/>
      <c r="C1487" s="292" t="s">
        <v>19</v>
      </c>
      <c r="D1487" s="292" t="s">
        <v>1885</v>
      </c>
      <c r="E1487" s="21" t="s">
        <v>19</v>
      </c>
      <c r="F1487" s="293">
        <v>0</v>
      </c>
      <c r="G1487" s="38"/>
      <c r="H1487" s="43"/>
    </row>
    <row r="1488" spans="1:8" s="2" customFormat="1" ht="16.899999999999999" customHeight="1">
      <c r="A1488" s="38"/>
      <c r="B1488" s="43"/>
      <c r="C1488" s="292" t="s">
        <v>19</v>
      </c>
      <c r="D1488" s="292" t="s">
        <v>1886</v>
      </c>
      <c r="E1488" s="21" t="s">
        <v>19</v>
      </c>
      <c r="F1488" s="293">
        <v>1.86</v>
      </c>
      <c r="G1488" s="38"/>
      <c r="H1488" s="43"/>
    </row>
    <row r="1489" spans="1:8" s="2" customFormat="1" ht="16.899999999999999" customHeight="1">
      <c r="A1489" s="38"/>
      <c r="B1489" s="43"/>
      <c r="C1489" s="292" t="s">
        <v>19</v>
      </c>
      <c r="D1489" s="292" t="s">
        <v>1887</v>
      </c>
      <c r="E1489" s="21" t="s">
        <v>19</v>
      </c>
      <c r="F1489" s="293">
        <v>0</v>
      </c>
      <c r="G1489" s="38"/>
      <c r="H1489" s="43"/>
    </row>
    <row r="1490" spans="1:8" s="2" customFormat="1" ht="16.899999999999999" customHeight="1">
      <c r="A1490" s="38"/>
      <c r="B1490" s="43"/>
      <c r="C1490" s="292" t="s">
        <v>19</v>
      </c>
      <c r="D1490" s="292" t="s">
        <v>1888</v>
      </c>
      <c r="E1490" s="21" t="s">
        <v>19</v>
      </c>
      <c r="F1490" s="293">
        <v>4.0149999999999997</v>
      </c>
      <c r="G1490" s="38"/>
      <c r="H1490" s="43"/>
    </row>
    <row r="1491" spans="1:8" s="2" customFormat="1" ht="16.899999999999999" customHeight="1">
      <c r="A1491" s="38"/>
      <c r="B1491" s="43"/>
      <c r="C1491" s="292" t="s">
        <v>19</v>
      </c>
      <c r="D1491" s="292" t="s">
        <v>1893</v>
      </c>
      <c r="E1491" s="21" t="s">
        <v>19</v>
      </c>
      <c r="F1491" s="293">
        <v>0</v>
      </c>
      <c r="G1491" s="38"/>
      <c r="H1491" s="43"/>
    </row>
    <row r="1492" spans="1:8" s="2" customFormat="1" ht="16.899999999999999" customHeight="1">
      <c r="A1492" s="38"/>
      <c r="B1492" s="43"/>
      <c r="C1492" s="292" t="s">
        <v>19</v>
      </c>
      <c r="D1492" s="292" t="s">
        <v>1894</v>
      </c>
      <c r="E1492" s="21" t="s">
        <v>19</v>
      </c>
      <c r="F1492" s="293">
        <v>0</v>
      </c>
      <c r="G1492" s="38"/>
      <c r="H1492" s="43"/>
    </row>
    <row r="1493" spans="1:8" s="2" customFormat="1" ht="16.899999999999999" customHeight="1">
      <c r="A1493" s="38"/>
      <c r="B1493" s="43"/>
      <c r="C1493" s="292" t="s">
        <v>19</v>
      </c>
      <c r="D1493" s="292" t="s">
        <v>1895</v>
      </c>
      <c r="E1493" s="21" t="s">
        <v>19</v>
      </c>
      <c r="F1493" s="293">
        <v>0</v>
      </c>
      <c r="G1493" s="38"/>
      <c r="H1493" s="43"/>
    </row>
    <row r="1494" spans="1:8" s="2" customFormat="1" ht="16.899999999999999" customHeight="1">
      <c r="A1494" s="38"/>
      <c r="B1494" s="43"/>
      <c r="C1494" s="292" t="s">
        <v>19</v>
      </c>
      <c r="D1494" s="292" t="s">
        <v>1896</v>
      </c>
      <c r="E1494" s="21" t="s">
        <v>19</v>
      </c>
      <c r="F1494" s="293">
        <v>0</v>
      </c>
      <c r="G1494" s="38"/>
      <c r="H1494" s="43"/>
    </row>
    <row r="1495" spans="1:8" s="2" customFormat="1" ht="16.899999999999999" customHeight="1">
      <c r="A1495" s="38"/>
      <c r="B1495" s="43"/>
      <c r="C1495" s="292" t="s">
        <v>19</v>
      </c>
      <c r="D1495" s="292" t="s">
        <v>4835</v>
      </c>
      <c r="E1495" s="21" t="s">
        <v>19</v>
      </c>
      <c r="F1495" s="293">
        <v>4.74</v>
      </c>
      <c r="G1495" s="38"/>
      <c r="H1495" s="43"/>
    </row>
    <row r="1496" spans="1:8" s="2" customFormat="1" ht="16.899999999999999" customHeight="1">
      <c r="A1496" s="38"/>
      <c r="B1496" s="43"/>
      <c r="C1496" s="292" t="s">
        <v>19</v>
      </c>
      <c r="D1496" s="292" t="s">
        <v>1898</v>
      </c>
      <c r="E1496" s="21" t="s">
        <v>19</v>
      </c>
      <c r="F1496" s="293">
        <v>0</v>
      </c>
      <c r="G1496" s="38"/>
      <c r="H1496" s="43"/>
    </row>
    <row r="1497" spans="1:8" s="2" customFormat="1" ht="16.899999999999999" customHeight="1">
      <c r="A1497" s="38"/>
      <c r="B1497" s="43"/>
      <c r="C1497" s="292" t="s">
        <v>19</v>
      </c>
      <c r="D1497" s="292" t="s">
        <v>4836</v>
      </c>
      <c r="E1497" s="21" t="s">
        <v>19</v>
      </c>
      <c r="F1497" s="293">
        <v>2.3199999999999998</v>
      </c>
      <c r="G1497" s="38"/>
      <c r="H1497" s="43"/>
    </row>
    <row r="1498" spans="1:8" s="2" customFormat="1" ht="16.899999999999999" customHeight="1">
      <c r="A1498" s="38"/>
      <c r="B1498" s="43"/>
      <c r="C1498" s="292" t="s">
        <v>19</v>
      </c>
      <c r="D1498" s="292" t="s">
        <v>1900</v>
      </c>
      <c r="E1498" s="21" t="s">
        <v>19</v>
      </c>
      <c r="F1498" s="293">
        <v>0</v>
      </c>
      <c r="G1498" s="38"/>
      <c r="H1498" s="43"/>
    </row>
    <row r="1499" spans="1:8" s="2" customFormat="1" ht="16.899999999999999" customHeight="1">
      <c r="A1499" s="38"/>
      <c r="B1499" s="43"/>
      <c r="C1499" s="292" t="s">
        <v>19</v>
      </c>
      <c r="D1499" s="292" t="s">
        <v>4837</v>
      </c>
      <c r="E1499" s="21" t="s">
        <v>19</v>
      </c>
      <c r="F1499" s="293">
        <v>18.399999999999999</v>
      </c>
      <c r="G1499" s="38"/>
      <c r="H1499" s="43"/>
    </row>
    <row r="1500" spans="1:8" s="2" customFormat="1" ht="16.899999999999999" customHeight="1">
      <c r="A1500" s="38"/>
      <c r="B1500" s="43"/>
      <c r="C1500" s="292" t="s">
        <v>19</v>
      </c>
      <c r="D1500" s="292" t="s">
        <v>4838</v>
      </c>
      <c r="E1500" s="21" t="s">
        <v>19</v>
      </c>
      <c r="F1500" s="293">
        <v>2</v>
      </c>
      <c r="G1500" s="38"/>
      <c r="H1500" s="43"/>
    </row>
    <row r="1501" spans="1:8" s="2" customFormat="1" ht="16.899999999999999" customHeight="1">
      <c r="A1501" s="38"/>
      <c r="B1501" s="43"/>
      <c r="C1501" s="292" t="s">
        <v>19</v>
      </c>
      <c r="D1501" s="292" t="s">
        <v>1916</v>
      </c>
      <c r="E1501" s="21" t="s">
        <v>19</v>
      </c>
      <c r="F1501" s="293">
        <v>0</v>
      </c>
      <c r="G1501" s="38"/>
      <c r="H1501" s="43"/>
    </row>
    <row r="1502" spans="1:8" s="2" customFormat="1" ht="16.899999999999999" customHeight="1">
      <c r="A1502" s="38"/>
      <c r="B1502" s="43"/>
      <c r="C1502" s="292" t="s">
        <v>19</v>
      </c>
      <c r="D1502" s="292" t="s">
        <v>4839</v>
      </c>
      <c r="E1502" s="21" t="s">
        <v>19</v>
      </c>
      <c r="F1502" s="293">
        <v>1.8</v>
      </c>
      <c r="G1502" s="38"/>
      <c r="H1502" s="43"/>
    </row>
    <row r="1503" spans="1:8" s="2" customFormat="1" ht="16.899999999999999" customHeight="1">
      <c r="A1503" s="38"/>
      <c r="B1503" s="43"/>
      <c r="C1503" s="292" t="s">
        <v>353</v>
      </c>
      <c r="D1503" s="292" t="s">
        <v>590</v>
      </c>
      <c r="E1503" s="21" t="s">
        <v>19</v>
      </c>
      <c r="F1503" s="293">
        <v>41.868000000000002</v>
      </c>
      <c r="G1503" s="38"/>
      <c r="H1503" s="43"/>
    </row>
    <row r="1504" spans="1:8" s="2" customFormat="1" ht="16.899999999999999" customHeight="1">
      <c r="A1504" s="38"/>
      <c r="B1504" s="43"/>
      <c r="C1504" s="294" t="s">
        <v>8523</v>
      </c>
      <c r="D1504" s="38"/>
      <c r="E1504" s="38"/>
      <c r="F1504" s="38"/>
      <c r="G1504" s="38"/>
      <c r="H1504" s="43"/>
    </row>
    <row r="1505" spans="1:8" s="2" customFormat="1" ht="16.899999999999999" customHeight="1">
      <c r="A1505" s="38"/>
      <c r="B1505" s="43"/>
      <c r="C1505" s="292" t="s">
        <v>4792</v>
      </c>
      <c r="D1505" s="292" t="s">
        <v>8586</v>
      </c>
      <c r="E1505" s="21" t="s">
        <v>132</v>
      </c>
      <c r="F1505" s="293">
        <v>1703.922</v>
      </c>
      <c r="G1505" s="38"/>
      <c r="H1505" s="43"/>
    </row>
    <row r="1506" spans="1:8" s="2" customFormat="1" ht="16.899999999999999" customHeight="1">
      <c r="A1506" s="38"/>
      <c r="B1506" s="43"/>
      <c r="C1506" s="288" t="s">
        <v>357</v>
      </c>
      <c r="D1506" s="289" t="s">
        <v>358</v>
      </c>
      <c r="E1506" s="290" t="s">
        <v>128</v>
      </c>
      <c r="F1506" s="291">
        <v>101.41500000000001</v>
      </c>
      <c r="G1506" s="38"/>
      <c r="H1506" s="43"/>
    </row>
    <row r="1507" spans="1:8" s="2" customFormat="1" ht="16.899999999999999" customHeight="1">
      <c r="A1507" s="38"/>
      <c r="B1507" s="43"/>
      <c r="C1507" s="292" t="s">
        <v>19</v>
      </c>
      <c r="D1507" s="292" t="s">
        <v>1881</v>
      </c>
      <c r="E1507" s="21" t="s">
        <v>19</v>
      </c>
      <c r="F1507" s="293">
        <v>0</v>
      </c>
      <c r="G1507" s="38"/>
      <c r="H1507" s="43"/>
    </row>
    <row r="1508" spans="1:8" s="2" customFormat="1" ht="16.899999999999999" customHeight="1">
      <c r="A1508" s="38"/>
      <c r="B1508" s="43"/>
      <c r="C1508" s="292" t="s">
        <v>19</v>
      </c>
      <c r="D1508" s="292" t="s">
        <v>4980</v>
      </c>
      <c r="E1508" s="21" t="s">
        <v>19</v>
      </c>
      <c r="F1508" s="293">
        <v>0.95</v>
      </c>
      <c r="G1508" s="38"/>
      <c r="H1508" s="43"/>
    </row>
    <row r="1509" spans="1:8" s="2" customFormat="1" ht="16.899999999999999" customHeight="1">
      <c r="A1509" s="38"/>
      <c r="B1509" s="43"/>
      <c r="C1509" s="292" t="s">
        <v>19</v>
      </c>
      <c r="D1509" s="292" t="s">
        <v>1885</v>
      </c>
      <c r="E1509" s="21" t="s">
        <v>19</v>
      </c>
      <c r="F1509" s="293">
        <v>0</v>
      </c>
      <c r="G1509" s="38"/>
      <c r="H1509" s="43"/>
    </row>
    <row r="1510" spans="1:8" s="2" customFormat="1" ht="16.899999999999999" customHeight="1">
      <c r="A1510" s="38"/>
      <c r="B1510" s="43"/>
      <c r="C1510" s="292" t="s">
        <v>19</v>
      </c>
      <c r="D1510" s="292" t="s">
        <v>4962</v>
      </c>
      <c r="E1510" s="21" t="s">
        <v>19</v>
      </c>
      <c r="F1510" s="293">
        <v>1.2</v>
      </c>
      <c r="G1510" s="38"/>
      <c r="H1510" s="43"/>
    </row>
    <row r="1511" spans="1:8" s="2" customFormat="1" ht="16.899999999999999" customHeight="1">
      <c r="A1511" s="38"/>
      <c r="B1511" s="43"/>
      <c r="C1511" s="292" t="s">
        <v>19</v>
      </c>
      <c r="D1511" s="292" t="s">
        <v>1893</v>
      </c>
      <c r="E1511" s="21" t="s">
        <v>19</v>
      </c>
      <c r="F1511" s="293">
        <v>0</v>
      </c>
      <c r="G1511" s="38"/>
      <c r="H1511" s="43"/>
    </row>
    <row r="1512" spans="1:8" s="2" customFormat="1" ht="16.899999999999999" customHeight="1">
      <c r="A1512" s="38"/>
      <c r="B1512" s="43"/>
      <c r="C1512" s="292" t="s">
        <v>19</v>
      </c>
      <c r="D1512" s="292" t="s">
        <v>1894</v>
      </c>
      <c r="E1512" s="21" t="s">
        <v>19</v>
      </c>
      <c r="F1512" s="293">
        <v>0</v>
      </c>
      <c r="G1512" s="38"/>
      <c r="H1512" s="43"/>
    </row>
    <row r="1513" spans="1:8" s="2" customFormat="1" ht="16.899999999999999" customHeight="1">
      <c r="A1513" s="38"/>
      <c r="B1513" s="43"/>
      <c r="C1513" s="292" t="s">
        <v>19</v>
      </c>
      <c r="D1513" s="292" t="s">
        <v>1895</v>
      </c>
      <c r="E1513" s="21" t="s">
        <v>19</v>
      </c>
      <c r="F1513" s="293">
        <v>0</v>
      </c>
      <c r="G1513" s="38"/>
      <c r="H1513" s="43"/>
    </row>
    <row r="1514" spans="1:8" s="2" customFormat="1" ht="16.899999999999999" customHeight="1">
      <c r="A1514" s="38"/>
      <c r="B1514" s="43"/>
      <c r="C1514" s="292" t="s">
        <v>19</v>
      </c>
      <c r="D1514" s="292" t="s">
        <v>1896</v>
      </c>
      <c r="E1514" s="21" t="s">
        <v>19</v>
      </c>
      <c r="F1514" s="293">
        <v>0</v>
      </c>
      <c r="G1514" s="38"/>
      <c r="H1514" s="43"/>
    </row>
    <row r="1515" spans="1:8" s="2" customFormat="1" ht="16.899999999999999" customHeight="1">
      <c r="A1515" s="38"/>
      <c r="B1515" s="43"/>
      <c r="C1515" s="292" t="s">
        <v>19</v>
      </c>
      <c r="D1515" s="292" t="s">
        <v>4981</v>
      </c>
      <c r="E1515" s="21" t="s">
        <v>19</v>
      </c>
      <c r="F1515" s="293">
        <v>2</v>
      </c>
      <c r="G1515" s="38"/>
      <c r="H1515" s="43"/>
    </row>
    <row r="1516" spans="1:8" s="2" customFormat="1" ht="16.899999999999999" customHeight="1">
      <c r="A1516" s="38"/>
      <c r="B1516" s="43"/>
      <c r="C1516" s="292" t="s">
        <v>19</v>
      </c>
      <c r="D1516" s="292" t="s">
        <v>1898</v>
      </c>
      <c r="E1516" s="21" t="s">
        <v>19</v>
      </c>
      <c r="F1516" s="293">
        <v>0</v>
      </c>
      <c r="G1516" s="38"/>
      <c r="H1516" s="43"/>
    </row>
    <row r="1517" spans="1:8" s="2" customFormat="1" ht="16.899999999999999" customHeight="1">
      <c r="A1517" s="38"/>
      <c r="B1517" s="43"/>
      <c r="C1517" s="292" t="s">
        <v>19</v>
      </c>
      <c r="D1517" s="292" t="s">
        <v>4982</v>
      </c>
      <c r="E1517" s="21" t="s">
        <v>19</v>
      </c>
      <c r="F1517" s="293">
        <v>2.9</v>
      </c>
      <c r="G1517" s="38"/>
      <c r="H1517" s="43"/>
    </row>
    <row r="1518" spans="1:8" s="2" customFormat="1" ht="16.899999999999999" customHeight="1">
      <c r="A1518" s="38"/>
      <c r="B1518" s="43"/>
      <c r="C1518" s="292" t="s">
        <v>19</v>
      </c>
      <c r="D1518" s="292" t="s">
        <v>1900</v>
      </c>
      <c r="E1518" s="21" t="s">
        <v>19</v>
      </c>
      <c r="F1518" s="293">
        <v>0</v>
      </c>
      <c r="G1518" s="38"/>
      <c r="H1518" s="43"/>
    </row>
    <row r="1519" spans="1:8" s="2" customFormat="1" ht="16.899999999999999" customHeight="1">
      <c r="A1519" s="38"/>
      <c r="B1519" s="43"/>
      <c r="C1519" s="292" t="s">
        <v>19</v>
      </c>
      <c r="D1519" s="292" t="s">
        <v>4983</v>
      </c>
      <c r="E1519" s="21" t="s">
        <v>19</v>
      </c>
      <c r="F1519" s="293">
        <v>2.5</v>
      </c>
      <c r="G1519" s="38"/>
      <c r="H1519" s="43"/>
    </row>
    <row r="1520" spans="1:8" s="2" customFormat="1" ht="16.899999999999999" customHeight="1">
      <c r="A1520" s="38"/>
      <c r="B1520" s="43"/>
      <c r="C1520" s="292" t="s">
        <v>19</v>
      </c>
      <c r="D1520" s="292" t="s">
        <v>1988</v>
      </c>
      <c r="E1520" s="21" t="s">
        <v>19</v>
      </c>
      <c r="F1520" s="293">
        <v>0</v>
      </c>
      <c r="G1520" s="38"/>
      <c r="H1520" s="43"/>
    </row>
    <row r="1521" spans="1:8" s="2" customFormat="1" ht="16.899999999999999" customHeight="1">
      <c r="A1521" s="38"/>
      <c r="B1521" s="43"/>
      <c r="C1521" s="292" t="s">
        <v>19</v>
      </c>
      <c r="D1521" s="292" t="s">
        <v>4984</v>
      </c>
      <c r="E1521" s="21" t="s">
        <v>19</v>
      </c>
      <c r="F1521" s="293">
        <v>4</v>
      </c>
      <c r="G1521" s="38"/>
      <c r="H1521" s="43"/>
    </row>
    <row r="1522" spans="1:8" s="2" customFormat="1" ht="16.899999999999999" customHeight="1">
      <c r="A1522" s="38"/>
      <c r="B1522" s="43"/>
      <c r="C1522" s="292" t="s">
        <v>19</v>
      </c>
      <c r="D1522" s="292" t="s">
        <v>1990</v>
      </c>
      <c r="E1522" s="21" t="s">
        <v>19</v>
      </c>
      <c r="F1522" s="293">
        <v>0</v>
      </c>
      <c r="G1522" s="38"/>
      <c r="H1522" s="43"/>
    </row>
    <row r="1523" spans="1:8" s="2" customFormat="1" ht="16.899999999999999" customHeight="1">
      <c r="A1523" s="38"/>
      <c r="B1523" s="43"/>
      <c r="C1523" s="292" t="s">
        <v>19</v>
      </c>
      <c r="D1523" s="292" t="s">
        <v>4985</v>
      </c>
      <c r="E1523" s="21" t="s">
        <v>19</v>
      </c>
      <c r="F1523" s="293">
        <v>5.0999999999999996</v>
      </c>
      <c r="G1523" s="38"/>
      <c r="H1523" s="43"/>
    </row>
    <row r="1524" spans="1:8" s="2" customFormat="1" ht="16.899999999999999" customHeight="1">
      <c r="A1524" s="38"/>
      <c r="B1524" s="43"/>
      <c r="C1524" s="292" t="s">
        <v>19</v>
      </c>
      <c r="D1524" s="292" t="s">
        <v>1993</v>
      </c>
      <c r="E1524" s="21" t="s">
        <v>19</v>
      </c>
      <c r="F1524" s="293">
        <v>0</v>
      </c>
      <c r="G1524" s="38"/>
      <c r="H1524" s="43"/>
    </row>
    <row r="1525" spans="1:8" s="2" customFormat="1" ht="16.899999999999999" customHeight="1">
      <c r="A1525" s="38"/>
      <c r="B1525" s="43"/>
      <c r="C1525" s="292" t="s">
        <v>19</v>
      </c>
      <c r="D1525" s="292" t="s">
        <v>4964</v>
      </c>
      <c r="E1525" s="21" t="s">
        <v>19</v>
      </c>
      <c r="F1525" s="293">
        <v>1.1000000000000001</v>
      </c>
      <c r="G1525" s="38"/>
      <c r="H1525" s="43"/>
    </row>
    <row r="1526" spans="1:8" s="2" customFormat="1" ht="16.899999999999999" customHeight="1">
      <c r="A1526" s="38"/>
      <c r="B1526" s="43"/>
      <c r="C1526" s="292" t="s">
        <v>19</v>
      </c>
      <c r="D1526" s="292" t="s">
        <v>2009</v>
      </c>
      <c r="E1526" s="21" t="s">
        <v>19</v>
      </c>
      <c r="F1526" s="293">
        <v>0</v>
      </c>
      <c r="G1526" s="38"/>
      <c r="H1526" s="43"/>
    </row>
    <row r="1527" spans="1:8" s="2" customFormat="1" ht="16.899999999999999" customHeight="1">
      <c r="A1527" s="38"/>
      <c r="B1527" s="43"/>
      <c r="C1527" s="292" t="s">
        <v>19</v>
      </c>
      <c r="D1527" s="292" t="s">
        <v>4986</v>
      </c>
      <c r="E1527" s="21" t="s">
        <v>19</v>
      </c>
      <c r="F1527" s="293">
        <v>4.3499999999999996</v>
      </c>
      <c r="G1527" s="38"/>
      <c r="H1527" s="43"/>
    </row>
    <row r="1528" spans="1:8" s="2" customFormat="1" ht="16.899999999999999" customHeight="1">
      <c r="A1528" s="38"/>
      <c r="B1528" s="43"/>
      <c r="C1528" s="292" t="s">
        <v>19</v>
      </c>
      <c r="D1528" s="292" t="s">
        <v>2019</v>
      </c>
      <c r="E1528" s="21" t="s">
        <v>19</v>
      </c>
      <c r="F1528" s="293">
        <v>0</v>
      </c>
      <c r="G1528" s="38"/>
      <c r="H1528" s="43"/>
    </row>
    <row r="1529" spans="1:8" s="2" customFormat="1" ht="16.899999999999999" customHeight="1">
      <c r="A1529" s="38"/>
      <c r="B1529" s="43"/>
      <c r="C1529" s="292" t="s">
        <v>19</v>
      </c>
      <c r="D1529" s="292" t="s">
        <v>4986</v>
      </c>
      <c r="E1529" s="21" t="s">
        <v>19</v>
      </c>
      <c r="F1529" s="293">
        <v>4.3499999999999996</v>
      </c>
      <c r="G1529" s="38"/>
      <c r="H1529" s="43"/>
    </row>
    <row r="1530" spans="1:8" s="2" customFormat="1" ht="16.899999999999999" customHeight="1">
      <c r="A1530" s="38"/>
      <c r="B1530" s="43"/>
      <c r="C1530" s="292" t="s">
        <v>19</v>
      </c>
      <c r="D1530" s="292" t="s">
        <v>2021</v>
      </c>
      <c r="E1530" s="21" t="s">
        <v>19</v>
      </c>
      <c r="F1530" s="293">
        <v>0</v>
      </c>
      <c r="G1530" s="38"/>
      <c r="H1530" s="43"/>
    </row>
    <row r="1531" spans="1:8" s="2" customFormat="1" ht="16.899999999999999" customHeight="1">
      <c r="A1531" s="38"/>
      <c r="B1531" s="43"/>
      <c r="C1531" s="292" t="s">
        <v>19</v>
      </c>
      <c r="D1531" s="292" t="s">
        <v>4987</v>
      </c>
      <c r="E1531" s="21" t="s">
        <v>19</v>
      </c>
      <c r="F1531" s="293">
        <v>2.7</v>
      </c>
      <c r="G1531" s="38"/>
      <c r="H1531" s="43"/>
    </row>
    <row r="1532" spans="1:8" s="2" customFormat="1" ht="16.899999999999999" customHeight="1">
      <c r="A1532" s="38"/>
      <c r="B1532" s="43"/>
      <c r="C1532" s="292" t="s">
        <v>19</v>
      </c>
      <c r="D1532" s="292" t="s">
        <v>2025</v>
      </c>
      <c r="E1532" s="21" t="s">
        <v>19</v>
      </c>
      <c r="F1532" s="293">
        <v>0</v>
      </c>
      <c r="G1532" s="38"/>
      <c r="H1532" s="43"/>
    </row>
    <row r="1533" spans="1:8" s="2" customFormat="1" ht="16.899999999999999" customHeight="1">
      <c r="A1533" s="38"/>
      <c r="B1533" s="43"/>
      <c r="C1533" s="292" t="s">
        <v>19</v>
      </c>
      <c r="D1533" s="292" t="s">
        <v>4986</v>
      </c>
      <c r="E1533" s="21" t="s">
        <v>19</v>
      </c>
      <c r="F1533" s="293">
        <v>4.3499999999999996</v>
      </c>
      <c r="G1533" s="38"/>
      <c r="H1533" s="43"/>
    </row>
    <row r="1534" spans="1:8" s="2" customFormat="1" ht="16.899999999999999" customHeight="1">
      <c r="A1534" s="38"/>
      <c r="B1534" s="43"/>
      <c r="C1534" s="292" t="s">
        <v>19</v>
      </c>
      <c r="D1534" s="292" t="s">
        <v>2026</v>
      </c>
      <c r="E1534" s="21" t="s">
        <v>19</v>
      </c>
      <c r="F1534" s="293">
        <v>0</v>
      </c>
      <c r="G1534" s="38"/>
      <c r="H1534" s="43"/>
    </row>
    <row r="1535" spans="1:8" s="2" customFormat="1" ht="16.899999999999999" customHeight="1">
      <c r="A1535" s="38"/>
      <c r="B1535" s="43"/>
      <c r="C1535" s="292" t="s">
        <v>19</v>
      </c>
      <c r="D1535" s="292" t="s">
        <v>4984</v>
      </c>
      <c r="E1535" s="21" t="s">
        <v>19</v>
      </c>
      <c r="F1535" s="293">
        <v>4</v>
      </c>
      <c r="G1535" s="38"/>
      <c r="H1535" s="43"/>
    </row>
    <row r="1536" spans="1:8" s="2" customFormat="1" ht="16.899999999999999" customHeight="1">
      <c r="A1536" s="38"/>
      <c r="B1536" s="43"/>
      <c r="C1536" s="292" t="s">
        <v>19</v>
      </c>
      <c r="D1536" s="292" t="s">
        <v>2030</v>
      </c>
      <c r="E1536" s="21" t="s">
        <v>19</v>
      </c>
      <c r="F1536" s="293">
        <v>0</v>
      </c>
      <c r="G1536" s="38"/>
      <c r="H1536" s="43"/>
    </row>
    <row r="1537" spans="1:8" s="2" customFormat="1" ht="16.899999999999999" customHeight="1">
      <c r="A1537" s="38"/>
      <c r="B1537" s="43"/>
      <c r="C1537" s="292" t="s">
        <v>19</v>
      </c>
      <c r="D1537" s="292" t="s">
        <v>4986</v>
      </c>
      <c r="E1537" s="21" t="s">
        <v>19</v>
      </c>
      <c r="F1537" s="293">
        <v>4.3499999999999996</v>
      </c>
      <c r="G1537" s="38"/>
      <c r="H1537" s="43"/>
    </row>
    <row r="1538" spans="1:8" s="2" customFormat="1" ht="16.899999999999999" customHeight="1">
      <c r="A1538" s="38"/>
      <c r="B1538" s="43"/>
      <c r="C1538" s="292" t="s">
        <v>19</v>
      </c>
      <c r="D1538" s="292" t="s">
        <v>1916</v>
      </c>
      <c r="E1538" s="21" t="s">
        <v>19</v>
      </c>
      <c r="F1538" s="293">
        <v>0</v>
      </c>
      <c r="G1538" s="38"/>
      <c r="H1538" s="43"/>
    </row>
    <row r="1539" spans="1:8" s="2" customFormat="1" ht="16.899999999999999" customHeight="1">
      <c r="A1539" s="38"/>
      <c r="B1539" s="43"/>
      <c r="C1539" s="292" t="s">
        <v>19</v>
      </c>
      <c r="D1539" s="292" t="s">
        <v>4988</v>
      </c>
      <c r="E1539" s="21" t="s">
        <v>19</v>
      </c>
      <c r="F1539" s="293">
        <v>8</v>
      </c>
      <c r="G1539" s="38"/>
      <c r="H1539" s="43"/>
    </row>
    <row r="1540" spans="1:8" s="2" customFormat="1" ht="16.899999999999999" customHeight="1">
      <c r="A1540" s="38"/>
      <c r="B1540" s="43"/>
      <c r="C1540" s="292" t="s">
        <v>19</v>
      </c>
      <c r="D1540" s="292" t="s">
        <v>2057</v>
      </c>
      <c r="E1540" s="21" t="s">
        <v>19</v>
      </c>
      <c r="F1540" s="293">
        <v>0</v>
      </c>
      <c r="G1540" s="38"/>
      <c r="H1540" s="43"/>
    </row>
    <row r="1541" spans="1:8" s="2" customFormat="1" ht="16.899999999999999" customHeight="1">
      <c r="A1541" s="38"/>
      <c r="B1541" s="43"/>
      <c r="C1541" s="292" t="s">
        <v>19</v>
      </c>
      <c r="D1541" s="292" t="s">
        <v>4989</v>
      </c>
      <c r="E1541" s="21" t="s">
        <v>19</v>
      </c>
      <c r="F1541" s="293">
        <v>0.91500000000000004</v>
      </c>
      <c r="G1541" s="38"/>
      <c r="H1541" s="43"/>
    </row>
    <row r="1542" spans="1:8" s="2" customFormat="1" ht="16.899999999999999" customHeight="1">
      <c r="A1542" s="38"/>
      <c r="B1542" s="43"/>
      <c r="C1542" s="292" t="s">
        <v>19</v>
      </c>
      <c r="D1542" s="292" t="s">
        <v>2073</v>
      </c>
      <c r="E1542" s="21" t="s">
        <v>19</v>
      </c>
      <c r="F1542" s="293">
        <v>0</v>
      </c>
      <c r="G1542" s="38"/>
      <c r="H1542" s="43"/>
    </row>
    <row r="1543" spans="1:8" s="2" customFormat="1" ht="16.899999999999999" customHeight="1">
      <c r="A1543" s="38"/>
      <c r="B1543" s="43"/>
      <c r="C1543" s="292" t="s">
        <v>19</v>
      </c>
      <c r="D1543" s="292" t="s">
        <v>4986</v>
      </c>
      <c r="E1543" s="21" t="s">
        <v>19</v>
      </c>
      <c r="F1543" s="293">
        <v>4.3499999999999996</v>
      </c>
      <c r="G1543" s="38"/>
      <c r="H1543" s="43"/>
    </row>
    <row r="1544" spans="1:8" s="2" customFormat="1" ht="16.899999999999999" customHeight="1">
      <c r="A1544" s="38"/>
      <c r="B1544" s="43"/>
      <c r="C1544" s="292" t="s">
        <v>19</v>
      </c>
      <c r="D1544" s="292" t="s">
        <v>2080</v>
      </c>
      <c r="E1544" s="21" t="s">
        <v>19</v>
      </c>
      <c r="F1544" s="293">
        <v>0</v>
      </c>
      <c r="G1544" s="38"/>
      <c r="H1544" s="43"/>
    </row>
    <row r="1545" spans="1:8" s="2" customFormat="1" ht="16.899999999999999" customHeight="1">
      <c r="A1545" s="38"/>
      <c r="B1545" s="43"/>
      <c r="C1545" s="292" t="s">
        <v>19</v>
      </c>
      <c r="D1545" s="292" t="s">
        <v>4990</v>
      </c>
      <c r="E1545" s="21" t="s">
        <v>19</v>
      </c>
      <c r="F1545" s="293">
        <v>3</v>
      </c>
      <c r="G1545" s="38"/>
      <c r="H1545" s="43"/>
    </row>
    <row r="1546" spans="1:8" s="2" customFormat="1" ht="16.899999999999999" customHeight="1">
      <c r="A1546" s="38"/>
      <c r="B1546" s="43"/>
      <c r="C1546" s="292" t="s">
        <v>19</v>
      </c>
      <c r="D1546" s="292" t="s">
        <v>2082</v>
      </c>
      <c r="E1546" s="21" t="s">
        <v>19</v>
      </c>
      <c r="F1546" s="293">
        <v>0</v>
      </c>
      <c r="G1546" s="38"/>
      <c r="H1546" s="43"/>
    </row>
    <row r="1547" spans="1:8" s="2" customFormat="1" ht="16.899999999999999" customHeight="1">
      <c r="A1547" s="38"/>
      <c r="B1547" s="43"/>
      <c r="C1547" s="292" t="s">
        <v>19</v>
      </c>
      <c r="D1547" s="292" t="s">
        <v>4986</v>
      </c>
      <c r="E1547" s="21" t="s">
        <v>19</v>
      </c>
      <c r="F1547" s="293">
        <v>4.3499999999999996</v>
      </c>
      <c r="G1547" s="38"/>
      <c r="H1547" s="43"/>
    </row>
    <row r="1548" spans="1:8" s="2" customFormat="1" ht="16.899999999999999" customHeight="1">
      <c r="A1548" s="38"/>
      <c r="B1548" s="43"/>
      <c r="C1548" s="292" t="s">
        <v>19</v>
      </c>
      <c r="D1548" s="292" t="s">
        <v>2085</v>
      </c>
      <c r="E1548" s="21" t="s">
        <v>19</v>
      </c>
      <c r="F1548" s="293">
        <v>0</v>
      </c>
      <c r="G1548" s="38"/>
      <c r="H1548" s="43"/>
    </row>
    <row r="1549" spans="1:8" s="2" customFormat="1" ht="16.899999999999999" customHeight="1">
      <c r="A1549" s="38"/>
      <c r="B1549" s="43"/>
      <c r="C1549" s="292" t="s">
        <v>19</v>
      </c>
      <c r="D1549" s="292" t="s">
        <v>4984</v>
      </c>
      <c r="E1549" s="21" t="s">
        <v>19</v>
      </c>
      <c r="F1549" s="293">
        <v>4</v>
      </c>
      <c r="G1549" s="38"/>
      <c r="H1549" s="43"/>
    </row>
    <row r="1550" spans="1:8" s="2" customFormat="1" ht="16.899999999999999" customHeight="1">
      <c r="A1550" s="38"/>
      <c r="B1550" s="43"/>
      <c r="C1550" s="292" t="s">
        <v>19</v>
      </c>
      <c r="D1550" s="292" t="s">
        <v>2087</v>
      </c>
      <c r="E1550" s="21" t="s">
        <v>19</v>
      </c>
      <c r="F1550" s="293">
        <v>0</v>
      </c>
      <c r="G1550" s="38"/>
      <c r="H1550" s="43"/>
    </row>
    <row r="1551" spans="1:8" s="2" customFormat="1" ht="16.899999999999999" customHeight="1">
      <c r="A1551" s="38"/>
      <c r="B1551" s="43"/>
      <c r="C1551" s="292" t="s">
        <v>19</v>
      </c>
      <c r="D1551" s="292" t="s">
        <v>4986</v>
      </c>
      <c r="E1551" s="21" t="s">
        <v>19</v>
      </c>
      <c r="F1551" s="293">
        <v>4.3499999999999996</v>
      </c>
      <c r="G1551" s="38"/>
      <c r="H1551" s="43"/>
    </row>
    <row r="1552" spans="1:8" s="2" customFormat="1" ht="16.899999999999999" customHeight="1">
      <c r="A1552" s="38"/>
      <c r="B1552" s="43"/>
      <c r="C1552" s="292" t="s">
        <v>19</v>
      </c>
      <c r="D1552" s="292" t="s">
        <v>2091</v>
      </c>
      <c r="E1552" s="21" t="s">
        <v>19</v>
      </c>
      <c r="F1552" s="293">
        <v>0</v>
      </c>
      <c r="G1552" s="38"/>
      <c r="H1552" s="43"/>
    </row>
    <row r="1553" spans="1:8" s="2" customFormat="1" ht="16.899999999999999" customHeight="1">
      <c r="A1553" s="38"/>
      <c r="B1553" s="43"/>
      <c r="C1553" s="292" t="s">
        <v>19</v>
      </c>
      <c r="D1553" s="292" t="s">
        <v>4986</v>
      </c>
      <c r="E1553" s="21" t="s">
        <v>19</v>
      </c>
      <c r="F1553" s="293">
        <v>4.3499999999999996</v>
      </c>
      <c r="G1553" s="38"/>
      <c r="H1553" s="43"/>
    </row>
    <row r="1554" spans="1:8" s="2" customFormat="1" ht="16.899999999999999" customHeight="1">
      <c r="A1554" s="38"/>
      <c r="B1554" s="43"/>
      <c r="C1554" s="292" t="s">
        <v>19</v>
      </c>
      <c r="D1554" s="292" t="s">
        <v>2107</v>
      </c>
      <c r="E1554" s="21" t="s">
        <v>19</v>
      </c>
      <c r="F1554" s="293">
        <v>0</v>
      </c>
      <c r="G1554" s="38"/>
      <c r="H1554" s="43"/>
    </row>
    <row r="1555" spans="1:8" s="2" customFormat="1" ht="16.899999999999999" customHeight="1">
      <c r="A1555" s="38"/>
      <c r="B1555" s="43"/>
      <c r="C1555" s="292" t="s">
        <v>19</v>
      </c>
      <c r="D1555" s="292" t="s">
        <v>4986</v>
      </c>
      <c r="E1555" s="21" t="s">
        <v>19</v>
      </c>
      <c r="F1555" s="293">
        <v>4.3499999999999996</v>
      </c>
      <c r="G1555" s="38"/>
      <c r="H1555" s="43"/>
    </row>
    <row r="1556" spans="1:8" s="2" customFormat="1" ht="16.899999999999999" customHeight="1">
      <c r="A1556" s="38"/>
      <c r="B1556" s="43"/>
      <c r="C1556" s="292" t="s">
        <v>19</v>
      </c>
      <c r="D1556" s="292" t="s">
        <v>2113</v>
      </c>
      <c r="E1556" s="21" t="s">
        <v>19</v>
      </c>
      <c r="F1556" s="293">
        <v>0</v>
      </c>
      <c r="G1556" s="38"/>
      <c r="H1556" s="43"/>
    </row>
    <row r="1557" spans="1:8" s="2" customFormat="1" ht="16.899999999999999" customHeight="1">
      <c r="A1557" s="38"/>
      <c r="B1557" s="43"/>
      <c r="C1557" s="292" t="s">
        <v>19</v>
      </c>
      <c r="D1557" s="292" t="s">
        <v>4986</v>
      </c>
      <c r="E1557" s="21" t="s">
        <v>19</v>
      </c>
      <c r="F1557" s="293">
        <v>4.3499999999999996</v>
      </c>
      <c r="G1557" s="38"/>
      <c r="H1557" s="43"/>
    </row>
    <row r="1558" spans="1:8" s="2" customFormat="1" ht="16.899999999999999" customHeight="1">
      <c r="A1558" s="38"/>
      <c r="B1558" s="43"/>
      <c r="C1558" s="292" t="s">
        <v>19</v>
      </c>
      <c r="D1558" s="292" t="s">
        <v>2115</v>
      </c>
      <c r="E1558" s="21" t="s">
        <v>19</v>
      </c>
      <c r="F1558" s="293">
        <v>0</v>
      </c>
      <c r="G1558" s="38"/>
      <c r="H1558" s="43"/>
    </row>
    <row r="1559" spans="1:8" s="2" customFormat="1" ht="16.899999999999999" customHeight="1">
      <c r="A1559" s="38"/>
      <c r="B1559" s="43"/>
      <c r="C1559" s="292" t="s">
        <v>19</v>
      </c>
      <c r="D1559" s="292" t="s">
        <v>4991</v>
      </c>
      <c r="E1559" s="21" t="s">
        <v>19</v>
      </c>
      <c r="F1559" s="293">
        <v>2.85</v>
      </c>
      <c r="G1559" s="38"/>
      <c r="H1559" s="43"/>
    </row>
    <row r="1560" spans="1:8" s="2" customFormat="1" ht="16.899999999999999" customHeight="1">
      <c r="A1560" s="38"/>
      <c r="B1560" s="43"/>
      <c r="C1560" s="292" t="s">
        <v>19</v>
      </c>
      <c r="D1560" s="292" t="s">
        <v>2119</v>
      </c>
      <c r="E1560" s="21" t="s">
        <v>19</v>
      </c>
      <c r="F1560" s="293">
        <v>0</v>
      </c>
      <c r="G1560" s="38"/>
      <c r="H1560" s="43"/>
    </row>
    <row r="1561" spans="1:8" s="2" customFormat="1" ht="16.899999999999999" customHeight="1">
      <c r="A1561" s="38"/>
      <c r="B1561" s="43"/>
      <c r="C1561" s="292" t="s">
        <v>19</v>
      </c>
      <c r="D1561" s="292" t="s">
        <v>4984</v>
      </c>
      <c r="E1561" s="21" t="s">
        <v>19</v>
      </c>
      <c r="F1561" s="293">
        <v>4</v>
      </c>
      <c r="G1561" s="38"/>
      <c r="H1561" s="43"/>
    </row>
    <row r="1562" spans="1:8" s="2" customFormat="1" ht="16.899999999999999" customHeight="1">
      <c r="A1562" s="38"/>
      <c r="B1562" s="43"/>
      <c r="C1562" s="292" t="s">
        <v>19</v>
      </c>
      <c r="D1562" s="292" t="s">
        <v>2120</v>
      </c>
      <c r="E1562" s="21" t="s">
        <v>19</v>
      </c>
      <c r="F1562" s="293">
        <v>0</v>
      </c>
      <c r="G1562" s="38"/>
      <c r="H1562" s="43"/>
    </row>
    <row r="1563" spans="1:8" s="2" customFormat="1" ht="16.899999999999999" customHeight="1">
      <c r="A1563" s="38"/>
      <c r="B1563" s="43"/>
      <c r="C1563" s="292" t="s">
        <v>19</v>
      </c>
      <c r="D1563" s="292" t="s">
        <v>4986</v>
      </c>
      <c r="E1563" s="21" t="s">
        <v>19</v>
      </c>
      <c r="F1563" s="293">
        <v>4.3499999999999996</v>
      </c>
      <c r="G1563" s="38"/>
      <c r="H1563" s="43"/>
    </row>
    <row r="1564" spans="1:8" s="2" customFormat="1" ht="16.899999999999999" customHeight="1">
      <c r="A1564" s="38"/>
      <c r="B1564" s="43"/>
      <c r="C1564" s="292" t="s">
        <v>19</v>
      </c>
      <c r="D1564" s="292" t="s">
        <v>2124</v>
      </c>
      <c r="E1564" s="21" t="s">
        <v>19</v>
      </c>
      <c r="F1564" s="293">
        <v>0</v>
      </c>
      <c r="G1564" s="38"/>
      <c r="H1564" s="43"/>
    </row>
    <row r="1565" spans="1:8" s="2" customFormat="1" ht="16.899999999999999" customHeight="1">
      <c r="A1565" s="38"/>
      <c r="B1565" s="43"/>
      <c r="C1565" s="292" t="s">
        <v>19</v>
      </c>
      <c r="D1565" s="292" t="s">
        <v>4986</v>
      </c>
      <c r="E1565" s="21" t="s">
        <v>19</v>
      </c>
      <c r="F1565" s="293">
        <v>4.3499999999999996</v>
      </c>
      <c r="G1565" s="38"/>
      <c r="H1565" s="43"/>
    </row>
    <row r="1566" spans="1:8" s="2" customFormat="1" ht="16.899999999999999" customHeight="1">
      <c r="A1566" s="38"/>
      <c r="B1566" s="43"/>
      <c r="C1566" s="292" t="s">
        <v>357</v>
      </c>
      <c r="D1566" s="292" t="s">
        <v>590</v>
      </c>
      <c r="E1566" s="21" t="s">
        <v>19</v>
      </c>
      <c r="F1566" s="293">
        <v>101.41500000000001</v>
      </c>
      <c r="G1566" s="38"/>
      <c r="H1566" s="43"/>
    </row>
    <row r="1567" spans="1:8" s="2" customFormat="1" ht="16.899999999999999" customHeight="1">
      <c r="A1567" s="38"/>
      <c r="B1567" s="43"/>
      <c r="C1567" s="294" t="s">
        <v>8523</v>
      </c>
      <c r="D1567" s="38"/>
      <c r="E1567" s="38"/>
      <c r="F1567" s="38"/>
      <c r="G1567" s="38"/>
      <c r="H1567" s="43"/>
    </row>
    <row r="1568" spans="1:8" s="2" customFormat="1" ht="16.899999999999999" customHeight="1">
      <c r="A1568" s="38"/>
      <c r="B1568" s="43"/>
      <c r="C1568" s="292" t="s">
        <v>4976</v>
      </c>
      <c r="D1568" s="292" t="s">
        <v>8633</v>
      </c>
      <c r="E1568" s="21" t="s">
        <v>128</v>
      </c>
      <c r="F1568" s="293">
        <v>101.41500000000001</v>
      </c>
      <c r="G1568" s="38"/>
      <c r="H1568" s="43"/>
    </row>
    <row r="1569" spans="1:8" s="2" customFormat="1" ht="16.899999999999999" customHeight="1">
      <c r="A1569" s="38"/>
      <c r="B1569" s="43"/>
      <c r="C1569" s="292" t="s">
        <v>4993</v>
      </c>
      <c r="D1569" s="292" t="s">
        <v>8634</v>
      </c>
      <c r="E1569" s="21" t="s">
        <v>128</v>
      </c>
      <c r="F1569" s="293">
        <v>106.486</v>
      </c>
      <c r="G1569" s="38"/>
      <c r="H1569" s="43"/>
    </row>
    <row r="1570" spans="1:8" s="2" customFormat="1" ht="16.899999999999999" customHeight="1">
      <c r="A1570" s="38"/>
      <c r="B1570" s="43"/>
      <c r="C1570" s="288" t="s">
        <v>361</v>
      </c>
      <c r="D1570" s="289" t="s">
        <v>362</v>
      </c>
      <c r="E1570" s="290" t="s">
        <v>132</v>
      </c>
      <c r="F1570" s="291">
        <v>490.56400000000002</v>
      </c>
      <c r="G1570" s="38"/>
      <c r="H1570" s="43"/>
    </row>
    <row r="1571" spans="1:8" s="2" customFormat="1" ht="16.899999999999999" customHeight="1">
      <c r="A1571" s="38"/>
      <c r="B1571" s="43"/>
      <c r="C1571" s="292" t="s">
        <v>19</v>
      </c>
      <c r="D1571" s="292" t="s">
        <v>4825</v>
      </c>
      <c r="E1571" s="21" t="s">
        <v>19</v>
      </c>
      <c r="F1571" s="293">
        <v>0</v>
      </c>
      <c r="G1571" s="38"/>
      <c r="H1571" s="43"/>
    </row>
    <row r="1572" spans="1:8" s="2" customFormat="1" ht="16.899999999999999" customHeight="1">
      <c r="A1572" s="38"/>
      <c r="B1572" s="43"/>
      <c r="C1572" s="292" t="s">
        <v>19</v>
      </c>
      <c r="D1572" s="292" t="s">
        <v>1881</v>
      </c>
      <c r="E1572" s="21" t="s">
        <v>19</v>
      </c>
      <c r="F1572" s="293">
        <v>0</v>
      </c>
      <c r="G1572" s="38"/>
      <c r="H1572" s="43"/>
    </row>
    <row r="1573" spans="1:8" s="2" customFormat="1" ht="16.899999999999999" customHeight="1">
      <c r="A1573" s="38"/>
      <c r="B1573" s="43"/>
      <c r="C1573" s="292" t="s">
        <v>19</v>
      </c>
      <c r="D1573" s="292" t="s">
        <v>2132</v>
      </c>
      <c r="E1573" s="21" t="s">
        <v>19</v>
      </c>
      <c r="F1573" s="293">
        <v>10.725</v>
      </c>
      <c r="G1573" s="38"/>
      <c r="H1573" s="43"/>
    </row>
    <row r="1574" spans="1:8" s="2" customFormat="1" ht="16.899999999999999" customHeight="1">
      <c r="A1574" s="38"/>
      <c r="B1574" s="43"/>
      <c r="C1574" s="292" t="s">
        <v>19</v>
      </c>
      <c r="D1574" s="292" t="s">
        <v>2133</v>
      </c>
      <c r="E1574" s="21" t="s">
        <v>19</v>
      </c>
      <c r="F1574" s="293">
        <v>-0.05</v>
      </c>
      <c r="G1574" s="38"/>
      <c r="H1574" s="43"/>
    </row>
    <row r="1575" spans="1:8" s="2" customFormat="1" ht="16.899999999999999" customHeight="1">
      <c r="A1575" s="38"/>
      <c r="B1575" s="43"/>
      <c r="C1575" s="292" t="s">
        <v>19</v>
      </c>
      <c r="D1575" s="292" t="s">
        <v>1950</v>
      </c>
      <c r="E1575" s="21" t="s">
        <v>19</v>
      </c>
      <c r="F1575" s="293">
        <v>-1.47</v>
      </c>
      <c r="G1575" s="38"/>
      <c r="H1575" s="43"/>
    </row>
    <row r="1576" spans="1:8" s="2" customFormat="1" ht="16.899999999999999" customHeight="1">
      <c r="A1576" s="38"/>
      <c r="B1576" s="43"/>
      <c r="C1576" s="292" t="s">
        <v>19</v>
      </c>
      <c r="D1576" s="292" t="s">
        <v>2134</v>
      </c>
      <c r="E1576" s="21" t="s">
        <v>19</v>
      </c>
      <c r="F1576" s="293">
        <v>-1.4730000000000001</v>
      </c>
      <c r="G1576" s="38"/>
      <c r="H1576" s="43"/>
    </row>
    <row r="1577" spans="1:8" s="2" customFormat="1" ht="16.899999999999999" customHeight="1">
      <c r="A1577" s="38"/>
      <c r="B1577" s="43"/>
      <c r="C1577" s="292" t="s">
        <v>19</v>
      </c>
      <c r="D1577" s="292" t="s">
        <v>1885</v>
      </c>
      <c r="E1577" s="21" t="s">
        <v>19</v>
      </c>
      <c r="F1577" s="293">
        <v>0</v>
      </c>
      <c r="G1577" s="38"/>
      <c r="H1577" s="43"/>
    </row>
    <row r="1578" spans="1:8" s="2" customFormat="1" ht="16.899999999999999" customHeight="1">
      <c r="A1578" s="38"/>
      <c r="B1578" s="43"/>
      <c r="C1578" s="292" t="s">
        <v>19</v>
      </c>
      <c r="D1578" s="292" t="s">
        <v>1951</v>
      </c>
      <c r="E1578" s="21" t="s">
        <v>19</v>
      </c>
      <c r="F1578" s="293">
        <v>17.600000000000001</v>
      </c>
      <c r="G1578" s="38"/>
      <c r="H1578" s="43"/>
    </row>
    <row r="1579" spans="1:8" s="2" customFormat="1" ht="16.899999999999999" customHeight="1">
      <c r="A1579" s="38"/>
      <c r="B1579" s="43"/>
      <c r="C1579" s="292" t="s">
        <v>19</v>
      </c>
      <c r="D1579" s="292" t="s">
        <v>2135</v>
      </c>
      <c r="E1579" s="21" t="s">
        <v>19</v>
      </c>
      <c r="F1579" s="293">
        <v>-1.86</v>
      </c>
      <c r="G1579" s="38"/>
      <c r="H1579" s="43"/>
    </row>
    <row r="1580" spans="1:8" s="2" customFormat="1" ht="16.899999999999999" customHeight="1">
      <c r="A1580" s="38"/>
      <c r="B1580" s="43"/>
      <c r="C1580" s="292" t="s">
        <v>19</v>
      </c>
      <c r="D1580" s="292" t="s">
        <v>1952</v>
      </c>
      <c r="E1580" s="21" t="s">
        <v>19</v>
      </c>
      <c r="F1580" s="293">
        <v>-0.24</v>
      </c>
      <c r="G1580" s="38"/>
      <c r="H1580" s="43"/>
    </row>
    <row r="1581" spans="1:8" s="2" customFormat="1" ht="16.899999999999999" customHeight="1">
      <c r="A1581" s="38"/>
      <c r="B1581" s="43"/>
      <c r="C1581" s="292" t="s">
        <v>19</v>
      </c>
      <c r="D1581" s="292" t="s">
        <v>1133</v>
      </c>
      <c r="E1581" s="21" t="s">
        <v>19</v>
      </c>
      <c r="F1581" s="293">
        <v>-4.41</v>
      </c>
      <c r="G1581" s="38"/>
      <c r="H1581" s="43"/>
    </row>
    <row r="1582" spans="1:8" s="2" customFormat="1" ht="16.899999999999999" customHeight="1">
      <c r="A1582" s="38"/>
      <c r="B1582" s="43"/>
      <c r="C1582" s="292" t="s">
        <v>19</v>
      </c>
      <c r="D1582" s="292" t="s">
        <v>1887</v>
      </c>
      <c r="E1582" s="21" t="s">
        <v>19</v>
      </c>
      <c r="F1582" s="293">
        <v>0</v>
      </c>
      <c r="G1582" s="38"/>
      <c r="H1582" s="43"/>
    </row>
    <row r="1583" spans="1:8" s="2" customFormat="1" ht="16.899999999999999" customHeight="1">
      <c r="A1583" s="38"/>
      <c r="B1583" s="43"/>
      <c r="C1583" s="292" t="s">
        <v>19</v>
      </c>
      <c r="D1583" s="292" t="s">
        <v>1953</v>
      </c>
      <c r="E1583" s="21" t="s">
        <v>19</v>
      </c>
      <c r="F1583" s="293">
        <v>19.03</v>
      </c>
      <c r="G1583" s="38"/>
      <c r="H1583" s="43"/>
    </row>
    <row r="1584" spans="1:8" s="2" customFormat="1" ht="16.899999999999999" customHeight="1">
      <c r="A1584" s="38"/>
      <c r="B1584" s="43"/>
      <c r="C1584" s="292" t="s">
        <v>19</v>
      </c>
      <c r="D1584" s="292" t="s">
        <v>2136</v>
      </c>
      <c r="E1584" s="21" t="s">
        <v>19</v>
      </c>
      <c r="F1584" s="293">
        <v>-4.0149999999999997</v>
      </c>
      <c r="G1584" s="38"/>
      <c r="H1584" s="43"/>
    </row>
    <row r="1585" spans="1:8" s="2" customFormat="1" ht="16.899999999999999" customHeight="1">
      <c r="A1585" s="38"/>
      <c r="B1585" s="43"/>
      <c r="C1585" s="292" t="s">
        <v>19</v>
      </c>
      <c r="D1585" s="292" t="s">
        <v>1950</v>
      </c>
      <c r="E1585" s="21" t="s">
        <v>19</v>
      </c>
      <c r="F1585" s="293">
        <v>-1.47</v>
      </c>
      <c r="G1585" s="38"/>
      <c r="H1585" s="43"/>
    </row>
    <row r="1586" spans="1:8" s="2" customFormat="1" ht="16.899999999999999" customHeight="1">
      <c r="A1586" s="38"/>
      <c r="B1586" s="43"/>
      <c r="C1586" s="292" t="s">
        <v>19</v>
      </c>
      <c r="D1586" s="292" t="s">
        <v>1893</v>
      </c>
      <c r="E1586" s="21" t="s">
        <v>19</v>
      </c>
      <c r="F1586" s="293">
        <v>0</v>
      </c>
      <c r="G1586" s="38"/>
      <c r="H1586" s="43"/>
    </row>
    <row r="1587" spans="1:8" s="2" customFormat="1" ht="16.899999999999999" customHeight="1">
      <c r="A1587" s="38"/>
      <c r="B1587" s="43"/>
      <c r="C1587" s="292" t="s">
        <v>19</v>
      </c>
      <c r="D1587" s="292" t="s">
        <v>1894</v>
      </c>
      <c r="E1587" s="21" t="s">
        <v>19</v>
      </c>
      <c r="F1587" s="293">
        <v>0</v>
      </c>
      <c r="G1587" s="38"/>
      <c r="H1587" s="43"/>
    </row>
    <row r="1588" spans="1:8" s="2" customFormat="1" ht="16.899999999999999" customHeight="1">
      <c r="A1588" s="38"/>
      <c r="B1588" s="43"/>
      <c r="C1588" s="292" t="s">
        <v>19</v>
      </c>
      <c r="D1588" s="292" t="s">
        <v>1895</v>
      </c>
      <c r="E1588" s="21" t="s">
        <v>19</v>
      </c>
      <c r="F1588" s="293">
        <v>0</v>
      </c>
      <c r="G1588" s="38"/>
      <c r="H1588" s="43"/>
    </row>
    <row r="1589" spans="1:8" s="2" customFormat="1" ht="16.899999999999999" customHeight="1">
      <c r="A1589" s="38"/>
      <c r="B1589" s="43"/>
      <c r="C1589" s="292" t="s">
        <v>19</v>
      </c>
      <c r="D1589" s="292" t="s">
        <v>1896</v>
      </c>
      <c r="E1589" s="21" t="s">
        <v>19</v>
      </c>
      <c r="F1589" s="293">
        <v>0</v>
      </c>
      <c r="G1589" s="38"/>
      <c r="H1589" s="43"/>
    </row>
    <row r="1590" spans="1:8" s="2" customFormat="1" ht="16.899999999999999" customHeight="1">
      <c r="A1590" s="38"/>
      <c r="B1590" s="43"/>
      <c r="C1590" s="292" t="s">
        <v>19</v>
      </c>
      <c r="D1590" s="292" t="s">
        <v>4826</v>
      </c>
      <c r="E1590" s="21" t="s">
        <v>19</v>
      </c>
      <c r="F1590" s="293">
        <v>14.6</v>
      </c>
      <c r="G1590" s="38"/>
      <c r="H1590" s="43"/>
    </row>
    <row r="1591" spans="1:8" s="2" customFormat="1" ht="16.899999999999999" customHeight="1">
      <c r="A1591" s="38"/>
      <c r="B1591" s="43"/>
      <c r="C1591" s="292" t="s">
        <v>19</v>
      </c>
      <c r="D1591" s="292" t="s">
        <v>1898</v>
      </c>
      <c r="E1591" s="21" t="s">
        <v>19</v>
      </c>
      <c r="F1591" s="293">
        <v>0</v>
      </c>
      <c r="G1591" s="38"/>
      <c r="H1591" s="43"/>
    </row>
    <row r="1592" spans="1:8" s="2" customFormat="1" ht="16.899999999999999" customHeight="1">
      <c r="A1592" s="38"/>
      <c r="B1592" s="43"/>
      <c r="C1592" s="292" t="s">
        <v>19</v>
      </c>
      <c r="D1592" s="292" t="s">
        <v>4797</v>
      </c>
      <c r="E1592" s="21" t="s">
        <v>19</v>
      </c>
      <c r="F1592" s="293">
        <v>23.48</v>
      </c>
      <c r="G1592" s="38"/>
      <c r="H1592" s="43"/>
    </row>
    <row r="1593" spans="1:8" s="2" customFormat="1" ht="16.899999999999999" customHeight="1">
      <c r="A1593" s="38"/>
      <c r="B1593" s="43"/>
      <c r="C1593" s="292" t="s">
        <v>19</v>
      </c>
      <c r="D1593" s="292" t="s">
        <v>4827</v>
      </c>
      <c r="E1593" s="21" t="s">
        <v>19</v>
      </c>
      <c r="F1593" s="293">
        <v>-2.3199999999999998</v>
      </c>
      <c r="G1593" s="38"/>
      <c r="H1593" s="43"/>
    </row>
    <row r="1594" spans="1:8" s="2" customFormat="1" ht="16.899999999999999" customHeight="1">
      <c r="A1594" s="38"/>
      <c r="B1594" s="43"/>
      <c r="C1594" s="292" t="s">
        <v>19</v>
      </c>
      <c r="D1594" s="292" t="s">
        <v>1958</v>
      </c>
      <c r="E1594" s="21" t="s">
        <v>19</v>
      </c>
      <c r="F1594" s="293">
        <v>-4.4999999999999998E-2</v>
      </c>
      <c r="G1594" s="38"/>
      <c r="H1594" s="43"/>
    </row>
    <row r="1595" spans="1:8" s="2" customFormat="1" ht="16.899999999999999" customHeight="1">
      <c r="A1595" s="38"/>
      <c r="B1595" s="43"/>
      <c r="C1595" s="292" t="s">
        <v>19</v>
      </c>
      <c r="D1595" s="292" t="s">
        <v>4798</v>
      </c>
      <c r="E1595" s="21" t="s">
        <v>19</v>
      </c>
      <c r="F1595" s="293">
        <v>-1.4</v>
      </c>
      <c r="G1595" s="38"/>
      <c r="H1595" s="43"/>
    </row>
    <row r="1596" spans="1:8" s="2" customFormat="1" ht="16.899999999999999" customHeight="1">
      <c r="A1596" s="38"/>
      <c r="B1596" s="43"/>
      <c r="C1596" s="292" t="s">
        <v>19</v>
      </c>
      <c r="D1596" s="292" t="s">
        <v>1900</v>
      </c>
      <c r="E1596" s="21" t="s">
        <v>19</v>
      </c>
      <c r="F1596" s="293">
        <v>0</v>
      </c>
      <c r="G1596" s="38"/>
      <c r="H1596" s="43"/>
    </row>
    <row r="1597" spans="1:8" s="2" customFormat="1" ht="16.899999999999999" customHeight="1">
      <c r="A1597" s="38"/>
      <c r="B1597" s="43"/>
      <c r="C1597" s="292" t="s">
        <v>19</v>
      </c>
      <c r="D1597" s="292" t="s">
        <v>2139</v>
      </c>
      <c r="E1597" s="21" t="s">
        <v>19</v>
      </c>
      <c r="F1597" s="293">
        <v>3.375</v>
      </c>
      <c r="G1597" s="38"/>
      <c r="H1597" s="43"/>
    </row>
    <row r="1598" spans="1:8" s="2" customFormat="1" ht="16.899999999999999" customHeight="1">
      <c r="A1598" s="38"/>
      <c r="B1598" s="43"/>
      <c r="C1598" s="292" t="s">
        <v>19</v>
      </c>
      <c r="D1598" s="292" t="s">
        <v>4828</v>
      </c>
      <c r="E1598" s="21" t="s">
        <v>19</v>
      </c>
      <c r="F1598" s="293">
        <v>3.2</v>
      </c>
      <c r="G1598" s="38"/>
      <c r="H1598" s="43"/>
    </row>
    <row r="1599" spans="1:8" s="2" customFormat="1" ht="16.899999999999999" customHeight="1">
      <c r="A1599" s="38"/>
      <c r="B1599" s="43"/>
      <c r="C1599" s="292" t="s">
        <v>19</v>
      </c>
      <c r="D1599" s="292" t="s">
        <v>1983</v>
      </c>
      <c r="E1599" s="21" t="s">
        <v>19</v>
      </c>
      <c r="F1599" s="293">
        <v>0</v>
      </c>
      <c r="G1599" s="38"/>
      <c r="H1599" s="43"/>
    </row>
    <row r="1600" spans="1:8" s="2" customFormat="1" ht="16.899999999999999" customHeight="1">
      <c r="A1600" s="38"/>
      <c r="B1600" s="43"/>
      <c r="C1600" s="292" t="s">
        <v>19</v>
      </c>
      <c r="D1600" s="292" t="s">
        <v>4803</v>
      </c>
      <c r="E1600" s="21" t="s">
        <v>19</v>
      </c>
      <c r="F1600" s="293">
        <v>2.76</v>
      </c>
      <c r="G1600" s="38"/>
      <c r="H1600" s="43"/>
    </row>
    <row r="1601" spans="1:8" s="2" customFormat="1" ht="16.899999999999999" customHeight="1">
      <c r="A1601" s="38"/>
      <c r="B1601" s="43"/>
      <c r="C1601" s="292" t="s">
        <v>19</v>
      </c>
      <c r="D1601" s="292" t="s">
        <v>4804</v>
      </c>
      <c r="E1601" s="21" t="s">
        <v>19</v>
      </c>
      <c r="F1601" s="293">
        <v>1.8120000000000001</v>
      </c>
      <c r="G1601" s="38"/>
      <c r="H1601" s="43"/>
    </row>
    <row r="1602" spans="1:8" s="2" customFormat="1" ht="16.899999999999999" customHeight="1">
      <c r="A1602" s="38"/>
      <c r="B1602" s="43"/>
      <c r="C1602" s="292" t="s">
        <v>19</v>
      </c>
      <c r="D1602" s="292" t="s">
        <v>1988</v>
      </c>
      <c r="E1602" s="21" t="s">
        <v>19</v>
      </c>
      <c r="F1602" s="293">
        <v>0</v>
      </c>
      <c r="G1602" s="38"/>
      <c r="H1602" s="43"/>
    </row>
    <row r="1603" spans="1:8" s="2" customFormat="1" ht="16.899999999999999" customHeight="1">
      <c r="A1603" s="38"/>
      <c r="B1603" s="43"/>
      <c r="C1603" s="292" t="s">
        <v>19</v>
      </c>
      <c r="D1603" s="292" t="s">
        <v>4829</v>
      </c>
      <c r="E1603" s="21" t="s">
        <v>19</v>
      </c>
      <c r="F1603" s="293">
        <v>15.6</v>
      </c>
      <c r="G1603" s="38"/>
      <c r="H1603" s="43"/>
    </row>
    <row r="1604" spans="1:8" s="2" customFormat="1" ht="16.899999999999999" customHeight="1">
      <c r="A1604" s="38"/>
      <c r="B1604" s="43"/>
      <c r="C1604" s="292" t="s">
        <v>19</v>
      </c>
      <c r="D1604" s="292" t="s">
        <v>1990</v>
      </c>
      <c r="E1604" s="21" t="s">
        <v>19</v>
      </c>
      <c r="F1604" s="293">
        <v>0</v>
      </c>
      <c r="G1604" s="38"/>
      <c r="H1604" s="43"/>
    </row>
    <row r="1605" spans="1:8" s="2" customFormat="1" ht="16.899999999999999" customHeight="1">
      <c r="A1605" s="38"/>
      <c r="B1605" s="43"/>
      <c r="C1605" s="292" t="s">
        <v>19</v>
      </c>
      <c r="D1605" s="292" t="s">
        <v>2148</v>
      </c>
      <c r="E1605" s="21" t="s">
        <v>19</v>
      </c>
      <c r="F1605" s="293">
        <v>10.522</v>
      </c>
      <c r="G1605" s="38"/>
      <c r="H1605" s="43"/>
    </row>
    <row r="1606" spans="1:8" s="2" customFormat="1" ht="16.899999999999999" customHeight="1">
      <c r="A1606" s="38"/>
      <c r="B1606" s="43"/>
      <c r="C1606" s="292" t="s">
        <v>19</v>
      </c>
      <c r="D1606" s="292" t="s">
        <v>1950</v>
      </c>
      <c r="E1606" s="21" t="s">
        <v>19</v>
      </c>
      <c r="F1606" s="293">
        <v>-1.47</v>
      </c>
      <c r="G1606" s="38"/>
      <c r="H1606" s="43"/>
    </row>
    <row r="1607" spans="1:8" s="2" customFormat="1" ht="16.899999999999999" customHeight="1">
      <c r="A1607" s="38"/>
      <c r="B1607" s="43"/>
      <c r="C1607" s="292" t="s">
        <v>19</v>
      </c>
      <c r="D1607" s="292" t="s">
        <v>1993</v>
      </c>
      <c r="E1607" s="21" t="s">
        <v>19</v>
      </c>
      <c r="F1607" s="293">
        <v>0</v>
      </c>
      <c r="G1607" s="38"/>
      <c r="H1607" s="43"/>
    </row>
    <row r="1608" spans="1:8" s="2" customFormat="1" ht="16.899999999999999" customHeight="1">
      <c r="A1608" s="38"/>
      <c r="B1608" s="43"/>
      <c r="C1608" s="292" t="s">
        <v>19</v>
      </c>
      <c r="D1608" s="292" t="s">
        <v>1994</v>
      </c>
      <c r="E1608" s="21" t="s">
        <v>19</v>
      </c>
      <c r="F1608" s="293">
        <v>16.739999999999998</v>
      </c>
      <c r="G1608" s="38"/>
      <c r="H1608" s="43"/>
    </row>
    <row r="1609" spans="1:8" s="2" customFormat="1" ht="16.899999999999999" customHeight="1">
      <c r="A1609" s="38"/>
      <c r="B1609" s="43"/>
      <c r="C1609" s="292" t="s">
        <v>19</v>
      </c>
      <c r="D1609" s="292" t="s">
        <v>1950</v>
      </c>
      <c r="E1609" s="21" t="s">
        <v>19</v>
      </c>
      <c r="F1609" s="293">
        <v>-1.47</v>
      </c>
      <c r="G1609" s="38"/>
      <c r="H1609" s="43"/>
    </row>
    <row r="1610" spans="1:8" s="2" customFormat="1" ht="16.899999999999999" customHeight="1">
      <c r="A1610" s="38"/>
      <c r="B1610" s="43"/>
      <c r="C1610" s="292" t="s">
        <v>19</v>
      </c>
      <c r="D1610" s="292" t="s">
        <v>1995</v>
      </c>
      <c r="E1610" s="21" t="s">
        <v>19</v>
      </c>
      <c r="F1610" s="293">
        <v>-0.26</v>
      </c>
      <c r="G1610" s="38"/>
      <c r="H1610" s="43"/>
    </row>
    <row r="1611" spans="1:8" s="2" customFormat="1" ht="16.899999999999999" customHeight="1">
      <c r="A1611" s="38"/>
      <c r="B1611" s="43"/>
      <c r="C1611" s="292" t="s">
        <v>19</v>
      </c>
      <c r="D1611" s="292" t="s">
        <v>2149</v>
      </c>
      <c r="E1611" s="21" t="s">
        <v>19</v>
      </c>
      <c r="F1611" s="293">
        <v>-1.65</v>
      </c>
      <c r="G1611" s="38"/>
      <c r="H1611" s="43"/>
    </row>
    <row r="1612" spans="1:8" s="2" customFormat="1" ht="16.899999999999999" customHeight="1">
      <c r="A1612" s="38"/>
      <c r="B1612" s="43"/>
      <c r="C1612" s="292" t="s">
        <v>19</v>
      </c>
      <c r="D1612" s="292" t="s">
        <v>2009</v>
      </c>
      <c r="E1612" s="21" t="s">
        <v>19</v>
      </c>
      <c r="F1612" s="293">
        <v>0</v>
      </c>
      <c r="G1612" s="38"/>
      <c r="H1612" s="43"/>
    </row>
    <row r="1613" spans="1:8" s="2" customFormat="1" ht="16.899999999999999" customHeight="1">
      <c r="A1613" s="38"/>
      <c r="B1613" s="43"/>
      <c r="C1613" s="292" t="s">
        <v>19</v>
      </c>
      <c r="D1613" s="292" t="s">
        <v>2153</v>
      </c>
      <c r="E1613" s="21" t="s">
        <v>19</v>
      </c>
      <c r="F1613" s="293">
        <v>14.093999999999999</v>
      </c>
      <c r="G1613" s="38"/>
      <c r="H1613" s="43"/>
    </row>
    <row r="1614" spans="1:8" s="2" customFormat="1" ht="16.899999999999999" customHeight="1">
      <c r="A1614" s="38"/>
      <c r="B1614" s="43"/>
      <c r="C1614" s="292" t="s">
        <v>19</v>
      </c>
      <c r="D1614" s="292" t="s">
        <v>1880</v>
      </c>
      <c r="E1614" s="21" t="s">
        <v>19</v>
      </c>
      <c r="F1614" s="293">
        <v>-1.89</v>
      </c>
      <c r="G1614" s="38"/>
      <c r="H1614" s="43"/>
    </row>
    <row r="1615" spans="1:8" s="2" customFormat="1" ht="16.899999999999999" customHeight="1">
      <c r="A1615" s="38"/>
      <c r="B1615" s="43"/>
      <c r="C1615" s="292" t="s">
        <v>19</v>
      </c>
      <c r="D1615" s="292" t="s">
        <v>2015</v>
      </c>
      <c r="E1615" s="21" t="s">
        <v>19</v>
      </c>
      <c r="F1615" s="293">
        <v>0</v>
      </c>
      <c r="G1615" s="38"/>
      <c r="H1615" s="43"/>
    </row>
    <row r="1616" spans="1:8" s="2" customFormat="1" ht="16.899999999999999" customHeight="1">
      <c r="A1616" s="38"/>
      <c r="B1616" s="43"/>
      <c r="C1616" s="292" t="s">
        <v>19</v>
      </c>
      <c r="D1616" s="292" t="s">
        <v>4807</v>
      </c>
      <c r="E1616" s="21" t="s">
        <v>19</v>
      </c>
      <c r="F1616" s="293">
        <v>2.2000000000000002</v>
      </c>
      <c r="G1616" s="38"/>
      <c r="H1616" s="43"/>
    </row>
    <row r="1617" spans="1:8" s="2" customFormat="1" ht="16.899999999999999" customHeight="1">
      <c r="A1617" s="38"/>
      <c r="B1617" s="43"/>
      <c r="C1617" s="292" t="s">
        <v>19</v>
      </c>
      <c r="D1617" s="292" t="s">
        <v>2019</v>
      </c>
      <c r="E1617" s="21" t="s">
        <v>19</v>
      </c>
      <c r="F1617" s="293">
        <v>0</v>
      </c>
      <c r="G1617" s="38"/>
      <c r="H1617" s="43"/>
    </row>
    <row r="1618" spans="1:8" s="2" customFormat="1" ht="16.899999999999999" customHeight="1">
      <c r="A1618" s="38"/>
      <c r="B1618" s="43"/>
      <c r="C1618" s="292" t="s">
        <v>19</v>
      </c>
      <c r="D1618" s="292" t="s">
        <v>2157</v>
      </c>
      <c r="E1618" s="21" t="s">
        <v>19</v>
      </c>
      <c r="F1618" s="293">
        <v>19.98</v>
      </c>
      <c r="G1618" s="38"/>
      <c r="H1618" s="43"/>
    </row>
    <row r="1619" spans="1:8" s="2" customFormat="1" ht="16.899999999999999" customHeight="1">
      <c r="A1619" s="38"/>
      <c r="B1619" s="43"/>
      <c r="C1619" s="292" t="s">
        <v>19</v>
      </c>
      <c r="D1619" s="292" t="s">
        <v>1880</v>
      </c>
      <c r="E1619" s="21" t="s">
        <v>19</v>
      </c>
      <c r="F1619" s="293">
        <v>-1.89</v>
      </c>
      <c r="G1619" s="38"/>
      <c r="H1619" s="43"/>
    </row>
    <row r="1620" spans="1:8" s="2" customFormat="1" ht="16.899999999999999" customHeight="1">
      <c r="A1620" s="38"/>
      <c r="B1620" s="43"/>
      <c r="C1620" s="292" t="s">
        <v>19</v>
      </c>
      <c r="D1620" s="292" t="s">
        <v>2021</v>
      </c>
      <c r="E1620" s="21" t="s">
        <v>19</v>
      </c>
      <c r="F1620" s="293">
        <v>0</v>
      </c>
      <c r="G1620" s="38"/>
      <c r="H1620" s="43"/>
    </row>
    <row r="1621" spans="1:8" s="2" customFormat="1" ht="16.899999999999999" customHeight="1">
      <c r="A1621" s="38"/>
      <c r="B1621" s="43"/>
      <c r="C1621" s="292" t="s">
        <v>19</v>
      </c>
      <c r="D1621" s="292" t="s">
        <v>2158</v>
      </c>
      <c r="E1621" s="21" t="s">
        <v>19</v>
      </c>
      <c r="F1621" s="293">
        <v>20.709</v>
      </c>
      <c r="G1621" s="38"/>
      <c r="H1621" s="43"/>
    </row>
    <row r="1622" spans="1:8" s="2" customFormat="1" ht="16.899999999999999" customHeight="1">
      <c r="A1622" s="38"/>
      <c r="B1622" s="43"/>
      <c r="C1622" s="292" t="s">
        <v>19</v>
      </c>
      <c r="D1622" s="292" t="s">
        <v>1880</v>
      </c>
      <c r="E1622" s="21" t="s">
        <v>19</v>
      </c>
      <c r="F1622" s="293">
        <v>-1.89</v>
      </c>
      <c r="G1622" s="38"/>
      <c r="H1622" s="43"/>
    </row>
    <row r="1623" spans="1:8" s="2" customFormat="1" ht="16.899999999999999" customHeight="1">
      <c r="A1623" s="38"/>
      <c r="B1623" s="43"/>
      <c r="C1623" s="292" t="s">
        <v>19</v>
      </c>
      <c r="D1623" s="292" t="s">
        <v>2025</v>
      </c>
      <c r="E1623" s="21" t="s">
        <v>19</v>
      </c>
      <c r="F1623" s="293">
        <v>0</v>
      </c>
      <c r="G1623" s="38"/>
      <c r="H1623" s="43"/>
    </row>
    <row r="1624" spans="1:8" s="2" customFormat="1" ht="16.899999999999999" customHeight="1">
      <c r="A1624" s="38"/>
      <c r="B1624" s="43"/>
      <c r="C1624" s="292" t="s">
        <v>19</v>
      </c>
      <c r="D1624" s="292" t="s">
        <v>2157</v>
      </c>
      <c r="E1624" s="21" t="s">
        <v>19</v>
      </c>
      <c r="F1624" s="293">
        <v>19.98</v>
      </c>
      <c r="G1624" s="38"/>
      <c r="H1624" s="43"/>
    </row>
    <row r="1625" spans="1:8" s="2" customFormat="1" ht="16.899999999999999" customHeight="1">
      <c r="A1625" s="38"/>
      <c r="B1625" s="43"/>
      <c r="C1625" s="292" t="s">
        <v>19</v>
      </c>
      <c r="D1625" s="292" t="s">
        <v>1880</v>
      </c>
      <c r="E1625" s="21" t="s">
        <v>19</v>
      </c>
      <c r="F1625" s="293">
        <v>-1.89</v>
      </c>
      <c r="G1625" s="38"/>
      <c r="H1625" s="43"/>
    </row>
    <row r="1626" spans="1:8" s="2" customFormat="1" ht="16.899999999999999" customHeight="1">
      <c r="A1626" s="38"/>
      <c r="B1626" s="43"/>
      <c r="C1626" s="292" t="s">
        <v>19</v>
      </c>
      <c r="D1626" s="292" t="s">
        <v>2026</v>
      </c>
      <c r="E1626" s="21" t="s">
        <v>19</v>
      </c>
      <c r="F1626" s="293">
        <v>0</v>
      </c>
      <c r="G1626" s="38"/>
      <c r="H1626" s="43"/>
    </row>
    <row r="1627" spans="1:8" s="2" customFormat="1" ht="16.899999999999999" customHeight="1">
      <c r="A1627" s="38"/>
      <c r="B1627" s="43"/>
      <c r="C1627" s="292" t="s">
        <v>19</v>
      </c>
      <c r="D1627" s="292" t="s">
        <v>4830</v>
      </c>
      <c r="E1627" s="21" t="s">
        <v>19</v>
      </c>
      <c r="F1627" s="293">
        <v>14.8</v>
      </c>
      <c r="G1627" s="38"/>
      <c r="H1627" s="43"/>
    </row>
    <row r="1628" spans="1:8" s="2" customFormat="1" ht="16.899999999999999" customHeight="1">
      <c r="A1628" s="38"/>
      <c r="B1628" s="43"/>
      <c r="C1628" s="292" t="s">
        <v>19</v>
      </c>
      <c r="D1628" s="292" t="s">
        <v>2030</v>
      </c>
      <c r="E1628" s="21" t="s">
        <v>19</v>
      </c>
      <c r="F1628" s="293">
        <v>0</v>
      </c>
      <c r="G1628" s="38"/>
      <c r="H1628" s="43"/>
    </row>
    <row r="1629" spans="1:8" s="2" customFormat="1" ht="16.899999999999999" customHeight="1">
      <c r="A1629" s="38"/>
      <c r="B1629" s="43"/>
      <c r="C1629" s="292" t="s">
        <v>19</v>
      </c>
      <c r="D1629" s="292" t="s">
        <v>2157</v>
      </c>
      <c r="E1629" s="21" t="s">
        <v>19</v>
      </c>
      <c r="F1629" s="293">
        <v>19.98</v>
      </c>
      <c r="G1629" s="38"/>
      <c r="H1629" s="43"/>
    </row>
    <row r="1630" spans="1:8" s="2" customFormat="1" ht="16.899999999999999" customHeight="1">
      <c r="A1630" s="38"/>
      <c r="B1630" s="43"/>
      <c r="C1630" s="292" t="s">
        <v>19</v>
      </c>
      <c r="D1630" s="292" t="s">
        <v>1880</v>
      </c>
      <c r="E1630" s="21" t="s">
        <v>19</v>
      </c>
      <c r="F1630" s="293">
        <v>-1.89</v>
      </c>
      <c r="G1630" s="38"/>
      <c r="H1630" s="43"/>
    </row>
    <row r="1631" spans="1:8" s="2" customFormat="1" ht="16.899999999999999" customHeight="1">
      <c r="A1631" s="38"/>
      <c r="B1631" s="43"/>
      <c r="C1631" s="292" t="s">
        <v>19</v>
      </c>
      <c r="D1631" s="292" t="s">
        <v>2043</v>
      </c>
      <c r="E1631" s="21" t="s">
        <v>19</v>
      </c>
      <c r="F1631" s="293">
        <v>0</v>
      </c>
      <c r="G1631" s="38"/>
      <c r="H1631" s="43"/>
    </row>
    <row r="1632" spans="1:8" s="2" customFormat="1" ht="16.899999999999999" customHeight="1">
      <c r="A1632" s="38"/>
      <c r="B1632" s="43"/>
      <c r="C1632" s="292" t="s">
        <v>19</v>
      </c>
      <c r="D1632" s="292" t="s">
        <v>4831</v>
      </c>
      <c r="E1632" s="21" t="s">
        <v>19</v>
      </c>
      <c r="F1632" s="293">
        <v>0.36</v>
      </c>
      <c r="G1632" s="38"/>
      <c r="H1632" s="43"/>
    </row>
    <row r="1633" spans="1:8" s="2" customFormat="1" ht="16.899999999999999" customHeight="1">
      <c r="A1633" s="38"/>
      <c r="B1633" s="43"/>
      <c r="C1633" s="292" t="s">
        <v>19</v>
      </c>
      <c r="D1633" s="292" t="s">
        <v>2047</v>
      </c>
      <c r="E1633" s="21" t="s">
        <v>19</v>
      </c>
      <c r="F1633" s="293">
        <v>0</v>
      </c>
      <c r="G1633" s="38"/>
      <c r="H1633" s="43"/>
    </row>
    <row r="1634" spans="1:8" s="2" customFormat="1" ht="16.899999999999999" customHeight="1">
      <c r="A1634" s="38"/>
      <c r="B1634" s="43"/>
      <c r="C1634" s="292" t="s">
        <v>19</v>
      </c>
      <c r="D1634" s="292" t="s">
        <v>4832</v>
      </c>
      <c r="E1634" s="21" t="s">
        <v>19</v>
      </c>
      <c r="F1634" s="293">
        <v>6.73</v>
      </c>
      <c r="G1634" s="38"/>
      <c r="H1634" s="43"/>
    </row>
    <row r="1635" spans="1:8" s="2" customFormat="1" ht="16.899999999999999" customHeight="1">
      <c r="A1635" s="38"/>
      <c r="B1635" s="43"/>
      <c r="C1635" s="292" t="s">
        <v>19</v>
      </c>
      <c r="D1635" s="292" t="s">
        <v>2055</v>
      </c>
      <c r="E1635" s="21" t="s">
        <v>19</v>
      </c>
      <c r="F1635" s="293">
        <v>0</v>
      </c>
      <c r="G1635" s="38"/>
      <c r="H1635" s="43"/>
    </row>
    <row r="1636" spans="1:8" s="2" customFormat="1" ht="16.899999999999999" customHeight="1">
      <c r="A1636" s="38"/>
      <c r="B1636" s="43"/>
      <c r="C1636" s="292" t="s">
        <v>19</v>
      </c>
      <c r="D1636" s="292" t="s">
        <v>4820</v>
      </c>
      <c r="E1636" s="21" t="s">
        <v>19</v>
      </c>
      <c r="F1636" s="293">
        <v>12.6</v>
      </c>
      <c r="G1636" s="38"/>
      <c r="H1636" s="43"/>
    </row>
    <row r="1637" spans="1:8" s="2" customFormat="1" ht="16.899999999999999" customHeight="1">
      <c r="A1637" s="38"/>
      <c r="B1637" s="43"/>
      <c r="C1637" s="292" t="s">
        <v>19</v>
      </c>
      <c r="D1637" s="292" t="s">
        <v>4821</v>
      </c>
      <c r="E1637" s="21" t="s">
        <v>19</v>
      </c>
      <c r="F1637" s="293">
        <v>-2.8</v>
      </c>
      <c r="G1637" s="38"/>
      <c r="H1637" s="43"/>
    </row>
    <row r="1638" spans="1:8" s="2" customFormat="1" ht="16.899999999999999" customHeight="1">
      <c r="A1638" s="38"/>
      <c r="B1638" s="43"/>
      <c r="C1638" s="292" t="s">
        <v>19</v>
      </c>
      <c r="D1638" s="292" t="s">
        <v>2057</v>
      </c>
      <c r="E1638" s="21" t="s">
        <v>19</v>
      </c>
      <c r="F1638" s="293">
        <v>0</v>
      </c>
      <c r="G1638" s="38"/>
      <c r="H1638" s="43"/>
    </row>
    <row r="1639" spans="1:8" s="2" customFormat="1" ht="16.899999999999999" customHeight="1">
      <c r="A1639" s="38"/>
      <c r="B1639" s="43"/>
      <c r="C1639" s="292" t="s">
        <v>19</v>
      </c>
      <c r="D1639" s="292" t="s">
        <v>2058</v>
      </c>
      <c r="E1639" s="21" t="s">
        <v>19</v>
      </c>
      <c r="F1639" s="293">
        <v>19.23</v>
      </c>
      <c r="G1639" s="38"/>
      <c r="H1639" s="43"/>
    </row>
    <row r="1640" spans="1:8" s="2" customFormat="1" ht="16.899999999999999" customHeight="1">
      <c r="A1640" s="38"/>
      <c r="B1640" s="43"/>
      <c r="C1640" s="292" t="s">
        <v>19</v>
      </c>
      <c r="D1640" s="292" t="s">
        <v>1950</v>
      </c>
      <c r="E1640" s="21" t="s">
        <v>19</v>
      </c>
      <c r="F1640" s="293">
        <v>-1.47</v>
      </c>
      <c r="G1640" s="38"/>
      <c r="H1640" s="43"/>
    </row>
    <row r="1641" spans="1:8" s="2" customFormat="1" ht="16.899999999999999" customHeight="1">
      <c r="A1641" s="38"/>
      <c r="B1641" s="43"/>
      <c r="C1641" s="292" t="s">
        <v>19</v>
      </c>
      <c r="D1641" s="292" t="s">
        <v>2059</v>
      </c>
      <c r="E1641" s="21" t="s">
        <v>19</v>
      </c>
      <c r="F1641" s="293">
        <v>0</v>
      </c>
      <c r="G1641" s="38"/>
      <c r="H1641" s="43"/>
    </row>
    <row r="1642" spans="1:8" s="2" customFormat="1" ht="16.899999999999999" customHeight="1">
      <c r="A1642" s="38"/>
      <c r="B1642" s="43"/>
      <c r="C1642" s="292" t="s">
        <v>19</v>
      </c>
      <c r="D1642" s="292" t="s">
        <v>2167</v>
      </c>
      <c r="E1642" s="21" t="s">
        <v>19</v>
      </c>
      <c r="F1642" s="293">
        <v>17.25</v>
      </c>
      <c r="G1642" s="38"/>
      <c r="H1642" s="43"/>
    </row>
    <row r="1643" spans="1:8" s="2" customFormat="1" ht="16.899999999999999" customHeight="1">
      <c r="A1643" s="38"/>
      <c r="B1643" s="43"/>
      <c r="C1643" s="292" t="s">
        <v>19</v>
      </c>
      <c r="D1643" s="292" t="s">
        <v>1880</v>
      </c>
      <c r="E1643" s="21" t="s">
        <v>19</v>
      </c>
      <c r="F1643" s="293">
        <v>-1.89</v>
      </c>
      <c r="G1643" s="38"/>
      <c r="H1643" s="43"/>
    </row>
    <row r="1644" spans="1:8" s="2" customFormat="1" ht="16.899999999999999" customHeight="1">
      <c r="A1644" s="38"/>
      <c r="B1644" s="43"/>
      <c r="C1644" s="292" t="s">
        <v>19</v>
      </c>
      <c r="D1644" s="292" t="s">
        <v>2073</v>
      </c>
      <c r="E1644" s="21" t="s">
        <v>19</v>
      </c>
      <c r="F1644" s="293">
        <v>0</v>
      </c>
      <c r="G1644" s="38"/>
      <c r="H1644" s="43"/>
    </row>
    <row r="1645" spans="1:8" s="2" customFormat="1" ht="16.899999999999999" customHeight="1">
      <c r="A1645" s="38"/>
      <c r="B1645" s="43"/>
      <c r="C1645" s="292" t="s">
        <v>19</v>
      </c>
      <c r="D1645" s="292" t="s">
        <v>2170</v>
      </c>
      <c r="E1645" s="21" t="s">
        <v>19</v>
      </c>
      <c r="F1645" s="293">
        <v>15.66</v>
      </c>
      <c r="G1645" s="38"/>
      <c r="H1645" s="43"/>
    </row>
    <row r="1646" spans="1:8" s="2" customFormat="1" ht="16.899999999999999" customHeight="1">
      <c r="A1646" s="38"/>
      <c r="B1646" s="43"/>
      <c r="C1646" s="292" t="s">
        <v>19</v>
      </c>
      <c r="D1646" s="292" t="s">
        <v>1880</v>
      </c>
      <c r="E1646" s="21" t="s">
        <v>19</v>
      </c>
      <c r="F1646" s="293">
        <v>-1.89</v>
      </c>
      <c r="G1646" s="38"/>
      <c r="H1646" s="43"/>
    </row>
    <row r="1647" spans="1:8" s="2" customFormat="1" ht="16.899999999999999" customHeight="1">
      <c r="A1647" s="38"/>
      <c r="B1647" s="43"/>
      <c r="C1647" s="292" t="s">
        <v>19</v>
      </c>
      <c r="D1647" s="292" t="s">
        <v>2077</v>
      </c>
      <c r="E1647" s="21" t="s">
        <v>19</v>
      </c>
      <c r="F1647" s="293">
        <v>0</v>
      </c>
      <c r="G1647" s="38"/>
      <c r="H1647" s="43"/>
    </row>
    <row r="1648" spans="1:8" s="2" customFormat="1" ht="16.899999999999999" customHeight="1">
      <c r="A1648" s="38"/>
      <c r="B1648" s="43"/>
      <c r="C1648" s="292" t="s">
        <v>19</v>
      </c>
      <c r="D1648" s="292" t="s">
        <v>4822</v>
      </c>
      <c r="E1648" s="21" t="s">
        <v>19</v>
      </c>
      <c r="F1648" s="293">
        <v>3.28</v>
      </c>
      <c r="G1648" s="38"/>
      <c r="H1648" s="43"/>
    </row>
    <row r="1649" spans="1:8" s="2" customFormat="1" ht="16.899999999999999" customHeight="1">
      <c r="A1649" s="38"/>
      <c r="B1649" s="43"/>
      <c r="C1649" s="292" t="s">
        <v>19</v>
      </c>
      <c r="D1649" s="292" t="s">
        <v>2080</v>
      </c>
      <c r="E1649" s="21" t="s">
        <v>19</v>
      </c>
      <c r="F1649" s="293">
        <v>0</v>
      </c>
      <c r="G1649" s="38"/>
      <c r="H1649" s="43"/>
    </row>
    <row r="1650" spans="1:8" s="2" customFormat="1" ht="16.899999999999999" customHeight="1">
      <c r="A1650" s="38"/>
      <c r="B1650" s="43"/>
      <c r="C1650" s="292" t="s">
        <v>19</v>
      </c>
      <c r="D1650" s="292" t="s">
        <v>2174</v>
      </c>
      <c r="E1650" s="21" t="s">
        <v>19</v>
      </c>
      <c r="F1650" s="293">
        <v>22.95</v>
      </c>
      <c r="G1650" s="38"/>
      <c r="H1650" s="43"/>
    </row>
    <row r="1651" spans="1:8" s="2" customFormat="1" ht="16.899999999999999" customHeight="1">
      <c r="A1651" s="38"/>
      <c r="B1651" s="43"/>
      <c r="C1651" s="292" t="s">
        <v>19</v>
      </c>
      <c r="D1651" s="292" t="s">
        <v>1880</v>
      </c>
      <c r="E1651" s="21" t="s">
        <v>19</v>
      </c>
      <c r="F1651" s="293">
        <v>-1.89</v>
      </c>
      <c r="G1651" s="38"/>
      <c r="H1651" s="43"/>
    </row>
    <row r="1652" spans="1:8" s="2" customFormat="1" ht="16.899999999999999" customHeight="1">
      <c r="A1652" s="38"/>
      <c r="B1652" s="43"/>
      <c r="C1652" s="292" t="s">
        <v>19</v>
      </c>
      <c r="D1652" s="292" t="s">
        <v>2082</v>
      </c>
      <c r="E1652" s="21" t="s">
        <v>19</v>
      </c>
      <c r="F1652" s="293">
        <v>0</v>
      </c>
      <c r="G1652" s="38"/>
      <c r="H1652" s="43"/>
    </row>
    <row r="1653" spans="1:8" s="2" customFormat="1" ht="16.899999999999999" customHeight="1">
      <c r="A1653" s="38"/>
      <c r="B1653" s="43"/>
      <c r="C1653" s="292" t="s">
        <v>19</v>
      </c>
      <c r="D1653" s="292" t="s">
        <v>2175</v>
      </c>
      <c r="E1653" s="21" t="s">
        <v>19</v>
      </c>
      <c r="F1653" s="293">
        <v>22.2</v>
      </c>
      <c r="G1653" s="38"/>
      <c r="H1653" s="43"/>
    </row>
    <row r="1654" spans="1:8" s="2" customFormat="1" ht="16.899999999999999" customHeight="1">
      <c r="A1654" s="38"/>
      <c r="B1654" s="43"/>
      <c r="C1654" s="292" t="s">
        <v>19</v>
      </c>
      <c r="D1654" s="292" t="s">
        <v>1880</v>
      </c>
      <c r="E1654" s="21" t="s">
        <v>19</v>
      </c>
      <c r="F1654" s="293">
        <v>-1.89</v>
      </c>
      <c r="G1654" s="38"/>
      <c r="H1654" s="43"/>
    </row>
    <row r="1655" spans="1:8" s="2" customFormat="1" ht="16.899999999999999" customHeight="1">
      <c r="A1655" s="38"/>
      <c r="B1655" s="43"/>
      <c r="C1655" s="292" t="s">
        <v>19</v>
      </c>
      <c r="D1655" s="292" t="s">
        <v>2085</v>
      </c>
      <c r="E1655" s="21" t="s">
        <v>19</v>
      </c>
      <c r="F1655" s="293">
        <v>0</v>
      </c>
      <c r="G1655" s="38"/>
      <c r="H1655" s="43"/>
    </row>
    <row r="1656" spans="1:8" s="2" customFormat="1" ht="16.899999999999999" customHeight="1">
      <c r="A1656" s="38"/>
      <c r="B1656" s="43"/>
      <c r="C1656" s="292" t="s">
        <v>19</v>
      </c>
      <c r="D1656" s="292" t="s">
        <v>4830</v>
      </c>
      <c r="E1656" s="21" t="s">
        <v>19</v>
      </c>
      <c r="F1656" s="293">
        <v>14.8</v>
      </c>
      <c r="G1656" s="38"/>
      <c r="H1656" s="43"/>
    </row>
    <row r="1657" spans="1:8" s="2" customFormat="1" ht="16.899999999999999" customHeight="1">
      <c r="A1657" s="38"/>
      <c r="B1657" s="43"/>
      <c r="C1657" s="292" t="s">
        <v>19</v>
      </c>
      <c r="D1657" s="292" t="s">
        <v>2087</v>
      </c>
      <c r="E1657" s="21" t="s">
        <v>19</v>
      </c>
      <c r="F1657" s="293">
        <v>0</v>
      </c>
      <c r="G1657" s="38"/>
      <c r="H1657" s="43"/>
    </row>
    <row r="1658" spans="1:8" s="2" customFormat="1" ht="16.899999999999999" customHeight="1">
      <c r="A1658" s="38"/>
      <c r="B1658" s="43"/>
      <c r="C1658" s="292" t="s">
        <v>19</v>
      </c>
      <c r="D1658" s="292" t="s">
        <v>2177</v>
      </c>
      <c r="E1658" s="21" t="s">
        <v>19</v>
      </c>
      <c r="F1658" s="293">
        <v>22.2</v>
      </c>
      <c r="G1658" s="38"/>
      <c r="H1658" s="43"/>
    </row>
    <row r="1659" spans="1:8" s="2" customFormat="1" ht="16.899999999999999" customHeight="1">
      <c r="A1659" s="38"/>
      <c r="B1659" s="43"/>
      <c r="C1659" s="292" t="s">
        <v>19</v>
      </c>
      <c r="D1659" s="292" t="s">
        <v>1880</v>
      </c>
      <c r="E1659" s="21" t="s">
        <v>19</v>
      </c>
      <c r="F1659" s="293">
        <v>-1.89</v>
      </c>
      <c r="G1659" s="38"/>
      <c r="H1659" s="43"/>
    </row>
    <row r="1660" spans="1:8" s="2" customFormat="1" ht="16.899999999999999" customHeight="1">
      <c r="A1660" s="38"/>
      <c r="B1660" s="43"/>
      <c r="C1660" s="292" t="s">
        <v>19</v>
      </c>
      <c r="D1660" s="292" t="s">
        <v>2091</v>
      </c>
      <c r="E1660" s="21" t="s">
        <v>19</v>
      </c>
      <c r="F1660" s="293">
        <v>0</v>
      </c>
      <c r="G1660" s="38"/>
      <c r="H1660" s="43"/>
    </row>
    <row r="1661" spans="1:8" s="2" customFormat="1" ht="16.899999999999999" customHeight="1">
      <c r="A1661" s="38"/>
      <c r="B1661" s="43"/>
      <c r="C1661" s="292" t="s">
        <v>19</v>
      </c>
      <c r="D1661" s="292" t="s">
        <v>2175</v>
      </c>
      <c r="E1661" s="21" t="s">
        <v>19</v>
      </c>
      <c r="F1661" s="293">
        <v>22.2</v>
      </c>
      <c r="G1661" s="38"/>
      <c r="H1661" s="43"/>
    </row>
    <row r="1662" spans="1:8" s="2" customFormat="1" ht="16.899999999999999" customHeight="1">
      <c r="A1662" s="38"/>
      <c r="B1662" s="43"/>
      <c r="C1662" s="292" t="s">
        <v>19</v>
      </c>
      <c r="D1662" s="292" t="s">
        <v>1880</v>
      </c>
      <c r="E1662" s="21" t="s">
        <v>19</v>
      </c>
      <c r="F1662" s="293">
        <v>-1.89</v>
      </c>
      <c r="G1662" s="38"/>
      <c r="H1662" s="43"/>
    </row>
    <row r="1663" spans="1:8" s="2" customFormat="1" ht="16.899999999999999" customHeight="1">
      <c r="A1663" s="38"/>
      <c r="B1663" s="43"/>
      <c r="C1663" s="292" t="s">
        <v>19</v>
      </c>
      <c r="D1663" s="292" t="s">
        <v>2107</v>
      </c>
      <c r="E1663" s="21" t="s">
        <v>19</v>
      </c>
      <c r="F1663" s="293">
        <v>0</v>
      </c>
      <c r="G1663" s="38"/>
      <c r="H1663" s="43"/>
    </row>
    <row r="1664" spans="1:8" s="2" customFormat="1" ht="16.899999999999999" customHeight="1">
      <c r="A1664" s="38"/>
      <c r="B1664" s="43"/>
      <c r="C1664" s="292" t="s">
        <v>19</v>
      </c>
      <c r="D1664" s="292" t="s">
        <v>2182</v>
      </c>
      <c r="E1664" s="21" t="s">
        <v>19</v>
      </c>
      <c r="F1664" s="293">
        <v>14.877000000000001</v>
      </c>
      <c r="G1664" s="38"/>
      <c r="H1664" s="43"/>
    </row>
    <row r="1665" spans="1:8" s="2" customFormat="1" ht="16.899999999999999" customHeight="1">
      <c r="A1665" s="38"/>
      <c r="B1665" s="43"/>
      <c r="C1665" s="292" t="s">
        <v>19</v>
      </c>
      <c r="D1665" s="292" t="s">
        <v>1880</v>
      </c>
      <c r="E1665" s="21" t="s">
        <v>19</v>
      </c>
      <c r="F1665" s="293">
        <v>-1.89</v>
      </c>
      <c r="G1665" s="38"/>
      <c r="H1665" s="43"/>
    </row>
    <row r="1666" spans="1:8" s="2" customFormat="1" ht="16.899999999999999" customHeight="1">
      <c r="A1666" s="38"/>
      <c r="B1666" s="43"/>
      <c r="C1666" s="292" t="s">
        <v>19</v>
      </c>
      <c r="D1666" s="292" t="s">
        <v>2110</v>
      </c>
      <c r="E1666" s="21" t="s">
        <v>19</v>
      </c>
      <c r="F1666" s="293">
        <v>0</v>
      </c>
      <c r="G1666" s="38"/>
      <c r="H1666" s="43"/>
    </row>
    <row r="1667" spans="1:8" s="2" customFormat="1" ht="16.899999999999999" customHeight="1">
      <c r="A1667" s="38"/>
      <c r="B1667" s="43"/>
      <c r="C1667" s="292" t="s">
        <v>19</v>
      </c>
      <c r="D1667" s="292" t="s">
        <v>4822</v>
      </c>
      <c r="E1667" s="21" t="s">
        <v>19</v>
      </c>
      <c r="F1667" s="293">
        <v>3.28</v>
      </c>
      <c r="G1667" s="38"/>
      <c r="H1667" s="43"/>
    </row>
    <row r="1668" spans="1:8" s="2" customFormat="1" ht="16.899999999999999" customHeight="1">
      <c r="A1668" s="38"/>
      <c r="B1668" s="43"/>
      <c r="C1668" s="292" t="s">
        <v>19</v>
      </c>
      <c r="D1668" s="292" t="s">
        <v>2113</v>
      </c>
      <c r="E1668" s="21" t="s">
        <v>19</v>
      </c>
      <c r="F1668" s="293">
        <v>0</v>
      </c>
      <c r="G1668" s="38"/>
      <c r="H1668" s="43"/>
    </row>
    <row r="1669" spans="1:8" s="2" customFormat="1" ht="16.899999999999999" customHeight="1">
      <c r="A1669" s="38"/>
      <c r="B1669" s="43"/>
      <c r="C1669" s="292" t="s">
        <v>19</v>
      </c>
      <c r="D1669" s="292" t="s">
        <v>2186</v>
      </c>
      <c r="E1669" s="21" t="s">
        <v>19</v>
      </c>
      <c r="F1669" s="293">
        <v>21.09</v>
      </c>
      <c r="G1669" s="38"/>
      <c r="H1669" s="43"/>
    </row>
    <row r="1670" spans="1:8" s="2" customFormat="1" ht="16.899999999999999" customHeight="1">
      <c r="A1670" s="38"/>
      <c r="B1670" s="43"/>
      <c r="C1670" s="292" t="s">
        <v>19</v>
      </c>
      <c r="D1670" s="292" t="s">
        <v>1880</v>
      </c>
      <c r="E1670" s="21" t="s">
        <v>19</v>
      </c>
      <c r="F1670" s="293">
        <v>-1.89</v>
      </c>
      <c r="G1670" s="38"/>
      <c r="H1670" s="43"/>
    </row>
    <row r="1671" spans="1:8" s="2" customFormat="1" ht="16.899999999999999" customHeight="1">
      <c r="A1671" s="38"/>
      <c r="B1671" s="43"/>
      <c r="C1671" s="292" t="s">
        <v>19</v>
      </c>
      <c r="D1671" s="292" t="s">
        <v>2115</v>
      </c>
      <c r="E1671" s="21" t="s">
        <v>19</v>
      </c>
      <c r="F1671" s="293">
        <v>0</v>
      </c>
      <c r="G1671" s="38"/>
      <c r="H1671" s="43"/>
    </row>
    <row r="1672" spans="1:8" s="2" customFormat="1" ht="16.899999999999999" customHeight="1">
      <c r="A1672" s="38"/>
      <c r="B1672" s="43"/>
      <c r="C1672" s="292" t="s">
        <v>19</v>
      </c>
      <c r="D1672" s="292" t="s">
        <v>2187</v>
      </c>
      <c r="E1672" s="21" t="s">
        <v>19</v>
      </c>
      <c r="F1672" s="293">
        <v>21.803000000000001</v>
      </c>
      <c r="G1672" s="38"/>
      <c r="H1672" s="43"/>
    </row>
    <row r="1673" spans="1:8" s="2" customFormat="1" ht="16.899999999999999" customHeight="1">
      <c r="A1673" s="38"/>
      <c r="B1673" s="43"/>
      <c r="C1673" s="292" t="s">
        <v>19</v>
      </c>
      <c r="D1673" s="292" t="s">
        <v>1880</v>
      </c>
      <c r="E1673" s="21" t="s">
        <v>19</v>
      </c>
      <c r="F1673" s="293">
        <v>-1.89</v>
      </c>
      <c r="G1673" s="38"/>
      <c r="H1673" s="43"/>
    </row>
    <row r="1674" spans="1:8" s="2" customFormat="1" ht="16.899999999999999" customHeight="1">
      <c r="A1674" s="38"/>
      <c r="B1674" s="43"/>
      <c r="C1674" s="292" t="s">
        <v>19</v>
      </c>
      <c r="D1674" s="292" t="s">
        <v>2119</v>
      </c>
      <c r="E1674" s="21" t="s">
        <v>19</v>
      </c>
      <c r="F1674" s="293">
        <v>0</v>
      </c>
      <c r="G1674" s="38"/>
      <c r="H1674" s="43"/>
    </row>
    <row r="1675" spans="1:8" s="2" customFormat="1" ht="16.899999999999999" customHeight="1">
      <c r="A1675" s="38"/>
      <c r="B1675" s="43"/>
      <c r="C1675" s="292" t="s">
        <v>19</v>
      </c>
      <c r="D1675" s="292" t="s">
        <v>4833</v>
      </c>
      <c r="E1675" s="21" t="s">
        <v>19</v>
      </c>
      <c r="F1675" s="293">
        <v>14.8</v>
      </c>
      <c r="G1675" s="38"/>
      <c r="H1675" s="43"/>
    </row>
    <row r="1676" spans="1:8" s="2" customFormat="1" ht="16.899999999999999" customHeight="1">
      <c r="A1676" s="38"/>
      <c r="B1676" s="43"/>
      <c r="C1676" s="292" t="s">
        <v>19</v>
      </c>
      <c r="D1676" s="292" t="s">
        <v>2120</v>
      </c>
      <c r="E1676" s="21" t="s">
        <v>19</v>
      </c>
      <c r="F1676" s="293">
        <v>0</v>
      </c>
      <c r="G1676" s="38"/>
      <c r="H1676" s="43"/>
    </row>
    <row r="1677" spans="1:8" s="2" customFormat="1" ht="16.899999999999999" customHeight="1">
      <c r="A1677" s="38"/>
      <c r="B1677" s="43"/>
      <c r="C1677" s="292" t="s">
        <v>19</v>
      </c>
      <c r="D1677" s="292" t="s">
        <v>2186</v>
      </c>
      <c r="E1677" s="21" t="s">
        <v>19</v>
      </c>
      <c r="F1677" s="293">
        <v>21.09</v>
      </c>
      <c r="G1677" s="38"/>
      <c r="H1677" s="43"/>
    </row>
    <row r="1678" spans="1:8" s="2" customFormat="1" ht="16.899999999999999" customHeight="1">
      <c r="A1678" s="38"/>
      <c r="B1678" s="43"/>
      <c r="C1678" s="292" t="s">
        <v>19</v>
      </c>
      <c r="D1678" s="292" t="s">
        <v>1880</v>
      </c>
      <c r="E1678" s="21" t="s">
        <v>19</v>
      </c>
      <c r="F1678" s="293">
        <v>-1.89</v>
      </c>
      <c r="G1678" s="38"/>
      <c r="H1678" s="43"/>
    </row>
    <row r="1679" spans="1:8" s="2" customFormat="1" ht="16.899999999999999" customHeight="1">
      <c r="A1679" s="38"/>
      <c r="B1679" s="43"/>
      <c r="C1679" s="292" t="s">
        <v>19</v>
      </c>
      <c r="D1679" s="292" t="s">
        <v>2124</v>
      </c>
      <c r="E1679" s="21" t="s">
        <v>19</v>
      </c>
      <c r="F1679" s="293">
        <v>0</v>
      </c>
      <c r="G1679" s="38"/>
      <c r="H1679" s="43"/>
    </row>
    <row r="1680" spans="1:8" s="2" customFormat="1" ht="16.899999999999999" customHeight="1">
      <c r="A1680" s="38"/>
      <c r="B1680" s="43"/>
      <c r="C1680" s="292" t="s">
        <v>19</v>
      </c>
      <c r="D1680" s="292" t="s">
        <v>2186</v>
      </c>
      <c r="E1680" s="21" t="s">
        <v>19</v>
      </c>
      <c r="F1680" s="293">
        <v>21.09</v>
      </c>
      <c r="G1680" s="38"/>
      <c r="H1680" s="43"/>
    </row>
    <row r="1681" spans="1:8" s="2" customFormat="1" ht="16.899999999999999" customHeight="1">
      <c r="A1681" s="38"/>
      <c r="B1681" s="43"/>
      <c r="C1681" s="292" t="s">
        <v>19</v>
      </c>
      <c r="D1681" s="292" t="s">
        <v>1880</v>
      </c>
      <c r="E1681" s="21" t="s">
        <v>19</v>
      </c>
      <c r="F1681" s="293">
        <v>-1.89</v>
      </c>
      <c r="G1681" s="38"/>
      <c r="H1681" s="43"/>
    </row>
    <row r="1682" spans="1:8" s="2" customFormat="1" ht="16.899999999999999" customHeight="1">
      <c r="A1682" s="38"/>
      <c r="B1682" s="43"/>
      <c r="C1682" s="292" t="s">
        <v>361</v>
      </c>
      <c r="D1682" s="292" t="s">
        <v>590</v>
      </c>
      <c r="E1682" s="21" t="s">
        <v>19</v>
      </c>
      <c r="F1682" s="293">
        <v>490.56400000000002</v>
      </c>
      <c r="G1682" s="38"/>
      <c r="H1682" s="43"/>
    </row>
    <row r="1683" spans="1:8" s="2" customFormat="1" ht="16.899999999999999" customHeight="1">
      <c r="A1683" s="38"/>
      <c r="B1683" s="43"/>
      <c r="C1683" s="294" t="s">
        <v>8523</v>
      </c>
      <c r="D1683" s="38"/>
      <c r="E1683" s="38"/>
      <c r="F1683" s="38"/>
      <c r="G1683" s="38"/>
      <c r="H1683" s="43"/>
    </row>
    <row r="1684" spans="1:8" s="2" customFormat="1" ht="16.899999999999999" customHeight="1">
      <c r="A1684" s="38"/>
      <c r="B1684" s="43"/>
      <c r="C1684" s="292" t="s">
        <v>4792</v>
      </c>
      <c r="D1684" s="292" t="s">
        <v>8586</v>
      </c>
      <c r="E1684" s="21" t="s">
        <v>132</v>
      </c>
      <c r="F1684" s="293">
        <v>1703.922</v>
      </c>
      <c r="G1684" s="38"/>
      <c r="H1684" s="43"/>
    </row>
    <row r="1685" spans="1:8" s="2" customFormat="1" ht="16.899999999999999" customHeight="1">
      <c r="A1685" s="38"/>
      <c r="B1685" s="43"/>
      <c r="C1685" s="292" t="s">
        <v>1939</v>
      </c>
      <c r="D1685" s="292" t="s">
        <v>8631</v>
      </c>
      <c r="E1685" s="21" t="s">
        <v>132</v>
      </c>
      <c r="F1685" s="293">
        <v>1572.6880000000001</v>
      </c>
      <c r="G1685" s="38"/>
      <c r="H1685" s="43"/>
    </row>
    <row r="1686" spans="1:8" s="2" customFormat="1" ht="16.899999999999999" customHeight="1">
      <c r="A1686" s="38"/>
      <c r="B1686" s="43"/>
      <c r="C1686" s="288" t="s">
        <v>365</v>
      </c>
      <c r="D1686" s="289" t="s">
        <v>366</v>
      </c>
      <c r="E1686" s="290" t="s">
        <v>128</v>
      </c>
      <c r="F1686" s="291">
        <v>138.023</v>
      </c>
      <c r="G1686" s="38"/>
      <c r="H1686" s="43"/>
    </row>
    <row r="1687" spans="1:8" s="2" customFormat="1" ht="16.899999999999999" customHeight="1">
      <c r="A1687" s="38"/>
      <c r="B1687" s="43"/>
      <c r="C1687" s="292" t="s">
        <v>19</v>
      </c>
      <c r="D1687" s="292" t="s">
        <v>1893</v>
      </c>
      <c r="E1687" s="21" t="s">
        <v>19</v>
      </c>
      <c r="F1687" s="293">
        <v>0</v>
      </c>
      <c r="G1687" s="38"/>
      <c r="H1687" s="43"/>
    </row>
    <row r="1688" spans="1:8" s="2" customFormat="1" ht="16.899999999999999" customHeight="1">
      <c r="A1688" s="38"/>
      <c r="B1688" s="43"/>
      <c r="C1688" s="292" t="s">
        <v>19</v>
      </c>
      <c r="D1688" s="292" t="s">
        <v>1894</v>
      </c>
      <c r="E1688" s="21" t="s">
        <v>19</v>
      </c>
      <c r="F1688" s="293">
        <v>0</v>
      </c>
      <c r="G1688" s="38"/>
      <c r="H1688" s="43"/>
    </row>
    <row r="1689" spans="1:8" s="2" customFormat="1" ht="16.899999999999999" customHeight="1">
      <c r="A1689" s="38"/>
      <c r="B1689" s="43"/>
      <c r="C1689" s="292" t="s">
        <v>19</v>
      </c>
      <c r="D1689" s="292" t="s">
        <v>1895</v>
      </c>
      <c r="E1689" s="21" t="s">
        <v>19</v>
      </c>
      <c r="F1689" s="293">
        <v>0</v>
      </c>
      <c r="G1689" s="38"/>
      <c r="H1689" s="43"/>
    </row>
    <row r="1690" spans="1:8" s="2" customFormat="1" ht="16.899999999999999" customHeight="1">
      <c r="A1690" s="38"/>
      <c r="B1690" s="43"/>
      <c r="C1690" s="292" t="s">
        <v>19</v>
      </c>
      <c r="D1690" s="292" t="s">
        <v>1896</v>
      </c>
      <c r="E1690" s="21" t="s">
        <v>19</v>
      </c>
      <c r="F1690" s="293">
        <v>0</v>
      </c>
      <c r="G1690" s="38"/>
      <c r="H1690" s="43"/>
    </row>
    <row r="1691" spans="1:8" s="2" customFormat="1" ht="16.899999999999999" customHeight="1">
      <c r="A1691" s="38"/>
      <c r="B1691" s="43"/>
      <c r="C1691" s="292" t="s">
        <v>19</v>
      </c>
      <c r="D1691" s="292" t="s">
        <v>4959</v>
      </c>
      <c r="E1691" s="21" t="s">
        <v>19</v>
      </c>
      <c r="F1691" s="293">
        <v>9.67</v>
      </c>
      <c r="G1691" s="38"/>
      <c r="H1691" s="43"/>
    </row>
    <row r="1692" spans="1:8" s="2" customFormat="1" ht="16.899999999999999" customHeight="1">
      <c r="A1692" s="38"/>
      <c r="B1692" s="43"/>
      <c r="C1692" s="292" t="s">
        <v>19</v>
      </c>
      <c r="D1692" s="292" t="s">
        <v>1898</v>
      </c>
      <c r="E1692" s="21" t="s">
        <v>19</v>
      </c>
      <c r="F1692" s="293">
        <v>0</v>
      </c>
      <c r="G1692" s="38"/>
      <c r="H1692" s="43"/>
    </row>
    <row r="1693" spans="1:8" s="2" customFormat="1" ht="16.899999999999999" customHeight="1">
      <c r="A1693" s="38"/>
      <c r="B1693" s="43"/>
      <c r="C1693" s="292" t="s">
        <v>19</v>
      </c>
      <c r="D1693" s="292" t="s">
        <v>4960</v>
      </c>
      <c r="E1693" s="21" t="s">
        <v>19</v>
      </c>
      <c r="F1693" s="293">
        <v>11.74</v>
      </c>
      <c r="G1693" s="38"/>
      <c r="H1693" s="43"/>
    </row>
    <row r="1694" spans="1:8" s="2" customFormat="1" ht="16.899999999999999" customHeight="1">
      <c r="A1694" s="38"/>
      <c r="B1694" s="43"/>
      <c r="C1694" s="292" t="s">
        <v>19</v>
      </c>
      <c r="D1694" s="292" t="s">
        <v>1900</v>
      </c>
      <c r="E1694" s="21" t="s">
        <v>19</v>
      </c>
      <c r="F1694" s="293">
        <v>0</v>
      </c>
      <c r="G1694" s="38"/>
      <c r="H1694" s="43"/>
    </row>
    <row r="1695" spans="1:8" s="2" customFormat="1" ht="16.899999999999999" customHeight="1">
      <c r="A1695" s="38"/>
      <c r="B1695" s="43"/>
      <c r="C1695" s="292" t="s">
        <v>19</v>
      </c>
      <c r="D1695" s="292" t="s">
        <v>4961</v>
      </c>
      <c r="E1695" s="21" t="s">
        <v>19</v>
      </c>
      <c r="F1695" s="293">
        <v>14.2</v>
      </c>
      <c r="G1695" s="38"/>
      <c r="H1695" s="43"/>
    </row>
    <row r="1696" spans="1:8" s="2" customFormat="1" ht="16.899999999999999" customHeight="1">
      <c r="A1696" s="38"/>
      <c r="B1696" s="43"/>
      <c r="C1696" s="292" t="s">
        <v>19</v>
      </c>
      <c r="D1696" s="292" t="s">
        <v>1980</v>
      </c>
      <c r="E1696" s="21" t="s">
        <v>19</v>
      </c>
      <c r="F1696" s="293">
        <v>0</v>
      </c>
      <c r="G1696" s="38"/>
      <c r="H1696" s="43"/>
    </row>
    <row r="1697" spans="1:8" s="2" customFormat="1" ht="16.899999999999999" customHeight="1">
      <c r="A1697" s="38"/>
      <c r="B1697" s="43"/>
      <c r="C1697" s="292" t="s">
        <v>19</v>
      </c>
      <c r="D1697" s="292" t="s">
        <v>4962</v>
      </c>
      <c r="E1697" s="21" t="s">
        <v>19</v>
      </c>
      <c r="F1697" s="293">
        <v>1.2</v>
      </c>
      <c r="G1697" s="38"/>
      <c r="H1697" s="43"/>
    </row>
    <row r="1698" spans="1:8" s="2" customFormat="1" ht="16.899999999999999" customHeight="1">
      <c r="A1698" s="38"/>
      <c r="B1698" s="43"/>
      <c r="C1698" s="292" t="s">
        <v>19</v>
      </c>
      <c r="D1698" s="292" t="s">
        <v>1983</v>
      </c>
      <c r="E1698" s="21" t="s">
        <v>19</v>
      </c>
      <c r="F1698" s="293">
        <v>0</v>
      </c>
      <c r="G1698" s="38"/>
      <c r="H1698" s="43"/>
    </row>
    <row r="1699" spans="1:8" s="2" customFormat="1" ht="16.899999999999999" customHeight="1">
      <c r="A1699" s="38"/>
      <c r="B1699" s="43"/>
      <c r="C1699" s="292" t="s">
        <v>19</v>
      </c>
      <c r="D1699" s="292" t="s">
        <v>4963</v>
      </c>
      <c r="E1699" s="21" t="s">
        <v>19</v>
      </c>
      <c r="F1699" s="293">
        <v>1.38</v>
      </c>
      <c r="G1699" s="38"/>
      <c r="H1699" s="43"/>
    </row>
    <row r="1700" spans="1:8" s="2" customFormat="1" ht="16.899999999999999" customHeight="1">
      <c r="A1700" s="38"/>
      <c r="B1700" s="43"/>
      <c r="C1700" s="292" t="s">
        <v>19</v>
      </c>
      <c r="D1700" s="292" t="s">
        <v>1988</v>
      </c>
      <c r="E1700" s="21" t="s">
        <v>19</v>
      </c>
      <c r="F1700" s="293">
        <v>0</v>
      </c>
      <c r="G1700" s="38"/>
      <c r="H1700" s="43"/>
    </row>
    <row r="1701" spans="1:8" s="2" customFormat="1" ht="16.899999999999999" customHeight="1">
      <c r="A1701" s="38"/>
      <c r="B1701" s="43"/>
      <c r="C1701" s="292" t="s">
        <v>19</v>
      </c>
      <c r="D1701" s="292" t="s">
        <v>2542</v>
      </c>
      <c r="E1701" s="21" t="s">
        <v>19</v>
      </c>
      <c r="F1701" s="293">
        <v>9.3000000000000007</v>
      </c>
      <c r="G1701" s="38"/>
      <c r="H1701" s="43"/>
    </row>
    <row r="1702" spans="1:8" s="2" customFormat="1" ht="16.899999999999999" customHeight="1">
      <c r="A1702" s="38"/>
      <c r="B1702" s="43"/>
      <c r="C1702" s="292" t="s">
        <v>19</v>
      </c>
      <c r="D1702" s="292" t="s">
        <v>2015</v>
      </c>
      <c r="E1702" s="21" t="s">
        <v>19</v>
      </c>
      <c r="F1702" s="293">
        <v>0</v>
      </c>
      <c r="G1702" s="38"/>
      <c r="H1702" s="43"/>
    </row>
    <row r="1703" spans="1:8" s="2" customFormat="1" ht="16.899999999999999" customHeight="1">
      <c r="A1703" s="38"/>
      <c r="B1703" s="43"/>
      <c r="C1703" s="292" t="s">
        <v>19</v>
      </c>
      <c r="D1703" s="292" t="s">
        <v>4964</v>
      </c>
      <c r="E1703" s="21" t="s">
        <v>19</v>
      </c>
      <c r="F1703" s="293">
        <v>1.1000000000000001</v>
      </c>
      <c r="G1703" s="38"/>
      <c r="H1703" s="43"/>
    </row>
    <row r="1704" spans="1:8" s="2" customFormat="1" ht="16.899999999999999" customHeight="1">
      <c r="A1704" s="38"/>
      <c r="B1704" s="43"/>
      <c r="C1704" s="292" t="s">
        <v>19</v>
      </c>
      <c r="D1704" s="292" t="s">
        <v>2026</v>
      </c>
      <c r="E1704" s="21" t="s">
        <v>19</v>
      </c>
      <c r="F1704" s="293">
        <v>0</v>
      </c>
      <c r="G1704" s="38"/>
      <c r="H1704" s="43"/>
    </row>
    <row r="1705" spans="1:8" s="2" customFormat="1" ht="16.899999999999999" customHeight="1">
      <c r="A1705" s="38"/>
      <c r="B1705" s="43"/>
      <c r="C1705" s="292" t="s">
        <v>19</v>
      </c>
      <c r="D1705" s="292" t="s">
        <v>2551</v>
      </c>
      <c r="E1705" s="21" t="s">
        <v>19</v>
      </c>
      <c r="F1705" s="293">
        <v>9.9</v>
      </c>
      <c r="G1705" s="38"/>
      <c r="H1705" s="43"/>
    </row>
    <row r="1706" spans="1:8" s="2" customFormat="1" ht="16.899999999999999" customHeight="1">
      <c r="A1706" s="38"/>
      <c r="B1706" s="43"/>
      <c r="C1706" s="292" t="s">
        <v>19</v>
      </c>
      <c r="D1706" s="292" t="s">
        <v>1916</v>
      </c>
      <c r="E1706" s="21" t="s">
        <v>19</v>
      </c>
      <c r="F1706" s="293">
        <v>0</v>
      </c>
      <c r="G1706" s="38"/>
      <c r="H1706" s="43"/>
    </row>
    <row r="1707" spans="1:8" s="2" customFormat="1" ht="16.899999999999999" customHeight="1">
      <c r="A1707" s="38"/>
      <c r="B1707" s="43"/>
      <c r="C1707" s="292" t="s">
        <v>19</v>
      </c>
      <c r="D1707" s="292" t="s">
        <v>2554</v>
      </c>
      <c r="E1707" s="21" t="s">
        <v>19</v>
      </c>
      <c r="F1707" s="293">
        <v>16.8</v>
      </c>
      <c r="G1707" s="38"/>
      <c r="H1707" s="43"/>
    </row>
    <row r="1708" spans="1:8" s="2" customFormat="1" ht="16.899999999999999" customHeight="1">
      <c r="A1708" s="38"/>
      <c r="B1708" s="43"/>
      <c r="C1708" s="292" t="s">
        <v>19</v>
      </c>
      <c r="D1708" s="292" t="s">
        <v>1839</v>
      </c>
      <c r="E1708" s="21" t="s">
        <v>19</v>
      </c>
      <c r="F1708" s="293">
        <v>0</v>
      </c>
      <c r="G1708" s="38"/>
      <c r="H1708" s="43"/>
    </row>
    <row r="1709" spans="1:8" s="2" customFormat="1" ht="16.899999999999999" customHeight="1">
      <c r="A1709" s="38"/>
      <c r="B1709" s="43"/>
      <c r="C1709" s="292" t="s">
        <v>19</v>
      </c>
      <c r="D1709" s="292" t="s">
        <v>4965</v>
      </c>
      <c r="E1709" s="21" t="s">
        <v>19</v>
      </c>
      <c r="F1709" s="293">
        <v>1.7</v>
      </c>
      <c r="G1709" s="38"/>
      <c r="H1709" s="43"/>
    </row>
    <row r="1710" spans="1:8" s="2" customFormat="1" ht="16.899999999999999" customHeight="1">
      <c r="A1710" s="38"/>
      <c r="B1710" s="43"/>
      <c r="C1710" s="292" t="s">
        <v>19</v>
      </c>
      <c r="D1710" s="292" t="s">
        <v>2039</v>
      </c>
      <c r="E1710" s="21" t="s">
        <v>19</v>
      </c>
      <c r="F1710" s="293">
        <v>0</v>
      </c>
      <c r="G1710" s="38"/>
      <c r="H1710" s="43"/>
    </row>
    <row r="1711" spans="1:8" s="2" customFormat="1" ht="16.899999999999999" customHeight="1">
      <c r="A1711" s="38"/>
      <c r="B1711" s="43"/>
      <c r="C1711" s="292" t="s">
        <v>19</v>
      </c>
      <c r="D1711" s="292" t="s">
        <v>4966</v>
      </c>
      <c r="E1711" s="21" t="s">
        <v>19</v>
      </c>
      <c r="F1711" s="293">
        <v>2.2000000000000002</v>
      </c>
      <c r="G1711" s="38"/>
      <c r="H1711" s="43"/>
    </row>
    <row r="1712" spans="1:8" s="2" customFormat="1" ht="16.899999999999999" customHeight="1">
      <c r="A1712" s="38"/>
      <c r="B1712" s="43"/>
      <c r="C1712" s="292" t="s">
        <v>19</v>
      </c>
      <c r="D1712" s="292" t="s">
        <v>2043</v>
      </c>
      <c r="E1712" s="21" t="s">
        <v>19</v>
      </c>
      <c r="F1712" s="293">
        <v>0</v>
      </c>
      <c r="G1712" s="38"/>
      <c r="H1712" s="43"/>
    </row>
    <row r="1713" spans="1:8" s="2" customFormat="1" ht="16.899999999999999" customHeight="1">
      <c r="A1713" s="38"/>
      <c r="B1713" s="43"/>
      <c r="C1713" s="292" t="s">
        <v>19</v>
      </c>
      <c r="D1713" s="292" t="s">
        <v>4967</v>
      </c>
      <c r="E1713" s="21" t="s">
        <v>19</v>
      </c>
      <c r="F1713" s="293">
        <v>1.55</v>
      </c>
      <c r="G1713" s="38"/>
      <c r="H1713" s="43"/>
    </row>
    <row r="1714" spans="1:8" s="2" customFormat="1" ht="16.899999999999999" customHeight="1">
      <c r="A1714" s="38"/>
      <c r="B1714" s="43"/>
      <c r="C1714" s="292" t="s">
        <v>19</v>
      </c>
      <c r="D1714" s="292" t="s">
        <v>2047</v>
      </c>
      <c r="E1714" s="21" t="s">
        <v>19</v>
      </c>
      <c r="F1714" s="293">
        <v>0</v>
      </c>
      <c r="G1714" s="38"/>
      <c r="H1714" s="43"/>
    </row>
    <row r="1715" spans="1:8" s="2" customFormat="1" ht="16.899999999999999" customHeight="1">
      <c r="A1715" s="38"/>
      <c r="B1715" s="43"/>
      <c r="C1715" s="292" t="s">
        <v>19</v>
      </c>
      <c r="D1715" s="292" t="s">
        <v>2558</v>
      </c>
      <c r="E1715" s="21" t="s">
        <v>19</v>
      </c>
      <c r="F1715" s="293">
        <v>21.17</v>
      </c>
      <c r="G1715" s="38"/>
      <c r="H1715" s="43"/>
    </row>
    <row r="1716" spans="1:8" s="2" customFormat="1" ht="16.899999999999999" customHeight="1">
      <c r="A1716" s="38"/>
      <c r="B1716" s="43"/>
      <c r="C1716" s="292" t="s">
        <v>19</v>
      </c>
      <c r="D1716" s="292" t="s">
        <v>2055</v>
      </c>
      <c r="E1716" s="21" t="s">
        <v>19</v>
      </c>
      <c r="F1716" s="293">
        <v>0</v>
      </c>
      <c r="G1716" s="38"/>
      <c r="H1716" s="43"/>
    </row>
    <row r="1717" spans="1:8" s="2" customFormat="1" ht="16.899999999999999" customHeight="1">
      <c r="A1717" s="38"/>
      <c r="B1717" s="43"/>
      <c r="C1717" s="292" t="s">
        <v>19</v>
      </c>
      <c r="D1717" s="292" t="s">
        <v>2560</v>
      </c>
      <c r="E1717" s="21" t="s">
        <v>19</v>
      </c>
      <c r="F1717" s="293">
        <v>6.3</v>
      </c>
      <c r="G1717" s="38"/>
      <c r="H1717" s="43"/>
    </row>
    <row r="1718" spans="1:8" s="2" customFormat="1" ht="16.899999999999999" customHeight="1">
      <c r="A1718" s="38"/>
      <c r="B1718" s="43"/>
      <c r="C1718" s="292" t="s">
        <v>19</v>
      </c>
      <c r="D1718" s="292" t="s">
        <v>2077</v>
      </c>
      <c r="E1718" s="21" t="s">
        <v>19</v>
      </c>
      <c r="F1718" s="293">
        <v>0</v>
      </c>
      <c r="G1718" s="38"/>
      <c r="H1718" s="43"/>
    </row>
    <row r="1719" spans="1:8" s="2" customFormat="1" ht="16.899999999999999" customHeight="1">
      <c r="A1719" s="38"/>
      <c r="B1719" s="43"/>
      <c r="C1719" s="292" t="s">
        <v>19</v>
      </c>
      <c r="D1719" s="292" t="s">
        <v>4964</v>
      </c>
      <c r="E1719" s="21" t="s">
        <v>19</v>
      </c>
      <c r="F1719" s="293">
        <v>1.1000000000000001</v>
      </c>
      <c r="G1719" s="38"/>
      <c r="H1719" s="43"/>
    </row>
    <row r="1720" spans="1:8" s="2" customFormat="1" ht="16.899999999999999" customHeight="1">
      <c r="A1720" s="38"/>
      <c r="B1720" s="43"/>
      <c r="C1720" s="292" t="s">
        <v>19</v>
      </c>
      <c r="D1720" s="292" t="s">
        <v>2085</v>
      </c>
      <c r="E1720" s="21" t="s">
        <v>19</v>
      </c>
      <c r="F1720" s="293">
        <v>0</v>
      </c>
      <c r="G1720" s="38"/>
      <c r="H1720" s="43"/>
    </row>
    <row r="1721" spans="1:8" s="2" customFormat="1" ht="16.899999999999999" customHeight="1">
      <c r="A1721" s="38"/>
      <c r="B1721" s="43"/>
      <c r="C1721" s="292" t="s">
        <v>19</v>
      </c>
      <c r="D1721" s="292" t="s">
        <v>2551</v>
      </c>
      <c r="E1721" s="21" t="s">
        <v>19</v>
      </c>
      <c r="F1721" s="293">
        <v>9.9</v>
      </c>
      <c r="G1721" s="38"/>
      <c r="H1721" s="43"/>
    </row>
    <row r="1722" spans="1:8" s="2" customFormat="1" ht="16.899999999999999" customHeight="1">
      <c r="A1722" s="38"/>
      <c r="B1722" s="43"/>
      <c r="C1722" s="292" t="s">
        <v>19</v>
      </c>
      <c r="D1722" s="292" t="s">
        <v>2110</v>
      </c>
      <c r="E1722" s="21" t="s">
        <v>19</v>
      </c>
      <c r="F1722" s="293">
        <v>0</v>
      </c>
      <c r="G1722" s="38"/>
      <c r="H1722" s="43"/>
    </row>
    <row r="1723" spans="1:8" s="2" customFormat="1" ht="16.899999999999999" customHeight="1">
      <c r="A1723" s="38"/>
      <c r="B1723" s="43"/>
      <c r="C1723" s="292" t="s">
        <v>19</v>
      </c>
      <c r="D1723" s="292" t="s">
        <v>4964</v>
      </c>
      <c r="E1723" s="21" t="s">
        <v>19</v>
      </c>
      <c r="F1723" s="293">
        <v>1.1000000000000001</v>
      </c>
      <c r="G1723" s="38"/>
      <c r="H1723" s="43"/>
    </row>
    <row r="1724" spans="1:8" s="2" customFormat="1" ht="16.899999999999999" customHeight="1">
      <c r="A1724" s="38"/>
      <c r="B1724" s="43"/>
      <c r="C1724" s="292" t="s">
        <v>19</v>
      </c>
      <c r="D1724" s="292" t="s">
        <v>2119</v>
      </c>
      <c r="E1724" s="21" t="s">
        <v>19</v>
      </c>
      <c r="F1724" s="293">
        <v>0</v>
      </c>
      <c r="G1724" s="38"/>
      <c r="H1724" s="43"/>
    </row>
    <row r="1725" spans="1:8" s="2" customFormat="1" ht="16.899999999999999" customHeight="1">
      <c r="A1725" s="38"/>
      <c r="B1725" s="43"/>
      <c r="C1725" s="292" t="s">
        <v>19</v>
      </c>
      <c r="D1725" s="292" t="s">
        <v>2567</v>
      </c>
      <c r="E1725" s="21" t="s">
        <v>19</v>
      </c>
      <c r="F1725" s="293">
        <v>9.9</v>
      </c>
      <c r="G1725" s="38"/>
      <c r="H1725" s="43"/>
    </row>
    <row r="1726" spans="1:8" s="2" customFormat="1" ht="16.899999999999999" customHeight="1">
      <c r="A1726" s="38"/>
      <c r="B1726" s="43"/>
      <c r="C1726" s="292" t="s">
        <v>19</v>
      </c>
      <c r="D1726" s="292" t="s">
        <v>4968</v>
      </c>
      <c r="E1726" s="21" t="s">
        <v>19</v>
      </c>
      <c r="F1726" s="293">
        <v>0</v>
      </c>
      <c r="G1726" s="38"/>
      <c r="H1726" s="43"/>
    </row>
    <row r="1727" spans="1:8" s="2" customFormat="1" ht="16.899999999999999" customHeight="1">
      <c r="A1727" s="38"/>
      <c r="B1727" s="43"/>
      <c r="C1727" s="292" t="s">
        <v>19</v>
      </c>
      <c r="D1727" s="292" t="s">
        <v>4969</v>
      </c>
      <c r="E1727" s="21" t="s">
        <v>19</v>
      </c>
      <c r="F1727" s="293">
        <v>7.8129999999999997</v>
      </c>
      <c r="G1727" s="38"/>
      <c r="H1727" s="43"/>
    </row>
    <row r="1728" spans="1:8" s="2" customFormat="1" ht="16.899999999999999" customHeight="1">
      <c r="A1728" s="38"/>
      <c r="B1728" s="43"/>
      <c r="C1728" s="292" t="s">
        <v>365</v>
      </c>
      <c r="D1728" s="292" t="s">
        <v>590</v>
      </c>
      <c r="E1728" s="21" t="s">
        <v>19</v>
      </c>
      <c r="F1728" s="293">
        <v>138.023</v>
      </c>
      <c r="G1728" s="38"/>
      <c r="H1728" s="43"/>
    </row>
    <row r="1729" spans="1:8" s="2" customFormat="1" ht="16.899999999999999" customHeight="1">
      <c r="A1729" s="38"/>
      <c r="B1729" s="43"/>
      <c r="C1729" s="294" t="s">
        <v>8523</v>
      </c>
      <c r="D1729" s="38"/>
      <c r="E1729" s="38"/>
      <c r="F1729" s="38"/>
      <c r="G1729" s="38"/>
      <c r="H1729" s="43"/>
    </row>
    <row r="1730" spans="1:8" s="2" customFormat="1" ht="16.899999999999999" customHeight="1">
      <c r="A1730" s="38"/>
      <c r="B1730" s="43"/>
      <c r="C1730" s="292" t="s">
        <v>4955</v>
      </c>
      <c r="D1730" s="292" t="s">
        <v>8635</v>
      </c>
      <c r="E1730" s="21" t="s">
        <v>128</v>
      </c>
      <c r="F1730" s="293">
        <v>138.023</v>
      </c>
      <c r="G1730" s="38"/>
      <c r="H1730" s="43"/>
    </row>
    <row r="1731" spans="1:8" s="2" customFormat="1" ht="16.899999999999999" customHeight="1">
      <c r="A1731" s="38"/>
      <c r="B1731" s="43"/>
      <c r="C1731" s="292" t="s">
        <v>4971</v>
      </c>
      <c r="D1731" s="292" t="s">
        <v>4972</v>
      </c>
      <c r="E1731" s="21" t="s">
        <v>128</v>
      </c>
      <c r="F1731" s="293">
        <v>144.92400000000001</v>
      </c>
      <c r="G1731" s="38"/>
      <c r="H1731" s="43"/>
    </row>
    <row r="1732" spans="1:8" s="2" customFormat="1" ht="16.899999999999999" customHeight="1">
      <c r="A1732" s="38"/>
      <c r="B1732" s="43"/>
      <c r="C1732" s="288" t="s">
        <v>369</v>
      </c>
      <c r="D1732" s="289" t="s">
        <v>370</v>
      </c>
      <c r="E1732" s="290" t="s">
        <v>132</v>
      </c>
      <c r="F1732" s="291">
        <v>3021.7739999999999</v>
      </c>
      <c r="G1732" s="38"/>
      <c r="H1732" s="43"/>
    </row>
    <row r="1733" spans="1:8" s="2" customFormat="1" ht="16.899999999999999" customHeight="1">
      <c r="A1733" s="38"/>
      <c r="B1733" s="43"/>
      <c r="C1733" s="292" t="s">
        <v>19</v>
      </c>
      <c r="D1733" s="292" t="s">
        <v>5044</v>
      </c>
      <c r="E1733" s="21" t="s">
        <v>19</v>
      </c>
      <c r="F1733" s="293">
        <v>0</v>
      </c>
      <c r="G1733" s="38"/>
      <c r="H1733" s="43"/>
    </row>
    <row r="1734" spans="1:8" s="2" customFormat="1" ht="16.899999999999999" customHeight="1">
      <c r="A1734" s="38"/>
      <c r="B1734" s="43"/>
      <c r="C1734" s="292" t="s">
        <v>19</v>
      </c>
      <c r="D1734" s="292" t="s">
        <v>5045</v>
      </c>
      <c r="E1734" s="21" t="s">
        <v>19</v>
      </c>
      <c r="F1734" s="293">
        <v>834.303</v>
      </c>
      <c r="G1734" s="38"/>
      <c r="H1734" s="43"/>
    </row>
    <row r="1735" spans="1:8" s="2" customFormat="1" ht="16.899999999999999" customHeight="1">
      <c r="A1735" s="38"/>
      <c r="B1735" s="43"/>
      <c r="C1735" s="292" t="s">
        <v>19</v>
      </c>
      <c r="D1735" s="292" t="s">
        <v>5046</v>
      </c>
      <c r="E1735" s="21" t="s">
        <v>19</v>
      </c>
      <c r="F1735" s="293">
        <v>0</v>
      </c>
      <c r="G1735" s="38"/>
      <c r="H1735" s="43"/>
    </row>
    <row r="1736" spans="1:8" s="2" customFormat="1" ht="16.899999999999999" customHeight="1">
      <c r="A1736" s="38"/>
      <c r="B1736" s="43"/>
      <c r="C1736" s="292" t="s">
        <v>19</v>
      </c>
      <c r="D1736" s="292" t="s">
        <v>413</v>
      </c>
      <c r="E1736" s="21" t="s">
        <v>19</v>
      </c>
      <c r="F1736" s="293">
        <v>3233.991</v>
      </c>
      <c r="G1736" s="38"/>
      <c r="H1736" s="43"/>
    </row>
    <row r="1737" spans="1:8" s="2" customFormat="1" ht="16.899999999999999" customHeight="1">
      <c r="A1737" s="38"/>
      <c r="B1737" s="43"/>
      <c r="C1737" s="292" t="s">
        <v>19</v>
      </c>
      <c r="D1737" s="292" t="s">
        <v>5047</v>
      </c>
      <c r="E1737" s="21" t="s">
        <v>19</v>
      </c>
      <c r="F1737" s="293">
        <v>0</v>
      </c>
      <c r="G1737" s="38"/>
      <c r="H1737" s="43"/>
    </row>
    <row r="1738" spans="1:8" s="2" customFormat="1" ht="16.899999999999999" customHeight="1">
      <c r="A1738" s="38"/>
      <c r="B1738" s="43"/>
      <c r="C1738" s="292" t="s">
        <v>19</v>
      </c>
      <c r="D1738" s="292" t="s">
        <v>5048</v>
      </c>
      <c r="E1738" s="21" t="s">
        <v>19</v>
      </c>
      <c r="F1738" s="293">
        <v>24</v>
      </c>
      <c r="G1738" s="38"/>
      <c r="H1738" s="43"/>
    </row>
    <row r="1739" spans="1:8" s="2" customFormat="1" ht="16.899999999999999" customHeight="1">
      <c r="A1739" s="38"/>
      <c r="B1739" s="43"/>
      <c r="C1739" s="292" t="s">
        <v>19</v>
      </c>
      <c r="D1739" s="292" t="s">
        <v>5049</v>
      </c>
      <c r="E1739" s="21" t="s">
        <v>19</v>
      </c>
      <c r="F1739" s="293">
        <v>0</v>
      </c>
      <c r="G1739" s="38"/>
      <c r="H1739" s="43"/>
    </row>
    <row r="1740" spans="1:8" s="2" customFormat="1" ht="16.899999999999999" customHeight="1">
      <c r="A1740" s="38"/>
      <c r="B1740" s="43"/>
      <c r="C1740" s="292" t="s">
        <v>19</v>
      </c>
      <c r="D1740" s="292" t="s">
        <v>5050</v>
      </c>
      <c r="E1740" s="21" t="s">
        <v>19</v>
      </c>
      <c r="F1740" s="293">
        <v>-764.16700000000003</v>
      </c>
      <c r="G1740" s="38"/>
      <c r="H1740" s="43"/>
    </row>
    <row r="1741" spans="1:8" s="2" customFormat="1" ht="16.899999999999999" customHeight="1">
      <c r="A1741" s="38"/>
      <c r="B1741" s="43"/>
      <c r="C1741" s="292" t="s">
        <v>19</v>
      </c>
      <c r="D1741" s="292" t="s">
        <v>5051</v>
      </c>
      <c r="E1741" s="21" t="s">
        <v>19</v>
      </c>
      <c r="F1741" s="293">
        <v>0</v>
      </c>
      <c r="G1741" s="38"/>
      <c r="H1741" s="43"/>
    </row>
    <row r="1742" spans="1:8" s="2" customFormat="1" ht="16.899999999999999" customHeight="1">
      <c r="A1742" s="38"/>
      <c r="B1742" s="43"/>
      <c r="C1742" s="292" t="s">
        <v>19</v>
      </c>
      <c r="D1742" s="292" t="s">
        <v>5052</v>
      </c>
      <c r="E1742" s="21" t="s">
        <v>19</v>
      </c>
      <c r="F1742" s="293">
        <v>-306.35300000000001</v>
      </c>
      <c r="G1742" s="38"/>
      <c r="H1742" s="43"/>
    </row>
    <row r="1743" spans="1:8" s="2" customFormat="1" ht="16.899999999999999" customHeight="1">
      <c r="A1743" s="38"/>
      <c r="B1743" s="43"/>
      <c r="C1743" s="292" t="s">
        <v>369</v>
      </c>
      <c r="D1743" s="292" t="s">
        <v>552</v>
      </c>
      <c r="E1743" s="21" t="s">
        <v>19</v>
      </c>
      <c r="F1743" s="293">
        <v>3021.7739999999999</v>
      </c>
      <c r="G1743" s="38"/>
      <c r="H1743" s="43"/>
    </row>
    <row r="1744" spans="1:8" s="2" customFormat="1" ht="16.899999999999999" customHeight="1">
      <c r="A1744" s="38"/>
      <c r="B1744" s="43"/>
      <c r="C1744" s="294" t="s">
        <v>8523</v>
      </c>
      <c r="D1744" s="38"/>
      <c r="E1744" s="38"/>
      <c r="F1744" s="38"/>
      <c r="G1744" s="38"/>
      <c r="H1744" s="43"/>
    </row>
    <row r="1745" spans="1:8" s="2" customFormat="1" ht="22.5">
      <c r="A1745" s="38"/>
      <c r="B1745" s="43"/>
      <c r="C1745" s="292" t="s">
        <v>5040</v>
      </c>
      <c r="D1745" s="292" t="s">
        <v>8632</v>
      </c>
      <c r="E1745" s="21" t="s">
        <v>132</v>
      </c>
      <c r="F1745" s="293">
        <v>3021.7739999999999</v>
      </c>
      <c r="G1745" s="38"/>
      <c r="H1745" s="43"/>
    </row>
    <row r="1746" spans="1:8" s="2" customFormat="1" ht="16.899999999999999" customHeight="1">
      <c r="A1746" s="38"/>
      <c r="B1746" s="43"/>
      <c r="C1746" s="292" t="s">
        <v>5035</v>
      </c>
      <c r="D1746" s="292" t="s">
        <v>8636</v>
      </c>
      <c r="E1746" s="21" t="s">
        <v>132</v>
      </c>
      <c r="F1746" s="293">
        <v>3021.7739999999999</v>
      </c>
      <c r="G1746" s="38"/>
      <c r="H1746" s="43"/>
    </row>
    <row r="1747" spans="1:8" s="2" customFormat="1" ht="16.899999999999999" customHeight="1">
      <c r="A1747" s="38"/>
      <c r="B1747" s="43"/>
      <c r="C1747" s="288" t="s">
        <v>373</v>
      </c>
      <c r="D1747" s="289" t="s">
        <v>374</v>
      </c>
      <c r="E1747" s="290" t="s">
        <v>132</v>
      </c>
      <c r="F1747" s="291">
        <v>46.341999999999999</v>
      </c>
      <c r="G1747" s="38"/>
      <c r="H1747" s="43"/>
    </row>
    <row r="1748" spans="1:8" s="2" customFormat="1" ht="16.899999999999999" customHeight="1">
      <c r="A1748" s="38"/>
      <c r="B1748" s="43"/>
      <c r="C1748" s="292" t="s">
        <v>19</v>
      </c>
      <c r="D1748" s="292" t="s">
        <v>1461</v>
      </c>
      <c r="E1748" s="21" t="s">
        <v>19</v>
      </c>
      <c r="F1748" s="293">
        <v>0</v>
      </c>
      <c r="G1748" s="38"/>
      <c r="H1748" s="43"/>
    </row>
    <row r="1749" spans="1:8" s="2" customFormat="1" ht="16.899999999999999" customHeight="1">
      <c r="A1749" s="38"/>
      <c r="B1749" s="43"/>
      <c r="C1749" s="292" t="s">
        <v>19</v>
      </c>
      <c r="D1749" s="292" t="s">
        <v>1695</v>
      </c>
      <c r="E1749" s="21" t="s">
        <v>19</v>
      </c>
      <c r="F1749" s="293">
        <v>0</v>
      </c>
      <c r="G1749" s="38"/>
      <c r="H1749" s="43"/>
    </row>
    <row r="1750" spans="1:8" s="2" customFormat="1" ht="16.899999999999999" customHeight="1">
      <c r="A1750" s="38"/>
      <c r="B1750" s="43"/>
      <c r="C1750" s="292" t="s">
        <v>19</v>
      </c>
      <c r="D1750" s="292" t="s">
        <v>5170</v>
      </c>
      <c r="E1750" s="21" t="s">
        <v>19</v>
      </c>
      <c r="F1750" s="293">
        <v>46.341999999999999</v>
      </c>
      <c r="G1750" s="38"/>
      <c r="H1750" s="43"/>
    </row>
    <row r="1751" spans="1:8" s="2" customFormat="1" ht="16.899999999999999" customHeight="1">
      <c r="A1751" s="38"/>
      <c r="B1751" s="43"/>
      <c r="C1751" s="292" t="s">
        <v>373</v>
      </c>
      <c r="D1751" s="292" t="s">
        <v>552</v>
      </c>
      <c r="E1751" s="21" t="s">
        <v>19</v>
      </c>
      <c r="F1751" s="293">
        <v>46.341999999999999</v>
      </c>
      <c r="G1751" s="38"/>
      <c r="H1751" s="43"/>
    </row>
    <row r="1752" spans="1:8" s="2" customFormat="1" ht="16.899999999999999" customHeight="1">
      <c r="A1752" s="38"/>
      <c r="B1752" s="43"/>
      <c r="C1752" s="294" t="s">
        <v>8523</v>
      </c>
      <c r="D1752" s="38"/>
      <c r="E1752" s="38"/>
      <c r="F1752" s="38"/>
      <c r="G1752" s="38"/>
      <c r="H1752" s="43"/>
    </row>
    <row r="1753" spans="1:8" s="2" customFormat="1" ht="16.899999999999999" customHeight="1">
      <c r="A1753" s="38"/>
      <c r="B1753" s="43"/>
      <c r="C1753" s="292" t="s">
        <v>5165</v>
      </c>
      <c r="D1753" s="292" t="s">
        <v>8637</v>
      </c>
      <c r="E1753" s="21" t="s">
        <v>132</v>
      </c>
      <c r="F1753" s="293">
        <v>46.341999999999999</v>
      </c>
      <c r="G1753" s="38"/>
      <c r="H1753" s="43"/>
    </row>
    <row r="1754" spans="1:8" s="2" customFormat="1" ht="16.899999999999999" customHeight="1">
      <c r="A1754" s="38"/>
      <c r="B1754" s="43"/>
      <c r="C1754" s="292" t="s">
        <v>5177</v>
      </c>
      <c r="D1754" s="292" t="s">
        <v>8638</v>
      </c>
      <c r="E1754" s="21" t="s">
        <v>132</v>
      </c>
      <c r="F1754" s="293">
        <v>46.341999999999999</v>
      </c>
      <c r="G1754" s="38"/>
      <c r="H1754" s="43"/>
    </row>
    <row r="1755" spans="1:8" s="2" customFormat="1" ht="22.5">
      <c r="A1755" s="38"/>
      <c r="B1755" s="43"/>
      <c r="C1755" s="292" t="s">
        <v>5182</v>
      </c>
      <c r="D1755" s="292" t="s">
        <v>5183</v>
      </c>
      <c r="E1755" s="21" t="s">
        <v>326</v>
      </c>
      <c r="F1755" s="293">
        <v>6.9509999999999996</v>
      </c>
      <c r="G1755" s="38"/>
      <c r="H1755" s="43"/>
    </row>
    <row r="1756" spans="1:8" s="2" customFormat="1" ht="16.899999999999999" customHeight="1">
      <c r="A1756" s="38"/>
      <c r="B1756" s="43"/>
      <c r="C1756" s="292" t="s">
        <v>5172</v>
      </c>
      <c r="D1756" s="292" t="s">
        <v>5173</v>
      </c>
      <c r="E1756" s="21" t="s">
        <v>318</v>
      </c>
      <c r="F1756" s="293">
        <v>0.46300000000000002</v>
      </c>
      <c r="G1756" s="38"/>
      <c r="H1756" s="43"/>
    </row>
    <row r="1757" spans="1:8" s="2" customFormat="1" ht="16.899999999999999" customHeight="1">
      <c r="A1757" s="38"/>
      <c r="B1757" s="43"/>
      <c r="C1757" s="288" t="s">
        <v>377</v>
      </c>
      <c r="D1757" s="289" t="s">
        <v>378</v>
      </c>
      <c r="E1757" s="290" t="s">
        <v>132</v>
      </c>
      <c r="F1757" s="291">
        <v>335.69</v>
      </c>
      <c r="G1757" s="38"/>
      <c r="H1757" s="43"/>
    </row>
    <row r="1758" spans="1:8" s="2" customFormat="1" ht="16.899999999999999" customHeight="1">
      <c r="A1758" s="38"/>
      <c r="B1758" s="43"/>
      <c r="C1758" s="292" t="s">
        <v>19</v>
      </c>
      <c r="D1758" s="292" t="s">
        <v>4890</v>
      </c>
      <c r="E1758" s="21" t="s">
        <v>19</v>
      </c>
      <c r="F1758" s="293">
        <v>0</v>
      </c>
      <c r="G1758" s="38"/>
      <c r="H1758" s="43"/>
    </row>
    <row r="1759" spans="1:8" s="2" customFormat="1" ht="16.899999999999999" customHeight="1">
      <c r="A1759" s="38"/>
      <c r="B1759" s="43"/>
      <c r="C1759" s="292" t="s">
        <v>19</v>
      </c>
      <c r="D1759" s="292" t="s">
        <v>1187</v>
      </c>
      <c r="E1759" s="21" t="s">
        <v>19</v>
      </c>
      <c r="F1759" s="293">
        <v>0</v>
      </c>
      <c r="G1759" s="38"/>
      <c r="H1759" s="43"/>
    </row>
    <row r="1760" spans="1:8" s="2" customFormat="1" ht="16.899999999999999" customHeight="1">
      <c r="A1760" s="38"/>
      <c r="B1760" s="43"/>
      <c r="C1760" s="292" t="s">
        <v>19</v>
      </c>
      <c r="D1760" s="292" t="s">
        <v>4891</v>
      </c>
      <c r="E1760" s="21" t="s">
        <v>19</v>
      </c>
      <c r="F1760" s="293">
        <v>67.349999999999994</v>
      </c>
      <c r="G1760" s="38"/>
      <c r="H1760" s="43"/>
    </row>
    <row r="1761" spans="1:8" s="2" customFormat="1" ht="16.899999999999999" customHeight="1">
      <c r="A1761" s="38"/>
      <c r="B1761" s="43"/>
      <c r="C1761" s="292" t="s">
        <v>19</v>
      </c>
      <c r="D1761" s="292" t="s">
        <v>1097</v>
      </c>
      <c r="E1761" s="21" t="s">
        <v>19</v>
      </c>
      <c r="F1761" s="293">
        <v>0</v>
      </c>
      <c r="G1761" s="38"/>
      <c r="H1761" s="43"/>
    </row>
    <row r="1762" spans="1:8" s="2" customFormat="1" ht="16.899999999999999" customHeight="1">
      <c r="A1762" s="38"/>
      <c r="B1762" s="43"/>
      <c r="C1762" s="292" t="s">
        <v>19</v>
      </c>
      <c r="D1762" s="292" t="s">
        <v>4892</v>
      </c>
      <c r="E1762" s="21" t="s">
        <v>19</v>
      </c>
      <c r="F1762" s="293">
        <v>101.51</v>
      </c>
      <c r="G1762" s="38"/>
      <c r="H1762" s="43"/>
    </row>
    <row r="1763" spans="1:8" s="2" customFormat="1" ht="16.899999999999999" customHeight="1">
      <c r="A1763" s="38"/>
      <c r="B1763" s="43"/>
      <c r="C1763" s="292" t="s">
        <v>19</v>
      </c>
      <c r="D1763" s="292" t="s">
        <v>1135</v>
      </c>
      <c r="E1763" s="21" t="s">
        <v>19</v>
      </c>
      <c r="F1763" s="293">
        <v>0</v>
      </c>
      <c r="G1763" s="38"/>
      <c r="H1763" s="43"/>
    </row>
    <row r="1764" spans="1:8" s="2" customFormat="1" ht="16.899999999999999" customHeight="1">
      <c r="A1764" s="38"/>
      <c r="B1764" s="43"/>
      <c r="C1764" s="292" t="s">
        <v>19</v>
      </c>
      <c r="D1764" s="292" t="s">
        <v>4893</v>
      </c>
      <c r="E1764" s="21" t="s">
        <v>19</v>
      </c>
      <c r="F1764" s="293">
        <v>95.81</v>
      </c>
      <c r="G1764" s="38"/>
      <c r="H1764" s="43"/>
    </row>
    <row r="1765" spans="1:8" s="2" customFormat="1" ht="16.899999999999999" customHeight="1">
      <c r="A1765" s="38"/>
      <c r="B1765" s="43"/>
      <c r="C1765" s="292" t="s">
        <v>19</v>
      </c>
      <c r="D1765" s="292" t="s">
        <v>1163</v>
      </c>
      <c r="E1765" s="21" t="s">
        <v>19</v>
      </c>
      <c r="F1765" s="293">
        <v>0</v>
      </c>
      <c r="G1765" s="38"/>
      <c r="H1765" s="43"/>
    </row>
    <row r="1766" spans="1:8" s="2" customFormat="1" ht="16.899999999999999" customHeight="1">
      <c r="A1766" s="38"/>
      <c r="B1766" s="43"/>
      <c r="C1766" s="292" t="s">
        <v>19</v>
      </c>
      <c r="D1766" s="292" t="s">
        <v>4894</v>
      </c>
      <c r="E1766" s="21" t="s">
        <v>19</v>
      </c>
      <c r="F1766" s="293">
        <v>71.02</v>
      </c>
      <c r="G1766" s="38"/>
      <c r="H1766" s="43"/>
    </row>
    <row r="1767" spans="1:8" s="2" customFormat="1" ht="16.899999999999999" customHeight="1">
      <c r="A1767" s="38"/>
      <c r="B1767" s="43"/>
      <c r="C1767" s="292" t="s">
        <v>377</v>
      </c>
      <c r="D1767" s="292" t="s">
        <v>590</v>
      </c>
      <c r="E1767" s="21" t="s">
        <v>19</v>
      </c>
      <c r="F1767" s="293">
        <v>335.69</v>
      </c>
      <c r="G1767" s="38"/>
      <c r="H1767" s="43"/>
    </row>
    <row r="1768" spans="1:8" s="2" customFormat="1" ht="16.899999999999999" customHeight="1">
      <c r="A1768" s="38"/>
      <c r="B1768" s="43"/>
      <c r="C1768" s="294" t="s">
        <v>8523</v>
      </c>
      <c r="D1768" s="38"/>
      <c r="E1768" s="38"/>
      <c r="F1768" s="38"/>
      <c r="G1768" s="38"/>
      <c r="H1768" s="43"/>
    </row>
    <row r="1769" spans="1:8" s="2" customFormat="1" ht="22.5">
      <c r="A1769" s="38"/>
      <c r="B1769" s="43"/>
      <c r="C1769" s="292" t="s">
        <v>4886</v>
      </c>
      <c r="D1769" s="292" t="s">
        <v>8639</v>
      </c>
      <c r="E1769" s="21" t="s">
        <v>132</v>
      </c>
      <c r="F1769" s="293">
        <v>335.69</v>
      </c>
      <c r="G1769" s="38"/>
      <c r="H1769" s="43"/>
    </row>
    <row r="1770" spans="1:8" s="2" customFormat="1" ht="16.899999999999999" customHeight="1">
      <c r="A1770" s="38"/>
      <c r="B1770" s="43"/>
      <c r="C1770" s="292" t="s">
        <v>4896</v>
      </c>
      <c r="D1770" s="292" t="s">
        <v>4897</v>
      </c>
      <c r="E1770" s="21" t="s">
        <v>132</v>
      </c>
      <c r="F1770" s="293">
        <v>369.25900000000001</v>
      </c>
      <c r="G1770" s="38"/>
      <c r="H1770" s="43"/>
    </row>
    <row r="1771" spans="1:8" s="2" customFormat="1" ht="16.899999999999999" customHeight="1">
      <c r="A1771" s="38"/>
      <c r="B1771" s="43"/>
      <c r="C1771" s="288" t="s">
        <v>381</v>
      </c>
      <c r="D1771" s="289" t="s">
        <v>382</v>
      </c>
      <c r="E1771" s="290" t="s">
        <v>132</v>
      </c>
      <c r="F1771" s="291">
        <v>93.35</v>
      </c>
      <c r="G1771" s="38"/>
      <c r="H1771" s="43"/>
    </row>
    <row r="1772" spans="1:8" s="2" customFormat="1" ht="16.899999999999999" customHeight="1">
      <c r="A1772" s="38"/>
      <c r="B1772" s="43"/>
      <c r="C1772" s="292" t="s">
        <v>19</v>
      </c>
      <c r="D1772" s="292" t="s">
        <v>4890</v>
      </c>
      <c r="E1772" s="21" t="s">
        <v>19</v>
      </c>
      <c r="F1772" s="293">
        <v>0</v>
      </c>
      <c r="G1772" s="38"/>
      <c r="H1772" s="43"/>
    </row>
    <row r="1773" spans="1:8" s="2" customFormat="1" ht="16.899999999999999" customHeight="1">
      <c r="A1773" s="38"/>
      <c r="B1773" s="43"/>
      <c r="C1773" s="292" t="s">
        <v>19</v>
      </c>
      <c r="D1773" s="292" t="s">
        <v>4924</v>
      </c>
      <c r="E1773" s="21" t="s">
        <v>19</v>
      </c>
      <c r="F1773" s="293">
        <v>0</v>
      </c>
      <c r="G1773" s="38"/>
      <c r="H1773" s="43"/>
    </row>
    <row r="1774" spans="1:8" s="2" customFormat="1" ht="16.899999999999999" customHeight="1">
      <c r="A1774" s="38"/>
      <c r="B1774" s="43"/>
      <c r="C1774" s="292" t="s">
        <v>19</v>
      </c>
      <c r="D1774" s="292" t="s">
        <v>383</v>
      </c>
      <c r="E1774" s="21" t="s">
        <v>19</v>
      </c>
      <c r="F1774" s="293">
        <v>93.35</v>
      </c>
      <c r="G1774" s="38"/>
      <c r="H1774" s="43"/>
    </row>
    <row r="1775" spans="1:8" s="2" customFormat="1" ht="16.899999999999999" customHeight="1">
      <c r="A1775" s="38"/>
      <c r="B1775" s="43"/>
      <c r="C1775" s="292" t="s">
        <v>381</v>
      </c>
      <c r="D1775" s="292" t="s">
        <v>590</v>
      </c>
      <c r="E1775" s="21" t="s">
        <v>19</v>
      </c>
      <c r="F1775" s="293">
        <v>93.35</v>
      </c>
      <c r="G1775" s="38"/>
      <c r="H1775" s="43"/>
    </row>
    <row r="1776" spans="1:8" s="2" customFormat="1" ht="16.899999999999999" customHeight="1">
      <c r="A1776" s="38"/>
      <c r="B1776" s="43"/>
      <c r="C1776" s="294" t="s">
        <v>8523</v>
      </c>
      <c r="D1776" s="38"/>
      <c r="E1776" s="38"/>
      <c r="F1776" s="38"/>
      <c r="G1776" s="38"/>
      <c r="H1776" s="43"/>
    </row>
    <row r="1777" spans="1:8" s="2" customFormat="1" ht="22.5">
      <c r="A1777" s="38"/>
      <c r="B1777" s="43"/>
      <c r="C1777" s="292" t="s">
        <v>4920</v>
      </c>
      <c r="D1777" s="292" t="s">
        <v>8640</v>
      </c>
      <c r="E1777" s="21" t="s">
        <v>132</v>
      </c>
      <c r="F1777" s="293">
        <v>243.52</v>
      </c>
      <c r="G1777" s="38"/>
      <c r="H1777" s="43"/>
    </row>
    <row r="1778" spans="1:8" s="2" customFormat="1" ht="16.899999999999999" customHeight="1">
      <c r="A1778" s="38"/>
      <c r="B1778" s="43"/>
      <c r="C1778" s="292" t="s">
        <v>4928</v>
      </c>
      <c r="D1778" s="292" t="s">
        <v>4929</v>
      </c>
      <c r="E1778" s="21" t="s">
        <v>132</v>
      </c>
      <c r="F1778" s="293">
        <v>102.685</v>
      </c>
      <c r="G1778" s="38"/>
      <c r="H1778" s="43"/>
    </row>
    <row r="1779" spans="1:8" s="2" customFormat="1" ht="16.899999999999999" customHeight="1">
      <c r="A1779" s="38"/>
      <c r="B1779" s="43"/>
      <c r="C1779" s="288" t="s">
        <v>385</v>
      </c>
      <c r="D1779" s="289" t="s">
        <v>386</v>
      </c>
      <c r="E1779" s="290" t="s">
        <v>132</v>
      </c>
      <c r="F1779" s="291">
        <v>80.19</v>
      </c>
      <c r="G1779" s="38"/>
      <c r="H1779" s="43"/>
    </row>
    <row r="1780" spans="1:8" s="2" customFormat="1" ht="16.899999999999999" customHeight="1">
      <c r="A1780" s="38"/>
      <c r="B1780" s="43"/>
      <c r="C1780" s="292" t="s">
        <v>19</v>
      </c>
      <c r="D1780" s="292" t="s">
        <v>4925</v>
      </c>
      <c r="E1780" s="21" t="s">
        <v>19</v>
      </c>
      <c r="F1780" s="293">
        <v>0</v>
      </c>
      <c r="G1780" s="38"/>
      <c r="H1780" s="43"/>
    </row>
    <row r="1781" spans="1:8" s="2" customFormat="1" ht="16.899999999999999" customHeight="1">
      <c r="A1781" s="38"/>
      <c r="B1781" s="43"/>
      <c r="C1781" s="292" t="s">
        <v>19</v>
      </c>
      <c r="D1781" s="292" t="s">
        <v>387</v>
      </c>
      <c r="E1781" s="21" t="s">
        <v>19</v>
      </c>
      <c r="F1781" s="293">
        <v>80.19</v>
      </c>
      <c r="G1781" s="38"/>
      <c r="H1781" s="43"/>
    </row>
    <row r="1782" spans="1:8" s="2" customFormat="1" ht="16.899999999999999" customHeight="1">
      <c r="A1782" s="38"/>
      <c r="B1782" s="43"/>
      <c r="C1782" s="292" t="s">
        <v>385</v>
      </c>
      <c r="D1782" s="292" t="s">
        <v>590</v>
      </c>
      <c r="E1782" s="21" t="s">
        <v>19</v>
      </c>
      <c r="F1782" s="293">
        <v>80.19</v>
      </c>
      <c r="G1782" s="38"/>
      <c r="H1782" s="43"/>
    </row>
    <row r="1783" spans="1:8" s="2" customFormat="1" ht="16.899999999999999" customHeight="1">
      <c r="A1783" s="38"/>
      <c r="B1783" s="43"/>
      <c r="C1783" s="294" t="s">
        <v>8523</v>
      </c>
      <c r="D1783" s="38"/>
      <c r="E1783" s="38"/>
      <c r="F1783" s="38"/>
      <c r="G1783" s="38"/>
      <c r="H1783" s="43"/>
    </row>
    <row r="1784" spans="1:8" s="2" customFormat="1" ht="22.5">
      <c r="A1784" s="38"/>
      <c r="B1784" s="43"/>
      <c r="C1784" s="292" t="s">
        <v>4920</v>
      </c>
      <c r="D1784" s="292" t="s">
        <v>8640</v>
      </c>
      <c r="E1784" s="21" t="s">
        <v>132</v>
      </c>
      <c r="F1784" s="293">
        <v>243.52</v>
      </c>
      <c r="G1784" s="38"/>
      <c r="H1784" s="43"/>
    </row>
    <row r="1785" spans="1:8" s="2" customFormat="1" ht="16.899999999999999" customHeight="1">
      <c r="A1785" s="38"/>
      <c r="B1785" s="43"/>
      <c r="C1785" s="292" t="s">
        <v>4933</v>
      </c>
      <c r="D1785" s="292" t="s">
        <v>4929</v>
      </c>
      <c r="E1785" s="21" t="s">
        <v>132</v>
      </c>
      <c r="F1785" s="293">
        <v>88.209000000000003</v>
      </c>
      <c r="G1785" s="38"/>
      <c r="H1785" s="43"/>
    </row>
    <row r="1786" spans="1:8" s="2" customFormat="1" ht="16.899999999999999" customHeight="1">
      <c r="A1786" s="38"/>
      <c r="B1786" s="43"/>
      <c r="C1786" s="288" t="s">
        <v>389</v>
      </c>
      <c r="D1786" s="289" t="s">
        <v>390</v>
      </c>
      <c r="E1786" s="290" t="s">
        <v>132</v>
      </c>
      <c r="F1786" s="291">
        <v>69.98</v>
      </c>
      <c r="G1786" s="38"/>
      <c r="H1786" s="43"/>
    </row>
    <row r="1787" spans="1:8" s="2" customFormat="1" ht="16.899999999999999" customHeight="1">
      <c r="A1787" s="38"/>
      <c r="B1787" s="43"/>
      <c r="C1787" s="292" t="s">
        <v>19</v>
      </c>
      <c r="D1787" s="292" t="s">
        <v>4926</v>
      </c>
      <c r="E1787" s="21" t="s">
        <v>19</v>
      </c>
      <c r="F1787" s="293">
        <v>0</v>
      </c>
      <c r="G1787" s="38"/>
      <c r="H1787" s="43"/>
    </row>
    <row r="1788" spans="1:8" s="2" customFormat="1" ht="16.899999999999999" customHeight="1">
      <c r="A1788" s="38"/>
      <c r="B1788" s="43"/>
      <c r="C1788" s="292" t="s">
        <v>19</v>
      </c>
      <c r="D1788" s="292" t="s">
        <v>391</v>
      </c>
      <c r="E1788" s="21" t="s">
        <v>19</v>
      </c>
      <c r="F1788" s="293">
        <v>69.98</v>
      </c>
      <c r="G1788" s="38"/>
      <c r="H1788" s="43"/>
    </row>
    <row r="1789" spans="1:8" s="2" customFormat="1" ht="16.899999999999999" customHeight="1">
      <c r="A1789" s="38"/>
      <c r="B1789" s="43"/>
      <c r="C1789" s="292" t="s">
        <v>389</v>
      </c>
      <c r="D1789" s="292" t="s">
        <v>590</v>
      </c>
      <c r="E1789" s="21" t="s">
        <v>19</v>
      </c>
      <c r="F1789" s="293">
        <v>69.98</v>
      </c>
      <c r="G1789" s="38"/>
      <c r="H1789" s="43"/>
    </row>
    <row r="1790" spans="1:8" s="2" customFormat="1" ht="16.899999999999999" customHeight="1">
      <c r="A1790" s="38"/>
      <c r="B1790" s="43"/>
      <c r="C1790" s="294" t="s">
        <v>8523</v>
      </c>
      <c r="D1790" s="38"/>
      <c r="E1790" s="38"/>
      <c r="F1790" s="38"/>
      <c r="G1790" s="38"/>
      <c r="H1790" s="43"/>
    </row>
    <row r="1791" spans="1:8" s="2" customFormat="1" ht="22.5">
      <c r="A1791" s="38"/>
      <c r="B1791" s="43"/>
      <c r="C1791" s="292" t="s">
        <v>4920</v>
      </c>
      <c r="D1791" s="292" t="s">
        <v>8640</v>
      </c>
      <c r="E1791" s="21" t="s">
        <v>132</v>
      </c>
      <c r="F1791" s="293">
        <v>243.52</v>
      </c>
      <c r="G1791" s="38"/>
      <c r="H1791" s="43"/>
    </row>
    <row r="1792" spans="1:8" s="2" customFormat="1" ht="16.899999999999999" customHeight="1">
      <c r="A1792" s="38"/>
      <c r="B1792" s="43"/>
      <c r="C1792" s="292" t="s">
        <v>4938</v>
      </c>
      <c r="D1792" s="292" t="s">
        <v>4929</v>
      </c>
      <c r="E1792" s="21" t="s">
        <v>132</v>
      </c>
      <c r="F1792" s="293">
        <v>76.977999999999994</v>
      </c>
      <c r="G1792" s="38"/>
      <c r="H1792" s="43"/>
    </row>
    <row r="1793" spans="1:8" s="2" customFormat="1" ht="16.899999999999999" customHeight="1">
      <c r="A1793" s="38"/>
      <c r="B1793" s="43"/>
      <c r="C1793" s="288" t="s">
        <v>393</v>
      </c>
      <c r="D1793" s="289" t="s">
        <v>394</v>
      </c>
      <c r="E1793" s="290" t="s">
        <v>132</v>
      </c>
      <c r="F1793" s="291">
        <v>175.73</v>
      </c>
      <c r="G1793" s="38"/>
      <c r="H1793" s="43"/>
    </row>
    <row r="1794" spans="1:8" s="2" customFormat="1" ht="16.899999999999999" customHeight="1">
      <c r="A1794" s="38"/>
      <c r="B1794" s="43"/>
      <c r="C1794" s="292" t="s">
        <v>19</v>
      </c>
      <c r="D1794" s="292" t="s">
        <v>4890</v>
      </c>
      <c r="E1794" s="21" t="s">
        <v>19</v>
      </c>
      <c r="F1794" s="293">
        <v>0</v>
      </c>
      <c r="G1794" s="38"/>
      <c r="H1794" s="43"/>
    </row>
    <row r="1795" spans="1:8" s="2" customFormat="1" ht="16.899999999999999" customHeight="1">
      <c r="A1795" s="38"/>
      <c r="B1795" s="43"/>
      <c r="C1795" s="292" t="s">
        <v>19</v>
      </c>
      <c r="D1795" s="292" t="s">
        <v>1187</v>
      </c>
      <c r="E1795" s="21" t="s">
        <v>19</v>
      </c>
      <c r="F1795" s="293">
        <v>0</v>
      </c>
      <c r="G1795" s="38"/>
      <c r="H1795" s="43"/>
    </row>
    <row r="1796" spans="1:8" s="2" customFormat="1" ht="16.899999999999999" customHeight="1">
      <c r="A1796" s="38"/>
      <c r="B1796" s="43"/>
      <c r="C1796" s="292" t="s">
        <v>19</v>
      </c>
      <c r="D1796" s="292" t="s">
        <v>4905</v>
      </c>
      <c r="E1796" s="21" t="s">
        <v>19</v>
      </c>
      <c r="F1796" s="293">
        <v>56.3</v>
      </c>
      <c r="G1796" s="38"/>
      <c r="H1796" s="43"/>
    </row>
    <row r="1797" spans="1:8" s="2" customFormat="1" ht="16.899999999999999" customHeight="1">
      <c r="A1797" s="38"/>
      <c r="B1797" s="43"/>
      <c r="C1797" s="292" t="s">
        <v>19</v>
      </c>
      <c r="D1797" s="292" t="s">
        <v>1097</v>
      </c>
      <c r="E1797" s="21" t="s">
        <v>19</v>
      </c>
      <c r="F1797" s="293">
        <v>0</v>
      </c>
      <c r="G1797" s="38"/>
      <c r="H1797" s="43"/>
    </row>
    <row r="1798" spans="1:8" s="2" customFormat="1" ht="16.899999999999999" customHeight="1">
      <c r="A1798" s="38"/>
      <c r="B1798" s="43"/>
      <c r="C1798" s="292" t="s">
        <v>19</v>
      </c>
      <c r="D1798" s="292" t="s">
        <v>4906</v>
      </c>
      <c r="E1798" s="21" t="s">
        <v>19</v>
      </c>
      <c r="F1798" s="293">
        <v>35.54</v>
      </c>
      <c r="G1798" s="38"/>
      <c r="H1798" s="43"/>
    </row>
    <row r="1799" spans="1:8" s="2" customFormat="1" ht="16.899999999999999" customHeight="1">
      <c r="A1799" s="38"/>
      <c r="B1799" s="43"/>
      <c r="C1799" s="292" t="s">
        <v>19</v>
      </c>
      <c r="D1799" s="292" t="s">
        <v>1135</v>
      </c>
      <c r="E1799" s="21" t="s">
        <v>19</v>
      </c>
      <c r="F1799" s="293">
        <v>0</v>
      </c>
      <c r="G1799" s="38"/>
      <c r="H1799" s="43"/>
    </row>
    <row r="1800" spans="1:8" s="2" customFormat="1" ht="16.899999999999999" customHeight="1">
      <c r="A1800" s="38"/>
      <c r="B1800" s="43"/>
      <c r="C1800" s="292" t="s">
        <v>19</v>
      </c>
      <c r="D1800" s="292" t="s">
        <v>4907</v>
      </c>
      <c r="E1800" s="21" t="s">
        <v>19</v>
      </c>
      <c r="F1800" s="293">
        <v>80.790000000000006</v>
      </c>
      <c r="G1800" s="38"/>
      <c r="H1800" s="43"/>
    </row>
    <row r="1801" spans="1:8" s="2" customFormat="1" ht="16.899999999999999" customHeight="1">
      <c r="A1801" s="38"/>
      <c r="B1801" s="43"/>
      <c r="C1801" s="292" t="s">
        <v>19</v>
      </c>
      <c r="D1801" s="292" t="s">
        <v>1163</v>
      </c>
      <c r="E1801" s="21" t="s">
        <v>19</v>
      </c>
      <c r="F1801" s="293">
        <v>0</v>
      </c>
      <c r="G1801" s="38"/>
      <c r="H1801" s="43"/>
    </row>
    <row r="1802" spans="1:8" s="2" customFormat="1" ht="16.899999999999999" customHeight="1">
      <c r="A1802" s="38"/>
      <c r="B1802" s="43"/>
      <c r="C1802" s="292" t="s">
        <v>19</v>
      </c>
      <c r="D1802" s="292" t="s">
        <v>4908</v>
      </c>
      <c r="E1802" s="21" t="s">
        <v>19</v>
      </c>
      <c r="F1802" s="293">
        <v>3.1</v>
      </c>
      <c r="G1802" s="38"/>
      <c r="H1802" s="43"/>
    </row>
    <row r="1803" spans="1:8" s="2" customFormat="1" ht="16.899999999999999" customHeight="1">
      <c r="A1803" s="38"/>
      <c r="B1803" s="43"/>
      <c r="C1803" s="292" t="s">
        <v>393</v>
      </c>
      <c r="D1803" s="292" t="s">
        <v>590</v>
      </c>
      <c r="E1803" s="21" t="s">
        <v>19</v>
      </c>
      <c r="F1803" s="293">
        <v>175.73</v>
      </c>
      <c r="G1803" s="38"/>
      <c r="H1803" s="43"/>
    </row>
    <row r="1804" spans="1:8" s="2" customFormat="1" ht="16.899999999999999" customHeight="1">
      <c r="A1804" s="38"/>
      <c r="B1804" s="43"/>
      <c r="C1804" s="294" t="s">
        <v>8523</v>
      </c>
      <c r="D1804" s="38"/>
      <c r="E1804" s="38"/>
      <c r="F1804" s="38"/>
      <c r="G1804" s="38"/>
      <c r="H1804" s="43"/>
    </row>
    <row r="1805" spans="1:8" s="2" customFormat="1" ht="22.5">
      <c r="A1805" s="38"/>
      <c r="B1805" s="43"/>
      <c r="C1805" s="292" t="s">
        <v>4901</v>
      </c>
      <c r="D1805" s="292" t="s">
        <v>8641</v>
      </c>
      <c r="E1805" s="21" t="s">
        <v>132</v>
      </c>
      <c r="F1805" s="293">
        <v>175.73</v>
      </c>
      <c r="G1805" s="38"/>
      <c r="H1805" s="43"/>
    </row>
    <row r="1806" spans="1:8" s="2" customFormat="1" ht="16.899999999999999" customHeight="1">
      <c r="A1806" s="38"/>
      <c r="B1806" s="43"/>
      <c r="C1806" s="292" t="s">
        <v>4910</v>
      </c>
      <c r="D1806" s="292" t="s">
        <v>4897</v>
      </c>
      <c r="E1806" s="21" t="s">
        <v>132</v>
      </c>
      <c r="F1806" s="293">
        <v>193.303</v>
      </c>
      <c r="G1806" s="38"/>
      <c r="H1806" s="43"/>
    </row>
    <row r="1807" spans="1:8" s="2" customFormat="1" ht="16.899999999999999" customHeight="1">
      <c r="A1807" s="38"/>
      <c r="B1807" s="43"/>
      <c r="C1807" s="288" t="s">
        <v>397</v>
      </c>
      <c r="D1807" s="289" t="s">
        <v>398</v>
      </c>
      <c r="E1807" s="290" t="s">
        <v>132</v>
      </c>
      <c r="F1807" s="291">
        <v>122.51</v>
      </c>
      <c r="G1807" s="38"/>
      <c r="H1807" s="43"/>
    </row>
    <row r="1808" spans="1:8" s="2" customFormat="1" ht="16.899999999999999" customHeight="1">
      <c r="A1808" s="38"/>
      <c r="B1808" s="43"/>
      <c r="C1808" s="292" t="s">
        <v>19</v>
      </c>
      <c r="D1808" s="292" t="s">
        <v>1825</v>
      </c>
      <c r="E1808" s="21" t="s">
        <v>19</v>
      </c>
      <c r="F1808" s="293">
        <v>0</v>
      </c>
      <c r="G1808" s="38"/>
      <c r="H1808" s="43"/>
    </row>
    <row r="1809" spans="1:8" s="2" customFormat="1" ht="16.899999999999999" customHeight="1">
      <c r="A1809" s="38"/>
      <c r="B1809" s="43"/>
      <c r="C1809" s="292" t="s">
        <v>19</v>
      </c>
      <c r="D1809" s="292" t="s">
        <v>1826</v>
      </c>
      <c r="E1809" s="21" t="s">
        <v>19</v>
      </c>
      <c r="F1809" s="293">
        <v>4.88</v>
      </c>
      <c r="G1809" s="38"/>
      <c r="H1809" s="43"/>
    </row>
    <row r="1810" spans="1:8" s="2" customFormat="1" ht="16.899999999999999" customHeight="1">
      <c r="A1810" s="38"/>
      <c r="B1810" s="43"/>
      <c r="C1810" s="292" t="s">
        <v>19</v>
      </c>
      <c r="D1810" s="292" t="s">
        <v>1827</v>
      </c>
      <c r="E1810" s="21" t="s">
        <v>19</v>
      </c>
      <c r="F1810" s="293">
        <v>0</v>
      </c>
      <c r="G1810" s="38"/>
      <c r="H1810" s="43"/>
    </row>
    <row r="1811" spans="1:8" s="2" customFormat="1" ht="16.899999999999999" customHeight="1">
      <c r="A1811" s="38"/>
      <c r="B1811" s="43"/>
      <c r="C1811" s="292" t="s">
        <v>19</v>
      </c>
      <c r="D1811" s="292" t="s">
        <v>1828</v>
      </c>
      <c r="E1811" s="21" t="s">
        <v>19</v>
      </c>
      <c r="F1811" s="293">
        <v>5.46</v>
      </c>
      <c r="G1811" s="38"/>
      <c r="H1811" s="43"/>
    </row>
    <row r="1812" spans="1:8" s="2" customFormat="1" ht="16.899999999999999" customHeight="1">
      <c r="A1812" s="38"/>
      <c r="B1812" s="43"/>
      <c r="C1812" s="292" t="s">
        <v>19</v>
      </c>
      <c r="D1812" s="292" t="s">
        <v>1829</v>
      </c>
      <c r="E1812" s="21" t="s">
        <v>19</v>
      </c>
      <c r="F1812" s="293">
        <v>0</v>
      </c>
      <c r="G1812" s="38"/>
      <c r="H1812" s="43"/>
    </row>
    <row r="1813" spans="1:8" s="2" customFormat="1" ht="16.899999999999999" customHeight="1">
      <c r="A1813" s="38"/>
      <c r="B1813" s="43"/>
      <c r="C1813" s="292" t="s">
        <v>19</v>
      </c>
      <c r="D1813" s="292" t="s">
        <v>1830</v>
      </c>
      <c r="E1813" s="21" t="s">
        <v>19</v>
      </c>
      <c r="F1813" s="293">
        <v>6.12</v>
      </c>
      <c r="G1813" s="38"/>
      <c r="H1813" s="43"/>
    </row>
    <row r="1814" spans="1:8" s="2" customFormat="1" ht="16.899999999999999" customHeight="1">
      <c r="A1814" s="38"/>
      <c r="B1814" s="43"/>
      <c r="C1814" s="292" t="s">
        <v>19</v>
      </c>
      <c r="D1814" s="292" t="s">
        <v>1831</v>
      </c>
      <c r="E1814" s="21" t="s">
        <v>19</v>
      </c>
      <c r="F1814" s="293">
        <v>0</v>
      </c>
      <c r="G1814" s="38"/>
      <c r="H1814" s="43"/>
    </row>
    <row r="1815" spans="1:8" s="2" customFormat="1" ht="16.899999999999999" customHeight="1">
      <c r="A1815" s="38"/>
      <c r="B1815" s="43"/>
      <c r="C1815" s="292" t="s">
        <v>19</v>
      </c>
      <c r="D1815" s="292" t="s">
        <v>1832</v>
      </c>
      <c r="E1815" s="21" t="s">
        <v>19</v>
      </c>
      <c r="F1815" s="293">
        <v>6.13</v>
      </c>
      <c r="G1815" s="38"/>
      <c r="H1815" s="43"/>
    </row>
    <row r="1816" spans="1:8" s="2" customFormat="1" ht="16.899999999999999" customHeight="1">
      <c r="A1816" s="38"/>
      <c r="B1816" s="43"/>
      <c r="C1816" s="292" t="s">
        <v>19</v>
      </c>
      <c r="D1816" s="292" t="s">
        <v>1833</v>
      </c>
      <c r="E1816" s="21" t="s">
        <v>19</v>
      </c>
      <c r="F1816" s="293">
        <v>0</v>
      </c>
      <c r="G1816" s="38"/>
      <c r="H1816" s="43"/>
    </row>
    <row r="1817" spans="1:8" s="2" customFormat="1" ht="16.899999999999999" customHeight="1">
      <c r="A1817" s="38"/>
      <c r="B1817" s="43"/>
      <c r="C1817" s="292" t="s">
        <v>19</v>
      </c>
      <c r="D1817" s="292" t="s">
        <v>1834</v>
      </c>
      <c r="E1817" s="21" t="s">
        <v>19</v>
      </c>
      <c r="F1817" s="293">
        <v>6.73</v>
      </c>
      <c r="G1817" s="38"/>
      <c r="H1817" s="43"/>
    </row>
    <row r="1818" spans="1:8" s="2" customFormat="1" ht="16.899999999999999" customHeight="1">
      <c r="A1818" s="38"/>
      <c r="B1818" s="43"/>
      <c r="C1818" s="292" t="s">
        <v>19</v>
      </c>
      <c r="D1818" s="292" t="s">
        <v>1835</v>
      </c>
      <c r="E1818" s="21" t="s">
        <v>19</v>
      </c>
      <c r="F1818" s="293">
        <v>0</v>
      </c>
      <c r="G1818" s="38"/>
      <c r="H1818" s="43"/>
    </row>
    <row r="1819" spans="1:8" s="2" customFormat="1" ht="16.899999999999999" customHeight="1">
      <c r="A1819" s="38"/>
      <c r="B1819" s="43"/>
      <c r="C1819" s="292" t="s">
        <v>19</v>
      </c>
      <c r="D1819" s="292" t="s">
        <v>1836</v>
      </c>
      <c r="E1819" s="21" t="s">
        <v>19</v>
      </c>
      <c r="F1819" s="293">
        <v>22.43</v>
      </c>
      <c r="G1819" s="38"/>
      <c r="H1819" s="43"/>
    </row>
    <row r="1820" spans="1:8" s="2" customFormat="1" ht="16.899999999999999" customHeight="1">
      <c r="A1820" s="38"/>
      <c r="B1820" s="43"/>
      <c r="C1820" s="292" t="s">
        <v>19</v>
      </c>
      <c r="D1820" s="292" t="s">
        <v>1837</v>
      </c>
      <c r="E1820" s="21" t="s">
        <v>19</v>
      </c>
      <c r="F1820" s="293">
        <v>0</v>
      </c>
      <c r="G1820" s="38"/>
      <c r="H1820" s="43"/>
    </row>
    <row r="1821" spans="1:8" s="2" customFormat="1" ht="16.899999999999999" customHeight="1">
      <c r="A1821" s="38"/>
      <c r="B1821" s="43"/>
      <c r="C1821" s="292" t="s">
        <v>19</v>
      </c>
      <c r="D1821" s="292" t="s">
        <v>1838</v>
      </c>
      <c r="E1821" s="21" t="s">
        <v>19</v>
      </c>
      <c r="F1821" s="293">
        <v>34.35</v>
      </c>
      <c r="G1821" s="38"/>
      <c r="H1821" s="43"/>
    </row>
    <row r="1822" spans="1:8" s="2" customFormat="1" ht="16.899999999999999" customHeight="1">
      <c r="A1822" s="38"/>
      <c r="B1822" s="43"/>
      <c r="C1822" s="292" t="s">
        <v>19</v>
      </c>
      <c r="D1822" s="292" t="s">
        <v>1839</v>
      </c>
      <c r="E1822" s="21" t="s">
        <v>19</v>
      </c>
      <c r="F1822" s="293">
        <v>0</v>
      </c>
      <c r="G1822" s="38"/>
      <c r="H1822" s="43"/>
    </row>
    <row r="1823" spans="1:8" s="2" customFormat="1" ht="16.899999999999999" customHeight="1">
      <c r="A1823" s="38"/>
      <c r="B1823" s="43"/>
      <c r="C1823" s="292" t="s">
        <v>19</v>
      </c>
      <c r="D1823" s="292" t="s">
        <v>1840</v>
      </c>
      <c r="E1823" s="21" t="s">
        <v>19</v>
      </c>
      <c r="F1823" s="293">
        <v>36.409999999999997</v>
      </c>
      <c r="G1823" s="38"/>
      <c r="H1823" s="43"/>
    </row>
    <row r="1824" spans="1:8" s="2" customFormat="1" ht="16.899999999999999" customHeight="1">
      <c r="A1824" s="38"/>
      <c r="B1824" s="43"/>
      <c r="C1824" s="292" t="s">
        <v>397</v>
      </c>
      <c r="D1824" s="292" t="s">
        <v>590</v>
      </c>
      <c r="E1824" s="21" t="s">
        <v>19</v>
      </c>
      <c r="F1824" s="293">
        <v>122.51</v>
      </c>
      <c r="G1824" s="38"/>
      <c r="H1824" s="43"/>
    </row>
    <row r="1825" spans="1:8" s="2" customFormat="1" ht="16.899999999999999" customHeight="1">
      <c r="A1825" s="38"/>
      <c r="B1825" s="43"/>
      <c r="C1825" s="294" t="s">
        <v>8523</v>
      </c>
      <c r="D1825" s="38"/>
      <c r="E1825" s="38"/>
      <c r="F1825" s="38"/>
      <c r="G1825" s="38"/>
      <c r="H1825" s="43"/>
    </row>
    <row r="1826" spans="1:8" s="2" customFormat="1" ht="16.899999999999999" customHeight="1">
      <c r="A1826" s="38"/>
      <c r="B1826" s="43"/>
      <c r="C1826" s="292" t="s">
        <v>1821</v>
      </c>
      <c r="D1826" s="292" t="s">
        <v>8642</v>
      </c>
      <c r="E1826" s="21" t="s">
        <v>132</v>
      </c>
      <c r="F1826" s="293">
        <v>122.51</v>
      </c>
      <c r="G1826" s="38"/>
      <c r="H1826" s="43"/>
    </row>
    <row r="1827" spans="1:8" s="2" customFormat="1" ht="16.899999999999999" customHeight="1">
      <c r="A1827" s="38"/>
      <c r="B1827" s="43"/>
      <c r="C1827" s="292" t="s">
        <v>1805</v>
      </c>
      <c r="D1827" s="292" t="s">
        <v>8643</v>
      </c>
      <c r="E1827" s="21" t="s">
        <v>132</v>
      </c>
      <c r="F1827" s="293">
        <v>170.10300000000001</v>
      </c>
      <c r="G1827" s="38"/>
      <c r="H1827" s="43"/>
    </row>
    <row r="1828" spans="1:8" s="2" customFormat="1" ht="16.899999999999999" customHeight="1">
      <c r="A1828" s="38"/>
      <c r="B1828" s="43"/>
      <c r="C1828" s="292" t="s">
        <v>1811</v>
      </c>
      <c r="D1828" s="292" t="s">
        <v>8644</v>
      </c>
      <c r="E1828" s="21" t="s">
        <v>132</v>
      </c>
      <c r="F1828" s="293">
        <v>170.10300000000001</v>
      </c>
      <c r="G1828" s="38"/>
      <c r="H1828" s="43"/>
    </row>
    <row r="1829" spans="1:8" s="2" customFormat="1" ht="16.899999999999999" customHeight="1">
      <c r="A1829" s="38"/>
      <c r="B1829" s="43"/>
      <c r="C1829" s="292" t="s">
        <v>1816</v>
      </c>
      <c r="D1829" s="292" t="s">
        <v>8645</v>
      </c>
      <c r="E1829" s="21" t="s">
        <v>132</v>
      </c>
      <c r="F1829" s="293">
        <v>170.10300000000001</v>
      </c>
      <c r="G1829" s="38"/>
      <c r="H1829" s="43"/>
    </row>
    <row r="1830" spans="1:8" s="2" customFormat="1" ht="22.5">
      <c r="A1830" s="38"/>
      <c r="B1830" s="43"/>
      <c r="C1830" s="292" t="s">
        <v>5040</v>
      </c>
      <c r="D1830" s="292" t="s">
        <v>8632</v>
      </c>
      <c r="E1830" s="21" t="s">
        <v>132</v>
      </c>
      <c r="F1830" s="293">
        <v>3021.7739999999999</v>
      </c>
      <c r="G1830" s="38"/>
      <c r="H1830" s="43"/>
    </row>
    <row r="1831" spans="1:8" s="2" customFormat="1" ht="16.899999999999999" customHeight="1">
      <c r="A1831" s="38"/>
      <c r="B1831" s="43"/>
      <c r="C1831" s="288" t="s">
        <v>401</v>
      </c>
      <c r="D1831" s="289" t="s">
        <v>402</v>
      </c>
      <c r="E1831" s="290" t="s">
        <v>132</v>
      </c>
      <c r="F1831" s="291">
        <v>45.09</v>
      </c>
      <c r="G1831" s="38"/>
      <c r="H1831" s="43"/>
    </row>
    <row r="1832" spans="1:8" s="2" customFormat="1" ht="16.899999999999999" customHeight="1">
      <c r="A1832" s="38"/>
      <c r="B1832" s="43"/>
      <c r="C1832" s="292" t="s">
        <v>19</v>
      </c>
      <c r="D1832" s="292" t="s">
        <v>1910</v>
      </c>
      <c r="E1832" s="21" t="s">
        <v>19</v>
      </c>
      <c r="F1832" s="293">
        <v>0</v>
      </c>
      <c r="G1832" s="38"/>
      <c r="H1832" s="43"/>
    </row>
    <row r="1833" spans="1:8" s="2" customFormat="1" ht="16.899999999999999" customHeight="1">
      <c r="A1833" s="38"/>
      <c r="B1833" s="43"/>
      <c r="C1833" s="292" t="s">
        <v>19</v>
      </c>
      <c r="D1833" s="292" t="s">
        <v>1911</v>
      </c>
      <c r="E1833" s="21" t="s">
        <v>19</v>
      </c>
      <c r="F1833" s="293">
        <v>1.89</v>
      </c>
      <c r="G1833" s="38"/>
      <c r="H1833" s="43"/>
    </row>
    <row r="1834" spans="1:8" s="2" customFormat="1" ht="16.899999999999999" customHeight="1">
      <c r="A1834" s="38"/>
      <c r="B1834" s="43"/>
      <c r="C1834" s="292" t="s">
        <v>19</v>
      </c>
      <c r="D1834" s="292" t="s">
        <v>1912</v>
      </c>
      <c r="E1834" s="21" t="s">
        <v>19</v>
      </c>
      <c r="F1834" s="293">
        <v>0</v>
      </c>
      <c r="G1834" s="38"/>
      <c r="H1834" s="43"/>
    </row>
    <row r="1835" spans="1:8" s="2" customFormat="1" ht="16.899999999999999" customHeight="1">
      <c r="A1835" s="38"/>
      <c r="B1835" s="43"/>
      <c r="C1835" s="292" t="s">
        <v>19</v>
      </c>
      <c r="D1835" s="292" t="s">
        <v>2224</v>
      </c>
      <c r="E1835" s="21" t="s">
        <v>19</v>
      </c>
      <c r="F1835" s="293">
        <v>4.5</v>
      </c>
      <c r="G1835" s="38"/>
      <c r="H1835" s="43"/>
    </row>
    <row r="1836" spans="1:8" s="2" customFormat="1" ht="16.899999999999999" customHeight="1">
      <c r="A1836" s="38"/>
      <c r="B1836" s="43"/>
      <c r="C1836" s="292" t="s">
        <v>19</v>
      </c>
      <c r="D1836" s="292" t="s">
        <v>1916</v>
      </c>
      <c r="E1836" s="21" t="s">
        <v>19</v>
      </c>
      <c r="F1836" s="293">
        <v>0</v>
      </c>
      <c r="G1836" s="38"/>
      <c r="H1836" s="43"/>
    </row>
    <row r="1837" spans="1:8" s="2" customFormat="1" ht="16.899999999999999" customHeight="1">
      <c r="A1837" s="38"/>
      <c r="B1837" s="43"/>
      <c r="C1837" s="292" t="s">
        <v>19</v>
      </c>
      <c r="D1837" s="292" t="s">
        <v>1917</v>
      </c>
      <c r="E1837" s="21" t="s">
        <v>19</v>
      </c>
      <c r="F1837" s="293">
        <v>2.363</v>
      </c>
      <c r="G1837" s="38"/>
      <c r="H1837" s="43"/>
    </row>
    <row r="1838" spans="1:8" s="2" customFormat="1" ht="16.899999999999999" customHeight="1">
      <c r="A1838" s="38"/>
      <c r="B1838" s="43"/>
      <c r="C1838" s="292" t="s">
        <v>19</v>
      </c>
      <c r="D1838" s="292" t="s">
        <v>1839</v>
      </c>
      <c r="E1838" s="21" t="s">
        <v>19</v>
      </c>
      <c r="F1838" s="293">
        <v>0</v>
      </c>
      <c r="G1838" s="38"/>
      <c r="H1838" s="43"/>
    </row>
    <row r="1839" spans="1:8" s="2" customFormat="1" ht="16.899999999999999" customHeight="1">
      <c r="A1839" s="38"/>
      <c r="B1839" s="43"/>
      <c r="C1839" s="292" t="s">
        <v>19</v>
      </c>
      <c r="D1839" s="292" t="s">
        <v>1918</v>
      </c>
      <c r="E1839" s="21" t="s">
        <v>19</v>
      </c>
      <c r="F1839" s="293">
        <v>4.069</v>
      </c>
      <c r="G1839" s="38"/>
      <c r="H1839" s="43"/>
    </row>
    <row r="1840" spans="1:8" s="2" customFormat="1" ht="16.899999999999999" customHeight="1">
      <c r="A1840" s="38"/>
      <c r="B1840" s="43"/>
      <c r="C1840" s="292" t="s">
        <v>19</v>
      </c>
      <c r="D1840" s="292" t="s">
        <v>1919</v>
      </c>
      <c r="E1840" s="21" t="s">
        <v>19</v>
      </c>
      <c r="F1840" s="293">
        <v>0</v>
      </c>
      <c r="G1840" s="38"/>
      <c r="H1840" s="43"/>
    </row>
    <row r="1841" spans="1:8" s="2" customFormat="1" ht="16.899999999999999" customHeight="1">
      <c r="A1841" s="38"/>
      <c r="B1841" s="43"/>
      <c r="C1841" s="292" t="s">
        <v>19</v>
      </c>
      <c r="D1841" s="292" t="s">
        <v>1920</v>
      </c>
      <c r="E1841" s="21" t="s">
        <v>19</v>
      </c>
      <c r="F1841" s="293">
        <v>14.69</v>
      </c>
      <c r="G1841" s="38"/>
      <c r="H1841" s="43"/>
    </row>
    <row r="1842" spans="1:8" s="2" customFormat="1" ht="16.899999999999999" customHeight="1">
      <c r="A1842" s="38"/>
      <c r="B1842" s="43"/>
      <c r="C1842" s="292" t="s">
        <v>19</v>
      </c>
      <c r="D1842" s="292" t="s">
        <v>1921</v>
      </c>
      <c r="E1842" s="21" t="s">
        <v>19</v>
      </c>
      <c r="F1842" s="293">
        <v>0</v>
      </c>
      <c r="G1842" s="38"/>
      <c r="H1842" s="43"/>
    </row>
    <row r="1843" spans="1:8" s="2" customFormat="1" ht="16.899999999999999" customHeight="1">
      <c r="A1843" s="38"/>
      <c r="B1843" s="43"/>
      <c r="C1843" s="292" t="s">
        <v>19</v>
      </c>
      <c r="D1843" s="292" t="s">
        <v>1922</v>
      </c>
      <c r="E1843" s="21" t="s">
        <v>19</v>
      </c>
      <c r="F1843" s="293">
        <v>9.6479999999999997</v>
      </c>
      <c r="G1843" s="38"/>
      <c r="H1843" s="43"/>
    </row>
    <row r="1844" spans="1:8" s="2" customFormat="1" ht="16.899999999999999" customHeight="1">
      <c r="A1844" s="38"/>
      <c r="B1844" s="43"/>
      <c r="C1844" s="292" t="s">
        <v>19</v>
      </c>
      <c r="D1844" s="292" t="s">
        <v>1923</v>
      </c>
      <c r="E1844" s="21" t="s">
        <v>19</v>
      </c>
      <c r="F1844" s="293">
        <v>2.08</v>
      </c>
      <c r="G1844" s="38"/>
      <c r="H1844" s="43"/>
    </row>
    <row r="1845" spans="1:8" s="2" customFormat="1" ht="16.899999999999999" customHeight="1">
      <c r="A1845" s="38"/>
      <c r="B1845" s="43"/>
      <c r="C1845" s="292" t="s">
        <v>19</v>
      </c>
      <c r="D1845" s="292" t="s">
        <v>1928</v>
      </c>
      <c r="E1845" s="21" t="s">
        <v>19</v>
      </c>
      <c r="F1845" s="293">
        <v>0</v>
      </c>
      <c r="G1845" s="38"/>
      <c r="H1845" s="43"/>
    </row>
    <row r="1846" spans="1:8" s="2" customFormat="1" ht="16.899999999999999" customHeight="1">
      <c r="A1846" s="38"/>
      <c r="B1846" s="43"/>
      <c r="C1846" s="292" t="s">
        <v>19</v>
      </c>
      <c r="D1846" s="292" t="s">
        <v>2225</v>
      </c>
      <c r="E1846" s="21" t="s">
        <v>19</v>
      </c>
      <c r="F1846" s="293">
        <v>5.85</v>
      </c>
      <c r="G1846" s="38"/>
      <c r="H1846" s="43"/>
    </row>
    <row r="1847" spans="1:8" s="2" customFormat="1" ht="16.899999999999999" customHeight="1">
      <c r="A1847" s="38"/>
      <c r="B1847" s="43"/>
      <c r="C1847" s="292" t="s">
        <v>401</v>
      </c>
      <c r="D1847" s="292" t="s">
        <v>590</v>
      </c>
      <c r="E1847" s="21" t="s">
        <v>19</v>
      </c>
      <c r="F1847" s="293">
        <v>45.09</v>
      </c>
      <c r="G1847" s="38"/>
      <c r="H1847" s="43"/>
    </row>
    <row r="1848" spans="1:8" s="2" customFormat="1" ht="16.899999999999999" customHeight="1">
      <c r="A1848" s="38"/>
      <c r="B1848" s="43"/>
      <c r="C1848" s="294" t="s">
        <v>8523</v>
      </c>
      <c r="D1848" s="38"/>
      <c r="E1848" s="38"/>
      <c r="F1848" s="38"/>
      <c r="G1848" s="38"/>
      <c r="H1848" s="43"/>
    </row>
    <row r="1849" spans="1:8" s="2" customFormat="1" ht="16.899999999999999" customHeight="1">
      <c r="A1849" s="38"/>
      <c r="B1849" s="43"/>
      <c r="C1849" s="292" t="s">
        <v>2220</v>
      </c>
      <c r="D1849" s="292" t="s">
        <v>8646</v>
      </c>
      <c r="E1849" s="21" t="s">
        <v>132</v>
      </c>
      <c r="F1849" s="293">
        <v>45.09</v>
      </c>
      <c r="G1849" s="38"/>
      <c r="H1849" s="43"/>
    </row>
    <row r="1850" spans="1:8" s="2" customFormat="1" ht="16.899999999999999" customHeight="1">
      <c r="A1850" s="38"/>
      <c r="B1850" s="43"/>
      <c r="C1850" s="292" t="s">
        <v>1867</v>
      </c>
      <c r="D1850" s="292" t="s">
        <v>8647</v>
      </c>
      <c r="E1850" s="21" t="s">
        <v>132</v>
      </c>
      <c r="F1850" s="293">
        <v>416.404</v>
      </c>
      <c r="G1850" s="38"/>
      <c r="H1850" s="43"/>
    </row>
    <row r="1851" spans="1:8" s="2" customFormat="1" ht="16.899999999999999" customHeight="1">
      <c r="A1851" s="38"/>
      <c r="B1851" s="43"/>
      <c r="C1851" s="292" t="s">
        <v>1939</v>
      </c>
      <c r="D1851" s="292" t="s">
        <v>8631</v>
      </c>
      <c r="E1851" s="21" t="s">
        <v>132</v>
      </c>
      <c r="F1851" s="293">
        <v>1572.6880000000001</v>
      </c>
      <c r="G1851" s="38"/>
      <c r="H1851" s="43"/>
    </row>
    <row r="1852" spans="1:8" s="2" customFormat="1" ht="16.899999999999999" customHeight="1">
      <c r="A1852" s="38"/>
      <c r="B1852" s="43"/>
      <c r="C1852" s="292" t="s">
        <v>2196</v>
      </c>
      <c r="D1852" s="292" t="s">
        <v>8648</v>
      </c>
      <c r="E1852" s="21" t="s">
        <v>132</v>
      </c>
      <c r="F1852" s="293">
        <v>1429.8869999999999</v>
      </c>
      <c r="G1852" s="38"/>
      <c r="H1852" s="43"/>
    </row>
    <row r="1853" spans="1:8" s="2" customFormat="1" ht="16.899999999999999" customHeight="1">
      <c r="A1853" s="38"/>
      <c r="B1853" s="43"/>
      <c r="C1853" s="292" t="s">
        <v>2210</v>
      </c>
      <c r="D1853" s="292" t="s">
        <v>8649</v>
      </c>
      <c r="E1853" s="21" t="s">
        <v>132</v>
      </c>
      <c r="F1853" s="293">
        <v>45.09</v>
      </c>
      <c r="G1853" s="38"/>
      <c r="H1853" s="43"/>
    </row>
    <row r="1854" spans="1:8" s="2" customFormat="1" ht="16.899999999999999" customHeight="1">
      <c r="A1854" s="38"/>
      <c r="B1854" s="43"/>
      <c r="C1854" s="292" t="s">
        <v>2215</v>
      </c>
      <c r="D1854" s="292" t="s">
        <v>8650</v>
      </c>
      <c r="E1854" s="21" t="s">
        <v>132</v>
      </c>
      <c r="F1854" s="293">
        <v>45.09</v>
      </c>
      <c r="G1854" s="38"/>
      <c r="H1854" s="43"/>
    </row>
    <row r="1855" spans="1:8" s="2" customFormat="1" ht="16.899999999999999" customHeight="1">
      <c r="A1855" s="38"/>
      <c r="B1855" s="43"/>
      <c r="C1855" s="292" t="s">
        <v>2227</v>
      </c>
      <c r="D1855" s="292" t="s">
        <v>8651</v>
      </c>
      <c r="E1855" s="21" t="s">
        <v>132</v>
      </c>
      <c r="F1855" s="293">
        <v>45.09</v>
      </c>
      <c r="G1855" s="38"/>
      <c r="H1855" s="43"/>
    </row>
    <row r="1856" spans="1:8" s="2" customFormat="1" ht="16.899999999999999" customHeight="1">
      <c r="A1856" s="38"/>
      <c r="B1856" s="43"/>
      <c r="C1856" s="288" t="s">
        <v>405</v>
      </c>
      <c r="D1856" s="289" t="s">
        <v>406</v>
      </c>
      <c r="E1856" s="290" t="s">
        <v>132</v>
      </c>
      <c r="F1856" s="291">
        <v>1342.61</v>
      </c>
      <c r="G1856" s="38"/>
      <c r="H1856" s="43"/>
    </row>
    <row r="1857" spans="1:8" s="2" customFormat="1" ht="16.899999999999999" customHeight="1">
      <c r="A1857" s="38"/>
      <c r="B1857" s="43"/>
      <c r="C1857" s="292" t="s">
        <v>19</v>
      </c>
      <c r="D1857" s="292" t="s">
        <v>2128</v>
      </c>
      <c r="E1857" s="21" t="s">
        <v>19</v>
      </c>
      <c r="F1857" s="293">
        <v>0</v>
      </c>
      <c r="G1857" s="38"/>
      <c r="H1857" s="43"/>
    </row>
    <row r="1858" spans="1:8" s="2" customFormat="1" ht="16.899999999999999" customHeight="1">
      <c r="A1858" s="38"/>
      <c r="B1858" s="43"/>
      <c r="C1858" s="292" t="s">
        <v>19</v>
      </c>
      <c r="D1858" s="292" t="s">
        <v>1871</v>
      </c>
      <c r="E1858" s="21" t="s">
        <v>19</v>
      </c>
      <c r="F1858" s="293">
        <v>0</v>
      </c>
      <c r="G1858" s="38"/>
      <c r="H1858" s="43"/>
    </row>
    <row r="1859" spans="1:8" s="2" customFormat="1" ht="16.899999999999999" customHeight="1">
      <c r="A1859" s="38"/>
      <c r="B1859" s="43"/>
      <c r="C1859" s="292" t="s">
        <v>19</v>
      </c>
      <c r="D1859" s="292" t="s">
        <v>2129</v>
      </c>
      <c r="E1859" s="21" t="s">
        <v>19</v>
      </c>
      <c r="F1859" s="293">
        <v>20.41</v>
      </c>
      <c r="G1859" s="38"/>
      <c r="H1859" s="43"/>
    </row>
    <row r="1860" spans="1:8" s="2" customFormat="1" ht="16.899999999999999" customHeight="1">
      <c r="A1860" s="38"/>
      <c r="B1860" s="43"/>
      <c r="C1860" s="292" t="s">
        <v>19</v>
      </c>
      <c r="D1860" s="292" t="s">
        <v>2130</v>
      </c>
      <c r="E1860" s="21" t="s">
        <v>19</v>
      </c>
      <c r="F1860" s="293">
        <v>-6.3</v>
      </c>
      <c r="G1860" s="38"/>
      <c r="H1860" s="43"/>
    </row>
    <row r="1861" spans="1:8" s="2" customFormat="1" ht="16.899999999999999" customHeight="1">
      <c r="A1861" s="38"/>
      <c r="B1861" s="43"/>
      <c r="C1861" s="292" t="s">
        <v>19</v>
      </c>
      <c r="D1861" s="292" t="s">
        <v>1835</v>
      </c>
      <c r="E1861" s="21" t="s">
        <v>19</v>
      </c>
      <c r="F1861" s="293">
        <v>0</v>
      </c>
      <c r="G1861" s="38"/>
      <c r="H1861" s="43"/>
    </row>
    <row r="1862" spans="1:8" s="2" customFormat="1" ht="16.899999999999999" customHeight="1">
      <c r="A1862" s="38"/>
      <c r="B1862" s="43"/>
      <c r="C1862" s="292" t="s">
        <v>19</v>
      </c>
      <c r="D1862" s="292" t="s">
        <v>2131</v>
      </c>
      <c r="E1862" s="21" t="s">
        <v>19</v>
      </c>
      <c r="F1862" s="293">
        <v>14.528</v>
      </c>
      <c r="G1862" s="38"/>
      <c r="H1862" s="43"/>
    </row>
    <row r="1863" spans="1:8" s="2" customFormat="1" ht="16.899999999999999" customHeight="1">
      <c r="A1863" s="38"/>
      <c r="B1863" s="43"/>
      <c r="C1863" s="292" t="s">
        <v>19</v>
      </c>
      <c r="D1863" s="292" t="s">
        <v>1878</v>
      </c>
      <c r="E1863" s="21" t="s">
        <v>19</v>
      </c>
      <c r="F1863" s="293">
        <v>0</v>
      </c>
      <c r="G1863" s="38"/>
      <c r="H1863" s="43"/>
    </row>
    <row r="1864" spans="1:8" s="2" customFormat="1" ht="16.899999999999999" customHeight="1">
      <c r="A1864" s="38"/>
      <c r="B1864" s="43"/>
      <c r="C1864" s="292" t="s">
        <v>19</v>
      </c>
      <c r="D1864" s="292" t="s">
        <v>1879</v>
      </c>
      <c r="E1864" s="21" t="s">
        <v>19</v>
      </c>
      <c r="F1864" s="293">
        <v>15.853999999999999</v>
      </c>
      <c r="G1864" s="38"/>
      <c r="H1864" s="43"/>
    </row>
    <row r="1865" spans="1:8" s="2" customFormat="1" ht="16.899999999999999" customHeight="1">
      <c r="A1865" s="38"/>
      <c r="B1865" s="43"/>
      <c r="C1865" s="292" t="s">
        <v>19</v>
      </c>
      <c r="D1865" s="292" t="s">
        <v>1950</v>
      </c>
      <c r="E1865" s="21" t="s">
        <v>19</v>
      </c>
      <c r="F1865" s="293">
        <v>-1.47</v>
      </c>
      <c r="G1865" s="38"/>
      <c r="H1865" s="43"/>
    </row>
    <row r="1866" spans="1:8" s="2" customFormat="1" ht="16.899999999999999" customHeight="1">
      <c r="A1866" s="38"/>
      <c r="B1866" s="43"/>
      <c r="C1866" s="292" t="s">
        <v>19</v>
      </c>
      <c r="D1866" s="292" t="s">
        <v>1881</v>
      </c>
      <c r="E1866" s="21" t="s">
        <v>19</v>
      </c>
      <c r="F1866" s="293">
        <v>0</v>
      </c>
      <c r="G1866" s="38"/>
      <c r="H1866" s="43"/>
    </row>
    <row r="1867" spans="1:8" s="2" customFormat="1" ht="16.899999999999999" customHeight="1">
      <c r="A1867" s="38"/>
      <c r="B1867" s="43"/>
      <c r="C1867" s="292" t="s">
        <v>19</v>
      </c>
      <c r="D1867" s="292" t="s">
        <v>2132</v>
      </c>
      <c r="E1867" s="21" t="s">
        <v>19</v>
      </c>
      <c r="F1867" s="293">
        <v>10.725</v>
      </c>
      <c r="G1867" s="38"/>
      <c r="H1867" s="43"/>
    </row>
    <row r="1868" spans="1:8" s="2" customFormat="1" ht="16.899999999999999" customHeight="1">
      <c r="A1868" s="38"/>
      <c r="B1868" s="43"/>
      <c r="C1868" s="292" t="s">
        <v>19</v>
      </c>
      <c r="D1868" s="292" t="s">
        <v>2133</v>
      </c>
      <c r="E1868" s="21" t="s">
        <v>19</v>
      </c>
      <c r="F1868" s="293">
        <v>-0.05</v>
      </c>
      <c r="G1868" s="38"/>
      <c r="H1868" s="43"/>
    </row>
    <row r="1869" spans="1:8" s="2" customFormat="1" ht="16.899999999999999" customHeight="1">
      <c r="A1869" s="38"/>
      <c r="B1869" s="43"/>
      <c r="C1869" s="292" t="s">
        <v>19</v>
      </c>
      <c r="D1869" s="292" t="s">
        <v>1950</v>
      </c>
      <c r="E1869" s="21" t="s">
        <v>19</v>
      </c>
      <c r="F1869" s="293">
        <v>-1.47</v>
      </c>
      <c r="G1869" s="38"/>
      <c r="H1869" s="43"/>
    </row>
    <row r="1870" spans="1:8" s="2" customFormat="1" ht="16.899999999999999" customHeight="1">
      <c r="A1870" s="38"/>
      <c r="B1870" s="43"/>
      <c r="C1870" s="292" t="s">
        <v>19</v>
      </c>
      <c r="D1870" s="292" t="s">
        <v>2134</v>
      </c>
      <c r="E1870" s="21" t="s">
        <v>19</v>
      </c>
      <c r="F1870" s="293">
        <v>-1.4730000000000001</v>
      </c>
      <c r="G1870" s="38"/>
      <c r="H1870" s="43"/>
    </row>
    <row r="1871" spans="1:8" s="2" customFormat="1" ht="16.899999999999999" customHeight="1">
      <c r="A1871" s="38"/>
      <c r="B1871" s="43"/>
      <c r="C1871" s="292" t="s">
        <v>19</v>
      </c>
      <c r="D1871" s="292" t="s">
        <v>1885</v>
      </c>
      <c r="E1871" s="21" t="s">
        <v>19</v>
      </c>
      <c r="F1871" s="293">
        <v>0</v>
      </c>
      <c r="G1871" s="38"/>
      <c r="H1871" s="43"/>
    </row>
    <row r="1872" spans="1:8" s="2" customFormat="1" ht="16.899999999999999" customHeight="1">
      <c r="A1872" s="38"/>
      <c r="B1872" s="43"/>
      <c r="C1872" s="292" t="s">
        <v>19</v>
      </c>
      <c r="D1872" s="292" t="s">
        <v>1951</v>
      </c>
      <c r="E1872" s="21" t="s">
        <v>19</v>
      </c>
      <c r="F1872" s="293">
        <v>17.600000000000001</v>
      </c>
      <c r="G1872" s="38"/>
      <c r="H1872" s="43"/>
    </row>
    <row r="1873" spans="1:8" s="2" customFormat="1" ht="16.899999999999999" customHeight="1">
      <c r="A1873" s="38"/>
      <c r="B1873" s="43"/>
      <c r="C1873" s="292" t="s">
        <v>19</v>
      </c>
      <c r="D1873" s="292" t="s">
        <v>2135</v>
      </c>
      <c r="E1873" s="21" t="s">
        <v>19</v>
      </c>
      <c r="F1873" s="293">
        <v>-1.86</v>
      </c>
      <c r="G1873" s="38"/>
      <c r="H1873" s="43"/>
    </row>
    <row r="1874" spans="1:8" s="2" customFormat="1" ht="16.899999999999999" customHeight="1">
      <c r="A1874" s="38"/>
      <c r="B1874" s="43"/>
      <c r="C1874" s="292" t="s">
        <v>19</v>
      </c>
      <c r="D1874" s="292" t="s">
        <v>1952</v>
      </c>
      <c r="E1874" s="21" t="s">
        <v>19</v>
      </c>
      <c r="F1874" s="293">
        <v>-0.24</v>
      </c>
      <c r="G1874" s="38"/>
      <c r="H1874" s="43"/>
    </row>
    <row r="1875" spans="1:8" s="2" customFormat="1" ht="16.899999999999999" customHeight="1">
      <c r="A1875" s="38"/>
      <c r="B1875" s="43"/>
      <c r="C1875" s="292" t="s">
        <v>19</v>
      </c>
      <c r="D1875" s="292" t="s">
        <v>1133</v>
      </c>
      <c r="E1875" s="21" t="s">
        <v>19</v>
      </c>
      <c r="F1875" s="293">
        <v>-4.41</v>
      </c>
      <c r="G1875" s="38"/>
      <c r="H1875" s="43"/>
    </row>
    <row r="1876" spans="1:8" s="2" customFormat="1" ht="16.899999999999999" customHeight="1">
      <c r="A1876" s="38"/>
      <c r="B1876" s="43"/>
      <c r="C1876" s="292" t="s">
        <v>19</v>
      </c>
      <c r="D1876" s="292" t="s">
        <v>1887</v>
      </c>
      <c r="E1876" s="21" t="s">
        <v>19</v>
      </c>
      <c r="F1876" s="293">
        <v>0</v>
      </c>
      <c r="G1876" s="38"/>
      <c r="H1876" s="43"/>
    </row>
    <row r="1877" spans="1:8" s="2" customFormat="1" ht="16.899999999999999" customHeight="1">
      <c r="A1877" s="38"/>
      <c r="B1877" s="43"/>
      <c r="C1877" s="292" t="s">
        <v>19</v>
      </c>
      <c r="D1877" s="292" t="s">
        <v>1953</v>
      </c>
      <c r="E1877" s="21" t="s">
        <v>19</v>
      </c>
      <c r="F1877" s="293">
        <v>19.03</v>
      </c>
      <c r="G1877" s="38"/>
      <c r="H1877" s="43"/>
    </row>
    <row r="1878" spans="1:8" s="2" customFormat="1" ht="16.899999999999999" customHeight="1">
      <c r="A1878" s="38"/>
      <c r="B1878" s="43"/>
      <c r="C1878" s="292" t="s">
        <v>19</v>
      </c>
      <c r="D1878" s="292" t="s">
        <v>2136</v>
      </c>
      <c r="E1878" s="21" t="s">
        <v>19</v>
      </c>
      <c r="F1878" s="293">
        <v>-4.0149999999999997</v>
      </c>
      <c r="G1878" s="38"/>
      <c r="H1878" s="43"/>
    </row>
    <row r="1879" spans="1:8" s="2" customFormat="1" ht="16.899999999999999" customHeight="1">
      <c r="A1879" s="38"/>
      <c r="B1879" s="43"/>
      <c r="C1879" s="292" t="s">
        <v>19</v>
      </c>
      <c r="D1879" s="292" t="s">
        <v>1950</v>
      </c>
      <c r="E1879" s="21" t="s">
        <v>19</v>
      </c>
      <c r="F1879" s="293">
        <v>-1.47</v>
      </c>
      <c r="G1879" s="38"/>
      <c r="H1879" s="43"/>
    </row>
    <row r="1880" spans="1:8" s="2" customFormat="1" ht="16.899999999999999" customHeight="1">
      <c r="A1880" s="38"/>
      <c r="B1880" s="43"/>
      <c r="C1880" s="292" t="s">
        <v>19</v>
      </c>
      <c r="D1880" s="292" t="s">
        <v>1893</v>
      </c>
      <c r="E1880" s="21" t="s">
        <v>19</v>
      </c>
      <c r="F1880" s="293">
        <v>0</v>
      </c>
      <c r="G1880" s="38"/>
      <c r="H1880" s="43"/>
    </row>
    <row r="1881" spans="1:8" s="2" customFormat="1" ht="16.899999999999999" customHeight="1">
      <c r="A1881" s="38"/>
      <c r="B1881" s="43"/>
      <c r="C1881" s="292" t="s">
        <v>19</v>
      </c>
      <c r="D1881" s="292" t="s">
        <v>1894</v>
      </c>
      <c r="E1881" s="21" t="s">
        <v>19</v>
      </c>
      <c r="F1881" s="293">
        <v>0</v>
      </c>
      <c r="G1881" s="38"/>
      <c r="H1881" s="43"/>
    </row>
    <row r="1882" spans="1:8" s="2" customFormat="1" ht="16.899999999999999" customHeight="1">
      <c r="A1882" s="38"/>
      <c r="B1882" s="43"/>
      <c r="C1882" s="292" t="s">
        <v>19</v>
      </c>
      <c r="D1882" s="292" t="s">
        <v>1895</v>
      </c>
      <c r="E1882" s="21" t="s">
        <v>19</v>
      </c>
      <c r="F1882" s="293">
        <v>0</v>
      </c>
      <c r="G1882" s="38"/>
      <c r="H1882" s="43"/>
    </row>
    <row r="1883" spans="1:8" s="2" customFormat="1" ht="16.899999999999999" customHeight="1">
      <c r="A1883" s="38"/>
      <c r="B1883" s="43"/>
      <c r="C1883" s="292" t="s">
        <v>19</v>
      </c>
      <c r="D1883" s="292" t="s">
        <v>1896</v>
      </c>
      <c r="E1883" s="21" t="s">
        <v>19</v>
      </c>
      <c r="F1883" s="293">
        <v>0</v>
      </c>
      <c r="G1883" s="38"/>
      <c r="H1883" s="43"/>
    </row>
    <row r="1884" spans="1:8" s="2" customFormat="1" ht="16.899999999999999" customHeight="1">
      <c r="A1884" s="38"/>
      <c r="B1884" s="43"/>
      <c r="C1884" s="292" t="s">
        <v>19</v>
      </c>
      <c r="D1884" s="292" t="s">
        <v>1954</v>
      </c>
      <c r="E1884" s="21" t="s">
        <v>19</v>
      </c>
      <c r="F1884" s="293">
        <v>41.634999999999998</v>
      </c>
      <c r="G1884" s="38"/>
      <c r="H1884" s="43"/>
    </row>
    <row r="1885" spans="1:8" s="2" customFormat="1" ht="16.899999999999999" customHeight="1">
      <c r="A1885" s="38"/>
      <c r="B1885" s="43"/>
      <c r="C1885" s="292" t="s">
        <v>19</v>
      </c>
      <c r="D1885" s="292" t="s">
        <v>2137</v>
      </c>
      <c r="E1885" s="21" t="s">
        <v>19</v>
      </c>
      <c r="F1885" s="293">
        <v>-15.372999999999999</v>
      </c>
      <c r="G1885" s="38"/>
      <c r="H1885" s="43"/>
    </row>
    <row r="1886" spans="1:8" s="2" customFormat="1" ht="16.899999999999999" customHeight="1">
      <c r="A1886" s="38"/>
      <c r="B1886" s="43"/>
      <c r="C1886" s="292" t="s">
        <v>19</v>
      </c>
      <c r="D1886" s="292" t="s">
        <v>1950</v>
      </c>
      <c r="E1886" s="21" t="s">
        <v>19</v>
      </c>
      <c r="F1886" s="293">
        <v>-1.47</v>
      </c>
      <c r="G1886" s="38"/>
      <c r="H1886" s="43"/>
    </row>
    <row r="1887" spans="1:8" s="2" customFormat="1" ht="16.899999999999999" customHeight="1">
      <c r="A1887" s="38"/>
      <c r="B1887" s="43"/>
      <c r="C1887" s="292" t="s">
        <v>19</v>
      </c>
      <c r="D1887" s="292" t="s">
        <v>1898</v>
      </c>
      <c r="E1887" s="21" t="s">
        <v>19</v>
      </c>
      <c r="F1887" s="293">
        <v>0</v>
      </c>
      <c r="G1887" s="38"/>
      <c r="H1887" s="43"/>
    </row>
    <row r="1888" spans="1:8" s="2" customFormat="1" ht="16.899999999999999" customHeight="1">
      <c r="A1888" s="38"/>
      <c r="B1888" s="43"/>
      <c r="C1888" s="292" t="s">
        <v>19</v>
      </c>
      <c r="D1888" s="292" t="s">
        <v>1957</v>
      </c>
      <c r="E1888" s="21" t="s">
        <v>19</v>
      </c>
      <c r="F1888" s="293">
        <v>30.524000000000001</v>
      </c>
      <c r="G1888" s="38"/>
      <c r="H1888" s="43"/>
    </row>
    <row r="1889" spans="1:8" s="2" customFormat="1" ht="16.899999999999999" customHeight="1">
      <c r="A1889" s="38"/>
      <c r="B1889" s="43"/>
      <c r="C1889" s="292" t="s">
        <v>19</v>
      </c>
      <c r="D1889" s="292" t="s">
        <v>2138</v>
      </c>
      <c r="E1889" s="21" t="s">
        <v>19</v>
      </c>
      <c r="F1889" s="293">
        <v>-4.0599999999999996</v>
      </c>
      <c r="G1889" s="38"/>
      <c r="H1889" s="43"/>
    </row>
    <row r="1890" spans="1:8" s="2" customFormat="1" ht="16.899999999999999" customHeight="1">
      <c r="A1890" s="38"/>
      <c r="B1890" s="43"/>
      <c r="C1890" s="292" t="s">
        <v>19</v>
      </c>
      <c r="D1890" s="292" t="s">
        <v>1958</v>
      </c>
      <c r="E1890" s="21" t="s">
        <v>19</v>
      </c>
      <c r="F1890" s="293">
        <v>-4.4999999999999998E-2</v>
      </c>
      <c r="G1890" s="38"/>
      <c r="H1890" s="43"/>
    </row>
    <row r="1891" spans="1:8" s="2" customFormat="1" ht="16.899999999999999" customHeight="1">
      <c r="A1891" s="38"/>
      <c r="B1891" s="43"/>
      <c r="C1891" s="292" t="s">
        <v>19</v>
      </c>
      <c r="D1891" s="292" t="s">
        <v>1950</v>
      </c>
      <c r="E1891" s="21" t="s">
        <v>19</v>
      </c>
      <c r="F1891" s="293">
        <v>-1.47</v>
      </c>
      <c r="G1891" s="38"/>
      <c r="H1891" s="43"/>
    </row>
    <row r="1892" spans="1:8" s="2" customFormat="1" ht="16.899999999999999" customHeight="1">
      <c r="A1892" s="38"/>
      <c r="B1892" s="43"/>
      <c r="C1892" s="292" t="s">
        <v>19</v>
      </c>
      <c r="D1892" s="292" t="s">
        <v>1900</v>
      </c>
      <c r="E1892" s="21" t="s">
        <v>19</v>
      </c>
      <c r="F1892" s="293">
        <v>0</v>
      </c>
      <c r="G1892" s="38"/>
      <c r="H1892" s="43"/>
    </row>
    <row r="1893" spans="1:8" s="2" customFormat="1" ht="16.899999999999999" customHeight="1">
      <c r="A1893" s="38"/>
      <c r="B1893" s="43"/>
      <c r="C1893" s="292" t="s">
        <v>19</v>
      </c>
      <c r="D1893" s="292" t="s">
        <v>2139</v>
      </c>
      <c r="E1893" s="21" t="s">
        <v>19</v>
      </c>
      <c r="F1893" s="293">
        <v>3.375</v>
      </c>
      <c r="G1893" s="38"/>
      <c r="H1893" s="43"/>
    </row>
    <row r="1894" spans="1:8" s="2" customFormat="1" ht="16.899999999999999" customHeight="1">
      <c r="A1894" s="38"/>
      <c r="B1894" s="43"/>
      <c r="C1894" s="292" t="s">
        <v>19</v>
      </c>
      <c r="D1894" s="292" t="s">
        <v>2140</v>
      </c>
      <c r="E1894" s="21" t="s">
        <v>19</v>
      </c>
      <c r="F1894" s="293">
        <v>4.9850000000000003</v>
      </c>
      <c r="G1894" s="38"/>
      <c r="H1894" s="43"/>
    </row>
    <row r="1895" spans="1:8" s="2" customFormat="1" ht="16.899999999999999" customHeight="1">
      <c r="A1895" s="38"/>
      <c r="B1895" s="43"/>
      <c r="C1895" s="292" t="s">
        <v>19</v>
      </c>
      <c r="D1895" s="292" t="s">
        <v>1837</v>
      </c>
      <c r="E1895" s="21" t="s">
        <v>19</v>
      </c>
      <c r="F1895" s="293">
        <v>0</v>
      </c>
      <c r="G1895" s="38"/>
      <c r="H1895" s="43"/>
    </row>
    <row r="1896" spans="1:8" s="2" customFormat="1" ht="16.899999999999999" customHeight="1">
      <c r="A1896" s="38"/>
      <c r="B1896" s="43"/>
      <c r="C1896" s="292" t="s">
        <v>19</v>
      </c>
      <c r="D1896" s="292" t="s">
        <v>1961</v>
      </c>
      <c r="E1896" s="21" t="s">
        <v>19</v>
      </c>
      <c r="F1896" s="293">
        <v>79.369</v>
      </c>
      <c r="G1896" s="38"/>
      <c r="H1896" s="43"/>
    </row>
    <row r="1897" spans="1:8" s="2" customFormat="1" ht="16.899999999999999" customHeight="1">
      <c r="A1897" s="38"/>
      <c r="B1897" s="43"/>
      <c r="C1897" s="292" t="s">
        <v>19</v>
      </c>
      <c r="D1897" s="292" t="s">
        <v>2141</v>
      </c>
      <c r="E1897" s="21" t="s">
        <v>19</v>
      </c>
      <c r="F1897" s="293">
        <v>-44.015000000000001</v>
      </c>
      <c r="G1897" s="38"/>
      <c r="H1897" s="43"/>
    </row>
    <row r="1898" spans="1:8" s="2" customFormat="1" ht="16.899999999999999" customHeight="1">
      <c r="A1898" s="38"/>
      <c r="B1898" s="43"/>
      <c r="C1898" s="292" t="s">
        <v>19</v>
      </c>
      <c r="D1898" s="292" t="s">
        <v>1907</v>
      </c>
      <c r="E1898" s="21" t="s">
        <v>19</v>
      </c>
      <c r="F1898" s="293">
        <v>-2.52</v>
      </c>
      <c r="G1898" s="38"/>
      <c r="H1898" s="43"/>
    </row>
    <row r="1899" spans="1:8" s="2" customFormat="1" ht="16.899999999999999" customHeight="1">
      <c r="A1899" s="38"/>
      <c r="B1899" s="43"/>
      <c r="C1899" s="292" t="s">
        <v>19</v>
      </c>
      <c r="D1899" s="292" t="s">
        <v>1827</v>
      </c>
      <c r="E1899" s="21" t="s">
        <v>19</v>
      </c>
      <c r="F1899" s="293">
        <v>0</v>
      </c>
      <c r="G1899" s="38"/>
      <c r="H1899" s="43"/>
    </row>
    <row r="1900" spans="1:8" s="2" customFormat="1" ht="16.899999999999999" customHeight="1">
      <c r="A1900" s="38"/>
      <c r="B1900" s="43"/>
      <c r="C1900" s="292" t="s">
        <v>19</v>
      </c>
      <c r="D1900" s="292" t="s">
        <v>2142</v>
      </c>
      <c r="E1900" s="21" t="s">
        <v>19</v>
      </c>
      <c r="F1900" s="293">
        <v>26.164000000000001</v>
      </c>
      <c r="G1900" s="38"/>
      <c r="H1900" s="43"/>
    </row>
    <row r="1901" spans="1:8" s="2" customFormat="1" ht="16.899999999999999" customHeight="1">
      <c r="A1901" s="38"/>
      <c r="B1901" s="43"/>
      <c r="C1901" s="292" t="s">
        <v>19</v>
      </c>
      <c r="D1901" s="292" t="s">
        <v>1880</v>
      </c>
      <c r="E1901" s="21" t="s">
        <v>19</v>
      </c>
      <c r="F1901" s="293">
        <v>-1.89</v>
      </c>
      <c r="G1901" s="38"/>
      <c r="H1901" s="43"/>
    </row>
    <row r="1902" spans="1:8" s="2" customFormat="1" ht="16.899999999999999" customHeight="1">
      <c r="A1902" s="38"/>
      <c r="B1902" s="43"/>
      <c r="C1902" s="292" t="s">
        <v>19</v>
      </c>
      <c r="D1902" s="292" t="s">
        <v>1980</v>
      </c>
      <c r="E1902" s="21" t="s">
        <v>19</v>
      </c>
      <c r="F1902" s="293">
        <v>0</v>
      </c>
      <c r="G1902" s="38"/>
      <c r="H1902" s="43"/>
    </row>
    <row r="1903" spans="1:8" s="2" customFormat="1" ht="16.899999999999999" customHeight="1">
      <c r="A1903" s="38"/>
      <c r="B1903" s="43"/>
      <c r="C1903" s="292" t="s">
        <v>19</v>
      </c>
      <c r="D1903" s="292" t="s">
        <v>2143</v>
      </c>
      <c r="E1903" s="21" t="s">
        <v>19</v>
      </c>
      <c r="F1903" s="293">
        <v>8.1120000000000001</v>
      </c>
      <c r="G1903" s="38"/>
      <c r="H1903" s="43"/>
    </row>
    <row r="1904" spans="1:8" s="2" customFormat="1" ht="16.899999999999999" customHeight="1">
      <c r="A1904" s="38"/>
      <c r="B1904" s="43"/>
      <c r="C1904" s="292" t="s">
        <v>19</v>
      </c>
      <c r="D1904" s="292" t="s">
        <v>1983</v>
      </c>
      <c r="E1904" s="21" t="s">
        <v>19</v>
      </c>
      <c r="F1904" s="293">
        <v>0</v>
      </c>
      <c r="G1904" s="38"/>
      <c r="H1904" s="43"/>
    </row>
    <row r="1905" spans="1:8" s="2" customFormat="1" ht="16.899999999999999" customHeight="1">
      <c r="A1905" s="38"/>
      <c r="B1905" s="43"/>
      <c r="C1905" s="292" t="s">
        <v>19</v>
      </c>
      <c r="D1905" s="292" t="s">
        <v>2144</v>
      </c>
      <c r="E1905" s="21" t="s">
        <v>19</v>
      </c>
      <c r="F1905" s="293">
        <v>22.021999999999998</v>
      </c>
      <c r="G1905" s="38"/>
      <c r="H1905" s="43"/>
    </row>
    <row r="1906" spans="1:8" s="2" customFormat="1" ht="16.899999999999999" customHeight="1">
      <c r="A1906" s="38"/>
      <c r="B1906" s="43"/>
      <c r="C1906" s="292" t="s">
        <v>19</v>
      </c>
      <c r="D1906" s="292" t="s">
        <v>1950</v>
      </c>
      <c r="E1906" s="21" t="s">
        <v>19</v>
      </c>
      <c r="F1906" s="293">
        <v>-1.47</v>
      </c>
      <c r="G1906" s="38"/>
      <c r="H1906" s="43"/>
    </row>
    <row r="1907" spans="1:8" s="2" customFormat="1" ht="16.899999999999999" customHeight="1">
      <c r="A1907" s="38"/>
      <c r="B1907" s="43"/>
      <c r="C1907" s="292" t="s">
        <v>19</v>
      </c>
      <c r="D1907" s="292" t="s">
        <v>1833</v>
      </c>
      <c r="E1907" s="21" t="s">
        <v>19</v>
      </c>
      <c r="F1907" s="293">
        <v>0</v>
      </c>
      <c r="G1907" s="38"/>
      <c r="H1907" s="43"/>
    </row>
    <row r="1908" spans="1:8" s="2" customFormat="1" ht="16.899999999999999" customHeight="1">
      <c r="A1908" s="38"/>
      <c r="B1908" s="43"/>
      <c r="C1908" s="292" t="s">
        <v>19</v>
      </c>
      <c r="D1908" s="292" t="s">
        <v>2145</v>
      </c>
      <c r="E1908" s="21" t="s">
        <v>19</v>
      </c>
      <c r="F1908" s="293">
        <v>29</v>
      </c>
      <c r="G1908" s="38"/>
      <c r="H1908" s="43"/>
    </row>
    <row r="1909" spans="1:8" s="2" customFormat="1" ht="16.899999999999999" customHeight="1">
      <c r="A1909" s="38"/>
      <c r="B1909" s="43"/>
      <c r="C1909" s="292" t="s">
        <v>19</v>
      </c>
      <c r="D1909" s="292" t="s">
        <v>1950</v>
      </c>
      <c r="E1909" s="21" t="s">
        <v>19</v>
      </c>
      <c r="F1909" s="293">
        <v>-1.47</v>
      </c>
      <c r="G1909" s="38"/>
      <c r="H1909" s="43"/>
    </row>
    <row r="1910" spans="1:8" s="2" customFormat="1" ht="16.899999999999999" customHeight="1">
      <c r="A1910" s="38"/>
      <c r="B1910" s="43"/>
      <c r="C1910" s="292" t="s">
        <v>19</v>
      </c>
      <c r="D1910" s="292" t="s">
        <v>1825</v>
      </c>
      <c r="E1910" s="21" t="s">
        <v>19</v>
      </c>
      <c r="F1910" s="293">
        <v>0</v>
      </c>
      <c r="G1910" s="38"/>
      <c r="H1910" s="43"/>
    </row>
    <row r="1911" spans="1:8" s="2" customFormat="1" ht="16.899999999999999" customHeight="1">
      <c r="A1911" s="38"/>
      <c r="B1911" s="43"/>
      <c r="C1911" s="292" t="s">
        <v>19</v>
      </c>
      <c r="D1911" s="292" t="s">
        <v>2146</v>
      </c>
      <c r="E1911" s="21" t="s">
        <v>19</v>
      </c>
      <c r="F1911" s="293">
        <v>13.63</v>
      </c>
      <c r="G1911" s="38"/>
      <c r="H1911" s="43"/>
    </row>
    <row r="1912" spans="1:8" s="2" customFormat="1" ht="16.899999999999999" customHeight="1">
      <c r="A1912" s="38"/>
      <c r="B1912" s="43"/>
      <c r="C1912" s="292" t="s">
        <v>19</v>
      </c>
      <c r="D1912" s="292" t="s">
        <v>1988</v>
      </c>
      <c r="E1912" s="21" t="s">
        <v>19</v>
      </c>
      <c r="F1912" s="293">
        <v>0</v>
      </c>
      <c r="G1912" s="38"/>
      <c r="H1912" s="43"/>
    </row>
    <row r="1913" spans="1:8" s="2" customFormat="1" ht="16.899999999999999" customHeight="1">
      <c r="A1913" s="38"/>
      <c r="B1913" s="43"/>
      <c r="C1913" s="292" t="s">
        <v>19</v>
      </c>
      <c r="D1913" s="292" t="s">
        <v>2147</v>
      </c>
      <c r="E1913" s="21" t="s">
        <v>19</v>
      </c>
      <c r="F1913" s="293">
        <v>21.06</v>
      </c>
      <c r="G1913" s="38"/>
      <c r="H1913" s="43"/>
    </row>
    <row r="1914" spans="1:8" s="2" customFormat="1" ht="16.899999999999999" customHeight="1">
      <c r="A1914" s="38"/>
      <c r="B1914" s="43"/>
      <c r="C1914" s="292" t="s">
        <v>19</v>
      </c>
      <c r="D1914" s="292" t="s">
        <v>1990</v>
      </c>
      <c r="E1914" s="21" t="s">
        <v>19</v>
      </c>
      <c r="F1914" s="293">
        <v>0</v>
      </c>
      <c r="G1914" s="38"/>
      <c r="H1914" s="43"/>
    </row>
    <row r="1915" spans="1:8" s="2" customFormat="1" ht="16.899999999999999" customHeight="1">
      <c r="A1915" s="38"/>
      <c r="B1915" s="43"/>
      <c r="C1915" s="292" t="s">
        <v>19</v>
      </c>
      <c r="D1915" s="292" t="s">
        <v>2148</v>
      </c>
      <c r="E1915" s="21" t="s">
        <v>19</v>
      </c>
      <c r="F1915" s="293">
        <v>10.522</v>
      </c>
      <c r="G1915" s="38"/>
      <c r="H1915" s="43"/>
    </row>
    <row r="1916" spans="1:8" s="2" customFormat="1" ht="16.899999999999999" customHeight="1">
      <c r="A1916" s="38"/>
      <c r="B1916" s="43"/>
      <c r="C1916" s="292" t="s">
        <v>19</v>
      </c>
      <c r="D1916" s="292" t="s">
        <v>1950</v>
      </c>
      <c r="E1916" s="21" t="s">
        <v>19</v>
      </c>
      <c r="F1916" s="293">
        <v>-1.47</v>
      </c>
      <c r="G1916" s="38"/>
      <c r="H1916" s="43"/>
    </row>
    <row r="1917" spans="1:8" s="2" customFormat="1" ht="16.899999999999999" customHeight="1">
      <c r="A1917" s="38"/>
      <c r="B1917" s="43"/>
      <c r="C1917" s="292" t="s">
        <v>19</v>
      </c>
      <c r="D1917" s="292" t="s">
        <v>1993</v>
      </c>
      <c r="E1917" s="21" t="s">
        <v>19</v>
      </c>
      <c r="F1917" s="293">
        <v>0</v>
      </c>
      <c r="G1917" s="38"/>
      <c r="H1917" s="43"/>
    </row>
    <row r="1918" spans="1:8" s="2" customFormat="1" ht="16.899999999999999" customHeight="1">
      <c r="A1918" s="38"/>
      <c r="B1918" s="43"/>
      <c r="C1918" s="292" t="s">
        <v>19</v>
      </c>
      <c r="D1918" s="292" t="s">
        <v>1994</v>
      </c>
      <c r="E1918" s="21" t="s">
        <v>19</v>
      </c>
      <c r="F1918" s="293">
        <v>16.739999999999998</v>
      </c>
      <c r="G1918" s="38"/>
      <c r="H1918" s="43"/>
    </row>
    <row r="1919" spans="1:8" s="2" customFormat="1" ht="16.899999999999999" customHeight="1">
      <c r="A1919" s="38"/>
      <c r="B1919" s="43"/>
      <c r="C1919" s="292" t="s">
        <v>19</v>
      </c>
      <c r="D1919" s="292" t="s">
        <v>1950</v>
      </c>
      <c r="E1919" s="21" t="s">
        <v>19</v>
      </c>
      <c r="F1919" s="293">
        <v>-1.47</v>
      </c>
      <c r="G1919" s="38"/>
      <c r="H1919" s="43"/>
    </row>
    <row r="1920" spans="1:8" s="2" customFormat="1" ht="16.899999999999999" customHeight="1">
      <c r="A1920" s="38"/>
      <c r="B1920" s="43"/>
      <c r="C1920" s="292" t="s">
        <v>19</v>
      </c>
      <c r="D1920" s="292" t="s">
        <v>1995</v>
      </c>
      <c r="E1920" s="21" t="s">
        <v>19</v>
      </c>
      <c r="F1920" s="293">
        <v>-0.26</v>
      </c>
      <c r="G1920" s="38"/>
      <c r="H1920" s="43"/>
    </row>
    <row r="1921" spans="1:8" s="2" customFormat="1" ht="16.899999999999999" customHeight="1">
      <c r="A1921" s="38"/>
      <c r="B1921" s="43"/>
      <c r="C1921" s="292" t="s">
        <v>19</v>
      </c>
      <c r="D1921" s="292" t="s">
        <v>2149</v>
      </c>
      <c r="E1921" s="21" t="s">
        <v>19</v>
      </c>
      <c r="F1921" s="293">
        <v>-1.65</v>
      </c>
      <c r="G1921" s="38"/>
      <c r="H1921" s="43"/>
    </row>
    <row r="1922" spans="1:8" s="2" customFormat="1" ht="16.899999999999999" customHeight="1">
      <c r="A1922" s="38"/>
      <c r="B1922" s="43"/>
      <c r="C1922" s="292" t="s">
        <v>19</v>
      </c>
      <c r="D1922" s="292" t="s">
        <v>1996</v>
      </c>
      <c r="E1922" s="21" t="s">
        <v>19</v>
      </c>
      <c r="F1922" s="293">
        <v>0</v>
      </c>
      <c r="G1922" s="38"/>
      <c r="H1922" s="43"/>
    </row>
    <row r="1923" spans="1:8" s="2" customFormat="1" ht="16.899999999999999" customHeight="1">
      <c r="A1923" s="38"/>
      <c r="B1923" s="43"/>
      <c r="C1923" s="292" t="s">
        <v>19</v>
      </c>
      <c r="D1923" s="292" t="s">
        <v>2150</v>
      </c>
      <c r="E1923" s="21" t="s">
        <v>19</v>
      </c>
      <c r="F1923" s="293">
        <v>5.94</v>
      </c>
      <c r="G1923" s="38"/>
      <c r="H1923" s="43"/>
    </row>
    <row r="1924" spans="1:8" s="2" customFormat="1" ht="16.899999999999999" customHeight="1">
      <c r="A1924" s="38"/>
      <c r="B1924" s="43"/>
      <c r="C1924" s="292" t="s">
        <v>19</v>
      </c>
      <c r="D1924" s="292" t="s">
        <v>1154</v>
      </c>
      <c r="E1924" s="21" t="s">
        <v>19</v>
      </c>
      <c r="F1924" s="293">
        <v>-3.9780000000000002</v>
      </c>
      <c r="G1924" s="38"/>
      <c r="H1924" s="43"/>
    </row>
    <row r="1925" spans="1:8" s="2" customFormat="1" ht="16.899999999999999" customHeight="1">
      <c r="A1925" s="38"/>
      <c r="B1925" s="43"/>
      <c r="C1925" s="292" t="s">
        <v>19</v>
      </c>
      <c r="D1925" s="292" t="s">
        <v>2151</v>
      </c>
      <c r="E1925" s="21" t="s">
        <v>19</v>
      </c>
      <c r="F1925" s="293">
        <v>1.35</v>
      </c>
      <c r="G1925" s="38"/>
      <c r="H1925" s="43"/>
    </row>
    <row r="1926" spans="1:8" s="2" customFormat="1" ht="16.899999999999999" customHeight="1">
      <c r="A1926" s="38"/>
      <c r="B1926" s="43"/>
      <c r="C1926" s="292" t="s">
        <v>19</v>
      </c>
      <c r="D1926" s="292" t="s">
        <v>1912</v>
      </c>
      <c r="E1926" s="21" t="s">
        <v>19</v>
      </c>
      <c r="F1926" s="293">
        <v>0</v>
      </c>
      <c r="G1926" s="38"/>
      <c r="H1926" s="43"/>
    </row>
    <row r="1927" spans="1:8" s="2" customFormat="1" ht="16.899999999999999" customHeight="1">
      <c r="A1927" s="38"/>
      <c r="B1927" s="43"/>
      <c r="C1927" s="292" t="s">
        <v>19</v>
      </c>
      <c r="D1927" s="292" t="s">
        <v>2152</v>
      </c>
      <c r="E1927" s="21" t="s">
        <v>19</v>
      </c>
      <c r="F1927" s="293">
        <v>1.5229999999999999</v>
      </c>
      <c r="G1927" s="38"/>
      <c r="H1927" s="43"/>
    </row>
    <row r="1928" spans="1:8" s="2" customFormat="1" ht="16.899999999999999" customHeight="1">
      <c r="A1928" s="38"/>
      <c r="B1928" s="43"/>
      <c r="C1928" s="292" t="s">
        <v>19</v>
      </c>
      <c r="D1928" s="292" t="s">
        <v>2009</v>
      </c>
      <c r="E1928" s="21" t="s">
        <v>19</v>
      </c>
      <c r="F1928" s="293">
        <v>0</v>
      </c>
      <c r="G1928" s="38"/>
      <c r="H1928" s="43"/>
    </row>
    <row r="1929" spans="1:8" s="2" customFormat="1" ht="16.899999999999999" customHeight="1">
      <c r="A1929" s="38"/>
      <c r="B1929" s="43"/>
      <c r="C1929" s="292" t="s">
        <v>19</v>
      </c>
      <c r="D1929" s="292" t="s">
        <v>2153</v>
      </c>
      <c r="E1929" s="21" t="s">
        <v>19</v>
      </c>
      <c r="F1929" s="293">
        <v>14.093999999999999</v>
      </c>
      <c r="G1929" s="38"/>
      <c r="H1929" s="43"/>
    </row>
    <row r="1930" spans="1:8" s="2" customFormat="1" ht="16.899999999999999" customHeight="1">
      <c r="A1930" s="38"/>
      <c r="B1930" s="43"/>
      <c r="C1930" s="292" t="s">
        <v>19</v>
      </c>
      <c r="D1930" s="292" t="s">
        <v>1880</v>
      </c>
      <c r="E1930" s="21" t="s">
        <v>19</v>
      </c>
      <c r="F1930" s="293">
        <v>-1.89</v>
      </c>
      <c r="G1930" s="38"/>
      <c r="H1930" s="43"/>
    </row>
    <row r="1931" spans="1:8" s="2" customFormat="1" ht="16.899999999999999" customHeight="1">
      <c r="A1931" s="38"/>
      <c r="B1931" s="43"/>
      <c r="C1931" s="292" t="s">
        <v>19</v>
      </c>
      <c r="D1931" s="292" t="s">
        <v>1914</v>
      </c>
      <c r="E1931" s="21" t="s">
        <v>19</v>
      </c>
      <c r="F1931" s="293">
        <v>0</v>
      </c>
      <c r="G1931" s="38"/>
      <c r="H1931" s="43"/>
    </row>
    <row r="1932" spans="1:8" s="2" customFormat="1" ht="16.899999999999999" customHeight="1">
      <c r="A1932" s="38"/>
      <c r="B1932" s="43"/>
      <c r="C1932" s="292" t="s">
        <v>19</v>
      </c>
      <c r="D1932" s="292" t="s">
        <v>2154</v>
      </c>
      <c r="E1932" s="21" t="s">
        <v>19</v>
      </c>
      <c r="F1932" s="293">
        <v>28.6</v>
      </c>
      <c r="G1932" s="38"/>
      <c r="H1932" s="43"/>
    </row>
    <row r="1933" spans="1:8" s="2" customFormat="1" ht="16.899999999999999" customHeight="1">
      <c r="A1933" s="38"/>
      <c r="B1933" s="43"/>
      <c r="C1933" s="292" t="s">
        <v>19</v>
      </c>
      <c r="D1933" s="292" t="s">
        <v>2015</v>
      </c>
      <c r="E1933" s="21" t="s">
        <v>19</v>
      </c>
      <c r="F1933" s="293">
        <v>0</v>
      </c>
      <c r="G1933" s="38"/>
      <c r="H1933" s="43"/>
    </row>
    <row r="1934" spans="1:8" s="2" customFormat="1" ht="16.899999999999999" customHeight="1">
      <c r="A1934" s="38"/>
      <c r="B1934" s="43"/>
      <c r="C1934" s="292" t="s">
        <v>19</v>
      </c>
      <c r="D1934" s="292" t="s">
        <v>2155</v>
      </c>
      <c r="E1934" s="21" t="s">
        <v>19</v>
      </c>
      <c r="F1934" s="293">
        <v>29.013000000000002</v>
      </c>
      <c r="G1934" s="38"/>
      <c r="H1934" s="43"/>
    </row>
    <row r="1935" spans="1:8" s="2" customFormat="1" ht="16.899999999999999" customHeight="1">
      <c r="A1935" s="38"/>
      <c r="B1935" s="43"/>
      <c r="C1935" s="292" t="s">
        <v>19</v>
      </c>
      <c r="D1935" s="292" t="s">
        <v>2017</v>
      </c>
      <c r="E1935" s="21" t="s">
        <v>19</v>
      </c>
      <c r="F1935" s="293">
        <v>0</v>
      </c>
      <c r="G1935" s="38"/>
      <c r="H1935" s="43"/>
    </row>
    <row r="1936" spans="1:8" s="2" customFormat="1" ht="16.899999999999999" customHeight="1">
      <c r="A1936" s="38"/>
      <c r="B1936" s="43"/>
      <c r="C1936" s="292" t="s">
        <v>19</v>
      </c>
      <c r="D1936" s="292" t="s">
        <v>2156</v>
      </c>
      <c r="E1936" s="21" t="s">
        <v>19</v>
      </c>
      <c r="F1936" s="293">
        <v>34.134999999999998</v>
      </c>
      <c r="G1936" s="38"/>
      <c r="H1936" s="43"/>
    </row>
    <row r="1937" spans="1:8" s="2" customFormat="1" ht="16.899999999999999" customHeight="1">
      <c r="A1937" s="38"/>
      <c r="B1937" s="43"/>
      <c r="C1937" s="292" t="s">
        <v>19</v>
      </c>
      <c r="D1937" s="292" t="s">
        <v>2019</v>
      </c>
      <c r="E1937" s="21" t="s">
        <v>19</v>
      </c>
      <c r="F1937" s="293">
        <v>0</v>
      </c>
      <c r="G1937" s="38"/>
      <c r="H1937" s="43"/>
    </row>
    <row r="1938" spans="1:8" s="2" customFormat="1" ht="16.899999999999999" customHeight="1">
      <c r="A1938" s="38"/>
      <c r="B1938" s="43"/>
      <c r="C1938" s="292" t="s">
        <v>19</v>
      </c>
      <c r="D1938" s="292" t="s">
        <v>2157</v>
      </c>
      <c r="E1938" s="21" t="s">
        <v>19</v>
      </c>
      <c r="F1938" s="293">
        <v>19.98</v>
      </c>
      <c r="G1938" s="38"/>
      <c r="H1938" s="43"/>
    </row>
    <row r="1939" spans="1:8" s="2" customFormat="1" ht="16.899999999999999" customHeight="1">
      <c r="A1939" s="38"/>
      <c r="B1939" s="43"/>
      <c r="C1939" s="292" t="s">
        <v>19</v>
      </c>
      <c r="D1939" s="292" t="s">
        <v>1880</v>
      </c>
      <c r="E1939" s="21" t="s">
        <v>19</v>
      </c>
      <c r="F1939" s="293">
        <v>-1.89</v>
      </c>
      <c r="G1939" s="38"/>
      <c r="H1939" s="43"/>
    </row>
    <row r="1940" spans="1:8" s="2" customFormat="1" ht="16.899999999999999" customHeight="1">
      <c r="A1940" s="38"/>
      <c r="B1940" s="43"/>
      <c r="C1940" s="292" t="s">
        <v>19</v>
      </c>
      <c r="D1940" s="292" t="s">
        <v>2021</v>
      </c>
      <c r="E1940" s="21" t="s">
        <v>19</v>
      </c>
      <c r="F1940" s="293">
        <v>0</v>
      </c>
      <c r="G1940" s="38"/>
      <c r="H1940" s="43"/>
    </row>
    <row r="1941" spans="1:8" s="2" customFormat="1" ht="16.899999999999999" customHeight="1">
      <c r="A1941" s="38"/>
      <c r="B1941" s="43"/>
      <c r="C1941" s="292" t="s">
        <v>19</v>
      </c>
      <c r="D1941" s="292" t="s">
        <v>2158</v>
      </c>
      <c r="E1941" s="21" t="s">
        <v>19</v>
      </c>
      <c r="F1941" s="293">
        <v>20.709</v>
      </c>
      <c r="G1941" s="38"/>
      <c r="H1941" s="43"/>
    </row>
    <row r="1942" spans="1:8" s="2" customFormat="1" ht="16.899999999999999" customHeight="1">
      <c r="A1942" s="38"/>
      <c r="B1942" s="43"/>
      <c r="C1942" s="292" t="s">
        <v>19</v>
      </c>
      <c r="D1942" s="292" t="s">
        <v>1880</v>
      </c>
      <c r="E1942" s="21" t="s">
        <v>19</v>
      </c>
      <c r="F1942" s="293">
        <v>-1.89</v>
      </c>
      <c r="G1942" s="38"/>
      <c r="H1942" s="43"/>
    </row>
    <row r="1943" spans="1:8" s="2" customFormat="1" ht="16.899999999999999" customHeight="1">
      <c r="A1943" s="38"/>
      <c r="B1943" s="43"/>
      <c r="C1943" s="292" t="s">
        <v>19</v>
      </c>
      <c r="D1943" s="292" t="s">
        <v>2022</v>
      </c>
      <c r="E1943" s="21" t="s">
        <v>19</v>
      </c>
      <c r="F1943" s="293">
        <v>0</v>
      </c>
      <c r="G1943" s="38"/>
      <c r="H1943" s="43"/>
    </row>
    <row r="1944" spans="1:8" s="2" customFormat="1" ht="16.899999999999999" customHeight="1">
      <c r="A1944" s="38"/>
      <c r="B1944" s="43"/>
      <c r="C1944" s="292" t="s">
        <v>19</v>
      </c>
      <c r="D1944" s="292" t="s">
        <v>2159</v>
      </c>
      <c r="E1944" s="21" t="s">
        <v>19</v>
      </c>
      <c r="F1944" s="293">
        <v>28.324999999999999</v>
      </c>
      <c r="G1944" s="38"/>
      <c r="H1944" s="43"/>
    </row>
    <row r="1945" spans="1:8" s="2" customFormat="1" ht="16.899999999999999" customHeight="1">
      <c r="A1945" s="38"/>
      <c r="B1945" s="43"/>
      <c r="C1945" s="292" t="s">
        <v>19</v>
      </c>
      <c r="D1945" s="292" t="s">
        <v>1880</v>
      </c>
      <c r="E1945" s="21" t="s">
        <v>19</v>
      </c>
      <c r="F1945" s="293">
        <v>-1.89</v>
      </c>
      <c r="G1945" s="38"/>
      <c r="H1945" s="43"/>
    </row>
    <row r="1946" spans="1:8" s="2" customFormat="1" ht="16.899999999999999" customHeight="1">
      <c r="A1946" s="38"/>
      <c r="B1946" s="43"/>
      <c r="C1946" s="292" t="s">
        <v>19</v>
      </c>
      <c r="D1946" s="292" t="s">
        <v>2025</v>
      </c>
      <c r="E1946" s="21" t="s">
        <v>19</v>
      </c>
      <c r="F1946" s="293">
        <v>0</v>
      </c>
      <c r="G1946" s="38"/>
      <c r="H1946" s="43"/>
    </row>
    <row r="1947" spans="1:8" s="2" customFormat="1" ht="16.899999999999999" customHeight="1">
      <c r="A1947" s="38"/>
      <c r="B1947" s="43"/>
      <c r="C1947" s="292" t="s">
        <v>19</v>
      </c>
      <c r="D1947" s="292" t="s">
        <v>2157</v>
      </c>
      <c r="E1947" s="21" t="s">
        <v>19</v>
      </c>
      <c r="F1947" s="293">
        <v>19.98</v>
      </c>
      <c r="G1947" s="38"/>
      <c r="H1947" s="43"/>
    </row>
    <row r="1948" spans="1:8" s="2" customFormat="1" ht="16.899999999999999" customHeight="1">
      <c r="A1948" s="38"/>
      <c r="B1948" s="43"/>
      <c r="C1948" s="292" t="s">
        <v>19</v>
      </c>
      <c r="D1948" s="292" t="s">
        <v>1880</v>
      </c>
      <c r="E1948" s="21" t="s">
        <v>19</v>
      </c>
      <c r="F1948" s="293">
        <v>-1.89</v>
      </c>
      <c r="G1948" s="38"/>
      <c r="H1948" s="43"/>
    </row>
    <row r="1949" spans="1:8" s="2" customFormat="1" ht="16.899999999999999" customHeight="1">
      <c r="A1949" s="38"/>
      <c r="B1949" s="43"/>
      <c r="C1949" s="292" t="s">
        <v>19</v>
      </c>
      <c r="D1949" s="292" t="s">
        <v>2026</v>
      </c>
      <c r="E1949" s="21" t="s">
        <v>19</v>
      </c>
      <c r="F1949" s="293">
        <v>0</v>
      </c>
      <c r="G1949" s="38"/>
      <c r="H1949" s="43"/>
    </row>
    <row r="1950" spans="1:8" s="2" customFormat="1" ht="16.899999999999999" customHeight="1">
      <c r="A1950" s="38"/>
      <c r="B1950" s="43"/>
      <c r="C1950" s="292" t="s">
        <v>19</v>
      </c>
      <c r="D1950" s="292" t="s">
        <v>2160</v>
      </c>
      <c r="E1950" s="21" t="s">
        <v>19</v>
      </c>
      <c r="F1950" s="293">
        <v>20.350000000000001</v>
      </c>
      <c r="G1950" s="38"/>
      <c r="H1950" s="43"/>
    </row>
    <row r="1951" spans="1:8" s="2" customFormat="1" ht="16.899999999999999" customHeight="1">
      <c r="A1951" s="38"/>
      <c r="B1951" s="43"/>
      <c r="C1951" s="292" t="s">
        <v>19</v>
      </c>
      <c r="D1951" s="292" t="s">
        <v>2028</v>
      </c>
      <c r="E1951" s="21" t="s">
        <v>19</v>
      </c>
      <c r="F1951" s="293">
        <v>0</v>
      </c>
      <c r="G1951" s="38"/>
      <c r="H1951" s="43"/>
    </row>
    <row r="1952" spans="1:8" s="2" customFormat="1" ht="16.899999999999999" customHeight="1">
      <c r="A1952" s="38"/>
      <c r="B1952" s="43"/>
      <c r="C1952" s="292" t="s">
        <v>19</v>
      </c>
      <c r="D1952" s="292" t="s">
        <v>2159</v>
      </c>
      <c r="E1952" s="21" t="s">
        <v>19</v>
      </c>
      <c r="F1952" s="293">
        <v>28.324999999999999</v>
      </c>
      <c r="G1952" s="38"/>
      <c r="H1952" s="43"/>
    </row>
    <row r="1953" spans="1:8" s="2" customFormat="1" ht="16.899999999999999" customHeight="1">
      <c r="A1953" s="38"/>
      <c r="B1953" s="43"/>
      <c r="C1953" s="292" t="s">
        <v>19</v>
      </c>
      <c r="D1953" s="292" t="s">
        <v>1880</v>
      </c>
      <c r="E1953" s="21" t="s">
        <v>19</v>
      </c>
      <c r="F1953" s="293">
        <v>-1.89</v>
      </c>
      <c r="G1953" s="38"/>
      <c r="H1953" s="43"/>
    </row>
    <row r="1954" spans="1:8" s="2" customFormat="1" ht="16.899999999999999" customHeight="1">
      <c r="A1954" s="38"/>
      <c r="B1954" s="43"/>
      <c r="C1954" s="292" t="s">
        <v>19</v>
      </c>
      <c r="D1954" s="292" t="s">
        <v>2030</v>
      </c>
      <c r="E1954" s="21" t="s">
        <v>19</v>
      </c>
      <c r="F1954" s="293">
        <v>0</v>
      </c>
      <c r="G1954" s="38"/>
      <c r="H1954" s="43"/>
    </row>
    <row r="1955" spans="1:8" s="2" customFormat="1" ht="16.899999999999999" customHeight="1">
      <c r="A1955" s="38"/>
      <c r="B1955" s="43"/>
      <c r="C1955" s="292" t="s">
        <v>19</v>
      </c>
      <c r="D1955" s="292" t="s">
        <v>2157</v>
      </c>
      <c r="E1955" s="21" t="s">
        <v>19</v>
      </c>
      <c r="F1955" s="293">
        <v>19.98</v>
      </c>
      <c r="G1955" s="38"/>
      <c r="H1955" s="43"/>
    </row>
    <row r="1956" spans="1:8" s="2" customFormat="1" ht="16.899999999999999" customHeight="1">
      <c r="A1956" s="38"/>
      <c r="B1956" s="43"/>
      <c r="C1956" s="292" t="s">
        <v>19</v>
      </c>
      <c r="D1956" s="292" t="s">
        <v>1880</v>
      </c>
      <c r="E1956" s="21" t="s">
        <v>19</v>
      </c>
      <c r="F1956" s="293">
        <v>-1.89</v>
      </c>
      <c r="G1956" s="38"/>
      <c r="H1956" s="43"/>
    </row>
    <row r="1957" spans="1:8" s="2" customFormat="1" ht="16.899999999999999" customHeight="1">
      <c r="A1957" s="38"/>
      <c r="B1957" s="43"/>
      <c r="C1957" s="292" t="s">
        <v>19</v>
      </c>
      <c r="D1957" s="292" t="s">
        <v>2031</v>
      </c>
      <c r="E1957" s="21" t="s">
        <v>19</v>
      </c>
      <c r="F1957" s="293">
        <v>0</v>
      </c>
      <c r="G1957" s="38"/>
      <c r="H1957" s="43"/>
    </row>
    <row r="1958" spans="1:8" s="2" customFormat="1" ht="16.899999999999999" customHeight="1">
      <c r="A1958" s="38"/>
      <c r="B1958" s="43"/>
      <c r="C1958" s="292" t="s">
        <v>19</v>
      </c>
      <c r="D1958" s="292" t="s">
        <v>2161</v>
      </c>
      <c r="E1958" s="21" t="s">
        <v>19</v>
      </c>
      <c r="F1958" s="293">
        <v>21.46</v>
      </c>
      <c r="G1958" s="38"/>
      <c r="H1958" s="43"/>
    </row>
    <row r="1959" spans="1:8" s="2" customFormat="1" ht="16.899999999999999" customHeight="1">
      <c r="A1959" s="38"/>
      <c r="B1959" s="43"/>
      <c r="C1959" s="292" t="s">
        <v>19</v>
      </c>
      <c r="D1959" s="292" t="s">
        <v>2033</v>
      </c>
      <c r="E1959" s="21" t="s">
        <v>19</v>
      </c>
      <c r="F1959" s="293">
        <v>0</v>
      </c>
      <c r="G1959" s="38"/>
      <c r="H1959" s="43"/>
    </row>
    <row r="1960" spans="1:8" s="2" customFormat="1" ht="16.899999999999999" customHeight="1">
      <c r="A1960" s="38"/>
      <c r="B1960" s="43"/>
      <c r="C1960" s="292" t="s">
        <v>19</v>
      </c>
      <c r="D1960" s="292" t="s">
        <v>2162</v>
      </c>
      <c r="E1960" s="21" t="s">
        <v>19</v>
      </c>
      <c r="F1960" s="293">
        <v>12.273</v>
      </c>
      <c r="G1960" s="38"/>
      <c r="H1960" s="43"/>
    </row>
    <row r="1961" spans="1:8" s="2" customFormat="1" ht="16.899999999999999" customHeight="1">
      <c r="A1961" s="38"/>
      <c r="B1961" s="43"/>
      <c r="C1961" s="292" t="s">
        <v>19</v>
      </c>
      <c r="D1961" s="292" t="s">
        <v>2039</v>
      </c>
      <c r="E1961" s="21" t="s">
        <v>19</v>
      </c>
      <c r="F1961" s="293">
        <v>0</v>
      </c>
      <c r="G1961" s="38"/>
      <c r="H1961" s="43"/>
    </row>
    <row r="1962" spans="1:8" s="2" customFormat="1" ht="16.899999999999999" customHeight="1">
      <c r="A1962" s="38"/>
      <c r="B1962" s="43"/>
      <c r="C1962" s="292" t="s">
        <v>19</v>
      </c>
      <c r="D1962" s="292" t="s">
        <v>2163</v>
      </c>
      <c r="E1962" s="21" t="s">
        <v>19</v>
      </c>
      <c r="F1962" s="293">
        <v>25.012</v>
      </c>
      <c r="G1962" s="38"/>
      <c r="H1962" s="43"/>
    </row>
    <row r="1963" spans="1:8" s="2" customFormat="1" ht="16.899999999999999" customHeight="1">
      <c r="A1963" s="38"/>
      <c r="B1963" s="43"/>
      <c r="C1963" s="292" t="s">
        <v>19</v>
      </c>
      <c r="D1963" s="292" t="s">
        <v>2041</v>
      </c>
      <c r="E1963" s="21" t="s">
        <v>19</v>
      </c>
      <c r="F1963" s="293">
        <v>-10.977</v>
      </c>
      <c r="G1963" s="38"/>
      <c r="H1963" s="43"/>
    </row>
    <row r="1964" spans="1:8" s="2" customFormat="1" ht="16.899999999999999" customHeight="1">
      <c r="A1964" s="38"/>
      <c r="B1964" s="43"/>
      <c r="C1964" s="292" t="s">
        <v>19</v>
      </c>
      <c r="D1964" s="292" t="s">
        <v>2043</v>
      </c>
      <c r="E1964" s="21" t="s">
        <v>19</v>
      </c>
      <c r="F1964" s="293">
        <v>0</v>
      </c>
      <c r="G1964" s="38"/>
      <c r="H1964" s="43"/>
    </row>
    <row r="1965" spans="1:8" s="2" customFormat="1" ht="16.899999999999999" customHeight="1">
      <c r="A1965" s="38"/>
      <c r="B1965" s="43"/>
      <c r="C1965" s="292" t="s">
        <v>19</v>
      </c>
      <c r="D1965" s="292" t="s">
        <v>2164</v>
      </c>
      <c r="E1965" s="21" t="s">
        <v>19</v>
      </c>
      <c r="F1965" s="293">
        <v>35.932000000000002</v>
      </c>
      <c r="G1965" s="38"/>
      <c r="H1965" s="43"/>
    </row>
    <row r="1966" spans="1:8" s="2" customFormat="1" ht="16.899999999999999" customHeight="1">
      <c r="A1966" s="38"/>
      <c r="B1966" s="43"/>
      <c r="C1966" s="292" t="s">
        <v>19</v>
      </c>
      <c r="D1966" s="292" t="s">
        <v>2045</v>
      </c>
      <c r="E1966" s="21" t="s">
        <v>19</v>
      </c>
      <c r="F1966" s="293">
        <v>-15.430999999999999</v>
      </c>
      <c r="G1966" s="38"/>
      <c r="H1966" s="43"/>
    </row>
    <row r="1967" spans="1:8" s="2" customFormat="1" ht="16.899999999999999" customHeight="1">
      <c r="A1967" s="38"/>
      <c r="B1967" s="43"/>
      <c r="C1967" s="292" t="s">
        <v>19</v>
      </c>
      <c r="D1967" s="292" t="s">
        <v>2047</v>
      </c>
      <c r="E1967" s="21" t="s">
        <v>19</v>
      </c>
      <c r="F1967" s="293">
        <v>0</v>
      </c>
      <c r="G1967" s="38"/>
      <c r="H1967" s="43"/>
    </row>
    <row r="1968" spans="1:8" s="2" customFormat="1" ht="16.899999999999999" customHeight="1">
      <c r="A1968" s="38"/>
      <c r="B1968" s="43"/>
      <c r="C1968" s="292" t="s">
        <v>19</v>
      </c>
      <c r="D1968" s="292" t="s">
        <v>2165</v>
      </c>
      <c r="E1968" s="21" t="s">
        <v>19</v>
      </c>
      <c r="F1968" s="293">
        <v>12.949</v>
      </c>
      <c r="G1968" s="38"/>
      <c r="H1968" s="43"/>
    </row>
    <row r="1969" spans="1:8" s="2" customFormat="1" ht="16.899999999999999" customHeight="1">
      <c r="A1969" s="38"/>
      <c r="B1969" s="43"/>
      <c r="C1969" s="292" t="s">
        <v>19</v>
      </c>
      <c r="D1969" s="292" t="s">
        <v>1128</v>
      </c>
      <c r="E1969" s="21" t="s">
        <v>19</v>
      </c>
      <c r="F1969" s="293">
        <v>-2.31</v>
      </c>
      <c r="G1969" s="38"/>
      <c r="H1969" s="43"/>
    </row>
    <row r="1970" spans="1:8" s="2" customFormat="1" ht="16.899999999999999" customHeight="1">
      <c r="A1970" s="38"/>
      <c r="B1970" s="43"/>
      <c r="C1970" s="292" t="s">
        <v>19</v>
      </c>
      <c r="D1970" s="292" t="s">
        <v>2050</v>
      </c>
      <c r="E1970" s="21" t="s">
        <v>19</v>
      </c>
      <c r="F1970" s="293">
        <v>0</v>
      </c>
      <c r="G1970" s="38"/>
      <c r="H1970" s="43"/>
    </row>
    <row r="1971" spans="1:8" s="2" customFormat="1" ht="16.899999999999999" customHeight="1">
      <c r="A1971" s="38"/>
      <c r="B1971" s="43"/>
      <c r="C1971" s="292" t="s">
        <v>19</v>
      </c>
      <c r="D1971" s="292" t="s">
        <v>2166</v>
      </c>
      <c r="E1971" s="21" t="s">
        <v>19</v>
      </c>
      <c r="F1971" s="293">
        <v>21.684000000000001</v>
      </c>
      <c r="G1971" s="38"/>
      <c r="H1971" s="43"/>
    </row>
    <row r="1972" spans="1:8" s="2" customFormat="1" ht="16.899999999999999" customHeight="1">
      <c r="A1972" s="38"/>
      <c r="B1972" s="43"/>
      <c r="C1972" s="292" t="s">
        <v>19</v>
      </c>
      <c r="D1972" s="292" t="s">
        <v>1950</v>
      </c>
      <c r="E1972" s="21" t="s">
        <v>19</v>
      </c>
      <c r="F1972" s="293">
        <v>-1.47</v>
      </c>
      <c r="G1972" s="38"/>
      <c r="H1972" s="43"/>
    </row>
    <row r="1973" spans="1:8" s="2" customFormat="1" ht="16.899999999999999" customHeight="1">
      <c r="A1973" s="38"/>
      <c r="B1973" s="43"/>
      <c r="C1973" s="292" t="s">
        <v>19</v>
      </c>
      <c r="D1973" s="292" t="s">
        <v>1128</v>
      </c>
      <c r="E1973" s="21" t="s">
        <v>19</v>
      </c>
      <c r="F1973" s="293">
        <v>-2.31</v>
      </c>
      <c r="G1973" s="38"/>
      <c r="H1973" s="43"/>
    </row>
    <row r="1974" spans="1:8" s="2" customFormat="1" ht="16.899999999999999" customHeight="1">
      <c r="A1974" s="38"/>
      <c r="B1974" s="43"/>
      <c r="C1974" s="292" t="s">
        <v>19</v>
      </c>
      <c r="D1974" s="292" t="s">
        <v>1880</v>
      </c>
      <c r="E1974" s="21" t="s">
        <v>19</v>
      </c>
      <c r="F1974" s="293">
        <v>-1.89</v>
      </c>
      <c r="G1974" s="38"/>
      <c r="H1974" s="43"/>
    </row>
    <row r="1975" spans="1:8" s="2" customFormat="1" ht="16.899999999999999" customHeight="1">
      <c r="A1975" s="38"/>
      <c r="B1975" s="43"/>
      <c r="C1975" s="292" t="s">
        <v>19</v>
      </c>
      <c r="D1975" s="292" t="s">
        <v>2055</v>
      </c>
      <c r="E1975" s="21" t="s">
        <v>19</v>
      </c>
      <c r="F1975" s="293">
        <v>0</v>
      </c>
      <c r="G1975" s="38"/>
      <c r="H1975" s="43"/>
    </row>
    <row r="1976" spans="1:8" s="2" customFormat="1" ht="16.899999999999999" customHeight="1">
      <c r="A1976" s="38"/>
      <c r="B1976" s="43"/>
      <c r="C1976" s="292" t="s">
        <v>19</v>
      </c>
      <c r="D1976" s="292" t="s">
        <v>2056</v>
      </c>
      <c r="E1976" s="21" t="s">
        <v>19</v>
      </c>
      <c r="F1976" s="293">
        <v>18.899999999999999</v>
      </c>
      <c r="G1976" s="38"/>
      <c r="H1976" s="43"/>
    </row>
    <row r="1977" spans="1:8" s="2" customFormat="1" ht="16.899999999999999" customHeight="1">
      <c r="A1977" s="38"/>
      <c r="B1977" s="43"/>
      <c r="C1977" s="292" t="s">
        <v>19</v>
      </c>
      <c r="D1977" s="292" t="s">
        <v>1970</v>
      </c>
      <c r="E1977" s="21" t="s">
        <v>19</v>
      </c>
      <c r="F1977" s="293">
        <v>-2.94</v>
      </c>
      <c r="G1977" s="38"/>
      <c r="H1977" s="43"/>
    </row>
    <row r="1978" spans="1:8" s="2" customFormat="1" ht="16.899999999999999" customHeight="1">
      <c r="A1978" s="38"/>
      <c r="B1978" s="43"/>
      <c r="C1978" s="292" t="s">
        <v>19</v>
      </c>
      <c r="D1978" s="292" t="s">
        <v>2057</v>
      </c>
      <c r="E1978" s="21" t="s">
        <v>19</v>
      </c>
      <c r="F1978" s="293">
        <v>0</v>
      </c>
      <c r="G1978" s="38"/>
      <c r="H1978" s="43"/>
    </row>
    <row r="1979" spans="1:8" s="2" customFormat="1" ht="16.899999999999999" customHeight="1">
      <c r="A1979" s="38"/>
      <c r="B1979" s="43"/>
      <c r="C1979" s="292" t="s">
        <v>19</v>
      </c>
      <c r="D1979" s="292" t="s">
        <v>2058</v>
      </c>
      <c r="E1979" s="21" t="s">
        <v>19</v>
      </c>
      <c r="F1979" s="293">
        <v>19.23</v>
      </c>
      <c r="G1979" s="38"/>
      <c r="H1979" s="43"/>
    </row>
    <row r="1980" spans="1:8" s="2" customFormat="1" ht="16.899999999999999" customHeight="1">
      <c r="A1980" s="38"/>
      <c r="B1980" s="43"/>
      <c r="C1980" s="292" t="s">
        <v>19</v>
      </c>
      <c r="D1980" s="292" t="s">
        <v>1950</v>
      </c>
      <c r="E1980" s="21" t="s">
        <v>19</v>
      </c>
      <c r="F1980" s="293">
        <v>-1.47</v>
      </c>
      <c r="G1980" s="38"/>
      <c r="H1980" s="43"/>
    </row>
    <row r="1981" spans="1:8" s="2" customFormat="1" ht="16.899999999999999" customHeight="1">
      <c r="A1981" s="38"/>
      <c r="B1981" s="43"/>
      <c r="C1981" s="292" t="s">
        <v>19</v>
      </c>
      <c r="D1981" s="292" t="s">
        <v>2059</v>
      </c>
      <c r="E1981" s="21" t="s">
        <v>19</v>
      </c>
      <c r="F1981" s="293">
        <v>0</v>
      </c>
      <c r="G1981" s="38"/>
      <c r="H1981" s="43"/>
    </row>
    <row r="1982" spans="1:8" s="2" customFormat="1" ht="16.899999999999999" customHeight="1">
      <c r="A1982" s="38"/>
      <c r="B1982" s="43"/>
      <c r="C1982" s="292" t="s">
        <v>19</v>
      </c>
      <c r="D1982" s="292" t="s">
        <v>2167</v>
      </c>
      <c r="E1982" s="21" t="s">
        <v>19</v>
      </c>
      <c r="F1982" s="293">
        <v>17.25</v>
      </c>
      <c r="G1982" s="38"/>
      <c r="H1982" s="43"/>
    </row>
    <row r="1983" spans="1:8" s="2" customFormat="1" ht="16.899999999999999" customHeight="1">
      <c r="A1983" s="38"/>
      <c r="B1983" s="43"/>
      <c r="C1983" s="292" t="s">
        <v>19</v>
      </c>
      <c r="D1983" s="292" t="s">
        <v>1880</v>
      </c>
      <c r="E1983" s="21" t="s">
        <v>19</v>
      </c>
      <c r="F1983" s="293">
        <v>-1.89</v>
      </c>
      <c r="G1983" s="38"/>
      <c r="H1983" s="43"/>
    </row>
    <row r="1984" spans="1:8" s="2" customFormat="1" ht="16.899999999999999" customHeight="1">
      <c r="A1984" s="38"/>
      <c r="B1984" s="43"/>
      <c r="C1984" s="292" t="s">
        <v>19</v>
      </c>
      <c r="D1984" s="292" t="s">
        <v>2061</v>
      </c>
      <c r="E1984" s="21" t="s">
        <v>19</v>
      </c>
      <c r="F1984" s="293">
        <v>0</v>
      </c>
      <c r="G1984" s="38"/>
      <c r="H1984" s="43"/>
    </row>
    <row r="1985" spans="1:8" s="2" customFormat="1" ht="16.899999999999999" customHeight="1">
      <c r="A1985" s="38"/>
      <c r="B1985" s="43"/>
      <c r="C1985" s="292" t="s">
        <v>19</v>
      </c>
      <c r="D1985" s="292" t="s">
        <v>2168</v>
      </c>
      <c r="E1985" s="21" t="s">
        <v>19</v>
      </c>
      <c r="F1985" s="293">
        <v>4.62</v>
      </c>
      <c r="G1985" s="38"/>
      <c r="H1985" s="43"/>
    </row>
    <row r="1986" spans="1:8" s="2" customFormat="1" ht="16.899999999999999" customHeight="1">
      <c r="A1986" s="38"/>
      <c r="B1986" s="43"/>
      <c r="C1986" s="292" t="s">
        <v>19</v>
      </c>
      <c r="D1986" s="292" t="s">
        <v>1919</v>
      </c>
      <c r="E1986" s="21" t="s">
        <v>19</v>
      </c>
      <c r="F1986" s="293">
        <v>0</v>
      </c>
      <c r="G1986" s="38"/>
      <c r="H1986" s="43"/>
    </row>
    <row r="1987" spans="1:8" s="2" customFormat="1" ht="16.899999999999999" customHeight="1">
      <c r="A1987" s="38"/>
      <c r="B1987" s="43"/>
      <c r="C1987" s="292" t="s">
        <v>19</v>
      </c>
      <c r="D1987" s="292" t="s">
        <v>2169</v>
      </c>
      <c r="E1987" s="21" t="s">
        <v>19</v>
      </c>
      <c r="F1987" s="293">
        <v>1.835</v>
      </c>
      <c r="G1987" s="38"/>
      <c r="H1987" s="43"/>
    </row>
    <row r="1988" spans="1:8" s="2" customFormat="1" ht="16.899999999999999" customHeight="1">
      <c r="A1988" s="38"/>
      <c r="B1988" s="43"/>
      <c r="C1988" s="292" t="s">
        <v>19</v>
      </c>
      <c r="D1988" s="292" t="s">
        <v>2073</v>
      </c>
      <c r="E1988" s="21" t="s">
        <v>19</v>
      </c>
      <c r="F1988" s="293">
        <v>0</v>
      </c>
      <c r="G1988" s="38"/>
      <c r="H1988" s="43"/>
    </row>
    <row r="1989" spans="1:8" s="2" customFormat="1" ht="16.899999999999999" customHeight="1">
      <c r="A1989" s="38"/>
      <c r="B1989" s="43"/>
      <c r="C1989" s="292" t="s">
        <v>19</v>
      </c>
      <c r="D1989" s="292" t="s">
        <v>2170</v>
      </c>
      <c r="E1989" s="21" t="s">
        <v>19</v>
      </c>
      <c r="F1989" s="293">
        <v>15.66</v>
      </c>
      <c r="G1989" s="38"/>
      <c r="H1989" s="43"/>
    </row>
    <row r="1990" spans="1:8" s="2" customFormat="1" ht="16.899999999999999" customHeight="1">
      <c r="A1990" s="38"/>
      <c r="B1990" s="43"/>
      <c r="C1990" s="292" t="s">
        <v>19</v>
      </c>
      <c r="D1990" s="292" t="s">
        <v>1880</v>
      </c>
      <c r="E1990" s="21" t="s">
        <v>19</v>
      </c>
      <c r="F1990" s="293">
        <v>-1.89</v>
      </c>
      <c r="G1990" s="38"/>
      <c r="H1990" s="43"/>
    </row>
    <row r="1991" spans="1:8" s="2" customFormat="1" ht="16.899999999999999" customHeight="1">
      <c r="A1991" s="38"/>
      <c r="B1991" s="43"/>
      <c r="C1991" s="292" t="s">
        <v>19</v>
      </c>
      <c r="D1991" s="292" t="s">
        <v>2075</v>
      </c>
      <c r="E1991" s="21" t="s">
        <v>19</v>
      </c>
      <c r="F1991" s="293">
        <v>0</v>
      </c>
      <c r="G1991" s="38"/>
      <c r="H1991" s="43"/>
    </row>
    <row r="1992" spans="1:8" s="2" customFormat="1" ht="16.899999999999999" customHeight="1">
      <c r="A1992" s="38"/>
      <c r="B1992" s="43"/>
      <c r="C1992" s="292" t="s">
        <v>19</v>
      </c>
      <c r="D1992" s="292" t="s">
        <v>2171</v>
      </c>
      <c r="E1992" s="21" t="s">
        <v>19</v>
      </c>
      <c r="F1992" s="293">
        <v>31.2</v>
      </c>
      <c r="G1992" s="38"/>
      <c r="H1992" s="43"/>
    </row>
    <row r="1993" spans="1:8" s="2" customFormat="1" ht="16.899999999999999" customHeight="1">
      <c r="A1993" s="38"/>
      <c r="B1993" s="43"/>
      <c r="C1993" s="292" t="s">
        <v>19</v>
      </c>
      <c r="D1993" s="292" t="s">
        <v>1880</v>
      </c>
      <c r="E1993" s="21" t="s">
        <v>19</v>
      </c>
      <c r="F1993" s="293">
        <v>-1.89</v>
      </c>
      <c r="G1993" s="38"/>
      <c r="H1993" s="43"/>
    </row>
    <row r="1994" spans="1:8" s="2" customFormat="1" ht="16.899999999999999" customHeight="1">
      <c r="A1994" s="38"/>
      <c r="B1994" s="43"/>
      <c r="C1994" s="292" t="s">
        <v>19</v>
      </c>
      <c r="D1994" s="292" t="s">
        <v>2077</v>
      </c>
      <c r="E1994" s="21" t="s">
        <v>19</v>
      </c>
      <c r="F1994" s="293">
        <v>0</v>
      </c>
      <c r="G1994" s="38"/>
      <c r="H1994" s="43"/>
    </row>
    <row r="1995" spans="1:8" s="2" customFormat="1" ht="16.899999999999999" customHeight="1">
      <c r="A1995" s="38"/>
      <c r="B1995" s="43"/>
      <c r="C1995" s="292" t="s">
        <v>19</v>
      </c>
      <c r="D1995" s="292" t="s">
        <v>2172</v>
      </c>
      <c r="E1995" s="21" t="s">
        <v>19</v>
      </c>
      <c r="F1995" s="293">
        <v>31.65</v>
      </c>
      <c r="G1995" s="38"/>
      <c r="H1995" s="43"/>
    </row>
    <row r="1996" spans="1:8" s="2" customFormat="1" ht="16.899999999999999" customHeight="1">
      <c r="A1996" s="38"/>
      <c r="B1996" s="43"/>
      <c r="C1996" s="292" t="s">
        <v>19</v>
      </c>
      <c r="D1996" s="292" t="s">
        <v>2079</v>
      </c>
      <c r="E1996" s="21" t="s">
        <v>19</v>
      </c>
      <c r="F1996" s="293">
        <v>0</v>
      </c>
      <c r="G1996" s="38"/>
      <c r="H1996" s="43"/>
    </row>
    <row r="1997" spans="1:8" s="2" customFormat="1" ht="16.899999999999999" customHeight="1">
      <c r="A1997" s="38"/>
      <c r="B1997" s="43"/>
      <c r="C1997" s="292" t="s">
        <v>19</v>
      </c>
      <c r="D1997" s="292" t="s">
        <v>2173</v>
      </c>
      <c r="E1997" s="21" t="s">
        <v>19</v>
      </c>
      <c r="F1997" s="293">
        <v>35.1</v>
      </c>
      <c r="G1997" s="38"/>
      <c r="H1997" s="43"/>
    </row>
    <row r="1998" spans="1:8" s="2" customFormat="1" ht="16.899999999999999" customHeight="1">
      <c r="A1998" s="38"/>
      <c r="B1998" s="43"/>
      <c r="C1998" s="292" t="s">
        <v>19</v>
      </c>
      <c r="D1998" s="292" t="s">
        <v>1880</v>
      </c>
      <c r="E1998" s="21" t="s">
        <v>19</v>
      </c>
      <c r="F1998" s="293">
        <v>-1.89</v>
      </c>
      <c r="G1998" s="38"/>
      <c r="H1998" s="43"/>
    </row>
    <row r="1999" spans="1:8" s="2" customFormat="1" ht="16.899999999999999" customHeight="1">
      <c r="A1999" s="38"/>
      <c r="B1999" s="43"/>
      <c r="C1999" s="292" t="s">
        <v>19</v>
      </c>
      <c r="D1999" s="292" t="s">
        <v>2080</v>
      </c>
      <c r="E1999" s="21" t="s">
        <v>19</v>
      </c>
      <c r="F1999" s="293">
        <v>0</v>
      </c>
      <c r="G1999" s="38"/>
      <c r="H1999" s="43"/>
    </row>
    <row r="2000" spans="1:8" s="2" customFormat="1" ht="16.899999999999999" customHeight="1">
      <c r="A2000" s="38"/>
      <c r="B2000" s="43"/>
      <c r="C2000" s="292" t="s">
        <v>19</v>
      </c>
      <c r="D2000" s="292" t="s">
        <v>2174</v>
      </c>
      <c r="E2000" s="21" t="s">
        <v>19</v>
      </c>
      <c r="F2000" s="293">
        <v>22.95</v>
      </c>
      <c r="G2000" s="38"/>
      <c r="H2000" s="43"/>
    </row>
    <row r="2001" spans="1:8" s="2" customFormat="1" ht="16.899999999999999" customHeight="1">
      <c r="A2001" s="38"/>
      <c r="B2001" s="43"/>
      <c r="C2001" s="292" t="s">
        <v>19</v>
      </c>
      <c r="D2001" s="292" t="s">
        <v>1880</v>
      </c>
      <c r="E2001" s="21" t="s">
        <v>19</v>
      </c>
      <c r="F2001" s="293">
        <v>-1.89</v>
      </c>
      <c r="G2001" s="38"/>
      <c r="H2001" s="43"/>
    </row>
    <row r="2002" spans="1:8" s="2" customFormat="1" ht="16.899999999999999" customHeight="1">
      <c r="A2002" s="38"/>
      <c r="B2002" s="43"/>
      <c r="C2002" s="292" t="s">
        <v>19</v>
      </c>
      <c r="D2002" s="292" t="s">
        <v>2082</v>
      </c>
      <c r="E2002" s="21" t="s">
        <v>19</v>
      </c>
      <c r="F2002" s="293">
        <v>0</v>
      </c>
      <c r="G2002" s="38"/>
      <c r="H2002" s="43"/>
    </row>
    <row r="2003" spans="1:8" s="2" customFormat="1" ht="16.899999999999999" customHeight="1">
      <c r="A2003" s="38"/>
      <c r="B2003" s="43"/>
      <c r="C2003" s="292" t="s">
        <v>19</v>
      </c>
      <c r="D2003" s="292" t="s">
        <v>2175</v>
      </c>
      <c r="E2003" s="21" t="s">
        <v>19</v>
      </c>
      <c r="F2003" s="293">
        <v>22.2</v>
      </c>
      <c r="G2003" s="38"/>
      <c r="H2003" s="43"/>
    </row>
    <row r="2004" spans="1:8" s="2" customFormat="1" ht="16.899999999999999" customHeight="1">
      <c r="A2004" s="38"/>
      <c r="B2004" s="43"/>
      <c r="C2004" s="292" t="s">
        <v>19</v>
      </c>
      <c r="D2004" s="292" t="s">
        <v>1880</v>
      </c>
      <c r="E2004" s="21" t="s">
        <v>19</v>
      </c>
      <c r="F2004" s="293">
        <v>-1.89</v>
      </c>
      <c r="G2004" s="38"/>
      <c r="H2004" s="43"/>
    </row>
    <row r="2005" spans="1:8" s="2" customFormat="1" ht="16.899999999999999" customHeight="1">
      <c r="A2005" s="38"/>
      <c r="B2005" s="43"/>
      <c r="C2005" s="292" t="s">
        <v>19</v>
      </c>
      <c r="D2005" s="292" t="s">
        <v>2083</v>
      </c>
      <c r="E2005" s="21" t="s">
        <v>19</v>
      </c>
      <c r="F2005" s="293">
        <v>0</v>
      </c>
      <c r="G2005" s="38"/>
      <c r="H2005" s="43"/>
    </row>
    <row r="2006" spans="1:8" s="2" customFormat="1" ht="16.899999999999999" customHeight="1">
      <c r="A2006" s="38"/>
      <c r="B2006" s="43"/>
      <c r="C2006" s="292" t="s">
        <v>19</v>
      </c>
      <c r="D2006" s="292" t="s">
        <v>2176</v>
      </c>
      <c r="E2006" s="21" t="s">
        <v>19</v>
      </c>
      <c r="F2006" s="293">
        <v>29.01</v>
      </c>
      <c r="G2006" s="38"/>
      <c r="H2006" s="43"/>
    </row>
    <row r="2007" spans="1:8" s="2" customFormat="1" ht="16.899999999999999" customHeight="1">
      <c r="A2007" s="38"/>
      <c r="B2007" s="43"/>
      <c r="C2007" s="292" t="s">
        <v>19</v>
      </c>
      <c r="D2007" s="292" t="s">
        <v>2085</v>
      </c>
      <c r="E2007" s="21" t="s">
        <v>19</v>
      </c>
      <c r="F2007" s="293">
        <v>0</v>
      </c>
      <c r="G2007" s="38"/>
      <c r="H2007" s="43"/>
    </row>
    <row r="2008" spans="1:8" s="2" customFormat="1" ht="16.899999999999999" customHeight="1">
      <c r="A2008" s="38"/>
      <c r="B2008" s="43"/>
      <c r="C2008" s="292" t="s">
        <v>19</v>
      </c>
      <c r="D2008" s="292" t="s">
        <v>2177</v>
      </c>
      <c r="E2008" s="21" t="s">
        <v>19</v>
      </c>
      <c r="F2008" s="293">
        <v>22.2</v>
      </c>
      <c r="G2008" s="38"/>
      <c r="H2008" s="43"/>
    </row>
    <row r="2009" spans="1:8" s="2" customFormat="1" ht="16.899999999999999" customHeight="1">
      <c r="A2009" s="38"/>
      <c r="B2009" s="43"/>
      <c r="C2009" s="292" t="s">
        <v>19</v>
      </c>
      <c r="D2009" s="292" t="s">
        <v>2087</v>
      </c>
      <c r="E2009" s="21" t="s">
        <v>19</v>
      </c>
      <c r="F2009" s="293">
        <v>0</v>
      </c>
      <c r="G2009" s="38"/>
      <c r="H2009" s="43"/>
    </row>
    <row r="2010" spans="1:8" s="2" customFormat="1" ht="16.899999999999999" customHeight="1">
      <c r="A2010" s="38"/>
      <c r="B2010" s="43"/>
      <c r="C2010" s="292" t="s">
        <v>19</v>
      </c>
      <c r="D2010" s="292" t="s">
        <v>2177</v>
      </c>
      <c r="E2010" s="21" t="s">
        <v>19</v>
      </c>
      <c r="F2010" s="293">
        <v>22.2</v>
      </c>
      <c r="G2010" s="38"/>
      <c r="H2010" s="43"/>
    </row>
    <row r="2011" spans="1:8" s="2" customFormat="1" ht="16.899999999999999" customHeight="1">
      <c r="A2011" s="38"/>
      <c r="B2011" s="43"/>
      <c r="C2011" s="292" t="s">
        <v>19</v>
      </c>
      <c r="D2011" s="292" t="s">
        <v>1880</v>
      </c>
      <c r="E2011" s="21" t="s">
        <v>19</v>
      </c>
      <c r="F2011" s="293">
        <v>-1.89</v>
      </c>
      <c r="G2011" s="38"/>
      <c r="H2011" s="43"/>
    </row>
    <row r="2012" spans="1:8" s="2" customFormat="1" ht="16.899999999999999" customHeight="1">
      <c r="A2012" s="38"/>
      <c r="B2012" s="43"/>
      <c r="C2012" s="292" t="s">
        <v>19</v>
      </c>
      <c r="D2012" s="292" t="s">
        <v>2088</v>
      </c>
      <c r="E2012" s="21" t="s">
        <v>19</v>
      </c>
      <c r="F2012" s="293">
        <v>0</v>
      </c>
      <c r="G2012" s="38"/>
      <c r="H2012" s="43"/>
    </row>
    <row r="2013" spans="1:8" s="2" customFormat="1" ht="16.899999999999999" customHeight="1">
      <c r="A2013" s="38"/>
      <c r="B2013" s="43"/>
      <c r="C2013" s="292" t="s">
        <v>19</v>
      </c>
      <c r="D2013" s="292" t="s">
        <v>2176</v>
      </c>
      <c r="E2013" s="21" t="s">
        <v>19</v>
      </c>
      <c r="F2013" s="293">
        <v>29.01</v>
      </c>
      <c r="G2013" s="38"/>
      <c r="H2013" s="43"/>
    </row>
    <row r="2014" spans="1:8" s="2" customFormat="1" ht="16.899999999999999" customHeight="1">
      <c r="A2014" s="38"/>
      <c r="B2014" s="43"/>
      <c r="C2014" s="292" t="s">
        <v>19</v>
      </c>
      <c r="D2014" s="292" t="s">
        <v>1831</v>
      </c>
      <c r="E2014" s="21" t="s">
        <v>19</v>
      </c>
      <c r="F2014" s="293">
        <v>0</v>
      </c>
      <c r="G2014" s="38"/>
      <c r="H2014" s="43"/>
    </row>
    <row r="2015" spans="1:8" s="2" customFormat="1" ht="16.899999999999999" customHeight="1">
      <c r="A2015" s="38"/>
      <c r="B2015" s="43"/>
      <c r="C2015" s="292" t="s">
        <v>19</v>
      </c>
      <c r="D2015" s="292" t="s">
        <v>2178</v>
      </c>
      <c r="E2015" s="21" t="s">
        <v>19</v>
      </c>
      <c r="F2015" s="293">
        <v>24.79</v>
      </c>
      <c r="G2015" s="38"/>
      <c r="H2015" s="43"/>
    </row>
    <row r="2016" spans="1:8" s="2" customFormat="1" ht="16.899999999999999" customHeight="1">
      <c r="A2016" s="38"/>
      <c r="B2016" s="43"/>
      <c r="C2016" s="292" t="s">
        <v>19</v>
      </c>
      <c r="D2016" s="292" t="s">
        <v>2091</v>
      </c>
      <c r="E2016" s="21" t="s">
        <v>19</v>
      </c>
      <c r="F2016" s="293">
        <v>0</v>
      </c>
      <c r="G2016" s="38"/>
      <c r="H2016" s="43"/>
    </row>
    <row r="2017" spans="1:8" s="2" customFormat="1" ht="16.899999999999999" customHeight="1">
      <c r="A2017" s="38"/>
      <c r="B2017" s="43"/>
      <c r="C2017" s="292" t="s">
        <v>19</v>
      </c>
      <c r="D2017" s="292" t="s">
        <v>2175</v>
      </c>
      <c r="E2017" s="21" t="s">
        <v>19</v>
      </c>
      <c r="F2017" s="293">
        <v>22.2</v>
      </c>
      <c r="G2017" s="38"/>
      <c r="H2017" s="43"/>
    </row>
    <row r="2018" spans="1:8" s="2" customFormat="1" ht="16.899999999999999" customHeight="1">
      <c r="A2018" s="38"/>
      <c r="B2018" s="43"/>
      <c r="C2018" s="292" t="s">
        <v>19</v>
      </c>
      <c r="D2018" s="292" t="s">
        <v>1880</v>
      </c>
      <c r="E2018" s="21" t="s">
        <v>19</v>
      </c>
      <c r="F2018" s="293">
        <v>-1.89</v>
      </c>
      <c r="G2018" s="38"/>
      <c r="H2018" s="43"/>
    </row>
    <row r="2019" spans="1:8" s="2" customFormat="1" ht="16.899999999999999" customHeight="1">
      <c r="A2019" s="38"/>
      <c r="B2019" s="43"/>
      <c r="C2019" s="292" t="s">
        <v>19</v>
      </c>
      <c r="D2019" s="292" t="s">
        <v>2092</v>
      </c>
      <c r="E2019" s="21" t="s">
        <v>19</v>
      </c>
      <c r="F2019" s="293">
        <v>0</v>
      </c>
      <c r="G2019" s="38"/>
      <c r="H2019" s="43"/>
    </row>
    <row r="2020" spans="1:8" s="2" customFormat="1" ht="16.899999999999999" customHeight="1">
      <c r="A2020" s="38"/>
      <c r="B2020" s="43"/>
      <c r="C2020" s="292" t="s">
        <v>19</v>
      </c>
      <c r="D2020" s="292" t="s">
        <v>2179</v>
      </c>
      <c r="E2020" s="21" t="s">
        <v>19</v>
      </c>
      <c r="F2020" s="293">
        <v>13.56</v>
      </c>
      <c r="G2020" s="38"/>
      <c r="H2020" s="43"/>
    </row>
    <row r="2021" spans="1:8" s="2" customFormat="1" ht="16.899999999999999" customHeight="1">
      <c r="A2021" s="38"/>
      <c r="B2021" s="43"/>
      <c r="C2021" s="292" t="s">
        <v>19</v>
      </c>
      <c r="D2021" s="292" t="s">
        <v>1925</v>
      </c>
      <c r="E2021" s="21" t="s">
        <v>19</v>
      </c>
      <c r="F2021" s="293">
        <v>0</v>
      </c>
      <c r="G2021" s="38"/>
      <c r="H2021" s="43"/>
    </row>
    <row r="2022" spans="1:8" s="2" customFormat="1" ht="16.899999999999999" customHeight="1">
      <c r="A2022" s="38"/>
      <c r="B2022" s="43"/>
      <c r="C2022" s="292" t="s">
        <v>19</v>
      </c>
      <c r="D2022" s="292" t="s">
        <v>2180</v>
      </c>
      <c r="E2022" s="21" t="s">
        <v>19</v>
      </c>
      <c r="F2022" s="293">
        <v>5.52</v>
      </c>
      <c r="G2022" s="38"/>
      <c r="H2022" s="43"/>
    </row>
    <row r="2023" spans="1:8" s="2" customFormat="1" ht="16.899999999999999" customHeight="1">
      <c r="A2023" s="38"/>
      <c r="B2023" s="43"/>
      <c r="C2023" s="292" t="s">
        <v>19</v>
      </c>
      <c r="D2023" s="292" t="s">
        <v>1928</v>
      </c>
      <c r="E2023" s="21" t="s">
        <v>19</v>
      </c>
      <c r="F2023" s="293">
        <v>0</v>
      </c>
      <c r="G2023" s="38"/>
      <c r="H2023" s="43"/>
    </row>
    <row r="2024" spans="1:8" s="2" customFormat="1" ht="16.899999999999999" customHeight="1">
      <c r="A2024" s="38"/>
      <c r="B2024" s="43"/>
      <c r="C2024" s="292" t="s">
        <v>19</v>
      </c>
      <c r="D2024" s="292" t="s">
        <v>2181</v>
      </c>
      <c r="E2024" s="21" t="s">
        <v>19</v>
      </c>
      <c r="F2024" s="293">
        <v>3.41</v>
      </c>
      <c r="G2024" s="38"/>
      <c r="H2024" s="43"/>
    </row>
    <row r="2025" spans="1:8" s="2" customFormat="1" ht="16.899999999999999" customHeight="1">
      <c r="A2025" s="38"/>
      <c r="B2025" s="43"/>
      <c r="C2025" s="292" t="s">
        <v>19</v>
      </c>
      <c r="D2025" s="292" t="s">
        <v>2107</v>
      </c>
      <c r="E2025" s="21" t="s">
        <v>19</v>
      </c>
      <c r="F2025" s="293">
        <v>0</v>
      </c>
      <c r="G2025" s="38"/>
      <c r="H2025" s="43"/>
    </row>
    <row r="2026" spans="1:8" s="2" customFormat="1" ht="16.899999999999999" customHeight="1">
      <c r="A2026" s="38"/>
      <c r="B2026" s="43"/>
      <c r="C2026" s="292" t="s">
        <v>19</v>
      </c>
      <c r="D2026" s="292" t="s">
        <v>2182</v>
      </c>
      <c r="E2026" s="21" t="s">
        <v>19</v>
      </c>
      <c r="F2026" s="293">
        <v>14.877000000000001</v>
      </c>
      <c r="G2026" s="38"/>
      <c r="H2026" s="43"/>
    </row>
    <row r="2027" spans="1:8" s="2" customFormat="1" ht="16.899999999999999" customHeight="1">
      <c r="A2027" s="38"/>
      <c r="B2027" s="43"/>
      <c r="C2027" s="292" t="s">
        <v>19</v>
      </c>
      <c r="D2027" s="292" t="s">
        <v>1880</v>
      </c>
      <c r="E2027" s="21" t="s">
        <v>19</v>
      </c>
      <c r="F2027" s="293">
        <v>-1.89</v>
      </c>
      <c r="G2027" s="38"/>
      <c r="H2027" s="43"/>
    </row>
    <row r="2028" spans="1:8" s="2" customFormat="1" ht="16.899999999999999" customHeight="1">
      <c r="A2028" s="38"/>
      <c r="B2028" s="43"/>
      <c r="C2028" s="292" t="s">
        <v>19</v>
      </c>
      <c r="D2028" s="292" t="s">
        <v>1931</v>
      </c>
      <c r="E2028" s="21" t="s">
        <v>19</v>
      </c>
      <c r="F2028" s="293">
        <v>0</v>
      </c>
      <c r="G2028" s="38"/>
      <c r="H2028" s="43"/>
    </row>
    <row r="2029" spans="1:8" s="2" customFormat="1" ht="16.899999999999999" customHeight="1">
      <c r="A2029" s="38"/>
      <c r="B2029" s="43"/>
      <c r="C2029" s="292" t="s">
        <v>19</v>
      </c>
      <c r="D2029" s="292" t="s">
        <v>2183</v>
      </c>
      <c r="E2029" s="21" t="s">
        <v>19</v>
      </c>
      <c r="F2029" s="293">
        <v>23.76</v>
      </c>
      <c r="G2029" s="38"/>
      <c r="H2029" s="43"/>
    </row>
    <row r="2030" spans="1:8" s="2" customFormat="1" ht="16.899999999999999" customHeight="1">
      <c r="A2030" s="38"/>
      <c r="B2030" s="43"/>
      <c r="C2030" s="292" t="s">
        <v>19</v>
      </c>
      <c r="D2030" s="292" t="s">
        <v>2110</v>
      </c>
      <c r="E2030" s="21" t="s">
        <v>19</v>
      </c>
      <c r="F2030" s="293">
        <v>0</v>
      </c>
      <c r="G2030" s="38"/>
      <c r="H2030" s="43"/>
    </row>
    <row r="2031" spans="1:8" s="2" customFormat="1" ht="16.899999999999999" customHeight="1">
      <c r="A2031" s="38"/>
      <c r="B2031" s="43"/>
      <c r="C2031" s="292" t="s">
        <v>19</v>
      </c>
      <c r="D2031" s="292" t="s">
        <v>2184</v>
      </c>
      <c r="E2031" s="21" t="s">
        <v>19</v>
      </c>
      <c r="F2031" s="293">
        <v>30.78</v>
      </c>
      <c r="G2031" s="38"/>
      <c r="H2031" s="43"/>
    </row>
    <row r="2032" spans="1:8" s="2" customFormat="1" ht="16.899999999999999" customHeight="1">
      <c r="A2032" s="38"/>
      <c r="B2032" s="43"/>
      <c r="C2032" s="292" t="s">
        <v>19</v>
      </c>
      <c r="D2032" s="292" t="s">
        <v>2112</v>
      </c>
      <c r="E2032" s="21" t="s">
        <v>19</v>
      </c>
      <c r="F2032" s="293">
        <v>0</v>
      </c>
      <c r="G2032" s="38"/>
      <c r="H2032" s="43"/>
    </row>
    <row r="2033" spans="1:8" s="2" customFormat="1" ht="16.899999999999999" customHeight="1">
      <c r="A2033" s="38"/>
      <c r="B2033" s="43"/>
      <c r="C2033" s="292" t="s">
        <v>19</v>
      </c>
      <c r="D2033" s="292" t="s">
        <v>2185</v>
      </c>
      <c r="E2033" s="21" t="s">
        <v>19</v>
      </c>
      <c r="F2033" s="293">
        <v>37.335000000000001</v>
      </c>
      <c r="G2033" s="38"/>
      <c r="H2033" s="43"/>
    </row>
    <row r="2034" spans="1:8" s="2" customFormat="1" ht="16.899999999999999" customHeight="1">
      <c r="A2034" s="38"/>
      <c r="B2034" s="43"/>
      <c r="C2034" s="292" t="s">
        <v>19</v>
      </c>
      <c r="D2034" s="292" t="s">
        <v>1880</v>
      </c>
      <c r="E2034" s="21" t="s">
        <v>19</v>
      </c>
      <c r="F2034" s="293">
        <v>-1.89</v>
      </c>
      <c r="G2034" s="38"/>
      <c r="H2034" s="43"/>
    </row>
    <row r="2035" spans="1:8" s="2" customFormat="1" ht="16.899999999999999" customHeight="1">
      <c r="A2035" s="38"/>
      <c r="B2035" s="43"/>
      <c r="C2035" s="292" t="s">
        <v>19</v>
      </c>
      <c r="D2035" s="292" t="s">
        <v>2113</v>
      </c>
      <c r="E2035" s="21" t="s">
        <v>19</v>
      </c>
      <c r="F2035" s="293">
        <v>0</v>
      </c>
      <c r="G2035" s="38"/>
      <c r="H2035" s="43"/>
    </row>
    <row r="2036" spans="1:8" s="2" customFormat="1" ht="16.899999999999999" customHeight="1">
      <c r="A2036" s="38"/>
      <c r="B2036" s="43"/>
      <c r="C2036" s="292" t="s">
        <v>19</v>
      </c>
      <c r="D2036" s="292" t="s">
        <v>2186</v>
      </c>
      <c r="E2036" s="21" t="s">
        <v>19</v>
      </c>
      <c r="F2036" s="293">
        <v>21.09</v>
      </c>
      <c r="G2036" s="38"/>
      <c r="H2036" s="43"/>
    </row>
    <row r="2037" spans="1:8" s="2" customFormat="1" ht="16.899999999999999" customHeight="1">
      <c r="A2037" s="38"/>
      <c r="B2037" s="43"/>
      <c r="C2037" s="292" t="s">
        <v>19</v>
      </c>
      <c r="D2037" s="292" t="s">
        <v>1880</v>
      </c>
      <c r="E2037" s="21" t="s">
        <v>19</v>
      </c>
      <c r="F2037" s="293">
        <v>-1.89</v>
      </c>
      <c r="G2037" s="38"/>
      <c r="H2037" s="43"/>
    </row>
    <row r="2038" spans="1:8" s="2" customFormat="1" ht="16.899999999999999" customHeight="1">
      <c r="A2038" s="38"/>
      <c r="B2038" s="43"/>
      <c r="C2038" s="292" t="s">
        <v>19</v>
      </c>
      <c r="D2038" s="292" t="s">
        <v>2115</v>
      </c>
      <c r="E2038" s="21" t="s">
        <v>19</v>
      </c>
      <c r="F2038" s="293">
        <v>0</v>
      </c>
      <c r="G2038" s="38"/>
      <c r="H2038" s="43"/>
    </row>
    <row r="2039" spans="1:8" s="2" customFormat="1" ht="16.899999999999999" customHeight="1">
      <c r="A2039" s="38"/>
      <c r="B2039" s="43"/>
      <c r="C2039" s="292" t="s">
        <v>19</v>
      </c>
      <c r="D2039" s="292" t="s">
        <v>2187</v>
      </c>
      <c r="E2039" s="21" t="s">
        <v>19</v>
      </c>
      <c r="F2039" s="293">
        <v>21.803000000000001</v>
      </c>
      <c r="G2039" s="38"/>
      <c r="H2039" s="43"/>
    </row>
    <row r="2040" spans="1:8" s="2" customFormat="1" ht="16.899999999999999" customHeight="1">
      <c r="A2040" s="38"/>
      <c r="B2040" s="43"/>
      <c r="C2040" s="292" t="s">
        <v>19</v>
      </c>
      <c r="D2040" s="292" t="s">
        <v>1880</v>
      </c>
      <c r="E2040" s="21" t="s">
        <v>19</v>
      </c>
      <c r="F2040" s="293">
        <v>-1.89</v>
      </c>
      <c r="G2040" s="38"/>
      <c r="H2040" s="43"/>
    </row>
    <row r="2041" spans="1:8" s="2" customFormat="1" ht="16.899999999999999" customHeight="1">
      <c r="A2041" s="38"/>
      <c r="B2041" s="43"/>
      <c r="C2041" s="292" t="s">
        <v>19</v>
      </c>
      <c r="D2041" s="292" t="s">
        <v>2116</v>
      </c>
      <c r="E2041" s="21" t="s">
        <v>19</v>
      </c>
      <c r="F2041" s="293">
        <v>0</v>
      </c>
      <c r="G2041" s="38"/>
      <c r="H2041" s="43"/>
    </row>
    <row r="2042" spans="1:8" s="2" customFormat="1" ht="16.899999999999999" customHeight="1">
      <c r="A2042" s="38"/>
      <c r="B2042" s="43"/>
      <c r="C2042" s="292" t="s">
        <v>19</v>
      </c>
      <c r="D2042" s="292" t="s">
        <v>2188</v>
      </c>
      <c r="E2042" s="21" t="s">
        <v>19</v>
      </c>
      <c r="F2042" s="293">
        <v>27.465</v>
      </c>
      <c r="G2042" s="38"/>
      <c r="H2042" s="43"/>
    </row>
    <row r="2043" spans="1:8" s="2" customFormat="1" ht="16.899999999999999" customHeight="1">
      <c r="A2043" s="38"/>
      <c r="B2043" s="43"/>
      <c r="C2043" s="292" t="s">
        <v>19</v>
      </c>
      <c r="D2043" s="292" t="s">
        <v>2119</v>
      </c>
      <c r="E2043" s="21" t="s">
        <v>19</v>
      </c>
      <c r="F2043" s="293">
        <v>0</v>
      </c>
      <c r="G2043" s="38"/>
      <c r="H2043" s="43"/>
    </row>
    <row r="2044" spans="1:8" s="2" customFormat="1" ht="16.899999999999999" customHeight="1">
      <c r="A2044" s="38"/>
      <c r="B2044" s="43"/>
      <c r="C2044" s="292" t="s">
        <v>19</v>
      </c>
      <c r="D2044" s="292" t="s">
        <v>2186</v>
      </c>
      <c r="E2044" s="21" t="s">
        <v>19</v>
      </c>
      <c r="F2044" s="293">
        <v>21.09</v>
      </c>
      <c r="G2044" s="38"/>
      <c r="H2044" s="43"/>
    </row>
    <row r="2045" spans="1:8" s="2" customFormat="1" ht="16.899999999999999" customHeight="1">
      <c r="A2045" s="38"/>
      <c r="B2045" s="43"/>
      <c r="C2045" s="292" t="s">
        <v>19</v>
      </c>
      <c r="D2045" s="292" t="s">
        <v>2120</v>
      </c>
      <c r="E2045" s="21" t="s">
        <v>19</v>
      </c>
      <c r="F2045" s="293">
        <v>0</v>
      </c>
      <c r="G2045" s="38"/>
      <c r="H2045" s="43"/>
    </row>
    <row r="2046" spans="1:8" s="2" customFormat="1" ht="16.899999999999999" customHeight="1">
      <c r="A2046" s="38"/>
      <c r="B2046" s="43"/>
      <c r="C2046" s="292" t="s">
        <v>19</v>
      </c>
      <c r="D2046" s="292" t="s">
        <v>2186</v>
      </c>
      <c r="E2046" s="21" t="s">
        <v>19</v>
      </c>
      <c r="F2046" s="293">
        <v>21.09</v>
      </c>
      <c r="G2046" s="38"/>
      <c r="H2046" s="43"/>
    </row>
    <row r="2047" spans="1:8" s="2" customFormat="1" ht="16.899999999999999" customHeight="1">
      <c r="A2047" s="38"/>
      <c r="B2047" s="43"/>
      <c r="C2047" s="292" t="s">
        <v>19</v>
      </c>
      <c r="D2047" s="292" t="s">
        <v>1880</v>
      </c>
      <c r="E2047" s="21" t="s">
        <v>19</v>
      </c>
      <c r="F2047" s="293">
        <v>-1.89</v>
      </c>
      <c r="G2047" s="38"/>
      <c r="H2047" s="43"/>
    </row>
    <row r="2048" spans="1:8" s="2" customFormat="1" ht="16.899999999999999" customHeight="1">
      <c r="A2048" s="38"/>
      <c r="B2048" s="43"/>
      <c r="C2048" s="292" t="s">
        <v>19</v>
      </c>
      <c r="D2048" s="292" t="s">
        <v>2121</v>
      </c>
      <c r="E2048" s="21" t="s">
        <v>19</v>
      </c>
      <c r="F2048" s="293">
        <v>0</v>
      </c>
      <c r="G2048" s="38"/>
      <c r="H2048" s="43"/>
    </row>
    <row r="2049" spans="1:8" s="2" customFormat="1" ht="16.899999999999999" customHeight="1">
      <c r="A2049" s="38"/>
      <c r="B2049" s="43"/>
      <c r="C2049" s="292" t="s">
        <v>19</v>
      </c>
      <c r="D2049" s="292" t="s">
        <v>2122</v>
      </c>
      <c r="E2049" s="21" t="s">
        <v>19</v>
      </c>
      <c r="F2049" s="293">
        <v>52.725000000000001</v>
      </c>
      <c r="G2049" s="38"/>
      <c r="H2049" s="43"/>
    </row>
    <row r="2050" spans="1:8" s="2" customFormat="1" ht="16.899999999999999" customHeight="1">
      <c r="A2050" s="38"/>
      <c r="B2050" s="43"/>
      <c r="C2050" s="292" t="s">
        <v>19</v>
      </c>
      <c r="D2050" s="292" t="s">
        <v>2013</v>
      </c>
      <c r="E2050" s="21" t="s">
        <v>19</v>
      </c>
      <c r="F2050" s="293">
        <v>-1.76</v>
      </c>
      <c r="G2050" s="38"/>
      <c r="H2050" s="43"/>
    </row>
    <row r="2051" spans="1:8" s="2" customFormat="1" ht="16.899999999999999" customHeight="1">
      <c r="A2051" s="38"/>
      <c r="B2051" s="43"/>
      <c r="C2051" s="292" t="s">
        <v>19</v>
      </c>
      <c r="D2051" s="292" t="s">
        <v>1829</v>
      </c>
      <c r="E2051" s="21" t="s">
        <v>19</v>
      </c>
      <c r="F2051" s="293">
        <v>0</v>
      </c>
      <c r="G2051" s="38"/>
      <c r="H2051" s="43"/>
    </row>
    <row r="2052" spans="1:8" s="2" customFormat="1" ht="16.899999999999999" customHeight="1">
      <c r="A2052" s="38"/>
      <c r="B2052" s="43"/>
      <c r="C2052" s="292" t="s">
        <v>19</v>
      </c>
      <c r="D2052" s="292" t="s">
        <v>2189</v>
      </c>
      <c r="E2052" s="21" t="s">
        <v>19</v>
      </c>
      <c r="F2052" s="293">
        <v>22.94</v>
      </c>
      <c r="G2052" s="38"/>
      <c r="H2052" s="43"/>
    </row>
    <row r="2053" spans="1:8" s="2" customFormat="1" ht="16.899999999999999" customHeight="1">
      <c r="A2053" s="38"/>
      <c r="B2053" s="43"/>
      <c r="C2053" s="292" t="s">
        <v>19</v>
      </c>
      <c r="D2053" s="292" t="s">
        <v>2124</v>
      </c>
      <c r="E2053" s="21" t="s">
        <v>19</v>
      </c>
      <c r="F2053" s="293">
        <v>0</v>
      </c>
      <c r="G2053" s="38"/>
      <c r="H2053" s="43"/>
    </row>
    <row r="2054" spans="1:8" s="2" customFormat="1" ht="16.899999999999999" customHeight="1">
      <c r="A2054" s="38"/>
      <c r="B2054" s="43"/>
      <c r="C2054" s="292" t="s">
        <v>19</v>
      </c>
      <c r="D2054" s="292" t="s">
        <v>2186</v>
      </c>
      <c r="E2054" s="21" t="s">
        <v>19</v>
      </c>
      <c r="F2054" s="293">
        <v>21.09</v>
      </c>
      <c r="G2054" s="38"/>
      <c r="H2054" s="43"/>
    </row>
    <row r="2055" spans="1:8" s="2" customFormat="1" ht="16.899999999999999" customHeight="1">
      <c r="A2055" s="38"/>
      <c r="B2055" s="43"/>
      <c r="C2055" s="292" t="s">
        <v>19</v>
      </c>
      <c r="D2055" s="292" t="s">
        <v>1880</v>
      </c>
      <c r="E2055" s="21" t="s">
        <v>19</v>
      </c>
      <c r="F2055" s="293">
        <v>-1.89</v>
      </c>
      <c r="G2055" s="38"/>
      <c r="H2055" s="43"/>
    </row>
    <row r="2056" spans="1:8" s="2" customFormat="1" ht="16.899999999999999" customHeight="1">
      <c r="A2056" s="38"/>
      <c r="B2056" s="43"/>
      <c r="C2056" s="292" t="s">
        <v>19</v>
      </c>
      <c r="D2056" s="292" t="s">
        <v>2125</v>
      </c>
      <c r="E2056" s="21" t="s">
        <v>19</v>
      </c>
      <c r="F2056" s="293">
        <v>0</v>
      </c>
      <c r="G2056" s="38"/>
      <c r="H2056" s="43"/>
    </row>
    <row r="2057" spans="1:8" s="2" customFormat="1" ht="16.899999999999999" customHeight="1">
      <c r="A2057" s="38"/>
      <c r="B2057" s="43"/>
      <c r="C2057" s="292" t="s">
        <v>19</v>
      </c>
      <c r="D2057" s="292" t="s">
        <v>2190</v>
      </c>
      <c r="E2057" s="21" t="s">
        <v>19</v>
      </c>
      <c r="F2057" s="293">
        <v>12.788</v>
      </c>
      <c r="G2057" s="38"/>
      <c r="H2057" s="43"/>
    </row>
    <row r="2058" spans="1:8" s="2" customFormat="1" ht="16.899999999999999" customHeight="1">
      <c r="A2058" s="38"/>
      <c r="B2058" s="43"/>
      <c r="C2058" s="292" t="s">
        <v>405</v>
      </c>
      <c r="D2058" s="292" t="s">
        <v>590</v>
      </c>
      <c r="E2058" s="21" t="s">
        <v>19</v>
      </c>
      <c r="F2058" s="293">
        <v>1342.61</v>
      </c>
      <c r="G2058" s="38"/>
      <c r="H2058" s="43"/>
    </row>
    <row r="2059" spans="1:8" s="2" customFormat="1" ht="16.899999999999999" customHeight="1">
      <c r="A2059" s="38"/>
      <c r="B2059" s="43"/>
      <c r="C2059" s="294" t="s">
        <v>8523</v>
      </c>
      <c r="D2059" s="38"/>
      <c r="E2059" s="38"/>
      <c r="F2059" s="38"/>
      <c r="G2059" s="38"/>
      <c r="H2059" s="43"/>
    </row>
    <row r="2060" spans="1:8" s="2" customFormat="1" ht="16.899999999999999" customHeight="1">
      <c r="A2060" s="38"/>
      <c r="B2060" s="43"/>
      <c r="C2060" s="292" t="s">
        <v>1939</v>
      </c>
      <c r="D2060" s="292" t="s">
        <v>8631</v>
      </c>
      <c r="E2060" s="21" t="s">
        <v>132</v>
      </c>
      <c r="F2060" s="293">
        <v>1572.6880000000001</v>
      </c>
      <c r="G2060" s="38"/>
      <c r="H2060" s="43"/>
    </row>
    <row r="2061" spans="1:8" s="2" customFormat="1" ht="16.899999999999999" customHeight="1">
      <c r="A2061" s="38"/>
      <c r="B2061" s="43"/>
      <c r="C2061" s="292" t="s">
        <v>2196</v>
      </c>
      <c r="D2061" s="292" t="s">
        <v>8648</v>
      </c>
      <c r="E2061" s="21" t="s">
        <v>132</v>
      </c>
      <c r="F2061" s="293">
        <v>1429.8869999999999</v>
      </c>
      <c r="G2061" s="38"/>
      <c r="H2061" s="43"/>
    </row>
    <row r="2062" spans="1:8" s="2" customFormat="1" ht="16.899999999999999" customHeight="1">
      <c r="A2062" s="38"/>
      <c r="B2062" s="43"/>
      <c r="C2062" s="288" t="s">
        <v>409</v>
      </c>
      <c r="D2062" s="289" t="s">
        <v>410</v>
      </c>
      <c r="E2062" s="290" t="s">
        <v>132</v>
      </c>
      <c r="F2062" s="291">
        <v>47.593000000000004</v>
      </c>
      <c r="G2062" s="38"/>
      <c r="H2062" s="43"/>
    </row>
    <row r="2063" spans="1:8" s="2" customFormat="1" ht="16.899999999999999" customHeight="1">
      <c r="A2063" s="38"/>
      <c r="B2063" s="43"/>
      <c r="C2063" s="292" t="s">
        <v>19</v>
      </c>
      <c r="D2063" s="292" t="s">
        <v>1846</v>
      </c>
      <c r="E2063" s="21" t="s">
        <v>19</v>
      </c>
      <c r="F2063" s="293">
        <v>0</v>
      </c>
      <c r="G2063" s="38"/>
      <c r="H2063" s="43"/>
    </row>
    <row r="2064" spans="1:8" s="2" customFormat="1" ht="16.899999999999999" customHeight="1">
      <c r="A2064" s="38"/>
      <c r="B2064" s="43"/>
      <c r="C2064" s="292" t="s">
        <v>19</v>
      </c>
      <c r="D2064" s="292" t="s">
        <v>1847</v>
      </c>
      <c r="E2064" s="21" t="s">
        <v>19</v>
      </c>
      <c r="F2064" s="293">
        <v>8.3149999999999995</v>
      </c>
      <c r="G2064" s="38"/>
      <c r="H2064" s="43"/>
    </row>
    <row r="2065" spans="1:8" s="2" customFormat="1" ht="16.899999999999999" customHeight="1">
      <c r="A2065" s="38"/>
      <c r="B2065" s="43"/>
      <c r="C2065" s="292" t="s">
        <v>19</v>
      </c>
      <c r="D2065" s="292" t="s">
        <v>1848</v>
      </c>
      <c r="E2065" s="21" t="s">
        <v>19</v>
      </c>
      <c r="F2065" s="293">
        <v>31.742000000000001</v>
      </c>
      <c r="G2065" s="38"/>
      <c r="H2065" s="43"/>
    </row>
    <row r="2066" spans="1:8" s="2" customFormat="1" ht="16.899999999999999" customHeight="1">
      <c r="A2066" s="38"/>
      <c r="B2066" s="43"/>
      <c r="C2066" s="292" t="s">
        <v>19</v>
      </c>
      <c r="D2066" s="292" t="s">
        <v>1849</v>
      </c>
      <c r="E2066" s="21" t="s">
        <v>19</v>
      </c>
      <c r="F2066" s="293">
        <v>0</v>
      </c>
      <c r="G2066" s="38"/>
      <c r="H2066" s="43"/>
    </row>
    <row r="2067" spans="1:8" s="2" customFormat="1" ht="16.899999999999999" customHeight="1">
      <c r="A2067" s="38"/>
      <c r="B2067" s="43"/>
      <c r="C2067" s="292" t="s">
        <v>19</v>
      </c>
      <c r="D2067" s="292" t="s">
        <v>1850</v>
      </c>
      <c r="E2067" s="21" t="s">
        <v>19</v>
      </c>
      <c r="F2067" s="293">
        <v>7.5359999999999996</v>
      </c>
      <c r="G2067" s="38"/>
      <c r="H2067" s="43"/>
    </row>
    <row r="2068" spans="1:8" s="2" customFormat="1" ht="16.899999999999999" customHeight="1">
      <c r="A2068" s="38"/>
      <c r="B2068" s="43"/>
      <c r="C2068" s="292" t="s">
        <v>409</v>
      </c>
      <c r="D2068" s="292" t="s">
        <v>590</v>
      </c>
      <c r="E2068" s="21" t="s">
        <v>19</v>
      </c>
      <c r="F2068" s="293">
        <v>47.593000000000004</v>
      </c>
      <c r="G2068" s="38"/>
      <c r="H2068" s="43"/>
    </row>
    <row r="2069" spans="1:8" s="2" customFormat="1" ht="16.899999999999999" customHeight="1">
      <c r="A2069" s="38"/>
      <c r="B2069" s="43"/>
      <c r="C2069" s="294" t="s">
        <v>8523</v>
      </c>
      <c r="D2069" s="38"/>
      <c r="E2069" s="38"/>
      <c r="F2069" s="38"/>
      <c r="G2069" s="38"/>
      <c r="H2069" s="43"/>
    </row>
    <row r="2070" spans="1:8" s="2" customFormat="1" ht="16.899999999999999" customHeight="1">
      <c r="A2070" s="38"/>
      <c r="B2070" s="43"/>
      <c r="C2070" s="292" t="s">
        <v>1842</v>
      </c>
      <c r="D2070" s="292" t="s">
        <v>8652</v>
      </c>
      <c r="E2070" s="21" t="s">
        <v>132</v>
      </c>
      <c r="F2070" s="293">
        <v>47.593000000000004</v>
      </c>
      <c r="G2070" s="38"/>
      <c r="H2070" s="43"/>
    </row>
    <row r="2071" spans="1:8" s="2" customFormat="1" ht="16.899999999999999" customHeight="1">
      <c r="A2071" s="38"/>
      <c r="B2071" s="43"/>
      <c r="C2071" s="292" t="s">
        <v>1805</v>
      </c>
      <c r="D2071" s="292" t="s">
        <v>8643</v>
      </c>
      <c r="E2071" s="21" t="s">
        <v>132</v>
      </c>
      <c r="F2071" s="293">
        <v>170.10300000000001</v>
      </c>
      <c r="G2071" s="38"/>
      <c r="H2071" s="43"/>
    </row>
    <row r="2072" spans="1:8" s="2" customFormat="1" ht="16.899999999999999" customHeight="1">
      <c r="A2072" s="38"/>
      <c r="B2072" s="43"/>
      <c r="C2072" s="292" t="s">
        <v>1811</v>
      </c>
      <c r="D2072" s="292" t="s">
        <v>8644</v>
      </c>
      <c r="E2072" s="21" t="s">
        <v>132</v>
      </c>
      <c r="F2072" s="293">
        <v>170.10300000000001</v>
      </c>
      <c r="G2072" s="38"/>
      <c r="H2072" s="43"/>
    </row>
    <row r="2073" spans="1:8" s="2" customFormat="1" ht="16.899999999999999" customHeight="1">
      <c r="A2073" s="38"/>
      <c r="B2073" s="43"/>
      <c r="C2073" s="292" t="s">
        <v>1816</v>
      </c>
      <c r="D2073" s="292" t="s">
        <v>8645</v>
      </c>
      <c r="E2073" s="21" t="s">
        <v>132</v>
      </c>
      <c r="F2073" s="293">
        <v>170.10300000000001</v>
      </c>
      <c r="G2073" s="38"/>
      <c r="H2073" s="43"/>
    </row>
    <row r="2074" spans="1:8" s="2" customFormat="1" ht="22.5">
      <c r="A2074" s="38"/>
      <c r="B2074" s="43"/>
      <c r="C2074" s="292" t="s">
        <v>5040</v>
      </c>
      <c r="D2074" s="292" t="s">
        <v>8632</v>
      </c>
      <c r="E2074" s="21" t="s">
        <v>132</v>
      </c>
      <c r="F2074" s="293">
        <v>3021.7739999999999</v>
      </c>
      <c r="G2074" s="38"/>
      <c r="H2074" s="43"/>
    </row>
    <row r="2075" spans="1:8" s="2" customFormat="1" ht="16.899999999999999" customHeight="1">
      <c r="A2075" s="38"/>
      <c r="B2075" s="43"/>
      <c r="C2075" s="288" t="s">
        <v>413</v>
      </c>
      <c r="D2075" s="289" t="s">
        <v>414</v>
      </c>
      <c r="E2075" s="290" t="s">
        <v>132</v>
      </c>
      <c r="F2075" s="291">
        <v>3233.991</v>
      </c>
      <c r="G2075" s="38"/>
      <c r="H2075" s="43"/>
    </row>
    <row r="2076" spans="1:8" s="2" customFormat="1" ht="16.899999999999999" customHeight="1">
      <c r="A2076" s="38"/>
      <c r="B2076" s="43"/>
      <c r="C2076" s="292" t="s">
        <v>19</v>
      </c>
      <c r="D2076" s="292" t="s">
        <v>1871</v>
      </c>
      <c r="E2076" s="21" t="s">
        <v>19</v>
      </c>
      <c r="F2076" s="293">
        <v>0</v>
      </c>
      <c r="G2076" s="38"/>
      <c r="H2076" s="43"/>
    </row>
    <row r="2077" spans="1:8" s="2" customFormat="1" ht="16.899999999999999" customHeight="1">
      <c r="A2077" s="38"/>
      <c r="B2077" s="43"/>
      <c r="C2077" s="292" t="s">
        <v>19</v>
      </c>
      <c r="D2077" s="292" t="s">
        <v>1943</v>
      </c>
      <c r="E2077" s="21" t="s">
        <v>19</v>
      </c>
      <c r="F2077" s="293">
        <v>49.92</v>
      </c>
      <c r="G2077" s="38"/>
      <c r="H2077" s="43"/>
    </row>
    <row r="2078" spans="1:8" s="2" customFormat="1" ht="16.899999999999999" customHeight="1">
      <c r="A2078" s="38"/>
      <c r="B2078" s="43"/>
      <c r="C2078" s="292" t="s">
        <v>19</v>
      </c>
      <c r="D2078" s="292" t="s">
        <v>1944</v>
      </c>
      <c r="E2078" s="21" t="s">
        <v>19</v>
      </c>
      <c r="F2078" s="293">
        <v>-14.49</v>
      </c>
      <c r="G2078" s="38"/>
      <c r="H2078" s="43"/>
    </row>
    <row r="2079" spans="1:8" s="2" customFormat="1" ht="16.899999999999999" customHeight="1">
      <c r="A2079" s="38"/>
      <c r="B2079" s="43"/>
      <c r="C2079" s="292" t="s">
        <v>19</v>
      </c>
      <c r="D2079" s="292" t="s">
        <v>1874</v>
      </c>
      <c r="E2079" s="21" t="s">
        <v>19</v>
      </c>
      <c r="F2079" s="293">
        <v>1.59</v>
      </c>
      <c r="G2079" s="38"/>
      <c r="H2079" s="43"/>
    </row>
    <row r="2080" spans="1:8" s="2" customFormat="1" ht="16.899999999999999" customHeight="1">
      <c r="A2080" s="38"/>
      <c r="B2080" s="43"/>
      <c r="C2080" s="292" t="s">
        <v>19</v>
      </c>
      <c r="D2080" s="292" t="s">
        <v>1875</v>
      </c>
      <c r="E2080" s="21" t="s">
        <v>19</v>
      </c>
      <c r="F2080" s="293">
        <v>0.84</v>
      </c>
      <c r="G2080" s="38"/>
      <c r="H2080" s="43"/>
    </row>
    <row r="2081" spans="1:8" s="2" customFormat="1" ht="16.899999999999999" customHeight="1">
      <c r="A2081" s="38"/>
      <c r="B2081" s="43"/>
      <c r="C2081" s="292" t="s">
        <v>19</v>
      </c>
      <c r="D2081" s="292" t="s">
        <v>1835</v>
      </c>
      <c r="E2081" s="21" t="s">
        <v>19</v>
      </c>
      <c r="F2081" s="293">
        <v>0</v>
      </c>
      <c r="G2081" s="38"/>
      <c r="H2081" s="43"/>
    </row>
    <row r="2082" spans="1:8" s="2" customFormat="1" ht="16.899999999999999" customHeight="1">
      <c r="A2082" s="38"/>
      <c r="B2082" s="43"/>
      <c r="C2082" s="292" t="s">
        <v>19</v>
      </c>
      <c r="D2082" s="292" t="s">
        <v>1945</v>
      </c>
      <c r="E2082" s="21" t="s">
        <v>19</v>
      </c>
      <c r="F2082" s="293">
        <v>56.173000000000002</v>
      </c>
      <c r="G2082" s="38"/>
      <c r="H2082" s="43"/>
    </row>
    <row r="2083" spans="1:8" s="2" customFormat="1" ht="16.899999999999999" customHeight="1">
      <c r="A2083" s="38"/>
      <c r="B2083" s="43"/>
      <c r="C2083" s="292" t="s">
        <v>19</v>
      </c>
      <c r="D2083" s="292" t="s">
        <v>1877</v>
      </c>
      <c r="E2083" s="21" t="s">
        <v>19</v>
      </c>
      <c r="F2083" s="293">
        <v>-1.095</v>
      </c>
      <c r="G2083" s="38"/>
      <c r="H2083" s="43"/>
    </row>
    <row r="2084" spans="1:8" s="2" customFormat="1" ht="16.899999999999999" customHeight="1">
      <c r="A2084" s="38"/>
      <c r="B2084" s="43"/>
      <c r="C2084" s="292" t="s">
        <v>19</v>
      </c>
      <c r="D2084" s="292" t="s">
        <v>1878</v>
      </c>
      <c r="E2084" s="21" t="s">
        <v>19</v>
      </c>
      <c r="F2084" s="293">
        <v>0</v>
      </c>
      <c r="G2084" s="38"/>
      <c r="H2084" s="43"/>
    </row>
    <row r="2085" spans="1:8" s="2" customFormat="1" ht="16.899999999999999" customHeight="1">
      <c r="A2085" s="38"/>
      <c r="B2085" s="43"/>
      <c r="C2085" s="292" t="s">
        <v>19</v>
      </c>
      <c r="D2085" s="292" t="s">
        <v>1946</v>
      </c>
      <c r="E2085" s="21" t="s">
        <v>19</v>
      </c>
      <c r="F2085" s="293">
        <v>31.707999999999998</v>
      </c>
      <c r="G2085" s="38"/>
      <c r="H2085" s="43"/>
    </row>
    <row r="2086" spans="1:8" s="2" customFormat="1" ht="16.899999999999999" customHeight="1">
      <c r="A2086" s="38"/>
      <c r="B2086" s="43"/>
      <c r="C2086" s="292" t="s">
        <v>19</v>
      </c>
      <c r="D2086" s="292" t="s">
        <v>1947</v>
      </c>
      <c r="E2086" s="21" t="s">
        <v>19</v>
      </c>
      <c r="F2086" s="293">
        <v>-3.36</v>
      </c>
      <c r="G2086" s="38"/>
      <c r="H2086" s="43"/>
    </row>
    <row r="2087" spans="1:8" s="2" customFormat="1" ht="16.899999999999999" customHeight="1">
      <c r="A2087" s="38"/>
      <c r="B2087" s="43"/>
      <c r="C2087" s="292" t="s">
        <v>19</v>
      </c>
      <c r="D2087" s="292" t="s">
        <v>1881</v>
      </c>
      <c r="E2087" s="21" t="s">
        <v>19</v>
      </c>
      <c r="F2087" s="293">
        <v>0</v>
      </c>
      <c r="G2087" s="38"/>
      <c r="H2087" s="43"/>
    </row>
    <row r="2088" spans="1:8" s="2" customFormat="1" ht="16.899999999999999" customHeight="1">
      <c r="A2088" s="38"/>
      <c r="B2088" s="43"/>
      <c r="C2088" s="292" t="s">
        <v>19</v>
      </c>
      <c r="D2088" s="292" t="s">
        <v>1948</v>
      </c>
      <c r="E2088" s="21" t="s">
        <v>19</v>
      </c>
      <c r="F2088" s="293">
        <v>16.225000000000001</v>
      </c>
      <c r="G2088" s="38"/>
      <c r="H2088" s="43"/>
    </row>
    <row r="2089" spans="1:8" s="2" customFormat="1" ht="16.899999999999999" customHeight="1">
      <c r="A2089" s="38"/>
      <c r="B2089" s="43"/>
      <c r="C2089" s="292" t="s">
        <v>19</v>
      </c>
      <c r="D2089" s="292" t="s">
        <v>1949</v>
      </c>
      <c r="E2089" s="21" t="s">
        <v>19</v>
      </c>
      <c r="F2089" s="293">
        <v>-0.28999999999999998</v>
      </c>
      <c r="G2089" s="38"/>
      <c r="H2089" s="43"/>
    </row>
    <row r="2090" spans="1:8" s="2" customFormat="1" ht="16.899999999999999" customHeight="1">
      <c r="A2090" s="38"/>
      <c r="B2090" s="43"/>
      <c r="C2090" s="292" t="s">
        <v>19</v>
      </c>
      <c r="D2090" s="292" t="s">
        <v>1950</v>
      </c>
      <c r="E2090" s="21" t="s">
        <v>19</v>
      </c>
      <c r="F2090" s="293">
        <v>-1.47</v>
      </c>
      <c r="G2090" s="38"/>
      <c r="H2090" s="43"/>
    </row>
    <row r="2091" spans="1:8" s="2" customFormat="1" ht="16.899999999999999" customHeight="1">
      <c r="A2091" s="38"/>
      <c r="B2091" s="43"/>
      <c r="C2091" s="292" t="s">
        <v>19</v>
      </c>
      <c r="D2091" s="292" t="s">
        <v>1885</v>
      </c>
      <c r="E2091" s="21" t="s">
        <v>19</v>
      </c>
      <c r="F2091" s="293">
        <v>0</v>
      </c>
      <c r="G2091" s="38"/>
      <c r="H2091" s="43"/>
    </row>
    <row r="2092" spans="1:8" s="2" customFormat="1" ht="16.899999999999999" customHeight="1">
      <c r="A2092" s="38"/>
      <c r="B2092" s="43"/>
      <c r="C2092" s="292" t="s">
        <v>19</v>
      </c>
      <c r="D2092" s="292" t="s">
        <v>1951</v>
      </c>
      <c r="E2092" s="21" t="s">
        <v>19</v>
      </c>
      <c r="F2092" s="293">
        <v>17.600000000000001</v>
      </c>
      <c r="G2092" s="38"/>
      <c r="H2092" s="43"/>
    </row>
    <row r="2093" spans="1:8" s="2" customFormat="1" ht="16.899999999999999" customHeight="1">
      <c r="A2093" s="38"/>
      <c r="B2093" s="43"/>
      <c r="C2093" s="292" t="s">
        <v>19</v>
      </c>
      <c r="D2093" s="292" t="s">
        <v>1952</v>
      </c>
      <c r="E2093" s="21" t="s">
        <v>19</v>
      </c>
      <c r="F2093" s="293">
        <v>-0.24</v>
      </c>
      <c r="G2093" s="38"/>
      <c r="H2093" s="43"/>
    </row>
    <row r="2094" spans="1:8" s="2" customFormat="1" ht="16.899999999999999" customHeight="1">
      <c r="A2094" s="38"/>
      <c r="B2094" s="43"/>
      <c r="C2094" s="292" t="s">
        <v>19</v>
      </c>
      <c r="D2094" s="292" t="s">
        <v>1133</v>
      </c>
      <c r="E2094" s="21" t="s">
        <v>19</v>
      </c>
      <c r="F2094" s="293">
        <v>-4.41</v>
      </c>
      <c r="G2094" s="38"/>
      <c r="H2094" s="43"/>
    </row>
    <row r="2095" spans="1:8" s="2" customFormat="1" ht="16.899999999999999" customHeight="1">
      <c r="A2095" s="38"/>
      <c r="B2095" s="43"/>
      <c r="C2095" s="292" t="s">
        <v>19</v>
      </c>
      <c r="D2095" s="292" t="s">
        <v>1887</v>
      </c>
      <c r="E2095" s="21" t="s">
        <v>19</v>
      </c>
      <c r="F2095" s="293">
        <v>0</v>
      </c>
      <c r="G2095" s="38"/>
      <c r="H2095" s="43"/>
    </row>
    <row r="2096" spans="1:8" s="2" customFormat="1" ht="16.899999999999999" customHeight="1">
      <c r="A2096" s="38"/>
      <c r="B2096" s="43"/>
      <c r="C2096" s="292" t="s">
        <v>19</v>
      </c>
      <c r="D2096" s="292" t="s">
        <v>1953</v>
      </c>
      <c r="E2096" s="21" t="s">
        <v>19</v>
      </c>
      <c r="F2096" s="293">
        <v>19.03</v>
      </c>
      <c r="G2096" s="38"/>
      <c r="H2096" s="43"/>
    </row>
    <row r="2097" spans="1:8" s="2" customFormat="1" ht="16.899999999999999" customHeight="1">
      <c r="A2097" s="38"/>
      <c r="B2097" s="43"/>
      <c r="C2097" s="292" t="s">
        <v>19</v>
      </c>
      <c r="D2097" s="292" t="s">
        <v>1950</v>
      </c>
      <c r="E2097" s="21" t="s">
        <v>19</v>
      </c>
      <c r="F2097" s="293">
        <v>-1.47</v>
      </c>
      <c r="G2097" s="38"/>
      <c r="H2097" s="43"/>
    </row>
    <row r="2098" spans="1:8" s="2" customFormat="1" ht="16.899999999999999" customHeight="1">
      <c r="A2098" s="38"/>
      <c r="B2098" s="43"/>
      <c r="C2098" s="292" t="s">
        <v>19</v>
      </c>
      <c r="D2098" s="292" t="s">
        <v>1889</v>
      </c>
      <c r="E2098" s="21" t="s">
        <v>19</v>
      </c>
      <c r="F2098" s="293">
        <v>0</v>
      </c>
      <c r="G2098" s="38"/>
      <c r="H2098" s="43"/>
    </row>
    <row r="2099" spans="1:8" s="2" customFormat="1" ht="16.899999999999999" customHeight="1">
      <c r="A2099" s="38"/>
      <c r="B2099" s="43"/>
      <c r="C2099" s="292" t="s">
        <v>19</v>
      </c>
      <c r="D2099" s="292" t="s">
        <v>1890</v>
      </c>
      <c r="E2099" s="21" t="s">
        <v>19</v>
      </c>
      <c r="F2099" s="293">
        <v>100.733</v>
      </c>
      <c r="G2099" s="38"/>
      <c r="H2099" s="43"/>
    </row>
    <row r="2100" spans="1:8" s="2" customFormat="1" ht="16.899999999999999" customHeight="1">
      <c r="A2100" s="38"/>
      <c r="B2100" s="43"/>
      <c r="C2100" s="292" t="s">
        <v>19</v>
      </c>
      <c r="D2100" s="292" t="s">
        <v>1891</v>
      </c>
      <c r="E2100" s="21" t="s">
        <v>19</v>
      </c>
      <c r="F2100" s="293">
        <v>-10.08</v>
      </c>
      <c r="G2100" s="38"/>
      <c r="H2100" s="43"/>
    </row>
    <row r="2101" spans="1:8" s="2" customFormat="1" ht="16.899999999999999" customHeight="1">
      <c r="A2101" s="38"/>
      <c r="B2101" s="43"/>
      <c r="C2101" s="292" t="s">
        <v>19</v>
      </c>
      <c r="D2101" s="292" t="s">
        <v>1892</v>
      </c>
      <c r="E2101" s="21" t="s">
        <v>19</v>
      </c>
      <c r="F2101" s="293">
        <v>1.425</v>
      </c>
      <c r="G2101" s="38"/>
      <c r="H2101" s="43"/>
    </row>
    <row r="2102" spans="1:8" s="2" customFormat="1" ht="16.899999999999999" customHeight="1">
      <c r="A2102" s="38"/>
      <c r="B2102" s="43"/>
      <c r="C2102" s="292" t="s">
        <v>19</v>
      </c>
      <c r="D2102" s="292" t="s">
        <v>1893</v>
      </c>
      <c r="E2102" s="21" t="s">
        <v>19</v>
      </c>
      <c r="F2102" s="293">
        <v>0</v>
      </c>
      <c r="G2102" s="38"/>
      <c r="H2102" s="43"/>
    </row>
    <row r="2103" spans="1:8" s="2" customFormat="1" ht="16.899999999999999" customHeight="1">
      <c r="A2103" s="38"/>
      <c r="B2103" s="43"/>
      <c r="C2103" s="292" t="s">
        <v>19</v>
      </c>
      <c r="D2103" s="292" t="s">
        <v>1894</v>
      </c>
      <c r="E2103" s="21" t="s">
        <v>19</v>
      </c>
      <c r="F2103" s="293">
        <v>0</v>
      </c>
      <c r="G2103" s="38"/>
      <c r="H2103" s="43"/>
    </row>
    <row r="2104" spans="1:8" s="2" customFormat="1" ht="16.899999999999999" customHeight="1">
      <c r="A2104" s="38"/>
      <c r="B2104" s="43"/>
      <c r="C2104" s="292" t="s">
        <v>19</v>
      </c>
      <c r="D2104" s="292" t="s">
        <v>1895</v>
      </c>
      <c r="E2104" s="21" t="s">
        <v>19</v>
      </c>
      <c r="F2104" s="293">
        <v>0</v>
      </c>
      <c r="G2104" s="38"/>
      <c r="H2104" s="43"/>
    </row>
    <row r="2105" spans="1:8" s="2" customFormat="1" ht="16.899999999999999" customHeight="1">
      <c r="A2105" s="38"/>
      <c r="B2105" s="43"/>
      <c r="C2105" s="292" t="s">
        <v>19</v>
      </c>
      <c r="D2105" s="292" t="s">
        <v>1896</v>
      </c>
      <c r="E2105" s="21" t="s">
        <v>19</v>
      </c>
      <c r="F2105" s="293">
        <v>0</v>
      </c>
      <c r="G2105" s="38"/>
      <c r="H2105" s="43"/>
    </row>
    <row r="2106" spans="1:8" s="2" customFormat="1" ht="16.899999999999999" customHeight="1">
      <c r="A2106" s="38"/>
      <c r="B2106" s="43"/>
      <c r="C2106" s="292" t="s">
        <v>19</v>
      </c>
      <c r="D2106" s="292" t="s">
        <v>1954</v>
      </c>
      <c r="E2106" s="21" t="s">
        <v>19</v>
      </c>
      <c r="F2106" s="293">
        <v>41.634999999999998</v>
      </c>
      <c r="G2106" s="38"/>
      <c r="H2106" s="43"/>
    </row>
    <row r="2107" spans="1:8" s="2" customFormat="1" ht="16.899999999999999" customHeight="1">
      <c r="A2107" s="38"/>
      <c r="B2107" s="43"/>
      <c r="C2107" s="292" t="s">
        <v>19</v>
      </c>
      <c r="D2107" s="292" t="s">
        <v>1955</v>
      </c>
      <c r="E2107" s="21" t="s">
        <v>19</v>
      </c>
      <c r="F2107" s="293">
        <v>-3.36</v>
      </c>
      <c r="G2107" s="38"/>
      <c r="H2107" s="43"/>
    </row>
    <row r="2108" spans="1:8" s="2" customFormat="1" ht="16.899999999999999" customHeight="1">
      <c r="A2108" s="38"/>
      <c r="B2108" s="43"/>
      <c r="C2108" s="292" t="s">
        <v>19</v>
      </c>
      <c r="D2108" s="292" t="s">
        <v>1956</v>
      </c>
      <c r="E2108" s="21" t="s">
        <v>19</v>
      </c>
      <c r="F2108" s="293">
        <v>0.79500000000000004</v>
      </c>
      <c r="G2108" s="38"/>
      <c r="H2108" s="43"/>
    </row>
    <row r="2109" spans="1:8" s="2" customFormat="1" ht="16.899999999999999" customHeight="1">
      <c r="A2109" s="38"/>
      <c r="B2109" s="43"/>
      <c r="C2109" s="292" t="s">
        <v>19</v>
      </c>
      <c r="D2109" s="292" t="s">
        <v>1898</v>
      </c>
      <c r="E2109" s="21" t="s">
        <v>19</v>
      </c>
      <c r="F2109" s="293">
        <v>0</v>
      </c>
      <c r="G2109" s="38"/>
      <c r="H2109" s="43"/>
    </row>
    <row r="2110" spans="1:8" s="2" customFormat="1" ht="16.899999999999999" customHeight="1">
      <c r="A2110" s="38"/>
      <c r="B2110" s="43"/>
      <c r="C2110" s="292" t="s">
        <v>19</v>
      </c>
      <c r="D2110" s="292" t="s">
        <v>1957</v>
      </c>
      <c r="E2110" s="21" t="s">
        <v>19</v>
      </c>
      <c r="F2110" s="293">
        <v>30.524000000000001</v>
      </c>
      <c r="G2110" s="38"/>
      <c r="H2110" s="43"/>
    </row>
    <row r="2111" spans="1:8" s="2" customFormat="1" ht="16.899999999999999" customHeight="1">
      <c r="A2111" s="38"/>
      <c r="B2111" s="43"/>
      <c r="C2111" s="292" t="s">
        <v>19</v>
      </c>
      <c r="D2111" s="292" t="s">
        <v>1958</v>
      </c>
      <c r="E2111" s="21" t="s">
        <v>19</v>
      </c>
      <c r="F2111" s="293">
        <v>-4.4999999999999998E-2</v>
      </c>
      <c r="G2111" s="38"/>
      <c r="H2111" s="43"/>
    </row>
    <row r="2112" spans="1:8" s="2" customFormat="1" ht="16.899999999999999" customHeight="1">
      <c r="A2112" s="38"/>
      <c r="B2112" s="43"/>
      <c r="C2112" s="292" t="s">
        <v>19</v>
      </c>
      <c r="D2112" s="292" t="s">
        <v>1950</v>
      </c>
      <c r="E2112" s="21" t="s">
        <v>19</v>
      </c>
      <c r="F2112" s="293">
        <v>-1.47</v>
      </c>
      <c r="G2112" s="38"/>
      <c r="H2112" s="43"/>
    </row>
    <row r="2113" spans="1:8" s="2" customFormat="1" ht="16.899999999999999" customHeight="1">
      <c r="A2113" s="38"/>
      <c r="B2113" s="43"/>
      <c r="C2113" s="292" t="s">
        <v>19</v>
      </c>
      <c r="D2113" s="292" t="s">
        <v>1900</v>
      </c>
      <c r="E2113" s="21" t="s">
        <v>19</v>
      </c>
      <c r="F2113" s="293">
        <v>0</v>
      </c>
      <c r="G2113" s="38"/>
      <c r="H2113" s="43"/>
    </row>
    <row r="2114" spans="1:8" s="2" customFormat="1" ht="16.899999999999999" customHeight="1">
      <c r="A2114" s="38"/>
      <c r="B2114" s="43"/>
      <c r="C2114" s="292" t="s">
        <v>19</v>
      </c>
      <c r="D2114" s="292" t="s">
        <v>1959</v>
      </c>
      <c r="E2114" s="21" t="s">
        <v>19</v>
      </c>
      <c r="F2114" s="293">
        <v>39.049999999999997</v>
      </c>
      <c r="G2114" s="38"/>
      <c r="H2114" s="43"/>
    </row>
    <row r="2115" spans="1:8" s="2" customFormat="1" ht="16.899999999999999" customHeight="1">
      <c r="A2115" s="38"/>
      <c r="B2115" s="43"/>
      <c r="C2115" s="292" t="s">
        <v>19</v>
      </c>
      <c r="D2115" s="292" t="s">
        <v>1960</v>
      </c>
      <c r="E2115" s="21" t="s">
        <v>19</v>
      </c>
      <c r="F2115" s="293">
        <v>1.4999999999999999E-2</v>
      </c>
      <c r="G2115" s="38"/>
      <c r="H2115" s="43"/>
    </row>
    <row r="2116" spans="1:8" s="2" customFormat="1" ht="16.899999999999999" customHeight="1">
      <c r="A2116" s="38"/>
      <c r="B2116" s="43"/>
      <c r="C2116" s="292" t="s">
        <v>19</v>
      </c>
      <c r="D2116" s="292" t="s">
        <v>1880</v>
      </c>
      <c r="E2116" s="21" t="s">
        <v>19</v>
      </c>
      <c r="F2116" s="293">
        <v>-1.89</v>
      </c>
      <c r="G2116" s="38"/>
      <c r="H2116" s="43"/>
    </row>
    <row r="2117" spans="1:8" s="2" customFormat="1" ht="16.899999999999999" customHeight="1">
      <c r="A2117" s="38"/>
      <c r="B2117" s="43"/>
      <c r="C2117" s="292" t="s">
        <v>19</v>
      </c>
      <c r="D2117" s="292" t="s">
        <v>1837</v>
      </c>
      <c r="E2117" s="21" t="s">
        <v>19</v>
      </c>
      <c r="F2117" s="293">
        <v>0</v>
      </c>
      <c r="G2117" s="38"/>
      <c r="H2117" s="43"/>
    </row>
    <row r="2118" spans="1:8" s="2" customFormat="1" ht="16.899999999999999" customHeight="1">
      <c r="A2118" s="38"/>
      <c r="B2118" s="43"/>
      <c r="C2118" s="292" t="s">
        <v>19</v>
      </c>
      <c r="D2118" s="292" t="s">
        <v>1961</v>
      </c>
      <c r="E2118" s="21" t="s">
        <v>19</v>
      </c>
      <c r="F2118" s="293">
        <v>79.369</v>
      </c>
      <c r="G2118" s="38"/>
      <c r="H2118" s="43"/>
    </row>
    <row r="2119" spans="1:8" s="2" customFormat="1" ht="16.899999999999999" customHeight="1">
      <c r="A2119" s="38"/>
      <c r="B2119" s="43"/>
      <c r="C2119" s="292" t="s">
        <v>19</v>
      </c>
      <c r="D2119" s="292" t="s">
        <v>1907</v>
      </c>
      <c r="E2119" s="21" t="s">
        <v>19</v>
      </c>
      <c r="F2119" s="293">
        <v>-2.52</v>
      </c>
      <c r="G2119" s="38"/>
      <c r="H2119" s="43"/>
    </row>
    <row r="2120" spans="1:8" s="2" customFormat="1" ht="16.899999999999999" customHeight="1">
      <c r="A2120" s="38"/>
      <c r="B2120" s="43"/>
      <c r="C2120" s="292" t="s">
        <v>19</v>
      </c>
      <c r="D2120" s="292" t="s">
        <v>1827</v>
      </c>
      <c r="E2120" s="21" t="s">
        <v>19</v>
      </c>
      <c r="F2120" s="293">
        <v>0</v>
      </c>
      <c r="G2120" s="38"/>
      <c r="H2120" s="43"/>
    </row>
    <row r="2121" spans="1:8" s="2" customFormat="1" ht="16.899999999999999" customHeight="1">
      <c r="A2121" s="38"/>
      <c r="B2121" s="43"/>
      <c r="C2121" s="292" t="s">
        <v>19</v>
      </c>
      <c r="D2121" s="292" t="s">
        <v>1962</v>
      </c>
      <c r="E2121" s="21" t="s">
        <v>19</v>
      </c>
      <c r="F2121" s="293">
        <v>30.634</v>
      </c>
      <c r="G2121" s="38"/>
      <c r="H2121" s="43"/>
    </row>
    <row r="2122" spans="1:8" s="2" customFormat="1" ht="16.899999999999999" customHeight="1">
      <c r="A2122" s="38"/>
      <c r="B2122" s="43"/>
      <c r="C2122" s="292" t="s">
        <v>19</v>
      </c>
      <c r="D2122" s="292" t="s">
        <v>1880</v>
      </c>
      <c r="E2122" s="21" t="s">
        <v>19</v>
      </c>
      <c r="F2122" s="293">
        <v>-1.89</v>
      </c>
      <c r="G2122" s="38"/>
      <c r="H2122" s="43"/>
    </row>
    <row r="2123" spans="1:8" s="2" customFormat="1" ht="16.899999999999999" customHeight="1">
      <c r="A2123" s="38"/>
      <c r="B2123" s="43"/>
      <c r="C2123" s="292" t="s">
        <v>19</v>
      </c>
      <c r="D2123" s="292" t="s">
        <v>1905</v>
      </c>
      <c r="E2123" s="21" t="s">
        <v>19</v>
      </c>
      <c r="F2123" s="293">
        <v>0</v>
      </c>
      <c r="G2123" s="38"/>
      <c r="H2123" s="43"/>
    </row>
    <row r="2124" spans="1:8" s="2" customFormat="1" ht="16.899999999999999" customHeight="1">
      <c r="A2124" s="38"/>
      <c r="B2124" s="43"/>
      <c r="C2124" s="292" t="s">
        <v>19</v>
      </c>
      <c r="D2124" s="292" t="s">
        <v>1906</v>
      </c>
      <c r="E2124" s="21" t="s">
        <v>19</v>
      </c>
      <c r="F2124" s="293">
        <v>24.42</v>
      </c>
      <c r="G2124" s="38"/>
      <c r="H2124" s="43"/>
    </row>
    <row r="2125" spans="1:8" s="2" customFormat="1" ht="16.899999999999999" customHeight="1">
      <c r="A2125" s="38"/>
      <c r="B2125" s="43"/>
      <c r="C2125" s="292" t="s">
        <v>19</v>
      </c>
      <c r="D2125" s="292" t="s">
        <v>1907</v>
      </c>
      <c r="E2125" s="21" t="s">
        <v>19</v>
      </c>
      <c r="F2125" s="293">
        <v>-2.52</v>
      </c>
      <c r="G2125" s="38"/>
      <c r="H2125" s="43"/>
    </row>
    <row r="2126" spans="1:8" s="2" customFormat="1" ht="16.899999999999999" customHeight="1">
      <c r="A2126" s="38"/>
      <c r="B2126" s="43"/>
      <c r="C2126" s="292" t="s">
        <v>19</v>
      </c>
      <c r="D2126" s="292" t="s">
        <v>1908</v>
      </c>
      <c r="E2126" s="21" t="s">
        <v>19</v>
      </c>
      <c r="F2126" s="293">
        <v>-1.69</v>
      </c>
      <c r="G2126" s="38"/>
      <c r="H2126" s="43"/>
    </row>
    <row r="2127" spans="1:8" s="2" customFormat="1" ht="16.899999999999999" customHeight="1">
      <c r="A2127" s="38"/>
      <c r="B2127" s="43"/>
      <c r="C2127" s="292" t="s">
        <v>19</v>
      </c>
      <c r="D2127" s="292" t="s">
        <v>1909</v>
      </c>
      <c r="E2127" s="21" t="s">
        <v>19</v>
      </c>
      <c r="F2127" s="293">
        <v>34.76</v>
      </c>
      <c r="G2127" s="38"/>
      <c r="H2127" s="43"/>
    </row>
    <row r="2128" spans="1:8" s="2" customFormat="1" ht="16.899999999999999" customHeight="1">
      <c r="A2128" s="38"/>
      <c r="B2128" s="43"/>
      <c r="C2128" s="292" t="s">
        <v>19</v>
      </c>
      <c r="D2128" s="292" t="s">
        <v>1963</v>
      </c>
      <c r="E2128" s="21" t="s">
        <v>19</v>
      </c>
      <c r="F2128" s="293">
        <v>0</v>
      </c>
      <c r="G2128" s="38"/>
      <c r="H2128" s="43"/>
    </row>
    <row r="2129" spans="1:8" s="2" customFormat="1" ht="16.899999999999999" customHeight="1">
      <c r="A2129" s="38"/>
      <c r="B2129" s="43"/>
      <c r="C2129" s="292" t="s">
        <v>19</v>
      </c>
      <c r="D2129" s="292" t="s">
        <v>1964</v>
      </c>
      <c r="E2129" s="21" t="s">
        <v>19</v>
      </c>
      <c r="F2129" s="293">
        <v>39.231000000000002</v>
      </c>
      <c r="G2129" s="38"/>
      <c r="H2129" s="43"/>
    </row>
    <row r="2130" spans="1:8" s="2" customFormat="1" ht="16.899999999999999" customHeight="1">
      <c r="A2130" s="38"/>
      <c r="B2130" s="43"/>
      <c r="C2130" s="292" t="s">
        <v>19</v>
      </c>
      <c r="D2130" s="292" t="s">
        <v>1965</v>
      </c>
      <c r="E2130" s="21" t="s">
        <v>19</v>
      </c>
      <c r="F2130" s="293">
        <v>-16.64</v>
      </c>
      <c r="G2130" s="38"/>
      <c r="H2130" s="43"/>
    </row>
    <row r="2131" spans="1:8" s="2" customFormat="1" ht="16.899999999999999" customHeight="1">
      <c r="A2131" s="38"/>
      <c r="B2131" s="43"/>
      <c r="C2131" s="292" t="s">
        <v>19</v>
      </c>
      <c r="D2131" s="292" t="s">
        <v>1966</v>
      </c>
      <c r="E2131" s="21" t="s">
        <v>19</v>
      </c>
      <c r="F2131" s="293">
        <v>-1.81</v>
      </c>
      <c r="G2131" s="38"/>
      <c r="H2131" s="43"/>
    </row>
    <row r="2132" spans="1:8" s="2" customFormat="1" ht="16.899999999999999" customHeight="1">
      <c r="A2132" s="38"/>
      <c r="B2132" s="43"/>
      <c r="C2132" s="292" t="s">
        <v>19</v>
      </c>
      <c r="D2132" s="292" t="s">
        <v>1910</v>
      </c>
      <c r="E2132" s="21" t="s">
        <v>19</v>
      </c>
      <c r="F2132" s="293">
        <v>0</v>
      </c>
      <c r="G2132" s="38"/>
      <c r="H2132" s="43"/>
    </row>
    <row r="2133" spans="1:8" s="2" customFormat="1" ht="16.899999999999999" customHeight="1">
      <c r="A2133" s="38"/>
      <c r="B2133" s="43"/>
      <c r="C2133" s="292" t="s">
        <v>19</v>
      </c>
      <c r="D2133" s="292" t="s">
        <v>1967</v>
      </c>
      <c r="E2133" s="21" t="s">
        <v>19</v>
      </c>
      <c r="F2133" s="293">
        <v>70.875</v>
      </c>
      <c r="G2133" s="38"/>
      <c r="H2133" s="43"/>
    </row>
    <row r="2134" spans="1:8" s="2" customFormat="1" ht="16.899999999999999" customHeight="1">
      <c r="A2134" s="38"/>
      <c r="B2134" s="43"/>
      <c r="C2134" s="292" t="s">
        <v>19</v>
      </c>
      <c r="D2134" s="292" t="s">
        <v>1968</v>
      </c>
      <c r="E2134" s="21" t="s">
        <v>19</v>
      </c>
      <c r="F2134" s="293">
        <v>-8.32</v>
      </c>
      <c r="G2134" s="38"/>
      <c r="H2134" s="43"/>
    </row>
    <row r="2135" spans="1:8" s="2" customFormat="1" ht="16.899999999999999" customHeight="1">
      <c r="A2135" s="38"/>
      <c r="B2135" s="43"/>
      <c r="C2135" s="292" t="s">
        <v>19</v>
      </c>
      <c r="D2135" s="292" t="s">
        <v>1103</v>
      </c>
      <c r="E2135" s="21" t="s">
        <v>19</v>
      </c>
      <c r="F2135" s="293">
        <v>-4.5</v>
      </c>
      <c r="G2135" s="38"/>
      <c r="H2135" s="43"/>
    </row>
    <row r="2136" spans="1:8" s="2" customFormat="1" ht="16.899999999999999" customHeight="1">
      <c r="A2136" s="38"/>
      <c r="B2136" s="43"/>
      <c r="C2136" s="292" t="s">
        <v>19</v>
      </c>
      <c r="D2136" s="292" t="s">
        <v>1969</v>
      </c>
      <c r="E2136" s="21" t="s">
        <v>19</v>
      </c>
      <c r="F2136" s="293">
        <v>-7.56</v>
      </c>
      <c r="G2136" s="38"/>
      <c r="H2136" s="43"/>
    </row>
    <row r="2137" spans="1:8" s="2" customFormat="1" ht="16.899999999999999" customHeight="1">
      <c r="A2137" s="38"/>
      <c r="B2137" s="43"/>
      <c r="C2137" s="292" t="s">
        <v>19</v>
      </c>
      <c r="D2137" s="292" t="s">
        <v>1970</v>
      </c>
      <c r="E2137" s="21" t="s">
        <v>19</v>
      </c>
      <c r="F2137" s="293">
        <v>-2.94</v>
      </c>
      <c r="G2137" s="38"/>
      <c r="H2137" s="43"/>
    </row>
    <row r="2138" spans="1:8" s="2" customFormat="1" ht="16.899999999999999" customHeight="1">
      <c r="A2138" s="38"/>
      <c r="B2138" s="43"/>
      <c r="C2138" s="292" t="s">
        <v>19</v>
      </c>
      <c r="D2138" s="292" t="s">
        <v>1971</v>
      </c>
      <c r="E2138" s="21" t="s">
        <v>19</v>
      </c>
      <c r="F2138" s="293">
        <v>0</v>
      </c>
      <c r="G2138" s="38"/>
      <c r="H2138" s="43"/>
    </row>
    <row r="2139" spans="1:8" s="2" customFormat="1" ht="16.899999999999999" customHeight="1">
      <c r="A2139" s="38"/>
      <c r="B2139" s="43"/>
      <c r="C2139" s="292" t="s">
        <v>19</v>
      </c>
      <c r="D2139" s="292" t="s">
        <v>1972</v>
      </c>
      <c r="E2139" s="21" t="s">
        <v>19</v>
      </c>
      <c r="F2139" s="293">
        <v>45.5</v>
      </c>
      <c r="G2139" s="38"/>
      <c r="H2139" s="43"/>
    </row>
    <row r="2140" spans="1:8" s="2" customFormat="1" ht="16.899999999999999" customHeight="1">
      <c r="A2140" s="38"/>
      <c r="B2140" s="43"/>
      <c r="C2140" s="292" t="s">
        <v>19</v>
      </c>
      <c r="D2140" s="292" t="s">
        <v>1973</v>
      </c>
      <c r="E2140" s="21" t="s">
        <v>19</v>
      </c>
      <c r="F2140" s="293">
        <v>-5.25</v>
      </c>
      <c r="G2140" s="38"/>
      <c r="H2140" s="43"/>
    </row>
    <row r="2141" spans="1:8" s="2" customFormat="1" ht="16.899999999999999" customHeight="1">
      <c r="A2141" s="38"/>
      <c r="B2141" s="43"/>
      <c r="C2141" s="292" t="s">
        <v>19</v>
      </c>
      <c r="D2141" s="292" t="s">
        <v>1974</v>
      </c>
      <c r="E2141" s="21" t="s">
        <v>19</v>
      </c>
      <c r="F2141" s="293">
        <v>-1.36</v>
      </c>
      <c r="G2141" s="38"/>
      <c r="H2141" s="43"/>
    </row>
    <row r="2142" spans="1:8" s="2" customFormat="1" ht="16.899999999999999" customHeight="1">
      <c r="A2142" s="38"/>
      <c r="B2142" s="43"/>
      <c r="C2142" s="292" t="s">
        <v>19</v>
      </c>
      <c r="D2142" s="292" t="s">
        <v>1975</v>
      </c>
      <c r="E2142" s="21" t="s">
        <v>19</v>
      </c>
      <c r="F2142" s="293">
        <v>-3.16</v>
      </c>
      <c r="G2142" s="38"/>
      <c r="H2142" s="43"/>
    </row>
    <row r="2143" spans="1:8" s="2" customFormat="1" ht="16.899999999999999" customHeight="1">
      <c r="A2143" s="38"/>
      <c r="B2143" s="43"/>
      <c r="C2143" s="292" t="s">
        <v>19</v>
      </c>
      <c r="D2143" s="292" t="s">
        <v>1976</v>
      </c>
      <c r="E2143" s="21" t="s">
        <v>19</v>
      </c>
      <c r="F2143" s="293">
        <v>0</v>
      </c>
      <c r="G2143" s="38"/>
      <c r="H2143" s="43"/>
    </row>
    <row r="2144" spans="1:8" s="2" customFormat="1" ht="16.899999999999999" customHeight="1">
      <c r="A2144" s="38"/>
      <c r="B2144" s="43"/>
      <c r="C2144" s="292" t="s">
        <v>19</v>
      </c>
      <c r="D2144" s="292" t="s">
        <v>1977</v>
      </c>
      <c r="E2144" s="21" t="s">
        <v>19</v>
      </c>
      <c r="F2144" s="293">
        <v>57.46</v>
      </c>
      <c r="G2144" s="38"/>
      <c r="H2144" s="43"/>
    </row>
    <row r="2145" spans="1:8" s="2" customFormat="1" ht="16.899999999999999" customHeight="1">
      <c r="A2145" s="38"/>
      <c r="B2145" s="43"/>
      <c r="C2145" s="292" t="s">
        <v>19</v>
      </c>
      <c r="D2145" s="292" t="s">
        <v>1974</v>
      </c>
      <c r="E2145" s="21" t="s">
        <v>19</v>
      </c>
      <c r="F2145" s="293">
        <v>-1.36</v>
      </c>
      <c r="G2145" s="38"/>
      <c r="H2145" s="43"/>
    </row>
    <row r="2146" spans="1:8" s="2" customFormat="1" ht="16.899999999999999" customHeight="1">
      <c r="A2146" s="38"/>
      <c r="B2146" s="43"/>
      <c r="C2146" s="292" t="s">
        <v>19</v>
      </c>
      <c r="D2146" s="292" t="s">
        <v>1978</v>
      </c>
      <c r="E2146" s="21" t="s">
        <v>19</v>
      </c>
      <c r="F2146" s="293">
        <v>-1.4550000000000001</v>
      </c>
      <c r="G2146" s="38"/>
      <c r="H2146" s="43"/>
    </row>
    <row r="2147" spans="1:8" s="2" customFormat="1" ht="16.899999999999999" customHeight="1">
      <c r="A2147" s="38"/>
      <c r="B2147" s="43"/>
      <c r="C2147" s="292" t="s">
        <v>19</v>
      </c>
      <c r="D2147" s="292" t="s">
        <v>1979</v>
      </c>
      <c r="E2147" s="21" t="s">
        <v>19</v>
      </c>
      <c r="F2147" s="293">
        <v>-3.9</v>
      </c>
      <c r="G2147" s="38"/>
      <c r="H2147" s="43"/>
    </row>
    <row r="2148" spans="1:8" s="2" customFormat="1" ht="16.899999999999999" customHeight="1">
      <c r="A2148" s="38"/>
      <c r="B2148" s="43"/>
      <c r="C2148" s="292" t="s">
        <v>19</v>
      </c>
      <c r="D2148" s="292" t="s">
        <v>1980</v>
      </c>
      <c r="E2148" s="21" t="s">
        <v>19</v>
      </c>
      <c r="F2148" s="293">
        <v>0</v>
      </c>
      <c r="G2148" s="38"/>
      <c r="H2148" s="43"/>
    </row>
    <row r="2149" spans="1:8" s="2" customFormat="1" ht="16.899999999999999" customHeight="1">
      <c r="A2149" s="38"/>
      <c r="B2149" s="43"/>
      <c r="C2149" s="292" t="s">
        <v>19</v>
      </c>
      <c r="D2149" s="292" t="s">
        <v>1981</v>
      </c>
      <c r="E2149" s="21" t="s">
        <v>19</v>
      </c>
      <c r="F2149" s="293">
        <v>52.52</v>
      </c>
      <c r="G2149" s="38"/>
      <c r="H2149" s="43"/>
    </row>
    <row r="2150" spans="1:8" s="2" customFormat="1" ht="16.899999999999999" customHeight="1">
      <c r="A2150" s="38"/>
      <c r="B2150" s="43"/>
      <c r="C2150" s="292" t="s">
        <v>19</v>
      </c>
      <c r="D2150" s="292" t="s">
        <v>1880</v>
      </c>
      <c r="E2150" s="21" t="s">
        <v>19</v>
      </c>
      <c r="F2150" s="293">
        <v>-1.89</v>
      </c>
      <c r="G2150" s="38"/>
      <c r="H2150" s="43"/>
    </row>
    <row r="2151" spans="1:8" s="2" customFormat="1" ht="16.899999999999999" customHeight="1">
      <c r="A2151" s="38"/>
      <c r="B2151" s="43"/>
      <c r="C2151" s="292" t="s">
        <v>19</v>
      </c>
      <c r="D2151" s="292" t="s">
        <v>1982</v>
      </c>
      <c r="E2151" s="21" t="s">
        <v>19</v>
      </c>
      <c r="F2151" s="293">
        <v>-5.85</v>
      </c>
      <c r="G2151" s="38"/>
      <c r="H2151" s="43"/>
    </row>
    <row r="2152" spans="1:8" s="2" customFormat="1" ht="16.899999999999999" customHeight="1">
      <c r="A2152" s="38"/>
      <c r="B2152" s="43"/>
      <c r="C2152" s="292" t="s">
        <v>19</v>
      </c>
      <c r="D2152" s="292" t="s">
        <v>1983</v>
      </c>
      <c r="E2152" s="21" t="s">
        <v>19</v>
      </c>
      <c r="F2152" s="293">
        <v>0</v>
      </c>
      <c r="G2152" s="38"/>
      <c r="H2152" s="43"/>
    </row>
    <row r="2153" spans="1:8" s="2" customFormat="1" ht="16.899999999999999" customHeight="1">
      <c r="A2153" s="38"/>
      <c r="B2153" s="43"/>
      <c r="C2153" s="292" t="s">
        <v>19</v>
      </c>
      <c r="D2153" s="292" t="s">
        <v>1984</v>
      </c>
      <c r="E2153" s="21" t="s">
        <v>19</v>
      </c>
      <c r="F2153" s="293">
        <v>21.18</v>
      </c>
      <c r="G2153" s="38"/>
      <c r="H2153" s="43"/>
    </row>
    <row r="2154" spans="1:8" s="2" customFormat="1" ht="16.899999999999999" customHeight="1">
      <c r="A2154" s="38"/>
      <c r="B2154" s="43"/>
      <c r="C2154" s="292" t="s">
        <v>19</v>
      </c>
      <c r="D2154" s="292" t="s">
        <v>1950</v>
      </c>
      <c r="E2154" s="21" t="s">
        <v>19</v>
      </c>
      <c r="F2154" s="293">
        <v>-1.47</v>
      </c>
      <c r="G2154" s="38"/>
      <c r="H2154" s="43"/>
    </row>
    <row r="2155" spans="1:8" s="2" customFormat="1" ht="16.899999999999999" customHeight="1">
      <c r="A2155" s="38"/>
      <c r="B2155" s="43"/>
      <c r="C2155" s="292" t="s">
        <v>19</v>
      </c>
      <c r="D2155" s="292" t="s">
        <v>1979</v>
      </c>
      <c r="E2155" s="21" t="s">
        <v>19</v>
      </c>
      <c r="F2155" s="293">
        <v>-3.9</v>
      </c>
      <c r="G2155" s="38"/>
      <c r="H2155" s="43"/>
    </row>
    <row r="2156" spans="1:8" s="2" customFormat="1" ht="16.899999999999999" customHeight="1">
      <c r="A2156" s="38"/>
      <c r="B2156" s="43"/>
      <c r="C2156" s="292" t="s">
        <v>19</v>
      </c>
      <c r="D2156" s="292" t="s">
        <v>1833</v>
      </c>
      <c r="E2156" s="21" t="s">
        <v>19</v>
      </c>
      <c r="F2156" s="293">
        <v>0</v>
      </c>
      <c r="G2156" s="38"/>
      <c r="H2156" s="43"/>
    </row>
    <row r="2157" spans="1:8" s="2" customFormat="1" ht="16.899999999999999" customHeight="1">
      <c r="A2157" s="38"/>
      <c r="B2157" s="43"/>
      <c r="C2157" s="292" t="s">
        <v>19</v>
      </c>
      <c r="D2157" s="292" t="s">
        <v>1985</v>
      </c>
      <c r="E2157" s="21" t="s">
        <v>19</v>
      </c>
      <c r="F2157" s="293">
        <v>33.64</v>
      </c>
      <c r="G2157" s="38"/>
      <c r="H2157" s="43"/>
    </row>
    <row r="2158" spans="1:8" s="2" customFormat="1" ht="16.899999999999999" customHeight="1">
      <c r="A2158" s="38"/>
      <c r="B2158" s="43"/>
      <c r="C2158" s="292" t="s">
        <v>19</v>
      </c>
      <c r="D2158" s="292" t="s">
        <v>1950</v>
      </c>
      <c r="E2158" s="21" t="s">
        <v>19</v>
      </c>
      <c r="F2158" s="293">
        <v>-1.47</v>
      </c>
      <c r="G2158" s="38"/>
      <c r="H2158" s="43"/>
    </row>
    <row r="2159" spans="1:8" s="2" customFormat="1" ht="16.899999999999999" customHeight="1">
      <c r="A2159" s="38"/>
      <c r="B2159" s="43"/>
      <c r="C2159" s="292" t="s">
        <v>19</v>
      </c>
      <c r="D2159" s="292" t="s">
        <v>1825</v>
      </c>
      <c r="E2159" s="21" t="s">
        <v>19</v>
      </c>
      <c r="F2159" s="293">
        <v>0</v>
      </c>
      <c r="G2159" s="38"/>
      <c r="H2159" s="43"/>
    </row>
    <row r="2160" spans="1:8" s="2" customFormat="1" ht="16.899999999999999" customHeight="1">
      <c r="A2160" s="38"/>
      <c r="B2160" s="43"/>
      <c r="C2160" s="292" t="s">
        <v>19</v>
      </c>
      <c r="D2160" s="292" t="s">
        <v>1986</v>
      </c>
      <c r="E2160" s="21" t="s">
        <v>19</v>
      </c>
      <c r="F2160" s="293">
        <v>27.26</v>
      </c>
      <c r="G2160" s="38"/>
      <c r="H2160" s="43"/>
    </row>
    <row r="2161" spans="1:8" s="2" customFormat="1" ht="16.899999999999999" customHeight="1">
      <c r="A2161" s="38"/>
      <c r="B2161" s="43"/>
      <c r="C2161" s="292" t="s">
        <v>19</v>
      </c>
      <c r="D2161" s="292" t="s">
        <v>1987</v>
      </c>
      <c r="E2161" s="21" t="s">
        <v>19</v>
      </c>
      <c r="F2161" s="293">
        <v>-0.96</v>
      </c>
      <c r="G2161" s="38"/>
      <c r="H2161" s="43"/>
    </row>
    <row r="2162" spans="1:8" s="2" customFormat="1" ht="16.899999999999999" customHeight="1">
      <c r="A2162" s="38"/>
      <c r="B2162" s="43"/>
      <c r="C2162" s="292" t="s">
        <v>19</v>
      </c>
      <c r="D2162" s="292" t="s">
        <v>1988</v>
      </c>
      <c r="E2162" s="21" t="s">
        <v>19</v>
      </c>
      <c r="F2162" s="293">
        <v>0</v>
      </c>
      <c r="G2162" s="38"/>
      <c r="H2162" s="43"/>
    </row>
    <row r="2163" spans="1:8" s="2" customFormat="1" ht="16.899999999999999" customHeight="1">
      <c r="A2163" s="38"/>
      <c r="B2163" s="43"/>
      <c r="C2163" s="292" t="s">
        <v>19</v>
      </c>
      <c r="D2163" s="292" t="s">
        <v>1989</v>
      </c>
      <c r="E2163" s="21" t="s">
        <v>19</v>
      </c>
      <c r="F2163" s="293">
        <v>25.11</v>
      </c>
      <c r="G2163" s="38"/>
      <c r="H2163" s="43"/>
    </row>
    <row r="2164" spans="1:8" s="2" customFormat="1" ht="16.899999999999999" customHeight="1">
      <c r="A2164" s="38"/>
      <c r="B2164" s="43"/>
      <c r="C2164" s="292" t="s">
        <v>19</v>
      </c>
      <c r="D2164" s="292" t="s">
        <v>1987</v>
      </c>
      <c r="E2164" s="21" t="s">
        <v>19</v>
      </c>
      <c r="F2164" s="293">
        <v>-0.96</v>
      </c>
      <c r="G2164" s="38"/>
      <c r="H2164" s="43"/>
    </row>
    <row r="2165" spans="1:8" s="2" customFormat="1" ht="16.899999999999999" customHeight="1">
      <c r="A2165" s="38"/>
      <c r="B2165" s="43"/>
      <c r="C2165" s="292" t="s">
        <v>19</v>
      </c>
      <c r="D2165" s="292" t="s">
        <v>1990</v>
      </c>
      <c r="E2165" s="21" t="s">
        <v>19</v>
      </c>
      <c r="F2165" s="293">
        <v>0</v>
      </c>
      <c r="G2165" s="38"/>
      <c r="H2165" s="43"/>
    </row>
    <row r="2166" spans="1:8" s="2" customFormat="1" ht="16.899999999999999" customHeight="1">
      <c r="A2166" s="38"/>
      <c r="B2166" s="43"/>
      <c r="C2166" s="292" t="s">
        <v>19</v>
      </c>
      <c r="D2166" s="292" t="s">
        <v>1991</v>
      </c>
      <c r="E2166" s="21" t="s">
        <v>19</v>
      </c>
      <c r="F2166" s="293">
        <v>21.044</v>
      </c>
      <c r="G2166" s="38"/>
      <c r="H2166" s="43"/>
    </row>
    <row r="2167" spans="1:8" s="2" customFormat="1" ht="16.899999999999999" customHeight="1">
      <c r="A2167" s="38"/>
      <c r="B2167" s="43"/>
      <c r="C2167" s="292" t="s">
        <v>19</v>
      </c>
      <c r="D2167" s="292" t="s">
        <v>1992</v>
      </c>
      <c r="E2167" s="21" t="s">
        <v>19</v>
      </c>
      <c r="F2167" s="293">
        <v>-2.4300000000000002</v>
      </c>
      <c r="G2167" s="38"/>
      <c r="H2167" s="43"/>
    </row>
    <row r="2168" spans="1:8" s="2" customFormat="1" ht="16.899999999999999" customHeight="1">
      <c r="A2168" s="38"/>
      <c r="B2168" s="43"/>
      <c r="C2168" s="292" t="s">
        <v>19</v>
      </c>
      <c r="D2168" s="292" t="s">
        <v>1993</v>
      </c>
      <c r="E2168" s="21" t="s">
        <v>19</v>
      </c>
      <c r="F2168" s="293">
        <v>0</v>
      </c>
      <c r="G2168" s="38"/>
      <c r="H2168" s="43"/>
    </row>
    <row r="2169" spans="1:8" s="2" customFormat="1" ht="16.899999999999999" customHeight="1">
      <c r="A2169" s="38"/>
      <c r="B2169" s="43"/>
      <c r="C2169" s="292" t="s">
        <v>19</v>
      </c>
      <c r="D2169" s="292" t="s">
        <v>1994</v>
      </c>
      <c r="E2169" s="21" t="s">
        <v>19</v>
      </c>
      <c r="F2169" s="293">
        <v>16.739999999999998</v>
      </c>
      <c r="G2169" s="38"/>
      <c r="H2169" s="43"/>
    </row>
    <row r="2170" spans="1:8" s="2" customFormat="1" ht="16.899999999999999" customHeight="1">
      <c r="A2170" s="38"/>
      <c r="B2170" s="43"/>
      <c r="C2170" s="292" t="s">
        <v>19</v>
      </c>
      <c r="D2170" s="292" t="s">
        <v>1950</v>
      </c>
      <c r="E2170" s="21" t="s">
        <v>19</v>
      </c>
      <c r="F2170" s="293">
        <v>-1.47</v>
      </c>
      <c r="G2170" s="38"/>
      <c r="H2170" s="43"/>
    </row>
    <row r="2171" spans="1:8" s="2" customFormat="1" ht="16.899999999999999" customHeight="1">
      <c r="A2171" s="38"/>
      <c r="B2171" s="43"/>
      <c r="C2171" s="292" t="s">
        <v>19</v>
      </c>
      <c r="D2171" s="292" t="s">
        <v>1995</v>
      </c>
      <c r="E2171" s="21" t="s">
        <v>19</v>
      </c>
      <c r="F2171" s="293">
        <v>-0.26</v>
      </c>
      <c r="G2171" s="38"/>
      <c r="H2171" s="43"/>
    </row>
    <row r="2172" spans="1:8" s="2" customFormat="1" ht="16.899999999999999" customHeight="1">
      <c r="A2172" s="38"/>
      <c r="B2172" s="43"/>
      <c r="C2172" s="292" t="s">
        <v>19</v>
      </c>
      <c r="D2172" s="292" t="s">
        <v>1996</v>
      </c>
      <c r="E2172" s="21" t="s">
        <v>19</v>
      </c>
      <c r="F2172" s="293">
        <v>0</v>
      </c>
      <c r="G2172" s="38"/>
      <c r="H2172" s="43"/>
    </row>
    <row r="2173" spans="1:8" s="2" customFormat="1" ht="16.899999999999999" customHeight="1">
      <c r="A2173" s="38"/>
      <c r="B2173" s="43"/>
      <c r="C2173" s="292" t="s">
        <v>19</v>
      </c>
      <c r="D2173" s="292" t="s">
        <v>1997</v>
      </c>
      <c r="E2173" s="21" t="s">
        <v>19</v>
      </c>
      <c r="F2173" s="293">
        <v>61.749000000000002</v>
      </c>
      <c r="G2173" s="38"/>
      <c r="H2173" s="43"/>
    </row>
    <row r="2174" spans="1:8" s="2" customFormat="1" ht="16.899999999999999" customHeight="1">
      <c r="A2174" s="38"/>
      <c r="B2174" s="43"/>
      <c r="C2174" s="292" t="s">
        <v>19</v>
      </c>
      <c r="D2174" s="292" t="s">
        <v>1998</v>
      </c>
      <c r="E2174" s="21" t="s">
        <v>19</v>
      </c>
      <c r="F2174" s="293">
        <v>34.023000000000003</v>
      </c>
      <c r="G2174" s="38"/>
      <c r="H2174" s="43"/>
    </row>
    <row r="2175" spans="1:8" s="2" customFormat="1" ht="16.899999999999999" customHeight="1">
      <c r="A2175" s="38"/>
      <c r="B2175" s="43"/>
      <c r="C2175" s="292" t="s">
        <v>19</v>
      </c>
      <c r="D2175" s="292" t="s">
        <v>1999</v>
      </c>
      <c r="E2175" s="21" t="s">
        <v>19</v>
      </c>
      <c r="F2175" s="293">
        <v>-19.242999999999999</v>
      </c>
      <c r="G2175" s="38"/>
      <c r="H2175" s="43"/>
    </row>
    <row r="2176" spans="1:8" s="2" customFormat="1" ht="16.899999999999999" customHeight="1">
      <c r="A2176" s="38"/>
      <c r="B2176" s="43"/>
      <c r="C2176" s="292" t="s">
        <v>19</v>
      </c>
      <c r="D2176" s="292" t="s">
        <v>2000</v>
      </c>
      <c r="E2176" s="21" t="s">
        <v>19</v>
      </c>
      <c r="F2176" s="293">
        <v>-7.9550000000000001</v>
      </c>
      <c r="G2176" s="38"/>
      <c r="H2176" s="43"/>
    </row>
    <row r="2177" spans="1:8" s="2" customFormat="1" ht="16.899999999999999" customHeight="1">
      <c r="A2177" s="38"/>
      <c r="B2177" s="43"/>
      <c r="C2177" s="292" t="s">
        <v>19</v>
      </c>
      <c r="D2177" s="292" t="s">
        <v>2001</v>
      </c>
      <c r="E2177" s="21" t="s">
        <v>19</v>
      </c>
      <c r="F2177" s="293">
        <v>-0.67200000000000004</v>
      </c>
      <c r="G2177" s="38"/>
      <c r="H2177" s="43"/>
    </row>
    <row r="2178" spans="1:8" s="2" customFormat="1" ht="16.899999999999999" customHeight="1">
      <c r="A2178" s="38"/>
      <c r="B2178" s="43"/>
      <c r="C2178" s="292" t="s">
        <v>19</v>
      </c>
      <c r="D2178" s="292" t="s">
        <v>2002</v>
      </c>
      <c r="E2178" s="21" t="s">
        <v>19</v>
      </c>
      <c r="F2178" s="293">
        <v>-0.125</v>
      </c>
      <c r="G2178" s="38"/>
      <c r="H2178" s="43"/>
    </row>
    <row r="2179" spans="1:8" s="2" customFormat="1" ht="16.899999999999999" customHeight="1">
      <c r="A2179" s="38"/>
      <c r="B2179" s="43"/>
      <c r="C2179" s="292" t="s">
        <v>19</v>
      </c>
      <c r="D2179" s="292" t="s">
        <v>2003</v>
      </c>
      <c r="E2179" s="21" t="s">
        <v>19</v>
      </c>
      <c r="F2179" s="293">
        <v>-7.38</v>
      </c>
      <c r="G2179" s="38"/>
      <c r="H2179" s="43"/>
    </row>
    <row r="2180" spans="1:8" s="2" customFormat="1" ht="16.899999999999999" customHeight="1">
      <c r="A2180" s="38"/>
      <c r="B2180" s="43"/>
      <c r="C2180" s="292" t="s">
        <v>19</v>
      </c>
      <c r="D2180" s="292" t="s">
        <v>1912</v>
      </c>
      <c r="E2180" s="21" t="s">
        <v>19</v>
      </c>
      <c r="F2180" s="293">
        <v>0</v>
      </c>
      <c r="G2180" s="38"/>
      <c r="H2180" s="43"/>
    </row>
    <row r="2181" spans="1:8" s="2" customFormat="1" ht="16.899999999999999" customHeight="1">
      <c r="A2181" s="38"/>
      <c r="B2181" s="43"/>
      <c r="C2181" s="292" t="s">
        <v>19</v>
      </c>
      <c r="D2181" s="292" t="s">
        <v>2004</v>
      </c>
      <c r="E2181" s="21" t="s">
        <v>19</v>
      </c>
      <c r="F2181" s="293">
        <v>172.495</v>
      </c>
      <c r="G2181" s="38"/>
      <c r="H2181" s="43"/>
    </row>
    <row r="2182" spans="1:8" s="2" customFormat="1" ht="16.899999999999999" customHeight="1">
      <c r="A2182" s="38"/>
      <c r="B2182" s="43"/>
      <c r="C2182" s="292" t="s">
        <v>19</v>
      </c>
      <c r="D2182" s="292" t="s">
        <v>1154</v>
      </c>
      <c r="E2182" s="21" t="s">
        <v>19</v>
      </c>
      <c r="F2182" s="293">
        <v>-3.9780000000000002</v>
      </c>
      <c r="G2182" s="38"/>
      <c r="H2182" s="43"/>
    </row>
    <row r="2183" spans="1:8" s="2" customFormat="1" ht="16.899999999999999" customHeight="1">
      <c r="A2183" s="38"/>
      <c r="B2183" s="43"/>
      <c r="C2183" s="292" t="s">
        <v>19</v>
      </c>
      <c r="D2183" s="292" t="s">
        <v>2005</v>
      </c>
      <c r="E2183" s="21" t="s">
        <v>19</v>
      </c>
      <c r="F2183" s="293">
        <v>-13.86</v>
      </c>
      <c r="G2183" s="38"/>
      <c r="H2183" s="43"/>
    </row>
    <row r="2184" spans="1:8" s="2" customFormat="1" ht="16.899999999999999" customHeight="1">
      <c r="A2184" s="38"/>
      <c r="B2184" s="43"/>
      <c r="C2184" s="292" t="s">
        <v>19</v>
      </c>
      <c r="D2184" s="292" t="s">
        <v>2006</v>
      </c>
      <c r="E2184" s="21" t="s">
        <v>19</v>
      </c>
      <c r="F2184" s="293">
        <v>-3.78</v>
      </c>
      <c r="G2184" s="38"/>
      <c r="H2184" s="43"/>
    </row>
    <row r="2185" spans="1:8" s="2" customFormat="1" ht="16.899999999999999" customHeight="1">
      <c r="A2185" s="38"/>
      <c r="B2185" s="43"/>
      <c r="C2185" s="292" t="s">
        <v>19</v>
      </c>
      <c r="D2185" s="292" t="s">
        <v>2007</v>
      </c>
      <c r="E2185" s="21" t="s">
        <v>19</v>
      </c>
      <c r="F2185" s="293">
        <v>-4.125</v>
      </c>
      <c r="G2185" s="38"/>
      <c r="H2185" s="43"/>
    </row>
    <row r="2186" spans="1:8" s="2" customFormat="1" ht="16.899999999999999" customHeight="1">
      <c r="A2186" s="38"/>
      <c r="B2186" s="43"/>
      <c r="C2186" s="292" t="s">
        <v>19</v>
      </c>
      <c r="D2186" s="292" t="s">
        <v>2008</v>
      </c>
      <c r="E2186" s="21" t="s">
        <v>19</v>
      </c>
      <c r="F2186" s="293">
        <v>-34.514000000000003</v>
      </c>
      <c r="G2186" s="38"/>
      <c r="H2186" s="43"/>
    </row>
    <row r="2187" spans="1:8" s="2" customFormat="1" ht="16.899999999999999" customHeight="1">
      <c r="A2187" s="38"/>
      <c r="B2187" s="43"/>
      <c r="C2187" s="292" t="s">
        <v>19</v>
      </c>
      <c r="D2187" s="292" t="s">
        <v>2009</v>
      </c>
      <c r="E2187" s="21" t="s">
        <v>19</v>
      </c>
      <c r="F2187" s="293">
        <v>0</v>
      </c>
      <c r="G2187" s="38"/>
      <c r="H2187" s="43"/>
    </row>
    <row r="2188" spans="1:8" s="2" customFormat="1" ht="16.899999999999999" customHeight="1">
      <c r="A2188" s="38"/>
      <c r="B2188" s="43"/>
      <c r="C2188" s="292" t="s">
        <v>19</v>
      </c>
      <c r="D2188" s="292" t="s">
        <v>2010</v>
      </c>
      <c r="E2188" s="21" t="s">
        <v>19</v>
      </c>
      <c r="F2188" s="293">
        <v>28.187999999999999</v>
      </c>
      <c r="G2188" s="38"/>
      <c r="H2188" s="43"/>
    </row>
    <row r="2189" spans="1:8" s="2" customFormat="1" ht="16.899999999999999" customHeight="1">
      <c r="A2189" s="38"/>
      <c r="B2189" s="43"/>
      <c r="C2189" s="292" t="s">
        <v>19</v>
      </c>
      <c r="D2189" s="292" t="s">
        <v>1880</v>
      </c>
      <c r="E2189" s="21" t="s">
        <v>19</v>
      </c>
      <c r="F2189" s="293">
        <v>-1.89</v>
      </c>
      <c r="G2189" s="38"/>
      <c r="H2189" s="43"/>
    </row>
    <row r="2190" spans="1:8" s="2" customFormat="1" ht="16.899999999999999" customHeight="1">
      <c r="A2190" s="38"/>
      <c r="B2190" s="43"/>
      <c r="C2190" s="292" t="s">
        <v>19</v>
      </c>
      <c r="D2190" s="292" t="s">
        <v>2011</v>
      </c>
      <c r="E2190" s="21" t="s">
        <v>19</v>
      </c>
      <c r="F2190" s="293">
        <v>-0.26300000000000001</v>
      </c>
      <c r="G2190" s="38"/>
      <c r="H2190" s="43"/>
    </row>
    <row r="2191" spans="1:8" s="2" customFormat="1" ht="16.899999999999999" customHeight="1">
      <c r="A2191" s="38"/>
      <c r="B2191" s="43"/>
      <c r="C2191" s="292" t="s">
        <v>19</v>
      </c>
      <c r="D2191" s="292" t="s">
        <v>1914</v>
      </c>
      <c r="E2191" s="21" t="s">
        <v>19</v>
      </c>
      <c r="F2191" s="293">
        <v>0</v>
      </c>
      <c r="G2191" s="38"/>
      <c r="H2191" s="43"/>
    </row>
    <row r="2192" spans="1:8" s="2" customFormat="1" ht="16.899999999999999" customHeight="1">
      <c r="A2192" s="38"/>
      <c r="B2192" s="43"/>
      <c r="C2192" s="292" t="s">
        <v>19</v>
      </c>
      <c r="D2192" s="292" t="s">
        <v>2012</v>
      </c>
      <c r="E2192" s="21" t="s">
        <v>19</v>
      </c>
      <c r="F2192" s="293">
        <v>51.15</v>
      </c>
      <c r="G2192" s="38"/>
      <c r="H2192" s="43"/>
    </row>
    <row r="2193" spans="1:8" s="2" customFormat="1" ht="16.899999999999999" customHeight="1">
      <c r="A2193" s="38"/>
      <c r="B2193" s="43"/>
      <c r="C2193" s="292" t="s">
        <v>19</v>
      </c>
      <c r="D2193" s="292" t="s">
        <v>1880</v>
      </c>
      <c r="E2193" s="21" t="s">
        <v>19</v>
      </c>
      <c r="F2193" s="293">
        <v>-1.89</v>
      </c>
      <c r="G2193" s="38"/>
      <c r="H2193" s="43"/>
    </row>
    <row r="2194" spans="1:8" s="2" customFormat="1" ht="16.899999999999999" customHeight="1">
      <c r="A2194" s="38"/>
      <c r="B2194" s="43"/>
      <c r="C2194" s="292" t="s">
        <v>19</v>
      </c>
      <c r="D2194" s="292" t="s">
        <v>2013</v>
      </c>
      <c r="E2194" s="21" t="s">
        <v>19</v>
      </c>
      <c r="F2194" s="293">
        <v>-1.76</v>
      </c>
      <c r="G2194" s="38"/>
      <c r="H2194" s="43"/>
    </row>
    <row r="2195" spans="1:8" s="2" customFormat="1" ht="16.899999999999999" customHeight="1">
      <c r="A2195" s="38"/>
      <c r="B2195" s="43"/>
      <c r="C2195" s="292" t="s">
        <v>19</v>
      </c>
      <c r="D2195" s="292" t="s">
        <v>2014</v>
      </c>
      <c r="E2195" s="21" t="s">
        <v>19</v>
      </c>
      <c r="F2195" s="293">
        <v>-2.2000000000000002</v>
      </c>
      <c r="G2195" s="38"/>
      <c r="H2195" s="43"/>
    </row>
    <row r="2196" spans="1:8" s="2" customFormat="1" ht="16.899999999999999" customHeight="1">
      <c r="A2196" s="38"/>
      <c r="B2196" s="43"/>
      <c r="C2196" s="292" t="s">
        <v>19</v>
      </c>
      <c r="D2196" s="292" t="s">
        <v>2015</v>
      </c>
      <c r="E2196" s="21" t="s">
        <v>19</v>
      </c>
      <c r="F2196" s="293">
        <v>0</v>
      </c>
      <c r="G2196" s="38"/>
      <c r="H2196" s="43"/>
    </row>
    <row r="2197" spans="1:8" s="2" customFormat="1" ht="16.899999999999999" customHeight="1">
      <c r="A2197" s="38"/>
      <c r="B2197" s="43"/>
      <c r="C2197" s="292" t="s">
        <v>19</v>
      </c>
      <c r="D2197" s="292" t="s">
        <v>2016</v>
      </c>
      <c r="E2197" s="21" t="s">
        <v>19</v>
      </c>
      <c r="F2197" s="293">
        <v>42.35</v>
      </c>
      <c r="G2197" s="38"/>
      <c r="H2197" s="43"/>
    </row>
    <row r="2198" spans="1:8" s="2" customFormat="1" ht="16.899999999999999" customHeight="1">
      <c r="A2198" s="38"/>
      <c r="B2198" s="43"/>
      <c r="C2198" s="292" t="s">
        <v>19</v>
      </c>
      <c r="D2198" s="292" t="s">
        <v>1974</v>
      </c>
      <c r="E2198" s="21" t="s">
        <v>19</v>
      </c>
      <c r="F2198" s="293">
        <v>-1.36</v>
      </c>
      <c r="G2198" s="38"/>
      <c r="H2198" s="43"/>
    </row>
    <row r="2199" spans="1:8" s="2" customFormat="1" ht="16.899999999999999" customHeight="1">
      <c r="A2199" s="38"/>
      <c r="B2199" s="43"/>
      <c r="C2199" s="292" t="s">
        <v>19</v>
      </c>
      <c r="D2199" s="292" t="s">
        <v>2014</v>
      </c>
      <c r="E2199" s="21" t="s">
        <v>19</v>
      </c>
      <c r="F2199" s="293">
        <v>-2.2000000000000002</v>
      </c>
      <c r="G2199" s="38"/>
      <c r="H2199" s="43"/>
    </row>
    <row r="2200" spans="1:8" s="2" customFormat="1" ht="16.899999999999999" customHeight="1">
      <c r="A2200" s="38"/>
      <c r="B2200" s="43"/>
      <c r="C2200" s="292" t="s">
        <v>19</v>
      </c>
      <c r="D2200" s="292" t="s">
        <v>2017</v>
      </c>
      <c r="E2200" s="21" t="s">
        <v>19</v>
      </c>
      <c r="F2200" s="293">
        <v>0</v>
      </c>
      <c r="G2200" s="38"/>
      <c r="H2200" s="43"/>
    </row>
    <row r="2201" spans="1:8" s="2" customFormat="1" ht="16.899999999999999" customHeight="1">
      <c r="A2201" s="38"/>
      <c r="B2201" s="43"/>
      <c r="C2201" s="292" t="s">
        <v>19</v>
      </c>
      <c r="D2201" s="292" t="s">
        <v>2018</v>
      </c>
      <c r="E2201" s="21" t="s">
        <v>19</v>
      </c>
      <c r="F2201" s="293">
        <v>51.15</v>
      </c>
      <c r="G2201" s="38"/>
      <c r="H2201" s="43"/>
    </row>
    <row r="2202" spans="1:8" s="2" customFormat="1" ht="16.899999999999999" customHeight="1">
      <c r="A2202" s="38"/>
      <c r="B2202" s="43"/>
      <c r="C2202" s="292" t="s">
        <v>19</v>
      </c>
      <c r="D2202" s="292" t="s">
        <v>1880</v>
      </c>
      <c r="E2202" s="21" t="s">
        <v>19</v>
      </c>
      <c r="F2202" s="293">
        <v>-1.89</v>
      </c>
      <c r="G2202" s="38"/>
      <c r="H2202" s="43"/>
    </row>
    <row r="2203" spans="1:8" s="2" customFormat="1" ht="16.899999999999999" customHeight="1">
      <c r="A2203" s="38"/>
      <c r="B2203" s="43"/>
      <c r="C2203" s="292" t="s">
        <v>19</v>
      </c>
      <c r="D2203" s="292" t="s">
        <v>2013</v>
      </c>
      <c r="E2203" s="21" t="s">
        <v>19</v>
      </c>
      <c r="F2203" s="293">
        <v>-1.76</v>
      </c>
      <c r="G2203" s="38"/>
      <c r="H2203" s="43"/>
    </row>
    <row r="2204" spans="1:8" s="2" customFormat="1" ht="16.899999999999999" customHeight="1">
      <c r="A2204" s="38"/>
      <c r="B2204" s="43"/>
      <c r="C2204" s="292" t="s">
        <v>19</v>
      </c>
      <c r="D2204" s="292" t="s">
        <v>2014</v>
      </c>
      <c r="E2204" s="21" t="s">
        <v>19</v>
      </c>
      <c r="F2204" s="293">
        <v>-2.2000000000000002</v>
      </c>
      <c r="G2204" s="38"/>
      <c r="H2204" s="43"/>
    </row>
    <row r="2205" spans="1:8" s="2" customFormat="1" ht="16.899999999999999" customHeight="1">
      <c r="A2205" s="38"/>
      <c r="B2205" s="43"/>
      <c r="C2205" s="292" t="s">
        <v>19</v>
      </c>
      <c r="D2205" s="292" t="s">
        <v>2019</v>
      </c>
      <c r="E2205" s="21" t="s">
        <v>19</v>
      </c>
      <c r="F2205" s="293">
        <v>0</v>
      </c>
      <c r="G2205" s="38"/>
      <c r="H2205" s="43"/>
    </row>
    <row r="2206" spans="1:8" s="2" customFormat="1" ht="16.899999999999999" customHeight="1">
      <c r="A2206" s="38"/>
      <c r="B2206" s="43"/>
      <c r="C2206" s="292" t="s">
        <v>19</v>
      </c>
      <c r="D2206" s="292" t="s">
        <v>2020</v>
      </c>
      <c r="E2206" s="21" t="s">
        <v>19</v>
      </c>
      <c r="F2206" s="293">
        <v>26.73</v>
      </c>
      <c r="G2206" s="38"/>
      <c r="H2206" s="43"/>
    </row>
    <row r="2207" spans="1:8" s="2" customFormat="1" ht="16.899999999999999" customHeight="1">
      <c r="A2207" s="38"/>
      <c r="B2207" s="43"/>
      <c r="C2207" s="292" t="s">
        <v>19</v>
      </c>
      <c r="D2207" s="292" t="s">
        <v>1880</v>
      </c>
      <c r="E2207" s="21" t="s">
        <v>19</v>
      </c>
      <c r="F2207" s="293">
        <v>-1.89</v>
      </c>
      <c r="G2207" s="38"/>
      <c r="H2207" s="43"/>
    </row>
    <row r="2208" spans="1:8" s="2" customFormat="1" ht="16.899999999999999" customHeight="1">
      <c r="A2208" s="38"/>
      <c r="B2208" s="43"/>
      <c r="C2208" s="292" t="s">
        <v>19</v>
      </c>
      <c r="D2208" s="292" t="s">
        <v>2011</v>
      </c>
      <c r="E2208" s="21" t="s">
        <v>19</v>
      </c>
      <c r="F2208" s="293">
        <v>-0.26300000000000001</v>
      </c>
      <c r="G2208" s="38"/>
      <c r="H2208" s="43"/>
    </row>
    <row r="2209" spans="1:8" s="2" customFormat="1" ht="16.899999999999999" customHeight="1">
      <c r="A2209" s="38"/>
      <c r="B2209" s="43"/>
      <c r="C2209" s="292" t="s">
        <v>19</v>
      </c>
      <c r="D2209" s="292" t="s">
        <v>2021</v>
      </c>
      <c r="E2209" s="21" t="s">
        <v>19</v>
      </c>
      <c r="F2209" s="293">
        <v>0</v>
      </c>
      <c r="G2209" s="38"/>
      <c r="H2209" s="43"/>
    </row>
    <row r="2210" spans="1:8" s="2" customFormat="1" ht="16.899999999999999" customHeight="1">
      <c r="A2210" s="38"/>
      <c r="B2210" s="43"/>
      <c r="C2210" s="292" t="s">
        <v>19</v>
      </c>
      <c r="D2210" s="292" t="s">
        <v>2020</v>
      </c>
      <c r="E2210" s="21" t="s">
        <v>19</v>
      </c>
      <c r="F2210" s="293">
        <v>26.73</v>
      </c>
      <c r="G2210" s="38"/>
      <c r="H2210" s="43"/>
    </row>
    <row r="2211" spans="1:8" s="2" customFormat="1" ht="16.899999999999999" customHeight="1">
      <c r="A2211" s="38"/>
      <c r="B2211" s="43"/>
      <c r="C2211" s="292" t="s">
        <v>19</v>
      </c>
      <c r="D2211" s="292" t="s">
        <v>1880</v>
      </c>
      <c r="E2211" s="21" t="s">
        <v>19</v>
      </c>
      <c r="F2211" s="293">
        <v>-1.89</v>
      </c>
      <c r="G2211" s="38"/>
      <c r="H2211" s="43"/>
    </row>
    <row r="2212" spans="1:8" s="2" customFormat="1" ht="16.899999999999999" customHeight="1">
      <c r="A2212" s="38"/>
      <c r="B2212" s="43"/>
      <c r="C2212" s="292" t="s">
        <v>19</v>
      </c>
      <c r="D2212" s="292" t="s">
        <v>2022</v>
      </c>
      <c r="E2212" s="21" t="s">
        <v>19</v>
      </c>
      <c r="F2212" s="293">
        <v>0</v>
      </c>
      <c r="G2212" s="38"/>
      <c r="H2212" s="43"/>
    </row>
    <row r="2213" spans="1:8" s="2" customFormat="1" ht="16.899999999999999" customHeight="1">
      <c r="A2213" s="38"/>
      <c r="B2213" s="43"/>
      <c r="C2213" s="292" t="s">
        <v>19</v>
      </c>
      <c r="D2213" s="292" t="s">
        <v>2023</v>
      </c>
      <c r="E2213" s="21" t="s">
        <v>19</v>
      </c>
      <c r="F2213" s="293">
        <v>50.875</v>
      </c>
      <c r="G2213" s="38"/>
      <c r="H2213" s="43"/>
    </row>
    <row r="2214" spans="1:8" s="2" customFormat="1" ht="16.899999999999999" customHeight="1">
      <c r="A2214" s="38"/>
      <c r="B2214" s="43"/>
      <c r="C2214" s="292" t="s">
        <v>19</v>
      </c>
      <c r="D2214" s="292" t="s">
        <v>1880</v>
      </c>
      <c r="E2214" s="21" t="s">
        <v>19</v>
      </c>
      <c r="F2214" s="293">
        <v>-1.89</v>
      </c>
      <c r="G2214" s="38"/>
      <c r="H2214" s="43"/>
    </row>
    <row r="2215" spans="1:8" s="2" customFormat="1" ht="16.899999999999999" customHeight="1">
      <c r="A2215" s="38"/>
      <c r="B2215" s="43"/>
      <c r="C2215" s="292" t="s">
        <v>19</v>
      </c>
      <c r="D2215" s="292" t="s">
        <v>2013</v>
      </c>
      <c r="E2215" s="21" t="s">
        <v>19</v>
      </c>
      <c r="F2215" s="293">
        <v>-1.76</v>
      </c>
      <c r="G2215" s="38"/>
      <c r="H2215" s="43"/>
    </row>
    <row r="2216" spans="1:8" s="2" customFormat="1" ht="16.899999999999999" customHeight="1">
      <c r="A2216" s="38"/>
      <c r="B2216" s="43"/>
      <c r="C2216" s="292" t="s">
        <v>19</v>
      </c>
      <c r="D2216" s="292" t="s">
        <v>2024</v>
      </c>
      <c r="E2216" s="21" t="s">
        <v>19</v>
      </c>
      <c r="F2216" s="293">
        <v>-2.9750000000000001</v>
      </c>
      <c r="G2216" s="38"/>
      <c r="H2216" s="43"/>
    </row>
    <row r="2217" spans="1:8" s="2" customFormat="1" ht="16.899999999999999" customHeight="1">
      <c r="A2217" s="38"/>
      <c r="B2217" s="43"/>
      <c r="C2217" s="292" t="s">
        <v>19</v>
      </c>
      <c r="D2217" s="292" t="s">
        <v>2025</v>
      </c>
      <c r="E2217" s="21" t="s">
        <v>19</v>
      </c>
      <c r="F2217" s="293">
        <v>0</v>
      </c>
      <c r="G2217" s="38"/>
      <c r="H2217" s="43"/>
    </row>
    <row r="2218" spans="1:8" s="2" customFormat="1" ht="16.899999999999999" customHeight="1">
      <c r="A2218" s="38"/>
      <c r="B2218" s="43"/>
      <c r="C2218" s="292" t="s">
        <v>19</v>
      </c>
      <c r="D2218" s="292" t="s">
        <v>2020</v>
      </c>
      <c r="E2218" s="21" t="s">
        <v>19</v>
      </c>
      <c r="F2218" s="293">
        <v>26.73</v>
      </c>
      <c r="G2218" s="38"/>
      <c r="H2218" s="43"/>
    </row>
    <row r="2219" spans="1:8" s="2" customFormat="1" ht="16.899999999999999" customHeight="1">
      <c r="A2219" s="38"/>
      <c r="B2219" s="43"/>
      <c r="C2219" s="292" t="s">
        <v>19</v>
      </c>
      <c r="D2219" s="292" t="s">
        <v>1880</v>
      </c>
      <c r="E2219" s="21" t="s">
        <v>19</v>
      </c>
      <c r="F2219" s="293">
        <v>-1.89</v>
      </c>
      <c r="G2219" s="38"/>
      <c r="H2219" s="43"/>
    </row>
    <row r="2220" spans="1:8" s="2" customFormat="1" ht="16.899999999999999" customHeight="1">
      <c r="A2220" s="38"/>
      <c r="B2220" s="43"/>
      <c r="C2220" s="292" t="s">
        <v>19</v>
      </c>
      <c r="D2220" s="292" t="s">
        <v>2011</v>
      </c>
      <c r="E2220" s="21" t="s">
        <v>19</v>
      </c>
      <c r="F2220" s="293">
        <v>-0.26300000000000001</v>
      </c>
      <c r="G2220" s="38"/>
      <c r="H2220" s="43"/>
    </row>
    <row r="2221" spans="1:8" s="2" customFormat="1" ht="16.899999999999999" customHeight="1">
      <c r="A2221" s="38"/>
      <c r="B2221" s="43"/>
      <c r="C2221" s="292" t="s">
        <v>19</v>
      </c>
      <c r="D2221" s="292" t="s">
        <v>2026</v>
      </c>
      <c r="E2221" s="21" t="s">
        <v>19</v>
      </c>
      <c r="F2221" s="293">
        <v>0</v>
      </c>
      <c r="G2221" s="38"/>
      <c r="H2221" s="43"/>
    </row>
    <row r="2222" spans="1:8" s="2" customFormat="1" ht="16.899999999999999" customHeight="1">
      <c r="A2222" s="38"/>
      <c r="B2222" s="43"/>
      <c r="C2222" s="292" t="s">
        <v>19</v>
      </c>
      <c r="D2222" s="292" t="s">
        <v>2027</v>
      </c>
      <c r="E2222" s="21" t="s">
        <v>19</v>
      </c>
      <c r="F2222" s="293">
        <v>27.225000000000001</v>
      </c>
      <c r="G2222" s="38"/>
      <c r="H2222" s="43"/>
    </row>
    <row r="2223" spans="1:8" s="2" customFormat="1" ht="16.899999999999999" customHeight="1">
      <c r="A2223" s="38"/>
      <c r="B2223" s="43"/>
      <c r="C2223" s="292" t="s">
        <v>19</v>
      </c>
      <c r="D2223" s="292" t="s">
        <v>1974</v>
      </c>
      <c r="E2223" s="21" t="s">
        <v>19</v>
      </c>
      <c r="F2223" s="293">
        <v>-1.36</v>
      </c>
      <c r="G2223" s="38"/>
      <c r="H2223" s="43"/>
    </row>
    <row r="2224" spans="1:8" s="2" customFormat="1" ht="16.899999999999999" customHeight="1">
      <c r="A2224" s="38"/>
      <c r="B2224" s="43"/>
      <c r="C2224" s="292" t="s">
        <v>19</v>
      </c>
      <c r="D2224" s="292" t="s">
        <v>2028</v>
      </c>
      <c r="E2224" s="21" t="s">
        <v>19</v>
      </c>
      <c r="F2224" s="293">
        <v>0</v>
      </c>
      <c r="G2224" s="38"/>
      <c r="H2224" s="43"/>
    </row>
    <row r="2225" spans="1:8" s="2" customFormat="1" ht="16.899999999999999" customHeight="1">
      <c r="A2225" s="38"/>
      <c r="B2225" s="43"/>
      <c r="C2225" s="292" t="s">
        <v>19</v>
      </c>
      <c r="D2225" s="292" t="s">
        <v>2029</v>
      </c>
      <c r="E2225" s="21" t="s">
        <v>19</v>
      </c>
      <c r="F2225" s="293">
        <v>50.875</v>
      </c>
      <c r="G2225" s="38"/>
      <c r="H2225" s="43"/>
    </row>
    <row r="2226" spans="1:8" s="2" customFormat="1" ht="16.899999999999999" customHeight="1">
      <c r="A2226" s="38"/>
      <c r="B2226" s="43"/>
      <c r="C2226" s="292" t="s">
        <v>19</v>
      </c>
      <c r="D2226" s="292" t="s">
        <v>1880</v>
      </c>
      <c r="E2226" s="21" t="s">
        <v>19</v>
      </c>
      <c r="F2226" s="293">
        <v>-1.89</v>
      </c>
      <c r="G2226" s="38"/>
      <c r="H2226" s="43"/>
    </row>
    <row r="2227" spans="1:8" s="2" customFormat="1" ht="16.899999999999999" customHeight="1">
      <c r="A2227" s="38"/>
      <c r="B2227" s="43"/>
      <c r="C2227" s="292" t="s">
        <v>19</v>
      </c>
      <c r="D2227" s="292" t="s">
        <v>2013</v>
      </c>
      <c r="E2227" s="21" t="s">
        <v>19</v>
      </c>
      <c r="F2227" s="293">
        <v>-1.76</v>
      </c>
      <c r="G2227" s="38"/>
      <c r="H2227" s="43"/>
    </row>
    <row r="2228" spans="1:8" s="2" customFormat="1" ht="16.899999999999999" customHeight="1">
      <c r="A2228" s="38"/>
      <c r="B2228" s="43"/>
      <c r="C2228" s="292" t="s">
        <v>19</v>
      </c>
      <c r="D2228" s="292" t="s">
        <v>2024</v>
      </c>
      <c r="E2228" s="21" t="s">
        <v>19</v>
      </c>
      <c r="F2228" s="293">
        <v>-2.9750000000000001</v>
      </c>
      <c r="G2228" s="38"/>
      <c r="H2228" s="43"/>
    </row>
    <row r="2229" spans="1:8" s="2" customFormat="1" ht="16.899999999999999" customHeight="1">
      <c r="A2229" s="38"/>
      <c r="B2229" s="43"/>
      <c r="C2229" s="292" t="s">
        <v>19</v>
      </c>
      <c r="D2229" s="292" t="s">
        <v>2030</v>
      </c>
      <c r="E2229" s="21" t="s">
        <v>19</v>
      </c>
      <c r="F2229" s="293">
        <v>0</v>
      </c>
      <c r="G2229" s="38"/>
      <c r="H2229" s="43"/>
    </row>
    <row r="2230" spans="1:8" s="2" customFormat="1" ht="16.899999999999999" customHeight="1">
      <c r="A2230" s="38"/>
      <c r="B2230" s="43"/>
      <c r="C2230" s="292" t="s">
        <v>19</v>
      </c>
      <c r="D2230" s="292" t="s">
        <v>2020</v>
      </c>
      <c r="E2230" s="21" t="s">
        <v>19</v>
      </c>
      <c r="F2230" s="293">
        <v>26.73</v>
      </c>
      <c r="G2230" s="38"/>
      <c r="H2230" s="43"/>
    </row>
    <row r="2231" spans="1:8" s="2" customFormat="1" ht="16.899999999999999" customHeight="1">
      <c r="A2231" s="38"/>
      <c r="B2231" s="43"/>
      <c r="C2231" s="292" t="s">
        <v>19</v>
      </c>
      <c r="D2231" s="292" t="s">
        <v>1880</v>
      </c>
      <c r="E2231" s="21" t="s">
        <v>19</v>
      </c>
      <c r="F2231" s="293">
        <v>-1.89</v>
      </c>
      <c r="G2231" s="38"/>
      <c r="H2231" s="43"/>
    </row>
    <row r="2232" spans="1:8" s="2" customFormat="1" ht="16.899999999999999" customHeight="1">
      <c r="A2232" s="38"/>
      <c r="B2232" s="43"/>
      <c r="C2232" s="292" t="s">
        <v>19</v>
      </c>
      <c r="D2232" s="292" t="s">
        <v>2011</v>
      </c>
      <c r="E2232" s="21" t="s">
        <v>19</v>
      </c>
      <c r="F2232" s="293">
        <v>-0.26300000000000001</v>
      </c>
      <c r="G2232" s="38"/>
      <c r="H2232" s="43"/>
    </row>
    <row r="2233" spans="1:8" s="2" customFormat="1" ht="16.899999999999999" customHeight="1">
      <c r="A2233" s="38"/>
      <c r="B2233" s="43"/>
      <c r="C2233" s="292" t="s">
        <v>19</v>
      </c>
      <c r="D2233" s="292" t="s">
        <v>2031</v>
      </c>
      <c r="E2233" s="21" t="s">
        <v>19</v>
      </c>
      <c r="F2233" s="293">
        <v>0</v>
      </c>
      <c r="G2233" s="38"/>
      <c r="H2233" s="43"/>
    </row>
    <row r="2234" spans="1:8" s="2" customFormat="1" ht="16.899999999999999" customHeight="1">
      <c r="A2234" s="38"/>
      <c r="B2234" s="43"/>
      <c r="C2234" s="292" t="s">
        <v>19</v>
      </c>
      <c r="D2234" s="292" t="s">
        <v>2032</v>
      </c>
      <c r="E2234" s="21" t="s">
        <v>19</v>
      </c>
      <c r="F2234" s="293">
        <v>28.71</v>
      </c>
      <c r="G2234" s="38"/>
      <c r="H2234" s="43"/>
    </row>
    <row r="2235" spans="1:8" s="2" customFormat="1" ht="16.899999999999999" customHeight="1">
      <c r="A2235" s="38"/>
      <c r="B2235" s="43"/>
      <c r="C2235" s="292" t="s">
        <v>19</v>
      </c>
      <c r="D2235" s="292" t="s">
        <v>1974</v>
      </c>
      <c r="E2235" s="21" t="s">
        <v>19</v>
      </c>
      <c r="F2235" s="293">
        <v>-1.36</v>
      </c>
      <c r="G2235" s="38"/>
      <c r="H2235" s="43"/>
    </row>
    <row r="2236" spans="1:8" s="2" customFormat="1" ht="16.899999999999999" customHeight="1">
      <c r="A2236" s="38"/>
      <c r="B2236" s="43"/>
      <c r="C2236" s="292" t="s">
        <v>19</v>
      </c>
      <c r="D2236" s="292" t="s">
        <v>2033</v>
      </c>
      <c r="E2236" s="21" t="s">
        <v>19</v>
      </c>
      <c r="F2236" s="293">
        <v>0</v>
      </c>
      <c r="G2236" s="38"/>
      <c r="H2236" s="43"/>
    </row>
    <row r="2237" spans="1:8" s="2" customFormat="1" ht="16.899999999999999" customHeight="1">
      <c r="A2237" s="38"/>
      <c r="B2237" s="43"/>
      <c r="C2237" s="292" t="s">
        <v>19</v>
      </c>
      <c r="D2237" s="292" t="s">
        <v>2023</v>
      </c>
      <c r="E2237" s="21" t="s">
        <v>19</v>
      </c>
      <c r="F2237" s="293">
        <v>50.875</v>
      </c>
      <c r="G2237" s="38"/>
      <c r="H2237" s="43"/>
    </row>
    <row r="2238" spans="1:8" s="2" customFormat="1" ht="16.899999999999999" customHeight="1">
      <c r="A2238" s="38"/>
      <c r="B2238" s="43"/>
      <c r="C2238" s="292" t="s">
        <v>19</v>
      </c>
      <c r="D2238" s="292" t="s">
        <v>1880</v>
      </c>
      <c r="E2238" s="21" t="s">
        <v>19</v>
      </c>
      <c r="F2238" s="293">
        <v>-1.89</v>
      </c>
      <c r="G2238" s="38"/>
      <c r="H2238" s="43"/>
    </row>
    <row r="2239" spans="1:8" s="2" customFormat="1" ht="16.899999999999999" customHeight="1">
      <c r="A2239" s="38"/>
      <c r="B2239" s="43"/>
      <c r="C2239" s="292" t="s">
        <v>19</v>
      </c>
      <c r="D2239" s="292" t="s">
        <v>2013</v>
      </c>
      <c r="E2239" s="21" t="s">
        <v>19</v>
      </c>
      <c r="F2239" s="293">
        <v>-1.76</v>
      </c>
      <c r="G2239" s="38"/>
      <c r="H2239" s="43"/>
    </row>
    <row r="2240" spans="1:8" s="2" customFormat="1" ht="16.899999999999999" customHeight="1">
      <c r="A2240" s="38"/>
      <c r="B2240" s="43"/>
      <c r="C2240" s="292" t="s">
        <v>19</v>
      </c>
      <c r="D2240" s="292" t="s">
        <v>2024</v>
      </c>
      <c r="E2240" s="21" t="s">
        <v>19</v>
      </c>
      <c r="F2240" s="293">
        <v>-2.9750000000000001</v>
      </c>
      <c r="G2240" s="38"/>
      <c r="H2240" s="43"/>
    </row>
    <row r="2241" spans="1:8" s="2" customFormat="1" ht="16.899999999999999" customHeight="1">
      <c r="A2241" s="38"/>
      <c r="B2241" s="43"/>
      <c r="C2241" s="292" t="s">
        <v>19</v>
      </c>
      <c r="D2241" s="292" t="s">
        <v>1916</v>
      </c>
      <c r="E2241" s="21" t="s">
        <v>19</v>
      </c>
      <c r="F2241" s="293">
        <v>0</v>
      </c>
      <c r="G2241" s="38"/>
      <c r="H2241" s="43"/>
    </row>
    <row r="2242" spans="1:8" s="2" customFormat="1" ht="16.899999999999999" customHeight="1">
      <c r="A2242" s="38"/>
      <c r="B2242" s="43"/>
      <c r="C2242" s="292" t="s">
        <v>19</v>
      </c>
      <c r="D2242" s="292" t="s">
        <v>2034</v>
      </c>
      <c r="E2242" s="21" t="s">
        <v>19</v>
      </c>
      <c r="F2242" s="293">
        <v>44.1</v>
      </c>
      <c r="G2242" s="38"/>
      <c r="H2242" s="43"/>
    </row>
    <row r="2243" spans="1:8" s="2" customFormat="1" ht="16.899999999999999" customHeight="1">
      <c r="A2243" s="38"/>
      <c r="B2243" s="43"/>
      <c r="C2243" s="292" t="s">
        <v>19</v>
      </c>
      <c r="D2243" s="292" t="s">
        <v>1128</v>
      </c>
      <c r="E2243" s="21" t="s">
        <v>19</v>
      </c>
      <c r="F2243" s="293">
        <v>-2.31</v>
      </c>
      <c r="G2243" s="38"/>
      <c r="H2243" s="43"/>
    </row>
    <row r="2244" spans="1:8" s="2" customFormat="1" ht="16.899999999999999" customHeight="1">
      <c r="A2244" s="38"/>
      <c r="B2244" s="43"/>
      <c r="C2244" s="292" t="s">
        <v>19</v>
      </c>
      <c r="D2244" s="292" t="s">
        <v>2035</v>
      </c>
      <c r="E2244" s="21" t="s">
        <v>19</v>
      </c>
      <c r="F2244" s="293">
        <v>-2.23</v>
      </c>
      <c r="G2244" s="38"/>
      <c r="H2244" s="43"/>
    </row>
    <row r="2245" spans="1:8" s="2" customFormat="1" ht="16.899999999999999" customHeight="1">
      <c r="A2245" s="38"/>
      <c r="B2245" s="43"/>
      <c r="C2245" s="292" t="s">
        <v>19</v>
      </c>
      <c r="D2245" s="292" t="s">
        <v>1839</v>
      </c>
      <c r="E2245" s="21" t="s">
        <v>19</v>
      </c>
      <c r="F2245" s="293">
        <v>0</v>
      </c>
      <c r="G2245" s="38"/>
      <c r="H2245" s="43"/>
    </row>
    <row r="2246" spans="1:8" s="2" customFormat="1" ht="16.899999999999999" customHeight="1">
      <c r="A2246" s="38"/>
      <c r="B2246" s="43"/>
      <c r="C2246" s="292" t="s">
        <v>19</v>
      </c>
      <c r="D2246" s="292" t="s">
        <v>2036</v>
      </c>
      <c r="E2246" s="21" t="s">
        <v>19</v>
      </c>
      <c r="F2246" s="293">
        <v>76.27</v>
      </c>
      <c r="G2246" s="38"/>
      <c r="H2246" s="43"/>
    </row>
    <row r="2247" spans="1:8" s="2" customFormat="1" ht="16.899999999999999" customHeight="1">
      <c r="A2247" s="38"/>
      <c r="B2247" s="43"/>
      <c r="C2247" s="292" t="s">
        <v>19</v>
      </c>
      <c r="D2247" s="292" t="s">
        <v>2037</v>
      </c>
      <c r="E2247" s="21" t="s">
        <v>19</v>
      </c>
      <c r="F2247" s="293">
        <v>-2.85</v>
      </c>
      <c r="G2247" s="38"/>
      <c r="H2247" s="43"/>
    </row>
    <row r="2248" spans="1:8" s="2" customFormat="1" ht="16.899999999999999" customHeight="1">
      <c r="A2248" s="38"/>
      <c r="B2248" s="43"/>
      <c r="C2248" s="292" t="s">
        <v>19</v>
      </c>
      <c r="D2248" s="292" t="s">
        <v>2038</v>
      </c>
      <c r="E2248" s="21" t="s">
        <v>19</v>
      </c>
      <c r="F2248" s="293">
        <v>-1.085</v>
      </c>
      <c r="G2248" s="38"/>
      <c r="H2248" s="43"/>
    </row>
    <row r="2249" spans="1:8" s="2" customFormat="1" ht="16.899999999999999" customHeight="1">
      <c r="A2249" s="38"/>
      <c r="B2249" s="43"/>
      <c r="C2249" s="292" t="s">
        <v>19</v>
      </c>
      <c r="D2249" s="292" t="s">
        <v>2039</v>
      </c>
      <c r="E2249" s="21" t="s">
        <v>19</v>
      </c>
      <c r="F2249" s="293">
        <v>0</v>
      </c>
      <c r="G2249" s="38"/>
      <c r="H2249" s="43"/>
    </row>
    <row r="2250" spans="1:8" s="2" customFormat="1" ht="16.899999999999999" customHeight="1">
      <c r="A2250" s="38"/>
      <c r="B2250" s="43"/>
      <c r="C2250" s="292" t="s">
        <v>19</v>
      </c>
      <c r="D2250" s="292" t="s">
        <v>2040</v>
      </c>
      <c r="E2250" s="21" t="s">
        <v>19</v>
      </c>
      <c r="F2250" s="293">
        <v>85.123999999999995</v>
      </c>
      <c r="G2250" s="38"/>
      <c r="H2250" s="43"/>
    </row>
    <row r="2251" spans="1:8" s="2" customFormat="1" ht="16.899999999999999" customHeight="1">
      <c r="A2251" s="38"/>
      <c r="B2251" s="43"/>
      <c r="C2251" s="292" t="s">
        <v>19</v>
      </c>
      <c r="D2251" s="292" t="s">
        <v>2041</v>
      </c>
      <c r="E2251" s="21" t="s">
        <v>19</v>
      </c>
      <c r="F2251" s="293">
        <v>-10.977</v>
      </c>
      <c r="G2251" s="38"/>
      <c r="H2251" s="43"/>
    </row>
    <row r="2252" spans="1:8" s="2" customFormat="1" ht="16.899999999999999" customHeight="1">
      <c r="A2252" s="38"/>
      <c r="B2252" s="43"/>
      <c r="C2252" s="292" t="s">
        <v>19</v>
      </c>
      <c r="D2252" s="292" t="s">
        <v>1156</v>
      </c>
      <c r="E2252" s="21" t="s">
        <v>19</v>
      </c>
      <c r="F2252" s="293">
        <v>-3</v>
      </c>
      <c r="G2252" s="38"/>
      <c r="H2252" s="43"/>
    </row>
    <row r="2253" spans="1:8" s="2" customFormat="1" ht="16.899999999999999" customHeight="1">
      <c r="A2253" s="38"/>
      <c r="B2253" s="43"/>
      <c r="C2253" s="292" t="s">
        <v>19</v>
      </c>
      <c r="D2253" s="292" t="s">
        <v>2042</v>
      </c>
      <c r="E2253" s="21" t="s">
        <v>19</v>
      </c>
      <c r="F2253" s="293">
        <v>-16.399999999999999</v>
      </c>
      <c r="G2253" s="38"/>
      <c r="H2253" s="43"/>
    </row>
    <row r="2254" spans="1:8" s="2" customFormat="1" ht="16.899999999999999" customHeight="1">
      <c r="A2254" s="38"/>
      <c r="B2254" s="43"/>
      <c r="C2254" s="292" t="s">
        <v>19</v>
      </c>
      <c r="D2254" s="292" t="s">
        <v>2043</v>
      </c>
      <c r="E2254" s="21" t="s">
        <v>19</v>
      </c>
      <c r="F2254" s="293">
        <v>0</v>
      </c>
      <c r="G2254" s="38"/>
      <c r="H2254" s="43"/>
    </row>
    <row r="2255" spans="1:8" s="2" customFormat="1" ht="16.899999999999999" customHeight="1">
      <c r="A2255" s="38"/>
      <c r="B2255" s="43"/>
      <c r="C2255" s="292" t="s">
        <v>19</v>
      </c>
      <c r="D2255" s="292" t="s">
        <v>2044</v>
      </c>
      <c r="E2255" s="21" t="s">
        <v>19</v>
      </c>
      <c r="F2255" s="293">
        <v>87.203999999999994</v>
      </c>
      <c r="G2255" s="38"/>
      <c r="H2255" s="43"/>
    </row>
    <row r="2256" spans="1:8" s="2" customFormat="1" ht="16.899999999999999" customHeight="1">
      <c r="A2256" s="38"/>
      <c r="B2256" s="43"/>
      <c r="C2256" s="292" t="s">
        <v>19</v>
      </c>
      <c r="D2256" s="292" t="s">
        <v>2045</v>
      </c>
      <c r="E2256" s="21" t="s">
        <v>19</v>
      </c>
      <c r="F2256" s="293">
        <v>-15.430999999999999</v>
      </c>
      <c r="G2256" s="38"/>
      <c r="H2256" s="43"/>
    </row>
    <row r="2257" spans="1:8" s="2" customFormat="1" ht="16.899999999999999" customHeight="1">
      <c r="A2257" s="38"/>
      <c r="B2257" s="43"/>
      <c r="C2257" s="292" t="s">
        <v>19</v>
      </c>
      <c r="D2257" s="292" t="s">
        <v>2013</v>
      </c>
      <c r="E2257" s="21" t="s">
        <v>19</v>
      </c>
      <c r="F2257" s="293">
        <v>-1.76</v>
      </c>
      <c r="G2257" s="38"/>
      <c r="H2257" s="43"/>
    </row>
    <row r="2258" spans="1:8" s="2" customFormat="1" ht="16.899999999999999" customHeight="1">
      <c r="A2258" s="38"/>
      <c r="B2258" s="43"/>
      <c r="C2258" s="292" t="s">
        <v>19</v>
      </c>
      <c r="D2258" s="292" t="s">
        <v>2046</v>
      </c>
      <c r="E2258" s="21" t="s">
        <v>19</v>
      </c>
      <c r="F2258" s="293">
        <v>-6.56</v>
      </c>
      <c r="G2258" s="38"/>
      <c r="H2258" s="43"/>
    </row>
    <row r="2259" spans="1:8" s="2" customFormat="1" ht="16.899999999999999" customHeight="1">
      <c r="A2259" s="38"/>
      <c r="B2259" s="43"/>
      <c r="C2259" s="292" t="s">
        <v>19</v>
      </c>
      <c r="D2259" s="292" t="s">
        <v>2047</v>
      </c>
      <c r="E2259" s="21" t="s">
        <v>19</v>
      </c>
      <c r="F2259" s="293">
        <v>0</v>
      </c>
      <c r="G2259" s="38"/>
      <c r="H2259" s="43"/>
    </row>
    <row r="2260" spans="1:8" s="2" customFormat="1" ht="16.899999999999999" customHeight="1">
      <c r="A2260" s="38"/>
      <c r="B2260" s="43"/>
      <c r="C2260" s="292" t="s">
        <v>19</v>
      </c>
      <c r="D2260" s="292" t="s">
        <v>2048</v>
      </c>
      <c r="E2260" s="21" t="s">
        <v>19</v>
      </c>
      <c r="F2260" s="293">
        <v>61.393000000000001</v>
      </c>
      <c r="G2260" s="38"/>
      <c r="H2260" s="43"/>
    </row>
    <row r="2261" spans="1:8" s="2" customFormat="1" ht="16.899999999999999" customHeight="1">
      <c r="A2261" s="38"/>
      <c r="B2261" s="43"/>
      <c r="C2261" s="292" t="s">
        <v>19</v>
      </c>
      <c r="D2261" s="292" t="s">
        <v>1128</v>
      </c>
      <c r="E2261" s="21" t="s">
        <v>19</v>
      </c>
      <c r="F2261" s="293">
        <v>-2.31</v>
      </c>
      <c r="G2261" s="38"/>
      <c r="H2261" s="43"/>
    </row>
    <row r="2262" spans="1:8" s="2" customFormat="1" ht="16.899999999999999" customHeight="1">
      <c r="A2262" s="38"/>
      <c r="B2262" s="43"/>
      <c r="C2262" s="292" t="s">
        <v>19</v>
      </c>
      <c r="D2262" s="292" t="s">
        <v>2049</v>
      </c>
      <c r="E2262" s="21" t="s">
        <v>19</v>
      </c>
      <c r="F2262" s="293">
        <v>-1.75</v>
      </c>
      <c r="G2262" s="38"/>
      <c r="H2262" s="43"/>
    </row>
    <row r="2263" spans="1:8" s="2" customFormat="1" ht="16.899999999999999" customHeight="1">
      <c r="A2263" s="38"/>
      <c r="B2263" s="43"/>
      <c r="C2263" s="292" t="s">
        <v>19</v>
      </c>
      <c r="D2263" s="292" t="s">
        <v>2050</v>
      </c>
      <c r="E2263" s="21" t="s">
        <v>19</v>
      </c>
      <c r="F2263" s="293">
        <v>0</v>
      </c>
      <c r="G2263" s="38"/>
      <c r="H2263" s="43"/>
    </row>
    <row r="2264" spans="1:8" s="2" customFormat="1" ht="16.899999999999999" customHeight="1">
      <c r="A2264" s="38"/>
      <c r="B2264" s="43"/>
      <c r="C2264" s="292" t="s">
        <v>19</v>
      </c>
      <c r="D2264" s="292" t="s">
        <v>2051</v>
      </c>
      <c r="E2264" s="21" t="s">
        <v>19</v>
      </c>
      <c r="F2264" s="293">
        <v>61.905999999999999</v>
      </c>
      <c r="G2264" s="38"/>
      <c r="H2264" s="43"/>
    </row>
    <row r="2265" spans="1:8" s="2" customFormat="1" ht="16.899999999999999" customHeight="1">
      <c r="A2265" s="38"/>
      <c r="B2265" s="43"/>
      <c r="C2265" s="292" t="s">
        <v>19</v>
      </c>
      <c r="D2265" s="292" t="s">
        <v>1950</v>
      </c>
      <c r="E2265" s="21" t="s">
        <v>19</v>
      </c>
      <c r="F2265" s="293">
        <v>-1.47</v>
      </c>
      <c r="G2265" s="38"/>
      <c r="H2265" s="43"/>
    </row>
    <row r="2266" spans="1:8" s="2" customFormat="1" ht="16.899999999999999" customHeight="1">
      <c r="A2266" s="38"/>
      <c r="B2266" s="43"/>
      <c r="C2266" s="292" t="s">
        <v>19</v>
      </c>
      <c r="D2266" s="292" t="s">
        <v>2052</v>
      </c>
      <c r="E2266" s="21" t="s">
        <v>19</v>
      </c>
      <c r="F2266" s="293">
        <v>-4.62</v>
      </c>
      <c r="G2266" s="38"/>
      <c r="H2266" s="43"/>
    </row>
    <row r="2267" spans="1:8" s="2" customFormat="1" ht="16.899999999999999" customHeight="1">
      <c r="A2267" s="38"/>
      <c r="B2267" s="43"/>
      <c r="C2267" s="292" t="s">
        <v>19</v>
      </c>
      <c r="D2267" s="292" t="s">
        <v>1880</v>
      </c>
      <c r="E2267" s="21" t="s">
        <v>19</v>
      </c>
      <c r="F2267" s="293">
        <v>-1.89</v>
      </c>
      <c r="G2267" s="38"/>
      <c r="H2267" s="43"/>
    </row>
    <row r="2268" spans="1:8" s="2" customFormat="1" ht="16.899999999999999" customHeight="1">
      <c r="A2268" s="38"/>
      <c r="B2268" s="43"/>
      <c r="C2268" s="292" t="s">
        <v>19</v>
      </c>
      <c r="D2268" s="292" t="s">
        <v>2053</v>
      </c>
      <c r="E2268" s="21" t="s">
        <v>19</v>
      </c>
      <c r="F2268" s="293">
        <v>-3.26</v>
      </c>
      <c r="G2268" s="38"/>
      <c r="H2268" s="43"/>
    </row>
    <row r="2269" spans="1:8" s="2" customFormat="1" ht="16.899999999999999" customHeight="1">
      <c r="A2269" s="38"/>
      <c r="B2269" s="43"/>
      <c r="C2269" s="292" t="s">
        <v>19</v>
      </c>
      <c r="D2269" s="292" t="s">
        <v>2054</v>
      </c>
      <c r="E2269" s="21" t="s">
        <v>19</v>
      </c>
      <c r="F2269" s="293">
        <v>-2.93</v>
      </c>
      <c r="G2269" s="38"/>
      <c r="H2269" s="43"/>
    </row>
    <row r="2270" spans="1:8" s="2" customFormat="1" ht="16.899999999999999" customHeight="1">
      <c r="A2270" s="38"/>
      <c r="B2270" s="43"/>
      <c r="C2270" s="292" t="s">
        <v>19</v>
      </c>
      <c r="D2270" s="292" t="s">
        <v>2055</v>
      </c>
      <c r="E2270" s="21" t="s">
        <v>19</v>
      </c>
      <c r="F2270" s="293">
        <v>0</v>
      </c>
      <c r="G2270" s="38"/>
      <c r="H2270" s="43"/>
    </row>
    <row r="2271" spans="1:8" s="2" customFormat="1" ht="16.899999999999999" customHeight="1">
      <c r="A2271" s="38"/>
      <c r="B2271" s="43"/>
      <c r="C2271" s="292" t="s">
        <v>19</v>
      </c>
      <c r="D2271" s="292" t="s">
        <v>2056</v>
      </c>
      <c r="E2271" s="21" t="s">
        <v>19</v>
      </c>
      <c r="F2271" s="293">
        <v>18.899999999999999</v>
      </c>
      <c r="G2271" s="38"/>
      <c r="H2271" s="43"/>
    </row>
    <row r="2272" spans="1:8" s="2" customFormat="1" ht="16.899999999999999" customHeight="1">
      <c r="A2272" s="38"/>
      <c r="B2272" s="43"/>
      <c r="C2272" s="292" t="s">
        <v>19</v>
      </c>
      <c r="D2272" s="292" t="s">
        <v>1970</v>
      </c>
      <c r="E2272" s="21" t="s">
        <v>19</v>
      </c>
      <c r="F2272" s="293">
        <v>-2.94</v>
      </c>
      <c r="G2272" s="38"/>
      <c r="H2272" s="43"/>
    </row>
    <row r="2273" spans="1:8" s="2" customFormat="1" ht="16.899999999999999" customHeight="1">
      <c r="A2273" s="38"/>
      <c r="B2273" s="43"/>
      <c r="C2273" s="292" t="s">
        <v>19</v>
      </c>
      <c r="D2273" s="292" t="s">
        <v>2057</v>
      </c>
      <c r="E2273" s="21" t="s">
        <v>19</v>
      </c>
      <c r="F2273" s="293">
        <v>0</v>
      </c>
      <c r="G2273" s="38"/>
      <c r="H2273" s="43"/>
    </row>
    <row r="2274" spans="1:8" s="2" customFormat="1" ht="16.899999999999999" customHeight="1">
      <c r="A2274" s="38"/>
      <c r="B2274" s="43"/>
      <c r="C2274" s="292" t="s">
        <v>19</v>
      </c>
      <c r="D2274" s="292" t="s">
        <v>2058</v>
      </c>
      <c r="E2274" s="21" t="s">
        <v>19</v>
      </c>
      <c r="F2274" s="293">
        <v>19.23</v>
      </c>
      <c r="G2274" s="38"/>
      <c r="H2274" s="43"/>
    </row>
    <row r="2275" spans="1:8" s="2" customFormat="1" ht="16.899999999999999" customHeight="1">
      <c r="A2275" s="38"/>
      <c r="B2275" s="43"/>
      <c r="C2275" s="292" t="s">
        <v>19</v>
      </c>
      <c r="D2275" s="292" t="s">
        <v>1950</v>
      </c>
      <c r="E2275" s="21" t="s">
        <v>19</v>
      </c>
      <c r="F2275" s="293">
        <v>-1.47</v>
      </c>
      <c r="G2275" s="38"/>
      <c r="H2275" s="43"/>
    </row>
    <row r="2276" spans="1:8" s="2" customFormat="1" ht="16.899999999999999" customHeight="1">
      <c r="A2276" s="38"/>
      <c r="B2276" s="43"/>
      <c r="C2276" s="292" t="s">
        <v>19</v>
      </c>
      <c r="D2276" s="292" t="s">
        <v>2059</v>
      </c>
      <c r="E2276" s="21" t="s">
        <v>19</v>
      </c>
      <c r="F2276" s="293">
        <v>0</v>
      </c>
      <c r="G2276" s="38"/>
      <c r="H2276" s="43"/>
    </row>
    <row r="2277" spans="1:8" s="2" customFormat="1" ht="16.899999999999999" customHeight="1">
      <c r="A2277" s="38"/>
      <c r="B2277" s="43"/>
      <c r="C2277" s="292" t="s">
        <v>19</v>
      </c>
      <c r="D2277" s="292" t="s">
        <v>2060</v>
      </c>
      <c r="E2277" s="21" t="s">
        <v>19</v>
      </c>
      <c r="F2277" s="293">
        <v>23.7</v>
      </c>
      <c r="G2277" s="38"/>
      <c r="H2277" s="43"/>
    </row>
    <row r="2278" spans="1:8" s="2" customFormat="1" ht="16.899999999999999" customHeight="1">
      <c r="A2278" s="38"/>
      <c r="B2278" s="43"/>
      <c r="C2278" s="292" t="s">
        <v>19</v>
      </c>
      <c r="D2278" s="292" t="s">
        <v>1880</v>
      </c>
      <c r="E2278" s="21" t="s">
        <v>19</v>
      </c>
      <c r="F2278" s="293">
        <v>-1.89</v>
      </c>
      <c r="G2278" s="38"/>
      <c r="H2278" s="43"/>
    </row>
    <row r="2279" spans="1:8" s="2" customFormat="1" ht="16.899999999999999" customHeight="1">
      <c r="A2279" s="38"/>
      <c r="B2279" s="43"/>
      <c r="C2279" s="292" t="s">
        <v>19</v>
      </c>
      <c r="D2279" s="292" t="s">
        <v>2061</v>
      </c>
      <c r="E2279" s="21" t="s">
        <v>19</v>
      </c>
      <c r="F2279" s="293">
        <v>0</v>
      </c>
      <c r="G2279" s="38"/>
      <c r="H2279" s="43"/>
    </row>
    <row r="2280" spans="1:8" s="2" customFormat="1" ht="16.899999999999999" customHeight="1">
      <c r="A2280" s="38"/>
      <c r="B2280" s="43"/>
      <c r="C2280" s="292" t="s">
        <v>19</v>
      </c>
      <c r="D2280" s="292" t="s">
        <v>2062</v>
      </c>
      <c r="E2280" s="21" t="s">
        <v>19</v>
      </c>
      <c r="F2280" s="293">
        <v>24.239000000000001</v>
      </c>
      <c r="G2280" s="38"/>
      <c r="H2280" s="43"/>
    </row>
    <row r="2281" spans="1:8" s="2" customFormat="1" ht="16.899999999999999" customHeight="1">
      <c r="A2281" s="38"/>
      <c r="B2281" s="43"/>
      <c r="C2281" s="292" t="s">
        <v>19</v>
      </c>
      <c r="D2281" s="292" t="s">
        <v>2063</v>
      </c>
      <c r="E2281" s="21" t="s">
        <v>19</v>
      </c>
      <c r="F2281" s="293">
        <v>44.1</v>
      </c>
      <c r="G2281" s="38"/>
      <c r="H2281" s="43"/>
    </row>
    <row r="2282" spans="1:8" s="2" customFormat="1" ht="16.899999999999999" customHeight="1">
      <c r="A2282" s="38"/>
      <c r="B2282" s="43"/>
      <c r="C2282" s="292" t="s">
        <v>19</v>
      </c>
      <c r="D2282" s="292" t="s">
        <v>2064</v>
      </c>
      <c r="E2282" s="21" t="s">
        <v>19</v>
      </c>
      <c r="F2282" s="293">
        <v>-19.390999999999998</v>
      </c>
      <c r="G2282" s="38"/>
      <c r="H2282" s="43"/>
    </row>
    <row r="2283" spans="1:8" s="2" customFormat="1" ht="16.899999999999999" customHeight="1">
      <c r="A2283" s="38"/>
      <c r="B2283" s="43"/>
      <c r="C2283" s="292" t="s">
        <v>19</v>
      </c>
      <c r="D2283" s="292" t="s">
        <v>2065</v>
      </c>
      <c r="E2283" s="21" t="s">
        <v>19</v>
      </c>
      <c r="F2283" s="293">
        <v>43.012999999999998</v>
      </c>
      <c r="G2283" s="38"/>
      <c r="H2283" s="43"/>
    </row>
    <row r="2284" spans="1:8" s="2" customFormat="1" ht="16.899999999999999" customHeight="1">
      <c r="A2284" s="38"/>
      <c r="B2284" s="43"/>
      <c r="C2284" s="292" t="s">
        <v>19</v>
      </c>
      <c r="D2284" s="292" t="s">
        <v>2066</v>
      </c>
      <c r="E2284" s="21" t="s">
        <v>19</v>
      </c>
      <c r="F2284" s="293">
        <v>-7.77</v>
      </c>
      <c r="G2284" s="38"/>
      <c r="H2284" s="43"/>
    </row>
    <row r="2285" spans="1:8" s="2" customFormat="1" ht="16.899999999999999" customHeight="1">
      <c r="A2285" s="38"/>
      <c r="B2285" s="43"/>
      <c r="C2285" s="292" t="s">
        <v>19</v>
      </c>
      <c r="D2285" s="292" t="s">
        <v>1152</v>
      </c>
      <c r="E2285" s="21" t="s">
        <v>19</v>
      </c>
      <c r="F2285" s="293">
        <v>-11.18</v>
      </c>
      <c r="G2285" s="38"/>
      <c r="H2285" s="43"/>
    </row>
    <row r="2286" spans="1:8" s="2" customFormat="1" ht="16.899999999999999" customHeight="1">
      <c r="A2286" s="38"/>
      <c r="B2286" s="43"/>
      <c r="C2286" s="292" t="s">
        <v>19</v>
      </c>
      <c r="D2286" s="292" t="s">
        <v>2067</v>
      </c>
      <c r="E2286" s="21" t="s">
        <v>19</v>
      </c>
      <c r="F2286" s="293">
        <v>-1.22</v>
      </c>
      <c r="G2286" s="38"/>
      <c r="H2286" s="43"/>
    </row>
    <row r="2287" spans="1:8" s="2" customFormat="1" ht="16.899999999999999" customHeight="1">
      <c r="A2287" s="38"/>
      <c r="B2287" s="43"/>
      <c r="C2287" s="292" t="s">
        <v>19</v>
      </c>
      <c r="D2287" s="292" t="s">
        <v>2002</v>
      </c>
      <c r="E2287" s="21" t="s">
        <v>19</v>
      </c>
      <c r="F2287" s="293">
        <v>-0.125</v>
      </c>
      <c r="G2287" s="38"/>
      <c r="H2287" s="43"/>
    </row>
    <row r="2288" spans="1:8" s="2" customFormat="1" ht="16.899999999999999" customHeight="1">
      <c r="A2288" s="38"/>
      <c r="B2288" s="43"/>
      <c r="C2288" s="292" t="s">
        <v>19</v>
      </c>
      <c r="D2288" s="292" t="s">
        <v>1919</v>
      </c>
      <c r="E2288" s="21" t="s">
        <v>19</v>
      </c>
      <c r="F2288" s="293">
        <v>0</v>
      </c>
      <c r="G2288" s="38"/>
      <c r="H2288" s="43"/>
    </row>
    <row r="2289" spans="1:8" s="2" customFormat="1" ht="16.899999999999999" customHeight="1">
      <c r="A2289" s="38"/>
      <c r="B2289" s="43"/>
      <c r="C2289" s="292" t="s">
        <v>19</v>
      </c>
      <c r="D2289" s="292" t="s">
        <v>2068</v>
      </c>
      <c r="E2289" s="21" t="s">
        <v>19</v>
      </c>
      <c r="F2289" s="293">
        <v>182.26</v>
      </c>
      <c r="G2289" s="38"/>
      <c r="H2289" s="43"/>
    </row>
    <row r="2290" spans="1:8" s="2" customFormat="1" ht="16.899999999999999" customHeight="1">
      <c r="A2290" s="38"/>
      <c r="B2290" s="43"/>
      <c r="C2290" s="292" t="s">
        <v>19</v>
      </c>
      <c r="D2290" s="292" t="s">
        <v>2069</v>
      </c>
      <c r="E2290" s="21" t="s">
        <v>19</v>
      </c>
      <c r="F2290" s="293">
        <v>-24.57</v>
      </c>
      <c r="G2290" s="38"/>
      <c r="H2290" s="43"/>
    </row>
    <row r="2291" spans="1:8" s="2" customFormat="1" ht="16.899999999999999" customHeight="1">
      <c r="A2291" s="38"/>
      <c r="B2291" s="43"/>
      <c r="C2291" s="292" t="s">
        <v>19</v>
      </c>
      <c r="D2291" s="292" t="s">
        <v>2070</v>
      </c>
      <c r="E2291" s="21" t="s">
        <v>19</v>
      </c>
      <c r="F2291" s="293">
        <v>-41.564999999999998</v>
      </c>
      <c r="G2291" s="38"/>
      <c r="H2291" s="43"/>
    </row>
    <row r="2292" spans="1:8" s="2" customFormat="1" ht="16.899999999999999" customHeight="1">
      <c r="A2292" s="38"/>
      <c r="B2292" s="43"/>
      <c r="C2292" s="292" t="s">
        <v>19</v>
      </c>
      <c r="D2292" s="292" t="s">
        <v>2071</v>
      </c>
      <c r="E2292" s="21" t="s">
        <v>19</v>
      </c>
      <c r="F2292" s="293">
        <v>-18.96</v>
      </c>
      <c r="G2292" s="38"/>
      <c r="H2292" s="43"/>
    </row>
    <row r="2293" spans="1:8" s="2" customFormat="1" ht="16.899999999999999" customHeight="1">
      <c r="A2293" s="38"/>
      <c r="B2293" s="43"/>
      <c r="C2293" s="292" t="s">
        <v>19</v>
      </c>
      <c r="D2293" s="292" t="s">
        <v>2072</v>
      </c>
      <c r="E2293" s="21" t="s">
        <v>19</v>
      </c>
      <c r="F2293" s="293">
        <v>-7.8550000000000004</v>
      </c>
      <c r="G2293" s="38"/>
      <c r="H2293" s="43"/>
    </row>
    <row r="2294" spans="1:8" s="2" customFormat="1" ht="16.899999999999999" customHeight="1">
      <c r="A2294" s="38"/>
      <c r="B2294" s="43"/>
      <c r="C2294" s="292" t="s">
        <v>19</v>
      </c>
      <c r="D2294" s="292" t="s">
        <v>2073</v>
      </c>
      <c r="E2294" s="21" t="s">
        <v>19</v>
      </c>
      <c r="F2294" s="293">
        <v>0</v>
      </c>
      <c r="G2294" s="38"/>
      <c r="H2294" s="43"/>
    </row>
    <row r="2295" spans="1:8" s="2" customFormat="1" ht="16.899999999999999" customHeight="1">
      <c r="A2295" s="38"/>
      <c r="B2295" s="43"/>
      <c r="C2295" s="292" t="s">
        <v>19</v>
      </c>
      <c r="D2295" s="292" t="s">
        <v>2074</v>
      </c>
      <c r="E2295" s="21" t="s">
        <v>19</v>
      </c>
      <c r="F2295" s="293">
        <v>31.32</v>
      </c>
      <c r="G2295" s="38"/>
      <c r="H2295" s="43"/>
    </row>
    <row r="2296" spans="1:8" s="2" customFormat="1" ht="16.899999999999999" customHeight="1">
      <c r="A2296" s="38"/>
      <c r="B2296" s="43"/>
      <c r="C2296" s="292" t="s">
        <v>19</v>
      </c>
      <c r="D2296" s="292" t="s">
        <v>1880</v>
      </c>
      <c r="E2296" s="21" t="s">
        <v>19</v>
      </c>
      <c r="F2296" s="293">
        <v>-1.89</v>
      </c>
      <c r="G2296" s="38"/>
      <c r="H2296" s="43"/>
    </row>
    <row r="2297" spans="1:8" s="2" customFormat="1" ht="16.899999999999999" customHeight="1">
      <c r="A2297" s="38"/>
      <c r="B2297" s="43"/>
      <c r="C2297" s="292" t="s">
        <v>19</v>
      </c>
      <c r="D2297" s="292" t="s">
        <v>2011</v>
      </c>
      <c r="E2297" s="21" t="s">
        <v>19</v>
      </c>
      <c r="F2297" s="293">
        <v>-0.26300000000000001</v>
      </c>
      <c r="G2297" s="38"/>
      <c r="H2297" s="43"/>
    </row>
    <row r="2298" spans="1:8" s="2" customFormat="1" ht="16.899999999999999" customHeight="1">
      <c r="A2298" s="38"/>
      <c r="B2298" s="43"/>
      <c r="C2298" s="292" t="s">
        <v>19</v>
      </c>
      <c r="D2298" s="292" t="s">
        <v>2075</v>
      </c>
      <c r="E2298" s="21" t="s">
        <v>19</v>
      </c>
      <c r="F2298" s="293">
        <v>0</v>
      </c>
      <c r="G2298" s="38"/>
      <c r="H2298" s="43"/>
    </row>
    <row r="2299" spans="1:8" s="2" customFormat="1" ht="16.899999999999999" customHeight="1">
      <c r="A2299" s="38"/>
      <c r="B2299" s="43"/>
      <c r="C2299" s="292" t="s">
        <v>19</v>
      </c>
      <c r="D2299" s="292" t="s">
        <v>2076</v>
      </c>
      <c r="E2299" s="21" t="s">
        <v>19</v>
      </c>
      <c r="F2299" s="293">
        <v>55.8</v>
      </c>
      <c r="G2299" s="38"/>
      <c r="H2299" s="43"/>
    </row>
    <row r="2300" spans="1:8" s="2" customFormat="1" ht="16.899999999999999" customHeight="1">
      <c r="A2300" s="38"/>
      <c r="B2300" s="43"/>
      <c r="C2300" s="292" t="s">
        <v>19</v>
      </c>
      <c r="D2300" s="292" t="s">
        <v>1880</v>
      </c>
      <c r="E2300" s="21" t="s">
        <v>19</v>
      </c>
      <c r="F2300" s="293">
        <v>-1.89</v>
      </c>
      <c r="G2300" s="38"/>
      <c r="H2300" s="43"/>
    </row>
    <row r="2301" spans="1:8" s="2" customFormat="1" ht="16.899999999999999" customHeight="1">
      <c r="A2301" s="38"/>
      <c r="B2301" s="43"/>
      <c r="C2301" s="292" t="s">
        <v>19</v>
      </c>
      <c r="D2301" s="292" t="s">
        <v>2013</v>
      </c>
      <c r="E2301" s="21" t="s">
        <v>19</v>
      </c>
      <c r="F2301" s="293">
        <v>-1.76</v>
      </c>
      <c r="G2301" s="38"/>
      <c r="H2301" s="43"/>
    </row>
    <row r="2302" spans="1:8" s="2" customFormat="1" ht="16.899999999999999" customHeight="1">
      <c r="A2302" s="38"/>
      <c r="B2302" s="43"/>
      <c r="C2302" s="292" t="s">
        <v>19</v>
      </c>
      <c r="D2302" s="292" t="s">
        <v>2077</v>
      </c>
      <c r="E2302" s="21" t="s">
        <v>19</v>
      </c>
      <c r="F2302" s="293">
        <v>0</v>
      </c>
      <c r="G2302" s="38"/>
      <c r="H2302" s="43"/>
    </row>
    <row r="2303" spans="1:8" s="2" customFormat="1" ht="16.899999999999999" customHeight="1">
      <c r="A2303" s="38"/>
      <c r="B2303" s="43"/>
      <c r="C2303" s="292" t="s">
        <v>19</v>
      </c>
      <c r="D2303" s="292" t="s">
        <v>2078</v>
      </c>
      <c r="E2303" s="21" t="s">
        <v>19</v>
      </c>
      <c r="F2303" s="293">
        <v>46.2</v>
      </c>
      <c r="G2303" s="38"/>
      <c r="H2303" s="43"/>
    </row>
    <row r="2304" spans="1:8" s="2" customFormat="1" ht="16.899999999999999" customHeight="1">
      <c r="A2304" s="38"/>
      <c r="B2304" s="43"/>
      <c r="C2304" s="292" t="s">
        <v>19</v>
      </c>
      <c r="D2304" s="292" t="s">
        <v>1974</v>
      </c>
      <c r="E2304" s="21" t="s">
        <v>19</v>
      </c>
      <c r="F2304" s="293">
        <v>-1.36</v>
      </c>
      <c r="G2304" s="38"/>
      <c r="H2304" s="43"/>
    </row>
    <row r="2305" spans="1:8" s="2" customFormat="1" ht="16.899999999999999" customHeight="1">
      <c r="A2305" s="38"/>
      <c r="B2305" s="43"/>
      <c r="C2305" s="292" t="s">
        <v>19</v>
      </c>
      <c r="D2305" s="292" t="s">
        <v>2014</v>
      </c>
      <c r="E2305" s="21" t="s">
        <v>19</v>
      </c>
      <c r="F2305" s="293">
        <v>-2.2000000000000002</v>
      </c>
      <c r="G2305" s="38"/>
      <c r="H2305" s="43"/>
    </row>
    <row r="2306" spans="1:8" s="2" customFormat="1" ht="16.899999999999999" customHeight="1">
      <c r="A2306" s="38"/>
      <c r="B2306" s="43"/>
      <c r="C2306" s="292" t="s">
        <v>19</v>
      </c>
      <c r="D2306" s="292" t="s">
        <v>2079</v>
      </c>
      <c r="E2306" s="21" t="s">
        <v>19</v>
      </c>
      <c r="F2306" s="293">
        <v>0</v>
      </c>
      <c r="G2306" s="38"/>
      <c r="H2306" s="43"/>
    </row>
    <row r="2307" spans="1:8" s="2" customFormat="1" ht="16.899999999999999" customHeight="1">
      <c r="A2307" s="38"/>
      <c r="B2307" s="43"/>
      <c r="C2307" s="292" t="s">
        <v>19</v>
      </c>
      <c r="D2307" s="292" t="s">
        <v>2076</v>
      </c>
      <c r="E2307" s="21" t="s">
        <v>19</v>
      </c>
      <c r="F2307" s="293">
        <v>55.8</v>
      </c>
      <c r="G2307" s="38"/>
      <c r="H2307" s="43"/>
    </row>
    <row r="2308" spans="1:8" s="2" customFormat="1" ht="16.899999999999999" customHeight="1">
      <c r="A2308" s="38"/>
      <c r="B2308" s="43"/>
      <c r="C2308" s="292" t="s">
        <v>19</v>
      </c>
      <c r="D2308" s="292" t="s">
        <v>1880</v>
      </c>
      <c r="E2308" s="21" t="s">
        <v>19</v>
      </c>
      <c r="F2308" s="293">
        <v>-1.89</v>
      </c>
      <c r="G2308" s="38"/>
      <c r="H2308" s="43"/>
    </row>
    <row r="2309" spans="1:8" s="2" customFormat="1" ht="16.899999999999999" customHeight="1">
      <c r="A2309" s="38"/>
      <c r="B2309" s="43"/>
      <c r="C2309" s="292" t="s">
        <v>19</v>
      </c>
      <c r="D2309" s="292" t="s">
        <v>2013</v>
      </c>
      <c r="E2309" s="21" t="s">
        <v>19</v>
      </c>
      <c r="F2309" s="293">
        <v>-1.76</v>
      </c>
      <c r="G2309" s="38"/>
      <c r="H2309" s="43"/>
    </row>
    <row r="2310" spans="1:8" s="2" customFormat="1" ht="16.899999999999999" customHeight="1">
      <c r="A2310" s="38"/>
      <c r="B2310" s="43"/>
      <c r="C2310" s="292" t="s">
        <v>19</v>
      </c>
      <c r="D2310" s="292" t="s">
        <v>2014</v>
      </c>
      <c r="E2310" s="21" t="s">
        <v>19</v>
      </c>
      <c r="F2310" s="293">
        <v>-2.2000000000000002</v>
      </c>
      <c r="G2310" s="38"/>
      <c r="H2310" s="43"/>
    </row>
    <row r="2311" spans="1:8" s="2" customFormat="1" ht="16.899999999999999" customHeight="1">
      <c r="A2311" s="38"/>
      <c r="B2311" s="43"/>
      <c r="C2311" s="292" t="s">
        <v>19</v>
      </c>
      <c r="D2311" s="292" t="s">
        <v>2080</v>
      </c>
      <c r="E2311" s="21" t="s">
        <v>19</v>
      </c>
      <c r="F2311" s="293">
        <v>0</v>
      </c>
      <c r="G2311" s="38"/>
      <c r="H2311" s="43"/>
    </row>
    <row r="2312" spans="1:8" s="2" customFormat="1" ht="16.899999999999999" customHeight="1">
      <c r="A2312" s="38"/>
      <c r="B2312" s="43"/>
      <c r="C2312" s="292" t="s">
        <v>19</v>
      </c>
      <c r="D2312" s="292" t="s">
        <v>2081</v>
      </c>
      <c r="E2312" s="21" t="s">
        <v>19</v>
      </c>
      <c r="F2312" s="293">
        <v>29.7</v>
      </c>
      <c r="G2312" s="38"/>
      <c r="H2312" s="43"/>
    </row>
    <row r="2313" spans="1:8" s="2" customFormat="1" ht="16.899999999999999" customHeight="1">
      <c r="A2313" s="38"/>
      <c r="B2313" s="43"/>
      <c r="C2313" s="292" t="s">
        <v>19</v>
      </c>
      <c r="D2313" s="292" t="s">
        <v>1880</v>
      </c>
      <c r="E2313" s="21" t="s">
        <v>19</v>
      </c>
      <c r="F2313" s="293">
        <v>-1.89</v>
      </c>
      <c r="G2313" s="38"/>
      <c r="H2313" s="43"/>
    </row>
    <row r="2314" spans="1:8" s="2" customFormat="1" ht="16.899999999999999" customHeight="1">
      <c r="A2314" s="38"/>
      <c r="B2314" s="43"/>
      <c r="C2314" s="292" t="s">
        <v>19</v>
      </c>
      <c r="D2314" s="292" t="s">
        <v>2082</v>
      </c>
      <c r="E2314" s="21" t="s">
        <v>19</v>
      </c>
      <c r="F2314" s="293">
        <v>0</v>
      </c>
      <c r="G2314" s="38"/>
      <c r="H2314" s="43"/>
    </row>
    <row r="2315" spans="1:8" s="2" customFormat="1" ht="16.899999999999999" customHeight="1">
      <c r="A2315" s="38"/>
      <c r="B2315" s="43"/>
      <c r="C2315" s="292" t="s">
        <v>19</v>
      </c>
      <c r="D2315" s="292" t="s">
        <v>2081</v>
      </c>
      <c r="E2315" s="21" t="s">
        <v>19</v>
      </c>
      <c r="F2315" s="293">
        <v>29.7</v>
      </c>
      <c r="G2315" s="38"/>
      <c r="H2315" s="43"/>
    </row>
    <row r="2316" spans="1:8" s="2" customFormat="1" ht="16.899999999999999" customHeight="1">
      <c r="A2316" s="38"/>
      <c r="B2316" s="43"/>
      <c r="C2316" s="292" t="s">
        <v>19</v>
      </c>
      <c r="D2316" s="292" t="s">
        <v>1880</v>
      </c>
      <c r="E2316" s="21" t="s">
        <v>19</v>
      </c>
      <c r="F2316" s="293">
        <v>-1.89</v>
      </c>
      <c r="G2316" s="38"/>
      <c r="H2316" s="43"/>
    </row>
    <row r="2317" spans="1:8" s="2" customFormat="1" ht="16.899999999999999" customHeight="1">
      <c r="A2317" s="38"/>
      <c r="B2317" s="43"/>
      <c r="C2317" s="292" t="s">
        <v>19</v>
      </c>
      <c r="D2317" s="292" t="s">
        <v>2011</v>
      </c>
      <c r="E2317" s="21" t="s">
        <v>19</v>
      </c>
      <c r="F2317" s="293">
        <v>-0.26300000000000001</v>
      </c>
      <c r="G2317" s="38"/>
      <c r="H2317" s="43"/>
    </row>
    <row r="2318" spans="1:8" s="2" customFormat="1" ht="16.899999999999999" customHeight="1">
      <c r="A2318" s="38"/>
      <c r="B2318" s="43"/>
      <c r="C2318" s="292" t="s">
        <v>19</v>
      </c>
      <c r="D2318" s="292" t="s">
        <v>2083</v>
      </c>
      <c r="E2318" s="21" t="s">
        <v>19</v>
      </c>
      <c r="F2318" s="293">
        <v>0</v>
      </c>
      <c r="G2318" s="38"/>
      <c r="H2318" s="43"/>
    </row>
    <row r="2319" spans="1:8" s="2" customFormat="1" ht="16.899999999999999" customHeight="1">
      <c r="A2319" s="38"/>
      <c r="B2319" s="43"/>
      <c r="C2319" s="292" t="s">
        <v>19</v>
      </c>
      <c r="D2319" s="292" t="s">
        <v>2084</v>
      </c>
      <c r="E2319" s="21" t="s">
        <v>19</v>
      </c>
      <c r="F2319" s="293">
        <v>55.5</v>
      </c>
      <c r="G2319" s="38"/>
      <c r="H2319" s="43"/>
    </row>
    <row r="2320" spans="1:8" s="2" customFormat="1" ht="16.899999999999999" customHeight="1">
      <c r="A2320" s="38"/>
      <c r="B2320" s="43"/>
      <c r="C2320" s="292" t="s">
        <v>19</v>
      </c>
      <c r="D2320" s="292" t="s">
        <v>1880</v>
      </c>
      <c r="E2320" s="21" t="s">
        <v>19</v>
      </c>
      <c r="F2320" s="293">
        <v>-1.89</v>
      </c>
      <c r="G2320" s="38"/>
      <c r="H2320" s="43"/>
    </row>
    <row r="2321" spans="1:8" s="2" customFormat="1" ht="16.899999999999999" customHeight="1">
      <c r="A2321" s="38"/>
      <c r="B2321" s="43"/>
      <c r="C2321" s="292" t="s">
        <v>19</v>
      </c>
      <c r="D2321" s="292" t="s">
        <v>2013</v>
      </c>
      <c r="E2321" s="21" t="s">
        <v>19</v>
      </c>
      <c r="F2321" s="293">
        <v>-1.76</v>
      </c>
      <c r="G2321" s="38"/>
      <c r="H2321" s="43"/>
    </row>
    <row r="2322" spans="1:8" s="2" customFormat="1" ht="16.899999999999999" customHeight="1">
      <c r="A2322" s="38"/>
      <c r="B2322" s="43"/>
      <c r="C2322" s="292" t="s">
        <v>19</v>
      </c>
      <c r="D2322" s="292" t="s">
        <v>2024</v>
      </c>
      <c r="E2322" s="21" t="s">
        <v>19</v>
      </c>
      <c r="F2322" s="293">
        <v>-2.9750000000000001</v>
      </c>
      <c r="G2322" s="38"/>
      <c r="H2322" s="43"/>
    </row>
    <row r="2323" spans="1:8" s="2" customFormat="1" ht="16.899999999999999" customHeight="1">
      <c r="A2323" s="38"/>
      <c r="B2323" s="43"/>
      <c r="C2323" s="292" t="s">
        <v>19</v>
      </c>
      <c r="D2323" s="292" t="s">
        <v>2085</v>
      </c>
      <c r="E2323" s="21" t="s">
        <v>19</v>
      </c>
      <c r="F2323" s="293">
        <v>0</v>
      </c>
      <c r="G2323" s="38"/>
      <c r="H2323" s="43"/>
    </row>
    <row r="2324" spans="1:8" s="2" customFormat="1" ht="16.899999999999999" customHeight="1">
      <c r="A2324" s="38"/>
      <c r="B2324" s="43"/>
      <c r="C2324" s="292" t="s">
        <v>19</v>
      </c>
      <c r="D2324" s="292" t="s">
        <v>2086</v>
      </c>
      <c r="E2324" s="21" t="s">
        <v>19</v>
      </c>
      <c r="F2324" s="293">
        <v>29.7</v>
      </c>
      <c r="G2324" s="38"/>
      <c r="H2324" s="43"/>
    </row>
    <row r="2325" spans="1:8" s="2" customFormat="1" ht="16.899999999999999" customHeight="1">
      <c r="A2325" s="38"/>
      <c r="B2325" s="43"/>
      <c r="C2325" s="292" t="s">
        <v>19</v>
      </c>
      <c r="D2325" s="292" t="s">
        <v>1974</v>
      </c>
      <c r="E2325" s="21" t="s">
        <v>19</v>
      </c>
      <c r="F2325" s="293">
        <v>-1.36</v>
      </c>
      <c r="G2325" s="38"/>
      <c r="H2325" s="43"/>
    </row>
    <row r="2326" spans="1:8" s="2" customFormat="1" ht="16.899999999999999" customHeight="1">
      <c r="A2326" s="38"/>
      <c r="B2326" s="43"/>
      <c r="C2326" s="292" t="s">
        <v>19</v>
      </c>
      <c r="D2326" s="292" t="s">
        <v>2087</v>
      </c>
      <c r="E2326" s="21" t="s">
        <v>19</v>
      </c>
      <c r="F2326" s="293">
        <v>0</v>
      </c>
      <c r="G2326" s="38"/>
      <c r="H2326" s="43"/>
    </row>
    <row r="2327" spans="1:8" s="2" customFormat="1" ht="16.899999999999999" customHeight="1">
      <c r="A2327" s="38"/>
      <c r="B2327" s="43"/>
      <c r="C2327" s="292" t="s">
        <v>19</v>
      </c>
      <c r="D2327" s="292" t="s">
        <v>2086</v>
      </c>
      <c r="E2327" s="21" t="s">
        <v>19</v>
      </c>
      <c r="F2327" s="293">
        <v>29.7</v>
      </c>
      <c r="G2327" s="38"/>
      <c r="H2327" s="43"/>
    </row>
    <row r="2328" spans="1:8" s="2" customFormat="1" ht="16.899999999999999" customHeight="1">
      <c r="A2328" s="38"/>
      <c r="B2328" s="43"/>
      <c r="C2328" s="292" t="s">
        <v>19</v>
      </c>
      <c r="D2328" s="292" t="s">
        <v>1880</v>
      </c>
      <c r="E2328" s="21" t="s">
        <v>19</v>
      </c>
      <c r="F2328" s="293">
        <v>-1.89</v>
      </c>
      <c r="G2328" s="38"/>
      <c r="H2328" s="43"/>
    </row>
    <row r="2329" spans="1:8" s="2" customFormat="1" ht="16.899999999999999" customHeight="1">
      <c r="A2329" s="38"/>
      <c r="B2329" s="43"/>
      <c r="C2329" s="292" t="s">
        <v>19</v>
      </c>
      <c r="D2329" s="292" t="s">
        <v>2011</v>
      </c>
      <c r="E2329" s="21" t="s">
        <v>19</v>
      </c>
      <c r="F2329" s="293">
        <v>-0.26300000000000001</v>
      </c>
      <c r="G2329" s="38"/>
      <c r="H2329" s="43"/>
    </row>
    <row r="2330" spans="1:8" s="2" customFormat="1" ht="16.899999999999999" customHeight="1">
      <c r="A2330" s="38"/>
      <c r="B2330" s="43"/>
      <c r="C2330" s="292" t="s">
        <v>19</v>
      </c>
      <c r="D2330" s="292" t="s">
        <v>2088</v>
      </c>
      <c r="E2330" s="21" t="s">
        <v>19</v>
      </c>
      <c r="F2330" s="293">
        <v>0</v>
      </c>
      <c r="G2330" s="38"/>
      <c r="H2330" s="43"/>
    </row>
    <row r="2331" spans="1:8" s="2" customFormat="1" ht="16.899999999999999" customHeight="1">
      <c r="A2331" s="38"/>
      <c r="B2331" s="43"/>
      <c r="C2331" s="292" t="s">
        <v>19</v>
      </c>
      <c r="D2331" s="292" t="s">
        <v>2089</v>
      </c>
      <c r="E2331" s="21" t="s">
        <v>19</v>
      </c>
      <c r="F2331" s="293">
        <v>55.5</v>
      </c>
      <c r="G2331" s="38"/>
      <c r="H2331" s="43"/>
    </row>
    <row r="2332" spans="1:8" s="2" customFormat="1" ht="16.899999999999999" customHeight="1">
      <c r="A2332" s="38"/>
      <c r="B2332" s="43"/>
      <c r="C2332" s="292" t="s">
        <v>19</v>
      </c>
      <c r="D2332" s="292" t="s">
        <v>1880</v>
      </c>
      <c r="E2332" s="21" t="s">
        <v>19</v>
      </c>
      <c r="F2332" s="293">
        <v>-1.89</v>
      </c>
      <c r="G2332" s="38"/>
      <c r="H2332" s="43"/>
    </row>
    <row r="2333" spans="1:8" s="2" customFormat="1" ht="16.899999999999999" customHeight="1">
      <c r="A2333" s="38"/>
      <c r="B2333" s="43"/>
      <c r="C2333" s="292" t="s">
        <v>19</v>
      </c>
      <c r="D2333" s="292" t="s">
        <v>2013</v>
      </c>
      <c r="E2333" s="21" t="s">
        <v>19</v>
      </c>
      <c r="F2333" s="293">
        <v>-1.76</v>
      </c>
      <c r="G2333" s="38"/>
      <c r="H2333" s="43"/>
    </row>
    <row r="2334" spans="1:8" s="2" customFormat="1" ht="16.899999999999999" customHeight="1">
      <c r="A2334" s="38"/>
      <c r="B2334" s="43"/>
      <c r="C2334" s="292" t="s">
        <v>19</v>
      </c>
      <c r="D2334" s="292" t="s">
        <v>2024</v>
      </c>
      <c r="E2334" s="21" t="s">
        <v>19</v>
      </c>
      <c r="F2334" s="293">
        <v>-2.9750000000000001</v>
      </c>
      <c r="G2334" s="38"/>
      <c r="H2334" s="43"/>
    </row>
    <row r="2335" spans="1:8" s="2" customFormat="1" ht="16.899999999999999" customHeight="1">
      <c r="A2335" s="38"/>
      <c r="B2335" s="43"/>
      <c r="C2335" s="292" t="s">
        <v>19</v>
      </c>
      <c r="D2335" s="292" t="s">
        <v>1831</v>
      </c>
      <c r="E2335" s="21" t="s">
        <v>19</v>
      </c>
      <c r="F2335" s="293">
        <v>0</v>
      </c>
      <c r="G2335" s="38"/>
      <c r="H2335" s="43"/>
    </row>
    <row r="2336" spans="1:8" s="2" customFormat="1" ht="16.899999999999999" customHeight="1">
      <c r="A2336" s="38"/>
      <c r="B2336" s="43"/>
      <c r="C2336" s="292" t="s">
        <v>19</v>
      </c>
      <c r="D2336" s="292" t="s">
        <v>2090</v>
      </c>
      <c r="E2336" s="21" t="s">
        <v>19</v>
      </c>
      <c r="F2336" s="293">
        <v>33.164999999999999</v>
      </c>
      <c r="G2336" s="38"/>
      <c r="H2336" s="43"/>
    </row>
    <row r="2337" spans="1:8" s="2" customFormat="1" ht="16.899999999999999" customHeight="1">
      <c r="A2337" s="38"/>
      <c r="B2337" s="43"/>
      <c r="C2337" s="292" t="s">
        <v>19</v>
      </c>
      <c r="D2337" s="292" t="s">
        <v>1974</v>
      </c>
      <c r="E2337" s="21" t="s">
        <v>19</v>
      </c>
      <c r="F2337" s="293">
        <v>-1.36</v>
      </c>
      <c r="G2337" s="38"/>
      <c r="H2337" s="43"/>
    </row>
    <row r="2338" spans="1:8" s="2" customFormat="1" ht="16.899999999999999" customHeight="1">
      <c r="A2338" s="38"/>
      <c r="B2338" s="43"/>
      <c r="C2338" s="292" t="s">
        <v>19</v>
      </c>
      <c r="D2338" s="292" t="s">
        <v>2091</v>
      </c>
      <c r="E2338" s="21" t="s">
        <v>19</v>
      </c>
      <c r="F2338" s="293">
        <v>0</v>
      </c>
      <c r="G2338" s="38"/>
      <c r="H2338" s="43"/>
    </row>
    <row r="2339" spans="1:8" s="2" customFormat="1" ht="16.899999999999999" customHeight="1">
      <c r="A2339" s="38"/>
      <c r="B2339" s="43"/>
      <c r="C2339" s="292" t="s">
        <v>19</v>
      </c>
      <c r="D2339" s="292" t="s">
        <v>2081</v>
      </c>
      <c r="E2339" s="21" t="s">
        <v>19</v>
      </c>
      <c r="F2339" s="293">
        <v>29.7</v>
      </c>
      <c r="G2339" s="38"/>
      <c r="H2339" s="43"/>
    </row>
    <row r="2340" spans="1:8" s="2" customFormat="1" ht="16.899999999999999" customHeight="1">
      <c r="A2340" s="38"/>
      <c r="B2340" s="43"/>
      <c r="C2340" s="292" t="s">
        <v>19</v>
      </c>
      <c r="D2340" s="292" t="s">
        <v>1880</v>
      </c>
      <c r="E2340" s="21" t="s">
        <v>19</v>
      </c>
      <c r="F2340" s="293">
        <v>-1.89</v>
      </c>
      <c r="G2340" s="38"/>
      <c r="H2340" s="43"/>
    </row>
    <row r="2341" spans="1:8" s="2" customFormat="1" ht="16.899999999999999" customHeight="1">
      <c r="A2341" s="38"/>
      <c r="B2341" s="43"/>
      <c r="C2341" s="292" t="s">
        <v>19</v>
      </c>
      <c r="D2341" s="292" t="s">
        <v>2011</v>
      </c>
      <c r="E2341" s="21" t="s">
        <v>19</v>
      </c>
      <c r="F2341" s="293">
        <v>-0.26300000000000001</v>
      </c>
      <c r="G2341" s="38"/>
      <c r="H2341" s="43"/>
    </row>
    <row r="2342" spans="1:8" s="2" customFormat="1" ht="16.899999999999999" customHeight="1">
      <c r="A2342" s="38"/>
      <c r="B2342" s="43"/>
      <c r="C2342" s="292" t="s">
        <v>19</v>
      </c>
      <c r="D2342" s="292" t="s">
        <v>2092</v>
      </c>
      <c r="E2342" s="21" t="s">
        <v>19</v>
      </c>
      <c r="F2342" s="293">
        <v>0</v>
      </c>
      <c r="G2342" s="38"/>
      <c r="H2342" s="43"/>
    </row>
    <row r="2343" spans="1:8" s="2" customFormat="1" ht="16.899999999999999" customHeight="1">
      <c r="A2343" s="38"/>
      <c r="B2343" s="43"/>
      <c r="C2343" s="292" t="s">
        <v>19</v>
      </c>
      <c r="D2343" s="292" t="s">
        <v>2084</v>
      </c>
      <c r="E2343" s="21" t="s">
        <v>19</v>
      </c>
      <c r="F2343" s="293">
        <v>55.5</v>
      </c>
      <c r="G2343" s="38"/>
      <c r="H2343" s="43"/>
    </row>
    <row r="2344" spans="1:8" s="2" customFormat="1" ht="16.899999999999999" customHeight="1">
      <c r="A2344" s="38"/>
      <c r="B2344" s="43"/>
      <c r="C2344" s="292" t="s">
        <v>19</v>
      </c>
      <c r="D2344" s="292" t="s">
        <v>1880</v>
      </c>
      <c r="E2344" s="21" t="s">
        <v>19</v>
      </c>
      <c r="F2344" s="293">
        <v>-1.89</v>
      </c>
      <c r="G2344" s="38"/>
      <c r="H2344" s="43"/>
    </row>
    <row r="2345" spans="1:8" s="2" customFormat="1" ht="16.899999999999999" customHeight="1">
      <c r="A2345" s="38"/>
      <c r="B2345" s="43"/>
      <c r="C2345" s="292" t="s">
        <v>19</v>
      </c>
      <c r="D2345" s="292" t="s">
        <v>2013</v>
      </c>
      <c r="E2345" s="21" t="s">
        <v>19</v>
      </c>
      <c r="F2345" s="293">
        <v>-1.76</v>
      </c>
      <c r="G2345" s="38"/>
      <c r="H2345" s="43"/>
    </row>
    <row r="2346" spans="1:8" s="2" customFormat="1" ht="16.899999999999999" customHeight="1">
      <c r="A2346" s="38"/>
      <c r="B2346" s="43"/>
      <c r="C2346" s="292" t="s">
        <v>19</v>
      </c>
      <c r="D2346" s="292" t="s">
        <v>2024</v>
      </c>
      <c r="E2346" s="21" t="s">
        <v>19</v>
      </c>
      <c r="F2346" s="293">
        <v>-2.9750000000000001</v>
      </c>
      <c r="G2346" s="38"/>
      <c r="H2346" s="43"/>
    </row>
    <row r="2347" spans="1:8" s="2" customFormat="1" ht="16.899999999999999" customHeight="1">
      <c r="A2347" s="38"/>
      <c r="B2347" s="43"/>
      <c r="C2347" s="292" t="s">
        <v>19</v>
      </c>
      <c r="D2347" s="292" t="s">
        <v>1921</v>
      </c>
      <c r="E2347" s="21" t="s">
        <v>19</v>
      </c>
      <c r="F2347" s="293">
        <v>0</v>
      </c>
      <c r="G2347" s="38"/>
      <c r="H2347" s="43"/>
    </row>
    <row r="2348" spans="1:8" s="2" customFormat="1" ht="16.899999999999999" customHeight="1">
      <c r="A2348" s="38"/>
      <c r="B2348" s="43"/>
      <c r="C2348" s="292" t="s">
        <v>19</v>
      </c>
      <c r="D2348" s="292" t="s">
        <v>2093</v>
      </c>
      <c r="E2348" s="21" t="s">
        <v>19</v>
      </c>
      <c r="F2348" s="293">
        <v>108.996</v>
      </c>
      <c r="G2348" s="38"/>
      <c r="H2348" s="43"/>
    </row>
    <row r="2349" spans="1:8" s="2" customFormat="1" ht="16.899999999999999" customHeight="1">
      <c r="A2349" s="38"/>
      <c r="B2349" s="43"/>
      <c r="C2349" s="292" t="s">
        <v>19</v>
      </c>
      <c r="D2349" s="292" t="s">
        <v>2094</v>
      </c>
      <c r="E2349" s="21" t="s">
        <v>19</v>
      </c>
      <c r="F2349" s="293">
        <v>-29.51</v>
      </c>
      <c r="G2349" s="38"/>
      <c r="H2349" s="43"/>
    </row>
    <row r="2350" spans="1:8" s="2" customFormat="1" ht="16.899999999999999" customHeight="1">
      <c r="A2350" s="38"/>
      <c r="B2350" s="43"/>
      <c r="C2350" s="292" t="s">
        <v>19</v>
      </c>
      <c r="D2350" s="292" t="s">
        <v>2095</v>
      </c>
      <c r="E2350" s="21" t="s">
        <v>19</v>
      </c>
      <c r="F2350" s="293">
        <v>-41.183999999999997</v>
      </c>
      <c r="G2350" s="38"/>
      <c r="H2350" s="43"/>
    </row>
    <row r="2351" spans="1:8" s="2" customFormat="1" ht="16.899999999999999" customHeight="1">
      <c r="A2351" s="38"/>
      <c r="B2351" s="43"/>
      <c r="C2351" s="292" t="s">
        <v>19</v>
      </c>
      <c r="D2351" s="292" t="s">
        <v>2096</v>
      </c>
      <c r="E2351" s="21" t="s">
        <v>19</v>
      </c>
      <c r="F2351" s="293">
        <v>12.997</v>
      </c>
      <c r="G2351" s="38"/>
      <c r="H2351" s="43"/>
    </row>
    <row r="2352" spans="1:8" s="2" customFormat="1" ht="16.899999999999999" customHeight="1">
      <c r="A2352" s="38"/>
      <c r="B2352" s="43"/>
      <c r="C2352" s="292" t="s">
        <v>19</v>
      </c>
      <c r="D2352" s="292" t="s">
        <v>2097</v>
      </c>
      <c r="E2352" s="21" t="s">
        <v>19</v>
      </c>
      <c r="F2352" s="293">
        <v>8.8940000000000001</v>
      </c>
      <c r="G2352" s="38"/>
      <c r="H2352" s="43"/>
    </row>
    <row r="2353" spans="1:8" s="2" customFormat="1" ht="16.899999999999999" customHeight="1">
      <c r="A2353" s="38"/>
      <c r="B2353" s="43"/>
      <c r="C2353" s="292" t="s">
        <v>19</v>
      </c>
      <c r="D2353" s="292" t="s">
        <v>1925</v>
      </c>
      <c r="E2353" s="21" t="s">
        <v>19</v>
      </c>
      <c r="F2353" s="293">
        <v>0</v>
      </c>
      <c r="G2353" s="38"/>
      <c r="H2353" s="43"/>
    </row>
    <row r="2354" spans="1:8" s="2" customFormat="1" ht="16.899999999999999" customHeight="1">
      <c r="A2354" s="38"/>
      <c r="B2354" s="43"/>
      <c r="C2354" s="292" t="s">
        <v>19</v>
      </c>
      <c r="D2354" s="292" t="s">
        <v>2098</v>
      </c>
      <c r="E2354" s="21" t="s">
        <v>19</v>
      </c>
      <c r="F2354" s="293">
        <v>55.97</v>
      </c>
      <c r="G2354" s="38"/>
      <c r="H2354" s="43"/>
    </row>
    <row r="2355" spans="1:8" s="2" customFormat="1" ht="16.899999999999999" customHeight="1">
      <c r="A2355" s="38"/>
      <c r="B2355" s="43"/>
      <c r="C2355" s="292" t="s">
        <v>19</v>
      </c>
      <c r="D2355" s="292" t="s">
        <v>2099</v>
      </c>
      <c r="E2355" s="21" t="s">
        <v>19</v>
      </c>
      <c r="F2355" s="293">
        <v>38.86</v>
      </c>
      <c r="G2355" s="38"/>
      <c r="H2355" s="43"/>
    </row>
    <row r="2356" spans="1:8" s="2" customFormat="1" ht="16.899999999999999" customHeight="1">
      <c r="A2356" s="38"/>
      <c r="B2356" s="43"/>
      <c r="C2356" s="292" t="s">
        <v>19</v>
      </c>
      <c r="D2356" s="292" t="s">
        <v>1999</v>
      </c>
      <c r="E2356" s="21" t="s">
        <v>19</v>
      </c>
      <c r="F2356" s="293">
        <v>-19.242999999999999</v>
      </c>
      <c r="G2356" s="38"/>
      <c r="H2356" s="43"/>
    </row>
    <row r="2357" spans="1:8" s="2" customFormat="1" ht="16.899999999999999" customHeight="1">
      <c r="A2357" s="38"/>
      <c r="B2357" s="43"/>
      <c r="C2357" s="292" t="s">
        <v>19</v>
      </c>
      <c r="D2357" s="292" t="s">
        <v>2100</v>
      </c>
      <c r="E2357" s="21" t="s">
        <v>19</v>
      </c>
      <c r="F2357" s="293">
        <v>-1.1060000000000001</v>
      </c>
      <c r="G2357" s="38"/>
      <c r="H2357" s="43"/>
    </row>
    <row r="2358" spans="1:8" s="2" customFormat="1" ht="16.899999999999999" customHeight="1">
      <c r="A2358" s="38"/>
      <c r="B2358" s="43"/>
      <c r="C2358" s="292" t="s">
        <v>19</v>
      </c>
      <c r="D2358" s="292" t="s">
        <v>2101</v>
      </c>
      <c r="E2358" s="21" t="s">
        <v>19</v>
      </c>
      <c r="F2358" s="293">
        <v>-0.93500000000000005</v>
      </c>
      <c r="G2358" s="38"/>
      <c r="H2358" s="43"/>
    </row>
    <row r="2359" spans="1:8" s="2" customFormat="1" ht="16.899999999999999" customHeight="1">
      <c r="A2359" s="38"/>
      <c r="B2359" s="43"/>
      <c r="C2359" s="292" t="s">
        <v>19</v>
      </c>
      <c r="D2359" s="292" t="s">
        <v>2102</v>
      </c>
      <c r="E2359" s="21" t="s">
        <v>19</v>
      </c>
      <c r="F2359" s="293">
        <v>-7.82</v>
      </c>
      <c r="G2359" s="38"/>
      <c r="H2359" s="43"/>
    </row>
    <row r="2360" spans="1:8" s="2" customFormat="1" ht="16.899999999999999" customHeight="1">
      <c r="A2360" s="38"/>
      <c r="B2360" s="43"/>
      <c r="C2360" s="292" t="s">
        <v>19</v>
      </c>
      <c r="D2360" s="292" t="s">
        <v>1128</v>
      </c>
      <c r="E2360" s="21" t="s">
        <v>19</v>
      </c>
      <c r="F2360" s="293">
        <v>-2.31</v>
      </c>
      <c r="G2360" s="38"/>
      <c r="H2360" s="43"/>
    </row>
    <row r="2361" spans="1:8" s="2" customFormat="1" ht="16.899999999999999" customHeight="1">
      <c r="A2361" s="38"/>
      <c r="B2361" s="43"/>
      <c r="C2361" s="292" t="s">
        <v>19</v>
      </c>
      <c r="D2361" s="292" t="s">
        <v>1928</v>
      </c>
      <c r="E2361" s="21" t="s">
        <v>19</v>
      </c>
      <c r="F2361" s="293">
        <v>0</v>
      </c>
      <c r="G2361" s="38"/>
      <c r="H2361" s="43"/>
    </row>
    <row r="2362" spans="1:8" s="2" customFormat="1" ht="16.899999999999999" customHeight="1">
      <c r="A2362" s="38"/>
      <c r="B2362" s="43"/>
      <c r="C2362" s="292" t="s">
        <v>19</v>
      </c>
      <c r="D2362" s="292" t="s">
        <v>2103</v>
      </c>
      <c r="E2362" s="21" t="s">
        <v>19</v>
      </c>
      <c r="F2362" s="293">
        <v>178.88</v>
      </c>
      <c r="G2362" s="38"/>
      <c r="H2362" s="43"/>
    </row>
    <row r="2363" spans="1:8" s="2" customFormat="1" ht="16.899999999999999" customHeight="1">
      <c r="A2363" s="38"/>
      <c r="B2363" s="43"/>
      <c r="C2363" s="292" t="s">
        <v>19</v>
      </c>
      <c r="D2363" s="292" t="s">
        <v>2104</v>
      </c>
      <c r="E2363" s="21" t="s">
        <v>19</v>
      </c>
      <c r="F2363" s="293">
        <v>-21.105</v>
      </c>
      <c r="G2363" s="38"/>
      <c r="H2363" s="43"/>
    </row>
    <row r="2364" spans="1:8" s="2" customFormat="1" ht="16.899999999999999" customHeight="1">
      <c r="A2364" s="38"/>
      <c r="B2364" s="43"/>
      <c r="C2364" s="292" t="s">
        <v>19</v>
      </c>
      <c r="D2364" s="292" t="s">
        <v>2105</v>
      </c>
      <c r="E2364" s="21" t="s">
        <v>19</v>
      </c>
      <c r="F2364" s="293">
        <v>-31.71</v>
      </c>
      <c r="G2364" s="38"/>
      <c r="H2364" s="43"/>
    </row>
    <row r="2365" spans="1:8" s="2" customFormat="1" ht="16.899999999999999" customHeight="1">
      <c r="A2365" s="38"/>
      <c r="B2365" s="43"/>
      <c r="C2365" s="292" t="s">
        <v>19</v>
      </c>
      <c r="D2365" s="292" t="s">
        <v>2106</v>
      </c>
      <c r="E2365" s="21" t="s">
        <v>19</v>
      </c>
      <c r="F2365" s="293">
        <v>-32.5</v>
      </c>
      <c r="G2365" s="38"/>
      <c r="H2365" s="43"/>
    </row>
    <row r="2366" spans="1:8" s="2" customFormat="1" ht="16.899999999999999" customHeight="1">
      <c r="A2366" s="38"/>
      <c r="B2366" s="43"/>
      <c r="C2366" s="292" t="s">
        <v>19</v>
      </c>
      <c r="D2366" s="292" t="s">
        <v>1930</v>
      </c>
      <c r="E2366" s="21" t="s">
        <v>19</v>
      </c>
      <c r="F2366" s="293">
        <v>11.24</v>
      </c>
      <c r="G2366" s="38"/>
      <c r="H2366" s="43"/>
    </row>
    <row r="2367" spans="1:8" s="2" customFormat="1" ht="16.899999999999999" customHeight="1">
      <c r="A2367" s="38"/>
      <c r="B2367" s="43"/>
      <c r="C2367" s="292" t="s">
        <v>19</v>
      </c>
      <c r="D2367" s="292" t="s">
        <v>2107</v>
      </c>
      <c r="E2367" s="21" t="s">
        <v>19</v>
      </c>
      <c r="F2367" s="293">
        <v>0</v>
      </c>
      <c r="G2367" s="38"/>
      <c r="H2367" s="43"/>
    </row>
    <row r="2368" spans="1:8" s="2" customFormat="1" ht="16.899999999999999" customHeight="1">
      <c r="A2368" s="38"/>
      <c r="B2368" s="43"/>
      <c r="C2368" s="292" t="s">
        <v>19</v>
      </c>
      <c r="D2368" s="292" t="s">
        <v>2108</v>
      </c>
      <c r="E2368" s="21" t="s">
        <v>19</v>
      </c>
      <c r="F2368" s="293">
        <v>29.754000000000001</v>
      </c>
      <c r="G2368" s="38"/>
      <c r="H2368" s="43"/>
    </row>
    <row r="2369" spans="1:8" s="2" customFormat="1" ht="16.899999999999999" customHeight="1">
      <c r="A2369" s="38"/>
      <c r="B2369" s="43"/>
      <c r="C2369" s="292" t="s">
        <v>19</v>
      </c>
      <c r="D2369" s="292" t="s">
        <v>1880</v>
      </c>
      <c r="E2369" s="21" t="s">
        <v>19</v>
      </c>
      <c r="F2369" s="293">
        <v>-1.89</v>
      </c>
      <c r="G2369" s="38"/>
      <c r="H2369" s="43"/>
    </row>
    <row r="2370" spans="1:8" s="2" customFormat="1" ht="16.899999999999999" customHeight="1">
      <c r="A2370" s="38"/>
      <c r="B2370" s="43"/>
      <c r="C2370" s="292" t="s">
        <v>19</v>
      </c>
      <c r="D2370" s="292" t="s">
        <v>2011</v>
      </c>
      <c r="E2370" s="21" t="s">
        <v>19</v>
      </c>
      <c r="F2370" s="293">
        <v>-0.26300000000000001</v>
      </c>
      <c r="G2370" s="38"/>
      <c r="H2370" s="43"/>
    </row>
    <row r="2371" spans="1:8" s="2" customFormat="1" ht="16.899999999999999" customHeight="1">
      <c r="A2371" s="38"/>
      <c r="B2371" s="43"/>
      <c r="C2371" s="292" t="s">
        <v>19</v>
      </c>
      <c r="D2371" s="292" t="s">
        <v>1931</v>
      </c>
      <c r="E2371" s="21" t="s">
        <v>19</v>
      </c>
      <c r="F2371" s="293">
        <v>0</v>
      </c>
      <c r="G2371" s="38"/>
      <c r="H2371" s="43"/>
    </row>
    <row r="2372" spans="1:8" s="2" customFormat="1" ht="16.899999999999999" customHeight="1">
      <c r="A2372" s="38"/>
      <c r="B2372" s="43"/>
      <c r="C2372" s="292" t="s">
        <v>19</v>
      </c>
      <c r="D2372" s="292" t="s">
        <v>2109</v>
      </c>
      <c r="E2372" s="21" t="s">
        <v>19</v>
      </c>
      <c r="F2372" s="293">
        <v>53.01</v>
      </c>
      <c r="G2372" s="38"/>
      <c r="H2372" s="43"/>
    </row>
    <row r="2373" spans="1:8" s="2" customFormat="1" ht="16.899999999999999" customHeight="1">
      <c r="A2373" s="38"/>
      <c r="B2373" s="43"/>
      <c r="C2373" s="292" t="s">
        <v>19</v>
      </c>
      <c r="D2373" s="292" t="s">
        <v>1880</v>
      </c>
      <c r="E2373" s="21" t="s">
        <v>19</v>
      </c>
      <c r="F2373" s="293">
        <v>-1.89</v>
      </c>
      <c r="G2373" s="38"/>
      <c r="H2373" s="43"/>
    </row>
    <row r="2374" spans="1:8" s="2" customFormat="1" ht="16.899999999999999" customHeight="1">
      <c r="A2374" s="38"/>
      <c r="B2374" s="43"/>
      <c r="C2374" s="292" t="s">
        <v>19</v>
      </c>
      <c r="D2374" s="292" t="s">
        <v>2013</v>
      </c>
      <c r="E2374" s="21" t="s">
        <v>19</v>
      </c>
      <c r="F2374" s="293">
        <v>-1.76</v>
      </c>
      <c r="G2374" s="38"/>
      <c r="H2374" s="43"/>
    </row>
    <row r="2375" spans="1:8" s="2" customFormat="1" ht="16.899999999999999" customHeight="1">
      <c r="A2375" s="38"/>
      <c r="B2375" s="43"/>
      <c r="C2375" s="292" t="s">
        <v>19</v>
      </c>
      <c r="D2375" s="292" t="s">
        <v>2014</v>
      </c>
      <c r="E2375" s="21" t="s">
        <v>19</v>
      </c>
      <c r="F2375" s="293">
        <v>-2.2000000000000002</v>
      </c>
      <c r="G2375" s="38"/>
      <c r="H2375" s="43"/>
    </row>
    <row r="2376" spans="1:8" s="2" customFormat="1" ht="16.899999999999999" customHeight="1">
      <c r="A2376" s="38"/>
      <c r="B2376" s="43"/>
      <c r="C2376" s="292" t="s">
        <v>19</v>
      </c>
      <c r="D2376" s="292" t="s">
        <v>2110</v>
      </c>
      <c r="E2376" s="21" t="s">
        <v>19</v>
      </c>
      <c r="F2376" s="293">
        <v>0</v>
      </c>
      <c r="G2376" s="38"/>
      <c r="H2376" s="43"/>
    </row>
    <row r="2377" spans="1:8" s="2" customFormat="1" ht="16.899999999999999" customHeight="1">
      <c r="A2377" s="38"/>
      <c r="B2377" s="43"/>
      <c r="C2377" s="292" t="s">
        <v>19</v>
      </c>
      <c r="D2377" s="292" t="s">
        <v>2111</v>
      </c>
      <c r="E2377" s="21" t="s">
        <v>19</v>
      </c>
      <c r="F2377" s="293">
        <v>43.89</v>
      </c>
      <c r="G2377" s="38"/>
      <c r="H2377" s="43"/>
    </row>
    <row r="2378" spans="1:8" s="2" customFormat="1" ht="16.899999999999999" customHeight="1">
      <c r="A2378" s="38"/>
      <c r="B2378" s="43"/>
      <c r="C2378" s="292" t="s">
        <v>19</v>
      </c>
      <c r="D2378" s="292" t="s">
        <v>1974</v>
      </c>
      <c r="E2378" s="21" t="s">
        <v>19</v>
      </c>
      <c r="F2378" s="293">
        <v>-1.36</v>
      </c>
      <c r="G2378" s="38"/>
      <c r="H2378" s="43"/>
    </row>
    <row r="2379" spans="1:8" s="2" customFormat="1" ht="16.899999999999999" customHeight="1">
      <c r="A2379" s="38"/>
      <c r="B2379" s="43"/>
      <c r="C2379" s="292" t="s">
        <v>19</v>
      </c>
      <c r="D2379" s="292" t="s">
        <v>2014</v>
      </c>
      <c r="E2379" s="21" t="s">
        <v>19</v>
      </c>
      <c r="F2379" s="293">
        <v>-2.2000000000000002</v>
      </c>
      <c r="G2379" s="38"/>
      <c r="H2379" s="43"/>
    </row>
    <row r="2380" spans="1:8" s="2" customFormat="1" ht="16.899999999999999" customHeight="1">
      <c r="A2380" s="38"/>
      <c r="B2380" s="43"/>
      <c r="C2380" s="292" t="s">
        <v>19</v>
      </c>
      <c r="D2380" s="292" t="s">
        <v>2112</v>
      </c>
      <c r="E2380" s="21" t="s">
        <v>19</v>
      </c>
      <c r="F2380" s="293">
        <v>0</v>
      </c>
      <c r="G2380" s="38"/>
      <c r="H2380" s="43"/>
    </row>
    <row r="2381" spans="1:8" s="2" customFormat="1" ht="16.899999999999999" customHeight="1">
      <c r="A2381" s="38"/>
      <c r="B2381" s="43"/>
      <c r="C2381" s="292" t="s">
        <v>19</v>
      </c>
      <c r="D2381" s="292" t="s">
        <v>2109</v>
      </c>
      <c r="E2381" s="21" t="s">
        <v>19</v>
      </c>
      <c r="F2381" s="293">
        <v>53.01</v>
      </c>
      <c r="G2381" s="38"/>
      <c r="H2381" s="43"/>
    </row>
    <row r="2382" spans="1:8" s="2" customFormat="1" ht="16.899999999999999" customHeight="1">
      <c r="A2382" s="38"/>
      <c r="B2382" s="43"/>
      <c r="C2382" s="292" t="s">
        <v>19</v>
      </c>
      <c r="D2382" s="292" t="s">
        <v>2013</v>
      </c>
      <c r="E2382" s="21" t="s">
        <v>19</v>
      </c>
      <c r="F2382" s="293">
        <v>-1.76</v>
      </c>
      <c r="G2382" s="38"/>
      <c r="H2382" s="43"/>
    </row>
    <row r="2383" spans="1:8" s="2" customFormat="1" ht="16.899999999999999" customHeight="1">
      <c r="A2383" s="38"/>
      <c r="B2383" s="43"/>
      <c r="C2383" s="292" t="s">
        <v>19</v>
      </c>
      <c r="D2383" s="292" t="s">
        <v>1880</v>
      </c>
      <c r="E2383" s="21" t="s">
        <v>19</v>
      </c>
      <c r="F2383" s="293">
        <v>-1.89</v>
      </c>
      <c r="G2383" s="38"/>
      <c r="H2383" s="43"/>
    </row>
    <row r="2384" spans="1:8" s="2" customFormat="1" ht="16.899999999999999" customHeight="1">
      <c r="A2384" s="38"/>
      <c r="B2384" s="43"/>
      <c r="C2384" s="292" t="s">
        <v>19</v>
      </c>
      <c r="D2384" s="292" t="s">
        <v>2014</v>
      </c>
      <c r="E2384" s="21" t="s">
        <v>19</v>
      </c>
      <c r="F2384" s="293">
        <v>-2.2000000000000002</v>
      </c>
      <c r="G2384" s="38"/>
      <c r="H2384" s="43"/>
    </row>
    <row r="2385" spans="1:8" s="2" customFormat="1" ht="16.899999999999999" customHeight="1">
      <c r="A2385" s="38"/>
      <c r="B2385" s="43"/>
      <c r="C2385" s="292" t="s">
        <v>19</v>
      </c>
      <c r="D2385" s="292" t="s">
        <v>2113</v>
      </c>
      <c r="E2385" s="21" t="s">
        <v>19</v>
      </c>
      <c r="F2385" s="293">
        <v>0</v>
      </c>
      <c r="G2385" s="38"/>
      <c r="H2385" s="43"/>
    </row>
    <row r="2386" spans="1:8" s="2" customFormat="1" ht="16.899999999999999" customHeight="1">
      <c r="A2386" s="38"/>
      <c r="B2386" s="43"/>
      <c r="C2386" s="292" t="s">
        <v>19</v>
      </c>
      <c r="D2386" s="292" t="s">
        <v>2114</v>
      </c>
      <c r="E2386" s="21" t="s">
        <v>19</v>
      </c>
      <c r="F2386" s="293">
        <v>28.215</v>
      </c>
      <c r="G2386" s="38"/>
      <c r="H2386" s="43"/>
    </row>
    <row r="2387" spans="1:8" s="2" customFormat="1" ht="16.899999999999999" customHeight="1">
      <c r="A2387" s="38"/>
      <c r="B2387" s="43"/>
      <c r="C2387" s="292" t="s">
        <v>19</v>
      </c>
      <c r="D2387" s="292" t="s">
        <v>1880</v>
      </c>
      <c r="E2387" s="21" t="s">
        <v>19</v>
      </c>
      <c r="F2387" s="293">
        <v>-1.89</v>
      </c>
      <c r="G2387" s="38"/>
      <c r="H2387" s="43"/>
    </row>
    <row r="2388" spans="1:8" s="2" customFormat="1" ht="16.899999999999999" customHeight="1">
      <c r="A2388" s="38"/>
      <c r="B2388" s="43"/>
      <c r="C2388" s="292" t="s">
        <v>19</v>
      </c>
      <c r="D2388" s="292" t="s">
        <v>2011</v>
      </c>
      <c r="E2388" s="21" t="s">
        <v>19</v>
      </c>
      <c r="F2388" s="293">
        <v>-0.26300000000000001</v>
      </c>
      <c r="G2388" s="38"/>
      <c r="H2388" s="43"/>
    </row>
    <row r="2389" spans="1:8" s="2" customFormat="1" ht="16.899999999999999" customHeight="1">
      <c r="A2389" s="38"/>
      <c r="B2389" s="43"/>
      <c r="C2389" s="292" t="s">
        <v>19</v>
      </c>
      <c r="D2389" s="292" t="s">
        <v>2115</v>
      </c>
      <c r="E2389" s="21" t="s">
        <v>19</v>
      </c>
      <c r="F2389" s="293">
        <v>0</v>
      </c>
      <c r="G2389" s="38"/>
      <c r="H2389" s="43"/>
    </row>
    <row r="2390" spans="1:8" s="2" customFormat="1" ht="16.899999999999999" customHeight="1">
      <c r="A2390" s="38"/>
      <c r="B2390" s="43"/>
      <c r="C2390" s="292" t="s">
        <v>19</v>
      </c>
      <c r="D2390" s="292" t="s">
        <v>2114</v>
      </c>
      <c r="E2390" s="21" t="s">
        <v>19</v>
      </c>
      <c r="F2390" s="293">
        <v>28.215</v>
      </c>
      <c r="G2390" s="38"/>
      <c r="H2390" s="43"/>
    </row>
    <row r="2391" spans="1:8" s="2" customFormat="1" ht="16.899999999999999" customHeight="1">
      <c r="A2391" s="38"/>
      <c r="B2391" s="43"/>
      <c r="C2391" s="292" t="s">
        <v>19</v>
      </c>
      <c r="D2391" s="292" t="s">
        <v>1880</v>
      </c>
      <c r="E2391" s="21" t="s">
        <v>19</v>
      </c>
      <c r="F2391" s="293">
        <v>-1.89</v>
      </c>
      <c r="G2391" s="38"/>
      <c r="H2391" s="43"/>
    </row>
    <row r="2392" spans="1:8" s="2" customFormat="1" ht="16.899999999999999" customHeight="1">
      <c r="A2392" s="38"/>
      <c r="B2392" s="43"/>
      <c r="C2392" s="292" t="s">
        <v>19</v>
      </c>
      <c r="D2392" s="292" t="s">
        <v>2116</v>
      </c>
      <c r="E2392" s="21" t="s">
        <v>19</v>
      </c>
      <c r="F2392" s="293">
        <v>0</v>
      </c>
      <c r="G2392" s="38"/>
      <c r="H2392" s="43"/>
    </row>
    <row r="2393" spans="1:8" s="2" customFormat="1" ht="16.899999999999999" customHeight="1">
      <c r="A2393" s="38"/>
      <c r="B2393" s="43"/>
      <c r="C2393" s="292" t="s">
        <v>19</v>
      </c>
      <c r="D2393" s="292" t="s">
        <v>2117</v>
      </c>
      <c r="E2393" s="21" t="s">
        <v>19</v>
      </c>
      <c r="F2393" s="293">
        <v>53.58</v>
      </c>
      <c r="G2393" s="38"/>
      <c r="H2393" s="43"/>
    </row>
    <row r="2394" spans="1:8" s="2" customFormat="1" ht="16.899999999999999" customHeight="1">
      <c r="A2394" s="38"/>
      <c r="B2394" s="43"/>
      <c r="C2394" s="292" t="s">
        <v>19</v>
      </c>
      <c r="D2394" s="292" t="s">
        <v>2118</v>
      </c>
      <c r="E2394" s="21" t="s">
        <v>19</v>
      </c>
      <c r="F2394" s="293">
        <v>-1.26</v>
      </c>
      <c r="G2394" s="38"/>
      <c r="H2394" s="43"/>
    </row>
    <row r="2395" spans="1:8" s="2" customFormat="1" ht="16.899999999999999" customHeight="1">
      <c r="A2395" s="38"/>
      <c r="B2395" s="43"/>
      <c r="C2395" s="292" t="s">
        <v>19</v>
      </c>
      <c r="D2395" s="292" t="s">
        <v>2013</v>
      </c>
      <c r="E2395" s="21" t="s">
        <v>19</v>
      </c>
      <c r="F2395" s="293">
        <v>-1.76</v>
      </c>
      <c r="G2395" s="38"/>
      <c r="H2395" s="43"/>
    </row>
    <row r="2396" spans="1:8" s="2" customFormat="1" ht="16.899999999999999" customHeight="1">
      <c r="A2396" s="38"/>
      <c r="B2396" s="43"/>
      <c r="C2396" s="292" t="s">
        <v>19</v>
      </c>
      <c r="D2396" s="292" t="s">
        <v>2024</v>
      </c>
      <c r="E2396" s="21" t="s">
        <v>19</v>
      </c>
      <c r="F2396" s="293">
        <v>-2.9750000000000001</v>
      </c>
      <c r="G2396" s="38"/>
      <c r="H2396" s="43"/>
    </row>
    <row r="2397" spans="1:8" s="2" customFormat="1" ht="16.899999999999999" customHeight="1">
      <c r="A2397" s="38"/>
      <c r="B2397" s="43"/>
      <c r="C2397" s="292" t="s">
        <v>19</v>
      </c>
      <c r="D2397" s="292" t="s">
        <v>2119</v>
      </c>
      <c r="E2397" s="21" t="s">
        <v>19</v>
      </c>
      <c r="F2397" s="293">
        <v>0</v>
      </c>
      <c r="G2397" s="38"/>
      <c r="H2397" s="43"/>
    </row>
    <row r="2398" spans="1:8" s="2" customFormat="1" ht="16.899999999999999" customHeight="1">
      <c r="A2398" s="38"/>
      <c r="B2398" s="43"/>
      <c r="C2398" s="292" t="s">
        <v>19</v>
      </c>
      <c r="D2398" s="292" t="s">
        <v>2114</v>
      </c>
      <c r="E2398" s="21" t="s">
        <v>19</v>
      </c>
      <c r="F2398" s="293">
        <v>28.215</v>
      </c>
      <c r="G2398" s="38"/>
      <c r="H2398" s="43"/>
    </row>
    <row r="2399" spans="1:8" s="2" customFormat="1" ht="16.899999999999999" customHeight="1">
      <c r="A2399" s="38"/>
      <c r="B2399" s="43"/>
      <c r="C2399" s="292" t="s">
        <v>19</v>
      </c>
      <c r="D2399" s="292" t="s">
        <v>1974</v>
      </c>
      <c r="E2399" s="21" t="s">
        <v>19</v>
      </c>
      <c r="F2399" s="293">
        <v>-1.36</v>
      </c>
      <c r="G2399" s="38"/>
      <c r="H2399" s="43"/>
    </row>
    <row r="2400" spans="1:8" s="2" customFormat="1" ht="16.899999999999999" customHeight="1">
      <c r="A2400" s="38"/>
      <c r="B2400" s="43"/>
      <c r="C2400" s="292" t="s">
        <v>19</v>
      </c>
      <c r="D2400" s="292" t="s">
        <v>2120</v>
      </c>
      <c r="E2400" s="21" t="s">
        <v>19</v>
      </c>
      <c r="F2400" s="293">
        <v>0</v>
      </c>
      <c r="G2400" s="38"/>
      <c r="H2400" s="43"/>
    </row>
    <row r="2401" spans="1:8" s="2" customFormat="1" ht="16.899999999999999" customHeight="1">
      <c r="A2401" s="38"/>
      <c r="B2401" s="43"/>
      <c r="C2401" s="292" t="s">
        <v>19</v>
      </c>
      <c r="D2401" s="292" t="s">
        <v>2114</v>
      </c>
      <c r="E2401" s="21" t="s">
        <v>19</v>
      </c>
      <c r="F2401" s="293">
        <v>28.215</v>
      </c>
      <c r="G2401" s="38"/>
      <c r="H2401" s="43"/>
    </row>
    <row r="2402" spans="1:8" s="2" customFormat="1" ht="16.899999999999999" customHeight="1">
      <c r="A2402" s="38"/>
      <c r="B2402" s="43"/>
      <c r="C2402" s="292" t="s">
        <v>19</v>
      </c>
      <c r="D2402" s="292" t="s">
        <v>1880</v>
      </c>
      <c r="E2402" s="21" t="s">
        <v>19</v>
      </c>
      <c r="F2402" s="293">
        <v>-1.89</v>
      </c>
      <c r="G2402" s="38"/>
      <c r="H2402" s="43"/>
    </row>
    <row r="2403" spans="1:8" s="2" customFormat="1" ht="16.899999999999999" customHeight="1">
      <c r="A2403" s="38"/>
      <c r="B2403" s="43"/>
      <c r="C2403" s="292" t="s">
        <v>19</v>
      </c>
      <c r="D2403" s="292" t="s">
        <v>2011</v>
      </c>
      <c r="E2403" s="21" t="s">
        <v>19</v>
      </c>
      <c r="F2403" s="293">
        <v>-0.26300000000000001</v>
      </c>
      <c r="G2403" s="38"/>
      <c r="H2403" s="43"/>
    </row>
    <row r="2404" spans="1:8" s="2" customFormat="1" ht="16.899999999999999" customHeight="1">
      <c r="A2404" s="38"/>
      <c r="B2404" s="43"/>
      <c r="C2404" s="292" t="s">
        <v>19</v>
      </c>
      <c r="D2404" s="292" t="s">
        <v>2121</v>
      </c>
      <c r="E2404" s="21" t="s">
        <v>19</v>
      </c>
      <c r="F2404" s="293">
        <v>0</v>
      </c>
      <c r="G2404" s="38"/>
      <c r="H2404" s="43"/>
    </row>
    <row r="2405" spans="1:8" s="2" customFormat="1" ht="16.899999999999999" customHeight="1">
      <c r="A2405" s="38"/>
      <c r="B2405" s="43"/>
      <c r="C2405" s="292" t="s">
        <v>19</v>
      </c>
      <c r="D2405" s="292" t="s">
        <v>2122</v>
      </c>
      <c r="E2405" s="21" t="s">
        <v>19</v>
      </c>
      <c r="F2405" s="293">
        <v>52.725000000000001</v>
      </c>
      <c r="G2405" s="38"/>
      <c r="H2405" s="43"/>
    </row>
    <row r="2406" spans="1:8" s="2" customFormat="1" ht="16.899999999999999" customHeight="1">
      <c r="A2406" s="38"/>
      <c r="B2406" s="43"/>
      <c r="C2406" s="292" t="s">
        <v>19</v>
      </c>
      <c r="D2406" s="292" t="s">
        <v>2013</v>
      </c>
      <c r="E2406" s="21" t="s">
        <v>19</v>
      </c>
      <c r="F2406" s="293">
        <v>-1.76</v>
      </c>
      <c r="G2406" s="38"/>
      <c r="H2406" s="43"/>
    </row>
    <row r="2407" spans="1:8" s="2" customFormat="1" ht="16.899999999999999" customHeight="1">
      <c r="A2407" s="38"/>
      <c r="B2407" s="43"/>
      <c r="C2407" s="292" t="s">
        <v>19</v>
      </c>
      <c r="D2407" s="292" t="s">
        <v>2024</v>
      </c>
      <c r="E2407" s="21" t="s">
        <v>19</v>
      </c>
      <c r="F2407" s="293">
        <v>-2.9750000000000001</v>
      </c>
      <c r="G2407" s="38"/>
      <c r="H2407" s="43"/>
    </row>
    <row r="2408" spans="1:8" s="2" customFormat="1" ht="16.899999999999999" customHeight="1">
      <c r="A2408" s="38"/>
      <c r="B2408" s="43"/>
      <c r="C2408" s="292" t="s">
        <v>19</v>
      </c>
      <c r="D2408" s="292" t="s">
        <v>1829</v>
      </c>
      <c r="E2408" s="21" t="s">
        <v>19</v>
      </c>
      <c r="F2408" s="293">
        <v>0</v>
      </c>
      <c r="G2408" s="38"/>
      <c r="H2408" s="43"/>
    </row>
    <row r="2409" spans="1:8" s="2" customFormat="1" ht="16.899999999999999" customHeight="1">
      <c r="A2409" s="38"/>
      <c r="B2409" s="43"/>
      <c r="C2409" s="292" t="s">
        <v>19</v>
      </c>
      <c r="D2409" s="292" t="s">
        <v>2123</v>
      </c>
      <c r="E2409" s="21" t="s">
        <v>19</v>
      </c>
      <c r="F2409" s="293">
        <v>30.69</v>
      </c>
      <c r="G2409" s="38"/>
      <c r="H2409" s="43"/>
    </row>
    <row r="2410" spans="1:8" s="2" customFormat="1" ht="16.899999999999999" customHeight="1">
      <c r="A2410" s="38"/>
      <c r="B2410" s="43"/>
      <c r="C2410" s="292" t="s">
        <v>19</v>
      </c>
      <c r="D2410" s="292" t="s">
        <v>1974</v>
      </c>
      <c r="E2410" s="21" t="s">
        <v>19</v>
      </c>
      <c r="F2410" s="293">
        <v>-1.36</v>
      </c>
      <c r="G2410" s="38"/>
      <c r="H2410" s="43"/>
    </row>
    <row r="2411" spans="1:8" s="2" customFormat="1" ht="16.899999999999999" customHeight="1">
      <c r="A2411" s="38"/>
      <c r="B2411" s="43"/>
      <c r="C2411" s="292" t="s">
        <v>19</v>
      </c>
      <c r="D2411" s="292" t="s">
        <v>2124</v>
      </c>
      <c r="E2411" s="21" t="s">
        <v>19</v>
      </c>
      <c r="F2411" s="293">
        <v>0</v>
      </c>
      <c r="G2411" s="38"/>
      <c r="H2411" s="43"/>
    </row>
    <row r="2412" spans="1:8" s="2" customFormat="1" ht="16.899999999999999" customHeight="1">
      <c r="A2412" s="38"/>
      <c r="B2412" s="43"/>
      <c r="C2412" s="292" t="s">
        <v>19</v>
      </c>
      <c r="D2412" s="292" t="s">
        <v>2114</v>
      </c>
      <c r="E2412" s="21" t="s">
        <v>19</v>
      </c>
      <c r="F2412" s="293">
        <v>28.215</v>
      </c>
      <c r="G2412" s="38"/>
      <c r="H2412" s="43"/>
    </row>
    <row r="2413" spans="1:8" s="2" customFormat="1" ht="16.899999999999999" customHeight="1">
      <c r="A2413" s="38"/>
      <c r="B2413" s="43"/>
      <c r="C2413" s="292" t="s">
        <v>19</v>
      </c>
      <c r="D2413" s="292" t="s">
        <v>1880</v>
      </c>
      <c r="E2413" s="21" t="s">
        <v>19</v>
      </c>
      <c r="F2413" s="293">
        <v>-1.89</v>
      </c>
      <c r="G2413" s="38"/>
      <c r="H2413" s="43"/>
    </row>
    <row r="2414" spans="1:8" s="2" customFormat="1" ht="16.899999999999999" customHeight="1">
      <c r="A2414" s="38"/>
      <c r="B2414" s="43"/>
      <c r="C2414" s="292" t="s">
        <v>19</v>
      </c>
      <c r="D2414" s="292" t="s">
        <v>2011</v>
      </c>
      <c r="E2414" s="21" t="s">
        <v>19</v>
      </c>
      <c r="F2414" s="293">
        <v>-0.26300000000000001</v>
      </c>
      <c r="G2414" s="38"/>
      <c r="H2414" s="43"/>
    </row>
    <row r="2415" spans="1:8" s="2" customFormat="1" ht="16.899999999999999" customHeight="1">
      <c r="A2415" s="38"/>
      <c r="B2415" s="43"/>
      <c r="C2415" s="292" t="s">
        <v>19</v>
      </c>
      <c r="D2415" s="292" t="s">
        <v>2125</v>
      </c>
      <c r="E2415" s="21" t="s">
        <v>19</v>
      </c>
      <c r="F2415" s="293">
        <v>0</v>
      </c>
      <c r="G2415" s="38"/>
      <c r="H2415" s="43"/>
    </row>
    <row r="2416" spans="1:8" s="2" customFormat="1" ht="16.899999999999999" customHeight="1">
      <c r="A2416" s="38"/>
      <c r="B2416" s="43"/>
      <c r="C2416" s="292" t="s">
        <v>19</v>
      </c>
      <c r="D2416" s="292" t="s">
        <v>2122</v>
      </c>
      <c r="E2416" s="21" t="s">
        <v>19</v>
      </c>
      <c r="F2416" s="293">
        <v>52.725000000000001</v>
      </c>
      <c r="G2416" s="38"/>
      <c r="H2416" s="43"/>
    </row>
    <row r="2417" spans="1:8" s="2" customFormat="1" ht="16.899999999999999" customHeight="1">
      <c r="A2417" s="38"/>
      <c r="B2417" s="43"/>
      <c r="C2417" s="292" t="s">
        <v>19</v>
      </c>
      <c r="D2417" s="292" t="s">
        <v>2013</v>
      </c>
      <c r="E2417" s="21" t="s">
        <v>19</v>
      </c>
      <c r="F2417" s="293">
        <v>-1.76</v>
      </c>
      <c r="G2417" s="38"/>
      <c r="H2417" s="43"/>
    </row>
    <row r="2418" spans="1:8" s="2" customFormat="1" ht="16.899999999999999" customHeight="1">
      <c r="A2418" s="38"/>
      <c r="B2418" s="43"/>
      <c r="C2418" s="292" t="s">
        <v>19</v>
      </c>
      <c r="D2418" s="292" t="s">
        <v>1880</v>
      </c>
      <c r="E2418" s="21" t="s">
        <v>19</v>
      </c>
      <c r="F2418" s="293">
        <v>-1.89</v>
      </c>
      <c r="G2418" s="38"/>
      <c r="H2418" s="43"/>
    </row>
    <row r="2419" spans="1:8" s="2" customFormat="1" ht="16.899999999999999" customHeight="1">
      <c r="A2419" s="38"/>
      <c r="B2419" s="43"/>
      <c r="C2419" s="292" t="s">
        <v>19</v>
      </c>
      <c r="D2419" s="292" t="s">
        <v>2024</v>
      </c>
      <c r="E2419" s="21" t="s">
        <v>19</v>
      </c>
      <c r="F2419" s="293">
        <v>-2.9750000000000001</v>
      </c>
      <c r="G2419" s="38"/>
      <c r="H2419" s="43"/>
    </row>
    <row r="2420" spans="1:8" s="2" customFormat="1" ht="16.899999999999999" customHeight="1">
      <c r="A2420" s="38"/>
      <c r="B2420" s="43"/>
      <c r="C2420" s="292" t="s">
        <v>19</v>
      </c>
      <c r="D2420" s="292" t="s">
        <v>1933</v>
      </c>
      <c r="E2420" s="21" t="s">
        <v>19</v>
      </c>
      <c r="F2420" s="293">
        <v>0</v>
      </c>
      <c r="G2420" s="38"/>
      <c r="H2420" s="43"/>
    </row>
    <row r="2421" spans="1:8" s="2" customFormat="1" ht="16.899999999999999" customHeight="1">
      <c r="A2421" s="38"/>
      <c r="B2421" s="43"/>
      <c r="C2421" s="292" t="s">
        <v>19</v>
      </c>
      <c r="D2421" s="292" t="s">
        <v>2126</v>
      </c>
      <c r="E2421" s="21" t="s">
        <v>19</v>
      </c>
      <c r="F2421" s="293">
        <v>102.61</v>
      </c>
      <c r="G2421" s="38"/>
      <c r="H2421" s="43"/>
    </row>
    <row r="2422" spans="1:8" s="2" customFormat="1" ht="16.899999999999999" customHeight="1">
      <c r="A2422" s="38"/>
      <c r="B2422" s="43"/>
      <c r="C2422" s="292" t="s">
        <v>19</v>
      </c>
      <c r="D2422" s="292" t="s">
        <v>1935</v>
      </c>
      <c r="E2422" s="21" t="s">
        <v>19</v>
      </c>
      <c r="F2422" s="293">
        <v>-32.24</v>
      </c>
      <c r="G2422" s="38"/>
      <c r="H2422" s="43"/>
    </row>
    <row r="2423" spans="1:8" s="2" customFormat="1" ht="16.899999999999999" customHeight="1">
      <c r="A2423" s="38"/>
      <c r="B2423" s="43"/>
      <c r="C2423" s="292" t="s">
        <v>19</v>
      </c>
      <c r="D2423" s="292" t="s">
        <v>2127</v>
      </c>
      <c r="E2423" s="21" t="s">
        <v>19</v>
      </c>
      <c r="F2423" s="293">
        <v>-40.61</v>
      </c>
      <c r="G2423" s="38"/>
      <c r="H2423" s="43"/>
    </row>
    <row r="2424" spans="1:8" s="2" customFormat="1" ht="16.899999999999999" customHeight="1">
      <c r="A2424" s="38"/>
      <c r="B2424" s="43"/>
      <c r="C2424" s="292" t="s">
        <v>413</v>
      </c>
      <c r="D2424" s="292" t="s">
        <v>590</v>
      </c>
      <c r="E2424" s="21" t="s">
        <v>19</v>
      </c>
      <c r="F2424" s="293">
        <v>3233.991</v>
      </c>
      <c r="G2424" s="38"/>
      <c r="H2424" s="43"/>
    </row>
    <row r="2425" spans="1:8" s="2" customFormat="1" ht="16.899999999999999" customHeight="1">
      <c r="A2425" s="38"/>
      <c r="B2425" s="43"/>
      <c r="C2425" s="294" t="s">
        <v>8523</v>
      </c>
      <c r="D2425" s="38"/>
      <c r="E2425" s="38"/>
      <c r="F2425" s="38"/>
      <c r="G2425" s="38"/>
      <c r="H2425" s="43"/>
    </row>
    <row r="2426" spans="1:8" s="2" customFormat="1" ht="16.899999999999999" customHeight="1">
      <c r="A2426" s="38"/>
      <c r="B2426" s="43"/>
      <c r="C2426" s="292" t="s">
        <v>1939</v>
      </c>
      <c r="D2426" s="292" t="s">
        <v>8631</v>
      </c>
      <c r="E2426" s="21" t="s">
        <v>132</v>
      </c>
      <c r="F2426" s="293">
        <v>1572.6880000000001</v>
      </c>
      <c r="G2426" s="38"/>
      <c r="H2426" s="43"/>
    </row>
    <row r="2427" spans="1:8" s="2" customFormat="1" ht="16.899999999999999" customHeight="1">
      <c r="A2427" s="38"/>
      <c r="B2427" s="43"/>
      <c r="C2427" s="292" t="s">
        <v>2196</v>
      </c>
      <c r="D2427" s="292" t="s">
        <v>8648</v>
      </c>
      <c r="E2427" s="21" t="s">
        <v>132</v>
      </c>
      <c r="F2427" s="293">
        <v>1429.8869999999999</v>
      </c>
      <c r="G2427" s="38"/>
      <c r="H2427" s="43"/>
    </row>
    <row r="2428" spans="1:8" s="2" customFormat="1" ht="22.5">
      <c r="A2428" s="38"/>
      <c r="B2428" s="43"/>
      <c r="C2428" s="292" t="s">
        <v>5040</v>
      </c>
      <c r="D2428" s="292" t="s">
        <v>8632</v>
      </c>
      <c r="E2428" s="21" t="s">
        <v>132</v>
      </c>
      <c r="F2428" s="293">
        <v>3021.7739999999999</v>
      </c>
      <c r="G2428" s="38"/>
      <c r="H2428" s="43"/>
    </row>
    <row r="2429" spans="1:8" s="2" customFormat="1" ht="16.899999999999999" customHeight="1">
      <c r="A2429" s="38"/>
      <c r="B2429" s="43"/>
      <c r="C2429" s="288" t="s">
        <v>417</v>
      </c>
      <c r="D2429" s="289" t="s">
        <v>418</v>
      </c>
      <c r="E2429" s="290" t="s">
        <v>132</v>
      </c>
      <c r="F2429" s="291">
        <v>416.404</v>
      </c>
      <c r="G2429" s="38"/>
      <c r="H2429" s="43"/>
    </row>
    <row r="2430" spans="1:8" s="2" customFormat="1" ht="16.899999999999999" customHeight="1">
      <c r="A2430" s="38"/>
      <c r="B2430" s="43"/>
      <c r="C2430" s="292" t="s">
        <v>19</v>
      </c>
      <c r="D2430" s="292" t="s">
        <v>1871</v>
      </c>
      <c r="E2430" s="21" t="s">
        <v>19</v>
      </c>
      <c r="F2430" s="293">
        <v>0</v>
      </c>
      <c r="G2430" s="38"/>
      <c r="H2430" s="43"/>
    </row>
    <row r="2431" spans="1:8" s="2" customFormat="1" ht="16.899999999999999" customHeight="1">
      <c r="A2431" s="38"/>
      <c r="B2431" s="43"/>
      <c r="C2431" s="292" t="s">
        <v>19</v>
      </c>
      <c r="D2431" s="292" t="s">
        <v>1872</v>
      </c>
      <c r="E2431" s="21" t="s">
        <v>19</v>
      </c>
      <c r="F2431" s="293">
        <v>29.51</v>
      </c>
      <c r="G2431" s="38"/>
      <c r="H2431" s="43"/>
    </row>
    <row r="2432" spans="1:8" s="2" customFormat="1" ht="16.899999999999999" customHeight="1">
      <c r="A2432" s="38"/>
      <c r="B2432" s="43"/>
      <c r="C2432" s="292" t="s">
        <v>19</v>
      </c>
      <c r="D2432" s="292" t="s">
        <v>1873</v>
      </c>
      <c r="E2432" s="21" t="s">
        <v>19</v>
      </c>
      <c r="F2432" s="293">
        <v>-8.19</v>
      </c>
      <c r="G2432" s="38"/>
      <c r="H2432" s="43"/>
    </row>
    <row r="2433" spans="1:8" s="2" customFormat="1" ht="16.899999999999999" customHeight="1">
      <c r="A2433" s="38"/>
      <c r="B2433" s="43"/>
      <c r="C2433" s="292" t="s">
        <v>19</v>
      </c>
      <c r="D2433" s="292" t="s">
        <v>1874</v>
      </c>
      <c r="E2433" s="21" t="s">
        <v>19</v>
      </c>
      <c r="F2433" s="293">
        <v>1.59</v>
      </c>
      <c r="G2433" s="38"/>
      <c r="H2433" s="43"/>
    </row>
    <row r="2434" spans="1:8" s="2" customFormat="1" ht="16.899999999999999" customHeight="1">
      <c r="A2434" s="38"/>
      <c r="B2434" s="43"/>
      <c r="C2434" s="292" t="s">
        <v>19</v>
      </c>
      <c r="D2434" s="292" t="s">
        <v>1875</v>
      </c>
      <c r="E2434" s="21" t="s">
        <v>19</v>
      </c>
      <c r="F2434" s="293">
        <v>0.84</v>
      </c>
      <c r="G2434" s="38"/>
      <c r="H2434" s="43"/>
    </row>
    <row r="2435" spans="1:8" s="2" customFormat="1" ht="16.899999999999999" customHeight="1">
      <c r="A2435" s="38"/>
      <c r="B2435" s="43"/>
      <c r="C2435" s="292" t="s">
        <v>19</v>
      </c>
      <c r="D2435" s="292" t="s">
        <v>1835</v>
      </c>
      <c r="E2435" s="21" t="s">
        <v>19</v>
      </c>
      <c r="F2435" s="293">
        <v>0</v>
      </c>
      <c r="G2435" s="38"/>
      <c r="H2435" s="43"/>
    </row>
    <row r="2436" spans="1:8" s="2" customFormat="1" ht="16.899999999999999" customHeight="1">
      <c r="A2436" s="38"/>
      <c r="B2436" s="43"/>
      <c r="C2436" s="292" t="s">
        <v>19</v>
      </c>
      <c r="D2436" s="292" t="s">
        <v>1876</v>
      </c>
      <c r="E2436" s="21" t="s">
        <v>19</v>
      </c>
      <c r="F2436" s="293">
        <v>41.646000000000001</v>
      </c>
      <c r="G2436" s="38"/>
      <c r="H2436" s="43"/>
    </row>
    <row r="2437" spans="1:8" s="2" customFormat="1" ht="16.899999999999999" customHeight="1">
      <c r="A2437" s="38"/>
      <c r="B2437" s="43"/>
      <c r="C2437" s="292" t="s">
        <v>19</v>
      </c>
      <c r="D2437" s="292" t="s">
        <v>1877</v>
      </c>
      <c r="E2437" s="21" t="s">
        <v>19</v>
      </c>
      <c r="F2437" s="293">
        <v>-1.095</v>
      </c>
      <c r="G2437" s="38"/>
      <c r="H2437" s="43"/>
    </row>
    <row r="2438" spans="1:8" s="2" customFormat="1" ht="16.899999999999999" customHeight="1">
      <c r="A2438" s="38"/>
      <c r="B2438" s="43"/>
      <c r="C2438" s="292" t="s">
        <v>19</v>
      </c>
      <c r="D2438" s="292" t="s">
        <v>1878</v>
      </c>
      <c r="E2438" s="21" t="s">
        <v>19</v>
      </c>
      <c r="F2438" s="293">
        <v>0</v>
      </c>
      <c r="G2438" s="38"/>
      <c r="H2438" s="43"/>
    </row>
    <row r="2439" spans="1:8" s="2" customFormat="1" ht="16.899999999999999" customHeight="1">
      <c r="A2439" s="38"/>
      <c r="B2439" s="43"/>
      <c r="C2439" s="292" t="s">
        <v>19</v>
      </c>
      <c r="D2439" s="292" t="s">
        <v>1879</v>
      </c>
      <c r="E2439" s="21" t="s">
        <v>19</v>
      </c>
      <c r="F2439" s="293">
        <v>15.853999999999999</v>
      </c>
      <c r="G2439" s="38"/>
      <c r="H2439" s="43"/>
    </row>
    <row r="2440" spans="1:8" s="2" customFormat="1" ht="16.899999999999999" customHeight="1">
      <c r="A2440" s="38"/>
      <c r="B2440" s="43"/>
      <c r="C2440" s="292" t="s">
        <v>19</v>
      </c>
      <c r="D2440" s="292" t="s">
        <v>1880</v>
      </c>
      <c r="E2440" s="21" t="s">
        <v>19</v>
      </c>
      <c r="F2440" s="293">
        <v>-1.89</v>
      </c>
      <c r="G2440" s="38"/>
      <c r="H2440" s="43"/>
    </row>
    <row r="2441" spans="1:8" s="2" customFormat="1" ht="16.899999999999999" customHeight="1">
      <c r="A2441" s="38"/>
      <c r="B2441" s="43"/>
      <c r="C2441" s="292" t="s">
        <v>19</v>
      </c>
      <c r="D2441" s="292" t="s">
        <v>1881</v>
      </c>
      <c r="E2441" s="21" t="s">
        <v>19</v>
      </c>
      <c r="F2441" s="293">
        <v>0</v>
      </c>
      <c r="G2441" s="38"/>
      <c r="H2441" s="43"/>
    </row>
    <row r="2442" spans="1:8" s="2" customFormat="1" ht="16.899999999999999" customHeight="1">
      <c r="A2442" s="38"/>
      <c r="B2442" s="43"/>
      <c r="C2442" s="292" t="s">
        <v>19</v>
      </c>
      <c r="D2442" s="292" t="s">
        <v>1882</v>
      </c>
      <c r="E2442" s="21" t="s">
        <v>19</v>
      </c>
      <c r="F2442" s="293">
        <v>5.5</v>
      </c>
      <c r="G2442" s="38"/>
      <c r="H2442" s="43"/>
    </row>
    <row r="2443" spans="1:8" s="2" customFormat="1" ht="16.899999999999999" customHeight="1">
      <c r="A2443" s="38"/>
      <c r="B2443" s="43"/>
      <c r="C2443" s="292" t="s">
        <v>19</v>
      </c>
      <c r="D2443" s="292" t="s">
        <v>1883</v>
      </c>
      <c r="E2443" s="21" t="s">
        <v>19</v>
      </c>
      <c r="F2443" s="293">
        <v>-0.24</v>
      </c>
      <c r="G2443" s="38"/>
      <c r="H2443" s="43"/>
    </row>
    <row r="2444" spans="1:8" s="2" customFormat="1" ht="16.899999999999999" customHeight="1">
      <c r="A2444" s="38"/>
      <c r="B2444" s="43"/>
      <c r="C2444" s="292" t="s">
        <v>19</v>
      </c>
      <c r="D2444" s="292" t="s">
        <v>1884</v>
      </c>
      <c r="E2444" s="21" t="s">
        <v>19</v>
      </c>
      <c r="F2444" s="293">
        <v>1.4730000000000001</v>
      </c>
      <c r="G2444" s="38"/>
      <c r="H2444" s="43"/>
    </row>
    <row r="2445" spans="1:8" s="2" customFormat="1" ht="16.899999999999999" customHeight="1">
      <c r="A2445" s="38"/>
      <c r="B2445" s="43"/>
      <c r="C2445" s="292" t="s">
        <v>19</v>
      </c>
      <c r="D2445" s="292" t="s">
        <v>1885</v>
      </c>
      <c r="E2445" s="21" t="s">
        <v>19</v>
      </c>
      <c r="F2445" s="293">
        <v>0</v>
      </c>
      <c r="G2445" s="38"/>
      <c r="H2445" s="43"/>
    </row>
    <row r="2446" spans="1:8" s="2" customFormat="1" ht="16.899999999999999" customHeight="1">
      <c r="A2446" s="38"/>
      <c r="B2446" s="43"/>
      <c r="C2446" s="292" t="s">
        <v>19</v>
      </c>
      <c r="D2446" s="292" t="s">
        <v>1886</v>
      </c>
      <c r="E2446" s="21" t="s">
        <v>19</v>
      </c>
      <c r="F2446" s="293">
        <v>1.86</v>
      </c>
      <c r="G2446" s="38"/>
      <c r="H2446" s="43"/>
    </row>
    <row r="2447" spans="1:8" s="2" customFormat="1" ht="16.899999999999999" customHeight="1">
      <c r="A2447" s="38"/>
      <c r="B2447" s="43"/>
      <c r="C2447" s="292" t="s">
        <v>19</v>
      </c>
      <c r="D2447" s="292" t="s">
        <v>1887</v>
      </c>
      <c r="E2447" s="21" t="s">
        <v>19</v>
      </c>
      <c r="F2447" s="293">
        <v>0</v>
      </c>
      <c r="G2447" s="38"/>
      <c r="H2447" s="43"/>
    </row>
    <row r="2448" spans="1:8" s="2" customFormat="1" ht="16.899999999999999" customHeight="1">
      <c r="A2448" s="38"/>
      <c r="B2448" s="43"/>
      <c r="C2448" s="292" t="s">
        <v>19</v>
      </c>
      <c r="D2448" s="292" t="s">
        <v>1888</v>
      </c>
      <c r="E2448" s="21" t="s">
        <v>19</v>
      </c>
      <c r="F2448" s="293">
        <v>4.0149999999999997</v>
      </c>
      <c r="G2448" s="38"/>
      <c r="H2448" s="43"/>
    </row>
    <row r="2449" spans="1:8" s="2" customFormat="1" ht="16.899999999999999" customHeight="1">
      <c r="A2449" s="38"/>
      <c r="B2449" s="43"/>
      <c r="C2449" s="292" t="s">
        <v>19</v>
      </c>
      <c r="D2449" s="292" t="s">
        <v>1889</v>
      </c>
      <c r="E2449" s="21" t="s">
        <v>19</v>
      </c>
      <c r="F2449" s="293">
        <v>0</v>
      </c>
      <c r="G2449" s="38"/>
      <c r="H2449" s="43"/>
    </row>
    <row r="2450" spans="1:8" s="2" customFormat="1" ht="16.899999999999999" customHeight="1">
      <c r="A2450" s="38"/>
      <c r="B2450" s="43"/>
      <c r="C2450" s="292" t="s">
        <v>19</v>
      </c>
      <c r="D2450" s="292" t="s">
        <v>1890</v>
      </c>
      <c r="E2450" s="21" t="s">
        <v>19</v>
      </c>
      <c r="F2450" s="293">
        <v>100.733</v>
      </c>
      <c r="G2450" s="38"/>
      <c r="H2450" s="43"/>
    </row>
    <row r="2451" spans="1:8" s="2" customFormat="1" ht="16.899999999999999" customHeight="1">
      <c r="A2451" s="38"/>
      <c r="B2451" s="43"/>
      <c r="C2451" s="292" t="s">
        <v>19</v>
      </c>
      <c r="D2451" s="292" t="s">
        <v>1891</v>
      </c>
      <c r="E2451" s="21" t="s">
        <v>19</v>
      </c>
      <c r="F2451" s="293">
        <v>-10.08</v>
      </c>
      <c r="G2451" s="38"/>
      <c r="H2451" s="43"/>
    </row>
    <row r="2452" spans="1:8" s="2" customFormat="1" ht="16.899999999999999" customHeight="1">
      <c r="A2452" s="38"/>
      <c r="B2452" s="43"/>
      <c r="C2452" s="292" t="s">
        <v>19</v>
      </c>
      <c r="D2452" s="292" t="s">
        <v>1892</v>
      </c>
      <c r="E2452" s="21" t="s">
        <v>19</v>
      </c>
      <c r="F2452" s="293">
        <v>1.425</v>
      </c>
      <c r="G2452" s="38"/>
      <c r="H2452" s="43"/>
    </row>
    <row r="2453" spans="1:8" s="2" customFormat="1" ht="16.899999999999999" customHeight="1">
      <c r="A2453" s="38"/>
      <c r="B2453" s="43"/>
      <c r="C2453" s="292" t="s">
        <v>19</v>
      </c>
      <c r="D2453" s="292" t="s">
        <v>1893</v>
      </c>
      <c r="E2453" s="21" t="s">
        <v>19</v>
      </c>
      <c r="F2453" s="293">
        <v>0</v>
      </c>
      <c r="G2453" s="38"/>
      <c r="H2453" s="43"/>
    </row>
    <row r="2454" spans="1:8" s="2" customFormat="1" ht="16.899999999999999" customHeight="1">
      <c r="A2454" s="38"/>
      <c r="B2454" s="43"/>
      <c r="C2454" s="292" t="s">
        <v>19</v>
      </c>
      <c r="D2454" s="292" t="s">
        <v>1894</v>
      </c>
      <c r="E2454" s="21" t="s">
        <v>19</v>
      </c>
      <c r="F2454" s="293">
        <v>0</v>
      </c>
      <c r="G2454" s="38"/>
      <c r="H2454" s="43"/>
    </row>
    <row r="2455" spans="1:8" s="2" customFormat="1" ht="16.899999999999999" customHeight="1">
      <c r="A2455" s="38"/>
      <c r="B2455" s="43"/>
      <c r="C2455" s="292" t="s">
        <v>19</v>
      </c>
      <c r="D2455" s="292" t="s">
        <v>1895</v>
      </c>
      <c r="E2455" s="21" t="s">
        <v>19</v>
      </c>
      <c r="F2455" s="293">
        <v>0</v>
      </c>
      <c r="G2455" s="38"/>
      <c r="H2455" s="43"/>
    </row>
    <row r="2456" spans="1:8" s="2" customFormat="1" ht="16.899999999999999" customHeight="1">
      <c r="A2456" s="38"/>
      <c r="B2456" s="43"/>
      <c r="C2456" s="292" t="s">
        <v>19</v>
      </c>
      <c r="D2456" s="292" t="s">
        <v>1896</v>
      </c>
      <c r="E2456" s="21" t="s">
        <v>19</v>
      </c>
      <c r="F2456" s="293">
        <v>0</v>
      </c>
      <c r="G2456" s="38"/>
      <c r="H2456" s="43"/>
    </row>
    <row r="2457" spans="1:8" s="2" customFormat="1" ht="16.899999999999999" customHeight="1">
      <c r="A2457" s="38"/>
      <c r="B2457" s="43"/>
      <c r="C2457" s="292" t="s">
        <v>19</v>
      </c>
      <c r="D2457" s="292" t="s">
        <v>1897</v>
      </c>
      <c r="E2457" s="21" t="s">
        <v>19</v>
      </c>
      <c r="F2457" s="293">
        <v>15.372999999999999</v>
      </c>
      <c r="G2457" s="38"/>
      <c r="H2457" s="43"/>
    </row>
    <row r="2458" spans="1:8" s="2" customFormat="1" ht="16.899999999999999" customHeight="1">
      <c r="A2458" s="38"/>
      <c r="B2458" s="43"/>
      <c r="C2458" s="292" t="s">
        <v>19</v>
      </c>
      <c r="D2458" s="292" t="s">
        <v>1877</v>
      </c>
      <c r="E2458" s="21" t="s">
        <v>19</v>
      </c>
      <c r="F2458" s="293">
        <v>-1.095</v>
      </c>
      <c r="G2458" s="38"/>
      <c r="H2458" s="43"/>
    </row>
    <row r="2459" spans="1:8" s="2" customFormat="1" ht="16.899999999999999" customHeight="1">
      <c r="A2459" s="38"/>
      <c r="B2459" s="43"/>
      <c r="C2459" s="292" t="s">
        <v>19</v>
      </c>
      <c r="D2459" s="292" t="s">
        <v>1898</v>
      </c>
      <c r="E2459" s="21" t="s">
        <v>19</v>
      </c>
      <c r="F2459" s="293">
        <v>0</v>
      </c>
      <c r="G2459" s="38"/>
      <c r="H2459" s="43"/>
    </row>
    <row r="2460" spans="1:8" s="2" customFormat="1" ht="16.899999999999999" customHeight="1">
      <c r="A2460" s="38"/>
      <c r="B2460" s="43"/>
      <c r="C2460" s="292" t="s">
        <v>19</v>
      </c>
      <c r="D2460" s="292" t="s">
        <v>1899</v>
      </c>
      <c r="E2460" s="21" t="s">
        <v>19</v>
      </c>
      <c r="F2460" s="293">
        <v>4.0599999999999996</v>
      </c>
      <c r="G2460" s="38"/>
      <c r="H2460" s="43"/>
    </row>
    <row r="2461" spans="1:8" s="2" customFormat="1" ht="16.899999999999999" customHeight="1">
      <c r="A2461" s="38"/>
      <c r="B2461" s="43"/>
      <c r="C2461" s="292" t="s">
        <v>19</v>
      </c>
      <c r="D2461" s="292" t="s">
        <v>1900</v>
      </c>
      <c r="E2461" s="21" t="s">
        <v>19</v>
      </c>
      <c r="F2461" s="293">
        <v>0</v>
      </c>
      <c r="G2461" s="38"/>
      <c r="H2461" s="43"/>
    </row>
    <row r="2462" spans="1:8" s="2" customFormat="1" ht="16.899999999999999" customHeight="1">
      <c r="A2462" s="38"/>
      <c r="B2462" s="43"/>
      <c r="C2462" s="292" t="s">
        <v>19</v>
      </c>
      <c r="D2462" s="292" t="s">
        <v>1901</v>
      </c>
      <c r="E2462" s="21" t="s">
        <v>19</v>
      </c>
      <c r="F2462" s="293">
        <v>25.3</v>
      </c>
      <c r="G2462" s="38"/>
      <c r="H2462" s="43"/>
    </row>
    <row r="2463" spans="1:8" s="2" customFormat="1" ht="16.899999999999999" customHeight="1">
      <c r="A2463" s="38"/>
      <c r="B2463" s="43"/>
      <c r="C2463" s="292" t="s">
        <v>19</v>
      </c>
      <c r="D2463" s="292" t="s">
        <v>1902</v>
      </c>
      <c r="E2463" s="21" t="s">
        <v>19</v>
      </c>
      <c r="F2463" s="293">
        <v>3.875</v>
      </c>
      <c r="G2463" s="38"/>
      <c r="H2463" s="43"/>
    </row>
    <row r="2464" spans="1:8" s="2" customFormat="1" ht="16.899999999999999" customHeight="1">
      <c r="A2464" s="38"/>
      <c r="B2464" s="43"/>
      <c r="C2464" s="292" t="s">
        <v>19</v>
      </c>
      <c r="D2464" s="292" t="s">
        <v>1837</v>
      </c>
      <c r="E2464" s="21" t="s">
        <v>19</v>
      </c>
      <c r="F2464" s="293">
        <v>0</v>
      </c>
      <c r="G2464" s="38"/>
      <c r="H2464" s="43"/>
    </row>
    <row r="2465" spans="1:8" s="2" customFormat="1" ht="16.899999999999999" customHeight="1">
      <c r="A2465" s="38"/>
      <c r="B2465" s="43"/>
      <c r="C2465" s="292" t="s">
        <v>19</v>
      </c>
      <c r="D2465" s="292" t="s">
        <v>1903</v>
      </c>
      <c r="E2465" s="21" t="s">
        <v>19</v>
      </c>
      <c r="F2465" s="293">
        <v>44.015000000000001</v>
      </c>
      <c r="G2465" s="38"/>
      <c r="H2465" s="43"/>
    </row>
    <row r="2466" spans="1:8" s="2" customFormat="1" ht="16.899999999999999" customHeight="1">
      <c r="A2466" s="38"/>
      <c r="B2466" s="43"/>
      <c r="C2466" s="292" t="s">
        <v>19</v>
      </c>
      <c r="D2466" s="292" t="s">
        <v>1827</v>
      </c>
      <c r="E2466" s="21" t="s">
        <v>19</v>
      </c>
      <c r="F2466" s="293">
        <v>0</v>
      </c>
      <c r="G2466" s="38"/>
      <c r="H2466" s="43"/>
    </row>
    <row r="2467" spans="1:8" s="2" customFormat="1" ht="16.899999999999999" customHeight="1">
      <c r="A2467" s="38"/>
      <c r="B2467" s="43"/>
      <c r="C2467" s="292" t="s">
        <v>19</v>
      </c>
      <c r="D2467" s="292" t="s">
        <v>1904</v>
      </c>
      <c r="E2467" s="21" t="s">
        <v>19</v>
      </c>
      <c r="F2467" s="293">
        <v>4.47</v>
      </c>
      <c r="G2467" s="38"/>
      <c r="H2467" s="43"/>
    </row>
    <row r="2468" spans="1:8" s="2" customFormat="1" ht="16.899999999999999" customHeight="1">
      <c r="A2468" s="38"/>
      <c r="B2468" s="43"/>
      <c r="C2468" s="292" t="s">
        <v>19</v>
      </c>
      <c r="D2468" s="292" t="s">
        <v>1905</v>
      </c>
      <c r="E2468" s="21" t="s">
        <v>19</v>
      </c>
      <c r="F2468" s="293">
        <v>0</v>
      </c>
      <c r="G2468" s="38"/>
      <c r="H2468" s="43"/>
    </row>
    <row r="2469" spans="1:8" s="2" customFormat="1" ht="16.899999999999999" customHeight="1">
      <c r="A2469" s="38"/>
      <c r="B2469" s="43"/>
      <c r="C2469" s="292" t="s">
        <v>19</v>
      </c>
      <c r="D2469" s="292" t="s">
        <v>1906</v>
      </c>
      <c r="E2469" s="21" t="s">
        <v>19</v>
      </c>
      <c r="F2469" s="293">
        <v>24.42</v>
      </c>
      <c r="G2469" s="38"/>
      <c r="H2469" s="43"/>
    </row>
    <row r="2470" spans="1:8" s="2" customFormat="1" ht="16.899999999999999" customHeight="1">
      <c r="A2470" s="38"/>
      <c r="B2470" s="43"/>
      <c r="C2470" s="292" t="s">
        <v>19</v>
      </c>
      <c r="D2470" s="292" t="s">
        <v>1907</v>
      </c>
      <c r="E2470" s="21" t="s">
        <v>19</v>
      </c>
      <c r="F2470" s="293">
        <v>-2.52</v>
      </c>
      <c r="G2470" s="38"/>
      <c r="H2470" s="43"/>
    </row>
    <row r="2471" spans="1:8" s="2" customFormat="1" ht="16.899999999999999" customHeight="1">
      <c r="A2471" s="38"/>
      <c r="B2471" s="43"/>
      <c r="C2471" s="292" t="s">
        <v>19</v>
      </c>
      <c r="D2471" s="292" t="s">
        <v>1908</v>
      </c>
      <c r="E2471" s="21" t="s">
        <v>19</v>
      </c>
      <c r="F2471" s="293">
        <v>-1.69</v>
      </c>
      <c r="G2471" s="38"/>
      <c r="H2471" s="43"/>
    </row>
    <row r="2472" spans="1:8" s="2" customFormat="1" ht="16.899999999999999" customHeight="1">
      <c r="A2472" s="38"/>
      <c r="B2472" s="43"/>
      <c r="C2472" s="292" t="s">
        <v>19</v>
      </c>
      <c r="D2472" s="292" t="s">
        <v>1909</v>
      </c>
      <c r="E2472" s="21" t="s">
        <v>19</v>
      </c>
      <c r="F2472" s="293">
        <v>34.76</v>
      </c>
      <c r="G2472" s="38"/>
      <c r="H2472" s="43"/>
    </row>
    <row r="2473" spans="1:8" s="2" customFormat="1" ht="16.899999999999999" customHeight="1">
      <c r="A2473" s="38"/>
      <c r="B2473" s="43"/>
      <c r="C2473" s="292" t="s">
        <v>19</v>
      </c>
      <c r="D2473" s="292" t="s">
        <v>1910</v>
      </c>
      <c r="E2473" s="21" t="s">
        <v>19</v>
      </c>
      <c r="F2473" s="293">
        <v>0</v>
      </c>
      <c r="G2473" s="38"/>
      <c r="H2473" s="43"/>
    </row>
    <row r="2474" spans="1:8" s="2" customFormat="1" ht="16.899999999999999" customHeight="1">
      <c r="A2474" s="38"/>
      <c r="B2474" s="43"/>
      <c r="C2474" s="292" t="s">
        <v>19</v>
      </c>
      <c r="D2474" s="292" t="s">
        <v>1911</v>
      </c>
      <c r="E2474" s="21" t="s">
        <v>19</v>
      </c>
      <c r="F2474" s="293">
        <v>1.89</v>
      </c>
      <c r="G2474" s="38"/>
      <c r="H2474" s="43"/>
    </row>
    <row r="2475" spans="1:8" s="2" customFormat="1" ht="16.899999999999999" customHeight="1">
      <c r="A2475" s="38"/>
      <c r="B2475" s="43"/>
      <c r="C2475" s="292" t="s">
        <v>19</v>
      </c>
      <c r="D2475" s="292" t="s">
        <v>1912</v>
      </c>
      <c r="E2475" s="21" t="s">
        <v>19</v>
      </c>
      <c r="F2475" s="293">
        <v>0</v>
      </c>
      <c r="G2475" s="38"/>
      <c r="H2475" s="43"/>
    </row>
    <row r="2476" spans="1:8" s="2" customFormat="1" ht="16.899999999999999" customHeight="1">
      <c r="A2476" s="38"/>
      <c r="B2476" s="43"/>
      <c r="C2476" s="292" t="s">
        <v>19</v>
      </c>
      <c r="D2476" s="292" t="s">
        <v>1913</v>
      </c>
      <c r="E2476" s="21" t="s">
        <v>19</v>
      </c>
      <c r="F2476" s="293">
        <v>16.338000000000001</v>
      </c>
      <c r="G2476" s="38"/>
      <c r="H2476" s="43"/>
    </row>
    <row r="2477" spans="1:8" s="2" customFormat="1" ht="16.899999999999999" customHeight="1">
      <c r="A2477" s="38"/>
      <c r="B2477" s="43"/>
      <c r="C2477" s="292" t="s">
        <v>19</v>
      </c>
      <c r="D2477" s="292" t="s">
        <v>1914</v>
      </c>
      <c r="E2477" s="21" t="s">
        <v>19</v>
      </c>
      <c r="F2477" s="293">
        <v>0</v>
      </c>
      <c r="G2477" s="38"/>
      <c r="H2477" s="43"/>
    </row>
    <row r="2478" spans="1:8" s="2" customFormat="1" ht="16.899999999999999" customHeight="1">
      <c r="A2478" s="38"/>
      <c r="B2478" s="43"/>
      <c r="C2478" s="292" t="s">
        <v>19</v>
      </c>
      <c r="D2478" s="292" t="s">
        <v>1915</v>
      </c>
      <c r="E2478" s="21" t="s">
        <v>19</v>
      </c>
      <c r="F2478" s="293">
        <v>7.4249999999999998</v>
      </c>
      <c r="G2478" s="38"/>
      <c r="H2478" s="43"/>
    </row>
    <row r="2479" spans="1:8" s="2" customFormat="1" ht="16.899999999999999" customHeight="1">
      <c r="A2479" s="38"/>
      <c r="B2479" s="43"/>
      <c r="C2479" s="292" t="s">
        <v>19</v>
      </c>
      <c r="D2479" s="292" t="s">
        <v>1916</v>
      </c>
      <c r="E2479" s="21" t="s">
        <v>19</v>
      </c>
      <c r="F2479" s="293">
        <v>0</v>
      </c>
      <c r="G2479" s="38"/>
      <c r="H2479" s="43"/>
    </row>
    <row r="2480" spans="1:8" s="2" customFormat="1" ht="16.899999999999999" customHeight="1">
      <c r="A2480" s="38"/>
      <c r="B2480" s="43"/>
      <c r="C2480" s="292" t="s">
        <v>19</v>
      </c>
      <c r="D2480" s="292" t="s">
        <v>1917</v>
      </c>
      <c r="E2480" s="21" t="s">
        <v>19</v>
      </c>
      <c r="F2480" s="293">
        <v>2.363</v>
      </c>
      <c r="G2480" s="38"/>
      <c r="H2480" s="43"/>
    </row>
    <row r="2481" spans="1:8" s="2" customFormat="1" ht="16.899999999999999" customHeight="1">
      <c r="A2481" s="38"/>
      <c r="B2481" s="43"/>
      <c r="C2481" s="292" t="s">
        <v>19</v>
      </c>
      <c r="D2481" s="292" t="s">
        <v>1839</v>
      </c>
      <c r="E2481" s="21" t="s">
        <v>19</v>
      </c>
      <c r="F2481" s="293">
        <v>0</v>
      </c>
      <c r="G2481" s="38"/>
      <c r="H2481" s="43"/>
    </row>
    <row r="2482" spans="1:8" s="2" customFormat="1" ht="16.899999999999999" customHeight="1">
      <c r="A2482" s="38"/>
      <c r="B2482" s="43"/>
      <c r="C2482" s="292" t="s">
        <v>19</v>
      </c>
      <c r="D2482" s="292" t="s">
        <v>1918</v>
      </c>
      <c r="E2482" s="21" t="s">
        <v>19</v>
      </c>
      <c r="F2482" s="293">
        <v>4.069</v>
      </c>
      <c r="G2482" s="38"/>
      <c r="H2482" s="43"/>
    </row>
    <row r="2483" spans="1:8" s="2" customFormat="1" ht="16.899999999999999" customHeight="1">
      <c r="A2483" s="38"/>
      <c r="B2483" s="43"/>
      <c r="C2483" s="292" t="s">
        <v>19</v>
      </c>
      <c r="D2483" s="292" t="s">
        <v>1919</v>
      </c>
      <c r="E2483" s="21" t="s">
        <v>19</v>
      </c>
      <c r="F2483" s="293">
        <v>0</v>
      </c>
      <c r="G2483" s="38"/>
      <c r="H2483" s="43"/>
    </row>
    <row r="2484" spans="1:8" s="2" customFormat="1" ht="16.899999999999999" customHeight="1">
      <c r="A2484" s="38"/>
      <c r="B2484" s="43"/>
      <c r="C2484" s="292" t="s">
        <v>19</v>
      </c>
      <c r="D2484" s="292" t="s">
        <v>1920</v>
      </c>
      <c r="E2484" s="21" t="s">
        <v>19</v>
      </c>
      <c r="F2484" s="293">
        <v>14.69</v>
      </c>
      <c r="G2484" s="38"/>
      <c r="H2484" s="43"/>
    </row>
    <row r="2485" spans="1:8" s="2" customFormat="1" ht="16.899999999999999" customHeight="1">
      <c r="A2485" s="38"/>
      <c r="B2485" s="43"/>
      <c r="C2485" s="292" t="s">
        <v>19</v>
      </c>
      <c r="D2485" s="292" t="s">
        <v>1921</v>
      </c>
      <c r="E2485" s="21" t="s">
        <v>19</v>
      </c>
      <c r="F2485" s="293">
        <v>0</v>
      </c>
      <c r="G2485" s="38"/>
      <c r="H2485" s="43"/>
    </row>
    <row r="2486" spans="1:8" s="2" customFormat="1" ht="16.899999999999999" customHeight="1">
      <c r="A2486" s="38"/>
      <c r="B2486" s="43"/>
      <c r="C2486" s="292" t="s">
        <v>19</v>
      </c>
      <c r="D2486" s="292" t="s">
        <v>1922</v>
      </c>
      <c r="E2486" s="21" t="s">
        <v>19</v>
      </c>
      <c r="F2486" s="293">
        <v>9.6479999999999997</v>
      </c>
      <c r="G2486" s="38"/>
      <c r="H2486" s="43"/>
    </row>
    <row r="2487" spans="1:8" s="2" customFormat="1" ht="16.899999999999999" customHeight="1">
      <c r="A2487" s="38"/>
      <c r="B2487" s="43"/>
      <c r="C2487" s="292" t="s">
        <v>19</v>
      </c>
      <c r="D2487" s="292" t="s">
        <v>1923</v>
      </c>
      <c r="E2487" s="21" t="s">
        <v>19</v>
      </c>
      <c r="F2487" s="293">
        <v>2.08</v>
      </c>
      <c r="G2487" s="38"/>
      <c r="H2487" s="43"/>
    </row>
    <row r="2488" spans="1:8" s="2" customFormat="1" ht="16.899999999999999" customHeight="1">
      <c r="A2488" s="38"/>
      <c r="B2488" s="43"/>
      <c r="C2488" s="292" t="s">
        <v>19</v>
      </c>
      <c r="D2488" s="292" t="s">
        <v>1924</v>
      </c>
      <c r="E2488" s="21" t="s">
        <v>19</v>
      </c>
      <c r="F2488" s="293">
        <v>16.503</v>
      </c>
      <c r="G2488" s="38"/>
      <c r="H2488" s="43"/>
    </row>
    <row r="2489" spans="1:8" s="2" customFormat="1" ht="16.899999999999999" customHeight="1">
      <c r="A2489" s="38"/>
      <c r="B2489" s="43"/>
      <c r="C2489" s="292" t="s">
        <v>19</v>
      </c>
      <c r="D2489" s="292" t="s">
        <v>1925</v>
      </c>
      <c r="E2489" s="21" t="s">
        <v>19</v>
      </c>
      <c r="F2489" s="293">
        <v>0</v>
      </c>
      <c r="G2489" s="38"/>
      <c r="H2489" s="43"/>
    </row>
    <row r="2490" spans="1:8" s="2" customFormat="1" ht="16.899999999999999" customHeight="1">
      <c r="A2490" s="38"/>
      <c r="B2490" s="43"/>
      <c r="C2490" s="292" t="s">
        <v>19</v>
      </c>
      <c r="D2490" s="292" t="s">
        <v>1926</v>
      </c>
      <c r="E2490" s="21" t="s">
        <v>19</v>
      </c>
      <c r="F2490" s="293">
        <v>5.9989999999999997</v>
      </c>
      <c r="G2490" s="38"/>
      <c r="H2490" s="43"/>
    </row>
    <row r="2491" spans="1:8" s="2" customFormat="1" ht="16.899999999999999" customHeight="1">
      <c r="A2491" s="38"/>
      <c r="B2491" s="43"/>
      <c r="C2491" s="292" t="s">
        <v>19</v>
      </c>
      <c r="D2491" s="292" t="s">
        <v>1927</v>
      </c>
      <c r="E2491" s="21" t="s">
        <v>19</v>
      </c>
      <c r="F2491" s="293">
        <v>3.88</v>
      </c>
      <c r="G2491" s="38"/>
      <c r="H2491" s="43"/>
    </row>
    <row r="2492" spans="1:8" s="2" customFormat="1" ht="16.899999999999999" customHeight="1">
      <c r="A2492" s="38"/>
      <c r="B2492" s="43"/>
      <c r="C2492" s="292" t="s">
        <v>19</v>
      </c>
      <c r="D2492" s="292" t="s">
        <v>1928</v>
      </c>
      <c r="E2492" s="21" t="s">
        <v>19</v>
      </c>
      <c r="F2492" s="293">
        <v>0</v>
      </c>
      <c r="G2492" s="38"/>
      <c r="H2492" s="43"/>
    </row>
    <row r="2493" spans="1:8" s="2" customFormat="1" ht="16.899999999999999" customHeight="1">
      <c r="A2493" s="38"/>
      <c r="B2493" s="43"/>
      <c r="C2493" s="292" t="s">
        <v>19</v>
      </c>
      <c r="D2493" s="292" t="s">
        <v>1929</v>
      </c>
      <c r="E2493" s="21" t="s">
        <v>19</v>
      </c>
      <c r="F2493" s="293">
        <v>14.3</v>
      </c>
      <c r="G2493" s="38"/>
      <c r="H2493" s="43"/>
    </row>
    <row r="2494" spans="1:8" s="2" customFormat="1" ht="16.899999999999999" customHeight="1">
      <c r="A2494" s="38"/>
      <c r="B2494" s="43"/>
      <c r="C2494" s="292" t="s">
        <v>19</v>
      </c>
      <c r="D2494" s="292" t="s">
        <v>1930</v>
      </c>
      <c r="E2494" s="21" t="s">
        <v>19</v>
      </c>
      <c r="F2494" s="293">
        <v>11.24</v>
      </c>
      <c r="G2494" s="38"/>
      <c r="H2494" s="43"/>
    </row>
    <row r="2495" spans="1:8" s="2" customFormat="1" ht="16.899999999999999" customHeight="1">
      <c r="A2495" s="38"/>
      <c r="B2495" s="43"/>
      <c r="C2495" s="292" t="s">
        <v>19</v>
      </c>
      <c r="D2495" s="292" t="s">
        <v>1931</v>
      </c>
      <c r="E2495" s="21" t="s">
        <v>19</v>
      </c>
      <c r="F2495" s="293">
        <v>0</v>
      </c>
      <c r="G2495" s="38"/>
      <c r="H2495" s="43"/>
    </row>
    <row r="2496" spans="1:8" s="2" customFormat="1" ht="16.899999999999999" customHeight="1">
      <c r="A2496" s="38"/>
      <c r="B2496" s="43"/>
      <c r="C2496" s="292" t="s">
        <v>19</v>
      </c>
      <c r="D2496" s="292" t="s">
        <v>1932</v>
      </c>
      <c r="E2496" s="21" t="s">
        <v>19</v>
      </c>
      <c r="F2496" s="293">
        <v>7.6950000000000003</v>
      </c>
      <c r="G2496" s="38"/>
      <c r="H2496" s="43"/>
    </row>
    <row r="2497" spans="1:8" s="2" customFormat="1" ht="16.899999999999999" customHeight="1">
      <c r="A2497" s="38"/>
      <c r="B2497" s="43"/>
      <c r="C2497" s="292" t="s">
        <v>19</v>
      </c>
      <c r="D2497" s="292" t="s">
        <v>1933</v>
      </c>
      <c r="E2497" s="21" t="s">
        <v>19</v>
      </c>
      <c r="F2497" s="293">
        <v>0</v>
      </c>
      <c r="G2497" s="38"/>
      <c r="H2497" s="43"/>
    </row>
    <row r="2498" spans="1:8" s="2" customFormat="1" ht="16.899999999999999" customHeight="1">
      <c r="A2498" s="38"/>
      <c r="B2498" s="43"/>
      <c r="C2498" s="292" t="s">
        <v>19</v>
      </c>
      <c r="D2498" s="292" t="s">
        <v>1934</v>
      </c>
      <c r="E2498" s="21" t="s">
        <v>19</v>
      </c>
      <c r="F2498" s="293">
        <v>41.695</v>
      </c>
      <c r="G2498" s="38"/>
      <c r="H2498" s="43"/>
    </row>
    <row r="2499" spans="1:8" s="2" customFormat="1" ht="16.899999999999999" customHeight="1">
      <c r="A2499" s="38"/>
      <c r="B2499" s="43"/>
      <c r="C2499" s="292" t="s">
        <v>19</v>
      </c>
      <c r="D2499" s="292" t="s">
        <v>1935</v>
      </c>
      <c r="E2499" s="21" t="s">
        <v>19</v>
      </c>
      <c r="F2499" s="293">
        <v>-32.24</v>
      </c>
      <c r="G2499" s="38"/>
      <c r="H2499" s="43"/>
    </row>
    <row r="2500" spans="1:8" s="2" customFormat="1" ht="16.899999999999999" customHeight="1">
      <c r="A2500" s="38"/>
      <c r="B2500" s="43"/>
      <c r="C2500" s="292" t="s">
        <v>19</v>
      </c>
      <c r="D2500" s="292" t="s">
        <v>1936</v>
      </c>
      <c r="E2500" s="21" t="s">
        <v>19</v>
      </c>
      <c r="F2500" s="293">
        <v>0</v>
      </c>
      <c r="G2500" s="38"/>
      <c r="H2500" s="43"/>
    </row>
    <row r="2501" spans="1:8" s="2" customFormat="1" ht="16.899999999999999" customHeight="1">
      <c r="A2501" s="38"/>
      <c r="B2501" s="43"/>
      <c r="C2501" s="292" t="s">
        <v>19</v>
      </c>
      <c r="D2501" s="292" t="s">
        <v>1937</v>
      </c>
      <c r="E2501" s="21" t="s">
        <v>19</v>
      </c>
      <c r="F2501" s="293">
        <v>-45.09</v>
      </c>
      <c r="G2501" s="38"/>
      <c r="H2501" s="43"/>
    </row>
    <row r="2502" spans="1:8" s="2" customFormat="1" ht="16.899999999999999" customHeight="1">
      <c r="A2502" s="38"/>
      <c r="B2502" s="43"/>
      <c r="C2502" s="292" t="s">
        <v>417</v>
      </c>
      <c r="D2502" s="292" t="s">
        <v>590</v>
      </c>
      <c r="E2502" s="21" t="s">
        <v>19</v>
      </c>
      <c r="F2502" s="293">
        <v>416.404</v>
      </c>
      <c r="G2502" s="38"/>
      <c r="H2502" s="43"/>
    </row>
    <row r="2503" spans="1:8" s="2" customFormat="1" ht="16.899999999999999" customHeight="1">
      <c r="A2503" s="38"/>
      <c r="B2503" s="43"/>
      <c r="C2503" s="294" t="s">
        <v>8523</v>
      </c>
      <c r="D2503" s="38"/>
      <c r="E2503" s="38"/>
      <c r="F2503" s="38"/>
      <c r="G2503" s="38"/>
      <c r="H2503" s="43"/>
    </row>
    <row r="2504" spans="1:8" s="2" customFormat="1" ht="16.899999999999999" customHeight="1">
      <c r="A2504" s="38"/>
      <c r="B2504" s="43"/>
      <c r="C2504" s="292" t="s">
        <v>1867</v>
      </c>
      <c r="D2504" s="292" t="s">
        <v>8647</v>
      </c>
      <c r="E2504" s="21" t="s">
        <v>132</v>
      </c>
      <c r="F2504" s="293">
        <v>416.404</v>
      </c>
      <c r="G2504" s="38"/>
      <c r="H2504" s="43"/>
    </row>
    <row r="2505" spans="1:8" s="2" customFormat="1" ht="16.899999999999999" customHeight="1">
      <c r="A2505" s="38"/>
      <c r="B2505" s="43"/>
      <c r="C2505" s="292" t="s">
        <v>1852</v>
      </c>
      <c r="D2505" s="292" t="s">
        <v>8653</v>
      </c>
      <c r="E2505" s="21" t="s">
        <v>132</v>
      </c>
      <c r="F2505" s="293">
        <v>416.404</v>
      </c>
      <c r="G2505" s="38"/>
      <c r="H2505" s="43"/>
    </row>
    <row r="2506" spans="1:8" s="2" customFormat="1" ht="16.899999999999999" customHeight="1">
      <c r="A2506" s="38"/>
      <c r="B2506" s="43"/>
      <c r="C2506" s="292" t="s">
        <v>1862</v>
      </c>
      <c r="D2506" s="292" t="s">
        <v>8654</v>
      </c>
      <c r="E2506" s="21" t="s">
        <v>132</v>
      </c>
      <c r="F2506" s="293">
        <v>416.404</v>
      </c>
      <c r="G2506" s="38"/>
      <c r="H2506" s="43"/>
    </row>
    <row r="2507" spans="1:8" s="2" customFormat="1" ht="16.899999999999999" customHeight="1">
      <c r="A2507" s="38"/>
      <c r="B2507" s="43"/>
      <c r="C2507" s="292" t="s">
        <v>2196</v>
      </c>
      <c r="D2507" s="292" t="s">
        <v>8648</v>
      </c>
      <c r="E2507" s="21" t="s">
        <v>132</v>
      </c>
      <c r="F2507" s="293">
        <v>1429.8869999999999</v>
      </c>
      <c r="G2507" s="38"/>
      <c r="H2507" s="43"/>
    </row>
    <row r="2508" spans="1:8" s="2" customFormat="1" ht="16.899999999999999" customHeight="1">
      <c r="A2508" s="38"/>
      <c r="B2508" s="43"/>
      <c r="C2508" s="288" t="s">
        <v>421</v>
      </c>
      <c r="D2508" s="289" t="s">
        <v>422</v>
      </c>
      <c r="E2508" s="290" t="s">
        <v>132</v>
      </c>
      <c r="F2508" s="291">
        <v>1429.8869999999999</v>
      </c>
      <c r="G2508" s="38"/>
      <c r="H2508" s="43"/>
    </row>
    <row r="2509" spans="1:8" s="2" customFormat="1" ht="16.899999999999999" customHeight="1">
      <c r="A2509" s="38"/>
      <c r="B2509" s="43"/>
      <c r="C2509" s="292" t="s">
        <v>19</v>
      </c>
      <c r="D2509" s="292" t="s">
        <v>2200</v>
      </c>
      <c r="E2509" s="21" t="s">
        <v>19</v>
      </c>
      <c r="F2509" s="293">
        <v>0</v>
      </c>
      <c r="G2509" s="38"/>
      <c r="H2509" s="43"/>
    </row>
    <row r="2510" spans="1:8" s="2" customFormat="1" ht="16.899999999999999" customHeight="1">
      <c r="A2510" s="38"/>
      <c r="B2510" s="43"/>
      <c r="C2510" s="292" t="s">
        <v>19</v>
      </c>
      <c r="D2510" s="292" t="s">
        <v>413</v>
      </c>
      <c r="E2510" s="21" t="s">
        <v>19</v>
      </c>
      <c r="F2510" s="293">
        <v>3233.991</v>
      </c>
      <c r="G2510" s="38"/>
      <c r="H2510" s="43"/>
    </row>
    <row r="2511" spans="1:8" s="2" customFormat="1" ht="16.899999999999999" customHeight="1">
      <c r="A2511" s="38"/>
      <c r="B2511" s="43"/>
      <c r="C2511" s="292" t="s">
        <v>19</v>
      </c>
      <c r="D2511" s="292" t="s">
        <v>2201</v>
      </c>
      <c r="E2511" s="21" t="s">
        <v>19</v>
      </c>
      <c r="F2511" s="293">
        <v>0</v>
      </c>
      <c r="G2511" s="38"/>
      <c r="H2511" s="43"/>
    </row>
    <row r="2512" spans="1:8" s="2" customFormat="1" ht="16.899999999999999" customHeight="1">
      <c r="A2512" s="38"/>
      <c r="B2512" s="43"/>
      <c r="C2512" s="292" t="s">
        <v>19</v>
      </c>
      <c r="D2512" s="292" t="s">
        <v>2202</v>
      </c>
      <c r="E2512" s="21" t="s">
        <v>19</v>
      </c>
      <c r="F2512" s="293">
        <v>-1804.104</v>
      </c>
      <c r="G2512" s="38"/>
      <c r="H2512" s="43"/>
    </row>
    <row r="2513" spans="1:8" s="2" customFormat="1" ht="16.899999999999999" customHeight="1">
      <c r="A2513" s="38"/>
      <c r="B2513" s="43"/>
      <c r="C2513" s="292" t="s">
        <v>421</v>
      </c>
      <c r="D2513" s="292" t="s">
        <v>590</v>
      </c>
      <c r="E2513" s="21" t="s">
        <v>19</v>
      </c>
      <c r="F2513" s="293">
        <v>1429.8869999999999</v>
      </c>
      <c r="G2513" s="38"/>
      <c r="H2513" s="43"/>
    </row>
    <row r="2514" spans="1:8" s="2" customFormat="1" ht="16.899999999999999" customHeight="1">
      <c r="A2514" s="38"/>
      <c r="B2514" s="43"/>
      <c r="C2514" s="294" t="s">
        <v>8523</v>
      </c>
      <c r="D2514" s="38"/>
      <c r="E2514" s="38"/>
      <c r="F2514" s="38"/>
      <c r="G2514" s="38"/>
      <c r="H2514" s="43"/>
    </row>
    <row r="2515" spans="1:8" s="2" customFormat="1" ht="16.899999999999999" customHeight="1">
      <c r="A2515" s="38"/>
      <c r="B2515" s="43"/>
      <c r="C2515" s="292" t="s">
        <v>2196</v>
      </c>
      <c r="D2515" s="292" t="s">
        <v>8648</v>
      </c>
      <c r="E2515" s="21" t="s">
        <v>132</v>
      </c>
      <c r="F2515" s="293">
        <v>1429.8869999999999</v>
      </c>
      <c r="G2515" s="38"/>
      <c r="H2515" s="43"/>
    </row>
    <row r="2516" spans="1:8" s="2" customFormat="1" ht="16.899999999999999" customHeight="1">
      <c r="A2516" s="38"/>
      <c r="B2516" s="43"/>
      <c r="C2516" s="292" t="s">
        <v>1857</v>
      </c>
      <c r="D2516" s="292" t="s">
        <v>8655</v>
      </c>
      <c r="E2516" s="21" t="s">
        <v>132</v>
      </c>
      <c r="F2516" s="293">
        <v>1429.8869999999999</v>
      </c>
      <c r="G2516" s="38"/>
      <c r="H2516" s="43"/>
    </row>
    <row r="2517" spans="1:8" s="2" customFormat="1" ht="16.899999999999999" customHeight="1">
      <c r="A2517" s="38"/>
      <c r="B2517" s="43"/>
      <c r="C2517" s="288" t="s">
        <v>425</v>
      </c>
      <c r="D2517" s="289" t="s">
        <v>426</v>
      </c>
      <c r="E2517" s="290" t="s">
        <v>132</v>
      </c>
      <c r="F2517" s="291">
        <v>306.35300000000001</v>
      </c>
      <c r="G2517" s="38"/>
      <c r="H2517" s="43"/>
    </row>
    <row r="2518" spans="1:8" s="2" customFormat="1" ht="16.899999999999999" customHeight="1">
      <c r="A2518" s="38"/>
      <c r="B2518" s="43"/>
      <c r="C2518" s="292" t="s">
        <v>19</v>
      </c>
      <c r="D2518" s="292" t="s">
        <v>1912</v>
      </c>
      <c r="E2518" s="21" t="s">
        <v>19</v>
      </c>
      <c r="F2518" s="293">
        <v>0</v>
      </c>
      <c r="G2518" s="38"/>
      <c r="H2518" s="43"/>
    </row>
    <row r="2519" spans="1:8" s="2" customFormat="1" ht="16.899999999999999" customHeight="1">
      <c r="A2519" s="38"/>
      <c r="B2519" s="43"/>
      <c r="C2519" s="292" t="s">
        <v>19</v>
      </c>
      <c r="D2519" s="292" t="s">
        <v>2004</v>
      </c>
      <c r="E2519" s="21" t="s">
        <v>19</v>
      </c>
      <c r="F2519" s="293">
        <v>172.495</v>
      </c>
      <c r="G2519" s="38"/>
      <c r="H2519" s="43"/>
    </row>
    <row r="2520" spans="1:8" s="2" customFormat="1" ht="16.899999999999999" customHeight="1">
      <c r="A2520" s="38"/>
      <c r="B2520" s="43"/>
      <c r="C2520" s="292" t="s">
        <v>19</v>
      </c>
      <c r="D2520" s="292" t="s">
        <v>1154</v>
      </c>
      <c r="E2520" s="21" t="s">
        <v>19</v>
      </c>
      <c r="F2520" s="293">
        <v>-3.9780000000000002</v>
      </c>
      <c r="G2520" s="38"/>
      <c r="H2520" s="43"/>
    </row>
    <row r="2521" spans="1:8" s="2" customFormat="1" ht="16.899999999999999" customHeight="1">
      <c r="A2521" s="38"/>
      <c r="B2521" s="43"/>
      <c r="C2521" s="292" t="s">
        <v>19</v>
      </c>
      <c r="D2521" s="292" t="s">
        <v>2005</v>
      </c>
      <c r="E2521" s="21" t="s">
        <v>19</v>
      </c>
      <c r="F2521" s="293">
        <v>-13.86</v>
      </c>
      <c r="G2521" s="38"/>
      <c r="H2521" s="43"/>
    </row>
    <row r="2522" spans="1:8" s="2" customFormat="1" ht="16.899999999999999" customHeight="1">
      <c r="A2522" s="38"/>
      <c r="B2522" s="43"/>
      <c r="C2522" s="292" t="s">
        <v>19</v>
      </c>
      <c r="D2522" s="292" t="s">
        <v>2006</v>
      </c>
      <c r="E2522" s="21" t="s">
        <v>19</v>
      </c>
      <c r="F2522" s="293">
        <v>-3.78</v>
      </c>
      <c r="G2522" s="38"/>
      <c r="H2522" s="43"/>
    </row>
    <row r="2523" spans="1:8" s="2" customFormat="1" ht="16.899999999999999" customHeight="1">
      <c r="A2523" s="38"/>
      <c r="B2523" s="43"/>
      <c r="C2523" s="292" t="s">
        <v>19</v>
      </c>
      <c r="D2523" s="292" t="s">
        <v>2007</v>
      </c>
      <c r="E2523" s="21" t="s">
        <v>19</v>
      </c>
      <c r="F2523" s="293">
        <v>-4.125</v>
      </c>
      <c r="G2523" s="38"/>
      <c r="H2523" s="43"/>
    </row>
    <row r="2524" spans="1:8" s="2" customFormat="1" ht="16.899999999999999" customHeight="1">
      <c r="A2524" s="38"/>
      <c r="B2524" s="43"/>
      <c r="C2524" s="292" t="s">
        <v>19</v>
      </c>
      <c r="D2524" s="292" t="s">
        <v>2008</v>
      </c>
      <c r="E2524" s="21" t="s">
        <v>19</v>
      </c>
      <c r="F2524" s="293">
        <v>-34.514000000000003</v>
      </c>
      <c r="G2524" s="38"/>
      <c r="H2524" s="43"/>
    </row>
    <row r="2525" spans="1:8" s="2" customFormat="1" ht="16.899999999999999" customHeight="1">
      <c r="A2525" s="38"/>
      <c r="B2525" s="43"/>
      <c r="C2525" s="292" t="s">
        <v>19</v>
      </c>
      <c r="D2525" s="292" t="s">
        <v>1919</v>
      </c>
      <c r="E2525" s="21" t="s">
        <v>19</v>
      </c>
      <c r="F2525" s="293">
        <v>0</v>
      </c>
      <c r="G2525" s="38"/>
      <c r="H2525" s="43"/>
    </row>
    <row r="2526" spans="1:8" s="2" customFormat="1" ht="16.899999999999999" customHeight="1">
      <c r="A2526" s="38"/>
      <c r="B2526" s="43"/>
      <c r="C2526" s="292" t="s">
        <v>19</v>
      </c>
      <c r="D2526" s="292" t="s">
        <v>2068</v>
      </c>
      <c r="E2526" s="21" t="s">
        <v>19</v>
      </c>
      <c r="F2526" s="293">
        <v>182.26</v>
      </c>
      <c r="G2526" s="38"/>
      <c r="H2526" s="43"/>
    </row>
    <row r="2527" spans="1:8" s="2" customFormat="1" ht="16.899999999999999" customHeight="1">
      <c r="A2527" s="38"/>
      <c r="B2527" s="43"/>
      <c r="C2527" s="292" t="s">
        <v>19</v>
      </c>
      <c r="D2527" s="292" t="s">
        <v>2069</v>
      </c>
      <c r="E2527" s="21" t="s">
        <v>19</v>
      </c>
      <c r="F2527" s="293">
        <v>-24.57</v>
      </c>
      <c r="G2527" s="38"/>
      <c r="H2527" s="43"/>
    </row>
    <row r="2528" spans="1:8" s="2" customFormat="1" ht="16.899999999999999" customHeight="1">
      <c r="A2528" s="38"/>
      <c r="B2528" s="43"/>
      <c r="C2528" s="292" t="s">
        <v>19</v>
      </c>
      <c r="D2528" s="292" t="s">
        <v>2070</v>
      </c>
      <c r="E2528" s="21" t="s">
        <v>19</v>
      </c>
      <c r="F2528" s="293">
        <v>-41.564999999999998</v>
      </c>
      <c r="G2528" s="38"/>
      <c r="H2528" s="43"/>
    </row>
    <row r="2529" spans="1:8" s="2" customFormat="1" ht="16.899999999999999" customHeight="1">
      <c r="A2529" s="38"/>
      <c r="B2529" s="43"/>
      <c r="C2529" s="292" t="s">
        <v>19</v>
      </c>
      <c r="D2529" s="292" t="s">
        <v>2071</v>
      </c>
      <c r="E2529" s="21" t="s">
        <v>19</v>
      </c>
      <c r="F2529" s="293">
        <v>-18.96</v>
      </c>
      <c r="G2529" s="38"/>
      <c r="H2529" s="43"/>
    </row>
    <row r="2530" spans="1:8" s="2" customFormat="1" ht="16.899999999999999" customHeight="1">
      <c r="A2530" s="38"/>
      <c r="B2530" s="43"/>
      <c r="C2530" s="292" t="s">
        <v>19</v>
      </c>
      <c r="D2530" s="292" t="s">
        <v>2072</v>
      </c>
      <c r="E2530" s="21" t="s">
        <v>19</v>
      </c>
      <c r="F2530" s="293">
        <v>-7.8550000000000004</v>
      </c>
      <c r="G2530" s="38"/>
      <c r="H2530" s="43"/>
    </row>
    <row r="2531" spans="1:8" s="2" customFormat="1" ht="16.899999999999999" customHeight="1">
      <c r="A2531" s="38"/>
      <c r="B2531" s="43"/>
      <c r="C2531" s="292" t="s">
        <v>19</v>
      </c>
      <c r="D2531" s="292" t="s">
        <v>1928</v>
      </c>
      <c r="E2531" s="21" t="s">
        <v>19</v>
      </c>
      <c r="F2531" s="293">
        <v>0</v>
      </c>
      <c r="G2531" s="38"/>
      <c r="H2531" s="43"/>
    </row>
    <row r="2532" spans="1:8" s="2" customFormat="1" ht="16.899999999999999" customHeight="1">
      <c r="A2532" s="38"/>
      <c r="B2532" s="43"/>
      <c r="C2532" s="292" t="s">
        <v>19</v>
      </c>
      <c r="D2532" s="292" t="s">
        <v>2103</v>
      </c>
      <c r="E2532" s="21" t="s">
        <v>19</v>
      </c>
      <c r="F2532" s="293">
        <v>178.88</v>
      </c>
      <c r="G2532" s="38"/>
      <c r="H2532" s="43"/>
    </row>
    <row r="2533" spans="1:8" s="2" customFormat="1" ht="16.899999999999999" customHeight="1">
      <c r="A2533" s="38"/>
      <c r="B2533" s="43"/>
      <c r="C2533" s="292" t="s">
        <v>19</v>
      </c>
      <c r="D2533" s="292" t="s">
        <v>2104</v>
      </c>
      <c r="E2533" s="21" t="s">
        <v>19</v>
      </c>
      <c r="F2533" s="293">
        <v>-21.105</v>
      </c>
      <c r="G2533" s="38"/>
      <c r="H2533" s="43"/>
    </row>
    <row r="2534" spans="1:8" s="2" customFormat="1" ht="16.899999999999999" customHeight="1">
      <c r="A2534" s="38"/>
      <c r="B2534" s="43"/>
      <c r="C2534" s="292" t="s">
        <v>19</v>
      </c>
      <c r="D2534" s="292" t="s">
        <v>2105</v>
      </c>
      <c r="E2534" s="21" t="s">
        <v>19</v>
      </c>
      <c r="F2534" s="293">
        <v>-31.71</v>
      </c>
      <c r="G2534" s="38"/>
      <c r="H2534" s="43"/>
    </row>
    <row r="2535" spans="1:8" s="2" customFormat="1" ht="16.899999999999999" customHeight="1">
      <c r="A2535" s="38"/>
      <c r="B2535" s="43"/>
      <c r="C2535" s="292" t="s">
        <v>19</v>
      </c>
      <c r="D2535" s="292" t="s">
        <v>2106</v>
      </c>
      <c r="E2535" s="21" t="s">
        <v>19</v>
      </c>
      <c r="F2535" s="293">
        <v>-32.5</v>
      </c>
      <c r="G2535" s="38"/>
      <c r="H2535" s="43"/>
    </row>
    <row r="2536" spans="1:8" s="2" customFormat="1" ht="16.899999999999999" customHeight="1">
      <c r="A2536" s="38"/>
      <c r="B2536" s="43"/>
      <c r="C2536" s="292" t="s">
        <v>19</v>
      </c>
      <c r="D2536" s="292" t="s">
        <v>1930</v>
      </c>
      <c r="E2536" s="21" t="s">
        <v>19</v>
      </c>
      <c r="F2536" s="293">
        <v>11.24</v>
      </c>
      <c r="G2536" s="38"/>
      <c r="H2536" s="43"/>
    </row>
    <row r="2537" spans="1:8" s="2" customFormat="1" ht="16.899999999999999" customHeight="1">
      <c r="A2537" s="38"/>
      <c r="B2537" s="43"/>
      <c r="C2537" s="292" t="s">
        <v>425</v>
      </c>
      <c r="D2537" s="292" t="s">
        <v>552</v>
      </c>
      <c r="E2537" s="21" t="s">
        <v>19</v>
      </c>
      <c r="F2537" s="293">
        <v>306.35300000000001</v>
      </c>
      <c r="G2537" s="38"/>
      <c r="H2537" s="43"/>
    </row>
    <row r="2538" spans="1:8" s="2" customFormat="1" ht="16.899999999999999" customHeight="1">
      <c r="A2538" s="38"/>
      <c r="B2538" s="43"/>
      <c r="C2538" s="294" t="s">
        <v>8523</v>
      </c>
      <c r="D2538" s="38"/>
      <c r="E2538" s="38"/>
      <c r="F2538" s="38"/>
      <c r="G2538" s="38"/>
      <c r="H2538" s="43"/>
    </row>
    <row r="2539" spans="1:8" s="2" customFormat="1" ht="16.899999999999999" customHeight="1">
      <c r="A2539" s="38"/>
      <c r="B2539" s="43"/>
      <c r="C2539" s="292" t="s">
        <v>5054</v>
      </c>
      <c r="D2539" s="292" t="s">
        <v>8656</v>
      </c>
      <c r="E2539" s="21" t="s">
        <v>132</v>
      </c>
      <c r="F2539" s="293">
        <v>306.35300000000001</v>
      </c>
      <c r="G2539" s="38"/>
      <c r="H2539" s="43"/>
    </row>
    <row r="2540" spans="1:8" s="2" customFormat="1" ht="22.5">
      <c r="A2540" s="38"/>
      <c r="B2540" s="43"/>
      <c r="C2540" s="292" t="s">
        <v>5040</v>
      </c>
      <c r="D2540" s="292" t="s">
        <v>8632</v>
      </c>
      <c r="E2540" s="21" t="s">
        <v>132</v>
      </c>
      <c r="F2540" s="293">
        <v>3021.7739999999999</v>
      </c>
      <c r="G2540" s="38"/>
      <c r="H2540" s="43"/>
    </row>
    <row r="2541" spans="1:8" s="2" customFormat="1" ht="16.899999999999999" customHeight="1">
      <c r="A2541" s="38"/>
      <c r="B2541" s="43"/>
      <c r="C2541" s="288" t="s">
        <v>551</v>
      </c>
      <c r="D2541" s="289" t="s">
        <v>7510</v>
      </c>
      <c r="E2541" s="290" t="s">
        <v>132</v>
      </c>
      <c r="F2541" s="291">
        <v>675.40800000000002</v>
      </c>
      <c r="G2541" s="38"/>
      <c r="H2541" s="43"/>
    </row>
    <row r="2542" spans="1:8" s="2" customFormat="1" ht="16.899999999999999" customHeight="1">
      <c r="A2542" s="38"/>
      <c r="B2542" s="43"/>
      <c r="C2542" s="292" t="s">
        <v>19</v>
      </c>
      <c r="D2542" s="292" t="s">
        <v>547</v>
      </c>
      <c r="E2542" s="21" t="s">
        <v>19</v>
      </c>
      <c r="F2542" s="293">
        <v>675.40800000000002</v>
      </c>
      <c r="G2542" s="38"/>
      <c r="H2542" s="43"/>
    </row>
    <row r="2543" spans="1:8" s="2" customFormat="1" ht="16.899999999999999" customHeight="1">
      <c r="A2543" s="38"/>
      <c r="B2543" s="43"/>
      <c r="C2543" s="292" t="s">
        <v>551</v>
      </c>
      <c r="D2543" s="292" t="s">
        <v>552</v>
      </c>
      <c r="E2543" s="21" t="s">
        <v>19</v>
      </c>
      <c r="F2543" s="293">
        <v>675.40800000000002</v>
      </c>
      <c r="G2543" s="38"/>
      <c r="H2543" s="43"/>
    </row>
    <row r="2544" spans="1:8" s="2" customFormat="1" ht="16.899999999999999" customHeight="1">
      <c r="A2544" s="38"/>
      <c r="B2544" s="43"/>
      <c r="C2544" s="288" t="s">
        <v>429</v>
      </c>
      <c r="D2544" s="289" t="s">
        <v>430</v>
      </c>
      <c r="E2544" s="290" t="s">
        <v>158</v>
      </c>
      <c r="F2544" s="291">
        <v>9.5340000000000007</v>
      </c>
      <c r="G2544" s="38"/>
      <c r="H2544" s="43"/>
    </row>
    <row r="2545" spans="1:8" s="2" customFormat="1" ht="16.899999999999999" customHeight="1">
      <c r="A2545" s="38"/>
      <c r="B2545" s="43"/>
      <c r="C2545" s="292" t="s">
        <v>19</v>
      </c>
      <c r="D2545" s="292" t="s">
        <v>707</v>
      </c>
      <c r="E2545" s="21" t="s">
        <v>19</v>
      </c>
      <c r="F2545" s="293">
        <v>8.2620000000000005</v>
      </c>
      <c r="G2545" s="38"/>
      <c r="H2545" s="43"/>
    </row>
    <row r="2546" spans="1:8" s="2" customFormat="1" ht="16.899999999999999" customHeight="1">
      <c r="A2546" s="38"/>
      <c r="B2546" s="43"/>
      <c r="C2546" s="292" t="s">
        <v>19</v>
      </c>
      <c r="D2546" s="292" t="s">
        <v>708</v>
      </c>
      <c r="E2546" s="21" t="s">
        <v>19</v>
      </c>
      <c r="F2546" s="293">
        <v>1.272</v>
      </c>
      <c r="G2546" s="38"/>
      <c r="H2546" s="43"/>
    </row>
    <row r="2547" spans="1:8" s="2" customFormat="1" ht="16.899999999999999" customHeight="1">
      <c r="A2547" s="38"/>
      <c r="B2547" s="43"/>
      <c r="C2547" s="292" t="s">
        <v>429</v>
      </c>
      <c r="D2547" s="292" t="s">
        <v>590</v>
      </c>
      <c r="E2547" s="21" t="s">
        <v>19</v>
      </c>
      <c r="F2547" s="293">
        <v>9.5340000000000007</v>
      </c>
      <c r="G2547" s="38"/>
      <c r="H2547" s="43"/>
    </row>
    <row r="2548" spans="1:8" s="2" customFormat="1" ht="16.899999999999999" customHeight="1">
      <c r="A2548" s="38"/>
      <c r="B2548" s="43"/>
      <c r="C2548" s="294" t="s">
        <v>8523</v>
      </c>
      <c r="D2548" s="38"/>
      <c r="E2548" s="38"/>
      <c r="F2548" s="38"/>
      <c r="G2548" s="38"/>
      <c r="H2548" s="43"/>
    </row>
    <row r="2549" spans="1:8" s="2" customFormat="1" ht="22.5">
      <c r="A2549" s="38"/>
      <c r="B2549" s="43"/>
      <c r="C2549" s="292" t="s">
        <v>703</v>
      </c>
      <c r="D2549" s="292" t="s">
        <v>8657</v>
      </c>
      <c r="E2549" s="21" t="s">
        <v>158</v>
      </c>
      <c r="F2549" s="293">
        <v>19.068000000000001</v>
      </c>
      <c r="G2549" s="38"/>
      <c r="H2549" s="43"/>
    </row>
    <row r="2550" spans="1:8" s="2" customFormat="1" ht="22.5">
      <c r="A2550" s="38"/>
      <c r="B2550" s="43"/>
      <c r="C2550" s="292" t="s">
        <v>697</v>
      </c>
      <c r="D2550" s="292" t="s">
        <v>8658</v>
      </c>
      <c r="E2550" s="21" t="s">
        <v>158</v>
      </c>
      <c r="F2550" s="293">
        <v>2441.732</v>
      </c>
      <c r="G2550" s="38"/>
      <c r="H2550" s="43"/>
    </row>
    <row r="2551" spans="1:8" s="2" customFormat="1" ht="16.899999999999999" customHeight="1">
      <c r="A2551" s="38"/>
      <c r="B2551" s="43"/>
      <c r="C2551" s="288" t="s">
        <v>433</v>
      </c>
      <c r="D2551" s="289" t="s">
        <v>434</v>
      </c>
      <c r="E2551" s="290" t="s">
        <v>128</v>
      </c>
      <c r="F2551" s="291">
        <v>105.6</v>
      </c>
      <c r="G2551" s="38"/>
      <c r="H2551" s="43"/>
    </row>
    <row r="2552" spans="1:8" s="2" customFormat="1" ht="16.899999999999999" customHeight="1">
      <c r="A2552" s="38"/>
      <c r="B2552" s="43"/>
      <c r="C2552" s="292" t="s">
        <v>19</v>
      </c>
      <c r="D2552" s="292" t="s">
        <v>872</v>
      </c>
      <c r="E2552" s="21" t="s">
        <v>19</v>
      </c>
      <c r="F2552" s="293">
        <v>0</v>
      </c>
      <c r="G2552" s="38"/>
      <c r="H2552" s="43"/>
    </row>
    <row r="2553" spans="1:8" s="2" customFormat="1" ht="16.899999999999999" customHeight="1">
      <c r="A2553" s="38"/>
      <c r="B2553" s="43"/>
      <c r="C2553" s="292" t="s">
        <v>19</v>
      </c>
      <c r="D2553" s="292" t="s">
        <v>873</v>
      </c>
      <c r="E2553" s="21" t="s">
        <v>19</v>
      </c>
      <c r="F2553" s="293">
        <v>105.6</v>
      </c>
      <c r="G2553" s="38"/>
      <c r="H2553" s="43"/>
    </row>
    <row r="2554" spans="1:8" s="2" customFormat="1" ht="16.899999999999999" customHeight="1">
      <c r="A2554" s="38"/>
      <c r="B2554" s="43"/>
      <c r="C2554" s="292" t="s">
        <v>433</v>
      </c>
      <c r="D2554" s="292" t="s">
        <v>590</v>
      </c>
      <c r="E2554" s="21" t="s">
        <v>19</v>
      </c>
      <c r="F2554" s="293">
        <v>105.6</v>
      </c>
      <c r="G2554" s="38"/>
      <c r="H2554" s="43"/>
    </row>
    <row r="2555" spans="1:8" s="2" customFormat="1" ht="16.899999999999999" customHeight="1">
      <c r="A2555" s="38"/>
      <c r="B2555" s="43"/>
      <c r="C2555" s="294" t="s">
        <v>8523</v>
      </c>
      <c r="D2555" s="38"/>
      <c r="E2555" s="38"/>
      <c r="F2555" s="38"/>
      <c r="G2555" s="38"/>
      <c r="H2555" s="43"/>
    </row>
    <row r="2556" spans="1:8" s="2" customFormat="1" ht="16.899999999999999" customHeight="1">
      <c r="A2556" s="38"/>
      <c r="B2556" s="43"/>
      <c r="C2556" s="292" t="s">
        <v>868</v>
      </c>
      <c r="D2556" s="292" t="s">
        <v>8659</v>
      </c>
      <c r="E2556" s="21" t="s">
        <v>128</v>
      </c>
      <c r="F2556" s="293">
        <v>10.56</v>
      </c>
      <c r="G2556" s="38"/>
      <c r="H2556" s="43"/>
    </row>
    <row r="2557" spans="1:8" s="2" customFormat="1" ht="22.5">
      <c r="A2557" s="38"/>
      <c r="B2557" s="43"/>
      <c r="C2557" s="292" t="s">
        <v>703</v>
      </c>
      <c r="D2557" s="292" t="s">
        <v>8657</v>
      </c>
      <c r="E2557" s="21" t="s">
        <v>158</v>
      </c>
      <c r="F2557" s="293">
        <v>19.068000000000001</v>
      </c>
      <c r="G2557" s="38"/>
      <c r="H2557" s="43"/>
    </row>
    <row r="2558" spans="1:8" s="2" customFormat="1" ht="22.5">
      <c r="A2558" s="38"/>
      <c r="B2558" s="43"/>
      <c r="C2558" s="292" t="s">
        <v>711</v>
      </c>
      <c r="D2558" s="292" t="s">
        <v>8629</v>
      </c>
      <c r="E2558" s="21" t="s">
        <v>158</v>
      </c>
      <c r="F2558" s="293">
        <v>2038.7929999999999</v>
      </c>
      <c r="G2558" s="38"/>
      <c r="H2558" s="43"/>
    </row>
    <row r="2559" spans="1:8" s="2" customFormat="1" ht="16.899999999999999" customHeight="1">
      <c r="A2559" s="38"/>
      <c r="B2559" s="43"/>
      <c r="C2559" s="292" t="s">
        <v>856</v>
      </c>
      <c r="D2559" s="292" t="s">
        <v>8660</v>
      </c>
      <c r="E2559" s="21" t="s">
        <v>128</v>
      </c>
      <c r="F2559" s="293">
        <v>84.48</v>
      </c>
      <c r="G2559" s="38"/>
      <c r="H2559" s="43"/>
    </row>
    <row r="2560" spans="1:8" s="2" customFormat="1" ht="16.899999999999999" customHeight="1">
      <c r="A2560" s="38"/>
      <c r="B2560" s="43"/>
      <c r="C2560" s="292" t="s">
        <v>862</v>
      </c>
      <c r="D2560" s="292" t="s">
        <v>8661</v>
      </c>
      <c r="E2560" s="21" t="s">
        <v>128</v>
      </c>
      <c r="F2560" s="293">
        <v>10.56</v>
      </c>
      <c r="G2560" s="38"/>
      <c r="H2560" s="43"/>
    </row>
    <row r="2561" spans="1:8" s="2" customFormat="1" ht="22.5">
      <c r="A2561" s="38"/>
      <c r="B2561" s="43"/>
      <c r="C2561" s="292" t="s">
        <v>896</v>
      </c>
      <c r="D2561" s="292" t="s">
        <v>8662</v>
      </c>
      <c r="E2561" s="21" t="s">
        <v>128</v>
      </c>
      <c r="F2561" s="293">
        <v>146.1</v>
      </c>
      <c r="G2561" s="38"/>
      <c r="H2561" s="43"/>
    </row>
    <row r="2562" spans="1:8" s="2" customFormat="1" ht="16.899999999999999" customHeight="1">
      <c r="A2562" s="38"/>
      <c r="B2562" s="43"/>
      <c r="C2562" s="292" t="s">
        <v>903</v>
      </c>
      <c r="D2562" s="292" t="s">
        <v>904</v>
      </c>
      <c r="E2562" s="21" t="s">
        <v>158</v>
      </c>
      <c r="F2562" s="293">
        <v>42.755000000000003</v>
      </c>
      <c r="G2562" s="38"/>
      <c r="H2562" s="43"/>
    </row>
    <row r="2563" spans="1:8" s="2" customFormat="1" ht="16.899999999999999" customHeight="1">
      <c r="A2563" s="38"/>
      <c r="B2563" s="43"/>
      <c r="C2563" s="288" t="s">
        <v>437</v>
      </c>
      <c r="D2563" s="289" t="s">
        <v>438</v>
      </c>
      <c r="E2563" s="290" t="s">
        <v>128</v>
      </c>
      <c r="F2563" s="291">
        <v>40.5</v>
      </c>
      <c r="G2563" s="38"/>
      <c r="H2563" s="43"/>
    </row>
    <row r="2564" spans="1:8" s="2" customFormat="1" ht="16.899999999999999" customHeight="1">
      <c r="A2564" s="38"/>
      <c r="B2564" s="43"/>
      <c r="C2564" s="292" t="s">
        <v>19</v>
      </c>
      <c r="D2564" s="292" t="s">
        <v>851</v>
      </c>
      <c r="E2564" s="21" t="s">
        <v>19</v>
      </c>
      <c r="F2564" s="293">
        <v>0</v>
      </c>
      <c r="G2564" s="38"/>
      <c r="H2564" s="43"/>
    </row>
    <row r="2565" spans="1:8" s="2" customFormat="1" ht="16.899999999999999" customHeight="1">
      <c r="A2565" s="38"/>
      <c r="B2565" s="43"/>
      <c r="C2565" s="292" t="s">
        <v>19</v>
      </c>
      <c r="D2565" s="292" t="s">
        <v>852</v>
      </c>
      <c r="E2565" s="21" t="s">
        <v>19</v>
      </c>
      <c r="F2565" s="293">
        <v>40.5</v>
      </c>
      <c r="G2565" s="38"/>
      <c r="H2565" s="43"/>
    </row>
    <row r="2566" spans="1:8" s="2" customFormat="1" ht="16.899999999999999" customHeight="1">
      <c r="A2566" s="38"/>
      <c r="B2566" s="43"/>
      <c r="C2566" s="292" t="s">
        <v>437</v>
      </c>
      <c r="D2566" s="292" t="s">
        <v>590</v>
      </c>
      <c r="E2566" s="21" t="s">
        <v>19</v>
      </c>
      <c r="F2566" s="293">
        <v>40.5</v>
      </c>
      <c r="G2566" s="38"/>
      <c r="H2566" s="43"/>
    </row>
    <row r="2567" spans="1:8" s="2" customFormat="1" ht="16.899999999999999" customHeight="1">
      <c r="A2567" s="38"/>
      <c r="B2567" s="43"/>
      <c r="C2567" s="294" t="s">
        <v>8523</v>
      </c>
      <c r="D2567" s="38"/>
      <c r="E2567" s="38"/>
      <c r="F2567" s="38"/>
      <c r="G2567" s="38"/>
      <c r="H2567" s="43"/>
    </row>
    <row r="2568" spans="1:8" s="2" customFormat="1" ht="16.899999999999999" customHeight="1">
      <c r="A2568" s="38"/>
      <c r="B2568" s="43"/>
      <c r="C2568" s="292" t="s">
        <v>847</v>
      </c>
      <c r="D2568" s="292" t="s">
        <v>8663</v>
      </c>
      <c r="E2568" s="21" t="s">
        <v>128</v>
      </c>
      <c r="F2568" s="293">
        <v>4.05</v>
      </c>
      <c r="G2568" s="38"/>
      <c r="H2568" s="43"/>
    </row>
    <row r="2569" spans="1:8" s="2" customFormat="1" ht="22.5">
      <c r="A2569" s="38"/>
      <c r="B2569" s="43"/>
      <c r="C2569" s="292" t="s">
        <v>703</v>
      </c>
      <c r="D2569" s="292" t="s">
        <v>8657</v>
      </c>
      <c r="E2569" s="21" t="s">
        <v>158</v>
      </c>
      <c r="F2569" s="293">
        <v>19.068000000000001</v>
      </c>
      <c r="G2569" s="38"/>
      <c r="H2569" s="43"/>
    </row>
    <row r="2570" spans="1:8" s="2" customFormat="1" ht="22.5">
      <c r="A2570" s="38"/>
      <c r="B2570" s="43"/>
      <c r="C2570" s="292" t="s">
        <v>711</v>
      </c>
      <c r="D2570" s="292" t="s">
        <v>8629</v>
      </c>
      <c r="E2570" s="21" t="s">
        <v>158</v>
      </c>
      <c r="F2570" s="293">
        <v>2038.7929999999999</v>
      </c>
      <c r="G2570" s="38"/>
      <c r="H2570" s="43"/>
    </row>
    <row r="2571" spans="1:8" s="2" customFormat="1" ht="16.899999999999999" customHeight="1">
      <c r="A2571" s="38"/>
      <c r="B2571" s="43"/>
      <c r="C2571" s="292" t="s">
        <v>833</v>
      </c>
      <c r="D2571" s="292" t="s">
        <v>8664</v>
      </c>
      <c r="E2571" s="21" t="s">
        <v>128</v>
      </c>
      <c r="F2571" s="293">
        <v>32.4</v>
      </c>
      <c r="G2571" s="38"/>
      <c r="H2571" s="43"/>
    </row>
    <row r="2572" spans="1:8" s="2" customFormat="1" ht="16.899999999999999" customHeight="1">
      <c r="A2572" s="38"/>
      <c r="B2572" s="43"/>
      <c r="C2572" s="292" t="s">
        <v>840</v>
      </c>
      <c r="D2572" s="292" t="s">
        <v>8665</v>
      </c>
      <c r="E2572" s="21" t="s">
        <v>128</v>
      </c>
      <c r="F2572" s="293">
        <v>4.05</v>
      </c>
      <c r="G2572" s="38"/>
      <c r="H2572" s="43"/>
    </row>
    <row r="2573" spans="1:8" s="2" customFormat="1" ht="22.5">
      <c r="A2573" s="38"/>
      <c r="B2573" s="43"/>
      <c r="C2573" s="292" t="s">
        <v>896</v>
      </c>
      <c r="D2573" s="292" t="s">
        <v>8662</v>
      </c>
      <c r="E2573" s="21" t="s">
        <v>128</v>
      </c>
      <c r="F2573" s="293">
        <v>146.1</v>
      </c>
      <c r="G2573" s="38"/>
      <c r="H2573" s="43"/>
    </row>
    <row r="2574" spans="1:8" s="2" customFormat="1" ht="16.899999999999999" customHeight="1">
      <c r="A2574" s="38"/>
      <c r="B2574" s="43"/>
      <c r="C2574" s="292" t="s">
        <v>903</v>
      </c>
      <c r="D2574" s="292" t="s">
        <v>904</v>
      </c>
      <c r="E2574" s="21" t="s">
        <v>158</v>
      </c>
      <c r="F2574" s="293">
        <v>42.755000000000003</v>
      </c>
      <c r="G2574" s="38"/>
      <c r="H2574" s="43"/>
    </row>
    <row r="2575" spans="1:8" s="2" customFormat="1" ht="16.899999999999999" customHeight="1">
      <c r="A2575" s="38"/>
      <c r="B2575" s="43"/>
      <c r="C2575" s="288" t="s">
        <v>441</v>
      </c>
      <c r="D2575" s="289" t="s">
        <v>442</v>
      </c>
      <c r="E2575" s="290" t="s">
        <v>128</v>
      </c>
      <c r="F2575" s="291">
        <v>10</v>
      </c>
      <c r="G2575" s="38"/>
      <c r="H2575" s="43"/>
    </row>
    <row r="2576" spans="1:8" s="2" customFormat="1" ht="16.899999999999999" customHeight="1">
      <c r="A2576" s="38"/>
      <c r="B2576" s="43"/>
      <c r="C2576" s="292" t="s">
        <v>19</v>
      </c>
      <c r="D2576" s="292" t="s">
        <v>892</v>
      </c>
      <c r="E2576" s="21" t="s">
        <v>19</v>
      </c>
      <c r="F2576" s="293">
        <v>0</v>
      </c>
      <c r="G2576" s="38"/>
      <c r="H2576" s="43"/>
    </row>
    <row r="2577" spans="1:8" s="2" customFormat="1" ht="16.899999999999999" customHeight="1">
      <c r="A2577" s="38"/>
      <c r="B2577" s="43"/>
      <c r="C2577" s="292" t="s">
        <v>19</v>
      </c>
      <c r="D2577" s="292" t="s">
        <v>893</v>
      </c>
      <c r="E2577" s="21" t="s">
        <v>19</v>
      </c>
      <c r="F2577" s="293">
        <v>10</v>
      </c>
      <c r="G2577" s="38"/>
      <c r="H2577" s="43"/>
    </row>
    <row r="2578" spans="1:8" s="2" customFormat="1" ht="16.899999999999999" customHeight="1">
      <c r="A2578" s="38"/>
      <c r="B2578" s="43"/>
      <c r="C2578" s="292" t="s">
        <v>441</v>
      </c>
      <c r="D2578" s="292" t="s">
        <v>590</v>
      </c>
      <c r="E2578" s="21" t="s">
        <v>19</v>
      </c>
      <c r="F2578" s="293">
        <v>10</v>
      </c>
      <c r="G2578" s="38"/>
      <c r="H2578" s="43"/>
    </row>
    <row r="2579" spans="1:8" s="2" customFormat="1" ht="16.899999999999999" customHeight="1">
      <c r="A2579" s="38"/>
      <c r="B2579" s="43"/>
      <c r="C2579" s="294" t="s">
        <v>8523</v>
      </c>
      <c r="D2579" s="38"/>
      <c r="E2579" s="38"/>
      <c r="F2579" s="38"/>
      <c r="G2579" s="38"/>
      <c r="H2579" s="43"/>
    </row>
    <row r="2580" spans="1:8" s="2" customFormat="1" ht="16.899999999999999" customHeight="1">
      <c r="A2580" s="38"/>
      <c r="B2580" s="43"/>
      <c r="C2580" s="292" t="s">
        <v>888</v>
      </c>
      <c r="D2580" s="292" t="s">
        <v>8666</v>
      </c>
      <c r="E2580" s="21" t="s">
        <v>128</v>
      </c>
      <c r="F2580" s="293">
        <v>1</v>
      </c>
      <c r="G2580" s="38"/>
      <c r="H2580" s="43"/>
    </row>
    <row r="2581" spans="1:8" s="2" customFormat="1" ht="22.5">
      <c r="A2581" s="38"/>
      <c r="B2581" s="43"/>
      <c r="C2581" s="292" t="s">
        <v>703</v>
      </c>
      <c r="D2581" s="292" t="s">
        <v>8657</v>
      </c>
      <c r="E2581" s="21" t="s">
        <v>158</v>
      </c>
      <c r="F2581" s="293">
        <v>19.068000000000001</v>
      </c>
      <c r="G2581" s="38"/>
      <c r="H2581" s="43"/>
    </row>
    <row r="2582" spans="1:8" s="2" customFormat="1" ht="22.5">
      <c r="A2582" s="38"/>
      <c r="B2582" s="43"/>
      <c r="C2582" s="292" t="s">
        <v>711</v>
      </c>
      <c r="D2582" s="292" t="s">
        <v>8629</v>
      </c>
      <c r="E2582" s="21" t="s">
        <v>158</v>
      </c>
      <c r="F2582" s="293">
        <v>2038.7929999999999</v>
      </c>
      <c r="G2582" s="38"/>
      <c r="H2582" s="43"/>
    </row>
    <row r="2583" spans="1:8" s="2" customFormat="1" ht="16.899999999999999" customHeight="1">
      <c r="A2583" s="38"/>
      <c r="B2583" s="43"/>
      <c r="C2583" s="292" t="s">
        <v>876</v>
      </c>
      <c r="D2583" s="292" t="s">
        <v>8667</v>
      </c>
      <c r="E2583" s="21" t="s">
        <v>128</v>
      </c>
      <c r="F2583" s="293">
        <v>8</v>
      </c>
      <c r="G2583" s="38"/>
      <c r="H2583" s="43"/>
    </row>
    <row r="2584" spans="1:8" s="2" customFormat="1" ht="16.899999999999999" customHeight="1">
      <c r="A2584" s="38"/>
      <c r="B2584" s="43"/>
      <c r="C2584" s="292" t="s">
        <v>882</v>
      </c>
      <c r="D2584" s="292" t="s">
        <v>8668</v>
      </c>
      <c r="E2584" s="21" t="s">
        <v>128</v>
      </c>
      <c r="F2584" s="293">
        <v>1</v>
      </c>
      <c r="G2584" s="38"/>
      <c r="H2584" s="43"/>
    </row>
    <row r="2585" spans="1:8" s="2" customFormat="1" ht="22.5">
      <c r="A2585" s="38"/>
      <c r="B2585" s="43"/>
      <c r="C2585" s="292" t="s">
        <v>908</v>
      </c>
      <c r="D2585" s="292" t="s">
        <v>8669</v>
      </c>
      <c r="E2585" s="21" t="s">
        <v>128</v>
      </c>
      <c r="F2585" s="293">
        <v>10</v>
      </c>
      <c r="G2585" s="38"/>
      <c r="H2585" s="43"/>
    </row>
    <row r="2586" spans="1:8" s="2" customFormat="1" ht="16.899999999999999" customHeight="1">
      <c r="A2586" s="38"/>
      <c r="B2586" s="43"/>
      <c r="C2586" s="292" t="s">
        <v>919</v>
      </c>
      <c r="D2586" s="292" t="s">
        <v>8670</v>
      </c>
      <c r="E2586" s="21" t="s">
        <v>318</v>
      </c>
      <c r="F2586" s="293">
        <v>0.51600000000000001</v>
      </c>
      <c r="G2586" s="38"/>
      <c r="H2586" s="43"/>
    </row>
    <row r="2587" spans="1:8" s="2" customFormat="1" ht="16.899999999999999" customHeight="1">
      <c r="A2587" s="38"/>
      <c r="B2587" s="43"/>
      <c r="C2587" s="292" t="s">
        <v>914</v>
      </c>
      <c r="D2587" s="292" t="s">
        <v>915</v>
      </c>
      <c r="E2587" s="21" t="s">
        <v>158</v>
      </c>
      <c r="F2587" s="293">
        <v>2.0960000000000001</v>
      </c>
      <c r="G2587" s="38"/>
      <c r="H2587" s="43"/>
    </row>
    <row r="2588" spans="1:8" s="2" customFormat="1" ht="16.899999999999999" customHeight="1">
      <c r="A2588" s="38"/>
      <c r="B2588" s="43"/>
      <c r="C2588" s="288" t="s">
        <v>444</v>
      </c>
      <c r="D2588" s="289" t="s">
        <v>445</v>
      </c>
      <c r="E2588" s="290" t="s">
        <v>132</v>
      </c>
      <c r="F2588" s="291">
        <v>93.823999999999998</v>
      </c>
      <c r="G2588" s="38"/>
      <c r="H2588" s="43"/>
    </row>
    <row r="2589" spans="1:8" s="2" customFormat="1" ht="16.899999999999999" customHeight="1">
      <c r="A2589" s="38"/>
      <c r="B2589" s="43"/>
      <c r="C2589" s="292" t="s">
        <v>19</v>
      </c>
      <c r="D2589" s="292" t="s">
        <v>1270</v>
      </c>
      <c r="E2589" s="21" t="s">
        <v>19</v>
      </c>
      <c r="F2589" s="293">
        <v>0</v>
      </c>
      <c r="G2589" s="38"/>
      <c r="H2589" s="43"/>
    </row>
    <row r="2590" spans="1:8" s="2" customFormat="1" ht="16.899999999999999" customHeight="1">
      <c r="A2590" s="38"/>
      <c r="B2590" s="43"/>
      <c r="C2590" s="292" t="s">
        <v>19</v>
      </c>
      <c r="D2590" s="292" t="s">
        <v>1570</v>
      </c>
      <c r="E2590" s="21" t="s">
        <v>19</v>
      </c>
      <c r="F2590" s="293">
        <v>0</v>
      </c>
      <c r="G2590" s="38"/>
      <c r="H2590" s="43"/>
    </row>
    <row r="2591" spans="1:8" s="2" customFormat="1" ht="16.899999999999999" customHeight="1">
      <c r="A2591" s="38"/>
      <c r="B2591" s="43"/>
      <c r="C2591" s="292" t="s">
        <v>19</v>
      </c>
      <c r="D2591" s="292" t="s">
        <v>1656</v>
      </c>
      <c r="E2591" s="21" t="s">
        <v>19</v>
      </c>
      <c r="F2591" s="293">
        <v>14.54</v>
      </c>
      <c r="G2591" s="38"/>
      <c r="H2591" s="43"/>
    </row>
    <row r="2592" spans="1:8" s="2" customFormat="1" ht="16.899999999999999" customHeight="1">
      <c r="A2592" s="38"/>
      <c r="B2592" s="43"/>
      <c r="C2592" s="292" t="s">
        <v>19</v>
      </c>
      <c r="D2592" s="292" t="s">
        <v>1657</v>
      </c>
      <c r="E2592" s="21" t="s">
        <v>19</v>
      </c>
      <c r="F2592" s="293">
        <v>0.55000000000000004</v>
      </c>
      <c r="G2592" s="38"/>
      <c r="H2592" s="43"/>
    </row>
    <row r="2593" spans="1:8" s="2" customFormat="1" ht="16.899999999999999" customHeight="1">
      <c r="A2593" s="38"/>
      <c r="B2593" s="43"/>
      <c r="C2593" s="292" t="s">
        <v>19</v>
      </c>
      <c r="D2593" s="292" t="s">
        <v>1658</v>
      </c>
      <c r="E2593" s="21" t="s">
        <v>19</v>
      </c>
      <c r="F2593" s="293">
        <v>1.1000000000000001</v>
      </c>
      <c r="G2593" s="38"/>
      <c r="H2593" s="43"/>
    </row>
    <row r="2594" spans="1:8" s="2" customFormat="1" ht="16.899999999999999" customHeight="1">
      <c r="A2594" s="38"/>
      <c r="B2594" s="43"/>
      <c r="C2594" s="292" t="s">
        <v>19</v>
      </c>
      <c r="D2594" s="292" t="s">
        <v>1574</v>
      </c>
      <c r="E2594" s="21" t="s">
        <v>19</v>
      </c>
      <c r="F2594" s="293">
        <v>0</v>
      </c>
      <c r="G2594" s="38"/>
      <c r="H2594" s="43"/>
    </row>
    <row r="2595" spans="1:8" s="2" customFormat="1" ht="16.899999999999999" customHeight="1">
      <c r="A2595" s="38"/>
      <c r="B2595" s="43"/>
      <c r="C2595" s="292" t="s">
        <v>19</v>
      </c>
      <c r="D2595" s="292" t="s">
        <v>1659</v>
      </c>
      <c r="E2595" s="21" t="s">
        <v>19</v>
      </c>
      <c r="F2595" s="293">
        <v>0.28799999999999998</v>
      </c>
      <c r="G2595" s="38"/>
      <c r="H2595" s="43"/>
    </row>
    <row r="2596" spans="1:8" s="2" customFormat="1" ht="16.899999999999999" customHeight="1">
      <c r="A2596" s="38"/>
      <c r="B2596" s="43"/>
      <c r="C2596" s="292" t="s">
        <v>19</v>
      </c>
      <c r="D2596" s="292" t="s">
        <v>1660</v>
      </c>
      <c r="E2596" s="21" t="s">
        <v>19</v>
      </c>
      <c r="F2596" s="293">
        <v>0.35</v>
      </c>
      <c r="G2596" s="38"/>
      <c r="H2596" s="43"/>
    </row>
    <row r="2597" spans="1:8" s="2" customFormat="1" ht="16.899999999999999" customHeight="1">
      <c r="A2597" s="38"/>
      <c r="B2597" s="43"/>
      <c r="C2597" s="292" t="s">
        <v>19</v>
      </c>
      <c r="D2597" s="292" t="s">
        <v>1577</v>
      </c>
      <c r="E2597" s="21" t="s">
        <v>19</v>
      </c>
      <c r="F2597" s="293">
        <v>0</v>
      </c>
      <c r="G2597" s="38"/>
      <c r="H2597" s="43"/>
    </row>
    <row r="2598" spans="1:8" s="2" customFormat="1" ht="16.899999999999999" customHeight="1">
      <c r="A2598" s="38"/>
      <c r="B2598" s="43"/>
      <c r="C2598" s="292" t="s">
        <v>19</v>
      </c>
      <c r="D2598" s="292" t="s">
        <v>1661</v>
      </c>
      <c r="E2598" s="21" t="s">
        <v>19</v>
      </c>
      <c r="F2598" s="293">
        <v>0.8</v>
      </c>
      <c r="G2598" s="38"/>
      <c r="H2598" s="43"/>
    </row>
    <row r="2599" spans="1:8" s="2" customFormat="1" ht="16.899999999999999" customHeight="1">
      <c r="A2599" s="38"/>
      <c r="B2599" s="43"/>
      <c r="C2599" s="292" t="s">
        <v>19</v>
      </c>
      <c r="D2599" s="292" t="s">
        <v>1579</v>
      </c>
      <c r="E2599" s="21" t="s">
        <v>19</v>
      </c>
      <c r="F2599" s="293">
        <v>0</v>
      </c>
      <c r="G2599" s="38"/>
      <c r="H2599" s="43"/>
    </row>
    <row r="2600" spans="1:8" s="2" customFormat="1" ht="16.899999999999999" customHeight="1">
      <c r="A2600" s="38"/>
      <c r="B2600" s="43"/>
      <c r="C2600" s="292" t="s">
        <v>19</v>
      </c>
      <c r="D2600" s="292" t="s">
        <v>1662</v>
      </c>
      <c r="E2600" s="21" t="s">
        <v>19</v>
      </c>
      <c r="F2600" s="293">
        <v>0.92500000000000004</v>
      </c>
      <c r="G2600" s="38"/>
      <c r="H2600" s="43"/>
    </row>
    <row r="2601" spans="1:8" s="2" customFormat="1" ht="16.899999999999999" customHeight="1">
      <c r="A2601" s="38"/>
      <c r="B2601" s="43"/>
      <c r="C2601" s="292" t="s">
        <v>19</v>
      </c>
      <c r="D2601" s="292" t="s">
        <v>1581</v>
      </c>
      <c r="E2601" s="21" t="s">
        <v>19</v>
      </c>
      <c r="F2601" s="293">
        <v>0</v>
      </c>
      <c r="G2601" s="38"/>
      <c r="H2601" s="43"/>
    </row>
    <row r="2602" spans="1:8" s="2" customFormat="1" ht="16.899999999999999" customHeight="1">
      <c r="A2602" s="38"/>
      <c r="B2602" s="43"/>
      <c r="C2602" s="292" t="s">
        <v>19</v>
      </c>
      <c r="D2602" s="292" t="s">
        <v>1663</v>
      </c>
      <c r="E2602" s="21" t="s">
        <v>19</v>
      </c>
      <c r="F2602" s="293">
        <v>0.625</v>
      </c>
      <c r="G2602" s="38"/>
      <c r="H2602" s="43"/>
    </row>
    <row r="2603" spans="1:8" s="2" customFormat="1" ht="16.899999999999999" customHeight="1">
      <c r="A2603" s="38"/>
      <c r="B2603" s="43"/>
      <c r="C2603" s="292" t="s">
        <v>19</v>
      </c>
      <c r="D2603" s="292" t="s">
        <v>1664</v>
      </c>
      <c r="E2603" s="21" t="s">
        <v>19</v>
      </c>
      <c r="F2603" s="293">
        <v>0.36299999999999999</v>
      </c>
      <c r="G2603" s="38"/>
      <c r="H2603" s="43"/>
    </row>
    <row r="2604" spans="1:8" s="2" customFormat="1" ht="16.899999999999999" customHeight="1">
      <c r="A2604" s="38"/>
      <c r="B2604" s="43"/>
      <c r="C2604" s="292" t="s">
        <v>19</v>
      </c>
      <c r="D2604" s="292" t="s">
        <v>1584</v>
      </c>
      <c r="E2604" s="21" t="s">
        <v>19</v>
      </c>
      <c r="F2604" s="293">
        <v>0</v>
      </c>
      <c r="G2604" s="38"/>
      <c r="H2604" s="43"/>
    </row>
    <row r="2605" spans="1:8" s="2" customFormat="1" ht="16.899999999999999" customHeight="1">
      <c r="A2605" s="38"/>
      <c r="B2605" s="43"/>
      <c r="C2605" s="292" t="s">
        <v>19</v>
      </c>
      <c r="D2605" s="292" t="s">
        <v>1665</v>
      </c>
      <c r="E2605" s="21" t="s">
        <v>19</v>
      </c>
      <c r="F2605" s="293">
        <v>17.559999999999999</v>
      </c>
      <c r="G2605" s="38"/>
      <c r="H2605" s="43"/>
    </row>
    <row r="2606" spans="1:8" s="2" customFormat="1" ht="16.899999999999999" customHeight="1">
      <c r="A2606" s="38"/>
      <c r="B2606" s="43"/>
      <c r="C2606" s="292" t="s">
        <v>19</v>
      </c>
      <c r="D2606" s="292" t="s">
        <v>1666</v>
      </c>
      <c r="E2606" s="21" t="s">
        <v>19</v>
      </c>
      <c r="F2606" s="293">
        <v>-5.4379999999999997</v>
      </c>
      <c r="G2606" s="38"/>
      <c r="H2606" s="43"/>
    </row>
    <row r="2607" spans="1:8" s="2" customFormat="1" ht="16.899999999999999" customHeight="1">
      <c r="A2607" s="38"/>
      <c r="B2607" s="43"/>
      <c r="C2607" s="292" t="s">
        <v>19</v>
      </c>
      <c r="D2607" s="292" t="s">
        <v>1587</v>
      </c>
      <c r="E2607" s="21" t="s">
        <v>19</v>
      </c>
      <c r="F2607" s="293">
        <v>0</v>
      </c>
      <c r="G2607" s="38"/>
      <c r="H2607" s="43"/>
    </row>
    <row r="2608" spans="1:8" s="2" customFormat="1" ht="16.899999999999999" customHeight="1">
      <c r="A2608" s="38"/>
      <c r="B2608" s="43"/>
      <c r="C2608" s="292" t="s">
        <v>19</v>
      </c>
      <c r="D2608" s="292" t="s">
        <v>1667</v>
      </c>
      <c r="E2608" s="21" t="s">
        <v>19</v>
      </c>
      <c r="F2608" s="293">
        <v>5.4379999999999997</v>
      </c>
      <c r="G2608" s="38"/>
      <c r="H2608" s="43"/>
    </row>
    <row r="2609" spans="1:8" s="2" customFormat="1" ht="16.899999999999999" customHeight="1">
      <c r="A2609" s="38"/>
      <c r="B2609" s="43"/>
      <c r="C2609" s="292" t="s">
        <v>19</v>
      </c>
      <c r="D2609" s="292" t="s">
        <v>1461</v>
      </c>
      <c r="E2609" s="21" t="s">
        <v>19</v>
      </c>
      <c r="F2609" s="293">
        <v>0</v>
      </c>
      <c r="G2609" s="38"/>
      <c r="H2609" s="43"/>
    </row>
    <row r="2610" spans="1:8" s="2" customFormat="1" ht="16.899999999999999" customHeight="1">
      <c r="A2610" s="38"/>
      <c r="B2610" s="43"/>
      <c r="C2610" s="292" t="s">
        <v>19</v>
      </c>
      <c r="D2610" s="292" t="s">
        <v>1589</v>
      </c>
      <c r="E2610" s="21" t="s">
        <v>19</v>
      </c>
      <c r="F2610" s="293">
        <v>0</v>
      </c>
      <c r="G2610" s="38"/>
      <c r="H2610" s="43"/>
    </row>
    <row r="2611" spans="1:8" s="2" customFormat="1" ht="16.899999999999999" customHeight="1">
      <c r="A2611" s="38"/>
      <c r="B2611" s="43"/>
      <c r="C2611" s="292" t="s">
        <v>19</v>
      </c>
      <c r="D2611" s="292" t="s">
        <v>1656</v>
      </c>
      <c r="E2611" s="21" t="s">
        <v>19</v>
      </c>
      <c r="F2611" s="293">
        <v>14.54</v>
      </c>
      <c r="G2611" s="38"/>
      <c r="H2611" s="43"/>
    </row>
    <row r="2612" spans="1:8" s="2" customFormat="1" ht="16.899999999999999" customHeight="1">
      <c r="A2612" s="38"/>
      <c r="B2612" s="43"/>
      <c r="C2612" s="292" t="s">
        <v>19</v>
      </c>
      <c r="D2612" s="292" t="s">
        <v>1658</v>
      </c>
      <c r="E2612" s="21" t="s">
        <v>19</v>
      </c>
      <c r="F2612" s="293">
        <v>1.1000000000000001</v>
      </c>
      <c r="G2612" s="38"/>
      <c r="H2612" s="43"/>
    </row>
    <row r="2613" spans="1:8" s="2" customFormat="1" ht="16.899999999999999" customHeight="1">
      <c r="A2613" s="38"/>
      <c r="B2613" s="43"/>
      <c r="C2613" s="292" t="s">
        <v>19</v>
      </c>
      <c r="D2613" s="292" t="s">
        <v>1592</v>
      </c>
      <c r="E2613" s="21" t="s">
        <v>19</v>
      </c>
      <c r="F2613" s="293">
        <v>0</v>
      </c>
      <c r="G2613" s="38"/>
      <c r="H2613" s="43"/>
    </row>
    <row r="2614" spans="1:8" s="2" customFormat="1" ht="16.899999999999999" customHeight="1">
      <c r="A2614" s="38"/>
      <c r="B2614" s="43"/>
      <c r="C2614" s="292" t="s">
        <v>19</v>
      </c>
      <c r="D2614" s="292" t="s">
        <v>1668</v>
      </c>
      <c r="E2614" s="21" t="s">
        <v>19</v>
      </c>
      <c r="F2614" s="293">
        <v>6.68</v>
      </c>
      <c r="G2614" s="38"/>
      <c r="H2614" s="43"/>
    </row>
    <row r="2615" spans="1:8" s="2" customFormat="1" ht="16.899999999999999" customHeight="1">
      <c r="A2615" s="38"/>
      <c r="B2615" s="43"/>
      <c r="C2615" s="292" t="s">
        <v>19</v>
      </c>
      <c r="D2615" s="292" t="s">
        <v>1594</v>
      </c>
      <c r="E2615" s="21" t="s">
        <v>19</v>
      </c>
      <c r="F2615" s="293">
        <v>0</v>
      </c>
      <c r="G2615" s="38"/>
      <c r="H2615" s="43"/>
    </row>
    <row r="2616" spans="1:8" s="2" customFormat="1" ht="16.899999999999999" customHeight="1">
      <c r="A2616" s="38"/>
      <c r="B2616" s="43"/>
      <c r="C2616" s="292" t="s">
        <v>19</v>
      </c>
      <c r="D2616" s="292" t="s">
        <v>1669</v>
      </c>
      <c r="E2616" s="21" t="s">
        <v>19</v>
      </c>
      <c r="F2616" s="293">
        <v>0.57999999999999996</v>
      </c>
      <c r="G2616" s="38"/>
      <c r="H2616" s="43"/>
    </row>
    <row r="2617" spans="1:8" s="2" customFormat="1" ht="16.899999999999999" customHeight="1">
      <c r="A2617" s="38"/>
      <c r="B2617" s="43"/>
      <c r="C2617" s="292" t="s">
        <v>19</v>
      </c>
      <c r="D2617" s="292" t="s">
        <v>1596</v>
      </c>
      <c r="E2617" s="21" t="s">
        <v>19</v>
      </c>
      <c r="F2617" s="293">
        <v>0</v>
      </c>
      <c r="G2617" s="38"/>
      <c r="H2617" s="43"/>
    </row>
    <row r="2618" spans="1:8" s="2" customFormat="1" ht="16.899999999999999" customHeight="1">
      <c r="A2618" s="38"/>
      <c r="B2618" s="43"/>
      <c r="C2618" s="292" t="s">
        <v>19</v>
      </c>
      <c r="D2618" s="292" t="s">
        <v>1670</v>
      </c>
      <c r="E2618" s="21" t="s">
        <v>19</v>
      </c>
      <c r="F2618" s="293">
        <v>2.0630000000000002</v>
      </c>
      <c r="G2618" s="38"/>
      <c r="H2618" s="43"/>
    </row>
    <row r="2619" spans="1:8" s="2" customFormat="1" ht="16.899999999999999" customHeight="1">
      <c r="A2619" s="38"/>
      <c r="B2619" s="43"/>
      <c r="C2619" s="292" t="s">
        <v>19</v>
      </c>
      <c r="D2619" s="292" t="s">
        <v>1598</v>
      </c>
      <c r="E2619" s="21" t="s">
        <v>19</v>
      </c>
      <c r="F2619" s="293">
        <v>0</v>
      </c>
      <c r="G2619" s="38"/>
      <c r="H2619" s="43"/>
    </row>
    <row r="2620" spans="1:8" s="2" customFormat="1" ht="16.899999999999999" customHeight="1">
      <c r="A2620" s="38"/>
      <c r="B2620" s="43"/>
      <c r="C2620" s="292" t="s">
        <v>19</v>
      </c>
      <c r="D2620" s="292" t="s">
        <v>1671</v>
      </c>
      <c r="E2620" s="21" t="s">
        <v>19</v>
      </c>
      <c r="F2620" s="293">
        <v>2.25</v>
      </c>
      <c r="G2620" s="38"/>
      <c r="H2620" s="43"/>
    </row>
    <row r="2621" spans="1:8" s="2" customFormat="1" ht="16.899999999999999" customHeight="1">
      <c r="A2621" s="38"/>
      <c r="B2621" s="43"/>
      <c r="C2621" s="292" t="s">
        <v>19</v>
      </c>
      <c r="D2621" s="292" t="s">
        <v>1600</v>
      </c>
      <c r="E2621" s="21" t="s">
        <v>19</v>
      </c>
      <c r="F2621" s="293">
        <v>0</v>
      </c>
      <c r="G2621" s="38"/>
      <c r="H2621" s="43"/>
    </row>
    <row r="2622" spans="1:8" s="2" customFormat="1" ht="16.899999999999999" customHeight="1">
      <c r="A2622" s="38"/>
      <c r="B2622" s="43"/>
      <c r="C2622" s="292" t="s">
        <v>19</v>
      </c>
      <c r="D2622" s="292" t="s">
        <v>1672</v>
      </c>
      <c r="E2622" s="21" t="s">
        <v>19</v>
      </c>
      <c r="F2622" s="293">
        <v>4.0250000000000004</v>
      </c>
      <c r="G2622" s="38"/>
      <c r="H2622" s="43"/>
    </row>
    <row r="2623" spans="1:8" s="2" customFormat="1" ht="16.899999999999999" customHeight="1">
      <c r="A2623" s="38"/>
      <c r="B2623" s="43"/>
      <c r="C2623" s="292" t="s">
        <v>19</v>
      </c>
      <c r="D2623" s="292" t="s">
        <v>1602</v>
      </c>
      <c r="E2623" s="21" t="s">
        <v>19</v>
      </c>
      <c r="F2623" s="293">
        <v>0</v>
      </c>
      <c r="G2623" s="38"/>
      <c r="H2623" s="43"/>
    </row>
    <row r="2624" spans="1:8" s="2" customFormat="1" ht="16.899999999999999" customHeight="1">
      <c r="A2624" s="38"/>
      <c r="B2624" s="43"/>
      <c r="C2624" s="292" t="s">
        <v>19</v>
      </c>
      <c r="D2624" s="292" t="s">
        <v>1673</v>
      </c>
      <c r="E2624" s="21" t="s">
        <v>19</v>
      </c>
      <c r="F2624" s="293">
        <v>0.45</v>
      </c>
      <c r="G2624" s="38"/>
      <c r="H2624" s="43"/>
    </row>
    <row r="2625" spans="1:8" s="2" customFormat="1" ht="16.899999999999999" customHeight="1">
      <c r="A2625" s="38"/>
      <c r="B2625" s="43"/>
      <c r="C2625" s="292" t="s">
        <v>19</v>
      </c>
      <c r="D2625" s="292" t="s">
        <v>1604</v>
      </c>
      <c r="E2625" s="21" t="s">
        <v>19</v>
      </c>
      <c r="F2625" s="293">
        <v>0</v>
      </c>
      <c r="G2625" s="38"/>
      <c r="H2625" s="43"/>
    </row>
    <row r="2626" spans="1:8" s="2" customFormat="1" ht="16.899999999999999" customHeight="1">
      <c r="A2626" s="38"/>
      <c r="B2626" s="43"/>
      <c r="C2626" s="292" t="s">
        <v>19</v>
      </c>
      <c r="D2626" s="292" t="s">
        <v>1664</v>
      </c>
      <c r="E2626" s="21" t="s">
        <v>19</v>
      </c>
      <c r="F2626" s="293">
        <v>0.36299999999999999</v>
      </c>
      <c r="G2626" s="38"/>
      <c r="H2626" s="43"/>
    </row>
    <row r="2627" spans="1:8" s="2" customFormat="1" ht="16.899999999999999" customHeight="1">
      <c r="A2627" s="38"/>
      <c r="B2627" s="43"/>
      <c r="C2627" s="292" t="s">
        <v>19</v>
      </c>
      <c r="D2627" s="292" t="s">
        <v>1605</v>
      </c>
      <c r="E2627" s="21" t="s">
        <v>19</v>
      </c>
      <c r="F2627" s="293">
        <v>0</v>
      </c>
      <c r="G2627" s="38"/>
      <c r="H2627" s="43"/>
    </row>
    <row r="2628" spans="1:8" s="2" customFormat="1" ht="16.899999999999999" customHeight="1">
      <c r="A2628" s="38"/>
      <c r="B2628" s="43"/>
      <c r="C2628" s="292" t="s">
        <v>19</v>
      </c>
      <c r="D2628" s="292" t="s">
        <v>1674</v>
      </c>
      <c r="E2628" s="21" t="s">
        <v>19</v>
      </c>
      <c r="F2628" s="293">
        <v>3.3879999999999999</v>
      </c>
      <c r="G2628" s="38"/>
      <c r="H2628" s="43"/>
    </row>
    <row r="2629" spans="1:8" s="2" customFormat="1" ht="16.899999999999999" customHeight="1">
      <c r="A2629" s="38"/>
      <c r="B2629" s="43"/>
      <c r="C2629" s="292" t="s">
        <v>19</v>
      </c>
      <c r="D2629" s="292" t="s">
        <v>1607</v>
      </c>
      <c r="E2629" s="21" t="s">
        <v>19</v>
      </c>
      <c r="F2629" s="293">
        <v>0</v>
      </c>
      <c r="G2629" s="38"/>
      <c r="H2629" s="43"/>
    </row>
    <row r="2630" spans="1:8" s="2" customFormat="1" ht="16.899999999999999" customHeight="1">
      <c r="A2630" s="38"/>
      <c r="B2630" s="43"/>
      <c r="C2630" s="292" t="s">
        <v>19</v>
      </c>
      <c r="D2630" s="292" t="s">
        <v>1675</v>
      </c>
      <c r="E2630" s="21" t="s">
        <v>19</v>
      </c>
      <c r="F2630" s="293">
        <v>2.6309999999999998</v>
      </c>
      <c r="G2630" s="38"/>
      <c r="H2630" s="43"/>
    </row>
    <row r="2631" spans="1:8" s="2" customFormat="1" ht="16.899999999999999" customHeight="1">
      <c r="A2631" s="38"/>
      <c r="B2631" s="43"/>
      <c r="C2631" s="292" t="s">
        <v>19</v>
      </c>
      <c r="D2631" s="292" t="s">
        <v>1470</v>
      </c>
      <c r="E2631" s="21" t="s">
        <v>19</v>
      </c>
      <c r="F2631" s="293">
        <v>0</v>
      </c>
      <c r="G2631" s="38"/>
      <c r="H2631" s="43"/>
    </row>
    <row r="2632" spans="1:8" s="2" customFormat="1" ht="16.899999999999999" customHeight="1">
      <c r="A2632" s="38"/>
      <c r="B2632" s="43"/>
      <c r="C2632" s="292" t="s">
        <v>19</v>
      </c>
      <c r="D2632" s="292" t="s">
        <v>1609</v>
      </c>
      <c r="E2632" s="21" t="s">
        <v>19</v>
      </c>
      <c r="F2632" s="293">
        <v>0</v>
      </c>
      <c r="G2632" s="38"/>
      <c r="H2632" s="43"/>
    </row>
    <row r="2633" spans="1:8" s="2" customFormat="1" ht="16.899999999999999" customHeight="1">
      <c r="A2633" s="38"/>
      <c r="B2633" s="43"/>
      <c r="C2633" s="292" t="s">
        <v>19</v>
      </c>
      <c r="D2633" s="292" t="s">
        <v>1676</v>
      </c>
      <c r="E2633" s="21" t="s">
        <v>19</v>
      </c>
      <c r="F2633" s="293">
        <v>14.94</v>
      </c>
      <c r="G2633" s="38"/>
      <c r="H2633" s="43"/>
    </row>
    <row r="2634" spans="1:8" s="2" customFormat="1" ht="16.899999999999999" customHeight="1">
      <c r="A2634" s="38"/>
      <c r="B2634" s="43"/>
      <c r="C2634" s="292" t="s">
        <v>19</v>
      </c>
      <c r="D2634" s="292" t="s">
        <v>1611</v>
      </c>
      <c r="E2634" s="21" t="s">
        <v>19</v>
      </c>
      <c r="F2634" s="293">
        <v>0</v>
      </c>
      <c r="G2634" s="38"/>
      <c r="H2634" s="43"/>
    </row>
    <row r="2635" spans="1:8" s="2" customFormat="1" ht="16.899999999999999" customHeight="1">
      <c r="A2635" s="38"/>
      <c r="B2635" s="43"/>
      <c r="C2635" s="292" t="s">
        <v>19</v>
      </c>
      <c r="D2635" s="292" t="s">
        <v>1664</v>
      </c>
      <c r="E2635" s="21" t="s">
        <v>19</v>
      </c>
      <c r="F2635" s="293">
        <v>0.36299999999999999</v>
      </c>
      <c r="G2635" s="38"/>
      <c r="H2635" s="43"/>
    </row>
    <row r="2636" spans="1:8" s="2" customFormat="1" ht="16.899999999999999" customHeight="1">
      <c r="A2636" s="38"/>
      <c r="B2636" s="43"/>
      <c r="C2636" s="292" t="s">
        <v>19</v>
      </c>
      <c r="D2636" s="292" t="s">
        <v>1609</v>
      </c>
      <c r="E2636" s="21" t="s">
        <v>19</v>
      </c>
      <c r="F2636" s="293">
        <v>0</v>
      </c>
      <c r="G2636" s="38"/>
      <c r="H2636" s="43"/>
    </row>
    <row r="2637" spans="1:8" s="2" customFormat="1" ht="16.899999999999999" customHeight="1">
      <c r="A2637" s="38"/>
      <c r="B2637" s="43"/>
      <c r="C2637" s="292" t="s">
        <v>19</v>
      </c>
      <c r="D2637" s="292" t="s">
        <v>1658</v>
      </c>
      <c r="E2637" s="21" t="s">
        <v>19</v>
      </c>
      <c r="F2637" s="293">
        <v>1.1000000000000001</v>
      </c>
      <c r="G2637" s="38"/>
      <c r="H2637" s="43"/>
    </row>
    <row r="2638" spans="1:8" s="2" customFormat="1" ht="16.899999999999999" customHeight="1">
      <c r="A2638" s="38"/>
      <c r="B2638" s="43"/>
      <c r="C2638" s="292" t="s">
        <v>19</v>
      </c>
      <c r="D2638" s="292" t="s">
        <v>1613</v>
      </c>
      <c r="E2638" s="21" t="s">
        <v>19</v>
      </c>
      <c r="F2638" s="293">
        <v>0</v>
      </c>
      <c r="G2638" s="38"/>
      <c r="H2638" s="43"/>
    </row>
    <row r="2639" spans="1:8" s="2" customFormat="1" ht="16.899999999999999" customHeight="1">
      <c r="A2639" s="38"/>
      <c r="B2639" s="43"/>
      <c r="C2639" s="292" t="s">
        <v>19</v>
      </c>
      <c r="D2639" s="292" t="s">
        <v>1677</v>
      </c>
      <c r="E2639" s="21" t="s">
        <v>19</v>
      </c>
      <c r="F2639" s="293">
        <v>2.25</v>
      </c>
      <c r="G2639" s="38"/>
      <c r="H2639" s="43"/>
    </row>
    <row r="2640" spans="1:8" s="2" customFormat="1" ht="16.899999999999999" customHeight="1">
      <c r="A2640" s="38"/>
      <c r="B2640" s="43"/>
      <c r="C2640" s="292" t="s">
        <v>444</v>
      </c>
      <c r="D2640" s="292" t="s">
        <v>552</v>
      </c>
      <c r="E2640" s="21" t="s">
        <v>19</v>
      </c>
      <c r="F2640" s="293">
        <v>93.823999999999998</v>
      </c>
      <c r="G2640" s="38"/>
      <c r="H2640" s="43"/>
    </row>
    <row r="2641" spans="1:8" s="2" customFormat="1" ht="16.899999999999999" customHeight="1">
      <c r="A2641" s="38"/>
      <c r="B2641" s="43"/>
      <c r="C2641" s="294" t="s">
        <v>8523</v>
      </c>
      <c r="D2641" s="38"/>
      <c r="E2641" s="38"/>
      <c r="F2641" s="38"/>
      <c r="G2641" s="38"/>
      <c r="H2641" s="43"/>
    </row>
    <row r="2642" spans="1:8" s="2" customFormat="1" ht="16.899999999999999" customHeight="1">
      <c r="A2642" s="38"/>
      <c r="B2642" s="43"/>
      <c r="C2642" s="292" t="s">
        <v>1652</v>
      </c>
      <c r="D2642" s="292" t="s">
        <v>8671</v>
      </c>
      <c r="E2642" s="21" t="s">
        <v>132</v>
      </c>
      <c r="F2642" s="293">
        <v>93.823999999999998</v>
      </c>
      <c r="G2642" s="38"/>
      <c r="H2642" s="43"/>
    </row>
    <row r="2643" spans="1:8" s="2" customFormat="1" ht="22.5">
      <c r="A2643" s="38"/>
      <c r="B2643" s="43"/>
      <c r="C2643" s="292" t="s">
        <v>1679</v>
      </c>
      <c r="D2643" s="292" t="s">
        <v>8672</v>
      </c>
      <c r="E2643" s="21" t="s">
        <v>132</v>
      </c>
      <c r="F2643" s="293">
        <v>93.823999999999998</v>
      </c>
      <c r="G2643" s="38"/>
      <c r="H2643" s="43"/>
    </row>
    <row r="2644" spans="1:8" s="2" customFormat="1" ht="16.899999999999999" customHeight="1">
      <c r="A2644" s="38"/>
      <c r="B2644" s="43"/>
      <c r="C2644" s="288" t="s">
        <v>447</v>
      </c>
      <c r="D2644" s="289" t="s">
        <v>448</v>
      </c>
      <c r="E2644" s="290" t="s">
        <v>132</v>
      </c>
      <c r="F2644" s="291">
        <v>37.322000000000003</v>
      </c>
      <c r="G2644" s="38"/>
      <c r="H2644" s="43"/>
    </row>
    <row r="2645" spans="1:8" s="2" customFormat="1" ht="16.899999999999999" customHeight="1">
      <c r="A2645" s="38"/>
      <c r="B2645" s="43"/>
      <c r="C2645" s="292" t="s">
        <v>19</v>
      </c>
      <c r="D2645" s="292" t="s">
        <v>656</v>
      </c>
      <c r="E2645" s="21" t="s">
        <v>19</v>
      </c>
      <c r="F2645" s="293">
        <v>0</v>
      </c>
      <c r="G2645" s="38"/>
      <c r="H2645" s="43"/>
    </row>
    <row r="2646" spans="1:8" s="2" customFormat="1" ht="16.899999999999999" customHeight="1">
      <c r="A2646" s="38"/>
      <c r="B2646" s="43"/>
      <c r="C2646" s="292" t="s">
        <v>19</v>
      </c>
      <c r="D2646" s="292" t="s">
        <v>660</v>
      </c>
      <c r="E2646" s="21" t="s">
        <v>19</v>
      </c>
      <c r="F2646" s="293">
        <v>37.322000000000003</v>
      </c>
      <c r="G2646" s="38"/>
      <c r="H2646" s="43"/>
    </row>
    <row r="2647" spans="1:8" s="2" customFormat="1" ht="16.899999999999999" customHeight="1">
      <c r="A2647" s="38"/>
      <c r="B2647" s="43"/>
      <c r="C2647" s="292" t="s">
        <v>447</v>
      </c>
      <c r="D2647" s="292" t="s">
        <v>590</v>
      </c>
      <c r="E2647" s="21" t="s">
        <v>19</v>
      </c>
      <c r="F2647" s="293">
        <v>37.322000000000003</v>
      </c>
      <c r="G2647" s="38"/>
      <c r="H2647" s="43"/>
    </row>
    <row r="2648" spans="1:8" s="2" customFormat="1" ht="16.899999999999999" customHeight="1">
      <c r="A2648" s="38"/>
      <c r="B2648" s="43"/>
      <c r="C2648" s="294" t="s">
        <v>8523</v>
      </c>
      <c r="D2648" s="38"/>
      <c r="E2648" s="38"/>
      <c r="F2648" s="38"/>
      <c r="G2648" s="38"/>
      <c r="H2648" s="43"/>
    </row>
    <row r="2649" spans="1:8" s="2" customFormat="1" ht="16.899999999999999" customHeight="1">
      <c r="A2649" s="38"/>
      <c r="B2649" s="43"/>
      <c r="C2649" s="292" t="s">
        <v>647</v>
      </c>
      <c r="D2649" s="292" t="s">
        <v>8673</v>
      </c>
      <c r="E2649" s="21" t="s">
        <v>158</v>
      </c>
      <c r="F2649" s="293">
        <v>37.322000000000003</v>
      </c>
      <c r="G2649" s="38"/>
      <c r="H2649" s="43"/>
    </row>
    <row r="2650" spans="1:8" s="2" customFormat="1" ht="22.5">
      <c r="A2650" s="38"/>
      <c r="B2650" s="43"/>
      <c r="C2650" s="292" t="s">
        <v>711</v>
      </c>
      <c r="D2650" s="292" t="s">
        <v>8629</v>
      </c>
      <c r="E2650" s="21" t="s">
        <v>158</v>
      </c>
      <c r="F2650" s="293">
        <v>2038.7929999999999</v>
      </c>
      <c r="G2650" s="38"/>
      <c r="H2650" s="43"/>
    </row>
    <row r="2651" spans="1:8" s="2" customFormat="1" ht="22.5">
      <c r="A2651" s="38"/>
      <c r="B2651" s="43"/>
      <c r="C2651" s="292" t="s">
        <v>1024</v>
      </c>
      <c r="D2651" s="292" t="s">
        <v>8674</v>
      </c>
      <c r="E2651" s="21" t="s">
        <v>158</v>
      </c>
      <c r="F2651" s="293">
        <v>37.322000000000003</v>
      </c>
      <c r="G2651" s="38"/>
      <c r="H2651" s="43"/>
    </row>
    <row r="2652" spans="1:8" s="2" customFormat="1" ht="16.899999999999999" customHeight="1">
      <c r="A2652" s="38"/>
      <c r="B2652" s="43"/>
      <c r="C2652" s="292" t="s">
        <v>1053</v>
      </c>
      <c r="D2652" s="292" t="s">
        <v>8675</v>
      </c>
      <c r="E2652" s="21" t="s">
        <v>132</v>
      </c>
      <c r="F2652" s="293">
        <v>41.469000000000001</v>
      </c>
      <c r="G2652" s="38"/>
      <c r="H2652" s="43"/>
    </row>
    <row r="2653" spans="1:8" s="2" customFormat="1" ht="16.899999999999999" customHeight="1">
      <c r="A2653" s="38"/>
      <c r="B2653" s="43"/>
      <c r="C2653" s="292" t="s">
        <v>1059</v>
      </c>
      <c r="D2653" s="292" t="s">
        <v>8676</v>
      </c>
      <c r="E2653" s="21" t="s">
        <v>132</v>
      </c>
      <c r="F2653" s="293">
        <v>41.469000000000001</v>
      </c>
      <c r="G2653" s="38"/>
      <c r="H2653" s="43"/>
    </row>
    <row r="2654" spans="1:8" s="2" customFormat="1" ht="16.899999999999999" customHeight="1">
      <c r="A2654" s="38"/>
      <c r="B2654" s="43"/>
      <c r="C2654" s="292" t="s">
        <v>1064</v>
      </c>
      <c r="D2654" s="292" t="s">
        <v>8677</v>
      </c>
      <c r="E2654" s="21" t="s">
        <v>318</v>
      </c>
      <c r="F2654" s="293">
        <v>3.7320000000000002</v>
      </c>
      <c r="G2654" s="38"/>
      <c r="H2654" s="43"/>
    </row>
    <row r="2655" spans="1:8" s="2" customFormat="1" ht="16.899999999999999" customHeight="1">
      <c r="A2655" s="38"/>
      <c r="B2655" s="43"/>
      <c r="C2655" s="288" t="s">
        <v>450</v>
      </c>
      <c r="D2655" s="289" t="s">
        <v>451</v>
      </c>
      <c r="E2655" s="290" t="s">
        <v>128</v>
      </c>
      <c r="F2655" s="291">
        <v>95.75</v>
      </c>
      <c r="G2655" s="38"/>
      <c r="H2655" s="43"/>
    </row>
    <row r="2656" spans="1:8" s="2" customFormat="1" ht="16.899999999999999" customHeight="1">
      <c r="A2656" s="38"/>
      <c r="B2656" s="43"/>
      <c r="C2656" s="292" t="s">
        <v>19</v>
      </c>
      <c r="D2656" s="292" t="s">
        <v>819</v>
      </c>
      <c r="E2656" s="21" t="s">
        <v>19</v>
      </c>
      <c r="F2656" s="293">
        <v>95.75</v>
      </c>
      <c r="G2656" s="38"/>
      <c r="H2656" s="43"/>
    </row>
    <row r="2657" spans="1:8" s="2" customFormat="1" ht="16.899999999999999" customHeight="1">
      <c r="A2657" s="38"/>
      <c r="B2657" s="43"/>
      <c r="C2657" s="292" t="s">
        <v>450</v>
      </c>
      <c r="D2657" s="292" t="s">
        <v>552</v>
      </c>
      <c r="E2657" s="21" t="s">
        <v>19</v>
      </c>
      <c r="F2657" s="293">
        <v>95.75</v>
      </c>
      <c r="G2657" s="38"/>
      <c r="H2657" s="43"/>
    </row>
    <row r="2658" spans="1:8" s="2" customFormat="1" ht="16.899999999999999" customHeight="1">
      <c r="A2658" s="38"/>
      <c r="B2658" s="43"/>
      <c r="C2658" s="294" t="s">
        <v>8523</v>
      </c>
      <c r="D2658" s="38"/>
      <c r="E2658" s="38"/>
      <c r="F2658" s="38"/>
      <c r="G2658" s="38"/>
      <c r="H2658" s="43"/>
    </row>
    <row r="2659" spans="1:8" s="2" customFormat="1" ht="22.5">
      <c r="A2659" s="38"/>
      <c r="B2659" s="43"/>
      <c r="C2659" s="292" t="s">
        <v>815</v>
      </c>
      <c r="D2659" s="292" t="s">
        <v>8678</v>
      </c>
      <c r="E2659" s="21" t="s">
        <v>128</v>
      </c>
      <c r="F2659" s="293">
        <v>95.75</v>
      </c>
      <c r="G2659" s="38"/>
      <c r="H2659" s="43"/>
    </row>
    <row r="2660" spans="1:8" s="2" customFormat="1" ht="22.5">
      <c r="A2660" s="38"/>
      <c r="B2660" s="43"/>
      <c r="C2660" s="292" t="s">
        <v>803</v>
      </c>
      <c r="D2660" s="292" t="s">
        <v>8679</v>
      </c>
      <c r="E2660" s="21" t="s">
        <v>132</v>
      </c>
      <c r="F2660" s="293">
        <v>45.121000000000002</v>
      </c>
      <c r="G2660" s="38"/>
      <c r="H2660" s="43"/>
    </row>
    <row r="2661" spans="1:8" s="2" customFormat="1" ht="16.899999999999999" customHeight="1">
      <c r="A2661" s="38"/>
      <c r="B2661" s="43"/>
      <c r="C2661" s="292" t="s">
        <v>810</v>
      </c>
      <c r="D2661" s="292" t="s">
        <v>811</v>
      </c>
      <c r="E2661" s="21" t="s">
        <v>132</v>
      </c>
      <c r="F2661" s="293">
        <v>51.889000000000003</v>
      </c>
      <c r="G2661" s="38"/>
      <c r="H2661" s="43"/>
    </row>
    <row r="2662" spans="1:8" s="2" customFormat="1" ht="16.899999999999999" customHeight="1">
      <c r="A2662" s="38"/>
      <c r="B2662" s="43"/>
      <c r="C2662" s="288" t="s">
        <v>453</v>
      </c>
      <c r="D2662" s="289" t="s">
        <v>454</v>
      </c>
      <c r="E2662" s="290" t="s">
        <v>132</v>
      </c>
      <c r="F2662" s="291">
        <v>295.32600000000002</v>
      </c>
      <c r="G2662" s="38"/>
      <c r="H2662" s="43"/>
    </row>
    <row r="2663" spans="1:8" s="2" customFormat="1" ht="16.899999999999999" customHeight="1">
      <c r="A2663" s="38"/>
      <c r="B2663" s="43"/>
      <c r="C2663" s="292" t="s">
        <v>19</v>
      </c>
      <c r="D2663" s="292" t="s">
        <v>4647</v>
      </c>
      <c r="E2663" s="21" t="s">
        <v>19</v>
      </c>
      <c r="F2663" s="293">
        <v>0</v>
      </c>
      <c r="G2663" s="38"/>
      <c r="H2663" s="43"/>
    </row>
    <row r="2664" spans="1:8" s="2" customFormat="1" ht="16.899999999999999" customHeight="1">
      <c r="A2664" s="38"/>
      <c r="B2664" s="43"/>
      <c r="C2664" s="292" t="s">
        <v>19</v>
      </c>
      <c r="D2664" s="292" t="s">
        <v>1871</v>
      </c>
      <c r="E2664" s="21" t="s">
        <v>19</v>
      </c>
      <c r="F2664" s="293">
        <v>0</v>
      </c>
      <c r="G2664" s="38"/>
      <c r="H2664" s="43"/>
    </row>
    <row r="2665" spans="1:8" s="2" customFormat="1" ht="16.899999999999999" customHeight="1">
      <c r="A2665" s="38"/>
      <c r="B2665" s="43"/>
      <c r="C2665" s="292" t="s">
        <v>19</v>
      </c>
      <c r="D2665" s="292" t="s">
        <v>3878</v>
      </c>
      <c r="E2665" s="21" t="s">
        <v>19</v>
      </c>
      <c r="F2665" s="293">
        <v>12.15</v>
      </c>
      <c r="G2665" s="38"/>
      <c r="H2665" s="43"/>
    </row>
    <row r="2666" spans="1:8" s="2" customFormat="1" ht="16.899999999999999" customHeight="1">
      <c r="A2666" s="38"/>
      <c r="B2666" s="43"/>
      <c r="C2666" s="292" t="s">
        <v>19</v>
      </c>
      <c r="D2666" s="292" t="s">
        <v>1878</v>
      </c>
      <c r="E2666" s="21" t="s">
        <v>19</v>
      </c>
      <c r="F2666" s="293">
        <v>0</v>
      </c>
      <c r="G2666" s="38"/>
      <c r="H2666" s="43"/>
    </row>
    <row r="2667" spans="1:8" s="2" customFormat="1" ht="16.899999999999999" customHeight="1">
      <c r="A2667" s="38"/>
      <c r="B2667" s="43"/>
      <c r="C2667" s="292" t="s">
        <v>19</v>
      </c>
      <c r="D2667" s="292" t="s">
        <v>3788</v>
      </c>
      <c r="E2667" s="21" t="s">
        <v>19</v>
      </c>
      <c r="F2667" s="293">
        <v>8.0500000000000007</v>
      </c>
      <c r="G2667" s="38"/>
      <c r="H2667" s="43"/>
    </row>
    <row r="2668" spans="1:8" s="2" customFormat="1" ht="16.899999999999999" customHeight="1">
      <c r="A2668" s="38"/>
      <c r="B2668" s="43"/>
      <c r="C2668" s="292" t="s">
        <v>19</v>
      </c>
      <c r="D2668" s="292" t="s">
        <v>1889</v>
      </c>
      <c r="E2668" s="21" t="s">
        <v>19</v>
      </c>
      <c r="F2668" s="293">
        <v>0</v>
      </c>
      <c r="G2668" s="38"/>
      <c r="H2668" s="43"/>
    </row>
    <row r="2669" spans="1:8" s="2" customFormat="1" ht="16.899999999999999" customHeight="1">
      <c r="A2669" s="38"/>
      <c r="B2669" s="43"/>
      <c r="C2669" s="292" t="s">
        <v>19</v>
      </c>
      <c r="D2669" s="292" t="s">
        <v>3824</v>
      </c>
      <c r="E2669" s="21" t="s">
        <v>19</v>
      </c>
      <c r="F2669" s="293">
        <v>42.88</v>
      </c>
      <c r="G2669" s="38"/>
      <c r="H2669" s="43"/>
    </row>
    <row r="2670" spans="1:8" s="2" customFormat="1" ht="16.899999999999999" customHeight="1">
      <c r="A2670" s="38"/>
      <c r="B2670" s="43"/>
      <c r="C2670" s="292" t="s">
        <v>19</v>
      </c>
      <c r="D2670" s="292" t="s">
        <v>1827</v>
      </c>
      <c r="E2670" s="21" t="s">
        <v>19</v>
      </c>
      <c r="F2670" s="293">
        <v>0</v>
      </c>
      <c r="G2670" s="38"/>
      <c r="H2670" s="43"/>
    </row>
    <row r="2671" spans="1:8" s="2" customFormat="1" ht="16.899999999999999" customHeight="1">
      <c r="A2671" s="38"/>
      <c r="B2671" s="43"/>
      <c r="C2671" s="292" t="s">
        <v>19</v>
      </c>
      <c r="D2671" s="292" t="s">
        <v>1828</v>
      </c>
      <c r="E2671" s="21" t="s">
        <v>19</v>
      </c>
      <c r="F2671" s="293">
        <v>5.46</v>
      </c>
      <c r="G2671" s="38"/>
      <c r="H2671" s="43"/>
    </row>
    <row r="2672" spans="1:8" s="2" customFormat="1" ht="16.899999999999999" customHeight="1">
      <c r="A2672" s="38"/>
      <c r="B2672" s="43"/>
      <c r="C2672" s="292" t="s">
        <v>19</v>
      </c>
      <c r="D2672" s="292" t="s">
        <v>1905</v>
      </c>
      <c r="E2672" s="21" t="s">
        <v>19</v>
      </c>
      <c r="F2672" s="293">
        <v>0</v>
      </c>
      <c r="G2672" s="38"/>
      <c r="H2672" s="43"/>
    </row>
    <row r="2673" spans="1:8" s="2" customFormat="1" ht="16.899999999999999" customHeight="1">
      <c r="A2673" s="38"/>
      <c r="B2673" s="43"/>
      <c r="C2673" s="292" t="s">
        <v>19</v>
      </c>
      <c r="D2673" s="292" t="s">
        <v>4648</v>
      </c>
      <c r="E2673" s="21" t="s">
        <v>19</v>
      </c>
      <c r="F2673" s="293">
        <v>22.8</v>
      </c>
      <c r="G2673" s="38"/>
      <c r="H2673" s="43"/>
    </row>
    <row r="2674" spans="1:8" s="2" customFormat="1" ht="16.899999999999999" customHeight="1">
      <c r="A2674" s="38"/>
      <c r="B2674" s="43"/>
      <c r="C2674" s="292" t="s">
        <v>19</v>
      </c>
      <c r="D2674" s="292" t="s">
        <v>1996</v>
      </c>
      <c r="E2674" s="21" t="s">
        <v>19</v>
      </c>
      <c r="F2674" s="293">
        <v>0</v>
      </c>
      <c r="G2674" s="38"/>
      <c r="H2674" s="43"/>
    </row>
    <row r="2675" spans="1:8" s="2" customFormat="1" ht="16.899999999999999" customHeight="1">
      <c r="A2675" s="38"/>
      <c r="B2675" s="43"/>
      <c r="C2675" s="292" t="s">
        <v>19</v>
      </c>
      <c r="D2675" s="292" t="s">
        <v>3885</v>
      </c>
      <c r="E2675" s="21" t="s">
        <v>19</v>
      </c>
      <c r="F2675" s="293">
        <v>22.765999999999998</v>
      </c>
      <c r="G2675" s="38"/>
      <c r="H2675" s="43"/>
    </row>
    <row r="2676" spans="1:8" s="2" customFormat="1" ht="16.899999999999999" customHeight="1">
      <c r="A2676" s="38"/>
      <c r="B2676" s="43"/>
      <c r="C2676" s="292" t="s">
        <v>19</v>
      </c>
      <c r="D2676" s="292" t="s">
        <v>1912</v>
      </c>
      <c r="E2676" s="21" t="s">
        <v>19</v>
      </c>
      <c r="F2676" s="293">
        <v>0</v>
      </c>
      <c r="G2676" s="38"/>
      <c r="H2676" s="43"/>
    </row>
    <row r="2677" spans="1:8" s="2" customFormat="1" ht="16.899999999999999" customHeight="1">
      <c r="A2677" s="38"/>
      <c r="B2677" s="43"/>
      <c r="C2677" s="292" t="s">
        <v>19</v>
      </c>
      <c r="D2677" s="292" t="s">
        <v>3890</v>
      </c>
      <c r="E2677" s="21" t="s">
        <v>19</v>
      </c>
      <c r="F2677" s="293">
        <v>76.91</v>
      </c>
      <c r="G2677" s="38"/>
      <c r="H2677" s="43"/>
    </row>
    <row r="2678" spans="1:8" s="2" customFormat="1" ht="16.899999999999999" customHeight="1">
      <c r="A2678" s="38"/>
      <c r="B2678" s="43"/>
      <c r="C2678" s="292" t="s">
        <v>19</v>
      </c>
      <c r="D2678" s="292" t="s">
        <v>1914</v>
      </c>
      <c r="E2678" s="21" t="s">
        <v>19</v>
      </c>
      <c r="F2678" s="293">
        <v>0</v>
      </c>
      <c r="G2678" s="38"/>
      <c r="H2678" s="43"/>
    </row>
    <row r="2679" spans="1:8" s="2" customFormat="1" ht="16.899999999999999" customHeight="1">
      <c r="A2679" s="38"/>
      <c r="B2679" s="43"/>
      <c r="C2679" s="292" t="s">
        <v>19</v>
      </c>
      <c r="D2679" s="292" t="s">
        <v>3792</v>
      </c>
      <c r="E2679" s="21" t="s">
        <v>19</v>
      </c>
      <c r="F2679" s="293">
        <v>14.01</v>
      </c>
      <c r="G2679" s="38"/>
      <c r="H2679" s="43"/>
    </row>
    <row r="2680" spans="1:8" s="2" customFormat="1" ht="16.899999999999999" customHeight="1">
      <c r="A2680" s="38"/>
      <c r="B2680" s="43"/>
      <c r="C2680" s="292" t="s">
        <v>19</v>
      </c>
      <c r="D2680" s="292" t="s">
        <v>2015</v>
      </c>
      <c r="E2680" s="21" t="s">
        <v>19</v>
      </c>
      <c r="F2680" s="293">
        <v>0</v>
      </c>
      <c r="G2680" s="38"/>
      <c r="H2680" s="43"/>
    </row>
    <row r="2681" spans="1:8" s="2" customFormat="1" ht="16.899999999999999" customHeight="1">
      <c r="A2681" s="38"/>
      <c r="B2681" s="43"/>
      <c r="C2681" s="292" t="s">
        <v>19</v>
      </c>
      <c r="D2681" s="292" t="s">
        <v>3789</v>
      </c>
      <c r="E2681" s="21" t="s">
        <v>19</v>
      </c>
      <c r="F2681" s="293">
        <v>12.81</v>
      </c>
      <c r="G2681" s="38"/>
      <c r="H2681" s="43"/>
    </row>
    <row r="2682" spans="1:8" s="2" customFormat="1" ht="16.899999999999999" customHeight="1">
      <c r="A2682" s="38"/>
      <c r="B2682" s="43"/>
      <c r="C2682" s="292" t="s">
        <v>19</v>
      </c>
      <c r="D2682" s="292" t="s">
        <v>2017</v>
      </c>
      <c r="E2682" s="21" t="s">
        <v>19</v>
      </c>
      <c r="F2682" s="293">
        <v>0</v>
      </c>
      <c r="G2682" s="38"/>
      <c r="H2682" s="43"/>
    </row>
    <row r="2683" spans="1:8" s="2" customFormat="1" ht="16.899999999999999" customHeight="1">
      <c r="A2683" s="38"/>
      <c r="B2683" s="43"/>
      <c r="C2683" s="292" t="s">
        <v>19</v>
      </c>
      <c r="D2683" s="292" t="s">
        <v>3794</v>
      </c>
      <c r="E2683" s="21" t="s">
        <v>19</v>
      </c>
      <c r="F2683" s="293">
        <v>14.16</v>
      </c>
      <c r="G2683" s="38"/>
      <c r="H2683" s="43"/>
    </row>
    <row r="2684" spans="1:8" s="2" customFormat="1" ht="16.899999999999999" customHeight="1">
      <c r="A2684" s="38"/>
      <c r="B2684" s="43"/>
      <c r="C2684" s="292" t="s">
        <v>19</v>
      </c>
      <c r="D2684" s="292" t="s">
        <v>2022</v>
      </c>
      <c r="E2684" s="21" t="s">
        <v>19</v>
      </c>
      <c r="F2684" s="293">
        <v>0</v>
      </c>
      <c r="G2684" s="38"/>
      <c r="H2684" s="43"/>
    </row>
    <row r="2685" spans="1:8" s="2" customFormat="1" ht="16.899999999999999" customHeight="1">
      <c r="A2685" s="38"/>
      <c r="B2685" s="43"/>
      <c r="C2685" s="292" t="s">
        <v>19</v>
      </c>
      <c r="D2685" s="292" t="s">
        <v>3796</v>
      </c>
      <c r="E2685" s="21" t="s">
        <v>19</v>
      </c>
      <c r="F2685" s="293">
        <v>21.1</v>
      </c>
      <c r="G2685" s="38"/>
      <c r="H2685" s="43"/>
    </row>
    <row r="2686" spans="1:8" s="2" customFormat="1" ht="16.899999999999999" customHeight="1">
      <c r="A2686" s="38"/>
      <c r="B2686" s="43"/>
      <c r="C2686" s="292" t="s">
        <v>19</v>
      </c>
      <c r="D2686" s="292" t="s">
        <v>2028</v>
      </c>
      <c r="E2686" s="21" t="s">
        <v>19</v>
      </c>
      <c r="F2686" s="293">
        <v>0</v>
      </c>
      <c r="G2686" s="38"/>
      <c r="H2686" s="43"/>
    </row>
    <row r="2687" spans="1:8" s="2" customFormat="1" ht="16.899999999999999" customHeight="1">
      <c r="A2687" s="38"/>
      <c r="B2687" s="43"/>
      <c r="C2687" s="292" t="s">
        <v>19</v>
      </c>
      <c r="D2687" s="292" t="s">
        <v>3798</v>
      </c>
      <c r="E2687" s="21" t="s">
        <v>19</v>
      </c>
      <c r="F2687" s="293">
        <v>21.12</v>
      </c>
      <c r="G2687" s="38"/>
      <c r="H2687" s="43"/>
    </row>
    <row r="2688" spans="1:8" s="2" customFormat="1" ht="16.899999999999999" customHeight="1">
      <c r="A2688" s="38"/>
      <c r="B2688" s="43"/>
      <c r="C2688" s="292" t="s">
        <v>19</v>
      </c>
      <c r="D2688" s="292" t="s">
        <v>2033</v>
      </c>
      <c r="E2688" s="21" t="s">
        <v>19</v>
      </c>
      <c r="F2688" s="293">
        <v>0</v>
      </c>
      <c r="G2688" s="38"/>
      <c r="H2688" s="43"/>
    </row>
    <row r="2689" spans="1:8" s="2" customFormat="1" ht="16.899999999999999" customHeight="1">
      <c r="A2689" s="38"/>
      <c r="B2689" s="43"/>
      <c r="C2689" s="292" t="s">
        <v>19</v>
      </c>
      <c r="D2689" s="292" t="s">
        <v>3797</v>
      </c>
      <c r="E2689" s="21" t="s">
        <v>19</v>
      </c>
      <c r="F2689" s="293">
        <v>21.11</v>
      </c>
      <c r="G2689" s="38"/>
      <c r="H2689" s="43"/>
    </row>
    <row r="2690" spans="1:8" s="2" customFormat="1" ht="16.899999999999999" customHeight="1">
      <c r="A2690" s="38"/>
      <c r="B2690" s="43"/>
      <c r="C2690" s="292" t="s">
        <v>453</v>
      </c>
      <c r="D2690" s="292" t="s">
        <v>590</v>
      </c>
      <c r="E2690" s="21" t="s">
        <v>19</v>
      </c>
      <c r="F2690" s="293">
        <v>295.32600000000002</v>
      </c>
      <c r="G2690" s="38"/>
      <c r="H2690" s="43"/>
    </row>
    <row r="2691" spans="1:8" s="2" customFormat="1" ht="16.899999999999999" customHeight="1">
      <c r="A2691" s="38"/>
      <c r="B2691" s="43"/>
      <c r="C2691" s="294" t="s">
        <v>8523</v>
      </c>
      <c r="D2691" s="38"/>
      <c r="E2691" s="38"/>
      <c r="F2691" s="38"/>
      <c r="G2691" s="38"/>
      <c r="H2691" s="43"/>
    </row>
    <row r="2692" spans="1:8" s="2" customFormat="1" ht="16.899999999999999" customHeight="1">
      <c r="A2692" s="38"/>
      <c r="B2692" s="43"/>
      <c r="C2692" s="292" t="s">
        <v>4642</v>
      </c>
      <c r="D2692" s="292" t="s">
        <v>8680</v>
      </c>
      <c r="E2692" s="21" t="s">
        <v>132</v>
      </c>
      <c r="F2692" s="293">
        <v>1082.204</v>
      </c>
      <c r="G2692" s="38"/>
      <c r="H2692" s="43"/>
    </row>
    <row r="2693" spans="1:8" s="2" customFormat="1" ht="16.899999999999999" customHeight="1">
      <c r="A2693" s="38"/>
      <c r="B2693" s="43"/>
      <c r="C2693" s="292" t="s">
        <v>2483</v>
      </c>
      <c r="D2693" s="292" t="s">
        <v>8681</v>
      </c>
      <c r="E2693" s="21" t="s">
        <v>132</v>
      </c>
      <c r="F2693" s="293">
        <v>1399.7139999999999</v>
      </c>
      <c r="G2693" s="38"/>
      <c r="H2693" s="43"/>
    </row>
    <row r="2694" spans="1:8" s="2" customFormat="1" ht="16.899999999999999" customHeight="1">
      <c r="A2694" s="38"/>
      <c r="B2694" s="43"/>
      <c r="C2694" s="292" t="s">
        <v>2496</v>
      </c>
      <c r="D2694" s="292" t="s">
        <v>8682</v>
      </c>
      <c r="E2694" s="21" t="s">
        <v>132</v>
      </c>
      <c r="F2694" s="293">
        <v>8537.3680000000004</v>
      </c>
      <c r="G2694" s="38"/>
      <c r="H2694" s="43"/>
    </row>
    <row r="2695" spans="1:8" s="2" customFormat="1" ht="16.899999999999999" customHeight="1">
      <c r="A2695" s="38"/>
      <c r="B2695" s="43"/>
      <c r="C2695" s="292" t="s">
        <v>3228</v>
      </c>
      <c r="D2695" s="292" t="s">
        <v>8683</v>
      </c>
      <c r="E2695" s="21" t="s">
        <v>132</v>
      </c>
      <c r="F2695" s="293">
        <v>1505.614</v>
      </c>
      <c r="G2695" s="38"/>
      <c r="H2695" s="43"/>
    </row>
    <row r="2696" spans="1:8" s="2" customFormat="1" ht="16.899999999999999" customHeight="1">
      <c r="A2696" s="38"/>
      <c r="B2696" s="43"/>
      <c r="C2696" s="292" t="s">
        <v>4631</v>
      </c>
      <c r="D2696" s="292" t="s">
        <v>8684</v>
      </c>
      <c r="E2696" s="21" t="s">
        <v>132</v>
      </c>
      <c r="F2696" s="293">
        <v>1082.204</v>
      </c>
      <c r="G2696" s="38"/>
      <c r="H2696" s="43"/>
    </row>
    <row r="2697" spans="1:8" s="2" customFormat="1" ht="22.5">
      <c r="A2697" s="38"/>
      <c r="B2697" s="43"/>
      <c r="C2697" s="292" t="s">
        <v>4637</v>
      </c>
      <c r="D2697" s="292" t="s">
        <v>8685</v>
      </c>
      <c r="E2697" s="21" t="s">
        <v>132</v>
      </c>
      <c r="F2697" s="293">
        <v>1082.204</v>
      </c>
      <c r="G2697" s="38"/>
      <c r="H2697" s="43"/>
    </row>
    <row r="2698" spans="1:8" s="2" customFormat="1" ht="16.899999999999999" customHeight="1">
      <c r="A2698" s="38"/>
      <c r="B2698" s="43"/>
      <c r="C2698" s="292" t="s">
        <v>4689</v>
      </c>
      <c r="D2698" s="292" t="s">
        <v>8686</v>
      </c>
      <c r="E2698" s="21" t="s">
        <v>128</v>
      </c>
      <c r="F2698" s="293">
        <v>595.21199999999999</v>
      </c>
      <c r="G2698" s="38"/>
      <c r="H2698" s="43"/>
    </row>
    <row r="2699" spans="1:8" s="2" customFormat="1" ht="16.899999999999999" customHeight="1">
      <c r="A2699" s="38"/>
      <c r="B2699" s="43"/>
      <c r="C2699" s="292" t="s">
        <v>3239</v>
      </c>
      <c r="D2699" s="292" t="s">
        <v>3240</v>
      </c>
      <c r="E2699" s="21" t="s">
        <v>132</v>
      </c>
      <c r="F2699" s="293">
        <v>516.01800000000003</v>
      </c>
      <c r="G2699" s="38"/>
      <c r="H2699" s="43"/>
    </row>
    <row r="2700" spans="1:8" s="2" customFormat="1" ht="16.899999999999999" customHeight="1">
      <c r="A2700" s="38"/>
      <c r="B2700" s="43"/>
      <c r="C2700" s="292" t="s">
        <v>4696</v>
      </c>
      <c r="D2700" s="292" t="s">
        <v>4697</v>
      </c>
      <c r="E2700" s="21" t="s">
        <v>128</v>
      </c>
      <c r="F2700" s="293">
        <v>654.73299999999995</v>
      </c>
      <c r="G2700" s="38"/>
      <c r="H2700" s="43"/>
    </row>
    <row r="2701" spans="1:8" s="2" customFormat="1" ht="16.899999999999999" customHeight="1">
      <c r="A2701" s="38"/>
      <c r="B2701" s="43"/>
      <c r="C2701" s="288" t="s">
        <v>456</v>
      </c>
      <c r="D2701" s="289" t="s">
        <v>457</v>
      </c>
      <c r="E2701" s="290" t="s">
        <v>132</v>
      </c>
      <c r="F2701" s="291">
        <v>694.59799999999996</v>
      </c>
      <c r="G2701" s="38"/>
      <c r="H2701" s="43"/>
    </row>
    <row r="2702" spans="1:8" s="2" customFormat="1" ht="16.899999999999999" customHeight="1">
      <c r="A2702" s="38"/>
      <c r="B2702" s="43"/>
      <c r="C2702" s="292" t="s">
        <v>19</v>
      </c>
      <c r="D2702" s="292" t="s">
        <v>3013</v>
      </c>
      <c r="E2702" s="21" t="s">
        <v>19</v>
      </c>
      <c r="F2702" s="293">
        <v>0</v>
      </c>
      <c r="G2702" s="38"/>
      <c r="H2702" s="43"/>
    </row>
    <row r="2703" spans="1:8" s="2" customFormat="1" ht="16.899999999999999" customHeight="1">
      <c r="A2703" s="38"/>
      <c r="B2703" s="43"/>
      <c r="C2703" s="292" t="s">
        <v>19</v>
      </c>
      <c r="D2703" s="292" t="s">
        <v>3014</v>
      </c>
      <c r="E2703" s="21" t="s">
        <v>19</v>
      </c>
      <c r="F2703" s="293">
        <v>0</v>
      </c>
      <c r="G2703" s="38"/>
      <c r="H2703" s="43"/>
    </row>
    <row r="2704" spans="1:8" s="2" customFormat="1" ht="16.899999999999999" customHeight="1">
      <c r="A2704" s="38"/>
      <c r="B2704" s="43"/>
      <c r="C2704" s="292" t="s">
        <v>19</v>
      </c>
      <c r="D2704" s="292" t="s">
        <v>933</v>
      </c>
      <c r="E2704" s="21" t="s">
        <v>19</v>
      </c>
      <c r="F2704" s="293">
        <v>0</v>
      </c>
      <c r="G2704" s="38"/>
      <c r="H2704" s="43"/>
    </row>
    <row r="2705" spans="1:8" s="2" customFormat="1" ht="16.899999999999999" customHeight="1">
      <c r="A2705" s="38"/>
      <c r="B2705" s="43"/>
      <c r="C2705" s="292" t="s">
        <v>19</v>
      </c>
      <c r="D2705" s="292" t="s">
        <v>3015</v>
      </c>
      <c r="E2705" s="21" t="s">
        <v>19</v>
      </c>
      <c r="F2705" s="293">
        <v>0</v>
      </c>
      <c r="G2705" s="38"/>
      <c r="H2705" s="43"/>
    </row>
    <row r="2706" spans="1:8" s="2" customFormat="1" ht="16.899999999999999" customHeight="1">
      <c r="A2706" s="38"/>
      <c r="B2706" s="43"/>
      <c r="C2706" s="292" t="s">
        <v>19</v>
      </c>
      <c r="D2706" s="292" t="s">
        <v>3016</v>
      </c>
      <c r="E2706" s="21" t="s">
        <v>19</v>
      </c>
      <c r="F2706" s="293">
        <v>59.552</v>
      </c>
      <c r="G2706" s="38"/>
      <c r="H2706" s="43"/>
    </row>
    <row r="2707" spans="1:8" s="2" customFormat="1" ht="16.899999999999999" customHeight="1">
      <c r="A2707" s="38"/>
      <c r="B2707" s="43"/>
      <c r="C2707" s="292" t="s">
        <v>19</v>
      </c>
      <c r="D2707" s="292" t="s">
        <v>3017</v>
      </c>
      <c r="E2707" s="21" t="s">
        <v>19</v>
      </c>
      <c r="F2707" s="293">
        <v>174.589</v>
      </c>
      <c r="G2707" s="38"/>
      <c r="H2707" s="43"/>
    </row>
    <row r="2708" spans="1:8" s="2" customFormat="1" ht="16.899999999999999" customHeight="1">
      <c r="A2708" s="38"/>
      <c r="B2708" s="43"/>
      <c r="C2708" s="292" t="s">
        <v>19</v>
      </c>
      <c r="D2708" s="292" t="s">
        <v>3018</v>
      </c>
      <c r="E2708" s="21" t="s">
        <v>19</v>
      </c>
      <c r="F2708" s="293">
        <v>0</v>
      </c>
      <c r="G2708" s="38"/>
      <c r="H2708" s="43"/>
    </row>
    <row r="2709" spans="1:8" s="2" customFormat="1" ht="16.899999999999999" customHeight="1">
      <c r="A2709" s="38"/>
      <c r="B2709" s="43"/>
      <c r="C2709" s="292" t="s">
        <v>19</v>
      </c>
      <c r="D2709" s="292" t="s">
        <v>3019</v>
      </c>
      <c r="E2709" s="21" t="s">
        <v>19</v>
      </c>
      <c r="F2709" s="293">
        <v>390.988</v>
      </c>
      <c r="G2709" s="38"/>
      <c r="H2709" s="43"/>
    </row>
    <row r="2710" spans="1:8" s="2" customFormat="1" ht="16.899999999999999" customHeight="1">
      <c r="A2710" s="38"/>
      <c r="B2710" s="43"/>
      <c r="C2710" s="292" t="s">
        <v>19</v>
      </c>
      <c r="D2710" s="292" t="s">
        <v>3020</v>
      </c>
      <c r="E2710" s="21" t="s">
        <v>19</v>
      </c>
      <c r="F2710" s="293">
        <v>-38.164999999999999</v>
      </c>
      <c r="G2710" s="38"/>
      <c r="H2710" s="43"/>
    </row>
    <row r="2711" spans="1:8" s="2" customFormat="1" ht="16.899999999999999" customHeight="1">
      <c r="A2711" s="38"/>
      <c r="B2711" s="43"/>
      <c r="C2711" s="292" t="s">
        <v>19</v>
      </c>
      <c r="D2711" s="292" t="s">
        <v>3021</v>
      </c>
      <c r="E2711" s="21" t="s">
        <v>19</v>
      </c>
      <c r="F2711" s="293">
        <v>0</v>
      </c>
      <c r="G2711" s="38"/>
      <c r="H2711" s="43"/>
    </row>
    <row r="2712" spans="1:8" s="2" customFormat="1" ht="16.899999999999999" customHeight="1">
      <c r="A2712" s="38"/>
      <c r="B2712" s="43"/>
      <c r="C2712" s="292" t="s">
        <v>19</v>
      </c>
      <c r="D2712" s="292" t="s">
        <v>3022</v>
      </c>
      <c r="E2712" s="21" t="s">
        <v>19</v>
      </c>
      <c r="F2712" s="293">
        <v>107.634</v>
      </c>
      <c r="G2712" s="38"/>
      <c r="H2712" s="43"/>
    </row>
    <row r="2713" spans="1:8" s="2" customFormat="1" ht="16.899999999999999" customHeight="1">
      <c r="A2713" s="38"/>
      <c r="B2713" s="43"/>
      <c r="C2713" s="292" t="s">
        <v>456</v>
      </c>
      <c r="D2713" s="292" t="s">
        <v>590</v>
      </c>
      <c r="E2713" s="21" t="s">
        <v>19</v>
      </c>
      <c r="F2713" s="293">
        <v>694.59799999999996</v>
      </c>
      <c r="G2713" s="38"/>
      <c r="H2713" s="43"/>
    </row>
    <row r="2714" spans="1:8" s="2" customFormat="1" ht="16.899999999999999" customHeight="1">
      <c r="A2714" s="38"/>
      <c r="B2714" s="43"/>
      <c r="C2714" s="294" t="s">
        <v>8523</v>
      </c>
      <c r="D2714" s="38"/>
      <c r="E2714" s="38"/>
      <c r="F2714" s="38"/>
      <c r="G2714" s="38"/>
      <c r="H2714" s="43"/>
    </row>
    <row r="2715" spans="1:8" s="2" customFormat="1" ht="16.899999999999999" customHeight="1">
      <c r="A2715" s="38"/>
      <c r="B2715" s="43"/>
      <c r="C2715" s="292" t="s">
        <v>3009</v>
      </c>
      <c r="D2715" s="292" t="s">
        <v>8687</v>
      </c>
      <c r="E2715" s="21" t="s">
        <v>132</v>
      </c>
      <c r="F2715" s="293">
        <v>1413.8119999999999</v>
      </c>
      <c r="G2715" s="38"/>
      <c r="H2715" s="43"/>
    </row>
    <row r="2716" spans="1:8" s="2" customFormat="1" ht="16.899999999999999" customHeight="1">
      <c r="A2716" s="38"/>
      <c r="B2716" s="43"/>
      <c r="C2716" s="292" t="s">
        <v>2988</v>
      </c>
      <c r="D2716" s="292" t="s">
        <v>8688</v>
      </c>
      <c r="E2716" s="21" t="s">
        <v>132</v>
      </c>
      <c r="F2716" s="293">
        <v>706.90599999999995</v>
      </c>
      <c r="G2716" s="38"/>
      <c r="H2716" s="43"/>
    </row>
    <row r="2717" spans="1:8" s="2" customFormat="1" ht="16.899999999999999" customHeight="1">
      <c r="A2717" s="38"/>
      <c r="B2717" s="43"/>
      <c r="C2717" s="292" t="s">
        <v>2994</v>
      </c>
      <c r="D2717" s="292" t="s">
        <v>2995</v>
      </c>
      <c r="E2717" s="21" t="s">
        <v>2996</v>
      </c>
      <c r="F2717" s="293">
        <v>247.417</v>
      </c>
      <c r="G2717" s="38"/>
      <c r="H2717" s="43"/>
    </row>
    <row r="2718" spans="1:8" s="2" customFormat="1" ht="22.5">
      <c r="A2718" s="38"/>
      <c r="B2718" s="43"/>
      <c r="C2718" s="292" t="s">
        <v>3028</v>
      </c>
      <c r="D2718" s="292" t="s">
        <v>3029</v>
      </c>
      <c r="E2718" s="21" t="s">
        <v>132</v>
      </c>
      <c r="F2718" s="293">
        <v>812.94200000000001</v>
      </c>
      <c r="G2718" s="38"/>
      <c r="H2718" s="43"/>
    </row>
    <row r="2719" spans="1:8" s="2" customFormat="1" ht="22.5">
      <c r="A2719" s="38"/>
      <c r="B2719" s="43"/>
      <c r="C2719" s="292" t="s">
        <v>3034</v>
      </c>
      <c r="D2719" s="292" t="s">
        <v>3035</v>
      </c>
      <c r="E2719" s="21" t="s">
        <v>132</v>
      </c>
      <c r="F2719" s="293">
        <v>812.94200000000001</v>
      </c>
      <c r="G2719" s="38"/>
      <c r="H2719" s="43"/>
    </row>
    <row r="2720" spans="1:8" s="2" customFormat="1" ht="16.899999999999999" customHeight="1">
      <c r="A2720" s="38"/>
      <c r="B2720" s="43"/>
      <c r="C2720" s="288" t="s">
        <v>459</v>
      </c>
      <c r="D2720" s="289" t="s">
        <v>460</v>
      </c>
      <c r="E2720" s="290" t="s">
        <v>132</v>
      </c>
      <c r="F2720" s="291">
        <v>120.4</v>
      </c>
      <c r="G2720" s="38"/>
      <c r="H2720" s="43"/>
    </row>
    <row r="2721" spans="1:8" s="2" customFormat="1" ht="16.899999999999999" customHeight="1">
      <c r="A2721" s="38"/>
      <c r="B2721" s="43"/>
      <c r="C2721" s="292" t="s">
        <v>19</v>
      </c>
      <c r="D2721" s="292" t="s">
        <v>4581</v>
      </c>
      <c r="E2721" s="21" t="s">
        <v>19</v>
      </c>
      <c r="F2721" s="293">
        <v>0</v>
      </c>
      <c r="G2721" s="38"/>
      <c r="H2721" s="43"/>
    </row>
    <row r="2722" spans="1:8" s="2" customFormat="1" ht="16.899999999999999" customHeight="1">
      <c r="A2722" s="38"/>
      <c r="B2722" s="43"/>
      <c r="C2722" s="292" t="s">
        <v>19</v>
      </c>
      <c r="D2722" s="292" t="s">
        <v>1881</v>
      </c>
      <c r="E2722" s="21" t="s">
        <v>19</v>
      </c>
      <c r="F2722" s="293">
        <v>0</v>
      </c>
      <c r="G2722" s="38"/>
      <c r="H2722" s="43"/>
    </row>
    <row r="2723" spans="1:8" s="2" customFormat="1" ht="16.899999999999999" customHeight="1">
      <c r="A2723" s="38"/>
      <c r="B2723" s="43"/>
      <c r="C2723" s="292" t="s">
        <v>19</v>
      </c>
      <c r="D2723" s="292" t="s">
        <v>3810</v>
      </c>
      <c r="E2723" s="21" t="s">
        <v>19</v>
      </c>
      <c r="F2723" s="293">
        <v>1.9</v>
      </c>
      <c r="G2723" s="38"/>
      <c r="H2723" s="43"/>
    </row>
    <row r="2724" spans="1:8" s="2" customFormat="1" ht="16.899999999999999" customHeight="1">
      <c r="A2724" s="38"/>
      <c r="B2724" s="43"/>
      <c r="C2724" s="292" t="s">
        <v>19</v>
      </c>
      <c r="D2724" s="292" t="s">
        <v>1885</v>
      </c>
      <c r="E2724" s="21" t="s">
        <v>19</v>
      </c>
      <c r="F2724" s="293">
        <v>0</v>
      </c>
      <c r="G2724" s="38"/>
      <c r="H2724" s="43"/>
    </row>
    <row r="2725" spans="1:8" s="2" customFormat="1" ht="16.899999999999999" customHeight="1">
      <c r="A2725" s="38"/>
      <c r="B2725" s="43"/>
      <c r="C2725" s="292" t="s">
        <v>19</v>
      </c>
      <c r="D2725" s="292" t="s">
        <v>3814</v>
      </c>
      <c r="E2725" s="21" t="s">
        <v>19</v>
      </c>
      <c r="F2725" s="293">
        <v>2.4</v>
      </c>
      <c r="G2725" s="38"/>
      <c r="H2725" s="43"/>
    </row>
    <row r="2726" spans="1:8" s="2" customFormat="1" ht="16.899999999999999" customHeight="1">
      <c r="A2726" s="38"/>
      <c r="B2726" s="43"/>
      <c r="C2726" s="292" t="s">
        <v>19</v>
      </c>
      <c r="D2726" s="292" t="s">
        <v>1887</v>
      </c>
      <c r="E2726" s="21" t="s">
        <v>19</v>
      </c>
      <c r="F2726" s="293">
        <v>0</v>
      </c>
      <c r="G2726" s="38"/>
      <c r="H2726" s="43"/>
    </row>
    <row r="2727" spans="1:8" s="2" customFormat="1" ht="16.899999999999999" customHeight="1">
      <c r="A2727" s="38"/>
      <c r="B2727" s="43"/>
      <c r="C2727" s="292" t="s">
        <v>19</v>
      </c>
      <c r="D2727" s="292" t="s">
        <v>3815</v>
      </c>
      <c r="E2727" s="21" t="s">
        <v>19</v>
      </c>
      <c r="F2727" s="293">
        <v>2.5299999999999998</v>
      </c>
      <c r="G2727" s="38"/>
      <c r="H2727" s="43"/>
    </row>
    <row r="2728" spans="1:8" s="2" customFormat="1" ht="16.899999999999999" customHeight="1">
      <c r="A2728" s="38"/>
      <c r="B2728" s="43"/>
      <c r="C2728" s="292" t="s">
        <v>19</v>
      </c>
      <c r="D2728" s="292" t="s">
        <v>1893</v>
      </c>
      <c r="E2728" s="21" t="s">
        <v>19</v>
      </c>
      <c r="F2728" s="293">
        <v>0</v>
      </c>
      <c r="G2728" s="38"/>
      <c r="H2728" s="43"/>
    </row>
    <row r="2729" spans="1:8" s="2" customFormat="1" ht="16.899999999999999" customHeight="1">
      <c r="A2729" s="38"/>
      <c r="B2729" s="43"/>
      <c r="C2729" s="292" t="s">
        <v>19</v>
      </c>
      <c r="D2729" s="292" t="s">
        <v>4582</v>
      </c>
      <c r="E2729" s="21" t="s">
        <v>19</v>
      </c>
      <c r="F2729" s="293">
        <v>10.28</v>
      </c>
      <c r="G2729" s="38"/>
      <c r="H2729" s="43"/>
    </row>
    <row r="2730" spans="1:8" s="2" customFormat="1" ht="16.899999999999999" customHeight="1">
      <c r="A2730" s="38"/>
      <c r="B2730" s="43"/>
      <c r="C2730" s="292" t="s">
        <v>19</v>
      </c>
      <c r="D2730" s="292" t="s">
        <v>1894</v>
      </c>
      <c r="E2730" s="21" t="s">
        <v>19</v>
      </c>
      <c r="F2730" s="293">
        <v>0</v>
      </c>
      <c r="G2730" s="38"/>
      <c r="H2730" s="43"/>
    </row>
    <row r="2731" spans="1:8" s="2" customFormat="1" ht="16.899999999999999" customHeight="1">
      <c r="A2731" s="38"/>
      <c r="B2731" s="43"/>
      <c r="C2731" s="292" t="s">
        <v>19</v>
      </c>
      <c r="D2731" s="292" t="s">
        <v>3808</v>
      </c>
      <c r="E2731" s="21" t="s">
        <v>19</v>
      </c>
      <c r="F2731" s="293">
        <v>1.1399999999999999</v>
      </c>
      <c r="G2731" s="38"/>
      <c r="H2731" s="43"/>
    </row>
    <row r="2732" spans="1:8" s="2" customFormat="1" ht="16.899999999999999" customHeight="1">
      <c r="A2732" s="38"/>
      <c r="B2732" s="43"/>
      <c r="C2732" s="292" t="s">
        <v>19</v>
      </c>
      <c r="D2732" s="292" t="s">
        <v>1895</v>
      </c>
      <c r="E2732" s="21" t="s">
        <v>19</v>
      </c>
      <c r="F2732" s="293">
        <v>0</v>
      </c>
      <c r="G2732" s="38"/>
      <c r="H2732" s="43"/>
    </row>
    <row r="2733" spans="1:8" s="2" customFormat="1" ht="16.899999999999999" customHeight="1">
      <c r="A2733" s="38"/>
      <c r="B2733" s="43"/>
      <c r="C2733" s="292" t="s">
        <v>19</v>
      </c>
      <c r="D2733" s="292" t="s">
        <v>3808</v>
      </c>
      <c r="E2733" s="21" t="s">
        <v>19</v>
      </c>
      <c r="F2733" s="293">
        <v>1.1399999999999999</v>
      </c>
      <c r="G2733" s="38"/>
      <c r="H2733" s="43"/>
    </row>
    <row r="2734" spans="1:8" s="2" customFormat="1" ht="16.899999999999999" customHeight="1">
      <c r="A2734" s="38"/>
      <c r="B2734" s="43"/>
      <c r="C2734" s="292" t="s">
        <v>19</v>
      </c>
      <c r="D2734" s="292" t="s">
        <v>1896</v>
      </c>
      <c r="E2734" s="21" t="s">
        <v>19</v>
      </c>
      <c r="F2734" s="293">
        <v>0</v>
      </c>
      <c r="G2734" s="38"/>
      <c r="H2734" s="43"/>
    </row>
    <row r="2735" spans="1:8" s="2" customFormat="1" ht="16.899999999999999" customHeight="1">
      <c r="A2735" s="38"/>
      <c r="B2735" s="43"/>
      <c r="C2735" s="292" t="s">
        <v>19</v>
      </c>
      <c r="D2735" s="292" t="s">
        <v>3809</v>
      </c>
      <c r="E2735" s="21" t="s">
        <v>19</v>
      </c>
      <c r="F2735" s="293">
        <v>1.1499999999999999</v>
      </c>
      <c r="G2735" s="38"/>
      <c r="H2735" s="43"/>
    </row>
    <row r="2736" spans="1:8" s="2" customFormat="1" ht="16.899999999999999" customHeight="1">
      <c r="A2736" s="38"/>
      <c r="B2736" s="43"/>
      <c r="C2736" s="292" t="s">
        <v>19</v>
      </c>
      <c r="D2736" s="292" t="s">
        <v>1898</v>
      </c>
      <c r="E2736" s="21" t="s">
        <v>19</v>
      </c>
      <c r="F2736" s="293">
        <v>0</v>
      </c>
      <c r="G2736" s="38"/>
      <c r="H2736" s="43"/>
    </row>
    <row r="2737" spans="1:8" s="2" customFormat="1" ht="16.899999999999999" customHeight="1">
      <c r="A2737" s="38"/>
      <c r="B2737" s="43"/>
      <c r="C2737" s="292" t="s">
        <v>19</v>
      </c>
      <c r="D2737" s="292" t="s">
        <v>3820</v>
      </c>
      <c r="E2737" s="21" t="s">
        <v>19</v>
      </c>
      <c r="F2737" s="293">
        <v>8.6199999999999992</v>
      </c>
      <c r="G2737" s="38"/>
      <c r="H2737" s="43"/>
    </row>
    <row r="2738" spans="1:8" s="2" customFormat="1" ht="16.899999999999999" customHeight="1">
      <c r="A2738" s="38"/>
      <c r="B2738" s="43"/>
      <c r="C2738" s="292" t="s">
        <v>19</v>
      </c>
      <c r="D2738" s="292" t="s">
        <v>2009</v>
      </c>
      <c r="E2738" s="21" t="s">
        <v>19</v>
      </c>
      <c r="F2738" s="293">
        <v>0</v>
      </c>
      <c r="G2738" s="38"/>
      <c r="H2738" s="43"/>
    </row>
    <row r="2739" spans="1:8" s="2" customFormat="1" ht="16.899999999999999" customHeight="1">
      <c r="A2739" s="38"/>
      <c r="B2739" s="43"/>
      <c r="C2739" s="292" t="s">
        <v>19</v>
      </c>
      <c r="D2739" s="292" t="s">
        <v>3819</v>
      </c>
      <c r="E2739" s="21" t="s">
        <v>19</v>
      </c>
      <c r="F2739" s="293">
        <v>6.68</v>
      </c>
      <c r="G2739" s="38"/>
      <c r="H2739" s="43"/>
    </row>
    <row r="2740" spans="1:8" s="2" customFormat="1" ht="16.899999999999999" customHeight="1">
      <c r="A2740" s="38"/>
      <c r="B2740" s="43"/>
      <c r="C2740" s="292" t="s">
        <v>19</v>
      </c>
      <c r="D2740" s="292" t="s">
        <v>2019</v>
      </c>
      <c r="E2740" s="21" t="s">
        <v>19</v>
      </c>
      <c r="F2740" s="293">
        <v>0</v>
      </c>
      <c r="G2740" s="38"/>
      <c r="H2740" s="43"/>
    </row>
    <row r="2741" spans="1:8" s="2" customFormat="1" ht="16.899999999999999" customHeight="1">
      <c r="A2741" s="38"/>
      <c r="B2741" s="43"/>
      <c r="C2741" s="292" t="s">
        <v>19</v>
      </c>
      <c r="D2741" s="292" t="s">
        <v>1830</v>
      </c>
      <c r="E2741" s="21" t="s">
        <v>19</v>
      </c>
      <c r="F2741" s="293">
        <v>6.12</v>
      </c>
      <c r="G2741" s="38"/>
      <c r="H2741" s="43"/>
    </row>
    <row r="2742" spans="1:8" s="2" customFormat="1" ht="16.899999999999999" customHeight="1">
      <c r="A2742" s="38"/>
      <c r="B2742" s="43"/>
      <c r="C2742" s="292" t="s">
        <v>19</v>
      </c>
      <c r="D2742" s="292" t="s">
        <v>2021</v>
      </c>
      <c r="E2742" s="21" t="s">
        <v>19</v>
      </c>
      <c r="F2742" s="293">
        <v>0</v>
      </c>
      <c r="G2742" s="38"/>
      <c r="H2742" s="43"/>
    </row>
    <row r="2743" spans="1:8" s="2" customFormat="1" ht="16.899999999999999" customHeight="1">
      <c r="A2743" s="38"/>
      <c r="B2743" s="43"/>
      <c r="C2743" s="292" t="s">
        <v>19</v>
      </c>
      <c r="D2743" s="292" t="s">
        <v>3818</v>
      </c>
      <c r="E2743" s="21" t="s">
        <v>19</v>
      </c>
      <c r="F2743" s="293">
        <v>6.06</v>
      </c>
      <c r="G2743" s="38"/>
      <c r="H2743" s="43"/>
    </row>
    <row r="2744" spans="1:8" s="2" customFormat="1" ht="16.899999999999999" customHeight="1">
      <c r="A2744" s="38"/>
      <c r="B2744" s="43"/>
      <c r="C2744" s="292" t="s">
        <v>19</v>
      </c>
      <c r="D2744" s="292" t="s">
        <v>2025</v>
      </c>
      <c r="E2744" s="21" t="s">
        <v>19</v>
      </c>
      <c r="F2744" s="293">
        <v>0</v>
      </c>
      <c r="G2744" s="38"/>
      <c r="H2744" s="43"/>
    </row>
    <row r="2745" spans="1:8" s="2" customFormat="1" ht="16.899999999999999" customHeight="1">
      <c r="A2745" s="38"/>
      <c r="B2745" s="43"/>
      <c r="C2745" s="292" t="s">
        <v>19</v>
      </c>
      <c r="D2745" s="292" t="s">
        <v>1832</v>
      </c>
      <c r="E2745" s="21" t="s">
        <v>19</v>
      </c>
      <c r="F2745" s="293">
        <v>6.13</v>
      </c>
      <c r="G2745" s="38"/>
      <c r="H2745" s="43"/>
    </row>
    <row r="2746" spans="1:8" s="2" customFormat="1" ht="16.899999999999999" customHeight="1">
      <c r="A2746" s="38"/>
      <c r="B2746" s="43"/>
      <c r="C2746" s="292" t="s">
        <v>19</v>
      </c>
      <c r="D2746" s="292" t="s">
        <v>2026</v>
      </c>
      <c r="E2746" s="21" t="s">
        <v>19</v>
      </c>
      <c r="F2746" s="293">
        <v>0</v>
      </c>
      <c r="G2746" s="38"/>
      <c r="H2746" s="43"/>
    </row>
    <row r="2747" spans="1:8" s="2" customFormat="1" ht="16.899999999999999" customHeight="1">
      <c r="A2747" s="38"/>
      <c r="B2747" s="43"/>
      <c r="C2747" s="292" t="s">
        <v>19</v>
      </c>
      <c r="D2747" s="292" t="s">
        <v>1832</v>
      </c>
      <c r="E2747" s="21" t="s">
        <v>19</v>
      </c>
      <c r="F2747" s="293">
        <v>6.13</v>
      </c>
      <c r="G2747" s="38"/>
      <c r="H2747" s="43"/>
    </row>
    <row r="2748" spans="1:8" s="2" customFormat="1" ht="16.899999999999999" customHeight="1">
      <c r="A2748" s="38"/>
      <c r="B2748" s="43"/>
      <c r="C2748" s="292" t="s">
        <v>19</v>
      </c>
      <c r="D2748" s="292" t="s">
        <v>4583</v>
      </c>
      <c r="E2748" s="21" t="s">
        <v>19</v>
      </c>
      <c r="F2748" s="293">
        <v>0</v>
      </c>
      <c r="G2748" s="38"/>
      <c r="H2748" s="43"/>
    </row>
    <row r="2749" spans="1:8" s="2" customFormat="1" ht="16.899999999999999" customHeight="1">
      <c r="A2749" s="38"/>
      <c r="B2749" s="43"/>
      <c r="C2749" s="292" t="s">
        <v>19</v>
      </c>
      <c r="D2749" s="292" t="s">
        <v>1832</v>
      </c>
      <c r="E2749" s="21" t="s">
        <v>19</v>
      </c>
      <c r="F2749" s="293">
        <v>6.13</v>
      </c>
      <c r="G2749" s="38"/>
      <c r="H2749" s="43"/>
    </row>
    <row r="2750" spans="1:8" s="2" customFormat="1" ht="16.899999999999999" customHeight="1">
      <c r="A2750" s="38"/>
      <c r="B2750" s="43"/>
      <c r="C2750" s="292" t="s">
        <v>19</v>
      </c>
      <c r="D2750" s="292" t="s">
        <v>1916</v>
      </c>
      <c r="E2750" s="21" t="s">
        <v>19</v>
      </c>
      <c r="F2750" s="293">
        <v>0</v>
      </c>
      <c r="G2750" s="38"/>
      <c r="H2750" s="43"/>
    </row>
    <row r="2751" spans="1:8" s="2" customFormat="1" ht="16.899999999999999" customHeight="1">
      <c r="A2751" s="38"/>
      <c r="B2751" s="43"/>
      <c r="C2751" s="292" t="s">
        <v>19</v>
      </c>
      <c r="D2751" s="292" t="s">
        <v>3823</v>
      </c>
      <c r="E2751" s="21" t="s">
        <v>19</v>
      </c>
      <c r="F2751" s="293">
        <v>17.579999999999998</v>
      </c>
      <c r="G2751" s="38"/>
      <c r="H2751" s="43"/>
    </row>
    <row r="2752" spans="1:8" s="2" customFormat="1" ht="16.899999999999999" customHeight="1">
      <c r="A2752" s="38"/>
      <c r="B2752" s="43"/>
      <c r="C2752" s="292" t="s">
        <v>19</v>
      </c>
      <c r="D2752" s="292" t="s">
        <v>1839</v>
      </c>
      <c r="E2752" s="21" t="s">
        <v>19</v>
      </c>
      <c r="F2752" s="293">
        <v>0</v>
      </c>
      <c r="G2752" s="38"/>
      <c r="H2752" s="43"/>
    </row>
    <row r="2753" spans="1:8" s="2" customFormat="1" ht="16.899999999999999" customHeight="1">
      <c r="A2753" s="38"/>
      <c r="B2753" s="43"/>
      <c r="C2753" s="292" t="s">
        <v>19</v>
      </c>
      <c r="D2753" s="292" t="s">
        <v>1840</v>
      </c>
      <c r="E2753" s="21" t="s">
        <v>19</v>
      </c>
      <c r="F2753" s="293">
        <v>36.409999999999997</v>
      </c>
      <c r="G2753" s="38"/>
      <c r="H2753" s="43"/>
    </row>
    <row r="2754" spans="1:8" s="2" customFormat="1" ht="16.899999999999999" customHeight="1">
      <c r="A2754" s="38"/>
      <c r="B2754" s="43"/>
      <c r="C2754" s="292" t="s">
        <v>459</v>
      </c>
      <c r="D2754" s="292" t="s">
        <v>590</v>
      </c>
      <c r="E2754" s="21" t="s">
        <v>19</v>
      </c>
      <c r="F2754" s="293">
        <v>120.4</v>
      </c>
      <c r="G2754" s="38"/>
      <c r="H2754" s="43"/>
    </row>
    <row r="2755" spans="1:8" s="2" customFormat="1" ht="16.899999999999999" customHeight="1">
      <c r="A2755" s="38"/>
      <c r="B2755" s="43"/>
      <c r="C2755" s="294" t="s">
        <v>8523</v>
      </c>
      <c r="D2755" s="38"/>
      <c r="E2755" s="38"/>
      <c r="F2755" s="38"/>
      <c r="G2755" s="38"/>
      <c r="H2755" s="43"/>
    </row>
    <row r="2756" spans="1:8" s="2" customFormat="1" ht="22.5">
      <c r="A2756" s="38"/>
      <c r="B2756" s="43"/>
      <c r="C2756" s="292" t="s">
        <v>4577</v>
      </c>
      <c r="D2756" s="292" t="s">
        <v>8689</v>
      </c>
      <c r="E2756" s="21" t="s">
        <v>132</v>
      </c>
      <c r="F2756" s="293">
        <v>328.77800000000002</v>
      </c>
      <c r="G2756" s="38"/>
      <c r="H2756" s="43"/>
    </row>
    <row r="2757" spans="1:8" s="2" customFormat="1" ht="16.899999999999999" customHeight="1">
      <c r="A2757" s="38"/>
      <c r="B2757" s="43"/>
      <c r="C2757" s="292" t="s">
        <v>2483</v>
      </c>
      <c r="D2757" s="292" t="s">
        <v>8681</v>
      </c>
      <c r="E2757" s="21" t="s">
        <v>132</v>
      </c>
      <c r="F2757" s="293">
        <v>1399.7139999999999</v>
      </c>
      <c r="G2757" s="38"/>
      <c r="H2757" s="43"/>
    </row>
    <row r="2758" spans="1:8" s="2" customFormat="1" ht="16.899999999999999" customHeight="1">
      <c r="A2758" s="38"/>
      <c r="B2758" s="43"/>
      <c r="C2758" s="292" t="s">
        <v>2496</v>
      </c>
      <c r="D2758" s="292" t="s">
        <v>8682</v>
      </c>
      <c r="E2758" s="21" t="s">
        <v>132</v>
      </c>
      <c r="F2758" s="293">
        <v>8537.3680000000004</v>
      </c>
      <c r="G2758" s="38"/>
      <c r="H2758" s="43"/>
    </row>
    <row r="2759" spans="1:8" s="2" customFormat="1" ht="16.899999999999999" customHeight="1">
      <c r="A2759" s="38"/>
      <c r="B2759" s="43"/>
      <c r="C2759" s="292" t="s">
        <v>3228</v>
      </c>
      <c r="D2759" s="292" t="s">
        <v>8683</v>
      </c>
      <c r="E2759" s="21" t="s">
        <v>132</v>
      </c>
      <c r="F2759" s="293">
        <v>1505.614</v>
      </c>
      <c r="G2759" s="38"/>
      <c r="H2759" s="43"/>
    </row>
    <row r="2760" spans="1:8" s="2" customFormat="1" ht="16.899999999999999" customHeight="1">
      <c r="A2760" s="38"/>
      <c r="B2760" s="43"/>
      <c r="C2760" s="292" t="s">
        <v>4505</v>
      </c>
      <c r="D2760" s="292" t="s">
        <v>8690</v>
      </c>
      <c r="E2760" s="21" t="s">
        <v>132</v>
      </c>
      <c r="F2760" s="293">
        <v>414.13799999999998</v>
      </c>
      <c r="G2760" s="38"/>
      <c r="H2760" s="43"/>
    </row>
    <row r="2761" spans="1:8" s="2" customFormat="1" ht="16.899999999999999" customHeight="1">
      <c r="A2761" s="38"/>
      <c r="B2761" s="43"/>
      <c r="C2761" s="292" t="s">
        <v>4511</v>
      </c>
      <c r="D2761" s="292" t="s">
        <v>8691</v>
      </c>
      <c r="E2761" s="21" t="s">
        <v>132</v>
      </c>
      <c r="F2761" s="293">
        <v>414.13799999999998</v>
      </c>
      <c r="G2761" s="38"/>
      <c r="H2761" s="43"/>
    </row>
    <row r="2762" spans="1:8" s="2" customFormat="1" ht="16.899999999999999" customHeight="1">
      <c r="A2762" s="38"/>
      <c r="B2762" s="43"/>
      <c r="C2762" s="292" t="s">
        <v>3239</v>
      </c>
      <c r="D2762" s="292" t="s">
        <v>3240</v>
      </c>
      <c r="E2762" s="21" t="s">
        <v>132</v>
      </c>
      <c r="F2762" s="293">
        <v>516.01800000000003</v>
      </c>
      <c r="G2762" s="38"/>
      <c r="H2762" s="43"/>
    </row>
    <row r="2763" spans="1:8" s="2" customFormat="1" ht="16.899999999999999" customHeight="1">
      <c r="A2763" s="38"/>
      <c r="B2763" s="43"/>
      <c r="C2763" s="288" t="s">
        <v>463</v>
      </c>
      <c r="D2763" s="289" t="s">
        <v>464</v>
      </c>
      <c r="E2763" s="290" t="s">
        <v>132</v>
      </c>
      <c r="F2763" s="291">
        <v>22.19</v>
      </c>
      <c r="G2763" s="38"/>
      <c r="H2763" s="43"/>
    </row>
    <row r="2764" spans="1:8" s="2" customFormat="1" ht="16.899999999999999" customHeight="1">
      <c r="A2764" s="38"/>
      <c r="B2764" s="43"/>
      <c r="C2764" s="292" t="s">
        <v>19</v>
      </c>
      <c r="D2764" s="292" t="s">
        <v>4649</v>
      </c>
      <c r="E2764" s="21" t="s">
        <v>19</v>
      </c>
      <c r="F2764" s="293">
        <v>0</v>
      </c>
      <c r="G2764" s="38"/>
      <c r="H2764" s="43"/>
    </row>
    <row r="2765" spans="1:8" s="2" customFormat="1" ht="16.899999999999999" customHeight="1">
      <c r="A2765" s="38"/>
      <c r="B2765" s="43"/>
      <c r="C2765" s="292" t="s">
        <v>19</v>
      </c>
      <c r="D2765" s="292" t="s">
        <v>1835</v>
      </c>
      <c r="E2765" s="21" t="s">
        <v>19</v>
      </c>
      <c r="F2765" s="293">
        <v>0</v>
      </c>
      <c r="G2765" s="38"/>
      <c r="H2765" s="43"/>
    </row>
    <row r="2766" spans="1:8" s="2" customFormat="1" ht="16.899999999999999" customHeight="1">
      <c r="A2766" s="38"/>
      <c r="B2766" s="43"/>
      <c r="C2766" s="292" t="s">
        <v>19</v>
      </c>
      <c r="D2766" s="292" t="s">
        <v>465</v>
      </c>
      <c r="E2766" s="21" t="s">
        <v>19</v>
      </c>
      <c r="F2766" s="293">
        <v>22.19</v>
      </c>
      <c r="G2766" s="38"/>
      <c r="H2766" s="43"/>
    </row>
    <row r="2767" spans="1:8" s="2" customFormat="1" ht="16.899999999999999" customHeight="1">
      <c r="A2767" s="38"/>
      <c r="B2767" s="43"/>
      <c r="C2767" s="292" t="s">
        <v>463</v>
      </c>
      <c r="D2767" s="292" t="s">
        <v>590</v>
      </c>
      <c r="E2767" s="21" t="s">
        <v>19</v>
      </c>
      <c r="F2767" s="293">
        <v>22.19</v>
      </c>
      <c r="G2767" s="38"/>
      <c r="H2767" s="43"/>
    </row>
    <row r="2768" spans="1:8" s="2" customFormat="1" ht="16.899999999999999" customHeight="1">
      <c r="A2768" s="38"/>
      <c r="B2768" s="43"/>
      <c r="C2768" s="294" t="s">
        <v>8523</v>
      </c>
      <c r="D2768" s="38"/>
      <c r="E2768" s="38"/>
      <c r="F2768" s="38"/>
      <c r="G2768" s="38"/>
      <c r="H2768" s="43"/>
    </row>
    <row r="2769" spans="1:8" s="2" customFormat="1" ht="16.899999999999999" customHeight="1">
      <c r="A2769" s="38"/>
      <c r="B2769" s="43"/>
      <c r="C2769" s="292" t="s">
        <v>4642</v>
      </c>
      <c r="D2769" s="292" t="s">
        <v>8680</v>
      </c>
      <c r="E2769" s="21" t="s">
        <v>132</v>
      </c>
      <c r="F2769" s="293">
        <v>1082.204</v>
      </c>
      <c r="G2769" s="38"/>
      <c r="H2769" s="43"/>
    </row>
    <row r="2770" spans="1:8" s="2" customFormat="1" ht="16.899999999999999" customHeight="1">
      <c r="A2770" s="38"/>
      <c r="B2770" s="43"/>
      <c r="C2770" s="292" t="s">
        <v>2483</v>
      </c>
      <c r="D2770" s="292" t="s">
        <v>8681</v>
      </c>
      <c r="E2770" s="21" t="s">
        <v>132</v>
      </c>
      <c r="F2770" s="293">
        <v>1399.7139999999999</v>
      </c>
      <c r="G2770" s="38"/>
      <c r="H2770" s="43"/>
    </row>
    <row r="2771" spans="1:8" s="2" customFormat="1" ht="16.899999999999999" customHeight="1">
      <c r="A2771" s="38"/>
      <c r="B2771" s="43"/>
      <c r="C2771" s="292" t="s">
        <v>2496</v>
      </c>
      <c r="D2771" s="292" t="s">
        <v>8682</v>
      </c>
      <c r="E2771" s="21" t="s">
        <v>132</v>
      </c>
      <c r="F2771" s="293">
        <v>8537.3680000000004</v>
      </c>
      <c r="G2771" s="38"/>
      <c r="H2771" s="43"/>
    </row>
    <row r="2772" spans="1:8" s="2" customFormat="1" ht="16.899999999999999" customHeight="1">
      <c r="A2772" s="38"/>
      <c r="B2772" s="43"/>
      <c r="C2772" s="292" t="s">
        <v>2505</v>
      </c>
      <c r="D2772" s="292" t="s">
        <v>8692</v>
      </c>
      <c r="E2772" s="21" t="s">
        <v>132</v>
      </c>
      <c r="F2772" s="293">
        <v>104.3</v>
      </c>
      <c r="G2772" s="38"/>
      <c r="H2772" s="43"/>
    </row>
    <row r="2773" spans="1:8" s="2" customFormat="1" ht="16.899999999999999" customHeight="1">
      <c r="A2773" s="38"/>
      <c r="B2773" s="43"/>
      <c r="C2773" s="292" t="s">
        <v>3228</v>
      </c>
      <c r="D2773" s="292" t="s">
        <v>8683</v>
      </c>
      <c r="E2773" s="21" t="s">
        <v>132</v>
      </c>
      <c r="F2773" s="293">
        <v>1505.614</v>
      </c>
      <c r="G2773" s="38"/>
      <c r="H2773" s="43"/>
    </row>
    <row r="2774" spans="1:8" s="2" customFormat="1" ht="16.899999999999999" customHeight="1">
      <c r="A2774" s="38"/>
      <c r="B2774" s="43"/>
      <c r="C2774" s="292" t="s">
        <v>4631</v>
      </c>
      <c r="D2774" s="292" t="s">
        <v>8684</v>
      </c>
      <c r="E2774" s="21" t="s">
        <v>132</v>
      </c>
      <c r="F2774" s="293">
        <v>1082.204</v>
      </c>
      <c r="G2774" s="38"/>
      <c r="H2774" s="43"/>
    </row>
    <row r="2775" spans="1:8" s="2" customFormat="1" ht="22.5">
      <c r="A2775" s="38"/>
      <c r="B2775" s="43"/>
      <c r="C2775" s="292" t="s">
        <v>4637</v>
      </c>
      <c r="D2775" s="292" t="s">
        <v>8685</v>
      </c>
      <c r="E2775" s="21" t="s">
        <v>132</v>
      </c>
      <c r="F2775" s="293">
        <v>1082.204</v>
      </c>
      <c r="G2775" s="38"/>
      <c r="H2775" s="43"/>
    </row>
    <row r="2776" spans="1:8" s="2" customFormat="1" ht="16.899999999999999" customHeight="1">
      <c r="A2776" s="38"/>
      <c r="B2776" s="43"/>
      <c r="C2776" s="292" t="s">
        <v>4689</v>
      </c>
      <c r="D2776" s="292" t="s">
        <v>8686</v>
      </c>
      <c r="E2776" s="21" t="s">
        <v>128</v>
      </c>
      <c r="F2776" s="293">
        <v>595.21199999999999</v>
      </c>
      <c r="G2776" s="38"/>
      <c r="H2776" s="43"/>
    </row>
    <row r="2777" spans="1:8" s="2" customFormat="1" ht="16.899999999999999" customHeight="1">
      <c r="A2777" s="38"/>
      <c r="B2777" s="43"/>
      <c r="C2777" s="292" t="s">
        <v>3245</v>
      </c>
      <c r="D2777" s="292" t="s">
        <v>3246</v>
      </c>
      <c r="E2777" s="21" t="s">
        <v>132</v>
      </c>
      <c r="F2777" s="293">
        <v>109.515</v>
      </c>
      <c r="G2777" s="38"/>
      <c r="H2777" s="43"/>
    </row>
    <row r="2778" spans="1:8" s="2" customFormat="1" ht="16.899999999999999" customHeight="1">
      <c r="A2778" s="38"/>
      <c r="B2778" s="43"/>
      <c r="C2778" s="292" t="s">
        <v>3239</v>
      </c>
      <c r="D2778" s="292" t="s">
        <v>3240</v>
      </c>
      <c r="E2778" s="21" t="s">
        <v>132</v>
      </c>
      <c r="F2778" s="293">
        <v>516.01800000000003</v>
      </c>
      <c r="G2778" s="38"/>
      <c r="H2778" s="43"/>
    </row>
    <row r="2779" spans="1:8" s="2" customFormat="1" ht="16.899999999999999" customHeight="1">
      <c r="A2779" s="38"/>
      <c r="B2779" s="43"/>
      <c r="C2779" s="292" t="s">
        <v>4696</v>
      </c>
      <c r="D2779" s="292" t="s">
        <v>4697</v>
      </c>
      <c r="E2779" s="21" t="s">
        <v>128</v>
      </c>
      <c r="F2779" s="293">
        <v>654.73299999999995</v>
      </c>
      <c r="G2779" s="38"/>
      <c r="H2779" s="43"/>
    </row>
    <row r="2780" spans="1:8" s="2" customFormat="1" ht="16.899999999999999" customHeight="1">
      <c r="A2780" s="38"/>
      <c r="B2780" s="43"/>
      <c r="C2780" s="288" t="s">
        <v>466</v>
      </c>
      <c r="D2780" s="289" t="s">
        <v>467</v>
      </c>
      <c r="E2780" s="290" t="s">
        <v>132</v>
      </c>
      <c r="F2780" s="291">
        <v>51.93</v>
      </c>
      <c r="G2780" s="38"/>
      <c r="H2780" s="43"/>
    </row>
    <row r="2781" spans="1:8" s="2" customFormat="1" ht="16.899999999999999" customHeight="1">
      <c r="A2781" s="38"/>
      <c r="B2781" s="43"/>
      <c r="C2781" s="292" t="s">
        <v>19</v>
      </c>
      <c r="D2781" s="292" t="s">
        <v>4584</v>
      </c>
      <c r="E2781" s="21" t="s">
        <v>19</v>
      </c>
      <c r="F2781" s="293">
        <v>0</v>
      </c>
      <c r="G2781" s="38"/>
      <c r="H2781" s="43"/>
    </row>
    <row r="2782" spans="1:8" s="2" customFormat="1" ht="16.899999999999999" customHeight="1">
      <c r="A2782" s="38"/>
      <c r="B2782" s="43"/>
      <c r="C2782" s="292" t="s">
        <v>19</v>
      </c>
      <c r="D2782" s="292" t="s">
        <v>1900</v>
      </c>
      <c r="E2782" s="21" t="s">
        <v>19</v>
      </c>
      <c r="F2782" s="293">
        <v>0</v>
      </c>
      <c r="G2782" s="38"/>
      <c r="H2782" s="43"/>
    </row>
    <row r="2783" spans="1:8" s="2" customFormat="1" ht="16.899999999999999" customHeight="1">
      <c r="A2783" s="38"/>
      <c r="B2783" s="43"/>
      <c r="C2783" s="292" t="s">
        <v>19</v>
      </c>
      <c r="D2783" s="292" t="s">
        <v>4585</v>
      </c>
      <c r="E2783" s="21" t="s">
        <v>19</v>
      </c>
      <c r="F2783" s="293">
        <v>11.26</v>
      </c>
      <c r="G2783" s="38"/>
      <c r="H2783" s="43"/>
    </row>
    <row r="2784" spans="1:8" s="2" customFormat="1" ht="16.899999999999999" customHeight="1">
      <c r="A2784" s="38"/>
      <c r="B2784" s="43"/>
      <c r="C2784" s="292" t="s">
        <v>19</v>
      </c>
      <c r="D2784" s="292" t="s">
        <v>1837</v>
      </c>
      <c r="E2784" s="21" t="s">
        <v>19</v>
      </c>
      <c r="F2784" s="293">
        <v>0</v>
      </c>
      <c r="G2784" s="38"/>
      <c r="H2784" s="43"/>
    </row>
    <row r="2785" spans="1:8" s="2" customFormat="1" ht="16.899999999999999" customHeight="1">
      <c r="A2785" s="38"/>
      <c r="B2785" s="43"/>
      <c r="C2785" s="292" t="s">
        <v>19</v>
      </c>
      <c r="D2785" s="292" t="s">
        <v>4586</v>
      </c>
      <c r="E2785" s="21" t="s">
        <v>19</v>
      </c>
      <c r="F2785" s="293">
        <v>34.54</v>
      </c>
      <c r="G2785" s="38"/>
      <c r="H2785" s="43"/>
    </row>
    <row r="2786" spans="1:8" s="2" customFormat="1" ht="16.899999999999999" customHeight="1">
      <c r="A2786" s="38"/>
      <c r="B2786" s="43"/>
      <c r="C2786" s="292" t="s">
        <v>19</v>
      </c>
      <c r="D2786" s="292" t="s">
        <v>2031</v>
      </c>
      <c r="E2786" s="21" t="s">
        <v>19</v>
      </c>
      <c r="F2786" s="293">
        <v>0</v>
      </c>
      <c r="G2786" s="38"/>
      <c r="H2786" s="43"/>
    </row>
    <row r="2787" spans="1:8" s="2" customFormat="1" ht="16.899999999999999" customHeight="1">
      <c r="A2787" s="38"/>
      <c r="B2787" s="43"/>
      <c r="C2787" s="292" t="s">
        <v>19</v>
      </c>
      <c r="D2787" s="292" t="s">
        <v>1832</v>
      </c>
      <c r="E2787" s="21" t="s">
        <v>19</v>
      </c>
      <c r="F2787" s="293">
        <v>6.13</v>
      </c>
      <c r="G2787" s="38"/>
      <c r="H2787" s="43"/>
    </row>
    <row r="2788" spans="1:8" s="2" customFormat="1" ht="16.899999999999999" customHeight="1">
      <c r="A2788" s="38"/>
      <c r="B2788" s="43"/>
      <c r="C2788" s="292" t="s">
        <v>466</v>
      </c>
      <c r="D2788" s="292" t="s">
        <v>590</v>
      </c>
      <c r="E2788" s="21" t="s">
        <v>19</v>
      </c>
      <c r="F2788" s="293">
        <v>51.93</v>
      </c>
      <c r="G2788" s="38"/>
      <c r="H2788" s="43"/>
    </row>
    <row r="2789" spans="1:8" s="2" customFormat="1" ht="16.899999999999999" customHeight="1">
      <c r="A2789" s="38"/>
      <c r="B2789" s="43"/>
      <c r="C2789" s="294" t="s">
        <v>8523</v>
      </c>
      <c r="D2789" s="38"/>
      <c r="E2789" s="38"/>
      <c r="F2789" s="38"/>
      <c r="G2789" s="38"/>
      <c r="H2789" s="43"/>
    </row>
    <row r="2790" spans="1:8" s="2" customFormat="1" ht="22.5">
      <c r="A2790" s="38"/>
      <c r="B2790" s="43"/>
      <c r="C2790" s="292" t="s">
        <v>4577</v>
      </c>
      <c r="D2790" s="292" t="s">
        <v>8689</v>
      </c>
      <c r="E2790" s="21" t="s">
        <v>132</v>
      </c>
      <c r="F2790" s="293">
        <v>328.77800000000002</v>
      </c>
      <c r="G2790" s="38"/>
      <c r="H2790" s="43"/>
    </row>
    <row r="2791" spans="1:8" s="2" customFormat="1" ht="16.899999999999999" customHeight="1">
      <c r="A2791" s="38"/>
      <c r="B2791" s="43"/>
      <c r="C2791" s="292" t="s">
        <v>2483</v>
      </c>
      <c r="D2791" s="292" t="s">
        <v>8681</v>
      </c>
      <c r="E2791" s="21" t="s">
        <v>132</v>
      </c>
      <c r="F2791" s="293">
        <v>1399.7139999999999</v>
      </c>
      <c r="G2791" s="38"/>
      <c r="H2791" s="43"/>
    </row>
    <row r="2792" spans="1:8" s="2" customFormat="1" ht="16.899999999999999" customHeight="1">
      <c r="A2792" s="38"/>
      <c r="B2792" s="43"/>
      <c r="C2792" s="292" t="s">
        <v>2496</v>
      </c>
      <c r="D2792" s="292" t="s">
        <v>8682</v>
      </c>
      <c r="E2792" s="21" t="s">
        <v>132</v>
      </c>
      <c r="F2792" s="293">
        <v>8537.3680000000004</v>
      </c>
      <c r="G2792" s="38"/>
      <c r="H2792" s="43"/>
    </row>
    <row r="2793" spans="1:8" s="2" customFormat="1" ht="16.899999999999999" customHeight="1">
      <c r="A2793" s="38"/>
      <c r="B2793" s="43"/>
      <c r="C2793" s="292" t="s">
        <v>2505</v>
      </c>
      <c r="D2793" s="292" t="s">
        <v>8692</v>
      </c>
      <c r="E2793" s="21" t="s">
        <v>132</v>
      </c>
      <c r="F2793" s="293">
        <v>104.3</v>
      </c>
      <c r="G2793" s="38"/>
      <c r="H2793" s="43"/>
    </row>
    <row r="2794" spans="1:8" s="2" customFormat="1" ht="16.899999999999999" customHeight="1">
      <c r="A2794" s="38"/>
      <c r="B2794" s="43"/>
      <c r="C2794" s="292" t="s">
        <v>3228</v>
      </c>
      <c r="D2794" s="292" t="s">
        <v>8683</v>
      </c>
      <c r="E2794" s="21" t="s">
        <v>132</v>
      </c>
      <c r="F2794" s="293">
        <v>1505.614</v>
      </c>
      <c r="G2794" s="38"/>
      <c r="H2794" s="43"/>
    </row>
    <row r="2795" spans="1:8" s="2" customFormat="1" ht="16.899999999999999" customHeight="1">
      <c r="A2795" s="38"/>
      <c r="B2795" s="43"/>
      <c r="C2795" s="292" t="s">
        <v>4505</v>
      </c>
      <c r="D2795" s="292" t="s">
        <v>8690</v>
      </c>
      <c r="E2795" s="21" t="s">
        <v>132</v>
      </c>
      <c r="F2795" s="293">
        <v>414.13799999999998</v>
      </c>
      <c r="G2795" s="38"/>
      <c r="H2795" s="43"/>
    </row>
    <row r="2796" spans="1:8" s="2" customFormat="1" ht="16.899999999999999" customHeight="1">
      <c r="A2796" s="38"/>
      <c r="B2796" s="43"/>
      <c r="C2796" s="292" t="s">
        <v>4511</v>
      </c>
      <c r="D2796" s="292" t="s">
        <v>8691</v>
      </c>
      <c r="E2796" s="21" t="s">
        <v>132</v>
      </c>
      <c r="F2796" s="293">
        <v>414.13799999999998</v>
      </c>
      <c r="G2796" s="38"/>
      <c r="H2796" s="43"/>
    </row>
    <row r="2797" spans="1:8" s="2" customFormat="1" ht="16.899999999999999" customHeight="1">
      <c r="A2797" s="38"/>
      <c r="B2797" s="43"/>
      <c r="C2797" s="292" t="s">
        <v>3245</v>
      </c>
      <c r="D2797" s="292" t="s">
        <v>3246</v>
      </c>
      <c r="E2797" s="21" t="s">
        <v>132</v>
      </c>
      <c r="F2797" s="293">
        <v>109.515</v>
      </c>
      <c r="G2797" s="38"/>
      <c r="H2797" s="43"/>
    </row>
    <row r="2798" spans="1:8" s="2" customFormat="1" ht="16.899999999999999" customHeight="1">
      <c r="A2798" s="38"/>
      <c r="B2798" s="43"/>
      <c r="C2798" s="292" t="s">
        <v>3239</v>
      </c>
      <c r="D2798" s="292" t="s">
        <v>3240</v>
      </c>
      <c r="E2798" s="21" t="s">
        <v>132</v>
      </c>
      <c r="F2798" s="293">
        <v>516.01800000000003</v>
      </c>
      <c r="G2798" s="38"/>
      <c r="H2798" s="43"/>
    </row>
    <row r="2799" spans="1:8" s="2" customFormat="1" ht="16.899999999999999" customHeight="1">
      <c r="A2799" s="38"/>
      <c r="B2799" s="43"/>
      <c r="C2799" s="288" t="s">
        <v>469</v>
      </c>
      <c r="D2799" s="289" t="s">
        <v>470</v>
      </c>
      <c r="E2799" s="290" t="s">
        <v>132</v>
      </c>
      <c r="F2799" s="291">
        <v>5.2530000000000001</v>
      </c>
      <c r="G2799" s="38"/>
      <c r="H2799" s="43"/>
    </row>
    <row r="2800" spans="1:8" s="2" customFormat="1" ht="16.899999999999999" customHeight="1">
      <c r="A2800" s="38"/>
      <c r="B2800" s="43"/>
      <c r="C2800" s="292" t="s">
        <v>19</v>
      </c>
      <c r="D2800" s="292" t="s">
        <v>942</v>
      </c>
      <c r="E2800" s="21" t="s">
        <v>19</v>
      </c>
      <c r="F2800" s="293">
        <v>0</v>
      </c>
      <c r="G2800" s="38"/>
      <c r="H2800" s="43"/>
    </row>
    <row r="2801" spans="1:8" s="2" customFormat="1" ht="16.899999999999999" customHeight="1">
      <c r="A2801" s="38"/>
      <c r="B2801" s="43"/>
      <c r="C2801" s="292" t="s">
        <v>19</v>
      </c>
      <c r="D2801" s="292" t="s">
        <v>4775</v>
      </c>
      <c r="E2801" s="21" t="s">
        <v>19</v>
      </c>
      <c r="F2801" s="293">
        <v>5.2530000000000001</v>
      </c>
      <c r="G2801" s="38"/>
      <c r="H2801" s="43"/>
    </row>
    <row r="2802" spans="1:8" s="2" customFormat="1" ht="16.899999999999999" customHeight="1">
      <c r="A2802" s="38"/>
      <c r="B2802" s="43"/>
      <c r="C2802" s="292" t="s">
        <v>469</v>
      </c>
      <c r="D2802" s="292" t="s">
        <v>590</v>
      </c>
      <c r="E2802" s="21" t="s">
        <v>19</v>
      </c>
      <c r="F2802" s="293">
        <v>5.2530000000000001</v>
      </c>
      <c r="G2802" s="38"/>
      <c r="H2802" s="43"/>
    </row>
    <row r="2803" spans="1:8" s="2" customFormat="1" ht="16.899999999999999" customHeight="1">
      <c r="A2803" s="38"/>
      <c r="B2803" s="43"/>
      <c r="C2803" s="294" t="s">
        <v>8523</v>
      </c>
      <c r="D2803" s="38"/>
      <c r="E2803" s="38"/>
      <c r="F2803" s="38"/>
      <c r="G2803" s="38"/>
      <c r="H2803" s="43"/>
    </row>
    <row r="2804" spans="1:8" s="2" customFormat="1" ht="16.899999999999999" customHeight="1">
      <c r="A2804" s="38"/>
      <c r="B2804" s="43"/>
      <c r="C2804" s="292" t="s">
        <v>4770</v>
      </c>
      <c r="D2804" s="292" t="s">
        <v>8693</v>
      </c>
      <c r="E2804" s="21" t="s">
        <v>132</v>
      </c>
      <c r="F2804" s="293">
        <v>9.8629999999999995</v>
      </c>
      <c r="G2804" s="38"/>
      <c r="H2804" s="43"/>
    </row>
    <row r="2805" spans="1:8" s="2" customFormat="1" ht="16.899999999999999" customHeight="1">
      <c r="A2805" s="38"/>
      <c r="B2805" s="43"/>
      <c r="C2805" s="292" t="s">
        <v>4764</v>
      </c>
      <c r="D2805" s="292" t="s">
        <v>8694</v>
      </c>
      <c r="E2805" s="21" t="s">
        <v>132</v>
      </c>
      <c r="F2805" s="293">
        <v>9.8629999999999995</v>
      </c>
      <c r="G2805" s="38"/>
      <c r="H2805" s="43"/>
    </row>
    <row r="2806" spans="1:8" s="2" customFormat="1" ht="16.899999999999999" customHeight="1">
      <c r="A2806" s="38"/>
      <c r="B2806" s="43"/>
      <c r="C2806" s="288" t="s">
        <v>472</v>
      </c>
      <c r="D2806" s="289" t="s">
        <v>473</v>
      </c>
      <c r="E2806" s="290" t="s">
        <v>132</v>
      </c>
      <c r="F2806" s="291">
        <v>12.308</v>
      </c>
      <c r="G2806" s="38"/>
      <c r="H2806" s="43"/>
    </row>
    <row r="2807" spans="1:8" s="2" customFormat="1" ht="16.899999999999999" customHeight="1">
      <c r="A2807" s="38"/>
      <c r="B2807" s="43"/>
      <c r="C2807" s="292" t="s">
        <v>19</v>
      </c>
      <c r="D2807" s="292" t="s">
        <v>942</v>
      </c>
      <c r="E2807" s="21" t="s">
        <v>19</v>
      </c>
      <c r="F2807" s="293">
        <v>0</v>
      </c>
      <c r="G2807" s="38"/>
      <c r="H2807" s="43"/>
    </row>
    <row r="2808" spans="1:8" s="2" customFormat="1" ht="16.899999999999999" customHeight="1">
      <c r="A2808" s="38"/>
      <c r="B2808" s="43"/>
      <c r="C2808" s="292" t="s">
        <v>19</v>
      </c>
      <c r="D2808" s="292" t="s">
        <v>3023</v>
      </c>
      <c r="E2808" s="21" t="s">
        <v>19</v>
      </c>
      <c r="F2808" s="293">
        <v>0</v>
      </c>
      <c r="G2808" s="38"/>
      <c r="H2808" s="43"/>
    </row>
    <row r="2809" spans="1:8" s="2" customFormat="1" ht="16.899999999999999" customHeight="1">
      <c r="A2809" s="38"/>
      <c r="B2809" s="43"/>
      <c r="C2809" s="292" t="s">
        <v>19</v>
      </c>
      <c r="D2809" s="292" t="s">
        <v>3024</v>
      </c>
      <c r="E2809" s="21" t="s">
        <v>19</v>
      </c>
      <c r="F2809" s="293">
        <v>12.308</v>
      </c>
      <c r="G2809" s="38"/>
      <c r="H2809" s="43"/>
    </row>
    <row r="2810" spans="1:8" s="2" customFormat="1" ht="16.899999999999999" customHeight="1">
      <c r="A2810" s="38"/>
      <c r="B2810" s="43"/>
      <c r="C2810" s="292" t="s">
        <v>472</v>
      </c>
      <c r="D2810" s="292" t="s">
        <v>590</v>
      </c>
      <c r="E2810" s="21" t="s">
        <v>19</v>
      </c>
      <c r="F2810" s="293">
        <v>12.308</v>
      </c>
      <c r="G2810" s="38"/>
      <c r="H2810" s="43"/>
    </row>
    <row r="2811" spans="1:8" s="2" customFormat="1" ht="16.899999999999999" customHeight="1">
      <c r="A2811" s="38"/>
      <c r="B2811" s="43"/>
      <c r="C2811" s="294" t="s">
        <v>8523</v>
      </c>
      <c r="D2811" s="38"/>
      <c r="E2811" s="38"/>
      <c r="F2811" s="38"/>
      <c r="G2811" s="38"/>
      <c r="H2811" s="43"/>
    </row>
    <row r="2812" spans="1:8" s="2" customFormat="1" ht="16.899999999999999" customHeight="1">
      <c r="A2812" s="38"/>
      <c r="B2812" s="43"/>
      <c r="C2812" s="292" t="s">
        <v>3009</v>
      </c>
      <c r="D2812" s="292" t="s">
        <v>8687</v>
      </c>
      <c r="E2812" s="21" t="s">
        <v>132</v>
      </c>
      <c r="F2812" s="293">
        <v>1413.8119999999999</v>
      </c>
      <c r="G2812" s="38"/>
      <c r="H2812" s="43"/>
    </row>
    <row r="2813" spans="1:8" s="2" customFormat="1" ht="16.899999999999999" customHeight="1">
      <c r="A2813" s="38"/>
      <c r="B2813" s="43"/>
      <c r="C2813" s="292" t="s">
        <v>2988</v>
      </c>
      <c r="D2813" s="292" t="s">
        <v>8688</v>
      </c>
      <c r="E2813" s="21" t="s">
        <v>132</v>
      </c>
      <c r="F2813" s="293">
        <v>706.90599999999995</v>
      </c>
      <c r="G2813" s="38"/>
      <c r="H2813" s="43"/>
    </row>
    <row r="2814" spans="1:8" s="2" customFormat="1" ht="16.899999999999999" customHeight="1">
      <c r="A2814" s="38"/>
      <c r="B2814" s="43"/>
      <c r="C2814" s="292" t="s">
        <v>2994</v>
      </c>
      <c r="D2814" s="292" t="s">
        <v>2995</v>
      </c>
      <c r="E2814" s="21" t="s">
        <v>2996</v>
      </c>
      <c r="F2814" s="293">
        <v>247.417</v>
      </c>
      <c r="G2814" s="38"/>
      <c r="H2814" s="43"/>
    </row>
    <row r="2815" spans="1:8" s="2" customFormat="1" ht="22.5">
      <c r="A2815" s="38"/>
      <c r="B2815" s="43"/>
      <c r="C2815" s="292" t="s">
        <v>3028</v>
      </c>
      <c r="D2815" s="292" t="s">
        <v>3029</v>
      </c>
      <c r="E2815" s="21" t="s">
        <v>132</v>
      </c>
      <c r="F2815" s="293">
        <v>812.94200000000001</v>
      </c>
      <c r="G2815" s="38"/>
      <c r="H2815" s="43"/>
    </row>
    <row r="2816" spans="1:8" s="2" customFormat="1" ht="22.5">
      <c r="A2816" s="38"/>
      <c r="B2816" s="43"/>
      <c r="C2816" s="292" t="s">
        <v>3034</v>
      </c>
      <c r="D2816" s="292" t="s">
        <v>3035</v>
      </c>
      <c r="E2816" s="21" t="s">
        <v>132</v>
      </c>
      <c r="F2816" s="293">
        <v>812.94200000000001</v>
      </c>
      <c r="G2816" s="38"/>
      <c r="H2816" s="43"/>
    </row>
    <row r="2817" spans="1:8" s="2" customFormat="1" ht="16.899999999999999" customHeight="1">
      <c r="A2817" s="38"/>
      <c r="B2817" s="43"/>
      <c r="C2817" s="288" t="s">
        <v>475</v>
      </c>
      <c r="D2817" s="289" t="s">
        <v>476</v>
      </c>
      <c r="E2817" s="290" t="s">
        <v>132</v>
      </c>
      <c r="F2817" s="291">
        <v>4.6100000000000003</v>
      </c>
      <c r="G2817" s="38"/>
      <c r="H2817" s="43"/>
    </row>
    <row r="2818" spans="1:8" s="2" customFormat="1" ht="16.899999999999999" customHeight="1">
      <c r="A2818" s="38"/>
      <c r="B2818" s="43"/>
      <c r="C2818" s="292" t="s">
        <v>19</v>
      </c>
      <c r="D2818" s="292" t="s">
        <v>4776</v>
      </c>
      <c r="E2818" s="21" t="s">
        <v>19</v>
      </c>
      <c r="F2818" s="293">
        <v>0</v>
      </c>
      <c r="G2818" s="38"/>
      <c r="H2818" s="43"/>
    </row>
    <row r="2819" spans="1:8" s="2" customFormat="1" ht="16.899999999999999" customHeight="1">
      <c r="A2819" s="38"/>
      <c r="B2819" s="43"/>
      <c r="C2819" s="292" t="s">
        <v>19</v>
      </c>
      <c r="D2819" s="292" t="s">
        <v>4777</v>
      </c>
      <c r="E2819" s="21" t="s">
        <v>19</v>
      </c>
      <c r="F2819" s="293">
        <v>4.6100000000000003</v>
      </c>
      <c r="G2819" s="38"/>
      <c r="H2819" s="43"/>
    </row>
    <row r="2820" spans="1:8" s="2" customFormat="1" ht="16.899999999999999" customHeight="1">
      <c r="A2820" s="38"/>
      <c r="B2820" s="43"/>
      <c r="C2820" s="292" t="s">
        <v>475</v>
      </c>
      <c r="D2820" s="292" t="s">
        <v>590</v>
      </c>
      <c r="E2820" s="21" t="s">
        <v>19</v>
      </c>
      <c r="F2820" s="293">
        <v>4.6100000000000003</v>
      </c>
      <c r="G2820" s="38"/>
      <c r="H2820" s="43"/>
    </row>
    <row r="2821" spans="1:8" s="2" customFormat="1" ht="16.899999999999999" customHeight="1">
      <c r="A2821" s="38"/>
      <c r="B2821" s="43"/>
      <c r="C2821" s="294" t="s">
        <v>8523</v>
      </c>
      <c r="D2821" s="38"/>
      <c r="E2821" s="38"/>
      <c r="F2821" s="38"/>
      <c r="G2821" s="38"/>
      <c r="H2821" s="43"/>
    </row>
    <row r="2822" spans="1:8" s="2" customFormat="1" ht="16.899999999999999" customHeight="1">
      <c r="A2822" s="38"/>
      <c r="B2822" s="43"/>
      <c r="C2822" s="292" t="s">
        <v>4770</v>
      </c>
      <c r="D2822" s="292" t="s">
        <v>8693</v>
      </c>
      <c r="E2822" s="21" t="s">
        <v>132</v>
      </c>
      <c r="F2822" s="293">
        <v>9.8629999999999995</v>
      </c>
      <c r="G2822" s="38"/>
      <c r="H2822" s="43"/>
    </row>
    <row r="2823" spans="1:8" s="2" customFormat="1" ht="16.899999999999999" customHeight="1">
      <c r="A2823" s="38"/>
      <c r="B2823" s="43"/>
      <c r="C2823" s="292" t="s">
        <v>4764</v>
      </c>
      <c r="D2823" s="292" t="s">
        <v>8694</v>
      </c>
      <c r="E2823" s="21" t="s">
        <v>132</v>
      </c>
      <c r="F2823" s="293">
        <v>9.8629999999999995</v>
      </c>
      <c r="G2823" s="38"/>
      <c r="H2823" s="43"/>
    </row>
    <row r="2824" spans="1:8" s="2" customFormat="1" ht="16.899999999999999" customHeight="1">
      <c r="A2824" s="38"/>
      <c r="B2824" s="43"/>
      <c r="C2824" s="288" t="s">
        <v>478</v>
      </c>
      <c r="D2824" s="289" t="s">
        <v>479</v>
      </c>
      <c r="E2824" s="290" t="s">
        <v>132</v>
      </c>
      <c r="F2824" s="291">
        <v>753.07799999999997</v>
      </c>
      <c r="G2824" s="38"/>
      <c r="H2824" s="43"/>
    </row>
    <row r="2825" spans="1:8" s="2" customFormat="1" ht="16.899999999999999" customHeight="1">
      <c r="A2825" s="38"/>
      <c r="B2825" s="43"/>
      <c r="C2825" s="292" t="s">
        <v>19</v>
      </c>
      <c r="D2825" s="292" t="s">
        <v>4650</v>
      </c>
      <c r="E2825" s="21" t="s">
        <v>19</v>
      </c>
      <c r="F2825" s="293">
        <v>0</v>
      </c>
      <c r="G2825" s="38"/>
      <c r="H2825" s="43"/>
    </row>
    <row r="2826" spans="1:8" s="2" customFormat="1" ht="16.899999999999999" customHeight="1">
      <c r="A2826" s="38"/>
      <c r="B2826" s="43"/>
      <c r="C2826" s="292" t="s">
        <v>19</v>
      </c>
      <c r="D2826" s="292" t="s">
        <v>1910</v>
      </c>
      <c r="E2826" s="21" t="s">
        <v>19</v>
      </c>
      <c r="F2826" s="293">
        <v>0</v>
      </c>
      <c r="G2826" s="38"/>
      <c r="H2826" s="43"/>
    </row>
    <row r="2827" spans="1:8" s="2" customFormat="1" ht="16.899999999999999" customHeight="1">
      <c r="A2827" s="38"/>
      <c r="B2827" s="43"/>
      <c r="C2827" s="292" t="s">
        <v>19</v>
      </c>
      <c r="D2827" s="292" t="s">
        <v>3886</v>
      </c>
      <c r="E2827" s="21" t="s">
        <v>19</v>
      </c>
      <c r="F2827" s="293">
        <v>38.799999999999997</v>
      </c>
      <c r="G2827" s="38"/>
      <c r="H2827" s="43"/>
    </row>
    <row r="2828" spans="1:8" s="2" customFormat="1" ht="16.899999999999999" customHeight="1">
      <c r="A2828" s="38"/>
      <c r="B2828" s="43"/>
      <c r="C2828" s="292" t="s">
        <v>19</v>
      </c>
      <c r="D2828" s="292" t="s">
        <v>1971</v>
      </c>
      <c r="E2828" s="21" t="s">
        <v>19</v>
      </c>
      <c r="F2828" s="293">
        <v>0</v>
      </c>
      <c r="G2828" s="38"/>
      <c r="H2828" s="43"/>
    </row>
    <row r="2829" spans="1:8" s="2" customFormat="1" ht="16.899999999999999" customHeight="1">
      <c r="A2829" s="38"/>
      <c r="B2829" s="43"/>
      <c r="C2829" s="292" t="s">
        <v>19</v>
      </c>
      <c r="D2829" s="292" t="s">
        <v>3880</v>
      </c>
      <c r="E2829" s="21" t="s">
        <v>19</v>
      </c>
      <c r="F2829" s="293">
        <v>15.57</v>
      </c>
      <c r="G2829" s="38"/>
      <c r="H2829" s="43"/>
    </row>
    <row r="2830" spans="1:8" s="2" customFormat="1" ht="16.899999999999999" customHeight="1">
      <c r="A2830" s="38"/>
      <c r="B2830" s="43"/>
      <c r="C2830" s="292" t="s">
        <v>19</v>
      </c>
      <c r="D2830" s="292" t="s">
        <v>1976</v>
      </c>
      <c r="E2830" s="21" t="s">
        <v>19</v>
      </c>
      <c r="F2830" s="293">
        <v>0</v>
      </c>
      <c r="G2830" s="38"/>
      <c r="H2830" s="43"/>
    </row>
    <row r="2831" spans="1:8" s="2" customFormat="1" ht="16.899999999999999" customHeight="1">
      <c r="A2831" s="38"/>
      <c r="B2831" s="43"/>
      <c r="C2831" s="292" t="s">
        <v>19</v>
      </c>
      <c r="D2831" s="292" t="s">
        <v>3802</v>
      </c>
      <c r="E2831" s="21" t="s">
        <v>19</v>
      </c>
      <c r="F2831" s="293">
        <v>30</v>
      </c>
      <c r="G2831" s="38"/>
      <c r="H2831" s="43"/>
    </row>
    <row r="2832" spans="1:8" s="2" customFormat="1" ht="16.899999999999999" customHeight="1">
      <c r="A2832" s="38"/>
      <c r="B2832" s="43"/>
      <c r="C2832" s="292" t="s">
        <v>19</v>
      </c>
      <c r="D2832" s="292" t="s">
        <v>1980</v>
      </c>
      <c r="E2832" s="21" t="s">
        <v>19</v>
      </c>
      <c r="F2832" s="293">
        <v>0</v>
      </c>
      <c r="G2832" s="38"/>
      <c r="H2832" s="43"/>
    </row>
    <row r="2833" spans="1:8" s="2" customFormat="1" ht="16.899999999999999" customHeight="1">
      <c r="A2833" s="38"/>
      <c r="B2833" s="43"/>
      <c r="C2833" s="292" t="s">
        <v>19</v>
      </c>
      <c r="D2833" s="292" t="s">
        <v>3799</v>
      </c>
      <c r="E2833" s="21" t="s">
        <v>19</v>
      </c>
      <c r="F2833" s="293">
        <v>21.76</v>
      </c>
      <c r="G2833" s="38"/>
      <c r="H2833" s="43"/>
    </row>
    <row r="2834" spans="1:8" s="2" customFormat="1" ht="16.899999999999999" customHeight="1">
      <c r="A2834" s="38"/>
      <c r="B2834" s="43"/>
      <c r="C2834" s="292" t="s">
        <v>19</v>
      </c>
      <c r="D2834" s="292" t="s">
        <v>1983</v>
      </c>
      <c r="E2834" s="21" t="s">
        <v>19</v>
      </c>
      <c r="F2834" s="293">
        <v>0</v>
      </c>
      <c r="G2834" s="38"/>
      <c r="H2834" s="43"/>
    </row>
    <row r="2835" spans="1:8" s="2" customFormat="1" ht="16.899999999999999" customHeight="1">
      <c r="A2835" s="38"/>
      <c r="B2835" s="43"/>
      <c r="C2835" s="292" t="s">
        <v>19</v>
      </c>
      <c r="D2835" s="292" t="s">
        <v>3800</v>
      </c>
      <c r="E2835" s="21" t="s">
        <v>19</v>
      </c>
      <c r="F2835" s="293">
        <v>26.55</v>
      </c>
      <c r="G2835" s="38"/>
      <c r="H2835" s="43"/>
    </row>
    <row r="2836" spans="1:8" s="2" customFormat="1" ht="16.899999999999999" customHeight="1">
      <c r="A2836" s="38"/>
      <c r="B2836" s="43"/>
      <c r="C2836" s="292" t="s">
        <v>19</v>
      </c>
      <c r="D2836" s="292" t="s">
        <v>2039</v>
      </c>
      <c r="E2836" s="21" t="s">
        <v>19</v>
      </c>
      <c r="F2836" s="293">
        <v>0</v>
      </c>
      <c r="G2836" s="38"/>
      <c r="H2836" s="43"/>
    </row>
    <row r="2837" spans="1:8" s="2" customFormat="1" ht="16.899999999999999" customHeight="1">
      <c r="A2837" s="38"/>
      <c r="B2837" s="43"/>
      <c r="C2837" s="292" t="s">
        <v>19</v>
      </c>
      <c r="D2837" s="292" t="s">
        <v>3889</v>
      </c>
      <c r="E2837" s="21" t="s">
        <v>19</v>
      </c>
      <c r="F2837" s="293">
        <v>64.94</v>
      </c>
      <c r="G2837" s="38"/>
      <c r="H2837" s="43"/>
    </row>
    <row r="2838" spans="1:8" s="2" customFormat="1" ht="16.899999999999999" customHeight="1">
      <c r="A2838" s="38"/>
      <c r="B2838" s="43"/>
      <c r="C2838" s="292" t="s">
        <v>19</v>
      </c>
      <c r="D2838" s="292" t="s">
        <v>2043</v>
      </c>
      <c r="E2838" s="21" t="s">
        <v>19</v>
      </c>
      <c r="F2838" s="293">
        <v>0</v>
      </c>
      <c r="G2838" s="38"/>
      <c r="H2838" s="43"/>
    </row>
    <row r="2839" spans="1:8" s="2" customFormat="1" ht="16.899999999999999" customHeight="1">
      <c r="A2839" s="38"/>
      <c r="B2839" s="43"/>
      <c r="C2839" s="292" t="s">
        <v>19</v>
      </c>
      <c r="D2839" s="292" t="s">
        <v>3887</v>
      </c>
      <c r="E2839" s="21" t="s">
        <v>19</v>
      </c>
      <c r="F2839" s="293">
        <v>55.41</v>
      </c>
      <c r="G2839" s="38"/>
      <c r="H2839" s="43"/>
    </row>
    <row r="2840" spans="1:8" s="2" customFormat="1" ht="16.899999999999999" customHeight="1">
      <c r="A2840" s="38"/>
      <c r="B2840" s="43"/>
      <c r="C2840" s="292" t="s">
        <v>19</v>
      </c>
      <c r="D2840" s="292" t="s">
        <v>2050</v>
      </c>
      <c r="E2840" s="21" t="s">
        <v>19</v>
      </c>
      <c r="F2840" s="293">
        <v>0</v>
      </c>
      <c r="G2840" s="38"/>
      <c r="H2840" s="43"/>
    </row>
    <row r="2841" spans="1:8" s="2" customFormat="1" ht="16.899999999999999" customHeight="1">
      <c r="A2841" s="38"/>
      <c r="B2841" s="43"/>
      <c r="C2841" s="292" t="s">
        <v>19</v>
      </c>
      <c r="D2841" s="292" t="s">
        <v>3882</v>
      </c>
      <c r="E2841" s="21" t="s">
        <v>19</v>
      </c>
      <c r="F2841" s="293">
        <v>23.08</v>
      </c>
      <c r="G2841" s="38"/>
      <c r="H2841" s="43"/>
    </row>
    <row r="2842" spans="1:8" s="2" customFormat="1" ht="16.899999999999999" customHeight="1">
      <c r="A2842" s="38"/>
      <c r="B2842" s="43"/>
      <c r="C2842" s="292" t="s">
        <v>19</v>
      </c>
      <c r="D2842" s="292" t="s">
        <v>2061</v>
      </c>
      <c r="E2842" s="21" t="s">
        <v>19</v>
      </c>
      <c r="F2842" s="293">
        <v>0</v>
      </c>
      <c r="G2842" s="38"/>
      <c r="H2842" s="43"/>
    </row>
    <row r="2843" spans="1:8" s="2" customFormat="1" ht="16.899999999999999" customHeight="1">
      <c r="A2843" s="38"/>
      <c r="B2843" s="43"/>
      <c r="C2843" s="292" t="s">
        <v>19</v>
      </c>
      <c r="D2843" s="292" t="s">
        <v>3884</v>
      </c>
      <c r="E2843" s="21" t="s">
        <v>19</v>
      </c>
      <c r="F2843" s="293">
        <v>18.756</v>
      </c>
      <c r="G2843" s="38"/>
      <c r="H2843" s="43"/>
    </row>
    <row r="2844" spans="1:8" s="2" customFormat="1" ht="16.899999999999999" customHeight="1">
      <c r="A2844" s="38"/>
      <c r="B2844" s="43"/>
      <c r="C2844" s="292" t="s">
        <v>19</v>
      </c>
      <c r="D2844" s="292" t="s">
        <v>1919</v>
      </c>
      <c r="E2844" s="21" t="s">
        <v>19</v>
      </c>
      <c r="F2844" s="293">
        <v>0</v>
      </c>
      <c r="G2844" s="38"/>
      <c r="H2844" s="43"/>
    </row>
    <row r="2845" spans="1:8" s="2" customFormat="1" ht="16.899999999999999" customHeight="1">
      <c r="A2845" s="38"/>
      <c r="B2845" s="43"/>
      <c r="C2845" s="292" t="s">
        <v>19</v>
      </c>
      <c r="D2845" s="292" t="s">
        <v>3891</v>
      </c>
      <c r="E2845" s="21" t="s">
        <v>19</v>
      </c>
      <c r="F2845" s="293">
        <v>78.569999999999993</v>
      </c>
      <c r="G2845" s="38"/>
      <c r="H2845" s="43"/>
    </row>
    <row r="2846" spans="1:8" s="2" customFormat="1" ht="16.899999999999999" customHeight="1">
      <c r="A2846" s="38"/>
      <c r="B2846" s="43"/>
      <c r="C2846" s="292" t="s">
        <v>19</v>
      </c>
      <c r="D2846" s="292" t="s">
        <v>2075</v>
      </c>
      <c r="E2846" s="21" t="s">
        <v>19</v>
      </c>
      <c r="F2846" s="293">
        <v>0</v>
      </c>
      <c r="G2846" s="38"/>
      <c r="H2846" s="43"/>
    </row>
    <row r="2847" spans="1:8" s="2" customFormat="1" ht="16.899999999999999" customHeight="1">
      <c r="A2847" s="38"/>
      <c r="B2847" s="43"/>
      <c r="C2847" s="292" t="s">
        <v>19</v>
      </c>
      <c r="D2847" s="292" t="s">
        <v>3791</v>
      </c>
      <c r="E2847" s="21" t="s">
        <v>19</v>
      </c>
      <c r="F2847" s="293">
        <v>14</v>
      </c>
      <c r="G2847" s="38"/>
      <c r="H2847" s="43"/>
    </row>
    <row r="2848" spans="1:8" s="2" customFormat="1" ht="16.899999999999999" customHeight="1">
      <c r="A2848" s="38"/>
      <c r="B2848" s="43"/>
      <c r="C2848" s="292" t="s">
        <v>19</v>
      </c>
      <c r="D2848" s="292" t="s">
        <v>2077</v>
      </c>
      <c r="E2848" s="21" t="s">
        <v>19</v>
      </c>
      <c r="F2848" s="293">
        <v>0</v>
      </c>
      <c r="G2848" s="38"/>
      <c r="H2848" s="43"/>
    </row>
    <row r="2849" spans="1:8" s="2" customFormat="1" ht="16.899999999999999" customHeight="1">
      <c r="A2849" s="38"/>
      <c r="B2849" s="43"/>
      <c r="C2849" s="292" t="s">
        <v>19</v>
      </c>
      <c r="D2849" s="292" t="s">
        <v>3790</v>
      </c>
      <c r="E2849" s="21" t="s">
        <v>19</v>
      </c>
      <c r="F2849" s="293">
        <v>13.12</v>
      </c>
      <c r="G2849" s="38"/>
      <c r="H2849" s="43"/>
    </row>
    <row r="2850" spans="1:8" s="2" customFormat="1" ht="16.899999999999999" customHeight="1">
      <c r="A2850" s="38"/>
      <c r="B2850" s="43"/>
      <c r="C2850" s="292" t="s">
        <v>19</v>
      </c>
      <c r="D2850" s="292" t="s">
        <v>2079</v>
      </c>
      <c r="E2850" s="21" t="s">
        <v>19</v>
      </c>
      <c r="F2850" s="293">
        <v>0</v>
      </c>
      <c r="G2850" s="38"/>
      <c r="H2850" s="43"/>
    </row>
    <row r="2851" spans="1:8" s="2" customFormat="1" ht="16.899999999999999" customHeight="1">
      <c r="A2851" s="38"/>
      <c r="B2851" s="43"/>
      <c r="C2851" s="292" t="s">
        <v>19</v>
      </c>
      <c r="D2851" s="292" t="s">
        <v>3795</v>
      </c>
      <c r="E2851" s="21" t="s">
        <v>19</v>
      </c>
      <c r="F2851" s="293">
        <v>14.18</v>
      </c>
      <c r="G2851" s="38"/>
      <c r="H2851" s="43"/>
    </row>
    <row r="2852" spans="1:8" s="2" customFormat="1" ht="16.899999999999999" customHeight="1">
      <c r="A2852" s="38"/>
      <c r="B2852" s="43"/>
      <c r="C2852" s="292" t="s">
        <v>19</v>
      </c>
      <c r="D2852" s="292" t="s">
        <v>2083</v>
      </c>
      <c r="E2852" s="21" t="s">
        <v>19</v>
      </c>
      <c r="F2852" s="293">
        <v>0</v>
      </c>
      <c r="G2852" s="38"/>
      <c r="H2852" s="43"/>
    </row>
    <row r="2853" spans="1:8" s="2" customFormat="1" ht="16.899999999999999" customHeight="1">
      <c r="A2853" s="38"/>
      <c r="B2853" s="43"/>
      <c r="C2853" s="292" t="s">
        <v>19</v>
      </c>
      <c r="D2853" s="292" t="s">
        <v>3796</v>
      </c>
      <c r="E2853" s="21" t="s">
        <v>19</v>
      </c>
      <c r="F2853" s="293">
        <v>21.1</v>
      </c>
      <c r="G2853" s="38"/>
      <c r="H2853" s="43"/>
    </row>
    <row r="2854" spans="1:8" s="2" customFormat="1" ht="16.899999999999999" customHeight="1">
      <c r="A2854" s="38"/>
      <c r="B2854" s="43"/>
      <c r="C2854" s="292" t="s">
        <v>19</v>
      </c>
      <c r="D2854" s="292" t="s">
        <v>2088</v>
      </c>
      <c r="E2854" s="21" t="s">
        <v>19</v>
      </c>
      <c r="F2854" s="293">
        <v>0</v>
      </c>
      <c r="G2854" s="38"/>
      <c r="H2854" s="43"/>
    </row>
    <row r="2855" spans="1:8" s="2" customFormat="1" ht="16.899999999999999" customHeight="1">
      <c r="A2855" s="38"/>
      <c r="B2855" s="43"/>
      <c r="C2855" s="292" t="s">
        <v>19</v>
      </c>
      <c r="D2855" s="292" t="s">
        <v>3798</v>
      </c>
      <c r="E2855" s="21" t="s">
        <v>19</v>
      </c>
      <c r="F2855" s="293">
        <v>21.12</v>
      </c>
      <c r="G2855" s="38"/>
      <c r="H2855" s="43"/>
    </row>
    <row r="2856" spans="1:8" s="2" customFormat="1" ht="16.899999999999999" customHeight="1">
      <c r="A2856" s="38"/>
      <c r="B2856" s="43"/>
      <c r="C2856" s="292" t="s">
        <v>19</v>
      </c>
      <c r="D2856" s="292" t="s">
        <v>2092</v>
      </c>
      <c r="E2856" s="21" t="s">
        <v>19</v>
      </c>
      <c r="F2856" s="293">
        <v>0</v>
      </c>
      <c r="G2856" s="38"/>
      <c r="H2856" s="43"/>
    </row>
    <row r="2857" spans="1:8" s="2" customFormat="1" ht="16.899999999999999" customHeight="1">
      <c r="A2857" s="38"/>
      <c r="B2857" s="43"/>
      <c r="C2857" s="292" t="s">
        <v>19</v>
      </c>
      <c r="D2857" s="292" t="s">
        <v>3797</v>
      </c>
      <c r="E2857" s="21" t="s">
        <v>19</v>
      </c>
      <c r="F2857" s="293">
        <v>21.11</v>
      </c>
      <c r="G2857" s="38"/>
      <c r="H2857" s="43"/>
    </row>
    <row r="2858" spans="1:8" s="2" customFormat="1" ht="16.899999999999999" customHeight="1">
      <c r="A2858" s="38"/>
      <c r="B2858" s="43"/>
      <c r="C2858" s="292" t="s">
        <v>19</v>
      </c>
      <c r="D2858" s="292" t="s">
        <v>1921</v>
      </c>
      <c r="E2858" s="21" t="s">
        <v>19</v>
      </c>
      <c r="F2858" s="293">
        <v>0</v>
      </c>
      <c r="G2858" s="38"/>
      <c r="H2858" s="43"/>
    </row>
    <row r="2859" spans="1:8" s="2" customFormat="1" ht="16.899999999999999" customHeight="1">
      <c r="A2859" s="38"/>
      <c r="B2859" s="43"/>
      <c r="C2859" s="292" t="s">
        <v>19</v>
      </c>
      <c r="D2859" s="292" t="s">
        <v>3888</v>
      </c>
      <c r="E2859" s="21" t="s">
        <v>19</v>
      </c>
      <c r="F2859" s="293">
        <v>58.51</v>
      </c>
      <c r="G2859" s="38"/>
      <c r="H2859" s="43"/>
    </row>
    <row r="2860" spans="1:8" s="2" customFormat="1" ht="16.899999999999999" customHeight="1">
      <c r="A2860" s="38"/>
      <c r="B2860" s="43"/>
      <c r="C2860" s="292" t="s">
        <v>19</v>
      </c>
      <c r="D2860" s="292" t="s">
        <v>1925</v>
      </c>
      <c r="E2860" s="21" t="s">
        <v>19</v>
      </c>
      <c r="F2860" s="293">
        <v>0</v>
      </c>
      <c r="G2860" s="38"/>
      <c r="H2860" s="43"/>
    </row>
    <row r="2861" spans="1:8" s="2" customFormat="1" ht="16.899999999999999" customHeight="1">
      <c r="A2861" s="38"/>
      <c r="B2861" s="43"/>
      <c r="C2861" s="292" t="s">
        <v>19</v>
      </c>
      <c r="D2861" s="292" t="s">
        <v>4651</v>
      </c>
      <c r="E2861" s="21" t="s">
        <v>19</v>
      </c>
      <c r="F2861" s="293">
        <v>16.882000000000001</v>
      </c>
      <c r="G2861" s="38"/>
      <c r="H2861" s="43"/>
    </row>
    <row r="2862" spans="1:8" s="2" customFormat="1" ht="16.899999999999999" customHeight="1">
      <c r="A2862" s="38"/>
      <c r="B2862" s="43"/>
      <c r="C2862" s="292" t="s">
        <v>19</v>
      </c>
      <c r="D2862" s="292" t="s">
        <v>1928</v>
      </c>
      <c r="E2862" s="21" t="s">
        <v>19</v>
      </c>
      <c r="F2862" s="293">
        <v>0</v>
      </c>
      <c r="G2862" s="38"/>
      <c r="H2862" s="43"/>
    </row>
    <row r="2863" spans="1:8" s="2" customFormat="1" ht="16.899999999999999" customHeight="1">
      <c r="A2863" s="38"/>
      <c r="B2863" s="43"/>
      <c r="C2863" s="292" t="s">
        <v>19</v>
      </c>
      <c r="D2863" s="292" t="s">
        <v>3892</v>
      </c>
      <c r="E2863" s="21" t="s">
        <v>19</v>
      </c>
      <c r="F2863" s="293">
        <v>85.67</v>
      </c>
      <c r="G2863" s="38"/>
      <c r="H2863" s="43"/>
    </row>
    <row r="2864" spans="1:8" s="2" customFormat="1" ht="16.899999999999999" customHeight="1">
      <c r="A2864" s="38"/>
      <c r="B2864" s="43"/>
      <c r="C2864" s="292" t="s">
        <v>19</v>
      </c>
      <c r="D2864" s="292" t="s">
        <v>1931</v>
      </c>
      <c r="E2864" s="21" t="s">
        <v>19</v>
      </c>
      <c r="F2864" s="293">
        <v>0</v>
      </c>
      <c r="G2864" s="38"/>
      <c r="H2864" s="43"/>
    </row>
    <row r="2865" spans="1:8" s="2" customFormat="1" ht="16.899999999999999" customHeight="1">
      <c r="A2865" s="38"/>
      <c r="B2865" s="43"/>
      <c r="C2865" s="292" t="s">
        <v>19</v>
      </c>
      <c r="D2865" s="292" t="s">
        <v>3793</v>
      </c>
      <c r="E2865" s="21" t="s">
        <v>19</v>
      </c>
      <c r="F2865" s="293">
        <v>14.02</v>
      </c>
      <c r="G2865" s="38"/>
      <c r="H2865" s="43"/>
    </row>
    <row r="2866" spans="1:8" s="2" customFormat="1" ht="16.899999999999999" customHeight="1">
      <c r="A2866" s="38"/>
      <c r="B2866" s="43"/>
      <c r="C2866" s="292" t="s">
        <v>19</v>
      </c>
      <c r="D2866" s="292" t="s">
        <v>2110</v>
      </c>
      <c r="E2866" s="21" t="s">
        <v>19</v>
      </c>
      <c r="F2866" s="293">
        <v>0</v>
      </c>
      <c r="G2866" s="38"/>
      <c r="H2866" s="43"/>
    </row>
    <row r="2867" spans="1:8" s="2" customFormat="1" ht="16.899999999999999" customHeight="1">
      <c r="A2867" s="38"/>
      <c r="B2867" s="43"/>
      <c r="C2867" s="292" t="s">
        <v>19</v>
      </c>
      <c r="D2867" s="292" t="s">
        <v>3790</v>
      </c>
      <c r="E2867" s="21" t="s">
        <v>19</v>
      </c>
      <c r="F2867" s="293">
        <v>13.12</v>
      </c>
      <c r="G2867" s="38"/>
      <c r="H2867" s="43"/>
    </row>
    <row r="2868" spans="1:8" s="2" customFormat="1" ht="16.899999999999999" customHeight="1">
      <c r="A2868" s="38"/>
      <c r="B2868" s="43"/>
      <c r="C2868" s="292" t="s">
        <v>19</v>
      </c>
      <c r="D2868" s="292" t="s">
        <v>2112</v>
      </c>
      <c r="E2868" s="21" t="s">
        <v>19</v>
      </c>
      <c r="F2868" s="293">
        <v>0</v>
      </c>
      <c r="G2868" s="38"/>
      <c r="H2868" s="43"/>
    </row>
    <row r="2869" spans="1:8" s="2" customFormat="1" ht="16.899999999999999" customHeight="1">
      <c r="A2869" s="38"/>
      <c r="B2869" s="43"/>
      <c r="C2869" s="292" t="s">
        <v>19</v>
      </c>
      <c r="D2869" s="292" t="s">
        <v>3794</v>
      </c>
      <c r="E2869" s="21" t="s">
        <v>19</v>
      </c>
      <c r="F2869" s="293">
        <v>14.16</v>
      </c>
      <c r="G2869" s="38"/>
      <c r="H2869" s="43"/>
    </row>
    <row r="2870" spans="1:8" s="2" customFormat="1" ht="16.899999999999999" customHeight="1">
      <c r="A2870" s="38"/>
      <c r="B2870" s="43"/>
      <c r="C2870" s="292" t="s">
        <v>19</v>
      </c>
      <c r="D2870" s="292" t="s">
        <v>2116</v>
      </c>
      <c r="E2870" s="21" t="s">
        <v>19</v>
      </c>
      <c r="F2870" s="293">
        <v>0</v>
      </c>
      <c r="G2870" s="38"/>
      <c r="H2870" s="43"/>
    </row>
    <row r="2871" spans="1:8" s="2" customFormat="1" ht="16.899999999999999" customHeight="1">
      <c r="A2871" s="38"/>
      <c r="B2871" s="43"/>
      <c r="C2871" s="292" t="s">
        <v>19</v>
      </c>
      <c r="D2871" s="292" t="s">
        <v>3796</v>
      </c>
      <c r="E2871" s="21" t="s">
        <v>19</v>
      </c>
      <c r="F2871" s="293">
        <v>21.1</v>
      </c>
      <c r="G2871" s="38"/>
      <c r="H2871" s="43"/>
    </row>
    <row r="2872" spans="1:8" s="2" customFormat="1" ht="16.899999999999999" customHeight="1">
      <c r="A2872" s="38"/>
      <c r="B2872" s="43"/>
      <c r="C2872" s="292" t="s">
        <v>19</v>
      </c>
      <c r="D2872" s="292" t="s">
        <v>2121</v>
      </c>
      <c r="E2872" s="21" t="s">
        <v>19</v>
      </c>
      <c r="F2872" s="293">
        <v>0</v>
      </c>
      <c r="G2872" s="38"/>
      <c r="H2872" s="43"/>
    </row>
    <row r="2873" spans="1:8" s="2" customFormat="1" ht="16.899999999999999" customHeight="1">
      <c r="A2873" s="38"/>
      <c r="B2873" s="43"/>
      <c r="C2873" s="292" t="s">
        <v>19</v>
      </c>
      <c r="D2873" s="292" t="s">
        <v>3796</v>
      </c>
      <c r="E2873" s="21" t="s">
        <v>19</v>
      </c>
      <c r="F2873" s="293">
        <v>21.1</v>
      </c>
      <c r="G2873" s="38"/>
      <c r="H2873" s="43"/>
    </row>
    <row r="2874" spans="1:8" s="2" customFormat="1" ht="16.899999999999999" customHeight="1">
      <c r="A2874" s="38"/>
      <c r="B2874" s="43"/>
      <c r="C2874" s="292" t="s">
        <v>19</v>
      </c>
      <c r="D2874" s="292" t="s">
        <v>2125</v>
      </c>
      <c r="E2874" s="21" t="s">
        <v>19</v>
      </c>
      <c r="F2874" s="293">
        <v>0</v>
      </c>
      <c r="G2874" s="38"/>
      <c r="H2874" s="43"/>
    </row>
    <row r="2875" spans="1:8" s="2" customFormat="1" ht="16.899999999999999" customHeight="1">
      <c r="A2875" s="38"/>
      <c r="B2875" s="43"/>
      <c r="C2875" s="292" t="s">
        <v>19</v>
      </c>
      <c r="D2875" s="292" t="s">
        <v>3797</v>
      </c>
      <c r="E2875" s="21" t="s">
        <v>19</v>
      </c>
      <c r="F2875" s="293">
        <v>21.11</v>
      </c>
      <c r="G2875" s="38"/>
      <c r="H2875" s="43"/>
    </row>
    <row r="2876" spans="1:8" s="2" customFormat="1" ht="16.899999999999999" customHeight="1">
      <c r="A2876" s="38"/>
      <c r="B2876" s="43"/>
      <c r="C2876" s="292" t="s">
        <v>19</v>
      </c>
      <c r="D2876" s="292" t="s">
        <v>1933</v>
      </c>
      <c r="E2876" s="21" t="s">
        <v>19</v>
      </c>
      <c r="F2876" s="293">
        <v>0</v>
      </c>
      <c r="G2876" s="38"/>
      <c r="H2876" s="43"/>
    </row>
    <row r="2877" spans="1:8" s="2" customFormat="1" ht="16.899999999999999" customHeight="1">
      <c r="A2877" s="38"/>
      <c r="B2877" s="43"/>
      <c r="C2877" s="292" t="s">
        <v>19</v>
      </c>
      <c r="D2877" s="292" t="s">
        <v>3877</v>
      </c>
      <c r="E2877" s="21" t="s">
        <v>19</v>
      </c>
      <c r="F2877" s="293">
        <v>9.34</v>
      </c>
      <c r="G2877" s="38"/>
      <c r="H2877" s="43"/>
    </row>
    <row r="2878" spans="1:8" s="2" customFormat="1" ht="16.899999999999999" customHeight="1">
      <c r="A2878" s="38"/>
      <c r="B2878" s="43"/>
      <c r="C2878" s="292" t="s">
        <v>478</v>
      </c>
      <c r="D2878" s="292" t="s">
        <v>590</v>
      </c>
      <c r="E2878" s="21" t="s">
        <v>19</v>
      </c>
      <c r="F2878" s="293">
        <v>753.07799999999997</v>
      </c>
      <c r="G2878" s="38"/>
      <c r="H2878" s="43"/>
    </row>
    <row r="2879" spans="1:8" s="2" customFormat="1" ht="16.899999999999999" customHeight="1">
      <c r="A2879" s="38"/>
      <c r="B2879" s="43"/>
      <c r="C2879" s="294" t="s">
        <v>8523</v>
      </c>
      <c r="D2879" s="38"/>
      <c r="E2879" s="38"/>
      <c r="F2879" s="38"/>
      <c r="G2879" s="38"/>
      <c r="H2879" s="43"/>
    </row>
    <row r="2880" spans="1:8" s="2" customFormat="1" ht="16.899999999999999" customHeight="1">
      <c r="A2880" s="38"/>
      <c r="B2880" s="43"/>
      <c r="C2880" s="292" t="s">
        <v>4642</v>
      </c>
      <c r="D2880" s="292" t="s">
        <v>8680</v>
      </c>
      <c r="E2880" s="21" t="s">
        <v>132</v>
      </c>
      <c r="F2880" s="293">
        <v>1082.204</v>
      </c>
      <c r="G2880" s="38"/>
      <c r="H2880" s="43"/>
    </row>
    <row r="2881" spans="1:8" s="2" customFormat="1" ht="16.899999999999999" customHeight="1">
      <c r="A2881" s="38"/>
      <c r="B2881" s="43"/>
      <c r="C2881" s="292" t="s">
        <v>2483</v>
      </c>
      <c r="D2881" s="292" t="s">
        <v>8681</v>
      </c>
      <c r="E2881" s="21" t="s">
        <v>132</v>
      </c>
      <c r="F2881" s="293">
        <v>1399.7139999999999</v>
      </c>
      <c r="G2881" s="38"/>
      <c r="H2881" s="43"/>
    </row>
    <row r="2882" spans="1:8" s="2" customFormat="1" ht="16.899999999999999" customHeight="1">
      <c r="A2882" s="38"/>
      <c r="B2882" s="43"/>
      <c r="C2882" s="292" t="s">
        <v>2496</v>
      </c>
      <c r="D2882" s="292" t="s">
        <v>8682</v>
      </c>
      <c r="E2882" s="21" t="s">
        <v>132</v>
      </c>
      <c r="F2882" s="293">
        <v>8537.3680000000004</v>
      </c>
      <c r="G2882" s="38"/>
      <c r="H2882" s="43"/>
    </row>
    <row r="2883" spans="1:8" s="2" customFormat="1" ht="16.899999999999999" customHeight="1">
      <c r="A2883" s="38"/>
      <c r="B2883" s="43"/>
      <c r="C2883" s="292" t="s">
        <v>3228</v>
      </c>
      <c r="D2883" s="292" t="s">
        <v>8683</v>
      </c>
      <c r="E2883" s="21" t="s">
        <v>132</v>
      </c>
      <c r="F2883" s="293">
        <v>1505.614</v>
      </c>
      <c r="G2883" s="38"/>
      <c r="H2883" s="43"/>
    </row>
    <row r="2884" spans="1:8" s="2" customFormat="1" ht="16.899999999999999" customHeight="1">
      <c r="A2884" s="38"/>
      <c r="B2884" s="43"/>
      <c r="C2884" s="292" t="s">
        <v>4631</v>
      </c>
      <c r="D2884" s="292" t="s">
        <v>8684</v>
      </c>
      <c r="E2884" s="21" t="s">
        <v>132</v>
      </c>
      <c r="F2884" s="293">
        <v>1082.204</v>
      </c>
      <c r="G2884" s="38"/>
      <c r="H2884" s="43"/>
    </row>
    <row r="2885" spans="1:8" s="2" customFormat="1" ht="22.5">
      <c r="A2885" s="38"/>
      <c r="B2885" s="43"/>
      <c r="C2885" s="292" t="s">
        <v>4637</v>
      </c>
      <c r="D2885" s="292" t="s">
        <v>8685</v>
      </c>
      <c r="E2885" s="21" t="s">
        <v>132</v>
      </c>
      <c r="F2885" s="293">
        <v>1082.204</v>
      </c>
      <c r="G2885" s="38"/>
      <c r="H2885" s="43"/>
    </row>
    <row r="2886" spans="1:8" s="2" customFormat="1" ht="16.899999999999999" customHeight="1">
      <c r="A2886" s="38"/>
      <c r="B2886" s="43"/>
      <c r="C2886" s="292" t="s">
        <v>4689</v>
      </c>
      <c r="D2886" s="292" t="s">
        <v>8686</v>
      </c>
      <c r="E2886" s="21" t="s">
        <v>128</v>
      </c>
      <c r="F2886" s="293">
        <v>595.21199999999999</v>
      </c>
      <c r="G2886" s="38"/>
      <c r="H2886" s="43"/>
    </row>
    <row r="2887" spans="1:8" s="2" customFormat="1" ht="16.899999999999999" customHeight="1">
      <c r="A2887" s="38"/>
      <c r="B2887" s="43"/>
      <c r="C2887" s="292" t="s">
        <v>4696</v>
      </c>
      <c r="D2887" s="292" t="s">
        <v>4697</v>
      </c>
      <c r="E2887" s="21" t="s">
        <v>128</v>
      </c>
      <c r="F2887" s="293">
        <v>654.73299999999995</v>
      </c>
      <c r="G2887" s="38"/>
      <c r="H2887" s="43"/>
    </row>
    <row r="2888" spans="1:8" s="2" customFormat="1" ht="22.5">
      <c r="A2888" s="38"/>
      <c r="B2888" s="43"/>
      <c r="C2888" s="292" t="s">
        <v>3250</v>
      </c>
      <c r="D2888" s="292" t="s">
        <v>3251</v>
      </c>
      <c r="E2888" s="21" t="s">
        <v>132</v>
      </c>
      <c r="F2888" s="293">
        <v>955.36099999999999</v>
      </c>
      <c r="G2888" s="38"/>
      <c r="H2888" s="43"/>
    </row>
    <row r="2889" spans="1:8" s="2" customFormat="1" ht="16.899999999999999" customHeight="1">
      <c r="A2889" s="38"/>
      <c r="B2889" s="43"/>
      <c r="C2889" s="288" t="s">
        <v>481</v>
      </c>
      <c r="D2889" s="289" t="s">
        <v>482</v>
      </c>
      <c r="E2889" s="290" t="s">
        <v>132</v>
      </c>
      <c r="F2889" s="291">
        <v>128.21</v>
      </c>
      <c r="G2889" s="38"/>
      <c r="H2889" s="43"/>
    </row>
    <row r="2890" spans="1:8" s="2" customFormat="1" ht="16.899999999999999" customHeight="1">
      <c r="A2890" s="38"/>
      <c r="B2890" s="43"/>
      <c r="C2890" s="292" t="s">
        <v>19</v>
      </c>
      <c r="D2890" s="292" t="s">
        <v>4587</v>
      </c>
      <c r="E2890" s="21" t="s">
        <v>19</v>
      </c>
      <c r="F2890" s="293">
        <v>0</v>
      </c>
      <c r="G2890" s="38"/>
      <c r="H2890" s="43"/>
    </row>
    <row r="2891" spans="1:8" s="2" customFormat="1" ht="16.899999999999999" customHeight="1">
      <c r="A2891" s="38"/>
      <c r="B2891" s="43"/>
      <c r="C2891" s="292" t="s">
        <v>19</v>
      </c>
      <c r="D2891" s="292" t="s">
        <v>1963</v>
      </c>
      <c r="E2891" s="21" t="s">
        <v>19</v>
      </c>
      <c r="F2891" s="293">
        <v>0</v>
      </c>
      <c r="G2891" s="38"/>
      <c r="H2891" s="43"/>
    </row>
    <row r="2892" spans="1:8" s="2" customFormat="1" ht="16.899999999999999" customHeight="1">
      <c r="A2892" s="38"/>
      <c r="B2892" s="43"/>
      <c r="C2892" s="292" t="s">
        <v>19</v>
      </c>
      <c r="D2892" s="292" t="s">
        <v>3879</v>
      </c>
      <c r="E2892" s="21" t="s">
        <v>19</v>
      </c>
      <c r="F2892" s="293">
        <v>12.51</v>
      </c>
      <c r="G2892" s="38"/>
      <c r="H2892" s="43"/>
    </row>
    <row r="2893" spans="1:8" s="2" customFormat="1" ht="16.899999999999999" customHeight="1">
      <c r="A2893" s="38"/>
      <c r="B2893" s="43"/>
      <c r="C2893" s="292" t="s">
        <v>19</v>
      </c>
      <c r="D2893" s="292" t="s">
        <v>1990</v>
      </c>
      <c r="E2893" s="21" t="s">
        <v>19</v>
      </c>
      <c r="F2893" s="293">
        <v>0</v>
      </c>
      <c r="G2893" s="38"/>
      <c r="H2893" s="43"/>
    </row>
    <row r="2894" spans="1:8" s="2" customFormat="1" ht="16.899999999999999" customHeight="1">
      <c r="A2894" s="38"/>
      <c r="B2894" s="43"/>
      <c r="C2894" s="292" t="s">
        <v>19</v>
      </c>
      <c r="D2894" s="292" t="s">
        <v>3816</v>
      </c>
      <c r="E2894" s="21" t="s">
        <v>19</v>
      </c>
      <c r="F2894" s="293">
        <v>3.8</v>
      </c>
      <c r="G2894" s="38"/>
      <c r="H2894" s="43"/>
    </row>
    <row r="2895" spans="1:8" s="2" customFormat="1" ht="16.899999999999999" customHeight="1">
      <c r="A2895" s="38"/>
      <c r="B2895" s="43"/>
      <c r="C2895" s="292" t="s">
        <v>19</v>
      </c>
      <c r="D2895" s="292" t="s">
        <v>1993</v>
      </c>
      <c r="E2895" s="21" t="s">
        <v>19</v>
      </c>
      <c r="F2895" s="293">
        <v>0</v>
      </c>
      <c r="G2895" s="38"/>
      <c r="H2895" s="43"/>
    </row>
    <row r="2896" spans="1:8" s="2" customFormat="1" ht="16.899999999999999" customHeight="1">
      <c r="A2896" s="38"/>
      <c r="B2896" s="43"/>
      <c r="C2896" s="292" t="s">
        <v>19</v>
      </c>
      <c r="D2896" s="292" t="s">
        <v>3811</v>
      </c>
      <c r="E2896" s="21" t="s">
        <v>19</v>
      </c>
      <c r="F2896" s="293">
        <v>1.98</v>
      </c>
      <c r="G2896" s="38"/>
      <c r="H2896" s="43"/>
    </row>
    <row r="2897" spans="1:8" s="2" customFormat="1" ht="16.899999999999999" customHeight="1">
      <c r="A2897" s="38"/>
      <c r="B2897" s="43"/>
      <c r="C2897" s="292" t="s">
        <v>19</v>
      </c>
      <c r="D2897" s="292" t="s">
        <v>2047</v>
      </c>
      <c r="E2897" s="21" t="s">
        <v>19</v>
      </c>
      <c r="F2897" s="293">
        <v>0</v>
      </c>
      <c r="G2897" s="38"/>
      <c r="H2897" s="43"/>
    </row>
    <row r="2898" spans="1:8" s="2" customFormat="1" ht="16.899999999999999" customHeight="1">
      <c r="A2898" s="38"/>
      <c r="B2898" s="43"/>
      <c r="C2898" s="292" t="s">
        <v>19</v>
      </c>
      <c r="D2898" s="292" t="s">
        <v>3801</v>
      </c>
      <c r="E2898" s="21" t="s">
        <v>19</v>
      </c>
      <c r="F2898" s="293">
        <v>27.35</v>
      </c>
      <c r="G2898" s="38"/>
      <c r="H2898" s="43"/>
    </row>
    <row r="2899" spans="1:8" s="2" customFormat="1" ht="16.899999999999999" customHeight="1">
      <c r="A2899" s="38"/>
      <c r="B2899" s="43"/>
      <c r="C2899" s="292" t="s">
        <v>19</v>
      </c>
      <c r="D2899" s="292" t="s">
        <v>2055</v>
      </c>
      <c r="E2899" s="21" t="s">
        <v>19</v>
      </c>
      <c r="F2899" s="293">
        <v>0</v>
      </c>
      <c r="G2899" s="38"/>
      <c r="H2899" s="43"/>
    </row>
    <row r="2900" spans="1:8" s="2" customFormat="1" ht="16.899999999999999" customHeight="1">
      <c r="A2900" s="38"/>
      <c r="B2900" s="43"/>
      <c r="C2900" s="292" t="s">
        <v>19</v>
      </c>
      <c r="D2900" s="292" t="s">
        <v>3812</v>
      </c>
      <c r="E2900" s="21" t="s">
        <v>19</v>
      </c>
      <c r="F2900" s="293">
        <v>2.0299999999999998</v>
      </c>
      <c r="G2900" s="38"/>
      <c r="H2900" s="43"/>
    </row>
    <row r="2901" spans="1:8" s="2" customFormat="1" ht="16.899999999999999" customHeight="1">
      <c r="A2901" s="38"/>
      <c r="B2901" s="43"/>
      <c r="C2901" s="292" t="s">
        <v>19</v>
      </c>
      <c r="D2901" s="292" t="s">
        <v>2057</v>
      </c>
      <c r="E2901" s="21" t="s">
        <v>19</v>
      </c>
      <c r="F2901" s="293">
        <v>0</v>
      </c>
      <c r="G2901" s="38"/>
      <c r="H2901" s="43"/>
    </row>
    <row r="2902" spans="1:8" s="2" customFormat="1" ht="16.899999999999999" customHeight="1">
      <c r="A2902" s="38"/>
      <c r="B2902" s="43"/>
      <c r="C2902" s="292" t="s">
        <v>19</v>
      </c>
      <c r="D2902" s="292" t="s">
        <v>3813</v>
      </c>
      <c r="E2902" s="21" t="s">
        <v>19</v>
      </c>
      <c r="F2902" s="293">
        <v>2.1</v>
      </c>
      <c r="G2902" s="38"/>
      <c r="H2902" s="43"/>
    </row>
    <row r="2903" spans="1:8" s="2" customFormat="1" ht="16.899999999999999" customHeight="1">
      <c r="A2903" s="38"/>
      <c r="B2903" s="43"/>
      <c r="C2903" s="292" t="s">
        <v>19</v>
      </c>
      <c r="D2903" s="292" t="s">
        <v>2059</v>
      </c>
      <c r="E2903" s="21" t="s">
        <v>19</v>
      </c>
      <c r="F2903" s="293">
        <v>0</v>
      </c>
      <c r="G2903" s="38"/>
      <c r="H2903" s="43"/>
    </row>
    <row r="2904" spans="1:8" s="2" customFormat="1" ht="16.899999999999999" customHeight="1">
      <c r="A2904" s="38"/>
      <c r="B2904" s="43"/>
      <c r="C2904" s="292" t="s">
        <v>19</v>
      </c>
      <c r="D2904" s="292" t="s">
        <v>3817</v>
      </c>
      <c r="E2904" s="21" t="s">
        <v>19</v>
      </c>
      <c r="F2904" s="293">
        <v>3.87</v>
      </c>
      <c r="G2904" s="38"/>
      <c r="H2904" s="43"/>
    </row>
    <row r="2905" spans="1:8" s="2" customFormat="1" ht="16.899999999999999" customHeight="1">
      <c r="A2905" s="38"/>
      <c r="B2905" s="43"/>
      <c r="C2905" s="292" t="s">
        <v>19</v>
      </c>
      <c r="D2905" s="292" t="s">
        <v>2073</v>
      </c>
      <c r="E2905" s="21" t="s">
        <v>19</v>
      </c>
      <c r="F2905" s="293">
        <v>0</v>
      </c>
      <c r="G2905" s="38"/>
      <c r="H2905" s="43"/>
    </row>
    <row r="2906" spans="1:8" s="2" customFormat="1" ht="16.899999999999999" customHeight="1">
      <c r="A2906" s="38"/>
      <c r="B2906" s="43"/>
      <c r="C2906" s="292" t="s">
        <v>19</v>
      </c>
      <c r="D2906" s="292" t="s">
        <v>3819</v>
      </c>
      <c r="E2906" s="21" t="s">
        <v>19</v>
      </c>
      <c r="F2906" s="293">
        <v>6.68</v>
      </c>
      <c r="G2906" s="38"/>
      <c r="H2906" s="43"/>
    </row>
    <row r="2907" spans="1:8" s="2" customFormat="1" ht="16.899999999999999" customHeight="1">
      <c r="A2907" s="38"/>
      <c r="B2907" s="43"/>
      <c r="C2907" s="292" t="s">
        <v>19</v>
      </c>
      <c r="D2907" s="292" t="s">
        <v>2080</v>
      </c>
      <c r="E2907" s="21" t="s">
        <v>19</v>
      </c>
      <c r="F2907" s="293">
        <v>0</v>
      </c>
      <c r="G2907" s="38"/>
      <c r="H2907" s="43"/>
    </row>
    <row r="2908" spans="1:8" s="2" customFormat="1" ht="16.899999999999999" customHeight="1">
      <c r="A2908" s="38"/>
      <c r="B2908" s="43"/>
      <c r="C2908" s="292" t="s">
        <v>19</v>
      </c>
      <c r="D2908" s="292" t="s">
        <v>3818</v>
      </c>
      <c r="E2908" s="21" t="s">
        <v>19</v>
      </c>
      <c r="F2908" s="293">
        <v>6.06</v>
      </c>
      <c r="G2908" s="38"/>
      <c r="H2908" s="43"/>
    </row>
    <row r="2909" spans="1:8" s="2" customFormat="1" ht="16.899999999999999" customHeight="1">
      <c r="A2909" s="38"/>
      <c r="B2909" s="43"/>
      <c r="C2909" s="292" t="s">
        <v>19</v>
      </c>
      <c r="D2909" s="292" t="s">
        <v>2082</v>
      </c>
      <c r="E2909" s="21" t="s">
        <v>19</v>
      </c>
      <c r="F2909" s="293">
        <v>0</v>
      </c>
      <c r="G2909" s="38"/>
      <c r="H2909" s="43"/>
    </row>
    <row r="2910" spans="1:8" s="2" customFormat="1" ht="16.899999999999999" customHeight="1">
      <c r="A2910" s="38"/>
      <c r="B2910" s="43"/>
      <c r="C2910" s="292" t="s">
        <v>19</v>
      </c>
      <c r="D2910" s="292" t="s">
        <v>1832</v>
      </c>
      <c r="E2910" s="21" t="s">
        <v>19</v>
      </c>
      <c r="F2910" s="293">
        <v>6.13</v>
      </c>
      <c r="G2910" s="38"/>
      <c r="H2910" s="43"/>
    </row>
    <row r="2911" spans="1:8" s="2" customFormat="1" ht="16.899999999999999" customHeight="1">
      <c r="A2911" s="38"/>
      <c r="B2911" s="43"/>
      <c r="C2911" s="292" t="s">
        <v>19</v>
      </c>
      <c r="D2911" s="292" t="s">
        <v>2085</v>
      </c>
      <c r="E2911" s="21" t="s">
        <v>19</v>
      </c>
      <c r="F2911" s="293">
        <v>0</v>
      </c>
      <c r="G2911" s="38"/>
      <c r="H2911" s="43"/>
    </row>
    <row r="2912" spans="1:8" s="2" customFormat="1" ht="16.899999999999999" customHeight="1">
      <c r="A2912" s="38"/>
      <c r="B2912" s="43"/>
      <c r="C2912" s="292" t="s">
        <v>19</v>
      </c>
      <c r="D2912" s="292" t="s">
        <v>1832</v>
      </c>
      <c r="E2912" s="21" t="s">
        <v>19</v>
      </c>
      <c r="F2912" s="293">
        <v>6.13</v>
      </c>
      <c r="G2912" s="38"/>
      <c r="H2912" s="43"/>
    </row>
    <row r="2913" spans="1:8" s="2" customFormat="1" ht="16.899999999999999" customHeight="1">
      <c r="A2913" s="38"/>
      <c r="B2913" s="43"/>
      <c r="C2913" s="292" t="s">
        <v>19</v>
      </c>
      <c r="D2913" s="292" t="s">
        <v>2087</v>
      </c>
      <c r="E2913" s="21" t="s">
        <v>19</v>
      </c>
      <c r="F2913" s="293">
        <v>0</v>
      </c>
      <c r="G2913" s="38"/>
      <c r="H2913" s="43"/>
    </row>
    <row r="2914" spans="1:8" s="2" customFormat="1" ht="16.899999999999999" customHeight="1">
      <c r="A2914" s="38"/>
      <c r="B2914" s="43"/>
      <c r="C2914" s="292" t="s">
        <v>19</v>
      </c>
      <c r="D2914" s="292" t="s">
        <v>1832</v>
      </c>
      <c r="E2914" s="21" t="s">
        <v>19</v>
      </c>
      <c r="F2914" s="293">
        <v>6.13</v>
      </c>
      <c r="G2914" s="38"/>
      <c r="H2914" s="43"/>
    </row>
    <row r="2915" spans="1:8" s="2" customFormat="1" ht="16.899999999999999" customHeight="1">
      <c r="A2915" s="38"/>
      <c r="B2915" s="43"/>
      <c r="C2915" s="292" t="s">
        <v>19</v>
      </c>
      <c r="D2915" s="292" t="s">
        <v>2091</v>
      </c>
      <c r="E2915" s="21" t="s">
        <v>19</v>
      </c>
      <c r="F2915" s="293">
        <v>0</v>
      </c>
      <c r="G2915" s="38"/>
      <c r="H2915" s="43"/>
    </row>
    <row r="2916" spans="1:8" s="2" customFormat="1" ht="16.899999999999999" customHeight="1">
      <c r="A2916" s="38"/>
      <c r="B2916" s="43"/>
      <c r="C2916" s="292" t="s">
        <v>19</v>
      </c>
      <c r="D2916" s="292" t="s">
        <v>1832</v>
      </c>
      <c r="E2916" s="21" t="s">
        <v>19</v>
      </c>
      <c r="F2916" s="293">
        <v>6.13</v>
      </c>
      <c r="G2916" s="38"/>
      <c r="H2916" s="43"/>
    </row>
    <row r="2917" spans="1:8" s="2" customFormat="1" ht="16.899999999999999" customHeight="1">
      <c r="A2917" s="38"/>
      <c r="B2917" s="43"/>
      <c r="C2917" s="292" t="s">
        <v>19</v>
      </c>
      <c r="D2917" s="292" t="s">
        <v>2107</v>
      </c>
      <c r="E2917" s="21" t="s">
        <v>19</v>
      </c>
      <c r="F2917" s="293">
        <v>0</v>
      </c>
      <c r="G2917" s="38"/>
      <c r="H2917" s="43"/>
    </row>
    <row r="2918" spans="1:8" s="2" customFormat="1" ht="16.899999999999999" customHeight="1">
      <c r="A2918" s="38"/>
      <c r="B2918" s="43"/>
      <c r="C2918" s="292" t="s">
        <v>19</v>
      </c>
      <c r="D2918" s="292" t="s">
        <v>3819</v>
      </c>
      <c r="E2918" s="21" t="s">
        <v>19</v>
      </c>
      <c r="F2918" s="293">
        <v>6.68</v>
      </c>
      <c r="G2918" s="38"/>
      <c r="H2918" s="43"/>
    </row>
    <row r="2919" spans="1:8" s="2" customFormat="1" ht="16.899999999999999" customHeight="1">
      <c r="A2919" s="38"/>
      <c r="B2919" s="43"/>
      <c r="C2919" s="292" t="s">
        <v>19</v>
      </c>
      <c r="D2919" s="292" t="s">
        <v>2115</v>
      </c>
      <c r="E2919" s="21" t="s">
        <v>19</v>
      </c>
      <c r="F2919" s="293">
        <v>0</v>
      </c>
      <c r="G2919" s="38"/>
      <c r="H2919" s="43"/>
    </row>
    <row r="2920" spans="1:8" s="2" customFormat="1" ht="16.899999999999999" customHeight="1">
      <c r="A2920" s="38"/>
      <c r="B2920" s="43"/>
      <c r="C2920" s="292" t="s">
        <v>19</v>
      </c>
      <c r="D2920" s="292" t="s">
        <v>1830</v>
      </c>
      <c r="E2920" s="21" t="s">
        <v>19</v>
      </c>
      <c r="F2920" s="293">
        <v>6.12</v>
      </c>
      <c r="G2920" s="38"/>
      <c r="H2920" s="43"/>
    </row>
    <row r="2921" spans="1:8" s="2" customFormat="1" ht="16.899999999999999" customHeight="1">
      <c r="A2921" s="38"/>
      <c r="B2921" s="43"/>
      <c r="C2921" s="292" t="s">
        <v>19</v>
      </c>
      <c r="D2921" s="292" t="s">
        <v>2113</v>
      </c>
      <c r="E2921" s="21" t="s">
        <v>19</v>
      </c>
      <c r="F2921" s="293">
        <v>0</v>
      </c>
      <c r="G2921" s="38"/>
      <c r="H2921" s="43"/>
    </row>
    <row r="2922" spans="1:8" s="2" customFormat="1" ht="16.899999999999999" customHeight="1">
      <c r="A2922" s="38"/>
      <c r="B2922" s="43"/>
      <c r="C2922" s="292" t="s">
        <v>19</v>
      </c>
      <c r="D2922" s="292" t="s">
        <v>1832</v>
      </c>
      <c r="E2922" s="21" t="s">
        <v>19</v>
      </c>
      <c r="F2922" s="293">
        <v>6.13</v>
      </c>
      <c r="G2922" s="38"/>
      <c r="H2922" s="43"/>
    </row>
    <row r="2923" spans="1:8" s="2" customFormat="1" ht="16.899999999999999" customHeight="1">
      <c r="A2923" s="38"/>
      <c r="B2923" s="43"/>
      <c r="C2923" s="292" t="s">
        <v>19</v>
      </c>
      <c r="D2923" s="292" t="s">
        <v>2119</v>
      </c>
      <c r="E2923" s="21" t="s">
        <v>19</v>
      </c>
      <c r="F2923" s="293">
        <v>0</v>
      </c>
      <c r="G2923" s="38"/>
      <c r="H2923" s="43"/>
    </row>
    <row r="2924" spans="1:8" s="2" customFormat="1" ht="16.899999999999999" customHeight="1">
      <c r="A2924" s="38"/>
      <c r="B2924" s="43"/>
      <c r="C2924" s="292" t="s">
        <v>19</v>
      </c>
      <c r="D2924" s="292" t="s">
        <v>1830</v>
      </c>
      <c r="E2924" s="21" t="s">
        <v>19</v>
      </c>
      <c r="F2924" s="293">
        <v>6.12</v>
      </c>
      <c r="G2924" s="38"/>
      <c r="H2924" s="43"/>
    </row>
    <row r="2925" spans="1:8" s="2" customFormat="1" ht="16.899999999999999" customHeight="1">
      <c r="A2925" s="38"/>
      <c r="B2925" s="43"/>
      <c r="C2925" s="292" t="s">
        <v>19</v>
      </c>
      <c r="D2925" s="292" t="s">
        <v>2120</v>
      </c>
      <c r="E2925" s="21" t="s">
        <v>19</v>
      </c>
      <c r="F2925" s="293">
        <v>0</v>
      </c>
      <c r="G2925" s="38"/>
      <c r="H2925" s="43"/>
    </row>
    <row r="2926" spans="1:8" s="2" customFormat="1" ht="16.899999999999999" customHeight="1">
      <c r="A2926" s="38"/>
      <c r="B2926" s="43"/>
      <c r="C2926" s="292" t="s">
        <v>19</v>
      </c>
      <c r="D2926" s="292" t="s">
        <v>1832</v>
      </c>
      <c r="E2926" s="21" t="s">
        <v>19</v>
      </c>
      <c r="F2926" s="293">
        <v>6.13</v>
      </c>
      <c r="G2926" s="38"/>
      <c r="H2926" s="43"/>
    </row>
    <row r="2927" spans="1:8" s="2" customFormat="1" ht="16.899999999999999" customHeight="1">
      <c r="A2927" s="38"/>
      <c r="B2927" s="43"/>
      <c r="C2927" s="292" t="s">
        <v>19</v>
      </c>
      <c r="D2927" s="292" t="s">
        <v>2124</v>
      </c>
      <c r="E2927" s="21" t="s">
        <v>19</v>
      </c>
      <c r="F2927" s="293">
        <v>0</v>
      </c>
      <c r="G2927" s="38"/>
      <c r="H2927" s="43"/>
    </row>
    <row r="2928" spans="1:8" s="2" customFormat="1" ht="16.899999999999999" customHeight="1">
      <c r="A2928" s="38"/>
      <c r="B2928" s="43"/>
      <c r="C2928" s="292" t="s">
        <v>19</v>
      </c>
      <c r="D2928" s="292" t="s">
        <v>1832</v>
      </c>
      <c r="E2928" s="21" t="s">
        <v>19</v>
      </c>
      <c r="F2928" s="293">
        <v>6.13</v>
      </c>
      <c r="G2928" s="38"/>
      <c r="H2928" s="43"/>
    </row>
    <row r="2929" spans="1:8" s="2" customFormat="1" ht="16.899999999999999" customHeight="1">
      <c r="A2929" s="38"/>
      <c r="B2929" s="43"/>
      <c r="C2929" s="292" t="s">
        <v>481</v>
      </c>
      <c r="D2929" s="292" t="s">
        <v>590</v>
      </c>
      <c r="E2929" s="21" t="s">
        <v>19</v>
      </c>
      <c r="F2929" s="293">
        <v>128.21</v>
      </c>
      <c r="G2929" s="38"/>
      <c r="H2929" s="43"/>
    </row>
    <row r="2930" spans="1:8" s="2" customFormat="1" ht="16.899999999999999" customHeight="1">
      <c r="A2930" s="38"/>
      <c r="B2930" s="43"/>
      <c r="C2930" s="294" t="s">
        <v>8523</v>
      </c>
      <c r="D2930" s="38"/>
      <c r="E2930" s="38"/>
      <c r="F2930" s="38"/>
      <c r="G2930" s="38"/>
      <c r="H2930" s="43"/>
    </row>
    <row r="2931" spans="1:8" s="2" customFormat="1" ht="22.5">
      <c r="A2931" s="38"/>
      <c r="B2931" s="43"/>
      <c r="C2931" s="292" t="s">
        <v>4577</v>
      </c>
      <c r="D2931" s="292" t="s">
        <v>8689</v>
      </c>
      <c r="E2931" s="21" t="s">
        <v>132</v>
      </c>
      <c r="F2931" s="293">
        <v>328.77800000000002</v>
      </c>
      <c r="G2931" s="38"/>
      <c r="H2931" s="43"/>
    </row>
    <row r="2932" spans="1:8" s="2" customFormat="1" ht="16.899999999999999" customHeight="1">
      <c r="A2932" s="38"/>
      <c r="B2932" s="43"/>
      <c r="C2932" s="292" t="s">
        <v>2483</v>
      </c>
      <c r="D2932" s="292" t="s">
        <v>8681</v>
      </c>
      <c r="E2932" s="21" t="s">
        <v>132</v>
      </c>
      <c r="F2932" s="293">
        <v>1399.7139999999999</v>
      </c>
      <c r="G2932" s="38"/>
      <c r="H2932" s="43"/>
    </row>
    <row r="2933" spans="1:8" s="2" customFormat="1" ht="16.899999999999999" customHeight="1">
      <c r="A2933" s="38"/>
      <c r="B2933" s="43"/>
      <c r="C2933" s="292" t="s">
        <v>2496</v>
      </c>
      <c r="D2933" s="292" t="s">
        <v>8682</v>
      </c>
      <c r="E2933" s="21" t="s">
        <v>132</v>
      </c>
      <c r="F2933" s="293">
        <v>8537.3680000000004</v>
      </c>
      <c r="G2933" s="38"/>
      <c r="H2933" s="43"/>
    </row>
    <row r="2934" spans="1:8" s="2" customFormat="1" ht="16.899999999999999" customHeight="1">
      <c r="A2934" s="38"/>
      <c r="B2934" s="43"/>
      <c r="C2934" s="292" t="s">
        <v>3228</v>
      </c>
      <c r="D2934" s="292" t="s">
        <v>8683</v>
      </c>
      <c r="E2934" s="21" t="s">
        <v>132</v>
      </c>
      <c r="F2934" s="293">
        <v>1505.614</v>
      </c>
      <c r="G2934" s="38"/>
      <c r="H2934" s="43"/>
    </row>
    <row r="2935" spans="1:8" s="2" customFormat="1" ht="16.899999999999999" customHeight="1">
      <c r="A2935" s="38"/>
      <c r="B2935" s="43"/>
      <c r="C2935" s="292" t="s">
        <v>4505</v>
      </c>
      <c r="D2935" s="292" t="s">
        <v>8690</v>
      </c>
      <c r="E2935" s="21" t="s">
        <v>132</v>
      </c>
      <c r="F2935" s="293">
        <v>414.13799999999998</v>
      </c>
      <c r="G2935" s="38"/>
      <c r="H2935" s="43"/>
    </row>
    <row r="2936" spans="1:8" s="2" customFormat="1" ht="16.899999999999999" customHeight="1">
      <c r="A2936" s="38"/>
      <c r="B2936" s="43"/>
      <c r="C2936" s="292" t="s">
        <v>4511</v>
      </c>
      <c r="D2936" s="292" t="s">
        <v>8691</v>
      </c>
      <c r="E2936" s="21" t="s">
        <v>132</v>
      </c>
      <c r="F2936" s="293">
        <v>414.13799999999998</v>
      </c>
      <c r="G2936" s="38"/>
      <c r="H2936" s="43"/>
    </row>
    <row r="2937" spans="1:8" s="2" customFormat="1" ht="22.5">
      <c r="A2937" s="38"/>
      <c r="B2937" s="43"/>
      <c r="C2937" s="292" t="s">
        <v>3250</v>
      </c>
      <c r="D2937" s="292" t="s">
        <v>3251</v>
      </c>
      <c r="E2937" s="21" t="s">
        <v>132</v>
      </c>
      <c r="F2937" s="293">
        <v>955.36099999999999</v>
      </c>
      <c r="G2937" s="38"/>
      <c r="H2937" s="43"/>
    </row>
    <row r="2938" spans="1:8" s="2" customFormat="1" ht="16.899999999999999" customHeight="1">
      <c r="A2938" s="38"/>
      <c r="B2938" s="43"/>
      <c r="C2938" s="288" t="s">
        <v>484</v>
      </c>
      <c r="D2938" s="289" t="s">
        <v>485</v>
      </c>
      <c r="E2938" s="290" t="s">
        <v>132</v>
      </c>
      <c r="F2938" s="291">
        <v>11.61</v>
      </c>
      <c r="G2938" s="38"/>
      <c r="H2938" s="43"/>
    </row>
    <row r="2939" spans="1:8" s="2" customFormat="1" ht="16.899999999999999" customHeight="1">
      <c r="A2939" s="38"/>
      <c r="B2939" s="43"/>
      <c r="C2939" s="292" t="s">
        <v>19</v>
      </c>
      <c r="D2939" s="292" t="s">
        <v>4652</v>
      </c>
      <c r="E2939" s="21" t="s">
        <v>19</v>
      </c>
      <c r="F2939" s="293">
        <v>0</v>
      </c>
      <c r="G2939" s="38"/>
      <c r="H2939" s="43"/>
    </row>
    <row r="2940" spans="1:8" s="2" customFormat="1" ht="16.899999999999999" customHeight="1">
      <c r="A2940" s="38"/>
      <c r="B2940" s="43"/>
      <c r="C2940" s="292" t="s">
        <v>19</v>
      </c>
      <c r="D2940" s="292" t="s">
        <v>1833</v>
      </c>
      <c r="E2940" s="21" t="s">
        <v>19</v>
      </c>
      <c r="F2940" s="293">
        <v>0</v>
      </c>
      <c r="G2940" s="38"/>
      <c r="H2940" s="43"/>
    </row>
    <row r="2941" spans="1:8" s="2" customFormat="1" ht="16.899999999999999" customHeight="1">
      <c r="A2941" s="38"/>
      <c r="B2941" s="43"/>
      <c r="C2941" s="292" t="s">
        <v>19</v>
      </c>
      <c r="D2941" s="292" t="s">
        <v>1834</v>
      </c>
      <c r="E2941" s="21" t="s">
        <v>19</v>
      </c>
      <c r="F2941" s="293">
        <v>6.73</v>
      </c>
      <c r="G2941" s="38"/>
      <c r="H2941" s="43"/>
    </row>
    <row r="2942" spans="1:8" s="2" customFormat="1" ht="16.899999999999999" customHeight="1">
      <c r="A2942" s="38"/>
      <c r="B2942" s="43"/>
      <c r="C2942" s="292" t="s">
        <v>19</v>
      </c>
      <c r="D2942" s="292" t="s">
        <v>1825</v>
      </c>
      <c r="E2942" s="21" t="s">
        <v>19</v>
      </c>
      <c r="F2942" s="293">
        <v>0</v>
      </c>
      <c r="G2942" s="38"/>
      <c r="H2942" s="43"/>
    </row>
    <row r="2943" spans="1:8" s="2" customFormat="1" ht="16.899999999999999" customHeight="1">
      <c r="A2943" s="38"/>
      <c r="B2943" s="43"/>
      <c r="C2943" s="292" t="s">
        <v>19</v>
      </c>
      <c r="D2943" s="292" t="s">
        <v>1826</v>
      </c>
      <c r="E2943" s="21" t="s">
        <v>19</v>
      </c>
      <c r="F2943" s="293">
        <v>4.88</v>
      </c>
      <c r="G2943" s="38"/>
      <c r="H2943" s="43"/>
    </row>
    <row r="2944" spans="1:8" s="2" customFormat="1" ht="16.899999999999999" customHeight="1">
      <c r="A2944" s="38"/>
      <c r="B2944" s="43"/>
      <c r="C2944" s="292" t="s">
        <v>484</v>
      </c>
      <c r="D2944" s="292" t="s">
        <v>590</v>
      </c>
      <c r="E2944" s="21" t="s">
        <v>19</v>
      </c>
      <c r="F2944" s="293">
        <v>11.61</v>
      </c>
      <c r="G2944" s="38"/>
      <c r="H2944" s="43"/>
    </row>
    <row r="2945" spans="1:8" s="2" customFormat="1" ht="16.899999999999999" customHeight="1">
      <c r="A2945" s="38"/>
      <c r="B2945" s="43"/>
      <c r="C2945" s="294" t="s">
        <v>8523</v>
      </c>
      <c r="D2945" s="38"/>
      <c r="E2945" s="38"/>
      <c r="F2945" s="38"/>
      <c r="G2945" s="38"/>
      <c r="H2945" s="43"/>
    </row>
    <row r="2946" spans="1:8" s="2" customFormat="1" ht="16.899999999999999" customHeight="1">
      <c r="A2946" s="38"/>
      <c r="B2946" s="43"/>
      <c r="C2946" s="292" t="s">
        <v>4642</v>
      </c>
      <c r="D2946" s="292" t="s">
        <v>8680</v>
      </c>
      <c r="E2946" s="21" t="s">
        <v>132</v>
      </c>
      <c r="F2946" s="293">
        <v>1082.204</v>
      </c>
      <c r="G2946" s="38"/>
      <c r="H2946" s="43"/>
    </row>
    <row r="2947" spans="1:8" s="2" customFormat="1" ht="16.899999999999999" customHeight="1">
      <c r="A2947" s="38"/>
      <c r="B2947" s="43"/>
      <c r="C2947" s="292" t="s">
        <v>2483</v>
      </c>
      <c r="D2947" s="292" t="s">
        <v>8681</v>
      </c>
      <c r="E2947" s="21" t="s">
        <v>132</v>
      </c>
      <c r="F2947" s="293">
        <v>1399.7139999999999</v>
      </c>
      <c r="G2947" s="38"/>
      <c r="H2947" s="43"/>
    </row>
    <row r="2948" spans="1:8" s="2" customFormat="1" ht="16.899999999999999" customHeight="1">
      <c r="A2948" s="38"/>
      <c r="B2948" s="43"/>
      <c r="C2948" s="292" t="s">
        <v>2496</v>
      </c>
      <c r="D2948" s="292" t="s">
        <v>8682</v>
      </c>
      <c r="E2948" s="21" t="s">
        <v>132</v>
      </c>
      <c r="F2948" s="293">
        <v>8537.3680000000004</v>
      </c>
      <c r="G2948" s="38"/>
      <c r="H2948" s="43"/>
    </row>
    <row r="2949" spans="1:8" s="2" customFormat="1" ht="16.899999999999999" customHeight="1">
      <c r="A2949" s="38"/>
      <c r="B2949" s="43"/>
      <c r="C2949" s="292" t="s">
        <v>2505</v>
      </c>
      <c r="D2949" s="292" t="s">
        <v>8692</v>
      </c>
      <c r="E2949" s="21" t="s">
        <v>132</v>
      </c>
      <c r="F2949" s="293">
        <v>104.3</v>
      </c>
      <c r="G2949" s="38"/>
      <c r="H2949" s="43"/>
    </row>
    <row r="2950" spans="1:8" s="2" customFormat="1" ht="16.899999999999999" customHeight="1">
      <c r="A2950" s="38"/>
      <c r="B2950" s="43"/>
      <c r="C2950" s="292" t="s">
        <v>3228</v>
      </c>
      <c r="D2950" s="292" t="s">
        <v>8683</v>
      </c>
      <c r="E2950" s="21" t="s">
        <v>132</v>
      </c>
      <c r="F2950" s="293">
        <v>1505.614</v>
      </c>
      <c r="G2950" s="38"/>
      <c r="H2950" s="43"/>
    </row>
    <row r="2951" spans="1:8" s="2" customFormat="1" ht="16.899999999999999" customHeight="1">
      <c r="A2951" s="38"/>
      <c r="B2951" s="43"/>
      <c r="C2951" s="292" t="s">
        <v>4631</v>
      </c>
      <c r="D2951" s="292" t="s">
        <v>8684</v>
      </c>
      <c r="E2951" s="21" t="s">
        <v>132</v>
      </c>
      <c r="F2951" s="293">
        <v>1082.204</v>
      </c>
      <c r="G2951" s="38"/>
      <c r="H2951" s="43"/>
    </row>
    <row r="2952" spans="1:8" s="2" customFormat="1" ht="22.5">
      <c r="A2952" s="38"/>
      <c r="B2952" s="43"/>
      <c r="C2952" s="292" t="s">
        <v>4637</v>
      </c>
      <c r="D2952" s="292" t="s">
        <v>8685</v>
      </c>
      <c r="E2952" s="21" t="s">
        <v>132</v>
      </c>
      <c r="F2952" s="293">
        <v>1082.204</v>
      </c>
      <c r="G2952" s="38"/>
      <c r="H2952" s="43"/>
    </row>
    <row r="2953" spans="1:8" s="2" customFormat="1" ht="16.899999999999999" customHeight="1">
      <c r="A2953" s="38"/>
      <c r="B2953" s="43"/>
      <c r="C2953" s="292" t="s">
        <v>4689</v>
      </c>
      <c r="D2953" s="292" t="s">
        <v>8686</v>
      </c>
      <c r="E2953" s="21" t="s">
        <v>128</v>
      </c>
      <c r="F2953" s="293">
        <v>595.21199999999999</v>
      </c>
      <c r="G2953" s="38"/>
      <c r="H2953" s="43"/>
    </row>
    <row r="2954" spans="1:8" s="2" customFormat="1" ht="16.899999999999999" customHeight="1">
      <c r="A2954" s="38"/>
      <c r="B2954" s="43"/>
      <c r="C2954" s="292" t="s">
        <v>3245</v>
      </c>
      <c r="D2954" s="292" t="s">
        <v>3246</v>
      </c>
      <c r="E2954" s="21" t="s">
        <v>132</v>
      </c>
      <c r="F2954" s="293">
        <v>109.515</v>
      </c>
      <c r="G2954" s="38"/>
      <c r="H2954" s="43"/>
    </row>
    <row r="2955" spans="1:8" s="2" customFormat="1" ht="16.899999999999999" customHeight="1">
      <c r="A2955" s="38"/>
      <c r="B2955" s="43"/>
      <c r="C2955" s="292" t="s">
        <v>4696</v>
      </c>
      <c r="D2955" s="292" t="s">
        <v>4697</v>
      </c>
      <c r="E2955" s="21" t="s">
        <v>128</v>
      </c>
      <c r="F2955" s="293">
        <v>654.73299999999995</v>
      </c>
      <c r="G2955" s="38"/>
      <c r="H2955" s="43"/>
    </row>
    <row r="2956" spans="1:8" s="2" customFormat="1" ht="22.5">
      <c r="A2956" s="38"/>
      <c r="B2956" s="43"/>
      <c r="C2956" s="292" t="s">
        <v>3250</v>
      </c>
      <c r="D2956" s="292" t="s">
        <v>3251</v>
      </c>
      <c r="E2956" s="21" t="s">
        <v>132</v>
      </c>
      <c r="F2956" s="293">
        <v>955.36099999999999</v>
      </c>
      <c r="G2956" s="38"/>
      <c r="H2956" s="43"/>
    </row>
    <row r="2957" spans="1:8" s="2" customFormat="1" ht="16.899999999999999" customHeight="1">
      <c r="A2957" s="38"/>
      <c r="B2957" s="43"/>
      <c r="C2957" s="288" t="s">
        <v>487</v>
      </c>
      <c r="D2957" s="289" t="s">
        <v>488</v>
      </c>
      <c r="E2957" s="290" t="s">
        <v>132</v>
      </c>
      <c r="F2957" s="291">
        <v>16.97</v>
      </c>
      <c r="G2957" s="38"/>
      <c r="H2957" s="43"/>
    </row>
    <row r="2958" spans="1:8" s="2" customFormat="1" ht="16.899999999999999" customHeight="1">
      <c r="A2958" s="38"/>
      <c r="B2958" s="43"/>
      <c r="C2958" s="292" t="s">
        <v>19</v>
      </c>
      <c r="D2958" s="292" t="s">
        <v>4588</v>
      </c>
      <c r="E2958" s="21" t="s">
        <v>19</v>
      </c>
      <c r="F2958" s="293">
        <v>0</v>
      </c>
      <c r="G2958" s="38"/>
      <c r="H2958" s="43"/>
    </row>
    <row r="2959" spans="1:8" s="2" customFormat="1" ht="16.899999999999999" customHeight="1">
      <c r="A2959" s="38"/>
      <c r="B2959" s="43"/>
      <c r="C2959" s="292" t="s">
        <v>19</v>
      </c>
      <c r="D2959" s="292" t="s">
        <v>1988</v>
      </c>
      <c r="E2959" s="21" t="s">
        <v>19</v>
      </c>
      <c r="F2959" s="293">
        <v>0</v>
      </c>
      <c r="G2959" s="38"/>
      <c r="H2959" s="43"/>
    </row>
    <row r="2960" spans="1:8" s="2" customFormat="1" ht="16.899999999999999" customHeight="1">
      <c r="A2960" s="38"/>
      <c r="B2960" s="43"/>
      <c r="C2960" s="292" t="s">
        <v>19</v>
      </c>
      <c r="D2960" s="292" t="s">
        <v>166</v>
      </c>
      <c r="E2960" s="21" t="s">
        <v>19</v>
      </c>
      <c r="F2960" s="293">
        <v>4.72</v>
      </c>
      <c r="G2960" s="38"/>
      <c r="H2960" s="43"/>
    </row>
    <row r="2961" spans="1:8" s="2" customFormat="1" ht="16.899999999999999" customHeight="1">
      <c r="A2961" s="38"/>
      <c r="B2961" s="43"/>
      <c r="C2961" s="292" t="s">
        <v>19</v>
      </c>
      <c r="D2961" s="292" t="s">
        <v>1831</v>
      </c>
      <c r="E2961" s="21" t="s">
        <v>19</v>
      </c>
      <c r="F2961" s="293">
        <v>0</v>
      </c>
      <c r="G2961" s="38"/>
      <c r="H2961" s="43"/>
    </row>
    <row r="2962" spans="1:8" s="2" customFormat="1" ht="16.899999999999999" customHeight="1">
      <c r="A2962" s="38"/>
      <c r="B2962" s="43"/>
      <c r="C2962" s="292" t="s">
        <v>19</v>
      </c>
      <c r="D2962" s="292" t="s">
        <v>1832</v>
      </c>
      <c r="E2962" s="21" t="s">
        <v>19</v>
      </c>
      <c r="F2962" s="293">
        <v>6.13</v>
      </c>
      <c r="G2962" s="38"/>
      <c r="H2962" s="43"/>
    </row>
    <row r="2963" spans="1:8" s="2" customFormat="1" ht="16.899999999999999" customHeight="1">
      <c r="A2963" s="38"/>
      <c r="B2963" s="43"/>
      <c r="C2963" s="292" t="s">
        <v>19</v>
      </c>
      <c r="D2963" s="292" t="s">
        <v>1829</v>
      </c>
      <c r="E2963" s="21" t="s">
        <v>19</v>
      </c>
      <c r="F2963" s="293">
        <v>0</v>
      </c>
      <c r="G2963" s="38"/>
      <c r="H2963" s="43"/>
    </row>
    <row r="2964" spans="1:8" s="2" customFormat="1" ht="16.899999999999999" customHeight="1">
      <c r="A2964" s="38"/>
      <c r="B2964" s="43"/>
      <c r="C2964" s="292" t="s">
        <v>19</v>
      </c>
      <c r="D2964" s="292" t="s">
        <v>1830</v>
      </c>
      <c r="E2964" s="21" t="s">
        <v>19</v>
      </c>
      <c r="F2964" s="293">
        <v>6.12</v>
      </c>
      <c r="G2964" s="38"/>
      <c r="H2964" s="43"/>
    </row>
    <row r="2965" spans="1:8" s="2" customFormat="1" ht="16.899999999999999" customHeight="1">
      <c r="A2965" s="38"/>
      <c r="B2965" s="43"/>
      <c r="C2965" s="292" t="s">
        <v>487</v>
      </c>
      <c r="D2965" s="292" t="s">
        <v>590</v>
      </c>
      <c r="E2965" s="21" t="s">
        <v>19</v>
      </c>
      <c r="F2965" s="293">
        <v>16.97</v>
      </c>
      <c r="G2965" s="38"/>
      <c r="H2965" s="43"/>
    </row>
    <row r="2966" spans="1:8" s="2" customFormat="1" ht="16.899999999999999" customHeight="1">
      <c r="A2966" s="38"/>
      <c r="B2966" s="43"/>
      <c r="C2966" s="294" t="s">
        <v>8523</v>
      </c>
      <c r="D2966" s="38"/>
      <c r="E2966" s="38"/>
      <c r="F2966" s="38"/>
      <c r="G2966" s="38"/>
      <c r="H2966" s="43"/>
    </row>
    <row r="2967" spans="1:8" s="2" customFormat="1" ht="22.5">
      <c r="A2967" s="38"/>
      <c r="B2967" s="43"/>
      <c r="C2967" s="292" t="s">
        <v>4577</v>
      </c>
      <c r="D2967" s="292" t="s">
        <v>8689</v>
      </c>
      <c r="E2967" s="21" t="s">
        <v>132</v>
      </c>
      <c r="F2967" s="293">
        <v>328.77800000000002</v>
      </c>
      <c r="G2967" s="38"/>
      <c r="H2967" s="43"/>
    </row>
    <row r="2968" spans="1:8" s="2" customFormat="1" ht="16.899999999999999" customHeight="1">
      <c r="A2968" s="38"/>
      <c r="B2968" s="43"/>
      <c r="C2968" s="292" t="s">
        <v>2483</v>
      </c>
      <c r="D2968" s="292" t="s">
        <v>8681</v>
      </c>
      <c r="E2968" s="21" t="s">
        <v>132</v>
      </c>
      <c r="F2968" s="293">
        <v>1399.7139999999999</v>
      </c>
      <c r="G2968" s="38"/>
      <c r="H2968" s="43"/>
    </row>
    <row r="2969" spans="1:8" s="2" customFormat="1" ht="16.899999999999999" customHeight="1">
      <c r="A2969" s="38"/>
      <c r="B2969" s="43"/>
      <c r="C2969" s="292" t="s">
        <v>2496</v>
      </c>
      <c r="D2969" s="292" t="s">
        <v>8682</v>
      </c>
      <c r="E2969" s="21" t="s">
        <v>132</v>
      </c>
      <c r="F2969" s="293">
        <v>8537.3680000000004</v>
      </c>
      <c r="G2969" s="38"/>
      <c r="H2969" s="43"/>
    </row>
    <row r="2970" spans="1:8" s="2" customFormat="1" ht="16.899999999999999" customHeight="1">
      <c r="A2970" s="38"/>
      <c r="B2970" s="43"/>
      <c r="C2970" s="292" t="s">
        <v>2505</v>
      </c>
      <c r="D2970" s="292" t="s">
        <v>8692</v>
      </c>
      <c r="E2970" s="21" t="s">
        <v>132</v>
      </c>
      <c r="F2970" s="293">
        <v>104.3</v>
      </c>
      <c r="G2970" s="38"/>
      <c r="H2970" s="43"/>
    </row>
    <row r="2971" spans="1:8" s="2" customFormat="1" ht="16.899999999999999" customHeight="1">
      <c r="A2971" s="38"/>
      <c r="B2971" s="43"/>
      <c r="C2971" s="292" t="s">
        <v>3228</v>
      </c>
      <c r="D2971" s="292" t="s">
        <v>8683</v>
      </c>
      <c r="E2971" s="21" t="s">
        <v>132</v>
      </c>
      <c r="F2971" s="293">
        <v>1505.614</v>
      </c>
      <c r="G2971" s="38"/>
      <c r="H2971" s="43"/>
    </row>
    <row r="2972" spans="1:8" s="2" customFormat="1" ht="16.899999999999999" customHeight="1">
      <c r="A2972" s="38"/>
      <c r="B2972" s="43"/>
      <c r="C2972" s="292" t="s">
        <v>4505</v>
      </c>
      <c r="D2972" s="292" t="s">
        <v>8690</v>
      </c>
      <c r="E2972" s="21" t="s">
        <v>132</v>
      </c>
      <c r="F2972" s="293">
        <v>414.13799999999998</v>
      </c>
      <c r="G2972" s="38"/>
      <c r="H2972" s="43"/>
    </row>
    <row r="2973" spans="1:8" s="2" customFormat="1" ht="16.899999999999999" customHeight="1">
      <c r="A2973" s="38"/>
      <c r="B2973" s="43"/>
      <c r="C2973" s="292" t="s">
        <v>4511</v>
      </c>
      <c r="D2973" s="292" t="s">
        <v>8691</v>
      </c>
      <c r="E2973" s="21" t="s">
        <v>132</v>
      </c>
      <c r="F2973" s="293">
        <v>414.13799999999998</v>
      </c>
      <c r="G2973" s="38"/>
      <c r="H2973" s="43"/>
    </row>
    <row r="2974" spans="1:8" s="2" customFormat="1" ht="16.899999999999999" customHeight="1">
      <c r="A2974" s="38"/>
      <c r="B2974" s="43"/>
      <c r="C2974" s="292" t="s">
        <v>3245</v>
      </c>
      <c r="D2974" s="292" t="s">
        <v>3246</v>
      </c>
      <c r="E2974" s="21" t="s">
        <v>132</v>
      </c>
      <c r="F2974" s="293">
        <v>109.515</v>
      </c>
      <c r="G2974" s="38"/>
      <c r="H2974" s="43"/>
    </row>
    <row r="2975" spans="1:8" s="2" customFormat="1" ht="22.5">
      <c r="A2975" s="38"/>
      <c r="B2975" s="43"/>
      <c r="C2975" s="292" t="s">
        <v>3250</v>
      </c>
      <c r="D2975" s="292" t="s">
        <v>3251</v>
      </c>
      <c r="E2975" s="21" t="s">
        <v>132</v>
      </c>
      <c r="F2975" s="293">
        <v>955.36099999999999</v>
      </c>
      <c r="G2975" s="38"/>
      <c r="H2975" s="43"/>
    </row>
    <row r="2976" spans="1:8" s="2" customFormat="1" ht="16.899999999999999" customHeight="1">
      <c r="A2976" s="38"/>
      <c r="B2976" s="43"/>
      <c r="C2976" s="288" t="s">
        <v>490</v>
      </c>
      <c r="D2976" s="289" t="s">
        <v>491</v>
      </c>
      <c r="E2976" s="290" t="s">
        <v>132</v>
      </c>
      <c r="F2976" s="291">
        <v>72.7</v>
      </c>
      <c r="G2976" s="38"/>
      <c r="H2976" s="43"/>
    </row>
    <row r="2977" spans="1:8" s="2" customFormat="1" ht="16.899999999999999" customHeight="1">
      <c r="A2977" s="38"/>
      <c r="B2977" s="43"/>
      <c r="C2977" s="292" t="s">
        <v>19</v>
      </c>
      <c r="D2977" s="292" t="s">
        <v>1790</v>
      </c>
      <c r="E2977" s="21" t="s">
        <v>19</v>
      </c>
      <c r="F2977" s="293">
        <v>0</v>
      </c>
      <c r="G2977" s="38"/>
      <c r="H2977" s="43"/>
    </row>
    <row r="2978" spans="1:8" s="2" customFormat="1" ht="16.899999999999999" customHeight="1">
      <c r="A2978" s="38"/>
      <c r="B2978" s="43"/>
      <c r="C2978" s="292" t="s">
        <v>19</v>
      </c>
      <c r="D2978" s="292" t="s">
        <v>1791</v>
      </c>
      <c r="E2978" s="21" t="s">
        <v>19</v>
      </c>
      <c r="F2978" s="293">
        <v>0</v>
      </c>
      <c r="G2978" s="38"/>
      <c r="H2978" s="43"/>
    </row>
    <row r="2979" spans="1:8" s="2" customFormat="1" ht="16.899999999999999" customHeight="1">
      <c r="A2979" s="38"/>
      <c r="B2979" s="43"/>
      <c r="C2979" s="292" t="s">
        <v>19</v>
      </c>
      <c r="D2979" s="292" t="s">
        <v>1792</v>
      </c>
      <c r="E2979" s="21" t="s">
        <v>19</v>
      </c>
      <c r="F2979" s="293">
        <v>72.7</v>
      </c>
      <c r="G2979" s="38"/>
      <c r="H2979" s="43"/>
    </row>
    <row r="2980" spans="1:8" s="2" customFormat="1" ht="16.899999999999999" customHeight="1">
      <c r="A2980" s="38"/>
      <c r="B2980" s="43"/>
      <c r="C2980" s="292" t="s">
        <v>490</v>
      </c>
      <c r="D2980" s="292" t="s">
        <v>590</v>
      </c>
      <c r="E2980" s="21" t="s">
        <v>19</v>
      </c>
      <c r="F2980" s="293">
        <v>72.7</v>
      </c>
      <c r="G2980" s="38"/>
      <c r="H2980" s="43"/>
    </row>
    <row r="2981" spans="1:8" s="2" customFormat="1" ht="16.899999999999999" customHeight="1">
      <c r="A2981" s="38"/>
      <c r="B2981" s="43"/>
      <c r="C2981" s="294" t="s">
        <v>8523</v>
      </c>
      <c r="D2981" s="38"/>
      <c r="E2981" s="38"/>
      <c r="F2981" s="38"/>
      <c r="G2981" s="38"/>
      <c r="H2981" s="43"/>
    </row>
    <row r="2982" spans="1:8" s="2" customFormat="1" ht="16.899999999999999" customHeight="1">
      <c r="A2982" s="38"/>
      <c r="B2982" s="43"/>
      <c r="C2982" s="292" t="s">
        <v>1786</v>
      </c>
      <c r="D2982" s="292" t="s">
        <v>8695</v>
      </c>
      <c r="E2982" s="21" t="s">
        <v>132</v>
      </c>
      <c r="F2982" s="293">
        <v>72.7</v>
      </c>
      <c r="G2982" s="38"/>
      <c r="H2982" s="43"/>
    </row>
    <row r="2983" spans="1:8" s="2" customFormat="1" ht="16.899999999999999" customHeight="1">
      <c r="A2983" s="38"/>
      <c r="B2983" s="43"/>
      <c r="C2983" s="292" t="s">
        <v>1794</v>
      </c>
      <c r="D2983" s="292" t="s">
        <v>8696</v>
      </c>
      <c r="E2983" s="21" t="s">
        <v>132</v>
      </c>
      <c r="F2983" s="293">
        <v>72.7</v>
      </c>
      <c r="G2983" s="38"/>
      <c r="H2983" s="43"/>
    </row>
    <row r="2984" spans="1:8" s="2" customFormat="1" ht="16.899999999999999" customHeight="1">
      <c r="A2984" s="38"/>
      <c r="B2984" s="43"/>
      <c r="C2984" s="292" t="s">
        <v>1799</v>
      </c>
      <c r="D2984" s="292" t="s">
        <v>8098</v>
      </c>
      <c r="E2984" s="21" t="s">
        <v>132</v>
      </c>
      <c r="F2984" s="293">
        <v>74.153999999999996</v>
      </c>
      <c r="G2984" s="38"/>
      <c r="H2984" s="43"/>
    </row>
    <row r="2985" spans="1:8" s="2" customFormat="1" ht="16.899999999999999" customHeight="1">
      <c r="A2985" s="38"/>
      <c r="B2985" s="43"/>
      <c r="C2985" s="288" t="s">
        <v>493</v>
      </c>
      <c r="D2985" s="289" t="s">
        <v>494</v>
      </c>
      <c r="E2985" s="290" t="s">
        <v>132</v>
      </c>
      <c r="F2985" s="291">
        <v>11.268000000000001</v>
      </c>
      <c r="G2985" s="38"/>
      <c r="H2985" s="43"/>
    </row>
    <row r="2986" spans="1:8" s="2" customFormat="1" ht="16.899999999999999" customHeight="1">
      <c r="A2986" s="38"/>
      <c r="B2986" s="43"/>
      <c r="C2986" s="292" t="s">
        <v>19</v>
      </c>
      <c r="D2986" s="292" t="s">
        <v>4589</v>
      </c>
      <c r="E2986" s="21" t="s">
        <v>19</v>
      </c>
      <c r="F2986" s="293">
        <v>0</v>
      </c>
      <c r="G2986" s="38"/>
      <c r="H2986" s="43"/>
    </row>
    <row r="2987" spans="1:8" s="2" customFormat="1" ht="16.899999999999999" customHeight="1">
      <c r="A2987" s="38"/>
      <c r="B2987" s="43"/>
      <c r="C2987" s="292" t="s">
        <v>19</v>
      </c>
      <c r="D2987" s="292" t="s">
        <v>4590</v>
      </c>
      <c r="E2987" s="21" t="s">
        <v>19</v>
      </c>
      <c r="F2987" s="293">
        <v>0</v>
      </c>
      <c r="G2987" s="38"/>
      <c r="H2987" s="43"/>
    </row>
    <row r="2988" spans="1:8" s="2" customFormat="1" ht="16.899999999999999" customHeight="1">
      <c r="A2988" s="38"/>
      <c r="B2988" s="43"/>
      <c r="C2988" s="292" t="s">
        <v>19</v>
      </c>
      <c r="D2988" s="292" t="s">
        <v>4591</v>
      </c>
      <c r="E2988" s="21" t="s">
        <v>19</v>
      </c>
      <c r="F2988" s="293">
        <v>9.6839999999999993</v>
      </c>
      <c r="G2988" s="38"/>
      <c r="H2988" s="43"/>
    </row>
    <row r="2989" spans="1:8" s="2" customFormat="1" ht="16.899999999999999" customHeight="1">
      <c r="A2989" s="38"/>
      <c r="B2989" s="43"/>
      <c r="C2989" s="292" t="s">
        <v>19</v>
      </c>
      <c r="D2989" s="292" t="s">
        <v>4592</v>
      </c>
      <c r="E2989" s="21" t="s">
        <v>19</v>
      </c>
      <c r="F2989" s="293">
        <v>0</v>
      </c>
      <c r="G2989" s="38"/>
      <c r="H2989" s="43"/>
    </row>
    <row r="2990" spans="1:8" s="2" customFormat="1" ht="16.899999999999999" customHeight="1">
      <c r="A2990" s="38"/>
      <c r="B2990" s="43"/>
      <c r="C2990" s="292" t="s">
        <v>19</v>
      </c>
      <c r="D2990" s="292" t="s">
        <v>4593</v>
      </c>
      <c r="E2990" s="21" t="s">
        <v>19</v>
      </c>
      <c r="F2990" s="293">
        <v>1.5840000000000001</v>
      </c>
      <c r="G2990" s="38"/>
      <c r="H2990" s="43"/>
    </row>
    <row r="2991" spans="1:8" s="2" customFormat="1" ht="16.899999999999999" customHeight="1">
      <c r="A2991" s="38"/>
      <c r="B2991" s="43"/>
      <c r="C2991" s="292" t="s">
        <v>493</v>
      </c>
      <c r="D2991" s="292" t="s">
        <v>590</v>
      </c>
      <c r="E2991" s="21" t="s">
        <v>19</v>
      </c>
      <c r="F2991" s="293">
        <v>11.268000000000001</v>
      </c>
      <c r="G2991" s="38"/>
      <c r="H2991" s="43"/>
    </row>
    <row r="2992" spans="1:8" s="2" customFormat="1" ht="16.899999999999999" customHeight="1">
      <c r="A2992" s="38"/>
      <c r="B2992" s="43"/>
      <c r="C2992" s="294" t="s">
        <v>8523</v>
      </c>
      <c r="D2992" s="38"/>
      <c r="E2992" s="38"/>
      <c r="F2992" s="38"/>
      <c r="G2992" s="38"/>
      <c r="H2992" s="43"/>
    </row>
    <row r="2993" spans="1:8" s="2" customFormat="1" ht="22.5">
      <c r="A2993" s="38"/>
      <c r="B2993" s="43"/>
      <c r="C2993" s="292" t="s">
        <v>4577</v>
      </c>
      <c r="D2993" s="292" t="s">
        <v>8689</v>
      </c>
      <c r="E2993" s="21" t="s">
        <v>132</v>
      </c>
      <c r="F2993" s="293">
        <v>328.77800000000002</v>
      </c>
      <c r="G2993" s="38"/>
      <c r="H2993" s="43"/>
    </row>
    <row r="2994" spans="1:8" s="2" customFormat="1" ht="16.899999999999999" customHeight="1">
      <c r="A2994" s="38"/>
      <c r="B2994" s="43"/>
      <c r="C2994" s="292" t="s">
        <v>4505</v>
      </c>
      <c r="D2994" s="292" t="s">
        <v>8690</v>
      </c>
      <c r="E2994" s="21" t="s">
        <v>132</v>
      </c>
      <c r="F2994" s="293">
        <v>414.13799999999998</v>
      </c>
      <c r="G2994" s="38"/>
      <c r="H2994" s="43"/>
    </row>
    <row r="2995" spans="1:8" s="2" customFormat="1" ht="16.899999999999999" customHeight="1">
      <c r="A2995" s="38"/>
      <c r="B2995" s="43"/>
      <c r="C2995" s="292" t="s">
        <v>4511</v>
      </c>
      <c r="D2995" s="292" t="s">
        <v>8691</v>
      </c>
      <c r="E2995" s="21" t="s">
        <v>132</v>
      </c>
      <c r="F2995" s="293">
        <v>414.13799999999998</v>
      </c>
      <c r="G2995" s="38"/>
      <c r="H2995" s="43"/>
    </row>
    <row r="2996" spans="1:8" s="2" customFormat="1" ht="16.899999999999999" customHeight="1">
      <c r="A2996" s="38"/>
      <c r="B2996" s="43"/>
      <c r="C2996" s="288" t="s">
        <v>496</v>
      </c>
      <c r="D2996" s="289" t="s">
        <v>497</v>
      </c>
      <c r="E2996" s="290" t="s">
        <v>132</v>
      </c>
      <c r="F2996" s="291">
        <v>1.6</v>
      </c>
      <c r="G2996" s="38"/>
      <c r="H2996" s="43"/>
    </row>
    <row r="2997" spans="1:8" s="2" customFormat="1" ht="16.899999999999999" customHeight="1">
      <c r="A2997" s="38"/>
      <c r="B2997" s="43"/>
      <c r="C2997" s="292" t="s">
        <v>19</v>
      </c>
      <c r="D2997" s="292" t="s">
        <v>2510</v>
      </c>
      <c r="E2997" s="21" t="s">
        <v>19</v>
      </c>
      <c r="F2997" s="293">
        <v>0</v>
      </c>
      <c r="G2997" s="38"/>
      <c r="H2997" s="43"/>
    </row>
    <row r="2998" spans="1:8" s="2" customFormat="1" ht="16.899999999999999" customHeight="1">
      <c r="A2998" s="38"/>
      <c r="B2998" s="43"/>
      <c r="C2998" s="292" t="s">
        <v>19</v>
      </c>
      <c r="D2998" s="292" t="s">
        <v>2511</v>
      </c>
      <c r="E2998" s="21" t="s">
        <v>19</v>
      </c>
      <c r="F2998" s="293">
        <v>1.6</v>
      </c>
      <c r="G2998" s="38"/>
      <c r="H2998" s="43"/>
    </row>
    <row r="2999" spans="1:8" s="2" customFormat="1" ht="16.899999999999999" customHeight="1">
      <c r="A2999" s="38"/>
      <c r="B2999" s="43"/>
      <c r="C2999" s="292" t="s">
        <v>496</v>
      </c>
      <c r="D2999" s="292" t="s">
        <v>590</v>
      </c>
      <c r="E2999" s="21" t="s">
        <v>19</v>
      </c>
      <c r="F2999" s="293">
        <v>1.6</v>
      </c>
      <c r="G2999" s="38"/>
      <c r="H2999" s="43"/>
    </row>
    <row r="3000" spans="1:8" s="2" customFormat="1" ht="16.899999999999999" customHeight="1">
      <c r="A3000" s="38"/>
      <c r="B3000" s="43"/>
      <c r="C3000" s="294" t="s">
        <v>8523</v>
      </c>
      <c r="D3000" s="38"/>
      <c r="E3000" s="38"/>
      <c r="F3000" s="38"/>
      <c r="G3000" s="38"/>
      <c r="H3000" s="43"/>
    </row>
    <row r="3001" spans="1:8" s="2" customFormat="1" ht="16.899999999999999" customHeight="1">
      <c r="A3001" s="38"/>
      <c r="B3001" s="43"/>
      <c r="C3001" s="292" t="s">
        <v>2505</v>
      </c>
      <c r="D3001" s="292" t="s">
        <v>8692</v>
      </c>
      <c r="E3001" s="21" t="s">
        <v>132</v>
      </c>
      <c r="F3001" s="293">
        <v>104.3</v>
      </c>
      <c r="G3001" s="38"/>
      <c r="H3001" s="43"/>
    </row>
    <row r="3002" spans="1:8" s="2" customFormat="1" ht="22.5">
      <c r="A3002" s="38"/>
      <c r="B3002" s="43"/>
      <c r="C3002" s="292" t="s">
        <v>2465</v>
      </c>
      <c r="D3002" s="292" t="s">
        <v>8697</v>
      </c>
      <c r="E3002" s="21" t="s">
        <v>158</v>
      </c>
      <c r="F3002" s="293">
        <v>9.6000000000000002E-2</v>
      </c>
      <c r="G3002" s="38"/>
      <c r="H3002" s="43"/>
    </row>
    <row r="3003" spans="1:8" s="2" customFormat="1" ht="16.899999999999999" customHeight="1">
      <c r="A3003" s="38"/>
      <c r="B3003" s="43"/>
      <c r="C3003" s="292" t="s">
        <v>3228</v>
      </c>
      <c r="D3003" s="292" t="s">
        <v>8683</v>
      </c>
      <c r="E3003" s="21" t="s">
        <v>132</v>
      </c>
      <c r="F3003" s="293">
        <v>1505.614</v>
      </c>
      <c r="G3003" s="38"/>
      <c r="H3003" s="43"/>
    </row>
    <row r="3004" spans="1:8" s="2" customFormat="1" ht="16.899999999999999" customHeight="1">
      <c r="A3004" s="38"/>
      <c r="B3004" s="43"/>
      <c r="C3004" s="292" t="s">
        <v>3245</v>
      </c>
      <c r="D3004" s="292" t="s">
        <v>3246</v>
      </c>
      <c r="E3004" s="21" t="s">
        <v>132</v>
      </c>
      <c r="F3004" s="293">
        <v>109.515</v>
      </c>
      <c r="G3004" s="38"/>
      <c r="H3004" s="43"/>
    </row>
    <row r="3005" spans="1:8" s="2" customFormat="1" ht="16.899999999999999" customHeight="1">
      <c r="A3005" s="38"/>
      <c r="B3005" s="43"/>
      <c r="C3005" s="292" t="s">
        <v>3239</v>
      </c>
      <c r="D3005" s="292" t="s">
        <v>3240</v>
      </c>
      <c r="E3005" s="21" t="s">
        <v>132</v>
      </c>
      <c r="F3005" s="293">
        <v>516.01800000000003</v>
      </c>
      <c r="G3005" s="38"/>
      <c r="H3005" s="43"/>
    </row>
    <row r="3006" spans="1:8" s="2" customFormat="1" ht="16.899999999999999" customHeight="1">
      <c r="A3006" s="38"/>
      <c r="B3006" s="43"/>
      <c r="C3006" s="288" t="s">
        <v>499</v>
      </c>
      <c r="D3006" s="289" t="s">
        <v>500</v>
      </c>
      <c r="E3006" s="290" t="s">
        <v>132</v>
      </c>
      <c r="F3006" s="291">
        <v>27.48</v>
      </c>
      <c r="G3006" s="38"/>
      <c r="H3006" s="43"/>
    </row>
    <row r="3007" spans="1:8" s="2" customFormat="1" ht="16.899999999999999" customHeight="1">
      <c r="A3007" s="38"/>
      <c r="B3007" s="43"/>
      <c r="C3007" s="292" t="s">
        <v>19</v>
      </c>
      <c r="D3007" s="292" t="s">
        <v>1097</v>
      </c>
      <c r="E3007" s="21" t="s">
        <v>19</v>
      </c>
      <c r="F3007" s="293">
        <v>0</v>
      </c>
      <c r="G3007" s="38"/>
      <c r="H3007" s="43"/>
    </row>
    <row r="3008" spans="1:8" s="2" customFormat="1" ht="16.899999999999999" customHeight="1">
      <c r="A3008" s="38"/>
      <c r="B3008" s="43"/>
      <c r="C3008" s="292" t="s">
        <v>19</v>
      </c>
      <c r="D3008" s="292" t="s">
        <v>3678</v>
      </c>
      <c r="E3008" s="21" t="s">
        <v>19</v>
      </c>
      <c r="F3008" s="293">
        <v>9.2799999999999994</v>
      </c>
      <c r="G3008" s="38"/>
      <c r="H3008" s="43"/>
    </row>
    <row r="3009" spans="1:8" s="2" customFormat="1" ht="16.899999999999999" customHeight="1">
      <c r="A3009" s="38"/>
      <c r="B3009" s="43"/>
      <c r="C3009" s="292" t="s">
        <v>19</v>
      </c>
      <c r="D3009" s="292" t="s">
        <v>1135</v>
      </c>
      <c r="E3009" s="21" t="s">
        <v>19</v>
      </c>
      <c r="F3009" s="293">
        <v>0</v>
      </c>
      <c r="G3009" s="38"/>
      <c r="H3009" s="43"/>
    </row>
    <row r="3010" spans="1:8" s="2" customFormat="1" ht="16.899999999999999" customHeight="1">
      <c r="A3010" s="38"/>
      <c r="B3010" s="43"/>
      <c r="C3010" s="292" t="s">
        <v>19</v>
      </c>
      <c r="D3010" s="292" t="s">
        <v>3679</v>
      </c>
      <c r="E3010" s="21" t="s">
        <v>19</v>
      </c>
      <c r="F3010" s="293">
        <v>9.1</v>
      </c>
      <c r="G3010" s="38"/>
      <c r="H3010" s="43"/>
    </row>
    <row r="3011" spans="1:8" s="2" customFormat="1" ht="16.899999999999999" customHeight="1">
      <c r="A3011" s="38"/>
      <c r="B3011" s="43"/>
      <c r="C3011" s="292" t="s">
        <v>19</v>
      </c>
      <c r="D3011" s="292" t="s">
        <v>1163</v>
      </c>
      <c r="E3011" s="21" t="s">
        <v>19</v>
      </c>
      <c r="F3011" s="293">
        <v>0</v>
      </c>
      <c r="G3011" s="38"/>
      <c r="H3011" s="43"/>
    </row>
    <row r="3012" spans="1:8" s="2" customFormat="1" ht="16.899999999999999" customHeight="1">
      <c r="A3012" s="38"/>
      <c r="B3012" s="43"/>
      <c r="C3012" s="292" t="s">
        <v>19</v>
      </c>
      <c r="D3012" s="292" t="s">
        <v>3679</v>
      </c>
      <c r="E3012" s="21" t="s">
        <v>19</v>
      </c>
      <c r="F3012" s="293">
        <v>9.1</v>
      </c>
      <c r="G3012" s="38"/>
      <c r="H3012" s="43"/>
    </row>
    <row r="3013" spans="1:8" s="2" customFormat="1" ht="16.899999999999999" customHeight="1">
      <c r="A3013" s="38"/>
      <c r="B3013" s="43"/>
      <c r="C3013" s="292" t="s">
        <v>499</v>
      </c>
      <c r="D3013" s="292" t="s">
        <v>552</v>
      </c>
      <c r="E3013" s="21" t="s">
        <v>19</v>
      </c>
      <c r="F3013" s="293">
        <v>27.48</v>
      </c>
      <c r="G3013" s="38"/>
      <c r="H3013" s="43"/>
    </row>
    <row r="3014" spans="1:8" s="2" customFormat="1" ht="16.899999999999999" customHeight="1">
      <c r="A3014" s="38"/>
      <c r="B3014" s="43"/>
      <c r="C3014" s="294" t="s">
        <v>8523</v>
      </c>
      <c r="D3014" s="38"/>
      <c r="E3014" s="38"/>
      <c r="F3014" s="38"/>
      <c r="G3014" s="38"/>
      <c r="H3014" s="43"/>
    </row>
    <row r="3015" spans="1:8" s="2" customFormat="1" ht="16.899999999999999" customHeight="1">
      <c r="A3015" s="38"/>
      <c r="B3015" s="43"/>
      <c r="C3015" s="292" t="s">
        <v>3674</v>
      </c>
      <c r="D3015" s="292" t="s">
        <v>8698</v>
      </c>
      <c r="E3015" s="21" t="s">
        <v>132</v>
      </c>
      <c r="F3015" s="293">
        <v>27.48</v>
      </c>
      <c r="G3015" s="38"/>
      <c r="H3015" s="43"/>
    </row>
    <row r="3016" spans="1:8" s="2" customFormat="1" ht="16.899999999999999" customHeight="1">
      <c r="A3016" s="38"/>
      <c r="B3016" s="43"/>
      <c r="C3016" s="292" t="s">
        <v>3712</v>
      </c>
      <c r="D3016" s="292" t="s">
        <v>8699</v>
      </c>
      <c r="E3016" s="21" t="s">
        <v>132</v>
      </c>
      <c r="F3016" s="293">
        <v>722.952</v>
      </c>
      <c r="G3016" s="38"/>
      <c r="H3016" s="43"/>
    </row>
    <row r="3017" spans="1:8" s="2" customFormat="1" ht="16.899999999999999" customHeight="1">
      <c r="A3017" s="38"/>
      <c r="B3017" s="43"/>
      <c r="C3017" s="288" t="s">
        <v>502</v>
      </c>
      <c r="D3017" s="289" t="s">
        <v>503</v>
      </c>
      <c r="E3017" s="290" t="s">
        <v>19</v>
      </c>
      <c r="F3017" s="291">
        <v>131.23099999999999</v>
      </c>
      <c r="G3017" s="38"/>
      <c r="H3017" s="43"/>
    </row>
    <row r="3018" spans="1:8" s="2" customFormat="1" ht="16.899999999999999" customHeight="1">
      <c r="A3018" s="38"/>
      <c r="B3018" s="43"/>
      <c r="C3018" s="292" t="s">
        <v>19</v>
      </c>
      <c r="D3018" s="292" t="s">
        <v>1097</v>
      </c>
      <c r="E3018" s="21" t="s">
        <v>19</v>
      </c>
      <c r="F3018" s="293">
        <v>0</v>
      </c>
      <c r="G3018" s="38"/>
      <c r="H3018" s="43"/>
    </row>
    <row r="3019" spans="1:8" s="2" customFormat="1" ht="16.899999999999999" customHeight="1">
      <c r="A3019" s="38"/>
      <c r="B3019" s="43"/>
      <c r="C3019" s="292" t="s">
        <v>19</v>
      </c>
      <c r="D3019" s="292" t="s">
        <v>3685</v>
      </c>
      <c r="E3019" s="21" t="s">
        <v>19</v>
      </c>
      <c r="F3019" s="293">
        <v>24.364000000000001</v>
      </c>
      <c r="G3019" s="38"/>
      <c r="H3019" s="43"/>
    </row>
    <row r="3020" spans="1:8" s="2" customFormat="1" ht="16.899999999999999" customHeight="1">
      <c r="A3020" s="38"/>
      <c r="B3020" s="43"/>
      <c r="C3020" s="292" t="s">
        <v>19</v>
      </c>
      <c r="D3020" s="292" t="s">
        <v>3686</v>
      </c>
      <c r="E3020" s="21" t="s">
        <v>19</v>
      </c>
      <c r="F3020" s="293">
        <v>32.96</v>
      </c>
      <c r="G3020" s="38"/>
      <c r="H3020" s="43"/>
    </row>
    <row r="3021" spans="1:8" s="2" customFormat="1" ht="16.899999999999999" customHeight="1">
      <c r="A3021" s="38"/>
      <c r="B3021" s="43"/>
      <c r="C3021" s="292" t="s">
        <v>19</v>
      </c>
      <c r="D3021" s="292" t="s">
        <v>1135</v>
      </c>
      <c r="E3021" s="21" t="s">
        <v>19</v>
      </c>
      <c r="F3021" s="293">
        <v>0</v>
      </c>
      <c r="G3021" s="38"/>
      <c r="H3021" s="43"/>
    </row>
    <row r="3022" spans="1:8" s="2" customFormat="1" ht="16.899999999999999" customHeight="1">
      <c r="A3022" s="38"/>
      <c r="B3022" s="43"/>
      <c r="C3022" s="292" t="s">
        <v>19</v>
      </c>
      <c r="D3022" s="292" t="s">
        <v>3687</v>
      </c>
      <c r="E3022" s="21" t="s">
        <v>19</v>
      </c>
      <c r="F3022" s="293">
        <v>3.7839999999999998</v>
      </c>
      <c r="G3022" s="38"/>
      <c r="H3022" s="43"/>
    </row>
    <row r="3023" spans="1:8" s="2" customFormat="1" ht="16.899999999999999" customHeight="1">
      <c r="A3023" s="38"/>
      <c r="B3023" s="43"/>
      <c r="C3023" s="292" t="s">
        <v>19</v>
      </c>
      <c r="D3023" s="292" t="s">
        <v>3688</v>
      </c>
      <c r="E3023" s="21" t="s">
        <v>19</v>
      </c>
      <c r="F3023" s="293">
        <v>33.475000000000001</v>
      </c>
      <c r="G3023" s="38"/>
      <c r="H3023" s="43"/>
    </row>
    <row r="3024" spans="1:8" s="2" customFormat="1" ht="16.899999999999999" customHeight="1">
      <c r="A3024" s="38"/>
      <c r="B3024" s="43"/>
      <c r="C3024" s="292" t="s">
        <v>19</v>
      </c>
      <c r="D3024" s="292" t="s">
        <v>1163</v>
      </c>
      <c r="E3024" s="21" t="s">
        <v>19</v>
      </c>
      <c r="F3024" s="293">
        <v>0</v>
      </c>
      <c r="G3024" s="38"/>
      <c r="H3024" s="43"/>
    </row>
    <row r="3025" spans="1:8" s="2" customFormat="1" ht="16.899999999999999" customHeight="1">
      <c r="A3025" s="38"/>
      <c r="B3025" s="43"/>
      <c r="C3025" s="292" t="s">
        <v>19</v>
      </c>
      <c r="D3025" s="292" t="s">
        <v>3689</v>
      </c>
      <c r="E3025" s="21" t="s">
        <v>19</v>
      </c>
      <c r="F3025" s="293">
        <v>3.173</v>
      </c>
      <c r="G3025" s="38"/>
      <c r="H3025" s="43"/>
    </row>
    <row r="3026" spans="1:8" s="2" customFormat="1" ht="16.899999999999999" customHeight="1">
      <c r="A3026" s="38"/>
      <c r="B3026" s="43"/>
      <c r="C3026" s="292" t="s">
        <v>19</v>
      </c>
      <c r="D3026" s="292" t="s">
        <v>3688</v>
      </c>
      <c r="E3026" s="21" t="s">
        <v>19</v>
      </c>
      <c r="F3026" s="293">
        <v>33.475000000000001</v>
      </c>
      <c r="G3026" s="38"/>
      <c r="H3026" s="43"/>
    </row>
    <row r="3027" spans="1:8" s="2" customFormat="1" ht="16.899999999999999" customHeight="1">
      <c r="A3027" s="38"/>
      <c r="B3027" s="43"/>
      <c r="C3027" s="292" t="s">
        <v>502</v>
      </c>
      <c r="D3027" s="292" t="s">
        <v>552</v>
      </c>
      <c r="E3027" s="21" t="s">
        <v>19</v>
      </c>
      <c r="F3027" s="293">
        <v>131.23099999999999</v>
      </c>
      <c r="G3027" s="38"/>
      <c r="H3027" s="43"/>
    </row>
    <row r="3028" spans="1:8" s="2" customFormat="1" ht="16.899999999999999" customHeight="1">
      <c r="A3028" s="38"/>
      <c r="B3028" s="43"/>
      <c r="C3028" s="294" t="s">
        <v>8523</v>
      </c>
      <c r="D3028" s="38"/>
      <c r="E3028" s="38"/>
      <c r="F3028" s="38"/>
      <c r="G3028" s="38"/>
      <c r="H3028" s="43"/>
    </row>
    <row r="3029" spans="1:8" s="2" customFormat="1" ht="16.899999999999999" customHeight="1">
      <c r="A3029" s="38"/>
      <c r="B3029" s="43"/>
      <c r="C3029" s="292" t="s">
        <v>3681</v>
      </c>
      <c r="D3029" s="292" t="s">
        <v>8700</v>
      </c>
      <c r="E3029" s="21" t="s">
        <v>132</v>
      </c>
      <c r="F3029" s="293">
        <v>131.23099999999999</v>
      </c>
      <c r="G3029" s="38"/>
      <c r="H3029" s="43"/>
    </row>
    <row r="3030" spans="1:8" s="2" customFormat="1" ht="16.899999999999999" customHeight="1">
      <c r="A3030" s="38"/>
      <c r="B3030" s="43"/>
      <c r="C3030" s="292" t="s">
        <v>3712</v>
      </c>
      <c r="D3030" s="292" t="s">
        <v>8699</v>
      </c>
      <c r="E3030" s="21" t="s">
        <v>132</v>
      </c>
      <c r="F3030" s="293">
        <v>722.952</v>
      </c>
      <c r="G3030" s="38"/>
      <c r="H3030" s="43"/>
    </row>
    <row r="3031" spans="1:8" s="2" customFormat="1" ht="16.899999999999999" customHeight="1">
      <c r="A3031" s="38"/>
      <c r="B3031" s="43"/>
      <c r="C3031" s="288" t="s">
        <v>516</v>
      </c>
      <c r="D3031" s="289" t="s">
        <v>517</v>
      </c>
      <c r="E3031" s="290" t="s">
        <v>132</v>
      </c>
      <c r="F3031" s="291">
        <v>28.626000000000001</v>
      </c>
      <c r="G3031" s="38"/>
      <c r="H3031" s="43"/>
    </row>
    <row r="3032" spans="1:8" s="2" customFormat="1" ht="16.899999999999999" customHeight="1">
      <c r="A3032" s="38"/>
      <c r="B3032" s="43"/>
      <c r="C3032" s="292" t="s">
        <v>19</v>
      </c>
      <c r="D3032" s="292" t="s">
        <v>1187</v>
      </c>
      <c r="E3032" s="21" t="s">
        <v>19</v>
      </c>
      <c r="F3032" s="293">
        <v>0</v>
      </c>
      <c r="G3032" s="38"/>
      <c r="H3032" s="43"/>
    </row>
    <row r="3033" spans="1:8" s="2" customFormat="1" ht="16.899999999999999" customHeight="1">
      <c r="A3033" s="38"/>
      <c r="B3033" s="43"/>
      <c r="C3033" s="292" t="s">
        <v>19</v>
      </c>
      <c r="D3033" s="292" t="s">
        <v>3695</v>
      </c>
      <c r="E3033" s="21" t="s">
        <v>19</v>
      </c>
      <c r="F3033" s="293">
        <v>8.7639999999999993</v>
      </c>
      <c r="G3033" s="38"/>
      <c r="H3033" s="43"/>
    </row>
    <row r="3034" spans="1:8" s="2" customFormat="1" ht="16.899999999999999" customHeight="1">
      <c r="A3034" s="38"/>
      <c r="B3034" s="43"/>
      <c r="C3034" s="292" t="s">
        <v>19</v>
      </c>
      <c r="D3034" s="292" t="s">
        <v>3696</v>
      </c>
      <c r="E3034" s="21" t="s">
        <v>19</v>
      </c>
      <c r="F3034" s="293">
        <v>19.861999999999998</v>
      </c>
      <c r="G3034" s="38"/>
      <c r="H3034" s="43"/>
    </row>
    <row r="3035" spans="1:8" s="2" customFormat="1" ht="16.899999999999999" customHeight="1">
      <c r="A3035" s="38"/>
      <c r="B3035" s="43"/>
      <c r="C3035" s="292" t="s">
        <v>516</v>
      </c>
      <c r="D3035" s="292" t="s">
        <v>552</v>
      </c>
      <c r="E3035" s="21" t="s">
        <v>19</v>
      </c>
      <c r="F3035" s="293">
        <v>28.626000000000001</v>
      </c>
      <c r="G3035" s="38"/>
      <c r="H3035" s="43"/>
    </row>
    <row r="3036" spans="1:8" s="2" customFormat="1" ht="16.899999999999999" customHeight="1">
      <c r="A3036" s="38"/>
      <c r="B3036" s="43"/>
      <c r="C3036" s="294" t="s">
        <v>8523</v>
      </c>
      <c r="D3036" s="38"/>
      <c r="E3036" s="38"/>
      <c r="F3036" s="38"/>
      <c r="G3036" s="38"/>
      <c r="H3036" s="43"/>
    </row>
    <row r="3037" spans="1:8" s="2" customFormat="1" ht="16.899999999999999" customHeight="1">
      <c r="A3037" s="38"/>
      <c r="B3037" s="43"/>
      <c r="C3037" s="292" t="s">
        <v>3691</v>
      </c>
      <c r="D3037" s="292" t="s">
        <v>8701</v>
      </c>
      <c r="E3037" s="21" t="s">
        <v>132</v>
      </c>
      <c r="F3037" s="293">
        <v>28.626000000000001</v>
      </c>
      <c r="G3037" s="38"/>
      <c r="H3037" s="43"/>
    </row>
    <row r="3038" spans="1:8" s="2" customFormat="1" ht="16.899999999999999" customHeight="1">
      <c r="A3038" s="38"/>
      <c r="B3038" s="43"/>
      <c r="C3038" s="292" t="s">
        <v>3712</v>
      </c>
      <c r="D3038" s="292" t="s">
        <v>8699</v>
      </c>
      <c r="E3038" s="21" t="s">
        <v>132</v>
      </c>
      <c r="F3038" s="293">
        <v>722.952</v>
      </c>
      <c r="G3038" s="38"/>
      <c r="H3038" s="43"/>
    </row>
    <row r="3039" spans="1:8" s="2" customFormat="1" ht="16.899999999999999" customHeight="1">
      <c r="A3039" s="38"/>
      <c r="B3039" s="43"/>
      <c r="C3039" s="288" t="s">
        <v>520</v>
      </c>
      <c r="D3039" s="289" t="s">
        <v>521</v>
      </c>
      <c r="E3039" s="290" t="s">
        <v>132</v>
      </c>
      <c r="F3039" s="291">
        <v>445.89699999999999</v>
      </c>
      <c r="G3039" s="38"/>
      <c r="H3039" s="43"/>
    </row>
    <row r="3040" spans="1:8" s="2" customFormat="1" ht="16.899999999999999" customHeight="1">
      <c r="A3040" s="38"/>
      <c r="B3040" s="43"/>
      <c r="C3040" s="292" t="s">
        <v>19</v>
      </c>
      <c r="D3040" s="292" t="s">
        <v>1187</v>
      </c>
      <c r="E3040" s="21" t="s">
        <v>19</v>
      </c>
      <c r="F3040" s="293">
        <v>0</v>
      </c>
      <c r="G3040" s="38"/>
      <c r="H3040" s="43"/>
    </row>
    <row r="3041" spans="1:8" s="2" customFormat="1" ht="16.899999999999999" customHeight="1">
      <c r="A3041" s="38"/>
      <c r="B3041" s="43"/>
      <c r="C3041" s="292" t="s">
        <v>19</v>
      </c>
      <c r="D3041" s="292" t="s">
        <v>3702</v>
      </c>
      <c r="E3041" s="21" t="s">
        <v>19</v>
      </c>
      <c r="F3041" s="293">
        <v>56.872999999999998</v>
      </c>
      <c r="G3041" s="38"/>
      <c r="H3041" s="43"/>
    </row>
    <row r="3042" spans="1:8" s="2" customFormat="1" ht="16.899999999999999" customHeight="1">
      <c r="A3042" s="38"/>
      <c r="B3042" s="43"/>
      <c r="C3042" s="292" t="s">
        <v>19</v>
      </c>
      <c r="D3042" s="292" t="s">
        <v>3703</v>
      </c>
      <c r="E3042" s="21" t="s">
        <v>19</v>
      </c>
      <c r="F3042" s="293">
        <v>16.809999999999999</v>
      </c>
      <c r="G3042" s="38"/>
      <c r="H3042" s="43"/>
    </row>
    <row r="3043" spans="1:8" s="2" customFormat="1" ht="16.899999999999999" customHeight="1">
      <c r="A3043" s="38"/>
      <c r="B3043" s="43"/>
      <c r="C3043" s="292" t="s">
        <v>19</v>
      </c>
      <c r="D3043" s="292" t="s">
        <v>1097</v>
      </c>
      <c r="E3043" s="21" t="s">
        <v>19</v>
      </c>
      <c r="F3043" s="293">
        <v>0</v>
      </c>
      <c r="G3043" s="38"/>
      <c r="H3043" s="43"/>
    </row>
    <row r="3044" spans="1:8" s="2" customFormat="1" ht="16.899999999999999" customHeight="1">
      <c r="A3044" s="38"/>
      <c r="B3044" s="43"/>
      <c r="C3044" s="292" t="s">
        <v>19</v>
      </c>
      <c r="D3044" s="292" t="s">
        <v>3704</v>
      </c>
      <c r="E3044" s="21" t="s">
        <v>19</v>
      </c>
      <c r="F3044" s="293">
        <v>40.162999999999997</v>
      </c>
      <c r="G3044" s="38"/>
      <c r="H3044" s="43"/>
    </row>
    <row r="3045" spans="1:8" s="2" customFormat="1" ht="16.899999999999999" customHeight="1">
      <c r="A3045" s="38"/>
      <c r="B3045" s="43"/>
      <c r="C3045" s="292" t="s">
        <v>19</v>
      </c>
      <c r="D3045" s="292" t="s">
        <v>3705</v>
      </c>
      <c r="E3045" s="21" t="s">
        <v>19</v>
      </c>
      <c r="F3045" s="293">
        <v>5.95</v>
      </c>
      <c r="G3045" s="38"/>
      <c r="H3045" s="43"/>
    </row>
    <row r="3046" spans="1:8" s="2" customFormat="1" ht="16.899999999999999" customHeight="1">
      <c r="A3046" s="38"/>
      <c r="B3046" s="43"/>
      <c r="C3046" s="292" t="s">
        <v>19</v>
      </c>
      <c r="D3046" s="292" t="s">
        <v>3706</v>
      </c>
      <c r="E3046" s="21" t="s">
        <v>19</v>
      </c>
      <c r="F3046" s="293">
        <v>93.21</v>
      </c>
      <c r="G3046" s="38"/>
      <c r="H3046" s="43"/>
    </row>
    <row r="3047" spans="1:8" s="2" customFormat="1" ht="16.899999999999999" customHeight="1">
      <c r="A3047" s="38"/>
      <c r="B3047" s="43"/>
      <c r="C3047" s="292" t="s">
        <v>19</v>
      </c>
      <c r="D3047" s="292" t="s">
        <v>1135</v>
      </c>
      <c r="E3047" s="21" t="s">
        <v>19</v>
      </c>
      <c r="F3047" s="293">
        <v>0</v>
      </c>
      <c r="G3047" s="38"/>
      <c r="H3047" s="43"/>
    </row>
    <row r="3048" spans="1:8" s="2" customFormat="1" ht="16.899999999999999" customHeight="1">
      <c r="A3048" s="38"/>
      <c r="B3048" s="43"/>
      <c r="C3048" s="292" t="s">
        <v>19</v>
      </c>
      <c r="D3048" s="292" t="s">
        <v>3707</v>
      </c>
      <c r="E3048" s="21" t="s">
        <v>19</v>
      </c>
      <c r="F3048" s="293">
        <v>35.015000000000001</v>
      </c>
      <c r="G3048" s="38"/>
      <c r="H3048" s="43"/>
    </row>
    <row r="3049" spans="1:8" s="2" customFormat="1" ht="16.899999999999999" customHeight="1">
      <c r="A3049" s="38"/>
      <c r="B3049" s="43"/>
      <c r="C3049" s="292" t="s">
        <v>19</v>
      </c>
      <c r="D3049" s="292" t="s">
        <v>3708</v>
      </c>
      <c r="E3049" s="21" t="s">
        <v>19</v>
      </c>
      <c r="F3049" s="293">
        <v>6.0730000000000004</v>
      </c>
      <c r="G3049" s="38"/>
      <c r="H3049" s="43"/>
    </row>
    <row r="3050" spans="1:8" s="2" customFormat="1" ht="16.899999999999999" customHeight="1">
      <c r="A3050" s="38"/>
      <c r="B3050" s="43"/>
      <c r="C3050" s="292" t="s">
        <v>19</v>
      </c>
      <c r="D3050" s="292" t="s">
        <v>3709</v>
      </c>
      <c r="E3050" s="21" t="s">
        <v>19</v>
      </c>
      <c r="F3050" s="293">
        <v>92.864999999999995</v>
      </c>
      <c r="G3050" s="38"/>
      <c r="H3050" s="43"/>
    </row>
    <row r="3051" spans="1:8" s="2" customFormat="1" ht="16.899999999999999" customHeight="1">
      <c r="A3051" s="38"/>
      <c r="B3051" s="43"/>
      <c r="C3051" s="292" t="s">
        <v>19</v>
      </c>
      <c r="D3051" s="292" t="s">
        <v>1163</v>
      </c>
      <c r="E3051" s="21" t="s">
        <v>19</v>
      </c>
      <c r="F3051" s="293">
        <v>0</v>
      </c>
      <c r="G3051" s="38"/>
      <c r="H3051" s="43"/>
    </row>
    <row r="3052" spans="1:8" s="2" customFormat="1" ht="16.899999999999999" customHeight="1">
      <c r="A3052" s="38"/>
      <c r="B3052" s="43"/>
      <c r="C3052" s="292" t="s">
        <v>19</v>
      </c>
      <c r="D3052" s="292" t="s">
        <v>3708</v>
      </c>
      <c r="E3052" s="21" t="s">
        <v>19</v>
      </c>
      <c r="F3052" s="293">
        <v>6.0730000000000004</v>
      </c>
      <c r="G3052" s="38"/>
      <c r="H3052" s="43"/>
    </row>
    <row r="3053" spans="1:8" s="2" customFormat="1" ht="16.899999999999999" customHeight="1">
      <c r="A3053" s="38"/>
      <c r="B3053" s="43"/>
      <c r="C3053" s="292" t="s">
        <v>19</v>
      </c>
      <c r="D3053" s="292" t="s">
        <v>3710</v>
      </c>
      <c r="E3053" s="21" t="s">
        <v>19</v>
      </c>
      <c r="F3053" s="293">
        <v>92.864999999999995</v>
      </c>
      <c r="G3053" s="38"/>
      <c r="H3053" s="43"/>
    </row>
    <row r="3054" spans="1:8" s="2" customFormat="1" ht="16.899999999999999" customHeight="1">
      <c r="A3054" s="38"/>
      <c r="B3054" s="43"/>
      <c r="C3054" s="292" t="s">
        <v>520</v>
      </c>
      <c r="D3054" s="292" t="s">
        <v>552</v>
      </c>
      <c r="E3054" s="21" t="s">
        <v>19</v>
      </c>
      <c r="F3054" s="293">
        <v>445.89699999999999</v>
      </c>
      <c r="G3054" s="38"/>
      <c r="H3054" s="43"/>
    </row>
    <row r="3055" spans="1:8" s="2" customFormat="1" ht="16.899999999999999" customHeight="1">
      <c r="A3055" s="38"/>
      <c r="B3055" s="43"/>
      <c r="C3055" s="294" t="s">
        <v>8523</v>
      </c>
      <c r="D3055" s="38"/>
      <c r="E3055" s="38"/>
      <c r="F3055" s="38"/>
      <c r="G3055" s="38"/>
      <c r="H3055" s="43"/>
    </row>
    <row r="3056" spans="1:8" s="2" customFormat="1" ht="16.899999999999999" customHeight="1">
      <c r="A3056" s="38"/>
      <c r="B3056" s="43"/>
      <c r="C3056" s="292" t="s">
        <v>3698</v>
      </c>
      <c r="D3056" s="292" t="s">
        <v>8702</v>
      </c>
      <c r="E3056" s="21" t="s">
        <v>132</v>
      </c>
      <c r="F3056" s="293">
        <v>445.89699999999999</v>
      </c>
      <c r="G3056" s="38"/>
      <c r="H3056" s="43"/>
    </row>
    <row r="3057" spans="1:8" s="2" customFormat="1" ht="16.899999999999999" customHeight="1">
      <c r="A3057" s="38"/>
      <c r="B3057" s="43"/>
      <c r="C3057" s="292" t="s">
        <v>3712</v>
      </c>
      <c r="D3057" s="292" t="s">
        <v>8699</v>
      </c>
      <c r="E3057" s="21" t="s">
        <v>132</v>
      </c>
      <c r="F3057" s="293">
        <v>722.952</v>
      </c>
      <c r="G3057" s="38"/>
      <c r="H3057" s="43"/>
    </row>
    <row r="3058" spans="1:8" s="2" customFormat="1" ht="16.899999999999999" customHeight="1">
      <c r="A3058" s="38"/>
      <c r="B3058" s="43"/>
      <c r="C3058" s="288" t="s">
        <v>526</v>
      </c>
      <c r="D3058" s="289" t="s">
        <v>527</v>
      </c>
      <c r="E3058" s="290" t="s">
        <v>132</v>
      </c>
      <c r="F3058" s="291">
        <v>78.599999999999994</v>
      </c>
      <c r="G3058" s="38"/>
      <c r="H3058" s="43"/>
    </row>
    <row r="3059" spans="1:8" s="2" customFormat="1" ht="16.899999999999999" customHeight="1">
      <c r="A3059" s="38"/>
      <c r="B3059" s="43"/>
      <c r="C3059" s="292" t="s">
        <v>19</v>
      </c>
      <c r="D3059" s="292" t="s">
        <v>1097</v>
      </c>
      <c r="E3059" s="21" t="s">
        <v>19</v>
      </c>
      <c r="F3059" s="293">
        <v>0</v>
      </c>
      <c r="G3059" s="38"/>
      <c r="H3059" s="43"/>
    </row>
    <row r="3060" spans="1:8" s="2" customFormat="1" ht="16.899999999999999" customHeight="1">
      <c r="A3060" s="38"/>
      <c r="B3060" s="43"/>
      <c r="C3060" s="292" t="s">
        <v>19</v>
      </c>
      <c r="D3060" s="292" t="s">
        <v>3730</v>
      </c>
      <c r="E3060" s="21" t="s">
        <v>19</v>
      </c>
      <c r="F3060" s="293">
        <v>24</v>
      </c>
      <c r="G3060" s="38"/>
      <c r="H3060" s="43"/>
    </row>
    <row r="3061" spans="1:8" s="2" customFormat="1" ht="16.899999999999999" customHeight="1">
      <c r="A3061" s="38"/>
      <c r="B3061" s="43"/>
      <c r="C3061" s="292" t="s">
        <v>19</v>
      </c>
      <c r="D3061" s="292" t="s">
        <v>1135</v>
      </c>
      <c r="E3061" s="21" t="s">
        <v>19</v>
      </c>
      <c r="F3061" s="293">
        <v>0</v>
      </c>
      <c r="G3061" s="38"/>
      <c r="H3061" s="43"/>
    </row>
    <row r="3062" spans="1:8" s="2" customFormat="1" ht="16.899999999999999" customHeight="1">
      <c r="A3062" s="38"/>
      <c r="B3062" s="43"/>
      <c r="C3062" s="292" t="s">
        <v>19</v>
      </c>
      <c r="D3062" s="292" t="s">
        <v>3731</v>
      </c>
      <c r="E3062" s="21" t="s">
        <v>19</v>
      </c>
      <c r="F3062" s="293">
        <v>5.85</v>
      </c>
      <c r="G3062" s="38"/>
      <c r="H3062" s="43"/>
    </row>
    <row r="3063" spans="1:8" s="2" customFormat="1" ht="16.899999999999999" customHeight="1">
      <c r="A3063" s="38"/>
      <c r="B3063" s="43"/>
      <c r="C3063" s="292" t="s">
        <v>19</v>
      </c>
      <c r="D3063" s="292" t="s">
        <v>3732</v>
      </c>
      <c r="E3063" s="21" t="s">
        <v>19</v>
      </c>
      <c r="F3063" s="293">
        <v>24.375</v>
      </c>
      <c r="G3063" s="38"/>
      <c r="H3063" s="43"/>
    </row>
    <row r="3064" spans="1:8" s="2" customFormat="1" ht="16.899999999999999" customHeight="1">
      <c r="A3064" s="38"/>
      <c r="B3064" s="43"/>
      <c r="C3064" s="292" t="s">
        <v>19</v>
      </c>
      <c r="D3064" s="292" t="s">
        <v>1163</v>
      </c>
      <c r="E3064" s="21" t="s">
        <v>19</v>
      </c>
      <c r="F3064" s="293">
        <v>0</v>
      </c>
      <c r="G3064" s="38"/>
      <c r="H3064" s="43"/>
    </row>
    <row r="3065" spans="1:8" s="2" customFormat="1" ht="16.899999999999999" customHeight="1">
      <c r="A3065" s="38"/>
      <c r="B3065" s="43"/>
      <c r="C3065" s="292" t="s">
        <v>19</v>
      </c>
      <c r="D3065" s="292" t="s">
        <v>3732</v>
      </c>
      <c r="E3065" s="21" t="s">
        <v>19</v>
      </c>
      <c r="F3065" s="293">
        <v>24.375</v>
      </c>
      <c r="G3065" s="38"/>
      <c r="H3065" s="43"/>
    </row>
    <row r="3066" spans="1:8" s="2" customFormat="1" ht="16.899999999999999" customHeight="1">
      <c r="A3066" s="38"/>
      <c r="B3066" s="43"/>
      <c r="C3066" s="292" t="s">
        <v>526</v>
      </c>
      <c r="D3066" s="292" t="s">
        <v>552</v>
      </c>
      <c r="E3066" s="21" t="s">
        <v>19</v>
      </c>
      <c r="F3066" s="293">
        <v>78.599999999999994</v>
      </c>
      <c r="G3066" s="38"/>
      <c r="H3066" s="43"/>
    </row>
    <row r="3067" spans="1:8" s="2" customFormat="1" ht="16.899999999999999" customHeight="1">
      <c r="A3067" s="38"/>
      <c r="B3067" s="43"/>
      <c r="C3067" s="294" t="s">
        <v>8523</v>
      </c>
      <c r="D3067" s="38"/>
      <c r="E3067" s="38"/>
      <c r="F3067" s="38"/>
      <c r="G3067" s="38"/>
      <c r="H3067" s="43"/>
    </row>
    <row r="3068" spans="1:8" s="2" customFormat="1" ht="22.5">
      <c r="A3068" s="38"/>
      <c r="B3068" s="43"/>
      <c r="C3068" s="292" t="s">
        <v>3726</v>
      </c>
      <c r="D3068" s="292" t="s">
        <v>8703</v>
      </c>
      <c r="E3068" s="21" t="s">
        <v>132</v>
      </c>
      <c r="F3068" s="293">
        <v>78.599999999999994</v>
      </c>
      <c r="G3068" s="38"/>
      <c r="H3068" s="43"/>
    </row>
    <row r="3069" spans="1:8" s="2" customFormat="1" ht="16.899999999999999" customHeight="1">
      <c r="A3069" s="38"/>
      <c r="B3069" s="43"/>
      <c r="C3069" s="292" t="s">
        <v>3712</v>
      </c>
      <c r="D3069" s="292" t="s">
        <v>8699</v>
      </c>
      <c r="E3069" s="21" t="s">
        <v>132</v>
      </c>
      <c r="F3069" s="293">
        <v>722.952</v>
      </c>
      <c r="G3069" s="38"/>
      <c r="H3069" s="43"/>
    </row>
    <row r="3070" spans="1:8" s="2" customFormat="1" ht="16.899999999999999" customHeight="1">
      <c r="A3070" s="38"/>
      <c r="B3070" s="43"/>
      <c r="C3070" s="288" t="s">
        <v>530</v>
      </c>
      <c r="D3070" s="289" t="s">
        <v>531</v>
      </c>
      <c r="E3070" s="290" t="s">
        <v>132</v>
      </c>
      <c r="F3070" s="291">
        <v>11.118</v>
      </c>
      <c r="G3070" s="38"/>
      <c r="H3070" s="43"/>
    </row>
    <row r="3071" spans="1:8" s="2" customFormat="1" ht="16.899999999999999" customHeight="1">
      <c r="A3071" s="38"/>
      <c r="B3071" s="43"/>
      <c r="C3071" s="292" t="s">
        <v>19</v>
      </c>
      <c r="D3071" s="292" t="s">
        <v>3722</v>
      </c>
      <c r="E3071" s="21" t="s">
        <v>19</v>
      </c>
      <c r="F3071" s="293">
        <v>0</v>
      </c>
      <c r="G3071" s="38"/>
      <c r="H3071" s="43"/>
    </row>
    <row r="3072" spans="1:8" s="2" customFormat="1" ht="16.899999999999999" customHeight="1">
      <c r="A3072" s="38"/>
      <c r="B3072" s="43"/>
      <c r="C3072" s="292" t="s">
        <v>19</v>
      </c>
      <c r="D3072" s="292" t="s">
        <v>3723</v>
      </c>
      <c r="E3072" s="21" t="s">
        <v>19</v>
      </c>
      <c r="F3072" s="293">
        <v>0</v>
      </c>
      <c r="G3072" s="38"/>
      <c r="H3072" s="43"/>
    </row>
    <row r="3073" spans="1:8" s="2" customFormat="1" ht="16.899999999999999" customHeight="1">
      <c r="A3073" s="38"/>
      <c r="B3073" s="43"/>
      <c r="C3073" s="292" t="s">
        <v>19</v>
      </c>
      <c r="D3073" s="292" t="s">
        <v>3724</v>
      </c>
      <c r="E3073" s="21" t="s">
        <v>19</v>
      </c>
      <c r="F3073" s="293">
        <v>11.118</v>
      </c>
      <c r="G3073" s="38"/>
      <c r="H3073" s="43"/>
    </row>
    <row r="3074" spans="1:8" s="2" customFormat="1" ht="16.899999999999999" customHeight="1">
      <c r="A3074" s="38"/>
      <c r="B3074" s="43"/>
      <c r="C3074" s="292" t="s">
        <v>530</v>
      </c>
      <c r="D3074" s="292" t="s">
        <v>590</v>
      </c>
      <c r="E3074" s="21" t="s">
        <v>19</v>
      </c>
      <c r="F3074" s="293">
        <v>11.118</v>
      </c>
      <c r="G3074" s="38"/>
      <c r="H3074" s="43"/>
    </row>
    <row r="3075" spans="1:8" s="2" customFormat="1" ht="16.899999999999999" customHeight="1">
      <c r="A3075" s="38"/>
      <c r="B3075" s="43"/>
      <c r="C3075" s="294" t="s">
        <v>8523</v>
      </c>
      <c r="D3075" s="38"/>
      <c r="E3075" s="38"/>
      <c r="F3075" s="38"/>
      <c r="G3075" s="38"/>
      <c r="H3075" s="43"/>
    </row>
    <row r="3076" spans="1:8" s="2" customFormat="1" ht="22.5">
      <c r="A3076" s="38"/>
      <c r="B3076" s="43"/>
      <c r="C3076" s="292" t="s">
        <v>3718</v>
      </c>
      <c r="D3076" s="292" t="s">
        <v>8704</v>
      </c>
      <c r="E3076" s="21" t="s">
        <v>132</v>
      </c>
      <c r="F3076" s="293">
        <v>11.118</v>
      </c>
      <c r="G3076" s="38"/>
      <c r="H3076" s="43"/>
    </row>
    <row r="3077" spans="1:8" s="2" customFormat="1" ht="16.899999999999999" customHeight="1">
      <c r="A3077" s="38"/>
      <c r="B3077" s="43"/>
      <c r="C3077" s="292" t="s">
        <v>3712</v>
      </c>
      <c r="D3077" s="292" t="s">
        <v>8699</v>
      </c>
      <c r="E3077" s="21" t="s">
        <v>132</v>
      </c>
      <c r="F3077" s="293">
        <v>722.952</v>
      </c>
      <c r="G3077" s="38"/>
      <c r="H3077" s="43"/>
    </row>
    <row r="3078" spans="1:8" s="2" customFormat="1" ht="16.899999999999999" customHeight="1">
      <c r="A3078" s="38"/>
      <c r="B3078" s="43"/>
      <c r="C3078" s="288" t="s">
        <v>538</v>
      </c>
      <c r="D3078" s="289" t="s">
        <v>539</v>
      </c>
      <c r="E3078" s="290" t="s">
        <v>132</v>
      </c>
      <c r="F3078" s="291">
        <v>40.430999999999997</v>
      </c>
      <c r="G3078" s="38"/>
      <c r="H3078" s="43"/>
    </row>
    <row r="3079" spans="1:8" s="2" customFormat="1" ht="16.899999999999999" customHeight="1">
      <c r="A3079" s="38"/>
      <c r="B3079" s="43"/>
      <c r="C3079" s="292" t="s">
        <v>19</v>
      </c>
      <c r="D3079" s="292" t="s">
        <v>1187</v>
      </c>
      <c r="E3079" s="21" t="s">
        <v>19</v>
      </c>
      <c r="F3079" s="293">
        <v>0</v>
      </c>
      <c r="G3079" s="38"/>
      <c r="H3079" s="43"/>
    </row>
    <row r="3080" spans="1:8" s="2" customFormat="1" ht="16.899999999999999" customHeight="1">
      <c r="A3080" s="38"/>
      <c r="B3080" s="43"/>
      <c r="C3080" s="292" t="s">
        <v>19</v>
      </c>
      <c r="D3080" s="292" t="s">
        <v>3737</v>
      </c>
      <c r="E3080" s="21" t="s">
        <v>19</v>
      </c>
      <c r="F3080" s="293">
        <v>10.221</v>
      </c>
      <c r="G3080" s="38"/>
      <c r="H3080" s="43"/>
    </row>
    <row r="3081" spans="1:8" s="2" customFormat="1" ht="16.899999999999999" customHeight="1">
      <c r="A3081" s="38"/>
      <c r="B3081" s="43"/>
      <c r="C3081" s="292" t="s">
        <v>19</v>
      </c>
      <c r="D3081" s="292" t="s">
        <v>1097</v>
      </c>
      <c r="E3081" s="21" t="s">
        <v>19</v>
      </c>
      <c r="F3081" s="293">
        <v>0</v>
      </c>
      <c r="G3081" s="38"/>
      <c r="H3081" s="43"/>
    </row>
    <row r="3082" spans="1:8" s="2" customFormat="1" ht="16.899999999999999" customHeight="1">
      <c r="A3082" s="38"/>
      <c r="B3082" s="43"/>
      <c r="C3082" s="292" t="s">
        <v>19</v>
      </c>
      <c r="D3082" s="292" t="s">
        <v>3738</v>
      </c>
      <c r="E3082" s="21" t="s">
        <v>19</v>
      </c>
      <c r="F3082" s="293">
        <v>3.05</v>
      </c>
      <c r="G3082" s="38"/>
      <c r="H3082" s="43"/>
    </row>
    <row r="3083" spans="1:8" s="2" customFormat="1" ht="16.899999999999999" customHeight="1">
      <c r="A3083" s="38"/>
      <c r="B3083" s="43"/>
      <c r="C3083" s="292" t="s">
        <v>19</v>
      </c>
      <c r="D3083" s="292" t="s">
        <v>3739</v>
      </c>
      <c r="E3083" s="21" t="s">
        <v>19</v>
      </c>
      <c r="F3083" s="293">
        <v>5.76</v>
      </c>
      <c r="G3083" s="38"/>
      <c r="H3083" s="43"/>
    </row>
    <row r="3084" spans="1:8" s="2" customFormat="1" ht="16.899999999999999" customHeight="1">
      <c r="A3084" s="38"/>
      <c r="B3084" s="43"/>
      <c r="C3084" s="292" t="s">
        <v>19</v>
      </c>
      <c r="D3084" s="292" t="s">
        <v>3740</v>
      </c>
      <c r="E3084" s="21" t="s">
        <v>19</v>
      </c>
      <c r="F3084" s="293">
        <v>3.2</v>
      </c>
      <c r="G3084" s="38"/>
      <c r="H3084" s="43"/>
    </row>
    <row r="3085" spans="1:8" s="2" customFormat="1" ht="16.899999999999999" customHeight="1">
      <c r="A3085" s="38"/>
      <c r="B3085" s="43"/>
      <c r="C3085" s="292" t="s">
        <v>19</v>
      </c>
      <c r="D3085" s="292" t="s">
        <v>1135</v>
      </c>
      <c r="E3085" s="21" t="s">
        <v>19</v>
      </c>
      <c r="F3085" s="293">
        <v>0</v>
      </c>
      <c r="G3085" s="38"/>
      <c r="H3085" s="43"/>
    </row>
    <row r="3086" spans="1:8" s="2" customFormat="1" ht="16.899999999999999" customHeight="1">
      <c r="A3086" s="38"/>
      <c r="B3086" s="43"/>
      <c r="C3086" s="292" t="s">
        <v>19</v>
      </c>
      <c r="D3086" s="292" t="s">
        <v>3741</v>
      </c>
      <c r="E3086" s="21" t="s">
        <v>19</v>
      </c>
      <c r="F3086" s="293">
        <v>3.25</v>
      </c>
      <c r="G3086" s="38"/>
      <c r="H3086" s="43"/>
    </row>
    <row r="3087" spans="1:8" s="2" customFormat="1" ht="16.899999999999999" customHeight="1">
      <c r="A3087" s="38"/>
      <c r="B3087" s="43"/>
      <c r="C3087" s="292" t="s">
        <v>19</v>
      </c>
      <c r="D3087" s="292" t="s">
        <v>3742</v>
      </c>
      <c r="E3087" s="21" t="s">
        <v>19</v>
      </c>
      <c r="F3087" s="293">
        <v>5.85</v>
      </c>
      <c r="G3087" s="38"/>
      <c r="H3087" s="43"/>
    </row>
    <row r="3088" spans="1:8" s="2" customFormat="1" ht="16.899999999999999" customHeight="1">
      <c r="A3088" s="38"/>
      <c r="B3088" s="43"/>
      <c r="C3088" s="292" t="s">
        <v>19</v>
      </c>
      <c r="D3088" s="292" t="s">
        <v>1163</v>
      </c>
      <c r="E3088" s="21" t="s">
        <v>19</v>
      </c>
      <c r="F3088" s="293">
        <v>0</v>
      </c>
      <c r="G3088" s="38"/>
      <c r="H3088" s="43"/>
    </row>
    <row r="3089" spans="1:8" s="2" customFormat="1" ht="16.899999999999999" customHeight="1">
      <c r="A3089" s="38"/>
      <c r="B3089" s="43"/>
      <c r="C3089" s="292" t="s">
        <v>19</v>
      </c>
      <c r="D3089" s="292" t="s">
        <v>3741</v>
      </c>
      <c r="E3089" s="21" t="s">
        <v>19</v>
      </c>
      <c r="F3089" s="293">
        <v>3.25</v>
      </c>
      <c r="G3089" s="38"/>
      <c r="H3089" s="43"/>
    </row>
    <row r="3090" spans="1:8" s="2" customFormat="1" ht="16.899999999999999" customHeight="1">
      <c r="A3090" s="38"/>
      <c r="B3090" s="43"/>
      <c r="C3090" s="292" t="s">
        <v>19</v>
      </c>
      <c r="D3090" s="292" t="s">
        <v>3742</v>
      </c>
      <c r="E3090" s="21" t="s">
        <v>19</v>
      </c>
      <c r="F3090" s="293">
        <v>5.85</v>
      </c>
      <c r="G3090" s="38"/>
      <c r="H3090" s="43"/>
    </row>
    <row r="3091" spans="1:8" s="2" customFormat="1" ht="16.899999999999999" customHeight="1">
      <c r="A3091" s="38"/>
      <c r="B3091" s="43"/>
      <c r="C3091" s="292" t="s">
        <v>538</v>
      </c>
      <c r="D3091" s="292" t="s">
        <v>552</v>
      </c>
      <c r="E3091" s="21" t="s">
        <v>19</v>
      </c>
      <c r="F3091" s="293">
        <v>40.430999999999997</v>
      </c>
      <c r="G3091" s="38"/>
      <c r="H3091" s="43"/>
    </row>
    <row r="3092" spans="1:8" s="2" customFormat="1" ht="16.899999999999999" customHeight="1">
      <c r="A3092" s="38"/>
      <c r="B3092" s="43"/>
      <c r="C3092" s="294" t="s">
        <v>8523</v>
      </c>
      <c r="D3092" s="38"/>
      <c r="E3092" s="38"/>
      <c r="F3092" s="38"/>
      <c r="G3092" s="38"/>
      <c r="H3092" s="43"/>
    </row>
    <row r="3093" spans="1:8" s="2" customFormat="1" ht="33.75">
      <c r="A3093" s="38"/>
      <c r="B3093" s="43"/>
      <c r="C3093" s="292" t="s">
        <v>3734</v>
      </c>
      <c r="D3093" s="292" t="s">
        <v>8705</v>
      </c>
      <c r="E3093" s="21" t="s">
        <v>132</v>
      </c>
      <c r="F3093" s="293">
        <v>40.430999999999997</v>
      </c>
      <c r="G3093" s="38"/>
      <c r="H3093" s="43"/>
    </row>
    <row r="3094" spans="1:8" s="2" customFormat="1" ht="16.899999999999999" customHeight="1">
      <c r="A3094" s="38"/>
      <c r="B3094" s="43"/>
      <c r="C3094" s="292" t="s">
        <v>3766</v>
      </c>
      <c r="D3094" s="292" t="s">
        <v>8706</v>
      </c>
      <c r="E3094" s="21" t="s">
        <v>132</v>
      </c>
      <c r="F3094" s="293">
        <v>143.93</v>
      </c>
      <c r="G3094" s="38"/>
      <c r="H3094" s="43"/>
    </row>
    <row r="3095" spans="1:8" s="2" customFormat="1" ht="16.899999999999999" customHeight="1">
      <c r="A3095" s="38"/>
      <c r="B3095" s="43"/>
      <c r="C3095" s="292" t="s">
        <v>3772</v>
      </c>
      <c r="D3095" s="292" t="s">
        <v>8707</v>
      </c>
      <c r="E3095" s="21" t="s">
        <v>132</v>
      </c>
      <c r="F3095" s="293">
        <v>40.430999999999997</v>
      </c>
      <c r="G3095" s="38"/>
      <c r="H3095" s="43"/>
    </row>
    <row r="3096" spans="1:8" s="2" customFormat="1" ht="16.899999999999999" customHeight="1">
      <c r="A3096" s="38"/>
      <c r="B3096" s="43"/>
      <c r="C3096" s="288" t="s">
        <v>544</v>
      </c>
      <c r="D3096" s="289" t="s">
        <v>539</v>
      </c>
      <c r="E3096" s="290" t="s">
        <v>132</v>
      </c>
      <c r="F3096" s="291">
        <v>58.046999999999997</v>
      </c>
      <c r="G3096" s="38"/>
      <c r="H3096" s="43"/>
    </row>
    <row r="3097" spans="1:8" s="2" customFormat="1" ht="16.899999999999999" customHeight="1">
      <c r="A3097" s="38"/>
      <c r="B3097" s="43"/>
      <c r="C3097" s="292" t="s">
        <v>19</v>
      </c>
      <c r="D3097" s="292" t="s">
        <v>1187</v>
      </c>
      <c r="E3097" s="21" t="s">
        <v>19</v>
      </c>
      <c r="F3097" s="293">
        <v>0</v>
      </c>
      <c r="G3097" s="38"/>
      <c r="H3097" s="43"/>
    </row>
    <row r="3098" spans="1:8" s="2" customFormat="1" ht="16.899999999999999" customHeight="1">
      <c r="A3098" s="38"/>
      <c r="B3098" s="43"/>
      <c r="C3098" s="292" t="s">
        <v>19</v>
      </c>
      <c r="D3098" s="292" t="s">
        <v>3747</v>
      </c>
      <c r="E3098" s="21" t="s">
        <v>19</v>
      </c>
      <c r="F3098" s="293">
        <v>30.274000000000001</v>
      </c>
      <c r="G3098" s="38"/>
      <c r="H3098" s="43"/>
    </row>
    <row r="3099" spans="1:8" s="2" customFormat="1" ht="16.899999999999999" customHeight="1">
      <c r="A3099" s="38"/>
      <c r="B3099" s="43"/>
      <c r="C3099" s="292" t="s">
        <v>19</v>
      </c>
      <c r="D3099" s="292" t="s">
        <v>3748</v>
      </c>
      <c r="E3099" s="21" t="s">
        <v>19</v>
      </c>
      <c r="F3099" s="293">
        <v>5.5540000000000003</v>
      </c>
      <c r="G3099" s="38"/>
      <c r="H3099" s="43"/>
    </row>
    <row r="3100" spans="1:8" s="2" customFormat="1" ht="16.899999999999999" customHeight="1">
      <c r="A3100" s="38"/>
      <c r="B3100" s="43"/>
      <c r="C3100" s="292" t="s">
        <v>19</v>
      </c>
      <c r="D3100" s="292" t="s">
        <v>3749</v>
      </c>
      <c r="E3100" s="21" t="s">
        <v>19</v>
      </c>
      <c r="F3100" s="293">
        <v>1.8</v>
      </c>
      <c r="G3100" s="38"/>
      <c r="H3100" s="43"/>
    </row>
    <row r="3101" spans="1:8" s="2" customFormat="1" ht="16.899999999999999" customHeight="1">
      <c r="A3101" s="38"/>
      <c r="B3101" s="43"/>
      <c r="C3101" s="292" t="s">
        <v>19</v>
      </c>
      <c r="D3101" s="292" t="s">
        <v>1097</v>
      </c>
      <c r="E3101" s="21" t="s">
        <v>19</v>
      </c>
      <c r="F3101" s="293">
        <v>0</v>
      </c>
      <c r="G3101" s="38"/>
      <c r="H3101" s="43"/>
    </row>
    <row r="3102" spans="1:8" s="2" customFormat="1" ht="16.899999999999999" customHeight="1">
      <c r="A3102" s="38"/>
      <c r="B3102" s="43"/>
      <c r="C3102" s="292" t="s">
        <v>19</v>
      </c>
      <c r="D3102" s="292" t="s">
        <v>3750</v>
      </c>
      <c r="E3102" s="21" t="s">
        <v>19</v>
      </c>
      <c r="F3102" s="293">
        <v>1.87</v>
      </c>
      <c r="G3102" s="38"/>
      <c r="H3102" s="43"/>
    </row>
    <row r="3103" spans="1:8" s="2" customFormat="1" ht="16.899999999999999" customHeight="1">
      <c r="A3103" s="38"/>
      <c r="B3103" s="43"/>
      <c r="C3103" s="292" t="s">
        <v>19</v>
      </c>
      <c r="D3103" s="292" t="s">
        <v>3751</v>
      </c>
      <c r="E3103" s="21" t="s">
        <v>19</v>
      </c>
      <c r="F3103" s="293">
        <v>5.0490000000000004</v>
      </c>
      <c r="G3103" s="38"/>
      <c r="H3103" s="43"/>
    </row>
    <row r="3104" spans="1:8" s="2" customFormat="1" ht="16.899999999999999" customHeight="1">
      <c r="A3104" s="38"/>
      <c r="B3104" s="43"/>
      <c r="C3104" s="292" t="s">
        <v>19</v>
      </c>
      <c r="D3104" s="292" t="s">
        <v>1135</v>
      </c>
      <c r="E3104" s="21" t="s">
        <v>19</v>
      </c>
      <c r="F3104" s="293">
        <v>0</v>
      </c>
      <c r="G3104" s="38"/>
      <c r="H3104" s="43"/>
    </row>
    <row r="3105" spans="1:8" s="2" customFormat="1" ht="16.899999999999999" customHeight="1">
      <c r="A3105" s="38"/>
      <c r="B3105" s="43"/>
      <c r="C3105" s="292" t="s">
        <v>19</v>
      </c>
      <c r="D3105" s="292" t="s">
        <v>3752</v>
      </c>
      <c r="E3105" s="21" t="s">
        <v>19</v>
      </c>
      <c r="F3105" s="293">
        <v>1.7390000000000001</v>
      </c>
      <c r="G3105" s="38"/>
      <c r="H3105" s="43"/>
    </row>
    <row r="3106" spans="1:8" s="2" customFormat="1" ht="16.899999999999999" customHeight="1">
      <c r="A3106" s="38"/>
      <c r="B3106" s="43"/>
      <c r="C3106" s="292" t="s">
        <v>19</v>
      </c>
      <c r="D3106" s="292" t="s">
        <v>3753</v>
      </c>
      <c r="E3106" s="21" t="s">
        <v>19</v>
      </c>
      <c r="F3106" s="293">
        <v>6.1180000000000003</v>
      </c>
      <c r="G3106" s="38"/>
      <c r="H3106" s="43"/>
    </row>
    <row r="3107" spans="1:8" s="2" customFormat="1" ht="16.899999999999999" customHeight="1">
      <c r="A3107" s="38"/>
      <c r="B3107" s="43"/>
      <c r="C3107" s="292" t="s">
        <v>19</v>
      </c>
      <c r="D3107" s="292" t="s">
        <v>1163</v>
      </c>
      <c r="E3107" s="21" t="s">
        <v>19</v>
      </c>
      <c r="F3107" s="293">
        <v>0</v>
      </c>
      <c r="G3107" s="38"/>
      <c r="H3107" s="43"/>
    </row>
    <row r="3108" spans="1:8" s="2" customFormat="1" ht="16.899999999999999" customHeight="1">
      <c r="A3108" s="38"/>
      <c r="B3108" s="43"/>
      <c r="C3108" s="292" t="s">
        <v>19</v>
      </c>
      <c r="D3108" s="292" t="s">
        <v>3754</v>
      </c>
      <c r="E3108" s="21" t="s">
        <v>19</v>
      </c>
      <c r="F3108" s="293">
        <v>5.6429999999999998</v>
      </c>
      <c r="G3108" s="38"/>
      <c r="H3108" s="43"/>
    </row>
    <row r="3109" spans="1:8" s="2" customFormat="1" ht="16.899999999999999" customHeight="1">
      <c r="A3109" s="38"/>
      <c r="B3109" s="43"/>
      <c r="C3109" s="292" t="s">
        <v>544</v>
      </c>
      <c r="D3109" s="292" t="s">
        <v>552</v>
      </c>
      <c r="E3109" s="21" t="s">
        <v>19</v>
      </c>
      <c r="F3109" s="293">
        <v>58.046999999999997</v>
      </c>
      <c r="G3109" s="38"/>
      <c r="H3109" s="43"/>
    </row>
    <row r="3110" spans="1:8" s="2" customFormat="1" ht="16.899999999999999" customHeight="1">
      <c r="A3110" s="38"/>
      <c r="B3110" s="43"/>
      <c r="C3110" s="294" t="s">
        <v>8523</v>
      </c>
      <c r="D3110" s="38"/>
      <c r="E3110" s="38"/>
      <c r="F3110" s="38"/>
      <c r="G3110" s="38"/>
      <c r="H3110" s="43"/>
    </row>
    <row r="3111" spans="1:8" s="2" customFormat="1" ht="33.75">
      <c r="A3111" s="38"/>
      <c r="B3111" s="43"/>
      <c r="C3111" s="292" t="s">
        <v>3744</v>
      </c>
      <c r="D3111" s="292" t="s">
        <v>8705</v>
      </c>
      <c r="E3111" s="21" t="s">
        <v>132</v>
      </c>
      <c r="F3111" s="293">
        <v>58.046999999999997</v>
      </c>
      <c r="G3111" s="38"/>
      <c r="H3111" s="43"/>
    </row>
    <row r="3112" spans="1:8" s="2" customFormat="1" ht="16.899999999999999" customHeight="1">
      <c r="A3112" s="38"/>
      <c r="B3112" s="43"/>
      <c r="C3112" s="292" t="s">
        <v>3766</v>
      </c>
      <c r="D3112" s="292" t="s">
        <v>8706</v>
      </c>
      <c r="E3112" s="21" t="s">
        <v>132</v>
      </c>
      <c r="F3112" s="293">
        <v>143.93</v>
      </c>
      <c r="G3112" s="38"/>
      <c r="H3112" s="43"/>
    </row>
    <row r="3113" spans="1:8" s="2" customFormat="1" ht="16.899999999999999" customHeight="1">
      <c r="A3113" s="38"/>
      <c r="B3113" s="43"/>
      <c r="C3113" s="288" t="s">
        <v>548</v>
      </c>
      <c r="D3113" s="289" t="s">
        <v>549</v>
      </c>
      <c r="E3113" s="290" t="s">
        <v>132</v>
      </c>
      <c r="F3113" s="291">
        <v>21.637</v>
      </c>
      <c r="G3113" s="38"/>
      <c r="H3113" s="43"/>
    </row>
    <row r="3114" spans="1:8" s="2" customFormat="1" ht="16.899999999999999" customHeight="1">
      <c r="A3114" s="38"/>
      <c r="B3114" s="43"/>
      <c r="C3114" s="292" t="s">
        <v>19</v>
      </c>
      <c r="D3114" s="292" t="s">
        <v>1187</v>
      </c>
      <c r="E3114" s="21" t="s">
        <v>19</v>
      </c>
      <c r="F3114" s="293">
        <v>0</v>
      </c>
      <c r="G3114" s="38"/>
      <c r="H3114" s="43"/>
    </row>
    <row r="3115" spans="1:8" s="2" customFormat="1" ht="16.899999999999999" customHeight="1">
      <c r="A3115" s="38"/>
      <c r="B3115" s="43"/>
      <c r="C3115" s="292" t="s">
        <v>19</v>
      </c>
      <c r="D3115" s="292" t="s">
        <v>3760</v>
      </c>
      <c r="E3115" s="21" t="s">
        <v>19</v>
      </c>
      <c r="F3115" s="293">
        <v>6.1050000000000004</v>
      </c>
      <c r="G3115" s="38"/>
      <c r="H3115" s="43"/>
    </row>
    <row r="3116" spans="1:8" s="2" customFormat="1" ht="16.899999999999999" customHeight="1">
      <c r="A3116" s="38"/>
      <c r="B3116" s="43"/>
      <c r="C3116" s="292" t="s">
        <v>19</v>
      </c>
      <c r="D3116" s="292" t="s">
        <v>1097</v>
      </c>
      <c r="E3116" s="21" t="s">
        <v>19</v>
      </c>
      <c r="F3116" s="293">
        <v>0</v>
      </c>
      <c r="G3116" s="38"/>
      <c r="H3116" s="43"/>
    </row>
    <row r="3117" spans="1:8" s="2" customFormat="1" ht="16.899999999999999" customHeight="1">
      <c r="A3117" s="38"/>
      <c r="B3117" s="43"/>
      <c r="C3117" s="292" t="s">
        <v>19</v>
      </c>
      <c r="D3117" s="292" t="s">
        <v>3761</v>
      </c>
      <c r="E3117" s="21" t="s">
        <v>19</v>
      </c>
      <c r="F3117" s="293">
        <v>1.4850000000000001</v>
      </c>
      <c r="G3117" s="38"/>
      <c r="H3117" s="43"/>
    </row>
    <row r="3118" spans="1:8" s="2" customFormat="1" ht="16.899999999999999" customHeight="1">
      <c r="A3118" s="38"/>
      <c r="B3118" s="43"/>
      <c r="C3118" s="292" t="s">
        <v>19</v>
      </c>
      <c r="D3118" s="292" t="s">
        <v>3762</v>
      </c>
      <c r="E3118" s="21" t="s">
        <v>19</v>
      </c>
      <c r="F3118" s="293">
        <v>4.4550000000000001</v>
      </c>
      <c r="G3118" s="38"/>
      <c r="H3118" s="43"/>
    </row>
    <row r="3119" spans="1:8" s="2" customFormat="1" ht="16.899999999999999" customHeight="1">
      <c r="A3119" s="38"/>
      <c r="B3119" s="43"/>
      <c r="C3119" s="292" t="s">
        <v>19</v>
      </c>
      <c r="D3119" s="292" t="s">
        <v>1135</v>
      </c>
      <c r="E3119" s="21" t="s">
        <v>19</v>
      </c>
      <c r="F3119" s="293">
        <v>0</v>
      </c>
      <c r="G3119" s="38"/>
      <c r="H3119" s="43"/>
    </row>
    <row r="3120" spans="1:8" s="2" customFormat="1" ht="16.899999999999999" customHeight="1">
      <c r="A3120" s="38"/>
      <c r="B3120" s="43"/>
      <c r="C3120" s="292" t="s">
        <v>19</v>
      </c>
      <c r="D3120" s="292" t="s">
        <v>3763</v>
      </c>
      <c r="E3120" s="21" t="s">
        <v>19</v>
      </c>
      <c r="F3120" s="293">
        <v>5.5819999999999999</v>
      </c>
      <c r="G3120" s="38"/>
      <c r="H3120" s="43"/>
    </row>
    <row r="3121" spans="1:8" s="2" customFormat="1" ht="16.899999999999999" customHeight="1">
      <c r="A3121" s="38"/>
      <c r="B3121" s="43"/>
      <c r="C3121" s="292" t="s">
        <v>19</v>
      </c>
      <c r="D3121" s="292" t="s">
        <v>1163</v>
      </c>
      <c r="E3121" s="21" t="s">
        <v>19</v>
      </c>
      <c r="F3121" s="293">
        <v>0</v>
      </c>
      <c r="G3121" s="38"/>
      <c r="H3121" s="43"/>
    </row>
    <row r="3122" spans="1:8" s="2" customFormat="1" ht="16.899999999999999" customHeight="1">
      <c r="A3122" s="38"/>
      <c r="B3122" s="43"/>
      <c r="C3122" s="292" t="s">
        <v>19</v>
      </c>
      <c r="D3122" s="292" t="s">
        <v>3764</v>
      </c>
      <c r="E3122" s="21" t="s">
        <v>19</v>
      </c>
      <c r="F3122" s="293">
        <v>4.01</v>
      </c>
      <c r="G3122" s="38"/>
      <c r="H3122" s="43"/>
    </row>
    <row r="3123" spans="1:8" s="2" customFormat="1" ht="16.899999999999999" customHeight="1">
      <c r="A3123" s="38"/>
      <c r="B3123" s="43"/>
      <c r="C3123" s="292" t="s">
        <v>548</v>
      </c>
      <c r="D3123" s="292" t="s">
        <v>552</v>
      </c>
      <c r="E3123" s="21" t="s">
        <v>19</v>
      </c>
      <c r="F3123" s="293">
        <v>21.637</v>
      </c>
      <c r="G3123" s="38"/>
      <c r="H3123" s="43"/>
    </row>
    <row r="3124" spans="1:8" s="2" customFormat="1" ht="16.899999999999999" customHeight="1">
      <c r="A3124" s="38"/>
      <c r="B3124" s="43"/>
      <c r="C3124" s="294" t="s">
        <v>8523</v>
      </c>
      <c r="D3124" s="38"/>
      <c r="E3124" s="38"/>
      <c r="F3124" s="38"/>
      <c r="G3124" s="38"/>
      <c r="H3124" s="43"/>
    </row>
    <row r="3125" spans="1:8" s="2" customFormat="1" ht="22.5">
      <c r="A3125" s="38"/>
      <c r="B3125" s="43"/>
      <c r="C3125" s="292" t="s">
        <v>3756</v>
      </c>
      <c r="D3125" s="292" t="s">
        <v>8708</v>
      </c>
      <c r="E3125" s="21" t="s">
        <v>132</v>
      </c>
      <c r="F3125" s="293">
        <v>21.637</v>
      </c>
      <c r="G3125" s="38"/>
      <c r="H3125" s="43"/>
    </row>
    <row r="3126" spans="1:8" s="2" customFormat="1" ht="16.899999999999999" customHeight="1">
      <c r="A3126" s="38"/>
      <c r="B3126" s="43"/>
      <c r="C3126" s="292" t="s">
        <v>3766</v>
      </c>
      <c r="D3126" s="292" t="s">
        <v>8706</v>
      </c>
      <c r="E3126" s="21" t="s">
        <v>132</v>
      </c>
      <c r="F3126" s="293">
        <v>143.93</v>
      </c>
      <c r="G3126" s="38"/>
      <c r="H3126" s="43"/>
    </row>
    <row r="3127" spans="1:8" s="2" customFormat="1" ht="16.899999999999999" customHeight="1">
      <c r="A3127" s="38"/>
      <c r="B3127" s="43"/>
      <c r="C3127" s="288" t="s">
        <v>553</v>
      </c>
      <c r="D3127" s="289" t="s">
        <v>539</v>
      </c>
      <c r="E3127" s="290" t="s">
        <v>132</v>
      </c>
      <c r="F3127" s="291">
        <v>23.815000000000001</v>
      </c>
      <c r="G3127" s="38"/>
      <c r="H3127" s="43"/>
    </row>
    <row r="3128" spans="1:8" s="2" customFormat="1" ht="16.899999999999999" customHeight="1">
      <c r="A3128" s="38"/>
      <c r="B3128" s="43"/>
      <c r="C3128" s="292" t="s">
        <v>19</v>
      </c>
      <c r="D3128" s="292" t="s">
        <v>1097</v>
      </c>
      <c r="E3128" s="21" t="s">
        <v>19</v>
      </c>
      <c r="F3128" s="293">
        <v>0</v>
      </c>
      <c r="G3128" s="38"/>
      <c r="H3128" s="43"/>
    </row>
    <row r="3129" spans="1:8" s="2" customFormat="1" ht="16.899999999999999" customHeight="1">
      <c r="A3129" s="38"/>
      <c r="B3129" s="43"/>
      <c r="C3129" s="292" t="s">
        <v>19</v>
      </c>
      <c r="D3129" s="292" t="s">
        <v>3781</v>
      </c>
      <c r="E3129" s="21" t="s">
        <v>19</v>
      </c>
      <c r="F3129" s="293">
        <v>8.5399999999999991</v>
      </c>
      <c r="G3129" s="38"/>
      <c r="H3129" s="43"/>
    </row>
    <row r="3130" spans="1:8" s="2" customFormat="1" ht="16.899999999999999" customHeight="1">
      <c r="A3130" s="38"/>
      <c r="B3130" s="43"/>
      <c r="C3130" s="292" t="s">
        <v>19</v>
      </c>
      <c r="D3130" s="292" t="s">
        <v>1135</v>
      </c>
      <c r="E3130" s="21" t="s">
        <v>19</v>
      </c>
      <c r="F3130" s="293">
        <v>0</v>
      </c>
      <c r="G3130" s="38"/>
      <c r="H3130" s="43"/>
    </row>
    <row r="3131" spans="1:8" s="2" customFormat="1" ht="16.899999999999999" customHeight="1">
      <c r="A3131" s="38"/>
      <c r="B3131" s="43"/>
      <c r="C3131" s="292" t="s">
        <v>19</v>
      </c>
      <c r="D3131" s="292" t="s">
        <v>3782</v>
      </c>
      <c r="E3131" s="21" t="s">
        <v>19</v>
      </c>
      <c r="F3131" s="293">
        <v>15.275</v>
      </c>
      <c r="G3131" s="38"/>
      <c r="H3131" s="43"/>
    </row>
    <row r="3132" spans="1:8" s="2" customFormat="1" ht="16.899999999999999" customHeight="1">
      <c r="A3132" s="38"/>
      <c r="B3132" s="43"/>
      <c r="C3132" s="292" t="s">
        <v>553</v>
      </c>
      <c r="D3132" s="292" t="s">
        <v>552</v>
      </c>
      <c r="E3132" s="21" t="s">
        <v>19</v>
      </c>
      <c r="F3132" s="293">
        <v>23.815000000000001</v>
      </c>
      <c r="G3132" s="38"/>
      <c r="H3132" s="43"/>
    </row>
    <row r="3133" spans="1:8" s="2" customFormat="1" ht="16.899999999999999" customHeight="1">
      <c r="A3133" s="38"/>
      <c r="B3133" s="43"/>
      <c r="C3133" s="294" t="s">
        <v>8523</v>
      </c>
      <c r="D3133" s="38"/>
      <c r="E3133" s="38"/>
      <c r="F3133" s="38"/>
      <c r="G3133" s="38"/>
      <c r="H3133" s="43"/>
    </row>
    <row r="3134" spans="1:8" s="2" customFormat="1" ht="22.5">
      <c r="A3134" s="38"/>
      <c r="B3134" s="43"/>
      <c r="C3134" s="292" t="s">
        <v>3777</v>
      </c>
      <c r="D3134" s="292" t="s">
        <v>8709</v>
      </c>
      <c r="E3134" s="21" t="s">
        <v>132</v>
      </c>
      <c r="F3134" s="293">
        <v>23.815000000000001</v>
      </c>
      <c r="G3134" s="38"/>
      <c r="H3134" s="43"/>
    </row>
    <row r="3135" spans="1:8" s="2" customFormat="1" ht="16.899999999999999" customHeight="1">
      <c r="A3135" s="38"/>
      <c r="B3135" s="43"/>
      <c r="C3135" s="292" t="s">
        <v>3766</v>
      </c>
      <c r="D3135" s="292" t="s">
        <v>8706</v>
      </c>
      <c r="E3135" s="21" t="s">
        <v>132</v>
      </c>
      <c r="F3135" s="293">
        <v>143.93</v>
      </c>
      <c r="G3135" s="38"/>
      <c r="H3135" s="43"/>
    </row>
    <row r="3136" spans="1:8" s="2" customFormat="1" ht="16.899999999999999" customHeight="1">
      <c r="A3136" s="38"/>
      <c r="B3136" s="43"/>
      <c r="C3136" s="288" t="s">
        <v>557</v>
      </c>
      <c r="D3136" s="289" t="s">
        <v>558</v>
      </c>
      <c r="E3136" s="290" t="s">
        <v>132</v>
      </c>
      <c r="F3136" s="291">
        <v>433.39</v>
      </c>
      <c r="G3136" s="38"/>
      <c r="H3136" s="43"/>
    </row>
    <row r="3137" spans="1:8" s="2" customFormat="1" ht="16.899999999999999" customHeight="1">
      <c r="A3137" s="38"/>
      <c r="B3137" s="43"/>
      <c r="C3137" s="292" t="s">
        <v>19</v>
      </c>
      <c r="D3137" s="292" t="s">
        <v>2031</v>
      </c>
      <c r="E3137" s="21" t="s">
        <v>19</v>
      </c>
      <c r="F3137" s="293">
        <v>0</v>
      </c>
      <c r="G3137" s="38"/>
      <c r="H3137" s="43"/>
    </row>
    <row r="3138" spans="1:8" s="2" customFormat="1" ht="16.899999999999999" customHeight="1">
      <c r="A3138" s="38"/>
      <c r="B3138" s="43"/>
      <c r="C3138" s="292" t="s">
        <v>19</v>
      </c>
      <c r="D3138" s="292" t="s">
        <v>1832</v>
      </c>
      <c r="E3138" s="21" t="s">
        <v>19</v>
      </c>
      <c r="F3138" s="293">
        <v>6.13</v>
      </c>
      <c r="G3138" s="38"/>
      <c r="H3138" s="43"/>
    </row>
    <row r="3139" spans="1:8" s="2" customFormat="1" ht="16.899999999999999" customHeight="1">
      <c r="A3139" s="38"/>
      <c r="B3139" s="43"/>
      <c r="C3139" s="292" t="s">
        <v>19</v>
      </c>
      <c r="D3139" s="292" t="s">
        <v>1878</v>
      </c>
      <c r="E3139" s="21" t="s">
        <v>19</v>
      </c>
      <c r="F3139" s="293">
        <v>0</v>
      </c>
      <c r="G3139" s="38"/>
      <c r="H3139" s="43"/>
    </row>
    <row r="3140" spans="1:8" s="2" customFormat="1" ht="16.899999999999999" customHeight="1">
      <c r="A3140" s="38"/>
      <c r="B3140" s="43"/>
      <c r="C3140" s="292" t="s">
        <v>19</v>
      </c>
      <c r="D3140" s="292" t="s">
        <v>3788</v>
      </c>
      <c r="E3140" s="21" t="s">
        <v>19</v>
      </c>
      <c r="F3140" s="293">
        <v>8.0500000000000007</v>
      </c>
      <c r="G3140" s="38"/>
      <c r="H3140" s="43"/>
    </row>
    <row r="3141" spans="1:8" s="2" customFormat="1" ht="16.899999999999999" customHeight="1">
      <c r="A3141" s="38"/>
      <c r="B3141" s="43"/>
      <c r="C3141" s="292" t="s">
        <v>19</v>
      </c>
      <c r="D3141" s="292" t="s">
        <v>2015</v>
      </c>
      <c r="E3141" s="21" t="s">
        <v>19</v>
      </c>
      <c r="F3141" s="293">
        <v>0</v>
      </c>
      <c r="G3141" s="38"/>
      <c r="H3141" s="43"/>
    </row>
    <row r="3142" spans="1:8" s="2" customFormat="1" ht="16.899999999999999" customHeight="1">
      <c r="A3142" s="38"/>
      <c r="B3142" s="43"/>
      <c r="C3142" s="292" t="s">
        <v>19</v>
      </c>
      <c r="D3142" s="292" t="s">
        <v>3789</v>
      </c>
      <c r="E3142" s="21" t="s">
        <v>19</v>
      </c>
      <c r="F3142" s="293">
        <v>12.81</v>
      </c>
      <c r="G3142" s="38"/>
      <c r="H3142" s="43"/>
    </row>
    <row r="3143" spans="1:8" s="2" customFormat="1" ht="16.899999999999999" customHeight="1">
      <c r="A3143" s="38"/>
      <c r="B3143" s="43"/>
      <c r="C3143" s="292" t="s">
        <v>19</v>
      </c>
      <c r="D3143" s="292" t="s">
        <v>2077</v>
      </c>
      <c r="E3143" s="21" t="s">
        <v>19</v>
      </c>
      <c r="F3143" s="293">
        <v>0</v>
      </c>
      <c r="G3143" s="38"/>
      <c r="H3143" s="43"/>
    </row>
    <row r="3144" spans="1:8" s="2" customFormat="1" ht="16.899999999999999" customHeight="1">
      <c r="A3144" s="38"/>
      <c r="B3144" s="43"/>
      <c r="C3144" s="292" t="s">
        <v>19</v>
      </c>
      <c r="D3144" s="292" t="s">
        <v>3790</v>
      </c>
      <c r="E3144" s="21" t="s">
        <v>19</v>
      </c>
      <c r="F3144" s="293">
        <v>13.12</v>
      </c>
      <c r="G3144" s="38"/>
      <c r="H3144" s="43"/>
    </row>
    <row r="3145" spans="1:8" s="2" customFormat="1" ht="16.899999999999999" customHeight="1">
      <c r="A3145" s="38"/>
      <c r="B3145" s="43"/>
      <c r="C3145" s="292" t="s">
        <v>19</v>
      </c>
      <c r="D3145" s="292" t="s">
        <v>2110</v>
      </c>
      <c r="E3145" s="21" t="s">
        <v>19</v>
      </c>
      <c r="F3145" s="293">
        <v>0</v>
      </c>
      <c r="G3145" s="38"/>
      <c r="H3145" s="43"/>
    </row>
    <row r="3146" spans="1:8" s="2" customFormat="1" ht="16.899999999999999" customHeight="1">
      <c r="A3146" s="38"/>
      <c r="B3146" s="43"/>
      <c r="C3146" s="292" t="s">
        <v>19</v>
      </c>
      <c r="D3146" s="292" t="s">
        <v>3790</v>
      </c>
      <c r="E3146" s="21" t="s">
        <v>19</v>
      </c>
      <c r="F3146" s="293">
        <v>13.12</v>
      </c>
      <c r="G3146" s="38"/>
      <c r="H3146" s="43"/>
    </row>
    <row r="3147" spans="1:8" s="2" customFormat="1" ht="16.899999999999999" customHeight="1">
      <c r="A3147" s="38"/>
      <c r="B3147" s="43"/>
      <c r="C3147" s="292" t="s">
        <v>19</v>
      </c>
      <c r="D3147" s="292" t="s">
        <v>2075</v>
      </c>
      <c r="E3147" s="21" t="s">
        <v>19</v>
      </c>
      <c r="F3147" s="293">
        <v>0</v>
      </c>
      <c r="G3147" s="38"/>
      <c r="H3147" s="43"/>
    </row>
    <row r="3148" spans="1:8" s="2" customFormat="1" ht="16.899999999999999" customHeight="1">
      <c r="A3148" s="38"/>
      <c r="B3148" s="43"/>
      <c r="C3148" s="292" t="s">
        <v>19</v>
      </c>
      <c r="D3148" s="292" t="s">
        <v>3791</v>
      </c>
      <c r="E3148" s="21" t="s">
        <v>19</v>
      </c>
      <c r="F3148" s="293">
        <v>14</v>
      </c>
      <c r="G3148" s="38"/>
      <c r="H3148" s="43"/>
    </row>
    <row r="3149" spans="1:8" s="2" customFormat="1" ht="16.899999999999999" customHeight="1">
      <c r="A3149" s="38"/>
      <c r="B3149" s="43"/>
      <c r="C3149" s="292" t="s">
        <v>19</v>
      </c>
      <c r="D3149" s="292" t="s">
        <v>1914</v>
      </c>
      <c r="E3149" s="21" t="s">
        <v>19</v>
      </c>
      <c r="F3149" s="293">
        <v>0</v>
      </c>
      <c r="G3149" s="38"/>
      <c r="H3149" s="43"/>
    </row>
    <row r="3150" spans="1:8" s="2" customFormat="1" ht="16.899999999999999" customHeight="1">
      <c r="A3150" s="38"/>
      <c r="B3150" s="43"/>
      <c r="C3150" s="292" t="s">
        <v>19</v>
      </c>
      <c r="D3150" s="292" t="s">
        <v>3792</v>
      </c>
      <c r="E3150" s="21" t="s">
        <v>19</v>
      </c>
      <c r="F3150" s="293">
        <v>14.01</v>
      </c>
      <c r="G3150" s="38"/>
      <c r="H3150" s="43"/>
    </row>
    <row r="3151" spans="1:8" s="2" customFormat="1" ht="16.899999999999999" customHeight="1">
      <c r="A3151" s="38"/>
      <c r="B3151" s="43"/>
      <c r="C3151" s="292" t="s">
        <v>19</v>
      </c>
      <c r="D3151" s="292" t="s">
        <v>1931</v>
      </c>
      <c r="E3151" s="21" t="s">
        <v>19</v>
      </c>
      <c r="F3151" s="293">
        <v>0</v>
      </c>
      <c r="G3151" s="38"/>
      <c r="H3151" s="43"/>
    </row>
    <row r="3152" spans="1:8" s="2" customFormat="1" ht="16.899999999999999" customHeight="1">
      <c r="A3152" s="38"/>
      <c r="B3152" s="43"/>
      <c r="C3152" s="292" t="s">
        <v>19</v>
      </c>
      <c r="D3152" s="292" t="s">
        <v>3793</v>
      </c>
      <c r="E3152" s="21" t="s">
        <v>19</v>
      </c>
      <c r="F3152" s="293">
        <v>14.02</v>
      </c>
      <c r="G3152" s="38"/>
      <c r="H3152" s="43"/>
    </row>
    <row r="3153" spans="1:8" s="2" customFormat="1" ht="16.899999999999999" customHeight="1">
      <c r="A3153" s="38"/>
      <c r="B3153" s="43"/>
      <c r="C3153" s="292" t="s">
        <v>19</v>
      </c>
      <c r="D3153" s="292" t="s">
        <v>2017</v>
      </c>
      <c r="E3153" s="21" t="s">
        <v>19</v>
      </c>
      <c r="F3153" s="293">
        <v>0</v>
      </c>
      <c r="G3153" s="38"/>
      <c r="H3153" s="43"/>
    </row>
    <row r="3154" spans="1:8" s="2" customFormat="1" ht="16.899999999999999" customHeight="1">
      <c r="A3154" s="38"/>
      <c r="B3154" s="43"/>
      <c r="C3154" s="292" t="s">
        <v>19</v>
      </c>
      <c r="D3154" s="292" t="s">
        <v>3794</v>
      </c>
      <c r="E3154" s="21" t="s">
        <v>19</v>
      </c>
      <c r="F3154" s="293">
        <v>14.16</v>
      </c>
      <c r="G3154" s="38"/>
      <c r="H3154" s="43"/>
    </row>
    <row r="3155" spans="1:8" s="2" customFormat="1" ht="16.899999999999999" customHeight="1">
      <c r="A3155" s="38"/>
      <c r="B3155" s="43"/>
      <c r="C3155" s="292" t="s">
        <v>19</v>
      </c>
      <c r="D3155" s="292" t="s">
        <v>2112</v>
      </c>
      <c r="E3155" s="21" t="s">
        <v>19</v>
      </c>
      <c r="F3155" s="293">
        <v>0</v>
      </c>
      <c r="G3155" s="38"/>
      <c r="H3155" s="43"/>
    </row>
    <row r="3156" spans="1:8" s="2" customFormat="1" ht="16.899999999999999" customHeight="1">
      <c r="A3156" s="38"/>
      <c r="B3156" s="43"/>
      <c r="C3156" s="292" t="s">
        <v>19</v>
      </c>
      <c r="D3156" s="292" t="s">
        <v>3794</v>
      </c>
      <c r="E3156" s="21" t="s">
        <v>19</v>
      </c>
      <c r="F3156" s="293">
        <v>14.16</v>
      </c>
      <c r="G3156" s="38"/>
      <c r="H3156" s="43"/>
    </row>
    <row r="3157" spans="1:8" s="2" customFormat="1" ht="16.899999999999999" customHeight="1">
      <c r="A3157" s="38"/>
      <c r="B3157" s="43"/>
      <c r="C3157" s="292" t="s">
        <v>19</v>
      </c>
      <c r="D3157" s="292" t="s">
        <v>2079</v>
      </c>
      <c r="E3157" s="21" t="s">
        <v>19</v>
      </c>
      <c r="F3157" s="293">
        <v>0</v>
      </c>
      <c r="G3157" s="38"/>
      <c r="H3157" s="43"/>
    </row>
    <row r="3158" spans="1:8" s="2" customFormat="1" ht="16.899999999999999" customHeight="1">
      <c r="A3158" s="38"/>
      <c r="B3158" s="43"/>
      <c r="C3158" s="292" t="s">
        <v>19</v>
      </c>
      <c r="D3158" s="292" t="s">
        <v>3795</v>
      </c>
      <c r="E3158" s="21" t="s">
        <v>19</v>
      </c>
      <c r="F3158" s="293">
        <v>14.18</v>
      </c>
      <c r="G3158" s="38"/>
      <c r="H3158" s="43"/>
    </row>
    <row r="3159" spans="1:8" s="2" customFormat="1" ht="16.899999999999999" customHeight="1">
      <c r="A3159" s="38"/>
      <c r="B3159" s="43"/>
      <c r="C3159" s="292" t="s">
        <v>19</v>
      </c>
      <c r="D3159" s="292" t="s">
        <v>2022</v>
      </c>
      <c r="E3159" s="21" t="s">
        <v>19</v>
      </c>
      <c r="F3159" s="293">
        <v>0</v>
      </c>
      <c r="G3159" s="38"/>
      <c r="H3159" s="43"/>
    </row>
    <row r="3160" spans="1:8" s="2" customFormat="1" ht="16.899999999999999" customHeight="1">
      <c r="A3160" s="38"/>
      <c r="B3160" s="43"/>
      <c r="C3160" s="292" t="s">
        <v>19</v>
      </c>
      <c r="D3160" s="292" t="s">
        <v>3796</v>
      </c>
      <c r="E3160" s="21" t="s">
        <v>19</v>
      </c>
      <c r="F3160" s="293">
        <v>21.1</v>
      </c>
      <c r="G3160" s="38"/>
      <c r="H3160" s="43"/>
    </row>
    <row r="3161" spans="1:8" s="2" customFormat="1" ht="16.899999999999999" customHeight="1">
      <c r="A3161" s="38"/>
      <c r="B3161" s="43"/>
      <c r="C3161" s="292" t="s">
        <v>19</v>
      </c>
      <c r="D3161" s="292" t="s">
        <v>2083</v>
      </c>
      <c r="E3161" s="21" t="s">
        <v>19</v>
      </c>
      <c r="F3161" s="293">
        <v>0</v>
      </c>
      <c r="G3161" s="38"/>
      <c r="H3161" s="43"/>
    </row>
    <row r="3162" spans="1:8" s="2" customFormat="1" ht="16.899999999999999" customHeight="1">
      <c r="A3162" s="38"/>
      <c r="B3162" s="43"/>
      <c r="C3162" s="292" t="s">
        <v>19</v>
      </c>
      <c r="D3162" s="292" t="s">
        <v>3796</v>
      </c>
      <c r="E3162" s="21" t="s">
        <v>19</v>
      </c>
      <c r="F3162" s="293">
        <v>21.1</v>
      </c>
      <c r="G3162" s="38"/>
      <c r="H3162" s="43"/>
    </row>
    <row r="3163" spans="1:8" s="2" customFormat="1" ht="16.899999999999999" customHeight="1">
      <c r="A3163" s="38"/>
      <c r="B3163" s="43"/>
      <c r="C3163" s="292" t="s">
        <v>19</v>
      </c>
      <c r="D3163" s="292" t="s">
        <v>2116</v>
      </c>
      <c r="E3163" s="21" t="s">
        <v>19</v>
      </c>
      <c r="F3163" s="293">
        <v>0</v>
      </c>
      <c r="G3163" s="38"/>
      <c r="H3163" s="43"/>
    </row>
    <row r="3164" spans="1:8" s="2" customFormat="1" ht="16.899999999999999" customHeight="1">
      <c r="A3164" s="38"/>
      <c r="B3164" s="43"/>
      <c r="C3164" s="292" t="s">
        <v>19</v>
      </c>
      <c r="D3164" s="292" t="s">
        <v>3796</v>
      </c>
      <c r="E3164" s="21" t="s">
        <v>19</v>
      </c>
      <c r="F3164" s="293">
        <v>21.1</v>
      </c>
      <c r="G3164" s="38"/>
      <c r="H3164" s="43"/>
    </row>
    <row r="3165" spans="1:8" s="2" customFormat="1" ht="16.899999999999999" customHeight="1">
      <c r="A3165" s="38"/>
      <c r="B3165" s="43"/>
      <c r="C3165" s="292" t="s">
        <v>19</v>
      </c>
      <c r="D3165" s="292" t="s">
        <v>2121</v>
      </c>
      <c r="E3165" s="21" t="s">
        <v>19</v>
      </c>
      <c r="F3165" s="293">
        <v>0</v>
      </c>
      <c r="G3165" s="38"/>
      <c r="H3165" s="43"/>
    </row>
    <row r="3166" spans="1:8" s="2" customFormat="1" ht="16.899999999999999" customHeight="1">
      <c r="A3166" s="38"/>
      <c r="B3166" s="43"/>
      <c r="C3166" s="292" t="s">
        <v>19</v>
      </c>
      <c r="D3166" s="292" t="s">
        <v>3796</v>
      </c>
      <c r="E3166" s="21" t="s">
        <v>19</v>
      </c>
      <c r="F3166" s="293">
        <v>21.1</v>
      </c>
      <c r="G3166" s="38"/>
      <c r="H3166" s="43"/>
    </row>
    <row r="3167" spans="1:8" s="2" customFormat="1" ht="16.899999999999999" customHeight="1">
      <c r="A3167" s="38"/>
      <c r="B3167" s="43"/>
      <c r="C3167" s="292" t="s">
        <v>19</v>
      </c>
      <c r="D3167" s="292" t="s">
        <v>2092</v>
      </c>
      <c r="E3167" s="21" t="s">
        <v>19</v>
      </c>
      <c r="F3167" s="293">
        <v>0</v>
      </c>
      <c r="G3167" s="38"/>
      <c r="H3167" s="43"/>
    </row>
    <row r="3168" spans="1:8" s="2" customFormat="1" ht="16.899999999999999" customHeight="1">
      <c r="A3168" s="38"/>
      <c r="B3168" s="43"/>
      <c r="C3168" s="292" t="s">
        <v>19</v>
      </c>
      <c r="D3168" s="292" t="s">
        <v>3797</v>
      </c>
      <c r="E3168" s="21" t="s">
        <v>19</v>
      </c>
      <c r="F3168" s="293">
        <v>21.11</v>
      </c>
      <c r="G3168" s="38"/>
      <c r="H3168" s="43"/>
    </row>
    <row r="3169" spans="1:8" s="2" customFormat="1" ht="16.899999999999999" customHeight="1">
      <c r="A3169" s="38"/>
      <c r="B3169" s="43"/>
      <c r="C3169" s="292" t="s">
        <v>19</v>
      </c>
      <c r="D3169" s="292" t="s">
        <v>2125</v>
      </c>
      <c r="E3169" s="21" t="s">
        <v>19</v>
      </c>
      <c r="F3169" s="293">
        <v>0</v>
      </c>
      <c r="G3169" s="38"/>
      <c r="H3169" s="43"/>
    </row>
    <row r="3170" spans="1:8" s="2" customFormat="1" ht="16.899999999999999" customHeight="1">
      <c r="A3170" s="38"/>
      <c r="B3170" s="43"/>
      <c r="C3170" s="292" t="s">
        <v>19</v>
      </c>
      <c r="D3170" s="292" t="s">
        <v>3797</v>
      </c>
      <c r="E3170" s="21" t="s">
        <v>19</v>
      </c>
      <c r="F3170" s="293">
        <v>21.11</v>
      </c>
      <c r="G3170" s="38"/>
      <c r="H3170" s="43"/>
    </row>
    <row r="3171" spans="1:8" s="2" customFormat="1" ht="16.899999999999999" customHeight="1">
      <c r="A3171" s="38"/>
      <c r="B3171" s="43"/>
      <c r="C3171" s="292" t="s">
        <v>19</v>
      </c>
      <c r="D3171" s="292" t="s">
        <v>2033</v>
      </c>
      <c r="E3171" s="21" t="s">
        <v>19</v>
      </c>
      <c r="F3171" s="293">
        <v>0</v>
      </c>
      <c r="G3171" s="38"/>
      <c r="H3171" s="43"/>
    </row>
    <row r="3172" spans="1:8" s="2" customFormat="1" ht="16.899999999999999" customHeight="1">
      <c r="A3172" s="38"/>
      <c r="B3172" s="43"/>
      <c r="C3172" s="292" t="s">
        <v>19</v>
      </c>
      <c r="D3172" s="292" t="s">
        <v>3797</v>
      </c>
      <c r="E3172" s="21" t="s">
        <v>19</v>
      </c>
      <c r="F3172" s="293">
        <v>21.11</v>
      </c>
      <c r="G3172" s="38"/>
      <c r="H3172" s="43"/>
    </row>
    <row r="3173" spans="1:8" s="2" customFormat="1" ht="16.899999999999999" customHeight="1">
      <c r="A3173" s="38"/>
      <c r="B3173" s="43"/>
      <c r="C3173" s="292" t="s">
        <v>19</v>
      </c>
      <c r="D3173" s="292" t="s">
        <v>2028</v>
      </c>
      <c r="E3173" s="21" t="s">
        <v>19</v>
      </c>
      <c r="F3173" s="293">
        <v>0</v>
      </c>
      <c r="G3173" s="38"/>
      <c r="H3173" s="43"/>
    </row>
    <row r="3174" spans="1:8" s="2" customFormat="1" ht="16.899999999999999" customHeight="1">
      <c r="A3174" s="38"/>
      <c r="B3174" s="43"/>
      <c r="C3174" s="292" t="s">
        <v>19</v>
      </c>
      <c r="D3174" s="292" t="s">
        <v>3798</v>
      </c>
      <c r="E3174" s="21" t="s">
        <v>19</v>
      </c>
      <c r="F3174" s="293">
        <v>21.12</v>
      </c>
      <c r="G3174" s="38"/>
      <c r="H3174" s="43"/>
    </row>
    <row r="3175" spans="1:8" s="2" customFormat="1" ht="16.899999999999999" customHeight="1">
      <c r="A3175" s="38"/>
      <c r="B3175" s="43"/>
      <c r="C3175" s="292" t="s">
        <v>19</v>
      </c>
      <c r="D3175" s="292" t="s">
        <v>2088</v>
      </c>
      <c r="E3175" s="21" t="s">
        <v>19</v>
      </c>
      <c r="F3175" s="293">
        <v>0</v>
      </c>
      <c r="G3175" s="38"/>
      <c r="H3175" s="43"/>
    </row>
    <row r="3176" spans="1:8" s="2" customFormat="1" ht="16.899999999999999" customHeight="1">
      <c r="A3176" s="38"/>
      <c r="B3176" s="43"/>
      <c r="C3176" s="292" t="s">
        <v>19</v>
      </c>
      <c r="D3176" s="292" t="s">
        <v>3798</v>
      </c>
      <c r="E3176" s="21" t="s">
        <v>19</v>
      </c>
      <c r="F3176" s="293">
        <v>21.12</v>
      </c>
      <c r="G3176" s="38"/>
      <c r="H3176" s="43"/>
    </row>
    <row r="3177" spans="1:8" s="2" customFormat="1" ht="16.899999999999999" customHeight="1">
      <c r="A3177" s="38"/>
      <c r="B3177" s="43"/>
      <c r="C3177" s="292" t="s">
        <v>19</v>
      </c>
      <c r="D3177" s="292" t="s">
        <v>1980</v>
      </c>
      <c r="E3177" s="21" t="s">
        <v>19</v>
      </c>
      <c r="F3177" s="293">
        <v>0</v>
      </c>
      <c r="G3177" s="38"/>
      <c r="H3177" s="43"/>
    </row>
    <row r="3178" spans="1:8" s="2" customFormat="1" ht="16.899999999999999" customHeight="1">
      <c r="A3178" s="38"/>
      <c r="B3178" s="43"/>
      <c r="C3178" s="292" t="s">
        <v>19</v>
      </c>
      <c r="D3178" s="292" t="s">
        <v>3799</v>
      </c>
      <c r="E3178" s="21" t="s">
        <v>19</v>
      </c>
      <c r="F3178" s="293">
        <v>21.76</v>
      </c>
      <c r="G3178" s="38"/>
      <c r="H3178" s="43"/>
    </row>
    <row r="3179" spans="1:8" s="2" customFormat="1" ht="16.899999999999999" customHeight="1">
      <c r="A3179" s="38"/>
      <c r="B3179" s="43"/>
      <c r="C3179" s="292" t="s">
        <v>19</v>
      </c>
      <c r="D3179" s="292" t="s">
        <v>1983</v>
      </c>
      <c r="E3179" s="21" t="s">
        <v>19</v>
      </c>
      <c r="F3179" s="293">
        <v>0</v>
      </c>
      <c r="G3179" s="38"/>
      <c r="H3179" s="43"/>
    </row>
    <row r="3180" spans="1:8" s="2" customFormat="1" ht="16.899999999999999" customHeight="1">
      <c r="A3180" s="38"/>
      <c r="B3180" s="43"/>
      <c r="C3180" s="292" t="s">
        <v>19</v>
      </c>
      <c r="D3180" s="292" t="s">
        <v>3800</v>
      </c>
      <c r="E3180" s="21" t="s">
        <v>19</v>
      </c>
      <c r="F3180" s="293">
        <v>26.55</v>
      </c>
      <c r="G3180" s="38"/>
      <c r="H3180" s="43"/>
    </row>
    <row r="3181" spans="1:8" s="2" customFormat="1" ht="16.899999999999999" customHeight="1">
      <c r="A3181" s="38"/>
      <c r="B3181" s="43"/>
      <c r="C3181" s="292" t="s">
        <v>19</v>
      </c>
      <c r="D3181" s="292" t="s">
        <v>2047</v>
      </c>
      <c r="E3181" s="21" t="s">
        <v>19</v>
      </c>
      <c r="F3181" s="293">
        <v>0</v>
      </c>
      <c r="G3181" s="38"/>
      <c r="H3181" s="43"/>
    </row>
    <row r="3182" spans="1:8" s="2" customFormat="1" ht="16.899999999999999" customHeight="1">
      <c r="A3182" s="38"/>
      <c r="B3182" s="43"/>
      <c r="C3182" s="292" t="s">
        <v>19</v>
      </c>
      <c r="D3182" s="292" t="s">
        <v>3801</v>
      </c>
      <c r="E3182" s="21" t="s">
        <v>19</v>
      </c>
      <c r="F3182" s="293">
        <v>27.35</v>
      </c>
      <c r="G3182" s="38"/>
      <c r="H3182" s="43"/>
    </row>
    <row r="3183" spans="1:8" s="2" customFormat="1" ht="16.899999999999999" customHeight="1">
      <c r="A3183" s="38"/>
      <c r="B3183" s="43"/>
      <c r="C3183" s="292" t="s">
        <v>19</v>
      </c>
      <c r="D3183" s="292" t="s">
        <v>1976</v>
      </c>
      <c r="E3183" s="21" t="s">
        <v>19</v>
      </c>
      <c r="F3183" s="293">
        <v>0</v>
      </c>
      <c r="G3183" s="38"/>
      <c r="H3183" s="43"/>
    </row>
    <row r="3184" spans="1:8" s="2" customFormat="1" ht="16.899999999999999" customHeight="1">
      <c r="A3184" s="38"/>
      <c r="B3184" s="43"/>
      <c r="C3184" s="292" t="s">
        <v>19</v>
      </c>
      <c r="D3184" s="292" t="s">
        <v>3802</v>
      </c>
      <c r="E3184" s="21" t="s">
        <v>19</v>
      </c>
      <c r="F3184" s="293">
        <v>30</v>
      </c>
      <c r="G3184" s="38"/>
      <c r="H3184" s="43"/>
    </row>
    <row r="3185" spans="1:8" s="2" customFormat="1" ht="16.899999999999999" customHeight="1">
      <c r="A3185" s="38"/>
      <c r="B3185" s="43"/>
      <c r="C3185" s="292" t="s">
        <v>557</v>
      </c>
      <c r="D3185" s="292" t="s">
        <v>552</v>
      </c>
      <c r="E3185" s="21" t="s">
        <v>19</v>
      </c>
      <c r="F3185" s="293">
        <v>433.39</v>
      </c>
      <c r="G3185" s="38"/>
      <c r="H3185" s="43"/>
    </row>
    <row r="3186" spans="1:8" s="2" customFormat="1" ht="16.899999999999999" customHeight="1">
      <c r="A3186" s="38"/>
      <c r="B3186" s="43"/>
      <c r="C3186" s="294" t="s">
        <v>8523</v>
      </c>
      <c r="D3186" s="38"/>
      <c r="E3186" s="38"/>
      <c r="F3186" s="38"/>
      <c r="G3186" s="38"/>
      <c r="H3186" s="43"/>
    </row>
    <row r="3187" spans="1:8" s="2" customFormat="1" ht="16.899999999999999" customHeight="1">
      <c r="A3187" s="38"/>
      <c r="B3187" s="43"/>
      <c r="C3187" s="292" t="s">
        <v>3784</v>
      </c>
      <c r="D3187" s="292" t="s">
        <v>8710</v>
      </c>
      <c r="E3187" s="21" t="s">
        <v>132</v>
      </c>
      <c r="F3187" s="293">
        <v>433.39</v>
      </c>
      <c r="G3187" s="38"/>
      <c r="H3187" s="43"/>
    </row>
    <row r="3188" spans="1:8" s="2" customFormat="1" ht="16.899999999999999" customHeight="1">
      <c r="A3188" s="38"/>
      <c r="B3188" s="43"/>
      <c r="C3188" s="292" t="s">
        <v>3826</v>
      </c>
      <c r="D3188" s="292" t="s">
        <v>8711</v>
      </c>
      <c r="E3188" s="21" t="s">
        <v>132</v>
      </c>
      <c r="F3188" s="293">
        <v>664.2</v>
      </c>
      <c r="G3188" s="38"/>
      <c r="H3188" s="43"/>
    </row>
    <row r="3189" spans="1:8" s="2" customFormat="1" ht="22.5">
      <c r="A3189" s="38"/>
      <c r="B3189" s="43"/>
      <c r="C3189" s="292" t="s">
        <v>5040</v>
      </c>
      <c r="D3189" s="292" t="s">
        <v>8632</v>
      </c>
      <c r="E3189" s="21" t="s">
        <v>132</v>
      </c>
      <c r="F3189" s="293">
        <v>3021.7739999999999</v>
      </c>
      <c r="G3189" s="38"/>
      <c r="H3189" s="43"/>
    </row>
    <row r="3190" spans="1:8" s="2" customFormat="1" ht="22.5">
      <c r="A3190" s="38"/>
      <c r="B3190" s="43"/>
      <c r="C3190" s="292" t="s">
        <v>2664</v>
      </c>
      <c r="D3190" s="292" t="s">
        <v>8712</v>
      </c>
      <c r="E3190" s="21" t="s">
        <v>132</v>
      </c>
      <c r="F3190" s="293">
        <v>664.2</v>
      </c>
      <c r="G3190" s="38"/>
      <c r="H3190" s="43"/>
    </row>
    <row r="3191" spans="1:8" s="2" customFormat="1" ht="16.899999999999999" customHeight="1">
      <c r="A3191" s="38"/>
      <c r="B3191" s="43"/>
      <c r="C3191" s="288" t="s">
        <v>562</v>
      </c>
      <c r="D3191" s="289" t="s">
        <v>563</v>
      </c>
      <c r="E3191" s="290" t="s">
        <v>132</v>
      </c>
      <c r="F3191" s="291">
        <v>230.81</v>
      </c>
      <c r="G3191" s="38"/>
      <c r="H3191" s="43"/>
    </row>
    <row r="3192" spans="1:8" s="2" customFormat="1" ht="16.899999999999999" customHeight="1">
      <c r="A3192" s="38"/>
      <c r="B3192" s="43"/>
      <c r="C3192" s="292" t="s">
        <v>19</v>
      </c>
      <c r="D3192" s="292" t="s">
        <v>1894</v>
      </c>
      <c r="E3192" s="21" t="s">
        <v>19</v>
      </c>
      <c r="F3192" s="293">
        <v>0</v>
      </c>
      <c r="G3192" s="38"/>
      <c r="H3192" s="43"/>
    </row>
    <row r="3193" spans="1:8" s="2" customFormat="1" ht="16.899999999999999" customHeight="1">
      <c r="A3193" s="38"/>
      <c r="B3193" s="43"/>
      <c r="C3193" s="292" t="s">
        <v>19</v>
      </c>
      <c r="D3193" s="292" t="s">
        <v>3808</v>
      </c>
      <c r="E3193" s="21" t="s">
        <v>19</v>
      </c>
      <c r="F3193" s="293">
        <v>1.1399999999999999</v>
      </c>
      <c r="G3193" s="38"/>
      <c r="H3193" s="43"/>
    </row>
    <row r="3194" spans="1:8" s="2" customFormat="1" ht="16.899999999999999" customHeight="1">
      <c r="A3194" s="38"/>
      <c r="B3194" s="43"/>
      <c r="C3194" s="292" t="s">
        <v>19</v>
      </c>
      <c r="D3194" s="292" t="s">
        <v>1895</v>
      </c>
      <c r="E3194" s="21" t="s">
        <v>19</v>
      </c>
      <c r="F3194" s="293">
        <v>0</v>
      </c>
      <c r="G3194" s="38"/>
      <c r="H3194" s="43"/>
    </row>
    <row r="3195" spans="1:8" s="2" customFormat="1" ht="16.899999999999999" customHeight="1">
      <c r="A3195" s="38"/>
      <c r="B3195" s="43"/>
      <c r="C3195" s="292" t="s">
        <v>19</v>
      </c>
      <c r="D3195" s="292" t="s">
        <v>3808</v>
      </c>
      <c r="E3195" s="21" t="s">
        <v>19</v>
      </c>
      <c r="F3195" s="293">
        <v>1.1399999999999999</v>
      </c>
      <c r="G3195" s="38"/>
      <c r="H3195" s="43"/>
    </row>
    <row r="3196" spans="1:8" s="2" customFormat="1" ht="16.899999999999999" customHeight="1">
      <c r="A3196" s="38"/>
      <c r="B3196" s="43"/>
      <c r="C3196" s="292" t="s">
        <v>19</v>
      </c>
      <c r="D3196" s="292" t="s">
        <v>1896</v>
      </c>
      <c r="E3196" s="21" t="s">
        <v>19</v>
      </c>
      <c r="F3196" s="293">
        <v>0</v>
      </c>
      <c r="G3196" s="38"/>
      <c r="H3196" s="43"/>
    </row>
    <row r="3197" spans="1:8" s="2" customFormat="1" ht="16.899999999999999" customHeight="1">
      <c r="A3197" s="38"/>
      <c r="B3197" s="43"/>
      <c r="C3197" s="292" t="s">
        <v>19</v>
      </c>
      <c r="D3197" s="292" t="s">
        <v>3809</v>
      </c>
      <c r="E3197" s="21" t="s">
        <v>19</v>
      </c>
      <c r="F3197" s="293">
        <v>1.1499999999999999</v>
      </c>
      <c r="G3197" s="38"/>
      <c r="H3197" s="43"/>
    </row>
    <row r="3198" spans="1:8" s="2" customFormat="1" ht="16.899999999999999" customHeight="1">
      <c r="A3198" s="38"/>
      <c r="B3198" s="43"/>
      <c r="C3198" s="292" t="s">
        <v>19</v>
      </c>
      <c r="D3198" s="292" t="s">
        <v>1881</v>
      </c>
      <c r="E3198" s="21" t="s">
        <v>19</v>
      </c>
      <c r="F3198" s="293">
        <v>0</v>
      </c>
      <c r="G3198" s="38"/>
      <c r="H3198" s="43"/>
    </row>
    <row r="3199" spans="1:8" s="2" customFormat="1" ht="16.899999999999999" customHeight="1">
      <c r="A3199" s="38"/>
      <c r="B3199" s="43"/>
      <c r="C3199" s="292" t="s">
        <v>19</v>
      </c>
      <c r="D3199" s="292" t="s">
        <v>3810</v>
      </c>
      <c r="E3199" s="21" t="s">
        <v>19</v>
      </c>
      <c r="F3199" s="293">
        <v>1.9</v>
      </c>
      <c r="G3199" s="38"/>
      <c r="H3199" s="43"/>
    </row>
    <row r="3200" spans="1:8" s="2" customFormat="1" ht="16.899999999999999" customHeight="1">
      <c r="A3200" s="38"/>
      <c r="B3200" s="43"/>
      <c r="C3200" s="292" t="s">
        <v>19</v>
      </c>
      <c r="D3200" s="292" t="s">
        <v>1993</v>
      </c>
      <c r="E3200" s="21" t="s">
        <v>19</v>
      </c>
      <c r="F3200" s="293">
        <v>0</v>
      </c>
      <c r="G3200" s="38"/>
      <c r="H3200" s="43"/>
    </row>
    <row r="3201" spans="1:8" s="2" customFormat="1" ht="16.899999999999999" customHeight="1">
      <c r="A3201" s="38"/>
      <c r="B3201" s="43"/>
      <c r="C3201" s="292" t="s">
        <v>19</v>
      </c>
      <c r="D3201" s="292" t="s">
        <v>3811</v>
      </c>
      <c r="E3201" s="21" t="s">
        <v>19</v>
      </c>
      <c r="F3201" s="293">
        <v>1.98</v>
      </c>
      <c r="G3201" s="38"/>
      <c r="H3201" s="43"/>
    </row>
    <row r="3202" spans="1:8" s="2" customFormat="1" ht="16.899999999999999" customHeight="1">
      <c r="A3202" s="38"/>
      <c r="B3202" s="43"/>
      <c r="C3202" s="292" t="s">
        <v>19</v>
      </c>
      <c r="D3202" s="292" t="s">
        <v>2055</v>
      </c>
      <c r="E3202" s="21" t="s">
        <v>19</v>
      </c>
      <c r="F3202" s="293">
        <v>0</v>
      </c>
      <c r="G3202" s="38"/>
      <c r="H3202" s="43"/>
    </row>
    <row r="3203" spans="1:8" s="2" customFormat="1" ht="16.899999999999999" customHeight="1">
      <c r="A3203" s="38"/>
      <c r="B3203" s="43"/>
      <c r="C3203" s="292" t="s">
        <v>19</v>
      </c>
      <c r="D3203" s="292" t="s">
        <v>3812</v>
      </c>
      <c r="E3203" s="21" t="s">
        <v>19</v>
      </c>
      <c r="F3203" s="293">
        <v>2.0299999999999998</v>
      </c>
      <c r="G3203" s="38"/>
      <c r="H3203" s="43"/>
    </row>
    <row r="3204" spans="1:8" s="2" customFormat="1" ht="16.899999999999999" customHeight="1">
      <c r="A3204" s="38"/>
      <c r="B3204" s="43"/>
      <c r="C3204" s="292" t="s">
        <v>19</v>
      </c>
      <c r="D3204" s="292" t="s">
        <v>2057</v>
      </c>
      <c r="E3204" s="21" t="s">
        <v>19</v>
      </c>
      <c r="F3204" s="293">
        <v>0</v>
      </c>
      <c r="G3204" s="38"/>
      <c r="H3204" s="43"/>
    </row>
    <row r="3205" spans="1:8" s="2" customFormat="1" ht="16.899999999999999" customHeight="1">
      <c r="A3205" s="38"/>
      <c r="B3205" s="43"/>
      <c r="C3205" s="292" t="s">
        <v>19</v>
      </c>
      <c r="D3205" s="292" t="s">
        <v>3813</v>
      </c>
      <c r="E3205" s="21" t="s">
        <v>19</v>
      </c>
      <c r="F3205" s="293">
        <v>2.1</v>
      </c>
      <c r="G3205" s="38"/>
      <c r="H3205" s="43"/>
    </row>
    <row r="3206" spans="1:8" s="2" customFormat="1" ht="16.899999999999999" customHeight="1">
      <c r="A3206" s="38"/>
      <c r="B3206" s="43"/>
      <c r="C3206" s="292" t="s">
        <v>19</v>
      </c>
      <c r="D3206" s="292" t="s">
        <v>1885</v>
      </c>
      <c r="E3206" s="21" t="s">
        <v>19</v>
      </c>
      <c r="F3206" s="293">
        <v>0</v>
      </c>
      <c r="G3206" s="38"/>
      <c r="H3206" s="43"/>
    </row>
    <row r="3207" spans="1:8" s="2" customFormat="1" ht="16.899999999999999" customHeight="1">
      <c r="A3207" s="38"/>
      <c r="B3207" s="43"/>
      <c r="C3207" s="292" t="s">
        <v>19</v>
      </c>
      <c r="D3207" s="292" t="s">
        <v>3814</v>
      </c>
      <c r="E3207" s="21" t="s">
        <v>19</v>
      </c>
      <c r="F3207" s="293">
        <v>2.4</v>
      </c>
      <c r="G3207" s="38"/>
      <c r="H3207" s="43"/>
    </row>
    <row r="3208" spans="1:8" s="2" customFormat="1" ht="16.899999999999999" customHeight="1">
      <c r="A3208" s="38"/>
      <c r="B3208" s="43"/>
      <c r="C3208" s="292" t="s">
        <v>19</v>
      </c>
      <c r="D3208" s="292" t="s">
        <v>1887</v>
      </c>
      <c r="E3208" s="21" t="s">
        <v>19</v>
      </c>
      <c r="F3208" s="293">
        <v>0</v>
      </c>
      <c r="G3208" s="38"/>
      <c r="H3208" s="43"/>
    </row>
    <row r="3209" spans="1:8" s="2" customFormat="1" ht="16.899999999999999" customHeight="1">
      <c r="A3209" s="38"/>
      <c r="B3209" s="43"/>
      <c r="C3209" s="292" t="s">
        <v>19</v>
      </c>
      <c r="D3209" s="292" t="s">
        <v>3815</v>
      </c>
      <c r="E3209" s="21" t="s">
        <v>19</v>
      </c>
      <c r="F3209" s="293">
        <v>2.5299999999999998</v>
      </c>
      <c r="G3209" s="38"/>
      <c r="H3209" s="43"/>
    </row>
    <row r="3210" spans="1:8" s="2" customFormat="1" ht="16.899999999999999" customHeight="1">
      <c r="A3210" s="38"/>
      <c r="B3210" s="43"/>
      <c r="C3210" s="292" t="s">
        <v>19</v>
      </c>
      <c r="D3210" s="292" t="s">
        <v>1990</v>
      </c>
      <c r="E3210" s="21" t="s">
        <v>19</v>
      </c>
      <c r="F3210" s="293">
        <v>0</v>
      </c>
      <c r="G3210" s="38"/>
      <c r="H3210" s="43"/>
    </row>
    <row r="3211" spans="1:8" s="2" customFormat="1" ht="16.899999999999999" customHeight="1">
      <c r="A3211" s="38"/>
      <c r="B3211" s="43"/>
      <c r="C3211" s="292" t="s">
        <v>19</v>
      </c>
      <c r="D3211" s="292" t="s">
        <v>3816</v>
      </c>
      <c r="E3211" s="21" t="s">
        <v>19</v>
      </c>
      <c r="F3211" s="293">
        <v>3.8</v>
      </c>
      <c r="G3211" s="38"/>
      <c r="H3211" s="43"/>
    </row>
    <row r="3212" spans="1:8" s="2" customFormat="1" ht="16.899999999999999" customHeight="1">
      <c r="A3212" s="38"/>
      <c r="B3212" s="43"/>
      <c r="C3212" s="292" t="s">
        <v>19</v>
      </c>
      <c r="D3212" s="292" t="s">
        <v>2059</v>
      </c>
      <c r="E3212" s="21" t="s">
        <v>19</v>
      </c>
      <c r="F3212" s="293">
        <v>0</v>
      </c>
      <c r="G3212" s="38"/>
      <c r="H3212" s="43"/>
    </row>
    <row r="3213" spans="1:8" s="2" customFormat="1" ht="16.899999999999999" customHeight="1">
      <c r="A3213" s="38"/>
      <c r="B3213" s="43"/>
      <c r="C3213" s="292" t="s">
        <v>19</v>
      </c>
      <c r="D3213" s="292" t="s">
        <v>3817</v>
      </c>
      <c r="E3213" s="21" t="s">
        <v>19</v>
      </c>
      <c r="F3213" s="293">
        <v>3.87</v>
      </c>
      <c r="G3213" s="38"/>
      <c r="H3213" s="43"/>
    </row>
    <row r="3214" spans="1:8" s="2" customFormat="1" ht="16.899999999999999" customHeight="1">
      <c r="A3214" s="38"/>
      <c r="B3214" s="43"/>
      <c r="C3214" s="292" t="s">
        <v>19</v>
      </c>
      <c r="D3214" s="292" t="s">
        <v>1988</v>
      </c>
      <c r="E3214" s="21" t="s">
        <v>19</v>
      </c>
      <c r="F3214" s="293">
        <v>0</v>
      </c>
      <c r="G3214" s="38"/>
      <c r="H3214" s="43"/>
    </row>
    <row r="3215" spans="1:8" s="2" customFormat="1" ht="16.899999999999999" customHeight="1">
      <c r="A3215" s="38"/>
      <c r="B3215" s="43"/>
      <c r="C3215" s="292" t="s">
        <v>19</v>
      </c>
      <c r="D3215" s="292" t="s">
        <v>166</v>
      </c>
      <c r="E3215" s="21" t="s">
        <v>19</v>
      </c>
      <c r="F3215" s="293">
        <v>4.72</v>
      </c>
      <c r="G3215" s="38"/>
      <c r="H3215" s="43"/>
    </row>
    <row r="3216" spans="1:8" s="2" customFormat="1" ht="16.899999999999999" customHeight="1">
      <c r="A3216" s="38"/>
      <c r="B3216" s="43"/>
      <c r="C3216" s="292" t="s">
        <v>19</v>
      </c>
      <c r="D3216" s="292" t="s">
        <v>2021</v>
      </c>
      <c r="E3216" s="21" t="s">
        <v>19</v>
      </c>
      <c r="F3216" s="293">
        <v>0</v>
      </c>
      <c r="G3216" s="38"/>
      <c r="H3216" s="43"/>
    </row>
    <row r="3217" spans="1:8" s="2" customFormat="1" ht="16.899999999999999" customHeight="1">
      <c r="A3217" s="38"/>
      <c r="B3217" s="43"/>
      <c r="C3217" s="292" t="s">
        <v>19</v>
      </c>
      <c r="D3217" s="292" t="s">
        <v>3818</v>
      </c>
      <c r="E3217" s="21" t="s">
        <v>19</v>
      </c>
      <c r="F3217" s="293">
        <v>6.06</v>
      </c>
      <c r="G3217" s="38"/>
      <c r="H3217" s="43"/>
    </row>
    <row r="3218" spans="1:8" s="2" customFormat="1" ht="16.899999999999999" customHeight="1">
      <c r="A3218" s="38"/>
      <c r="B3218" s="43"/>
      <c r="C3218" s="292" t="s">
        <v>19</v>
      </c>
      <c r="D3218" s="292" t="s">
        <v>2080</v>
      </c>
      <c r="E3218" s="21" t="s">
        <v>19</v>
      </c>
      <c r="F3218" s="293">
        <v>0</v>
      </c>
      <c r="G3218" s="38"/>
      <c r="H3218" s="43"/>
    </row>
    <row r="3219" spans="1:8" s="2" customFormat="1" ht="16.899999999999999" customHeight="1">
      <c r="A3219" s="38"/>
      <c r="B3219" s="43"/>
      <c r="C3219" s="292" t="s">
        <v>19</v>
      </c>
      <c r="D3219" s="292" t="s">
        <v>3818</v>
      </c>
      <c r="E3219" s="21" t="s">
        <v>19</v>
      </c>
      <c r="F3219" s="293">
        <v>6.06</v>
      </c>
      <c r="G3219" s="38"/>
      <c r="H3219" s="43"/>
    </row>
    <row r="3220" spans="1:8" s="2" customFormat="1" ht="16.899999999999999" customHeight="1">
      <c r="A3220" s="38"/>
      <c r="B3220" s="43"/>
      <c r="C3220" s="292" t="s">
        <v>19</v>
      </c>
      <c r="D3220" s="292" t="s">
        <v>2019</v>
      </c>
      <c r="E3220" s="21" t="s">
        <v>19</v>
      </c>
      <c r="F3220" s="293">
        <v>0</v>
      </c>
      <c r="G3220" s="38"/>
      <c r="H3220" s="43"/>
    </row>
    <row r="3221" spans="1:8" s="2" customFormat="1" ht="16.899999999999999" customHeight="1">
      <c r="A3221" s="38"/>
      <c r="B3221" s="43"/>
      <c r="C3221" s="292" t="s">
        <v>19</v>
      </c>
      <c r="D3221" s="292" t="s">
        <v>1830</v>
      </c>
      <c r="E3221" s="21" t="s">
        <v>19</v>
      </c>
      <c r="F3221" s="293">
        <v>6.12</v>
      </c>
      <c r="G3221" s="38"/>
      <c r="H3221" s="43"/>
    </row>
    <row r="3222" spans="1:8" s="2" customFormat="1" ht="16.899999999999999" customHeight="1">
      <c r="A3222" s="38"/>
      <c r="B3222" s="43"/>
      <c r="C3222" s="292" t="s">
        <v>19</v>
      </c>
      <c r="D3222" s="292" t="s">
        <v>2115</v>
      </c>
      <c r="E3222" s="21" t="s">
        <v>19</v>
      </c>
      <c r="F3222" s="293">
        <v>0</v>
      </c>
      <c r="G3222" s="38"/>
      <c r="H3222" s="43"/>
    </row>
    <row r="3223" spans="1:8" s="2" customFormat="1" ht="16.899999999999999" customHeight="1">
      <c r="A3223" s="38"/>
      <c r="B3223" s="43"/>
      <c r="C3223" s="292" t="s">
        <v>19</v>
      </c>
      <c r="D3223" s="292" t="s">
        <v>1830</v>
      </c>
      <c r="E3223" s="21" t="s">
        <v>19</v>
      </c>
      <c r="F3223" s="293">
        <v>6.12</v>
      </c>
      <c r="G3223" s="38"/>
      <c r="H3223" s="43"/>
    </row>
    <row r="3224" spans="1:8" s="2" customFormat="1" ht="16.899999999999999" customHeight="1">
      <c r="A3224" s="38"/>
      <c r="B3224" s="43"/>
      <c r="C3224" s="292" t="s">
        <v>19</v>
      </c>
      <c r="D3224" s="292" t="s">
        <v>2119</v>
      </c>
      <c r="E3224" s="21" t="s">
        <v>19</v>
      </c>
      <c r="F3224" s="293">
        <v>0</v>
      </c>
      <c r="G3224" s="38"/>
      <c r="H3224" s="43"/>
    </row>
    <row r="3225" spans="1:8" s="2" customFormat="1" ht="16.899999999999999" customHeight="1">
      <c r="A3225" s="38"/>
      <c r="B3225" s="43"/>
      <c r="C3225" s="292" t="s">
        <v>19</v>
      </c>
      <c r="D3225" s="292" t="s">
        <v>1830</v>
      </c>
      <c r="E3225" s="21" t="s">
        <v>19</v>
      </c>
      <c r="F3225" s="293">
        <v>6.12</v>
      </c>
      <c r="G3225" s="38"/>
      <c r="H3225" s="43"/>
    </row>
    <row r="3226" spans="1:8" s="2" customFormat="1" ht="16.899999999999999" customHeight="1">
      <c r="A3226" s="38"/>
      <c r="B3226" s="43"/>
      <c r="C3226" s="292" t="s">
        <v>19</v>
      </c>
      <c r="D3226" s="292" t="s">
        <v>2025</v>
      </c>
      <c r="E3226" s="21" t="s">
        <v>19</v>
      </c>
      <c r="F3226" s="293">
        <v>0</v>
      </c>
      <c r="G3226" s="38"/>
      <c r="H3226" s="43"/>
    </row>
    <row r="3227" spans="1:8" s="2" customFormat="1" ht="16.899999999999999" customHeight="1">
      <c r="A3227" s="38"/>
      <c r="B3227" s="43"/>
      <c r="C3227" s="292" t="s">
        <v>19</v>
      </c>
      <c r="D3227" s="292" t="s">
        <v>1832</v>
      </c>
      <c r="E3227" s="21" t="s">
        <v>19</v>
      </c>
      <c r="F3227" s="293">
        <v>6.13</v>
      </c>
      <c r="G3227" s="38"/>
      <c r="H3227" s="43"/>
    </row>
    <row r="3228" spans="1:8" s="2" customFormat="1" ht="16.899999999999999" customHeight="1">
      <c r="A3228" s="38"/>
      <c r="B3228" s="43"/>
      <c r="C3228" s="292" t="s">
        <v>19</v>
      </c>
      <c r="D3228" s="292" t="s">
        <v>2026</v>
      </c>
      <c r="E3228" s="21" t="s">
        <v>19</v>
      </c>
      <c r="F3228" s="293">
        <v>0</v>
      </c>
      <c r="G3228" s="38"/>
      <c r="H3228" s="43"/>
    </row>
    <row r="3229" spans="1:8" s="2" customFormat="1" ht="16.899999999999999" customHeight="1">
      <c r="A3229" s="38"/>
      <c r="B3229" s="43"/>
      <c r="C3229" s="292" t="s">
        <v>19</v>
      </c>
      <c r="D3229" s="292" t="s">
        <v>1832</v>
      </c>
      <c r="E3229" s="21" t="s">
        <v>19</v>
      </c>
      <c r="F3229" s="293">
        <v>6.13</v>
      </c>
      <c r="G3229" s="38"/>
      <c r="H3229" s="43"/>
    </row>
    <row r="3230" spans="1:8" s="2" customFormat="1" ht="16.899999999999999" customHeight="1">
      <c r="A3230" s="38"/>
      <c r="B3230" s="43"/>
      <c r="C3230" s="292" t="s">
        <v>19</v>
      </c>
      <c r="D3230" s="292" t="s">
        <v>2030</v>
      </c>
      <c r="E3230" s="21" t="s">
        <v>19</v>
      </c>
      <c r="F3230" s="293">
        <v>0</v>
      </c>
      <c r="G3230" s="38"/>
      <c r="H3230" s="43"/>
    </row>
    <row r="3231" spans="1:8" s="2" customFormat="1" ht="16.899999999999999" customHeight="1">
      <c r="A3231" s="38"/>
      <c r="B3231" s="43"/>
      <c r="C3231" s="292" t="s">
        <v>19</v>
      </c>
      <c r="D3231" s="292" t="s">
        <v>1832</v>
      </c>
      <c r="E3231" s="21" t="s">
        <v>19</v>
      </c>
      <c r="F3231" s="293">
        <v>6.13</v>
      </c>
      <c r="G3231" s="38"/>
      <c r="H3231" s="43"/>
    </row>
    <row r="3232" spans="1:8" s="2" customFormat="1" ht="16.899999999999999" customHeight="1">
      <c r="A3232" s="38"/>
      <c r="B3232" s="43"/>
      <c r="C3232" s="292" t="s">
        <v>19</v>
      </c>
      <c r="D3232" s="292" t="s">
        <v>2082</v>
      </c>
      <c r="E3232" s="21" t="s">
        <v>19</v>
      </c>
      <c r="F3232" s="293">
        <v>0</v>
      </c>
      <c r="G3232" s="38"/>
      <c r="H3232" s="43"/>
    </row>
    <row r="3233" spans="1:8" s="2" customFormat="1" ht="16.899999999999999" customHeight="1">
      <c r="A3233" s="38"/>
      <c r="B3233" s="43"/>
      <c r="C3233" s="292" t="s">
        <v>19</v>
      </c>
      <c r="D3233" s="292" t="s">
        <v>1832</v>
      </c>
      <c r="E3233" s="21" t="s">
        <v>19</v>
      </c>
      <c r="F3233" s="293">
        <v>6.13</v>
      </c>
      <c r="G3233" s="38"/>
      <c r="H3233" s="43"/>
    </row>
    <row r="3234" spans="1:8" s="2" customFormat="1" ht="16.899999999999999" customHeight="1">
      <c r="A3234" s="38"/>
      <c r="B3234" s="43"/>
      <c r="C3234" s="292" t="s">
        <v>19</v>
      </c>
      <c r="D3234" s="292" t="s">
        <v>2085</v>
      </c>
      <c r="E3234" s="21" t="s">
        <v>19</v>
      </c>
      <c r="F3234" s="293">
        <v>0</v>
      </c>
      <c r="G3234" s="38"/>
      <c r="H3234" s="43"/>
    </row>
    <row r="3235" spans="1:8" s="2" customFormat="1" ht="16.899999999999999" customHeight="1">
      <c r="A3235" s="38"/>
      <c r="B3235" s="43"/>
      <c r="C3235" s="292" t="s">
        <v>19</v>
      </c>
      <c r="D3235" s="292" t="s">
        <v>1832</v>
      </c>
      <c r="E3235" s="21" t="s">
        <v>19</v>
      </c>
      <c r="F3235" s="293">
        <v>6.13</v>
      </c>
      <c r="G3235" s="38"/>
      <c r="H3235" s="43"/>
    </row>
    <row r="3236" spans="1:8" s="2" customFormat="1" ht="16.899999999999999" customHeight="1">
      <c r="A3236" s="38"/>
      <c r="B3236" s="43"/>
      <c r="C3236" s="292" t="s">
        <v>19</v>
      </c>
      <c r="D3236" s="292" t="s">
        <v>2087</v>
      </c>
      <c r="E3236" s="21" t="s">
        <v>19</v>
      </c>
      <c r="F3236" s="293">
        <v>0</v>
      </c>
      <c r="G3236" s="38"/>
      <c r="H3236" s="43"/>
    </row>
    <row r="3237" spans="1:8" s="2" customFormat="1" ht="16.899999999999999" customHeight="1">
      <c r="A3237" s="38"/>
      <c r="B3237" s="43"/>
      <c r="C3237" s="292" t="s">
        <v>19</v>
      </c>
      <c r="D3237" s="292" t="s">
        <v>1832</v>
      </c>
      <c r="E3237" s="21" t="s">
        <v>19</v>
      </c>
      <c r="F3237" s="293">
        <v>6.13</v>
      </c>
      <c r="G3237" s="38"/>
      <c r="H3237" s="43"/>
    </row>
    <row r="3238" spans="1:8" s="2" customFormat="1" ht="16.899999999999999" customHeight="1">
      <c r="A3238" s="38"/>
      <c r="B3238" s="43"/>
      <c r="C3238" s="292" t="s">
        <v>19</v>
      </c>
      <c r="D3238" s="292" t="s">
        <v>2091</v>
      </c>
      <c r="E3238" s="21" t="s">
        <v>19</v>
      </c>
      <c r="F3238" s="293">
        <v>0</v>
      </c>
      <c r="G3238" s="38"/>
      <c r="H3238" s="43"/>
    </row>
    <row r="3239" spans="1:8" s="2" customFormat="1" ht="16.899999999999999" customHeight="1">
      <c r="A3239" s="38"/>
      <c r="B3239" s="43"/>
      <c r="C3239" s="292" t="s">
        <v>19</v>
      </c>
      <c r="D3239" s="292" t="s">
        <v>1832</v>
      </c>
      <c r="E3239" s="21" t="s">
        <v>19</v>
      </c>
      <c r="F3239" s="293">
        <v>6.13</v>
      </c>
      <c r="G3239" s="38"/>
      <c r="H3239" s="43"/>
    </row>
    <row r="3240" spans="1:8" s="2" customFormat="1" ht="16.899999999999999" customHeight="1">
      <c r="A3240" s="38"/>
      <c r="B3240" s="43"/>
      <c r="C3240" s="292" t="s">
        <v>19</v>
      </c>
      <c r="D3240" s="292" t="s">
        <v>2113</v>
      </c>
      <c r="E3240" s="21" t="s">
        <v>19</v>
      </c>
      <c r="F3240" s="293">
        <v>0</v>
      </c>
      <c r="G3240" s="38"/>
      <c r="H3240" s="43"/>
    </row>
    <row r="3241" spans="1:8" s="2" customFormat="1" ht="16.899999999999999" customHeight="1">
      <c r="A3241" s="38"/>
      <c r="B3241" s="43"/>
      <c r="C3241" s="292" t="s">
        <v>19</v>
      </c>
      <c r="D3241" s="292" t="s">
        <v>1832</v>
      </c>
      <c r="E3241" s="21" t="s">
        <v>19</v>
      </c>
      <c r="F3241" s="293">
        <v>6.13</v>
      </c>
      <c r="G3241" s="38"/>
      <c r="H3241" s="43"/>
    </row>
    <row r="3242" spans="1:8" s="2" customFormat="1" ht="16.899999999999999" customHeight="1">
      <c r="A3242" s="38"/>
      <c r="B3242" s="43"/>
      <c r="C3242" s="292" t="s">
        <v>19</v>
      </c>
      <c r="D3242" s="292" t="s">
        <v>2120</v>
      </c>
      <c r="E3242" s="21" t="s">
        <v>19</v>
      </c>
      <c r="F3242" s="293">
        <v>0</v>
      </c>
      <c r="G3242" s="38"/>
      <c r="H3242" s="43"/>
    </row>
    <row r="3243" spans="1:8" s="2" customFormat="1" ht="16.899999999999999" customHeight="1">
      <c r="A3243" s="38"/>
      <c r="B3243" s="43"/>
      <c r="C3243" s="292" t="s">
        <v>19</v>
      </c>
      <c r="D3243" s="292" t="s">
        <v>1832</v>
      </c>
      <c r="E3243" s="21" t="s">
        <v>19</v>
      </c>
      <c r="F3243" s="293">
        <v>6.13</v>
      </c>
      <c r="G3243" s="38"/>
      <c r="H3243" s="43"/>
    </row>
    <row r="3244" spans="1:8" s="2" customFormat="1" ht="16.899999999999999" customHeight="1">
      <c r="A3244" s="38"/>
      <c r="B3244" s="43"/>
      <c r="C3244" s="292" t="s">
        <v>19</v>
      </c>
      <c r="D3244" s="292" t="s">
        <v>2124</v>
      </c>
      <c r="E3244" s="21" t="s">
        <v>19</v>
      </c>
      <c r="F3244" s="293">
        <v>0</v>
      </c>
      <c r="G3244" s="38"/>
      <c r="H3244" s="43"/>
    </row>
    <row r="3245" spans="1:8" s="2" customFormat="1" ht="16.899999999999999" customHeight="1">
      <c r="A3245" s="38"/>
      <c r="B3245" s="43"/>
      <c r="C3245" s="292" t="s">
        <v>19</v>
      </c>
      <c r="D3245" s="292" t="s">
        <v>1832</v>
      </c>
      <c r="E3245" s="21" t="s">
        <v>19</v>
      </c>
      <c r="F3245" s="293">
        <v>6.13</v>
      </c>
      <c r="G3245" s="38"/>
      <c r="H3245" s="43"/>
    </row>
    <row r="3246" spans="1:8" s="2" customFormat="1" ht="16.899999999999999" customHeight="1">
      <c r="A3246" s="38"/>
      <c r="B3246" s="43"/>
      <c r="C3246" s="292" t="s">
        <v>19</v>
      </c>
      <c r="D3246" s="292" t="s">
        <v>2009</v>
      </c>
      <c r="E3246" s="21" t="s">
        <v>19</v>
      </c>
      <c r="F3246" s="293">
        <v>0</v>
      </c>
      <c r="G3246" s="38"/>
      <c r="H3246" s="43"/>
    </row>
    <row r="3247" spans="1:8" s="2" customFormat="1" ht="16.899999999999999" customHeight="1">
      <c r="A3247" s="38"/>
      <c r="B3247" s="43"/>
      <c r="C3247" s="292" t="s">
        <v>19</v>
      </c>
      <c r="D3247" s="292" t="s">
        <v>3819</v>
      </c>
      <c r="E3247" s="21" t="s">
        <v>19</v>
      </c>
      <c r="F3247" s="293">
        <v>6.68</v>
      </c>
      <c r="G3247" s="38"/>
      <c r="H3247" s="43"/>
    </row>
    <row r="3248" spans="1:8" s="2" customFormat="1" ht="16.899999999999999" customHeight="1">
      <c r="A3248" s="38"/>
      <c r="B3248" s="43"/>
      <c r="C3248" s="292" t="s">
        <v>19</v>
      </c>
      <c r="D3248" s="292" t="s">
        <v>2073</v>
      </c>
      <c r="E3248" s="21" t="s">
        <v>19</v>
      </c>
      <c r="F3248" s="293">
        <v>0</v>
      </c>
      <c r="G3248" s="38"/>
      <c r="H3248" s="43"/>
    </row>
    <row r="3249" spans="1:8" s="2" customFormat="1" ht="16.899999999999999" customHeight="1">
      <c r="A3249" s="38"/>
      <c r="B3249" s="43"/>
      <c r="C3249" s="292" t="s">
        <v>19</v>
      </c>
      <c r="D3249" s="292" t="s">
        <v>3819</v>
      </c>
      <c r="E3249" s="21" t="s">
        <v>19</v>
      </c>
      <c r="F3249" s="293">
        <v>6.68</v>
      </c>
      <c r="G3249" s="38"/>
      <c r="H3249" s="43"/>
    </row>
    <row r="3250" spans="1:8" s="2" customFormat="1" ht="16.899999999999999" customHeight="1">
      <c r="A3250" s="38"/>
      <c r="B3250" s="43"/>
      <c r="C3250" s="292" t="s">
        <v>19</v>
      </c>
      <c r="D3250" s="292" t="s">
        <v>2107</v>
      </c>
      <c r="E3250" s="21" t="s">
        <v>19</v>
      </c>
      <c r="F3250" s="293">
        <v>0</v>
      </c>
      <c r="G3250" s="38"/>
      <c r="H3250" s="43"/>
    </row>
    <row r="3251" spans="1:8" s="2" customFormat="1" ht="16.899999999999999" customHeight="1">
      <c r="A3251" s="38"/>
      <c r="B3251" s="43"/>
      <c r="C3251" s="292" t="s">
        <v>19</v>
      </c>
      <c r="D3251" s="292" t="s">
        <v>3819</v>
      </c>
      <c r="E3251" s="21" t="s">
        <v>19</v>
      </c>
      <c r="F3251" s="293">
        <v>6.68</v>
      </c>
      <c r="G3251" s="38"/>
      <c r="H3251" s="43"/>
    </row>
    <row r="3252" spans="1:8" s="2" customFormat="1" ht="16.899999999999999" customHeight="1">
      <c r="A3252" s="38"/>
      <c r="B3252" s="43"/>
      <c r="C3252" s="292" t="s">
        <v>19</v>
      </c>
      <c r="D3252" s="292" t="s">
        <v>1898</v>
      </c>
      <c r="E3252" s="21" t="s">
        <v>19</v>
      </c>
      <c r="F3252" s="293">
        <v>0</v>
      </c>
      <c r="G3252" s="38"/>
      <c r="H3252" s="43"/>
    </row>
    <row r="3253" spans="1:8" s="2" customFormat="1" ht="16.899999999999999" customHeight="1">
      <c r="A3253" s="38"/>
      <c r="B3253" s="43"/>
      <c r="C3253" s="292" t="s">
        <v>19</v>
      </c>
      <c r="D3253" s="292" t="s">
        <v>3820</v>
      </c>
      <c r="E3253" s="21" t="s">
        <v>19</v>
      </c>
      <c r="F3253" s="293">
        <v>8.6199999999999992</v>
      </c>
      <c r="G3253" s="38"/>
      <c r="H3253" s="43"/>
    </row>
    <row r="3254" spans="1:8" s="2" customFormat="1" ht="16.899999999999999" customHeight="1">
      <c r="A3254" s="38"/>
      <c r="B3254" s="43"/>
      <c r="C3254" s="292" t="s">
        <v>19</v>
      </c>
      <c r="D3254" s="292" t="s">
        <v>1893</v>
      </c>
      <c r="E3254" s="21" t="s">
        <v>19</v>
      </c>
      <c r="F3254" s="293">
        <v>0</v>
      </c>
      <c r="G3254" s="38"/>
      <c r="H3254" s="43"/>
    </row>
    <row r="3255" spans="1:8" s="2" customFormat="1" ht="16.899999999999999" customHeight="1">
      <c r="A3255" s="38"/>
      <c r="B3255" s="43"/>
      <c r="C3255" s="292" t="s">
        <v>19</v>
      </c>
      <c r="D3255" s="292" t="s">
        <v>3821</v>
      </c>
      <c r="E3255" s="21" t="s">
        <v>19</v>
      </c>
      <c r="F3255" s="293">
        <v>10.029999999999999</v>
      </c>
      <c r="G3255" s="38"/>
      <c r="H3255" s="43"/>
    </row>
    <row r="3256" spans="1:8" s="2" customFormat="1" ht="16.899999999999999" customHeight="1">
      <c r="A3256" s="38"/>
      <c r="B3256" s="43"/>
      <c r="C3256" s="292" t="s">
        <v>19</v>
      </c>
      <c r="D3256" s="292" t="s">
        <v>1900</v>
      </c>
      <c r="E3256" s="21" t="s">
        <v>19</v>
      </c>
      <c r="F3256" s="293">
        <v>0</v>
      </c>
      <c r="G3256" s="38"/>
      <c r="H3256" s="43"/>
    </row>
    <row r="3257" spans="1:8" s="2" customFormat="1" ht="16.899999999999999" customHeight="1">
      <c r="A3257" s="38"/>
      <c r="B3257" s="43"/>
      <c r="C3257" s="292" t="s">
        <v>19</v>
      </c>
      <c r="D3257" s="292" t="s">
        <v>3822</v>
      </c>
      <c r="E3257" s="21" t="s">
        <v>19</v>
      </c>
      <c r="F3257" s="293">
        <v>11.12</v>
      </c>
      <c r="G3257" s="38"/>
      <c r="H3257" s="43"/>
    </row>
    <row r="3258" spans="1:8" s="2" customFormat="1" ht="16.899999999999999" customHeight="1">
      <c r="A3258" s="38"/>
      <c r="B3258" s="43"/>
      <c r="C3258" s="292" t="s">
        <v>19</v>
      </c>
      <c r="D3258" s="292" t="s">
        <v>1916</v>
      </c>
      <c r="E3258" s="21" t="s">
        <v>19</v>
      </c>
      <c r="F3258" s="293">
        <v>0</v>
      </c>
      <c r="G3258" s="38"/>
      <c r="H3258" s="43"/>
    </row>
    <row r="3259" spans="1:8" s="2" customFormat="1" ht="16.899999999999999" customHeight="1">
      <c r="A3259" s="38"/>
      <c r="B3259" s="43"/>
      <c r="C3259" s="292" t="s">
        <v>19</v>
      </c>
      <c r="D3259" s="292" t="s">
        <v>3823</v>
      </c>
      <c r="E3259" s="21" t="s">
        <v>19</v>
      </c>
      <c r="F3259" s="293">
        <v>17.579999999999998</v>
      </c>
      <c r="G3259" s="38"/>
      <c r="H3259" s="43"/>
    </row>
    <row r="3260" spans="1:8" s="2" customFormat="1" ht="16.899999999999999" customHeight="1">
      <c r="A3260" s="38"/>
      <c r="B3260" s="43"/>
      <c r="C3260" s="292" t="s">
        <v>19</v>
      </c>
      <c r="D3260" s="292" t="s">
        <v>1889</v>
      </c>
      <c r="E3260" s="21" t="s">
        <v>19</v>
      </c>
      <c r="F3260" s="293">
        <v>0</v>
      </c>
      <c r="G3260" s="38"/>
      <c r="H3260" s="43"/>
    </row>
    <row r="3261" spans="1:8" s="2" customFormat="1" ht="16.899999999999999" customHeight="1">
      <c r="A3261" s="38"/>
      <c r="B3261" s="43"/>
      <c r="C3261" s="292" t="s">
        <v>19</v>
      </c>
      <c r="D3261" s="292" t="s">
        <v>3824</v>
      </c>
      <c r="E3261" s="21" t="s">
        <v>19</v>
      </c>
      <c r="F3261" s="293">
        <v>42.88</v>
      </c>
      <c r="G3261" s="38"/>
      <c r="H3261" s="43"/>
    </row>
    <row r="3262" spans="1:8" s="2" customFormat="1" ht="16.899999999999999" customHeight="1">
      <c r="A3262" s="38"/>
      <c r="B3262" s="43"/>
      <c r="C3262" s="292" t="s">
        <v>562</v>
      </c>
      <c r="D3262" s="292" t="s">
        <v>552</v>
      </c>
      <c r="E3262" s="21" t="s">
        <v>19</v>
      </c>
      <c r="F3262" s="293">
        <v>230.81</v>
      </c>
      <c r="G3262" s="38"/>
      <c r="H3262" s="43"/>
    </row>
    <row r="3263" spans="1:8" s="2" customFormat="1" ht="16.899999999999999" customHeight="1">
      <c r="A3263" s="38"/>
      <c r="B3263" s="43"/>
      <c r="C3263" s="294" t="s">
        <v>8523</v>
      </c>
      <c r="D3263" s="38"/>
      <c r="E3263" s="38"/>
      <c r="F3263" s="38"/>
      <c r="G3263" s="38"/>
      <c r="H3263" s="43"/>
    </row>
    <row r="3264" spans="1:8" s="2" customFormat="1" ht="16.899999999999999" customHeight="1">
      <c r="A3264" s="38"/>
      <c r="B3264" s="43"/>
      <c r="C3264" s="292" t="s">
        <v>3804</v>
      </c>
      <c r="D3264" s="292" t="s">
        <v>8713</v>
      </c>
      <c r="E3264" s="21" t="s">
        <v>132</v>
      </c>
      <c r="F3264" s="293">
        <v>230.81</v>
      </c>
      <c r="G3264" s="38"/>
      <c r="H3264" s="43"/>
    </row>
    <row r="3265" spans="1:8" s="2" customFormat="1" ht="16.899999999999999" customHeight="1">
      <c r="A3265" s="38"/>
      <c r="B3265" s="43"/>
      <c r="C3265" s="292" t="s">
        <v>3826</v>
      </c>
      <c r="D3265" s="292" t="s">
        <v>8711</v>
      </c>
      <c r="E3265" s="21" t="s">
        <v>132</v>
      </c>
      <c r="F3265" s="293">
        <v>664.2</v>
      </c>
      <c r="G3265" s="38"/>
      <c r="H3265" s="43"/>
    </row>
    <row r="3266" spans="1:8" s="2" customFormat="1" ht="22.5">
      <c r="A3266" s="38"/>
      <c r="B3266" s="43"/>
      <c r="C3266" s="292" t="s">
        <v>5040</v>
      </c>
      <c r="D3266" s="292" t="s">
        <v>8632</v>
      </c>
      <c r="E3266" s="21" t="s">
        <v>132</v>
      </c>
      <c r="F3266" s="293">
        <v>3021.7739999999999</v>
      </c>
      <c r="G3266" s="38"/>
      <c r="H3266" s="43"/>
    </row>
    <row r="3267" spans="1:8" s="2" customFormat="1" ht="22.5">
      <c r="A3267" s="38"/>
      <c r="B3267" s="43"/>
      <c r="C3267" s="292" t="s">
        <v>2664</v>
      </c>
      <c r="D3267" s="292" t="s">
        <v>8712</v>
      </c>
      <c r="E3267" s="21" t="s">
        <v>132</v>
      </c>
      <c r="F3267" s="293">
        <v>664.2</v>
      </c>
      <c r="G3267" s="38"/>
      <c r="H3267" s="43"/>
    </row>
    <row r="3268" spans="1:8" s="2" customFormat="1" ht="16.899999999999999" customHeight="1">
      <c r="A3268" s="38"/>
      <c r="B3268" s="43"/>
      <c r="C3268" s="288" t="s">
        <v>566</v>
      </c>
      <c r="D3268" s="289" t="s">
        <v>567</v>
      </c>
      <c r="E3268" s="290" t="s">
        <v>128</v>
      </c>
      <c r="F3268" s="291">
        <v>108.08</v>
      </c>
      <c r="G3268" s="38"/>
      <c r="H3268" s="43"/>
    </row>
    <row r="3269" spans="1:8" s="2" customFormat="1" ht="16.899999999999999" customHeight="1">
      <c r="A3269" s="38"/>
      <c r="B3269" s="43"/>
      <c r="C3269" s="292" t="s">
        <v>19</v>
      </c>
      <c r="D3269" s="292" t="s">
        <v>4520</v>
      </c>
      <c r="E3269" s="21" t="s">
        <v>19</v>
      </c>
      <c r="F3269" s="293">
        <v>0</v>
      </c>
      <c r="G3269" s="38"/>
      <c r="H3269" s="43"/>
    </row>
    <row r="3270" spans="1:8" s="2" customFormat="1" ht="16.899999999999999" customHeight="1">
      <c r="A3270" s="38"/>
      <c r="B3270" s="43"/>
      <c r="C3270" s="292" t="s">
        <v>19</v>
      </c>
      <c r="D3270" s="292" t="s">
        <v>4521</v>
      </c>
      <c r="E3270" s="21" t="s">
        <v>19</v>
      </c>
      <c r="F3270" s="293">
        <v>80.239999999999995</v>
      </c>
      <c r="G3270" s="38"/>
      <c r="H3270" s="43"/>
    </row>
    <row r="3271" spans="1:8" s="2" customFormat="1" ht="16.899999999999999" customHeight="1">
      <c r="A3271" s="38"/>
      <c r="B3271" s="43"/>
      <c r="C3271" s="292" t="s">
        <v>19</v>
      </c>
      <c r="D3271" s="292" t="s">
        <v>1849</v>
      </c>
      <c r="E3271" s="21" t="s">
        <v>19</v>
      </c>
      <c r="F3271" s="293">
        <v>0</v>
      </c>
      <c r="G3271" s="38"/>
      <c r="H3271" s="43"/>
    </row>
    <row r="3272" spans="1:8" s="2" customFormat="1" ht="16.899999999999999" customHeight="1">
      <c r="A3272" s="38"/>
      <c r="B3272" s="43"/>
      <c r="C3272" s="292" t="s">
        <v>19</v>
      </c>
      <c r="D3272" s="292" t="s">
        <v>4522</v>
      </c>
      <c r="E3272" s="21" t="s">
        <v>19</v>
      </c>
      <c r="F3272" s="293">
        <v>27.84</v>
      </c>
      <c r="G3272" s="38"/>
      <c r="H3272" s="43"/>
    </row>
    <row r="3273" spans="1:8" s="2" customFormat="1" ht="16.899999999999999" customHeight="1">
      <c r="A3273" s="38"/>
      <c r="B3273" s="43"/>
      <c r="C3273" s="292" t="s">
        <v>566</v>
      </c>
      <c r="D3273" s="292" t="s">
        <v>590</v>
      </c>
      <c r="E3273" s="21" t="s">
        <v>19</v>
      </c>
      <c r="F3273" s="293">
        <v>108.08</v>
      </c>
      <c r="G3273" s="38"/>
      <c r="H3273" s="43"/>
    </row>
    <row r="3274" spans="1:8" s="2" customFormat="1" ht="16.899999999999999" customHeight="1">
      <c r="A3274" s="38"/>
      <c r="B3274" s="43"/>
      <c r="C3274" s="294" t="s">
        <v>8523</v>
      </c>
      <c r="D3274" s="38"/>
      <c r="E3274" s="38"/>
      <c r="F3274" s="38"/>
      <c r="G3274" s="38"/>
      <c r="H3274" s="43"/>
    </row>
    <row r="3275" spans="1:8" s="2" customFormat="1" ht="22.5">
      <c r="A3275" s="38"/>
      <c r="B3275" s="43"/>
      <c r="C3275" s="292" t="s">
        <v>4516</v>
      </c>
      <c r="D3275" s="292" t="s">
        <v>8714</v>
      </c>
      <c r="E3275" s="21" t="s">
        <v>128</v>
      </c>
      <c r="F3275" s="293">
        <v>108.08</v>
      </c>
      <c r="G3275" s="38"/>
      <c r="H3275" s="43"/>
    </row>
    <row r="3276" spans="1:8" s="2" customFormat="1" ht="22.5">
      <c r="A3276" s="38"/>
      <c r="B3276" s="43"/>
      <c r="C3276" s="292" t="s">
        <v>4530</v>
      </c>
      <c r="D3276" s="292" t="s">
        <v>8715</v>
      </c>
      <c r="E3276" s="21" t="s">
        <v>128</v>
      </c>
      <c r="F3276" s="293">
        <v>108.08</v>
      </c>
      <c r="G3276" s="38"/>
      <c r="H3276" s="43"/>
    </row>
    <row r="3277" spans="1:8" s="2" customFormat="1" ht="16.899999999999999" customHeight="1">
      <c r="A3277" s="38"/>
      <c r="B3277" s="43"/>
      <c r="C3277" s="292" t="s">
        <v>4535</v>
      </c>
      <c r="D3277" s="292" t="s">
        <v>4536</v>
      </c>
      <c r="E3277" s="21" t="s">
        <v>132</v>
      </c>
      <c r="F3277" s="293">
        <v>19.021999999999998</v>
      </c>
      <c r="G3277" s="38"/>
      <c r="H3277" s="43"/>
    </row>
    <row r="3278" spans="1:8" s="2" customFormat="1" ht="22.5">
      <c r="A3278" s="38"/>
      <c r="B3278" s="43"/>
      <c r="C3278" s="292" t="s">
        <v>4524</v>
      </c>
      <c r="D3278" s="292" t="s">
        <v>8716</v>
      </c>
      <c r="E3278" s="21" t="s">
        <v>128</v>
      </c>
      <c r="F3278" s="293">
        <v>118.88800000000001</v>
      </c>
      <c r="G3278" s="38"/>
      <c r="H3278" s="43"/>
    </row>
    <row r="3279" spans="1:8" s="2" customFormat="1" ht="16.899999999999999" customHeight="1">
      <c r="A3279" s="38"/>
      <c r="B3279" s="43"/>
      <c r="C3279" s="288" t="s">
        <v>8717</v>
      </c>
      <c r="D3279" s="289" t="s">
        <v>7510</v>
      </c>
      <c r="E3279" s="290" t="s">
        <v>132</v>
      </c>
      <c r="F3279" s="291">
        <v>675.40800000000002</v>
      </c>
      <c r="G3279" s="38"/>
      <c r="H3279" s="43"/>
    </row>
    <row r="3280" spans="1:8" s="2" customFormat="1" ht="16.899999999999999" customHeight="1">
      <c r="A3280" s="38"/>
      <c r="B3280" s="43"/>
      <c r="C3280" s="288" t="s">
        <v>570</v>
      </c>
      <c r="D3280" s="289" t="s">
        <v>571</v>
      </c>
      <c r="E3280" s="290" t="s">
        <v>132</v>
      </c>
      <c r="F3280" s="291">
        <v>85.36</v>
      </c>
      <c r="G3280" s="38"/>
      <c r="H3280" s="43"/>
    </row>
    <row r="3281" spans="1:8" s="2" customFormat="1" ht="16.899999999999999" customHeight="1">
      <c r="A3281" s="38"/>
      <c r="B3281" s="43"/>
      <c r="C3281" s="292" t="s">
        <v>19</v>
      </c>
      <c r="D3281" s="292" t="s">
        <v>3312</v>
      </c>
      <c r="E3281" s="21" t="s">
        <v>19</v>
      </c>
      <c r="F3281" s="293">
        <v>0</v>
      </c>
      <c r="G3281" s="38"/>
      <c r="H3281" s="43"/>
    </row>
    <row r="3282" spans="1:8" s="2" customFormat="1" ht="16.899999999999999" customHeight="1">
      <c r="A3282" s="38"/>
      <c r="B3282" s="43"/>
      <c r="C3282" s="292" t="s">
        <v>19</v>
      </c>
      <c r="D3282" s="292" t="s">
        <v>3313</v>
      </c>
      <c r="E3282" s="21" t="s">
        <v>19</v>
      </c>
      <c r="F3282" s="293">
        <v>0</v>
      </c>
      <c r="G3282" s="38"/>
      <c r="H3282" s="43"/>
    </row>
    <row r="3283" spans="1:8" s="2" customFormat="1" ht="16.899999999999999" customHeight="1">
      <c r="A3283" s="38"/>
      <c r="B3283" s="43"/>
      <c r="C3283" s="292" t="s">
        <v>19</v>
      </c>
      <c r="D3283" s="292" t="s">
        <v>3314</v>
      </c>
      <c r="E3283" s="21" t="s">
        <v>19</v>
      </c>
      <c r="F3283" s="293">
        <v>7.56</v>
      </c>
      <c r="G3283" s="38"/>
      <c r="H3283" s="43"/>
    </row>
    <row r="3284" spans="1:8" s="2" customFormat="1" ht="16.899999999999999" customHeight="1">
      <c r="A3284" s="38"/>
      <c r="B3284" s="43"/>
      <c r="C3284" s="292" t="s">
        <v>19</v>
      </c>
      <c r="D3284" s="292" t="s">
        <v>3315</v>
      </c>
      <c r="E3284" s="21" t="s">
        <v>19</v>
      </c>
      <c r="F3284" s="293">
        <v>0</v>
      </c>
      <c r="G3284" s="38"/>
      <c r="H3284" s="43"/>
    </row>
    <row r="3285" spans="1:8" s="2" customFormat="1" ht="16.899999999999999" customHeight="1">
      <c r="A3285" s="38"/>
      <c r="B3285" s="43"/>
      <c r="C3285" s="292" t="s">
        <v>19</v>
      </c>
      <c r="D3285" s="292" t="s">
        <v>3316</v>
      </c>
      <c r="E3285" s="21" t="s">
        <v>19</v>
      </c>
      <c r="F3285" s="293">
        <v>52.1</v>
      </c>
      <c r="G3285" s="38"/>
      <c r="H3285" s="43"/>
    </row>
    <row r="3286" spans="1:8" s="2" customFormat="1" ht="16.899999999999999" customHeight="1">
      <c r="A3286" s="38"/>
      <c r="B3286" s="43"/>
      <c r="C3286" s="292" t="s">
        <v>19</v>
      </c>
      <c r="D3286" s="292" t="s">
        <v>3317</v>
      </c>
      <c r="E3286" s="21" t="s">
        <v>19</v>
      </c>
      <c r="F3286" s="293">
        <v>0</v>
      </c>
      <c r="G3286" s="38"/>
      <c r="H3286" s="43"/>
    </row>
    <row r="3287" spans="1:8" s="2" customFormat="1" ht="16.899999999999999" customHeight="1">
      <c r="A3287" s="38"/>
      <c r="B3287" s="43"/>
      <c r="C3287" s="292" t="s">
        <v>19</v>
      </c>
      <c r="D3287" s="292" t="s">
        <v>3318</v>
      </c>
      <c r="E3287" s="21" t="s">
        <v>19</v>
      </c>
      <c r="F3287" s="293">
        <v>25.7</v>
      </c>
      <c r="G3287" s="38"/>
      <c r="H3287" s="43"/>
    </row>
    <row r="3288" spans="1:8" s="2" customFormat="1" ht="16.899999999999999" customHeight="1">
      <c r="A3288" s="38"/>
      <c r="B3288" s="43"/>
      <c r="C3288" s="292" t="s">
        <v>570</v>
      </c>
      <c r="D3288" s="292" t="s">
        <v>590</v>
      </c>
      <c r="E3288" s="21" t="s">
        <v>19</v>
      </c>
      <c r="F3288" s="293">
        <v>85.36</v>
      </c>
      <c r="G3288" s="38"/>
      <c r="H3288" s="43"/>
    </row>
    <row r="3289" spans="1:8" s="2" customFormat="1" ht="16.899999999999999" customHeight="1">
      <c r="A3289" s="38"/>
      <c r="B3289" s="43"/>
      <c r="C3289" s="294" t="s">
        <v>8523</v>
      </c>
      <c r="D3289" s="38"/>
      <c r="E3289" s="38"/>
      <c r="F3289" s="38"/>
      <c r="G3289" s="38"/>
      <c r="H3289" s="43"/>
    </row>
    <row r="3290" spans="1:8" s="2" customFormat="1" ht="22.5">
      <c r="A3290" s="38"/>
      <c r="B3290" s="43"/>
      <c r="C3290" s="292" t="s">
        <v>3308</v>
      </c>
      <c r="D3290" s="292" t="s">
        <v>8718</v>
      </c>
      <c r="E3290" s="21" t="s">
        <v>132</v>
      </c>
      <c r="F3290" s="293">
        <v>85.36</v>
      </c>
      <c r="G3290" s="38"/>
      <c r="H3290" s="43"/>
    </row>
    <row r="3291" spans="1:8" s="2" customFormat="1" ht="22.5">
      <c r="A3291" s="38"/>
      <c r="B3291" s="43"/>
      <c r="C3291" s="292" t="s">
        <v>2471</v>
      </c>
      <c r="D3291" s="292" t="s">
        <v>8719</v>
      </c>
      <c r="E3291" s="21" t="s">
        <v>158</v>
      </c>
      <c r="F3291" s="293">
        <v>5.1219999999999999</v>
      </c>
      <c r="G3291" s="38"/>
      <c r="H3291" s="43"/>
    </row>
    <row r="3292" spans="1:8" s="2" customFormat="1" ht="22.5">
      <c r="A3292" s="38"/>
      <c r="B3292" s="43"/>
      <c r="C3292" s="292" t="s">
        <v>2478</v>
      </c>
      <c r="D3292" s="292" t="s">
        <v>8720</v>
      </c>
      <c r="E3292" s="21" t="s">
        <v>158</v>
      </c>
      <c r="F3292" s="293">
        <v>5.1219999999999999</v>
      </c>
      <c r="G3292" s="38"/>
      <c r="H3292" s="43"/>
    </row>
    <row r="3293" spans="1:8" s="2" customFormat="1" ht="16.899999999999999" customHeight="1">
      <c r="A3293" s="38"/>
      <c r="B3293" s="43"/>
      <c r="C3293" s="292" t="s">
        <v>2513</v>
      </c>
      <c r="D3293" s="292" t="s">
        <v>8721</v>
      </c>
      <c r="E3293" s="21" t="s">
        <v>132</v>
      </c>
      <c r="F3293" s="293">
        <v>85.36</v>
      </c>
      <c r="G3293" s="38"/>
      <c r="H3293" s="43"/>
    </row>
    <row r="3294" spans="1:8" s="2" customFormat="1" ht="16.899999999999999" customHeight="1">
      <c r="A3294" s="38"/>
      <c r="B3294" s="43"/>
      <c r="C3294" s="292" t="s">
        <v>3113</v>
      </c>
      <c r="D3294" s="292" t="s">
        <v>8722</v>
      </c>
      <c r="E3294" s="21" t="s">
        <v>132</v>
      </c>
      <c r="F3294" s="293">
        <v>85.36</v>
      </c>
      <c r="G3294" s="38"/>
      <c r="H3294" s="43"/>
    </row>
    <row r="3295" spans="1:8" s="2" customFormat="1" ht="16.899999999999999" customHeight="1">
      <c r="A3295" s="38"/>
      <c r="B3295" s="43"/>
      <c r="C3295" s="292" t="s">
        <v>4505</v>
      </c>
      <c r="D3295" s="292" t="s">
        <v>8690</v>
      </c>
      <c r="E3295" s="21" t="s">
        <v>132</v>
      </c>
      <c r="F3295" s="293">
        <v>414.13799999999998</v>
      </c>
      <c r="G3295" s="38"/>
      <c r="H3295" s="43"/>
    </row>
    <row r="3296" spans="1:8" s="2" customFormat="1" ht="16.899999999999999" customHeight="1">
      <c r="A3296" s="38"/>
      <c r="B3296" s="43"/>
      <c r="C3296" s="292" t="s">
        <v>4511</v>
      </c>
      <c r="D3296" s="292" t="s">
        <v>8691</v>
      </c>
      <c r="E3296" s="21" t="s">
        <v>132</v>
      </c>
      <c r="F3296" s="293">
        <v>414.13799999999998</v>
      </c>
      <c r="G3296" s="38"/>
      <c r="H3296" s="43"/>
    </row>
    <row r="3297" spans="1:8" s="2" customFormat="1" ht="22.5">
      <c r="A3297" s="38"/>
      <c r="B3297" s="43"/>
      <c r="C3297" s="292" t="s">
        <v>4564</v>
      </c>
      <c r="D3297" s="292" t="s">
        <v>8723</v>
      </c>
      <c r="E3297" s="21" t="s">
        <v>132</v>
      </c>
      <c r="F3297" s="293">
        <v>85.36</v>
      </c>
      <c r="G3297" s="38"/>
      <c r="H3297" s="43"/>
    </row>
    <row r="3298" spans="1:8" s="2" customFormat="1" ht="16.899999999999999" customHeight="1">
      <c r="A3298" s="38"/>
      <c r="B3298" s="43"/>
      <c r="C3298" s="292" t="s">
        <v>2687</v>
      </c>
      <c r="D3298" s="292" t="s">
        <v>8724</v>
      </c>
      <c r="E3298" s="21" t="s">
        <v>132</v>
      </c>
      <c r="F3298" s="293">
        <v>1904.836</v>
      </c>
      <c r="G3298" s="38"/>
      <c r="H3298" s="43"/>
    </row>
    <row r="3299" spans="1:8" s="2" customFormat="1" ht="16.899999999999999" customHeight="1">
      <c r="A3299" s="38"/>
      <c r="B3299" s="43"/>
      <c r="C3299" s="292" t="s">
        <v>3118</v>
      </c>
      <c r="D3299" s="292" t="s">
        <v>3119</v>
      </c>
      <c r="E3299" s="21" t="s">
        <v>132</v>
      </c>
      <c r="F3299" s="293">
        <v>98.164000000000001</v>
      </c>
      <c r="G3299" s="38"/>
      <c r="H3299" s="43"/>
    </row>
    <row r="3300" spans="1:8" s="2" customFormat="1" ht="16.899999999999999" customHeight="1">
      <c r="A3300" s="38"/>
      <c r="B3300" s="43"/>
      <c r="C3300" s="292" t="s">
        <v>3320</v>
      </c>
      <c r="D3300" s="292" t="s">
        <v>3321</v>
      </c>
      <c r="E3300" s="21" t="s">
        <v>132</v>
      </c>
      <c r="F3300" s="293">
        <v>89.628</v>
      </c>
      <c r="G3300" s="38"/>
      <c r="H3300" s="43"/>
    </row>
    <row r="3301" spans="1:8" s="2" customFormat="1" ht="22.5">
      <c r="A3301" s="38"/>
      <c r="B3301" s="43"/>
      <c r="C3301" s="292" t="s">
        <v>4571</v>
      </c>
      <c r="D3301" s="292" t="s">
        <v>4572</v>
      </c>
      <c r="E3301" s="21" t="s">
        <v>132</v>
      </c>
      <c r="F3301" s="293">
        <v>93.896000000000001</v>
      </c>
      <c r="G3301" s="38"/>
      <c r="H3301" s="43"/>
    </row>
    <row r="3302" spans="1:8" s="2" customFormat="1" ht="16.899999999999999" customHeight="1">
      <c r="A3302" s="38"/>
      <c r="B3302" s="43"/>
      <c r="C3302" s="288" t="s">
        <v>576</v>
      </c>
      <c r="D3302" s="289" t="s">
        <v>577</v>
      </c>
      <c r="E3302" s="290" t="s">
        <v>132</v>
      </c>
      <c r="F3302" s="291">
        <v>232.71</v>
      </c>
      <c r="G3302" s="38"/>
      <c r="H3302" s="43"/>
    </row>
    <row r="3303" spans="1:8" s="2" customFormat="1" ht="16.899999999999999" customHeight="1">
      <c r="A3303" s="38"/>
      <c r="B3303" s="43"/>
      <c r="C3303" s="292" t="s">
        <v>19</v>
      </c>
      <c r="D3303" s="292" t="s">
        <v>3127</v>
      </c>
      <c r="E3303" s="21" t="s">
        <v>19</v>
      </c>
      <c r="F3303" s="293">
        <v>0</v>
      </c>
      <c r="G3303" s="38"/>
      <c r="H3303" s="43"/>
    </row>
    <row r="3304" spans="1:8" s="2" customFormat="1" ht="16.899999999999999" customHeight="1">
      <c r="A3304" s="38"/>
      <c r="B3304" s="43"/>
      <c r="C3304" s="292" t="s">
        <v>19</v>
      </c>
      <c r="D3304" s="292" t="s">
        <v>3128</v>
      </c>
      <c r="E3304" s="21" t="s">
        <v>19</v>
      </c>
      <c r="F3304" s="293">
        <v>0</v>
      </c>
      <c r="G3304" s="38"/>
      <c r="H3304" s="43"/>
    </row>
    <row r="3305" spans="1:8" s="2" customFormat="1" ht="16.899999999999999" customHeight="1">
      <c r="A3305" s="38"/>
      <c r="B3305" s="43"/>
      <c r="C3305" s="292" t="s">
        <v>19</v>
      </c>
      <c r="D3305" s="292" t="s">
        <v>3129</v>
      </c>
      <c r="E3305" s="21" t="s">
        <v>19</v>
      </c>
      <c r="F3305" s="293">
        <v>54.82</v>
      </c>
      <c r="G3305" s="38"/>
      <c r="H3305" s="43"/>
    </row>
    <row r="3306" spans="1:8" s="2" customFormat="1" ht="16.899999999999999" customHeight="1">
      <c r="A3306" s="38"/>
      <c r="B3306" s="43"/>
      <c r="C3306" s="292" t="s">
        <v>19</v>
      </c>
      <c r="D3306" s="292" t="s">
        <v>1445</v>
      </c>
      <c r="E3306" s="21" t="s">
        <v>19</v>
      </c>
      <c r="F3306" s="293">
        <v>0</v>
      </c>
      <c r="G3306" s="38"/>
      <c r="H3306" s="43"/>
    </row>
    <row r="3307" spans="1:8" s="2" customFormat="1" ht="16.899999999999999" customHeight="1">
      <c r="A3307" s="38"/>
      <c r="B3307" s="43"/>
      <c r="C3307" s="292" t="s">
        <v>19</v>
      </c>
      <c r="D3307" s="292" t="s">
        <v>3130</v>
      </c>
      <c r="E3307" s="21" t="s">
        <v>19</v>
      </c>
      <c r="F3307" s="293">
        <v>177.89</v>
      </c>
      <c r="G3307" s="38"/>
      <c r="H3307" s="43"/>
    </row>
    <row r="3308" spans="1:8" s="2" customFormat="1" ht="16.899999999999999" customHeight="1">
      <c r="A3308" s="38"/>
      <c r="B3308" s="43"/>
      <c r="C3308" s="292" t="s">
        <v>576</v>
      </c>
      <c r="D3308" s="292" t="s">
        <v>590</v>
      </c>
      <c r="E3308" s="21" t="s">
        <v>19</v>
      </c>
      <c r="F3308" s="293">
        <v>232.71</v>
      </c>
      <c r="G3308" s="38"/>
      <c r="H3308" s="43"/>
    </row>
    <row r="3309" spans="1:8" s="2" customFormat="1" ht="16.899999999999999" customHeight="1">
      <c r="A3309" s="38"/>
      <c r="B3309" s="43"/>
      <c r="C3309" s="294" t="s">
        <v>8523</v>
      </c>
      <c r="D3309" s="38"/>
      <c r="E3309" s="38"/>
      <c r="F3309" s="38"/>
      <c r="G3309" s="38"/>
      <c r="H3309" s="43"/>
    </row>
    <row r="3310" spans="1:8" s="2" customFormat="1" ht="22.5">
      <c r="A3310" s="38"/>
      <c r="B3310" s="43"/>
      <c r="C3310" s="292" t="s">
        <v>3123</v>
      </c>
      <c r="D3310" s="292" t="s">
        <v>8725</v>
      </c>
      <c r="E3310" s="21" t="s">
        <v>132</v>
      </c>
      <c r="F3310" s="293">
        <v>232.71</v>
      </c>
      <c r="G3310" s="38"/>
      <c r="H3310" s="43"/>
    </row>
    <row r="3311" spans="1:8" s="2" customFormat="1" ht="22.5">
      <c r="A3311" s="38"/>
      <c r="B3311" s="43"/>
      <c r="C3311" s="292" t="s">
        <v>2576</v>
      </c>
      <c r="D3311" s="292" t="s">
        <v>8726</v>
      </c>
      <c r="E3311" s="21" t="s">
        <v>132</v>
      </c>
      <c r="F3311" s="293">
        <v>46.542000000000002</v>
      </c>
      <c r="G3311" s="38"/>
      <c r="H3311" s="43"/>
    </row>
    <row r="3312" spans="1:8" s="2" customFormat="1" ht="22.5">
      <c r="A3312" s="38"/>
      <c r="B3312" s="43"/>
      <c r="C3312" s="292" t="s">
        <v>2583</v>
      </c>
      <c r="D3312" s="292" t="s">
        <v>8727</v>
      </c>
      <c r="E3312" s="21" t="s">
        <v>132</v>
      </c>
      <c r="F3312" s="293">
        <v>93.084000000000003</v>
      </c>
      <c r="G3312" s="38"/>
      <c r="H3312" s="43"/>
    </row>
    <row r="3313" spans="1:8" s="2" customFormat="1" ht="22.5">
      <c r="A3313" s="38"/>
      <c r="B3313" s="43"/>
      <c r="C3313" s="292" t="s">
        <v>2590</v>
      </c>
      <c r="D3313" s="292" t="s">
        <v>8728</v>
      </c>
      <c r="E3313" s="21" t="s">
        <v>132</v>
      </c>
      <c r="F3313" s="293">
        <v>93.084000000000003</v>
      </c>
      <c r="G3313" s="38"/>
      <c r="H3313" s="43"/>
    </row>
    <row r="3314" spans="1:8" s="2" customFormat="1" ht="16.899999999999999" customHeight="1">
      <c r="A3314" s="38"/>
      <c r="B3314" s="43"/>
      <c r="C3314" s="292" t="s">
        <v>3087</v>
      </c>
      <c r="D3314" s="292" t="s">
        <v>8729</v>
      </c>
      <c r="E3314" s="21" t="s">
        <v>132</v>
      </c>
      <c r="F3314" s="293">
        <v>511.29899999999998</v>
      </c>
      <c r="G3314" s="38"/>
      <c r="H3314" s="43"/>
    </row>
    <row r="3315" spans="1:8" s="2" customFormat="1" ht="16.899999999999999" customHeight="1">
      <c r="A3315" s="38"/>
      <c r="B3315" s="43"/>
      <c r="C3315" s="292" t="s">
        <v>3096</v>
      </c>
      <c r="D3315" s="292" t="s">
        <v>8730</v>
      </c>
      <c r="E3315" s="21" t="s">
        <v>132</v>
      </c>
      <c r="F3315" s="293">
        <v>511.29899999999998</v>
      </c>
      <c r="G3315" s="38"/>
      <c r="H3315" s="43"/>
    </row>
    <row r="3316" spans="1:8" s="2" customFormat="1" ht="16.899999999999999" customHeight="1">
      <c r="A3316" s="38"/>
      <c r="B3316" s="43"/>
      <c r="C3316" s="292" t="s">
        <v>3106</v>
      </c>
      <c r="D3316" s="292" t="s">
        <v>8731</v>
      </c>
      <c r="E3316" s="21" t="s">
        <v>132</v>
      </c>
      <c r="F3316" s="293">
        <v>14.545999999999999</v>
      </c>
      <c r="G3316" s="38"/>
      <c r="H3316" s="43"/>
    </row>
    <row r="3317" spans="1:8" s="2" customFormat="1" ht="16.899999999999999" customHeight="1">
      <c r="A3317" s="38"/>
      <c r="B3317" s="43"/>
      <c r="C3317" s="292" t="s">
        <v>3138</v>
      </c>
      <c r="D3317" s="292" t="s">
        <v>8732</v>
      </c>
      <c r="E3317" s="21" t="s">
        <v>128</v>
      </c>
      <c r="F3317" s="293">
        <v>134.727</v>
      </c>
      <c r="G3317" s="38"/>
      <c r="H3317" s="43"/>
    </row>
    <row r="3318" spans="1:8" s="2" customFormat="1" ht="16.899999999999999" customHeight="1">
      <c r="A3318" s="38"/>
      <c r="B3318" s="43"/>
      <c r="C3318" s="292" t="s">
        <v>3170</v>
      </c>
      <c r="D3318" s="292" t="s">
        <v>8733</v>
      </c>
      <c r="E3318" s="21" t="s">
        <v>132</v>
      </c>
      <c r="F3318" s="293">
        <v>502.54300000000001</v>
      </c>
      <c r="G3318" s="38"/>
      <c r="H3318" s="43"/>
    </row>
    <row r="3319" spans="1:8" s="2" customFormat="1" ht="22.5">
      <c r="A3319" s="38"/>
      <c r="B3319" s="43"/>
      <c r="C3319" s="292" t="s">
        <v>3292</v>
      </c>
      <c r="D3319" s="292" t="s">
        <v>8601</v>
      </c>
      <c r="E3319" s="21" t="s">
        <v>132</v>
      </c>
      <c r="F3319" s="293">
        <v>720.99900000000002</v>
      </c>
      <c r="G3319" s="38"/>
      <c r="H3319" s="43"/>
    </row>
    <row r="3320" spans="1:8" s="2" customFormat="1" ht="16.899999999999999" customHeight="1">
      <c r="A3320" s="38"/>
      <c r="B3320" s="43"/>
      <c r="C3320" s="292" t="s">
        <v>3348</v>
      </c>
      <c r="D3320" s="292" t="s">
        <v>8734</v>
      </c>
      <c r="E3320" s="21" t="s">
        <v>132</v>
      </c>
      <c r="F3320" s="293">
        <v>502.54300000000001</v>
      </c>
      <c r="G3320" s="38"/>
      <c r="H3320" s="43"/>
    </row>
    <row r="3321" spans="1:8" s="2" customFormat="1" ht="16.899999999999999" customHeight="1">
      <c r="A3321" s="38"/>
      <c r="B3321" s="43"/>
      <c r="C3321" s="292" t="s">
        <v>2687</v>
      </c>
      <c r="D3321" s="292" t="s">
        <v>8724</v>
      </c>
      <c r="E3321" s="21" t="s">
        <v>132</v>
      </c>
      <c r="F3321" s="293">
        <v>1904.836</v>
      </c>
      <c r="G3321" s="38"/>
      <c r="H3321" s="43"/>
    </row>
    <row r="3322" spans="1:8" s="2" customFormat="1" ht="16.899999999999999" customHeight="1">
      <c r="A3322" s="38"/>
      <c r="B3322" s="43"/>
      <c r="C3322" s="292" t="s">
        <v>2994</v>
      </c>
      <c r="D3322" s="292" t="s">
        <v>2995</v>
      </c>
      <c r="E3322" s="21" t="s">
        <v>2996</v>
      </c>
      <c r="F3322" s="293">
        <v>178.95500000000001</v>
      </c>
      <c r="G3322" s="38"/>
      <c r="H3322" s="43"/>
    </row>
    <row r="3323" spans="1:8" s="2" customFormat="1" ht="22.5">
      <c r="A3323" s="38"/>
      <c r="B3323" s="43"/>
      <c r="C3323" s="292" t="s">
        <v>3132</v>
      </c>
      <c r="D3323" s="292" t="s">
        <v>3133</v>
      </c>
      <c r="E3323" s="21" t="s">
        <v>132</v>
      </c>
      <c r="F3323" s="293">
        <v>284.34399999999999</v>
      </c>
      <c r="G3323" s="38"/>
      <c r="H3323" s="43"/>
    </row>
    <row r="3324" spans="1:8" s="2" customFormat="1" ht="16.899999999999999" customHeight="1">
      <c r="A3324" s="38"/>
      <c r="B3324" s="43"/>
      <c r="C3324" s="292" t="s">
        <v>3301</v>
      </c>
      <c r="D3324" s="292" t="s">
        <v>8735</v>
      </c>
      <c r="E3324" s="21" t="s">
        <v>132</v>
      </c>
      <c r="F3324" s="293">
        <v>244.346</v>
      </c>
      <c r="G3324" s="38"/>
      <c r="H3324" s="43"/>
    </row>
    <row r="3325" spans="1:8" s="2" customFormat="1" ht="22.5">
      <c r="A3325" s="38"/>
      <c r="B3325" s="43"/>
      <c r="C3325" s="292" t="s">
        <v>2595</v>
      </c>
      <c r="D3325" s="292" t="s">
        <v>2596</v>
      </c>
      <c r="E3325" s="21" t="s">
        <v>132</v>
      </c>
      <c r="F3325" s="293">
        <v>244.346</v>
      </c>
      <c r="G3325" s="38"/>
      <c r="H3325" s="43"/>
    </row>
    <row r="3326" spans="1:8" s="2" customFormat="1" ht="22.5">
      <c r="A3326" s="38"/>
      <c r="B3326" s="43"/>
      <c r="C3326" s="292" t="s">
        <v>3028</v>
      </c>
      <c r="D3326" s="292" t="s">
        <v>3029</v>
      </c>
      <c r="E3326" s="21" t="s">
        <v>132</v>
      </c>
      <c r="F3326" s="293">
        <v>587.99400000000003</v>
      </c>
      <c r="G3326" s="38"/>
      <c r="H3326" s="43"/>
    </row>
    <row r="3327" spans="1:8" s="2" customFormat="1" ht="16.899999999999999" customHeight="1">
      <c r="A3327" s="38"/>
      <c r="B3327" s="43"/>
      <c r="C3327" s="292" t="s">
        <v>3075</v>
      </c>
      <c r="D3327" s="292" t="s">
        <v>3076</v>
      </c>
      <c r="E3327" s="21" t="s">
        <v>132</v>
      </c>
      <c r="F3327" s="293">
        <v>577.92399999999998</v>
      </c>
      <c r="G3327" s="38"/>
      <c r="H3327" s="43"/>
    </row>
    <row r="3328" spans="1:8" s="2" customFormat="1" ht="16.899999999999999" customHeight="1">
      <c r="A3328" s="38"/>
      <c r="B3328" s="43"/>
      <c r="C3328" s="288" t="s">
        <v>581</v>
      </c>
      <c r="D3328" s="289" t="s">
        <v>582</v>
      </c>
      <c r="E3328" s="290" t="s">
        <v>132</v>
      </c>
      <c r="F3328" s="291">
        <v>14.545999999999999</v>
      </c>
      <c r="G3328" s="38"/>
      <c r="H3328" s="43"/>
    </row>
    <row r="3329" spans="1:8" s="2" customFormat="1" ht="16.899999999999999" customHeight="1">
      <c r="A3329" s="38"/>
      <c r="B3329" s="43"/>
      <c r="C3329" s="292" t="s">
        <v>19</v>
      </c>
      <c r="D3329" s="292" t="s">
        <v>3110</v>
      </c>
      <c r="E3329" s="21" t="s">
        <v>19</v>
      </c>
      <c r="F3329" s="293">
        <v>0</v>
      </c>
      <c r="G3329" s="38"/>
      <c r="H3329" s="43"/>
    </row>
    <row r="3330" spans="1:8" s="2" customFormat="1" ht="16.899999999999999" customHeight="1">
      <c r="A3330" s="38"/>
      <c r="B3330" s="43"/>
      <c r="C3330" s="292" t="s">
        <v>19</v>
      </c>
      <c r="D3330" s="292" t="s">
        <v>3111</v>
      </c>
      <c r="E3330" s="21" t="s">
        <v>19</v>
      </c>
      <c r="F3330" s="293">
        <v>14.545999999999999</v>
      </c>
      <c r="G3330" s="38"/>
      <c r="H3330" s="43"/>
    </row>
    <row r="3331" spans="1:8" s="2" customFormat="1" ht="16.899999999999999" customHeight="1">
      <c r="A3331" s="38"/>
      <c r="B3331" s="43"/>
      <c r="C3331" s="292" t="s">
        <v>581</v>
      </c>
      <c r="D3331" s="292" t="s">
        <v>590</v>
      </c>
      <c r="E3331" s="21" t="s">
        <v>19</v>
      </c>
      <c r="F3331" s="293">
        <v>14.545999999999999</v>
      </c>
      <c r="G3331" s="38"/>
      <c r="H3331" s="43"/>
    </row>
    <row r="3332" spans="1:8" s="2" customFormat="1" ht="16.899999999999999" customHeight="1">
      <c r="A3332" s="38"/>
      <c r="B3332" s="43"/>
      <c r="C3332" s="294" t="s">
        <v>8523</v>
      </c>
      <c r="D3332" s="38"/>
      <c r="E3332" s="38"/>
      <c r="F3332" s="38"/>
      <c r="G3332" s="38"/>
      <c r="H3332" s="43"/>
    </row>
    <row r="3333" spans="1:8" s="2" customFormat="1" ht="16.899999999999999" customHeight="1">
      <c r="A3333" s="38"/>
      <c r="B3333" s="43"/>
      <c r="C3333" s="292" t="s">
        <v>3106</v>
      </c>
      <c r="D3333" s="292" t="s">
        <v>8731</v>
      </c>
      <c r="E3333" s="21" t="s">
        <v>132</v>
      </c>
      <c r="F3333" s="293">
        <v>14.545999999999999</v>
      </c>
      <c r="G3333" s="38"/>
      <c r="H3333" s="43"/>
    </row>
    <row r="3334" spans="1:8" s="2" customFormat="1" ht="22.5">
      <c r="A3334" s="38"/>
      <c r="B3334" s="43"/>
      <c r="C3334" s="292" t="s">
        <v>3132</v>
      </c>
      <c r="D3334" s="292" t="s">
        <v>3133</v>
      </c>
      <c r="E3334" s="21" t="s">
        <v>132</v>
      </c>
      <c r="F3334" s="293">
        <v>284.34399999999999</v>
      </c>
      <c r="G3334" s="38"/>
      <c r="H3334" s="43"/>
    </row>
    <row r="3335" spans="1:8" s="2" customFormat="1" ht="16.899999999999999" customHeight="1">
      <c r="A3335" s="38"/>
      <c r="B3335" s="43"/>
      <c r="C3335" s="288" t="s">
        <v>585</v>
      </c>
      <c r="D3335" s="289" t="s">
        <v>19</v>
      </c>
      <c r="E3335" s="290" t="s">
        <v>19</v>
      </c>
      <c r="F3335" s="291">
        <v>40.064999999999998</v>
      </c>
      <c r="G3335" s="38"/>
      <c r="H3335" s="43"/>
    </row>
    <row r="3336" spans="1:8" s="2" customFormat="1" ht="16.899999999999999" customHeight="1">
      <c r="A3336" s="38"/>
      <c r="B3336" s="43"/>
      <c r="C3336" s="292" t="s">
        <v>19</v>
      </c>
      <c r="D3336" s="292" t="s">
        <v>3127</v>
      </c>
      <c r="E3336" s="21" t="s">
        <v>19</v>
      </c>
      <c r="F3336" s="293">
        <v>0</v>
      </c>
      <c r="G3336" s="38"/>
      <c r="H3336" s="43"/>
    </row>
    <row r="3337" spans="1:8" s="2" customFormat="1" ht="16.899999999999999" customHeight="1">
      <c r="A3337" s="38"/>
      <c r="B3337" s="43"/>
      <c r="C3337" s="292" t="s">
        <v>19</v>
      </c>
      <c r="D3337" s="292" t="s">
        <v>3194</v>
      </c>
      <c r="E3337" s="21" t="s">
        <v>19</v>
      </c>
      <c r="F3337" s="293">
        <v>40.064999999999998</v>
      </c>
      <c r="G3337" s="38"/>
      <c r="H3337" s="43"/>
    </row>
    <row r="3338" spans="1:8" s="2" customFormat="1" ht="16.899999999999999" customHeight="1">
      <c r="A3338" s="38"/>
      <c r="B3338" s="43"/>
      <c r="C3338" s="292" t="s">
        <v>585</v>
      </c>
      <c r="D3338" s="292" t="s">
        <v>590</v>
      </c>
      <c r="E3338" s="21" t="s">
        <v>19</v>
      </c>
      <c r="F3338" s="293">
        <v>40.064999999999998</v>
      </c>
      <c r="G3338" s="38"/>
      <c r="H3338" s="43"/>
    </row>
    <row r="3339" spans="1:8" s="2" customFormat="1" ht="16.899999999999999" customHeight="1">
      <c r="A3339" s="38"/>
      <c r="B3339" s="43"/>
      <c r="C3339" s="294" t="s">
        <v>8523</v>
      </c>
      <c r="D3339" s="38"/>
      <c r="E3339" s="38"/>
      <c r="F3339" s="38"/>
      <c r="G3339" s="38"/>
      <c r="H3339" s="43"/>
    </row>
    <row r="3340" spans="1:8" s="2" customFormat="1" ht="16.899999999999999" customHeight="1">
      <c r="A3340" s="38"/>
      <c r="B3340" s="43"/>
      <c r="C3340" s="292" t="s">
        <v>3188</v>
      </c>
      <c r="D3340" s="292" t="s">
        <v>8736</v>
      </c>
      <c r="E3340" s="21" t="s">
        <v>132</v>
      </c>
      <c r="F3340" s="293">
        <v>116.63</v>
      </c>
      <c r="G3340" s="38"/>
      <c r="H3340" s="43"/>
    </row>
    <row r="3341" spans="1:8" s="2" customFormat="1" ht="16.899999999999999" customHeight="1">
      <c r="A3341" s="38"/>
      <c r="B3341" s="43"/>
      <c r="C3341" s="292" t="s">
        <v>3179</v>
      </c>
      <c r="D3341" s="292" t="s">
        <v>8737</v>
      </c>
      <c r="E3341" s="21" t="s">
        <v>132</v>
      </c>
      <c r="F3341" s="293">
        <v>116.63</v>
      </c>
      <c r="G3341" s="38"/>
      <c r="H3341" s="43"/>
    </row>
    <row r="3342" spans="1:8" s="2" customFormat="1" ht="16.899999999999999" customHeight="1">
      <c r="A3342" s="38"/>
      <c r="B3342" s="43"/>
      <c r="C3342" s="292" t="s">
        <v>2994</v>
      </c>
      <c r="D3342" s="292" t="s">
        <v>2995</v>
      </c>
      <c r="E3342" s="21" t="s">
        <v>2996</v>
      </c>
      <c r="F3342" s="293">
        <v>40.820999999999998</v>
      </c>
      <c r="G3342" s="38"/>
      <c r="H3342" s="43"/>
    </row>
    <row r="3343" spans="1:8" s="2" customFormat="1" ht="22.5">
      <c r="A3343" s="38"/>
      <c r="B3343" s="43"/>
      <c r="C3343" s="292" t="s">
        <v>3028</v>
      </c>
      <c r="D3343" s="292" t="s">
        <v>3029</v>
      </c>
      <c r="E3343" s="21" t="s">
        <v>132</v>
      </c>
      <c r="F3343" s="293">
        <v>139.95599999999999</v>
      </c>
      <c r="G3343" s="38"/>
      <c r="H3343" s="43"/>
    </row>
    <row r="3344" spans="1:8" s="2" customFormat="1" ht="16.899999999999999" customHeight="1">
      <c r="A3344" s="38"/>
      <c r="B3344" s="43"/>
      <c r="C3344" s="288" t="s">
        <v>588</v>
      </c>
      <c r="D3344" s="289" t="s">
        <v>19</v>
      </c>
      <c r="E3344" s="290" t="s">
        <v>19</v>
      </c>
      <c r="F3344" s="291">
        <v>55.098999999999997</v>
      </c>
      <c r="G3344" s="38"/>
      <c r="H3344" s="43"/>
    </row>
    <row r="3345" spans="1:8" s="2" customFormat="1" ht="16.899999999999999" customHeight="1">
      <c r="A3345" s="38"/>
      <c r="B3345" s="43"/>
      <c r="C3345" s="292" t="s">
        <v>19</v>
      </c>
      <c r="D3345" s="292" t="s">
        <v>3127</v>
      </c>
      <c r="E3345" s="21" t="s">
        <v>19</v>
      </c>
      <c r="F3345" s="293">
        <v>0</v>
      </c>
      <c r="G3345" s="38"/>
      <c r="H3345" s="43"/>
    </row>
    <row r="3346" spans="1:8" s="2" customFormat="1" ht="16.899999999999999" customHeight="1">
      <c r="A3346" s="38"/>
      <c r="B3346" s="43"/>
      <c r="C3346" s="292" t="s">
        <v>19</v>
      </c>
      <c r="D3346" s="292" t="s">
        <v>3204</v>
      </c>
      <c r="E3346" s="21" t="s">
        <v>19</v>
      </c>
      <c r="F3346" s="293">
        <v>55.098999999999997</v>
      </c>
      <c r="G3346" s="38"/>
      <c r="H3346" s="43"/>
    </row>
    <row r="3347" spans="1:8" s="2" customFormat="1" ht="16.899999999999999" customHeight="1">
      <c r="A3347" s="38"/>
      <c r="B3347" s="43"/>
      <c r="C3347" s="292" t="s">
        <v>588</v>
      </c>
      <c r="D3347" s="292" t="s">
        <v>590</v>
      </c>
      <c r="E3347" s="21" t="s">
        <v>19</v>
      </c>
      <c r="F3347" s="293">
        <v>55.098999999999997</v>
      </c>
      <c r="G3347" s="38"/>
      <c r="H3347" s="43"/>
    </row>
    <row r="3348" spans="1:8" s="2" customFormat="1" ht="16.899999999999999" customHeight="1">
      <c r="A3348" s="38"/>
      <c r="B3348" s="43"/>
      <c r="C3348" s="294" t="s">
        <v>8523</v>
      </c>
      <c r="D3348" s="38"/>
      <c r="E3348" s="38"/>
      <c r="F3348" s="38"/>
      <c r="G3348" s="38"/>
      <c r="H3348" s="43"/>
    </row>
    <row r="3349" spans="1:8" s="2" customFormat="1" ht="16.899999999999999" customHeight="1">
      <c r="A3349" s="38"/>
      <c r="B3349" s="43"/>
      <c r="C3349" s="292" t="s">
        <v>3199</v>
      </c>
      <c r="D3349" s="292" t="s">
        <v>8738</v>
      </c>
      <c r="E3349" s="21" t="s">
        <v>132</v>
      </c>
      <c r="F3349" s="293">
        <v>154.703</v>
      </c>
      <c r="G3349" s="38"/>
      <c r="H3349" s="43"/>
    </row>
    <row r="3350" spans="1:8" s="2" customFormat="1" ht="16.899999999999999" customHeight="1">
      <c r="A3350" s="38"/>
      <c r="B3350" s="43"/>
      <c r="C3350" s="292" t="s">
        <v>3165</v>
      </c>
      <c r="D3350" s="292" t="s">
        <v>3166</v>
      </c>
      <c r="E3350" s="21" t="s">
        <v>132</v>
      </c>
      <c r="F3350" s="293">
        <v>185.64400000000001</v>
      </c>
      <c r="G3350" s="38"/>
      <c r="H3350" s="43"/>
    </row>
    <row r="3351" spans="1:8" s="2" customFormat="1" ht="16.899999999999999" customHeight="1">
      <c r="A3351" s="38"/>
      <c r="B3351" s="43"/>
      <c r="C3351" s="288" t="s">
        <v>591</v>
      </c>
      <c r="D3351" s="289" t="s">
        <v>19</v>
      </c>
      <c r="E3351" s="290" t="s">
        <v>19</v>
      </c>
      <c r="F3351" s="291">
        <v>67.048000000000002</v>
      </c>
      <c r="G3351" s="38"/>
      <c r="H3351" s="43"/>
    </row>
    <row r="3352" spans="1:8" s="2" customFormat="1" ht="16.899999999999999" customHeight="1">
      <c r="A3352" s="38"/>
      <c r="B3352" s="43"/>
      <c r="C3352" s="292" t="s">
        <v>19</v>
      </c>
      <c r="D3352" s="292" t="s">
        <v>3261</v>
      </c>
      <c r="E3352" s="21" t="s">
        <v>19</v>
      </c>
      <c r="F3352" s="293">
        <v>0</v>
      </c>
      <c r="G3352" s="38"/>
      <c r="H3352" s="43"/>
    </row>
    <row r="3353" spans="1:8" s="2" customFormat="1" ht="16.899999999999999" customHeight="1">
      <c r="A3353" s="38"/>
      <c r="B3353" s="43"/>
      <c r="C3353" s="292" t="s">
        <v>19</v>
      </c>
      <c r="D3353" s="292" t="s">
        <v>3262</v>
      </c>
      <c r="E3353" s="21" t="s">
        <v>19</v>
      </c>
      <c r="F3353" s="293">
        <v>67.048000000000002</v>
      </c>
      <c r="G3353" s="38"/>
      <c r="H3353" s="43"/>
    </row>
    <row r="3354" spans="1:8" s="2" customFormat="1" ht="16.899999999999999" customHeight="1">
      <c r="A3354" s="38"/>
      <c r="B3354" s="43"/>
      <c r="C3354" s="292" t="s">
        <v>591</v>
      </c>
      <c r="D3354" s="292" t="s">
        <v>590</v>
      </c>
      <c r="E3354" s="21" t="s">
        <v>19</v>
      </c>
      <c r="F3354" s="293">
        <v>67.048000000000002</v>
      </c>
      <c r="G3354" s="38"/>
      <c r="H3354" s="43"/>
    </row>
    <row r="3355" spans="1:8" s="2" customFormat="1" ht="16.899999999999999" customHeight="1">
      <c r="A3355" s="38"/>
      <c r="B3355" s="43"/>
      <c r="C3355" s="294" t="s">
        <v>8523</v>
      </c>
      <c r="D3355" s="38"/>
      <c r="E3355" s="38"/>
      <c r="F3355" s="38"/>
      <c r="G3355" s="38"/>
      <c r="H3355" s="43"/>
    </row>
    <row r="3356" spans="1:8" s="2" customFormat="1" ht="16.899999999999999" customHeight="1">
      <c r="A3356" s="38"/>
      <c r="B3356" s="43"/>
      <c r="C3356" s="292" t="s">
        <v>3255</v>
      </c>
      <c r="D3356" s="292" t="s">
        <v>8739</v>
      </c>
      <c r="E3356" s="21" t="s">
        <v>132</v>
      </c>
      <c r="F3356" s="293">
        <v>193.51400000000001</v>
      </c>
      <c r="G3356" s="38"/>
      <c r="H3356" s="43"/>
    </row>
    <row r="3357" spans="1:8" s="2" customFormat="1" ht="16.899999999999999" customHeight="1">
      <c r="A3357" s="38"/>
      <c r="B3357" s="43"/>
      <c r="C3357" s="292" t="s">
        <v>3264</v>
      </c>
      <c r="D3357" s="292" t="s">
        <v>3265</v>
      </c>
      <c r="E3357" s="21" t="s">
        <v>132</v>
      </c>
      <c r="F3357" s="293">
        <v>203.19</v>
      </c>
      <c r="G3357" s="38"/>
      <c r="H3357" s="43"/>
    </row>
    <row r="3358" spans="1:8" s="2" customFormat="1" ht="16.899999999999999" customHeight="1">
      <c r="A3358" s="38"/>
      <c r="B3358" s="43"/>
      <c r="C3358" s="288" t="s">
        <v>594</v>
      </c>
      <c r="D3358" s="289" t="s">
        <v>595</v>
      </c>
      <c r="E3358" s="290" t="s">
        <v>132</v>
      </c>
      <c r="F3358" s="291">
        <v>269.83300000000003</v>
      </c>
      <c r="G3358" s="38"/>
      <c r="H3358" s="43"/>
    </row>
    <row r="3359" spans="1:8" s="2" customFormat="1" ht="16.899999999999999" customHeight="1">
      <c r="A3359" s="38"/>
      <c r="B3359" s="43"/>
      <c r="C3359" s="292" t="s">
        <v>19</v>
      </c>
      <c r="D3359" s="292" t="s">
        <v>3100</v>
      </c>
      <c r="E3359" s="21" t="s">
        <v>19</v>
      </c>
      <c r="F3359" s="293">
        <v>0</v>
      </c>
      <c r="G3359" s="38"/>
      <c r="H3359" s="43"/>
    </row>
    <row r="3360" spans="1:8" s="2" customFormat="1" ht="16.899999999999999" customHeight="1">
      <c r="A3360" s="38"/>
      <c r="B3360" s="43"/>
      <c r="C3360" s="292" t="s">
        <v>19</v>
      </c>
      <c r="D3360" s="292" t="s">
        <v>3329</v>
      </c>
      <c r="E3360" s="21" t="s">
        <v>19</v>
      </c>
      <c r="F3360" s="293">
        <v>269.83300000000003</v>
      </c>
      <c r="G3360" s="38"/>
      <c r="H3360" s="43"/>
    </row>
    <row r="3361" spans="1:8" s="2" customFormat="1" ht="16.899999999999999" customHeight="1">
      <c r="A3361" s="38"/>
      <c r="B3361" s="43"/>
      <c r="C3361" s="292" t="s">
        <v>594</v>
      </c>
      <c r="D3361" s="292" t="s">
        <v>590</v>
      </c>
      <c r="E3361" s="21" t="s">
        <v>19</v>
      </c>
      <c r="F3361" s="293">
        <v>269.83300000000003</v>
      </c>
      <c r="G3361" s="38"/>
      <c r="H3361" s="43"/>
    </row>
    <row r="3362" spans="1:8" s="2" customFormat="1" ht="16.899999999999999" customHeight="1">
      <c r="A3362" s="38"/>
      <c r="B3362" s="43"/>
      <c r="C3362" s="294" t="s">
        <v>8523</v>
      </c>
      <c r="D3362" s="38"/>
      <c r="E3362" s="38"/>
      <c r="F3362" s="38"/>
      <c r="G3362" s="38"/>
      <c r="H3362" s="43"/>
    </row>
    <row r="3363" spans="1:8" s="2" customFormat="1" ht="16.899999999999999" customHeight="1">
      <c r="A3363" s="38"/>
      <c r="B3363" s="43"/>
      <c r="C3363" s="292" t="s">
        <v>3325</v>
      </c>
      <c r="D3363" s="292" t="s">
        <v>8740</v>
      </c>
      <c r="E3363" s="21" t="s">
        <v>132</v>
      </c>
      <c r="F3363" s="293">
        <v>269.83300000000003</v>
      </c>
      <c r="G3363" s="38"/>
      <c r="H3363" s="43"/>
    </row>
    <row r="3364" spans="1:8" s="2" customFormat="1" ht="22.5">
      <c r="A3364" s="38"/>
      <c r="B3364" s="43"/>
      <c r="C3364" s="292" t="s">
        <v>3144</v>
      </c>
      <c r="D3364" s="292" t="s">
        <v>8741</v>
      </c>
      <c r="E3364" s="21" t="s">
        <v>132</v>
      </c>
      <c r="F3364" s="293">
        <v>110.657</v>
      </c>
      <c r="G3364" s="38"/>
      <c r="H3364" s="43"/>
    </row>
    <row r="3365" spans="1:8" s="2" customFormat="1" ht="16.899999999999999" customHeight="1">
      <c r="A3365" s="38"/>
      <c r="B3365" s="43"/>
      <c r="C3365" s="292" t="s">
        <v>3170</v>
      </c>
      <c r="D3365" s="292" t="s">
        <v>8733</v>
      </c>
      <c r="E3365" s="21" t="s">
        <v>132</v>
      </c>
      <c r="F3365" s="293">
        <v>502.54300000000001</v>
      </c>
      <c r="G3365" s="38"/>
      <c r="H3365" s="43"/>
    </row>
    <row r="3366" spans="1:8" s="2" customFormat="1" ht="16.899999999999999" customHeight="1">
      <c r="A3366" s="38"/>
      <c r="B3366" s="43"/>
      <c r="C3366" s="292" t="s">
        <v>3348</v>
      </c>
      <c r="D3366" s="292" t="s">
        <v>8734</v>
      </c>
      <c r="E3366" s="21" t="s">
        <v>132</v>
      </c>
      <c r="F3366" s="293">
        <v>502.54300000000001</v>
      </c>
      <c r="G3366" s="38"/>
      <c r="H3366" s="43"/>
    </row>
    <row r="3367" spans="1:8" s="2" customFormat="1" ht="16.899999999999999" customHeight="1">
      <c r="A3367" s="38"/>
      <c r="B3367" s="43"/>
      <c r="C3367" s="292" t="s">
        <v>3165</v>
      </c>
      <c r="D3367" s="292" t="s">
        <v>3166</v>
      </c>
      <c r="E3367" s="21" t="s">
        <v>132</v>
      </c>
      <c r="F3367" s="293">
        <v>314.49</v>
      </c>
      <c r="G3367" s="38"/>
      <c r="H3367" s="43"/>
    </row>
    <row r="3368" spans="1:8" s="2" customFormat="1" ht="16.899999999999999" customHeight="1">
      <c r="A3368" s="38"/>
      <c r="B3368" s="43"/>
      <c r="C3368" s="292" t="s">
        <v>3331</v>
      </c>
      <c r="D3368" s="292" t="s">
        <v>3332</v>
      </c>
      <c r="E3368" s="21" t="s">
        <v>132</v>
      </c>
      <c r="F3368" s="293">
        <v>283.32499999999999</v>
      </c>
      <c r="G3368" s="38"/>
      <c r="H3368" s="43"/>
    </row>
    <row r="3369" spans="1:8" s="2" customFormat="1" ht="16.899999999999999" customHeight="1">
      <c r="A3369" s="38"/>
      <c r="B3369" s="43"/>
      <c r="C3369" s="292" t="s">
        <v>3075</v>
      </c>
      <c r="D3369" s="292" t="s">
        <v>3076</v>
      </c>
      <c r="E3369" s="21" t="s">
        <v>132</v>
      </c>
      <c r="F3369" s="293">
        <v>577.92399999999998</v>
      </c>
      <c r="G3369" s="38"/>
      <c r="H3369" s="43"/>
    </row>
    <row r="3370" spans="1:8" s="2" customFormat="1" ht="16.899999999999999" customHeight="1">
      <c r="A3370" s="38"/>
      <c r="B3370" s="43"/>
      <c r="C3370" s="288" t="s">
        <v>598</v>
      </c>
      <c r="D3370" s="289" t="s">
        <v>599</v>
      </c>
      <c r="E3370" s="290" t="s">
        <v>132</v>
      </c>
      <c r="F3370" s="291">
        <v>113.476</v>
      </c>
      <c r="G3370" s="38"/>
      <c r="H3370" s="43"/>
    </row>
    <row r="3371" spans="1:8" s="2" customFormat="1" ht="16.899999999999999" customHeight="1">
      <c r="A3371" s="38"/>
      <c r="B3371" s="43"/>
      <c r="C3371" s="292" t="s">
        <v>19</v>
      </c>
      <c r="D3371" s="292" t="s">
        <v>3148</v>
      </c>
      <c r="E3371" s="21" t="s">
        <v>19</v>
      </c>
      <c r="F3371" s="293">
        <v>0</v>
      </c>
      <c r="G3371" s="38"/>
      <c r="H3371" s="43"/>
    </row>
    <row r="3372" spans="1:8" s="2" customFormat="1" ht="16.899999999999999" customHeight="1">
      <c r="A3372" s="38"/>
      <c r="B3372" s="43"/>
      <c r="C3372" s="292" t="s">
        <v>19</v>
      </c>
      <c r="D3372" s="292" t="s">
        <v>3155</v>
      </c>
      <c r="E3372" s="21" t="s">
        <v>19</v>
      </c>
      <c r="F3372" s="293">
        <v>150.48599999999999</v>
      </c>
      <c r="G3372" s="38"/>
      <c r="H3372" s="43"/>
    </row>
    <row r="3373" spans="1:8" s="2" customFormat="1" ht="16.899999999999999" customHeight="1">
      <c r="A3373" s="38"/>
      <c r="B3373" s="43"/>
      <c r="C3373" s="292" t="s">
        <v>19</v>
      </c>
      <c r="D3373" s="292" t="s">
        <v>3156</v>
      </c>
      <c r="E3373" s="21" t="s">
        <v>19</v>
      </c>
      <c r="F3373" s="293">
        <v>8.69</v>
      </c>
      <c r="G3373" s="38"/>
      <c r="H3373" s="43"/>
    </row>
    <row r="3374" spans="1:8" s="2" customFormat="1" ht="16.899999999999999" customHeight="1">
      <c r="A3374" s="38"/>
      <c r="B3374" s="43"/>
      <c r="C3374" s="292" t="s">
        <v>19</v>
      </c>
      <c r="D3374" s="292" t="s">
        <v>3157</v>
      </c>
      <c r="E3374" s="21" t="s">
        <v>19</v>
      </c>
      <c r="F3374" s="293">
        <v>-45.7</v>
      </c>
      <c r="G3374" s="38"/>
      <c r="H3374" s="43"/>
    </row>
    <row r="3375" spans="1:8" s="2" customFormat="1" ht="16.899999999999999" customHeight="1">
      <c r="A3375" s="38"/>
      <c r="B3375" s="43"/>
      <c r="C3375" s="292" t="s">
        <v>598</v>
      </c>
      <c r="D3375" s="292" t="s">
        <v>590</v>
      </c>
      <c r="E3375" s="21" t="s">
        <v>19</v>
      </c>
      <c r="F3375" s="293">
        <v>113.476</v>
      </c>
      <c r="G3375" s="38"/>
      <c r="H3375" s="43"/>
    </row>
    <row r="3376" spans="1:8" s="2" customFormat="1" ht="16.899999999999999" customHeight="1">
      <c r="A3376" s="38"/>
      <c r="B3376" s="43"/>
      <c r="C3376" s="294" t="s">
        <v>8523</v>
      </c>
      <c r="D3376" s="38"/>
      <c r="E3376" s="38"/>
      <c r="F3376" s="38"/>
      <c r="G3376" s="38"/>
      <c r="H3376" s="43"/>
    </row>
    <row r="3377" spans="1:8" s="2" customFormat="1" ht="22.5">
      <c r="A3377" s="38"/>
      <c r="B3377" s="43"/>
      <c r="C3377" s="292" t="s">
        <v>3151</v>
      </c>
      <c r="D3377" s="292" t="s">
        <v>8742</v>
      </c>
      <c r="E3377" s="21" t="s">
        <v>132</v>
      </c>
      <c r="F3377" s="293">
        <v>113.476</v>
      </c>
      <c r="G3377" s="38"/>
      <c r="H3377" s="43"/>
    </row>
    <row r="3378" spans="1:8" s="2" customFormat="1" ht="22.5">
      <c r="A3378" s="38"/>
      <c r="B3378" s="43"/>
      <c r="C3378" s="292" t="s">
        <v>3144</v>
      </c>
      <c r="D3378" s="292" t="s">
        <v>8741</v>
      </c>
      <c r="E3378" s="21" t="s">
        <v>132</v>
      </c>
      <c r="F3378" s="293">
        <v>110.657</v>
      </c>
      <c r="G3378" s="38"/>
      <c r="H3378" s="43"/>
    </row>
    <row r="3379" spans="1:8" s="2" customFormat="1" ht="16.899999999999999" customHeight="1">
      <c r="A3379" s="38"/>
      <c r="B3379" s="43"/>
      <c r="C3379" s="288" t="s">
        <v>601</v>
      </c>
      <c r="D3379" s="289" t="s">
        <v>602</v>
      </c>
      <c r="E3379" s="290" t="s">
        <v>132</v>
      </c>
      <c r="F3379" s="291">
        <v>278.589</v>
      </c>
      <c r="G3379" s="38"/>
      <c r="H3379" s="43"/>
    </row>
    <row r="3380" spans="1:8" s="2" customFormat="1" ht="16.899999999999999" customHeight="1">
      <c r="A3380" s="38"/>
      <c r="B3380" s="43"/>
      <c r="C3380" s="292" t="s">
        <v>19</v>
      </c>
      <c r="D3380" s="292" t="s">
        <v>3100</v>
      </c>
      <c r="E3380" s="21" t="s">
        <v>19</v>
      </c>
      <c r="F3380" s="293">
        <v>0</v>
      </c>
      <c r="G3380" s="38"/>
      <c r="H3380" s="43"/>
    </row>
    <row r="3381" spans="1:8" s="2" customFormat="1" ht="16.899999999999999" customHeight="1">
      <c r="A3381" s="38"/>
      <c r="B3381" s="43"/>
      <c r="C3381" s="292" t="s">
        <v>19</v>
      </c>
      <c r="D3381" s="292" t="s">
        <v>3101</v>
      </c>
      <c r="E3381" s="21" t="s">
        <v>19</v>
      </c>
      <c r="F3381" s="293">
        <v>278.589</v>
      </c>
      <c r="G3381" s="38"/>
      <c r="H3381" s="43"/>
    </row>
    <row r="3382" spans="1:8" s="2" customFormat="1" ht="16.899999999999999" customHeight="1">
      <c r="A3382" s="38"/>
      <c r="B3382" s="43"/>
      <c r="C3382" s="292" t="s">
        <v>601</v>
      </c>
      <c r="D3382" s="292" t="s">
        <v>590</v>
      </c>
      <c r="E3382" s="21" t="s">
        <v>19</v>
      </c>
      <c r="F3382" s="293">
        <v>278.589</v>
      </c>
      <c r="G3382" s="38"/>
      <c r="H3382" s="43"/>
    </row>
    <row r="3383" spans="1:8" s="2" customFormat="1" ht="16.899999999999999" customHeight="1">
      <c r="A3383" s="38"/>
      <c r="B3383" s="43"/>
      <c r="C3383" s="294" t="s">
        <v>8523</v>
      </c>
      <c r="D3383" s="38"/>
      <c r="E3383" s="38"/>
      <c r="F3383" s="38"/>
      <c r="G3383" s="38"/>
      <c r="H3383" s="43"/>
    </row>
    <row r="3384" spans="1:8" s="2" customFormat="1" ht="16.899999999999999" customHeight="1">
      <c r="A3384" s="38"/>
      <c r="B3384" s="43"/>
      <c r="C3384" s="292" t="s">
        <v>3096</v>
      </c>
      <c r="D3384" s="292" t="s">
        <v>8730</v>
      </c>
      <c r="E3384" s="21" t="s">
        <v>132</v>
      </c>
      <c r="F3384" s="293">
        <v>511.29899999999998</v>
      </c>
      <c r="G3384" s="38"/>
      <c r="H3384" s="43"/>
    </row>
    <row r="3385" spans="1:8" s="2" customFormat="1" ht="16.899999999999999" customHeight="1">
      <c r="A3385" s="38"/>
      <c r="B3385" s="43"/>
      <c r="C3385" s="292" t="s">
        <v>3087</v>
      </c>
      <c r="D3385" s="292" t="s">
        <v>8729</v>
      </c>
      <c r="E3385" s="21" t="s">
        <v>132</v>
      </c>
      <c r="F3385" s="293">
        <v>511.29899999999998</v>
      </c>
      <c r="G3385" s="38"/>
      <c r="H3385" s="43"/>
    </row>
    <row r="3386" spans="1:8" s="2" customFormat="1" ht="16.899999999999999" customHeight="1">
      <c r="A3386" s="38"/>
      <c r="B3386" s="43"/>
      <c r="C3386" s="292" t="s">
        <v>2994</v>
      </c>
      <c r="D3386" s="292" t="s">
        <v>2995</v>
      </c>
      <c r="E3386" s="21" t="s">
        <v>2996</v>
      </c>
      <c r="F3386" s="293">
        <v>178.95500000000001</v>
      </c>
      <c r="G3386" s="38"/>
      <c r="H3386" s="43"/>
    </row>
    <row r="3387" spans="1:8" s="2" customFormat="1" ht="22.5">
      <c r="A3387" s="38"/>
      <c r="B3387" s="43"/>
      <c r="C3387" s="292" t="s">
        <v>3028</v>
      </c>
      <c r="D3387" s="292" t="s">
        <v>3029</v>
      </c>
      <c r="E3387" s="21" t="s">
        <v>132</v>
      </c>
      <c r="F3387" s="293">
        <v>587.99400000000003</v>
      </c>
      <c r="G3387" s="38"/>
      <c r="H3387" s="43"/>
    </row>
    <row r="3388" spans="1:8" s="2" customFormat="1" ht="16.899999999999999" customHeight="1">
      <c r="A3388" s="38"/>
      <c r="B3388" s="43"/>
      <c r="C3388" s="288" t="s">
        <v>605</v>
      </c>
      <c r="D3388" s="289" t="s">
        <v>606</v>
      </c>
      <c r="E3388" s="290" t="s">
        <v>132</v>
      </c>
      <c r="F3388" s="291">
        <v>76.564999999999998</v>
      </c>
      <c r="G3388" s="38"/>
      <c r="H3388" s="43"/>
    </row>
    <row r="3389" spans="1:8" s="2" customFormat="1" ht="16.899999999999999" customHeight="1">
      <c r="A3389" s="38"/>
      <c r="B3389" s="43"/>
      <c r="C3389" s="292" t="s">
        <v>19</v>
      </c>
      <c r="D3389" s="292" t="s">
        <v>3192</v>
      </c>
      <c r="E3389" s="21" t="s">
        <v>19</v>
      </c>
      <c r="F3389" s="293">
        <v>0</v>
      </c>
      <c r="G3389" s="38"/>
      <c r="H3389" s="43"/>
    </row>
    <row r="3390" spans="1:8" s="2" customFormat="1" ht="16.899999999999999" customHeight="1">
      <c r="A3390" s="38"/>
      <c r="B3390" s="43"/>
      <c r="C3390" s="292" t="s">
        <v>19</v>
      </c>
      <c r="D3390" s="292" t="s">
        <v>3193</v>
      </c>
      <c r="E3390" s="21" t="s">
        <v>19</v>
      </c>
      <c r="F3390" s="293">
        <v>76.564999999999998</v>
      </c>
      <c r="G3390" s="38"/>
      <c r="H3390" s="43"/>
    </row>
    <row r="3391" spans="1:8" s="2" customFormat="1" ht="16.899999999999999" customHeight="1">
      <c r="A3391" s="38"/>
      <c r="B3391" s="43"/>
      <c r="C3391" s="292" t="s">
        <v>605</v>
      </c>
      <c r="D3391" s="292" t="s">
        <v>590</v>
      </c>
      <c r="E3391" s="21" t="s">
        <v>19</v>
      </c>
      <c r="F3391" s="293">
        <v>76.564999999999998</v>
      </c>
      <c r="G3391" s="38"/>
      <c r="H3391" s="43"/>
    </row>
    <row r="3392" spans="1:8" s="2" customFormat="1" ht="16.899999999999999" customHeight="1">
      <c r="A3392" s="38"/>
      <c r="B3392" s="43"/>
      <c r="C3392" s="294" t="s">
        <v>8523</v>
      </c>
      <c r="D3392" s="38"/>
      <c r="E3392" s="38"/>
      <c r="F3392" s="38"/>
      <c r="G3392" s="38"/>
      <c r="H3392" s="43"/>
    </row>
    <row r="3393" spans="1:8" s="2" customFormat="1" ht="16.899999999999999" customHeight="1">
      <c r="A3393" s="38"/>
      <c r="B3393" s="43"/>
      <c r="C3393" s="292" t="s">
        <v>3188</v>
      </c>
      <c r="D3393" s="292" t="s">
        <v>8736</v>
      </c>
      <c r="E3393" s="21" t="s">
        <v>132</v>
      </c>
      <c r="F3393" s="293">
        <v>116.63</v>
      </c>
      <c r="G3393" s="38"/>
      <c r="H3393" s="43"/>
    </row>
    <row r="3394" spans="1:8" s="2" customFormat="1" ht="16.899999999999999" customHeight="1">
      <c r="A3394" s="38"/>
      <c r="B3394" s="43"/>
      <c r="C3394" s="292" t="s">
        <v>3179</v>
      </c>
      <c r="D3394" s="292" t="s">
        <v>8737</v>
      </c>
      <c r="E3394" s="21" t="s">
        <v>132</v>
      </c>
      <c r="F3394" s="293">
        <v>116.63</v>
      </c>
      <c r="G3394" s="38"/>
      <c r="H3394" s="43"/>
    </row>
    <row r="3395" spans="1:8" s="2" customFormat="1" ht="16.899999999999999" customHeight="1">
      <c r="A3395" s="38"/>
      <c r="B3395" s="43"/>
      <c r="C3395" s="292" t="s">
        <v>2994</v>
      </c>
      <c r="D3395" s="292" t="s">
        <v>2995</v>
      </c>
      <c r="E3395" s="21" t="s">
        <v>2996</v>
      </c>
      <c r="F3395" s="293">
        <v>40.820999999999998</v>
      </c>
      <c r="G3395" s="38"/>
      <c r="H3395" s="43"/>
    </row>
    <row r="3396" spans="1:8" s="2" customFormat="1" ht="22.5">
      <c r="A3396" s="38"/>
      <c r="B3396" s="43"/>
      <c r="C3396" s="292" t="s">
        <v>3028</v>
      </c>
      <c r="D3396" s="292" t="s">
        <v>3029</v>
      </c>
      <c r="E3396" s="21" t="s">
        <v>132</v>
      </c>
      <c r="F3396" s="293">
        <v>139.95599999999999</v>
      </c>
      <c r="G3396" s="38"/>
      <c r="H3396" s="43"/>
    </row>
    <row r="3397" spans="1:8" s="2" customFormat="1" ht="16.899999999999999" customHeight="1">
      <c r="A3397" s="38"/>
      <c r="B3397" s="43"/>
      <c r="C3397" s="288" t="s">
        <v>609</v>
      </c>
      <c r="D3397" s="289" t="s">
        <v>610</v>
      </c>
      <c r="E3397" s="290" t="s">
        <v>132</v>
      </c>
      <c r="F3397" s="291">
        <v>45.7</v>
      </c>
      <c r="G3397" s="38"/>
      <c r="H3397" s="43"/>
    </row>
    <row r="3398" spans="1:8" s="2" customFormat="1" ht="16.899999999999999" customHeight="1">
      <c r="A3398" s="38"/>
      <c r="B3398" s="43"/>
      <c r="C3398" s="292" t="s">
        <v>19</v>
      </c>
      <c r="D3398" s="292" t="s">
        <v>3148</v>
      </c>
      <c r="E3398" s="21" t="s">
        <v>19</v>
      </c>
      <c r="F3398" s="293">
        <v>0</v>
      </c>
      <c r="G3398" s="38"/>
      <c r="H3398" s="43"/>
    </row>
    <row r="3399" spans="1:8" s="2" customFormat="1" ht="16.899999999999999" customHeight="1">
      <c r="A3399" s="38"/>
      <c r="B3399" s="43"/>
      <c r="C3399" s="292" t="s">
        <v>19</v>
      </c>
      <c r="D3399" s="292" t="s">
        <v>3163</v>
      </c>
      <c r="E3399" s="21" t="s">
        <v>19</v>
      </c>
      <c r="F3399" s="293">
        <v>45.7</v>
      </c>
      <c r="G3399" s="38"/>
      <c r="H3399" s="43"/>
    </row>
    <row r="3400" spans="1:8" s="2" customFormat="1" ht="16.899999999999999" customHeight="1">
      <c r="A3400" s="38"/>
      <c r="B3400" s="43"/>
      <c r="C3400" s="292" t="s">
        <v>609</v>
      </c>
      <c r="D3400" s="292" t="s">
        <v>590</v>
      </c>
      <c r="E3400" s="21" t="s">
        <v>19</v>
      </c>
      <c r="F3400" s="293">
        <v>45.7</v>
      </c>
      <c r="G3400" s="38"/>
      <c r="H3400" s="43"/>
    </row>
    <row r="3401" spans="1:8" s="2" customFormat="1" ht="16.899999999999999" customHeight="1">
      <c r="A3401" s="38"/>
      <c r="B3401" s="43"/>
      <c r="C3401" s="294" t="s">
        <v>8523</v>
      </c>
      <c r="D3401" s="38"/>
      <c r="E3401" s="38"/>
      <c r="F3401" s="38"/>
      <c r="G3401" s="38"/>
      <c r="H3401" s="43"/>
    </row>
    <row r="3402" spans="1:8" s="2" customFormat="1" ht="22.5">
      <c r="A3402" s="38"/>
      <c r="B3402" s="43"/>
      <c r="C3402" s="292" t="s">
        <v>3159</v>
      </c>
      <c r="D3402" s="292" t="s">
        <v>8743</v>
      </c>
      <c r="E3402" s="21" t="s">
        <v>132</v>
      </c>
      <c r="F3402" s="293">
        <v>45.7</v>
      </c>
      <c r="G3402" s="38"/>
      <c r="H3402" s="43"/>
    </row>
    <row r="3403" spans="1:8" s="2" customFormat="1" ht="22.5">
      <c r="A3403" s="38"/>
      <c r="B3403" s="43"/>
      <c r="C3403" s="292" t="s">
        <v>3144</v>
      </c>
      <c r="D3403" s="292" t="s">
        <v>8741</v>
      </c>
      <c r="E3403" s="21" t="s">
        <v>132</v>
      </c>
      <c r="F3403" s="293">
        <v>110.657</v>
      </c>
      <c r="G3403" s="38"/>
      <c r="H3403" s="43"/>
    </row>
    <row r="3404" spans="1:8" s="2" customFormat="1" ht="22.5">
      <c r="A3404" s="38"/>
      <c r="B3404" s="43"/>
      <c r="C3404" s="292" t="s">
        <v>3151</v>
      </c>
      <c r="D3404" s="292" t="s">
        <v>8742</v>
      </c>
      <c r="E3404" s="21" t="s">
        <v>132</v>
      </c>
      <c r="F3404" s="293">
        <v>113.476</v>
      </c>
      <c r="G3404" s="38"/>
      <c r="H3404" s="43"/>
    </row>
    <row r="3405" spans="1:8" s="2" customFormat="1" ht="16.899999999999999" customHeight="1">
      <c r="A3405" s="38"/>
      <c r="B3405" s="43"/>
      <c r="C3405" s="288" t="s">
        <v>612</v>
      </c>
      <c r="D3405" s="289" t="s">
        <v>613</v>
      </c>
      <c r="E3405" s="290" t="s">
        <v>132</v>
      </c>
      <c r="F3405" s="291">
        <v>99.603999999999999</v>
      </c>
      <c r="G3405" s="38"/>
      <c r="H3405" s="43"/>
    </row>
    <row r="3406" spans="1:8" s="2" customFormat="1" ht="16.899999999999999" customHeight="1">
      <c r="A3406" s="38"/>
      <c r="B3406" s="43"/>
      <c r="C3406" s="292" t="s">
        <v>19</v>
      </c>
      <c r="D3406" s="292" t="s">
        <v>3100</v>
      </c>
      <c r="E3406" s="21" t="s">
        <v>19</v>
      </c>
      <c r="F3406" s="293">
        <v>0</v>
      </c>
      <c r="G3406" s="38"/>
      <c r="H3406" s="43"/>
    </row>
    <row r="3407" spans="1:8" s="2" customFormat="1" ht="16.899999999999999" customHeight="1">
      <c r="A3407" s="38"/>
      <c r="B3407" s="43"/>
      <c r="C3407" s="292" t="s">
        <v>19</v>
      </c>
      <c r="D3407" s="292" t="s">
        <v>3203</v>
      </c>
      <c r="E3407" s="21" t="s">
        <v>19</v>
      </c>
      <c r="F3407" s="293">
        <v>99.603999999999999</v>
      </c>
      <c r="G3407" s="38"/>
      <c r="H3407" s="43"/>
    </row>
    <row r="3408" spans="1:8" s="2" customFormat="1" ht="16.899999999999999" customHeight="1">
      <c r="A3408" s="38"/>
      <c r="B3408" s="43"/>
      <c r="C3408" s="292" t="s">
        <v>612</v>
      </c>
      <c r="D3408" s="292" t="s">
        <v>590</v>
      </c>
      <c r="E3408" s="21" t="s">
        <v>19</v>
      </c>
      <c r="F3408" s="293">
        <v>99.603999999999999</v>
      </c>
      <c r="G3408" s="38"/>
      <c r="H3408" s="43"/>
    </row>
    <row r="3409" spans="1:8" s="2" customFormat="1" ht="16.899999999999999" customHeight="1">
      <c r="A3409" s="38"/>
      <c r="B3409" s="43"/>
      <c r="C3409" s="294" t="s">
        <v>8523</v>
      </c>
      <c r="D3409" s="38"/>
      <c r="E3409" s="38"/>
      <c r="F3409" s="38"/>
      <c r="G3409" s="38"/>
      <c r="H3409" s="43"/>
    </row>
    <row r="3410" spans="1:8" s="2" customFormat="1" ht="16.899999999999999" customHeight="1">
      <c r="A3410" s="38"/>
      <c r="B3410" s="43"/>
      <c r="C3410" s="292" t="s">
        <v>3199</v>
      </c>
      <c r="D3410" s="292" t="s">
        <v>8738</v>
      </c>
      <c r="E3410" s="21" t="s">
        <v>132</v>
      </c>
      <c r="F3410" s="293">
        <v>154.703</v>
      </c>
      <c r="G3410" s="38"/>
      <c r="H3410" s="43"/>
    </row>
    <row r="3411" spans="1:8" s="2" customFormat="1" ht="16.899999999999999" customHeight="1">
      <c r="A3411" s="38"/>
      <c r="B3411" s="43"/>
      <c r="C3411" s="292" t="s">
        <v>3165</v>
      </c>
      <c r="D3411" s="292" t="s">
        <v>3166</v>
      </c>
      <c r="E3411" s="21" t="s">
        <v>132</v>
      </c>
      <c r="F3411" s="293">
        <v>185.64400000000001</v>
      </c>
      <c r="G3411" s="38"/>
      <c r="H3411" s="43"/>
    </row>
    <row r="3412" spans="1:8" s="2" customFormat="1" ht="16.899999999999999" customHeight="1">
      <c r="A3412" s="38"/>
      <c r="B3412" s="43"/>
      <c r="C3412" s="288" t="s">
        <v>615</v>
      </c>
      <c r="D3412" s="289" t="s">
        <v>616</v>
      </c>
      <c r="E3412" s="290" t="s">
        <v>132</v>
      </c>
      <c r="F3412" s="291">
        <v>126.46599999999999</v>
      </c>
      <c r="G3412" s="38"/>
      <c r="H3412" s="43"/>
    </row>
    <row r="3413" spans="1:8" s="2" customFormat="1" ht="16.899999999999999" customHeight="1">
      <c r="A3413" s="38"/>
      <c r="B3413" s="43"/>
      <c r="C3413" s="292" t="s">
        <v>19</v>
      </c>
      <c r="D3413" s="292" t="s">
        <v>3259</v>
      </c>
      <c r="E3413" s="21" t="s">
        <v>19</v>
      </c>
      <c r="F3413" s="293">
        <v>0</v>
      </c>
      <c r="G3413" s="38"/>
      <c r="H3413" s="43"/>
    </row>
    <row r="3414" spans="1:8" s="2" customFormat="1" ht="16.899999999999999" customHeight="1">
      <c r="A3414" s="38"/>
      <c r="B3414" s="43"/>
      <c r="C3414" s="292" t="s">
        <v>19</v>
      </c>
      <c r="D3414" s="292" t="s">
        <v>3260</v>
      </c>
      <c r="E3414" s="21" t="s">
        <v>19</v>
      </c>
      <c r="F3414" s="293">
        <v>126.46599999999999</v>
      </c>
      <c r="G3414" s="38"/>
      <c r="H3414" s="43"/>
    </row>
    <row r="3415" spans="1:8" s="2" customFormat="1" ht="16.899999999999999" customHeight="1">
      <c r="A3415" s="38"/>
      <c r="B3415" s="43"/>
      <c r="C3415" s="292" t="s">
        <v>615</v>
      </c>
      <c r="D3415" s="292" t="s">
        <v>590</v>
      </c>
      <c r="E3415" s="21" t="s">
        <v>19</v>
      </c>
      <c r="F3415" s="293">
        <v>126.46599999999999</v>
      </c>
      <c r="G3415" s="38"/>
      <c r="H3415" s="43"/>
    </row>
    <row r="3416" spans="1:8" s="2" customFormat="1" ht="16.899999999999999" customHeight="1">
      <c r="A3416" s="38"/>
      <c r="B3416" s="43"/>
      <c r="C3416" s="294" t="s">
        <v>8523</v>
      </c>
      <c r="D3416" s="38"/>
      <c r="E3416" s="38"/>
      <c r="F3416" s="38"/>
      <c r="G3416" s="38"/>
      <c r="H3416" s="43"/>
    </row>
    <row r="3417" spans="1:8" s="2" customFormat="1" ht="16.899999999999999" customHeight="1">
      <c r="A3417" s="38"/>
      <c r="B3417" s="43"/>
      <c r="C3417" s="292" t="s">
        <v>3255</v>
      </c>
      <c r="D3417" s="292" t="s">
        <v>8739</v>
      </c>
      <c r="E3417" s="21" t="s">
        <v>132</v>
      </c>
      <c r="F3417" s="293">
        <v>193.51400000000001</v>
      </c>
      <c r="G3417" s="38"/>
      <c r="H3417" s="43"/>
    </row>
    <row r="3418" spans="1:8" s="2" customFormat="1" ht="16.899999999999999" customHeight="1">
      <c r="A3418" s="38"/>
      <c r="B3418" s="43"/>
      <c r="C3418" s="292" t="s">
        <v>3264</v>
      </c>
      <c r="D3418" s="292" t="s">
        <v>3265</v>
      </c>
      <c r="E3418" s="21" t="s">
        <v>132</v>
      </c>
      <c r="F3418" s="293">
        <v>203.19</v>
      </c>
      <c r="G3418" s="38"/>
      <c r="H3418" s="43"/>
    </row>
    <row r="3419" spans="1:8" s="2" customFormat="1" ht="16.899999999999999" customHeight="1">
      <c r="A3419" s="38"/>
      <c r="B3419" s="43"/>
      <c r="C3419" s="288" t="s">
        <v>620</v>
      </c>
      <c r="D3419" s="289" t="s">
        <v>621</v>
      </c>
      <c r="E3419" s="290" t="s">
        <v>318</v>
      </c>
      <c r="F3419" s="291">
        <v>3.1429999999999998</v>
      </c>
      <c r="G3419" s="38"/>
      <c r="H3419" s="43"/>
    </row>
    <row r="3420" spans="1:8" s="2" customFormat="1" ht="16.899999999999999" customHeight="1">
      <c r="A3420" s="38"/>
      <c r="B3420" s="43"/>
      <c r="C3420" s="292" t="s">
        <v>19</v>
      </c>
      <c r="D3420" s="292" t="s">
        <v>750</v>
      </c>
      <c r="E3420" s="21" t="s">
        <v>19</v>
      </c>
      <c r="F3420" s="293">
        <v>0</v>
      </c>
      <c r="G3420" s="38"/>
      <c r="H3420" s="43"/>
    </row>
    <row r="3421" spans="1:8" s="2" customFormat="1" ht="16.899999999999999" customHeight="1">
      <c r="A3421" s="38"/>
      <c r="B3421" s="43"/>
      <c r="C3421" s="292" t="s">
        <v>19</v>
      </c>
      <c r="D3421" s="292" t="s">
        <v>751</v>
      </c>
      <c r="E3421" s="21" t="s">
        <v>19</v>
      </c>
      <c r="F3421" s="293">
        <v>0</v>
      </c>
      <c r="G3421" s="38"/>
      <c r="H3421" s="43"/>
    </row>
    <row r="3422" spans="1:8" s="2" customFormat="1" ht="16.899999999999999" customHeight="1">
      <c r="A3422" s="38"/>
      <c r="B3422" s="43"/>
      <c r="C3422" s="292" t="s">
        <v>19</v>
      </c>
      <c r="D3422" s="292" t="s">
        <v>770</v>
      </c>
      <c r="E3422" s="21" t="s">
        <v>19</v>
      </c>
      <c r="F3422" s="293">
        <v>2.7330000000000001</v>
      </c>
      <c r="G3422" s="38"/>
      <c r="H3422" s="43"/>
    </row>
    <row r="3423" spans="1:8" s="2" customFormat="1" ht="16.899999999999999" customHeight="1">
      <c r="A3423" s="38"/>
      <c r="B3423" s="43"/>
      <c r="C3423" s="292" t="s">
        <v>19</v>
      </c>
      <c r="D3423" s="292" t="s">
        <v>768</v>
      </c>
      <c r="E3423" s="21" t="s">
        <v>19</v>
      </c>
      <c r="F3423" s="293">
        <v>0</v>
      </c>
      <c r="G3423" s="38"/>
      <c r="H3423" s="43"/>
    </row>
    <row r="3424" spans="1:8" s="2" customFormat="1" ht="16.899999999999999" customHeight="1">
      <c r="A3424" s="38"/>
      <c r="B3424" s="43"/>
      <c r="C3424" s="292" t="s">
        <v>19</v>
      </c>
      <c r="D3424" s="292" t="s">
        <v>771</v>
      </c>
      <c r="E3424" s="21" t="s">
        <v>19</v>
      </c>
      <c r="F3424" s="293">
        <v>0.41</v>
      </c>
      <c r="G3424" s="38"/>
      <c r="H3424" s="43"/>
    </row>
    <row r="3425" spans="1:8" s="2" customFormat="1" ht="16.899999999999999" customHeight="1">
      <c r="A3425" s="38"/>
      <c r="B3425" s="43"/>
      <c r="C3425" s="292" t="s">
        <v>620</v>
      </c>
      <c r="D3425" s="292" t="s">
        <v>590</v>
      </c>
      <c r="E3425" s="21" t="s">
        <v>19</v>
      </c>
      <c r="F3425" s="293">
        <v>3.1429999999999998</v>
      </c>
      <c r="G3425" s="38"/>
      <c r="H3425" s="43"/>
    </row>
    <row r="3426" spans="1:8" s="2" customFormat="1" ht="16.899999999999999" customHeight="1">
      <c r="A3426" s="38"/>
      <c r="B3426" s="43"/>
      <c r="C3426" s="294" t="s">
        <v>8523</v>
      </c>
      <c r="D3426" s="38"/>
      <c r="E3426" s="38"/>
      <c r="F3426" s="38"/>
      <c r="G3426" s="38"/>
      <c r="H3426" s="43"/>
    </row>
    <row r="3427" spans="1:8" s="2" customFormat="1" ht="16.899999999999999" customHeight="1">
      <c r="A3427" s="38"/>
      <c r="B3427" s="43"/>
      <c r="C3427" s="292" t="s">
        <v>763</v>
      </c>
      <c r="D3427" s="292" t="s">
        <v>8621</v>
      </c>
      <c r="E3427" s="21" t="s">
        <v>318</v>
      </c>
      <c r="F3427" s="293">
        <v>4.141</v>
      </c>
      <c r="G3427" s="38"/>
      <c r="H3427" s="43"/>
    </row>
    <row r="3428" spans="1:8" s="2" customFormat="1" ht="16.899999999999999" customHeight="1">
      <c r="A3428" s="38"/>
      <c r="B3428" s="43"/>
      <c r="C3428" s="292" t="s">
        <v>2885</v>
      </c>
      <c r="D3428" s="292" t="s">
        <v>8620</v>
      </c>
      <c r="E3428" s="21" t="s">
        <v>318</v>
      </c>
      <c r="F3428" s="293">
        <v>5.4269999999999996</v>
      </c>
      <c r="G3428" s="38"/>
      <c r="H3428" s="43"/>
    </row>
    <row r="3429" spans="1:8" s="2" customFormat="1" ht="16.899999999999999" customHeight="1">
      <c r="A3429" s="38"/>
      <c r="B3429" s="43"/>
      <c r="C3429" s="288" t="s">
        <v>625</v>
      </c>
      <c r="D3429" s="289" t="s">
        <v>621</v>
      </c>
      <c r="E3429" s="290" t="s">
        <v>326</v>
      </c>
      <c r="F3429" s="291">
        <v>233.5</v>
      </c>
      <c r="G3429" s="38"/>
      <c r="H3429" s="43"/>
    </row>
    <row r="3430" spans="1:8" s="2" customFormat="1" ht="16.899999999999999" customHeight="1">
      <c r="A3430" s="38"/>
      <c r="B3430" s="43"/>
      <c r="C3430" s="292" t="s">
        <v>19</v>
      </c>
      <c r="D3430" s="292" t="s">
        <v>750</v>
      </c>
      <c r="E3430" s="21" t="s">
        <v>19</v>
      </c>
      <c r="F3430" s="293">
        <v>0</v>
      </c>
      <c r="G3430" s="38"/>
      <c r="H3430" s="43"/>
    </row>
    <row r="3431" spans="1:8" s="2" customFormat="1" ht="16.899999999999999" customHeight="1">
      <c r="A3431" s="38"/>
      <c r="B3431" s="43"/>
      <c r="C3431" s="292" t="s">
        <v>19</v>
      </c>
      <c r="D3431" s="292" t="s">
        <v>751</v>
      </c>
      <c r="E3431" s="21" t="s">
        <v>19</v>
      </c>
      <c r="F3431" s="293">
        <v>0</v>
      </c>
      <c r="G3431" s="38"/>
      <c r="H3431" s="43"/>
    </row>
    <row r="3432" spans="1:8" s="2" customFormat="1" ht="16.899999999999999" customHeight="1">
      <c r="A3432" s="38"/>
      <c r="B3432" s="43"/>
      <c r="C3432" s="292" t="s">
        <v>19</v>
      </c>
      <c r="D3432" s="292" t="s">
        <v>752</v>
      </c>
      <c r="E3432" s="21" t="s">
        <v>19</v>
      </c>
      <c r="F3432" s="293">
        <v>233.5</v>
      </c>
      <c r="G3432" s="38"/>
      <c r="H3432" s="43"/>
    </row>
    <row r="3433" spans="1:8" s="2" customFormat="1" ht="16.899999999999999" customHeight="1">
      <c r="A3433" s="38"/>
      <c r="B3433" s="43"/>
      <c r="C3433" s="292" t="s">
        <v>625</v>
      </c>
      <c r="D3433" s="292" t="s">
        <v>590</v>
      </c>
      <c r="E3433" s="21" t="s">
        <v>19</v>
      </c>
      <c r="F3433" s="293">
        <v>233.5</v>
      </c>
      <c r="G3433" s="38"/>
      <c r="H3433" s="43"/>
    </row>
    <row r="3434" spans="1:8" s="2" customFormat="1" ht="16.899999999999999" customHeight="1">
      <c r="A3434" s="38"/>
      <c r="B3434" s="43"/>
      <c r="C3434" s="294" t="s">
        <v>8523</v>
      </c>
      <c r="D3434" s="38"/>
      <c r="E3434" s="38"/>
      <c r="F3434" s="38"/>
      <c r="G3434" s="38"/>
      <c r="H3434" s="43"/>
    </row>
    <row r="3435" spans="1:8" s="2" customFormat="1" ht="16.899999999999999" customHeight="1">
      <c r="A3435" s="38"/>
      <c r="B3435" s="43"/>
      <c r="C3435" s="292" t="s">
        <v>746</v>
      </c>
      <c r="D3435" s="292" t="s">
        <v>8744</v>
      </c>
      <c r="E3435" s="21" t="s">
        <v>326</v>
      </c>
      <c r="F3435" s="293">
        <v>233.5</v>
      </c>
      <c r="G3435" s="38"/>
      <c r="H3435" s="43"/>
    </row>
    <row r="3436" spans="1:8" s="2" customFormat="1" ht="22.5">
      <c r="A3436" s="38"/>
      <c r="B3436" s="43"/>
      <c r="C3436" s="292" t="s">
        <v>2892</v>
      </c>
      <c r="D3436" s="292" t="s">
        <v>8745</v>
      </c>
      <c r="E3436" s="21" t="s">
        <v>326</v>
      </c>
      <c r="F3436" s="293">
        <v>233.5</v>
      </c>
      <c r="G3436" s="38"/>
      <c r="H3436" s="43"/>
    </row>
    <row r="3437" spans="1:8" s="2" customFormat="1" ht="16.899999999999999" customHeight="1">
      <c r="A3437" s="38"/>
      <c r="B3437" s="43"/>
      <c r="C3437" s="288" t="s">
        <v>628</v>
      </c>
      <c r="D3437" s="289" t="s">
        <v>629</v>
      </c>
      <c r="E3437" s="290" t="s">
        <v>158</v>
      </c>
      <c r="F3437" s="291">
        <v>2038.7929999999999</v>
      </c>
      <c r="G3437" s="38"/>
      <c r="H3437" s="43"/>
    </row>
    <row r="3438" spans="1:8" s="2" customFormat="1" ht="16.899999999999999" customHeight="1">
      <c r="A3438" s="38"/>
      <c r="B3438" s="43"/>
      <c r="C3438" s="292" t="s">
        <v>19</v>
      </c>
      <c r="D3438" s="292" t="s">
        <v>715</v>
      </c>
      <c r="E3438" s="21" t="s">
        <v>19</v>
      </c>
      <c r="F3438" s="293">
        <v>0</v>
      </c>
      <c r="G3438" s="38"/>
      <c r="H3438" s="43"/>
    </row>
    <row r="3439" spans="1:8" s="2" customFormat="1" ht="16.899999999999999" customHeight="1">
      <c r="A3439" s="38"/>
      <c r="B3439" s="43"/>
      <c r="C3439" s="292" t="s">
        <v>19</v>
      </c>
      <c r="D3439" s="292" t="s">
        <v>341</v>
      </c>
      <c r="E3439" s="21" t="s">
        <v>19</v>
      </c>
      <c r="F3439" s="293">
        <v>3184.2</v>
      </c>
      <c r="G3439" s="38"/>
      <c r="H3439" s="43"/>
    </row>
    <row r="3440" spans="1:8" s="2" customFormat="1" ht="16.899999999999999" customHeight="1">
      <c r="A3440" s="38"/>
      <c r="B3440" s="43"/>
      <c r="C3440" s="292" t="s">
        <v>19</v>
      </c>
      <c r="D3440" s="292" t="s">
        <v>716</v>
      </c>
      <c r="E3440" s="21" t="s">
        <v>19</v>
      </c>
      <c r="F3440" s="293">
        <v>0</v>
      </c>
      <c r="G3440" s="38"/>
      <c r="H3440" s="43"/>
    </row>
    <row r="3441" spans="1:8" s="2" customFormat="1" ht="16.899999999999999" customHeight="1">
      <c r="A3441" s="38"/>
      <c r="B3441" s="43"/>
      <c r="C3441" s="292" t="s">
        <v>19</v>
      </c>
      <c r="D3441" s="292" t="s">
        <v>447</v>
      </c>
      <c r="E3441" s="21" t="s">
        <v>19</v>
      </c>
      <c r="F3441" s="293">
        <v>37.322000000000003</v>
      </c>
      <c r="G3441" s="38"/>
      <c r="H3441" s="43"/>
    </row>
    <row r="3442" spans="1:8" s="2" customFormat="1" ht="16.899999999999999" customHeight="1">
      <c r="A3442" s="38"/>
      <c r="B3442" s="43"/>
      <c r="C3442" s="292" t="s">
        <v>19</v>
      </c>
      <c r="D3442" s="292" t="s">
        <v>717</v>
      </c>
      <c r="E3442" s="21" t="s">
        <v>19</v>
      </c>
      <c r="F3442" s="293">
        <v>0</v>
      </c>
      <c r="G3442" s="38"/>
      <c r="H3442" s="43"/>
    </row>
    <row r="3443" spans="1:8" s="2" customFormat="1" ht="16.899999999999999" customHeight="1">
      <c r="A3443" s="38"/>
      <c r="B3443" s="43"/>
      <c r="C3443" s="292" t="s">
        <v>19</v>
      </c>
      <c r="D3443" s="292" t="s">
        <v>718</v>
      </c>
      <c r="E3443" s="21" t="s">
        <v>19</v>
      </c>
      <c r="F3443" s="293">
        <v>41.308999999999997</v>
      </c>
      <c r="G3443" s="38"/>
      <c r="H3443" s="43"/>
    </row>
    <row r="3444" spans="1:8" s="2" customFormat="1" ht="16.899999999999999" customHeight="1">
      <c r="A3444" s="38"/>
      <c r="B3444" s="43"/>
      <c r="C3444" s="292" t="s">
        <v>19</v>
      </c>
      <c r="D3444" s="292" t="s">
        <v>719</v>
      </c>
      <c r="E3444" s="21" t="s">
        <v>19</v>
      </c>
      <c r="F3444" s="293">
        <v>6.3620000000000001</v>
      </c>
      <c r="G3444" s="38"/>
      <c r="H3444" s="43"/>
    </row>
    <row r="3445" spans="1:8" s="2" customFormat="1" ht="16.899999999999999" customHeight="1">
      <c r="A3445" s="38"/>
      <c r="B3445" s="43"/>
      <c r="C3445" s="292" t="s">
        <v>19</v>
      </c>
      <c r="D3445" s="292" t="s">
        <v>720</v>
      </c>
      <c r="E3445" s="21" t="s">
        <v>19</v>
      </c>
      <c r="F3445" s="293">
        <v>0</v>
      </c>
      <c r="G3445" s="38"/>
      <c r="H3445" s="43"/>
    </row>
    <row r="3446" spans="1:8" s="2" customFormat="1" ht="16.899999999999999" customHeight="1">
      <c r="A3446" s="38"/>
      <c r="B3446" s="43"/>
      <c r="C3446" s="292" t="s">
        <v>19</v>
      </c>
      <c r="D3446" s="292" t="s">
        <v>721</v>
      </c>
      <c r="E3446" s="21" t="s">
        <v>19</v>
      </c>
      <c r="F3446" s="293">
        <v>-1230.4000000000001</v>
      </c>
      <c r="G3446" s="38"/>
      <c r="H3446" s="43"/>
    </row>
    <row r="3447" spans="1:8" s="2" customFormat="1" ht="16.899999999999999" customHeight="1">
      <c r="A3447" s="38"/>
      <c r="B3447" s="43"/>
      <c r="C3447" s="292" t="s">
        <v>628</v>
      </c>
      <c r="D3447" s="292" t="s">
        <v>590</v>
      </c>
      <c r="E3447" s="21" t="s">
        <v>19</v>
      </c>
      <c r="F3447" s="293">
        <v>2038.7929999999999</v>
      </c>
      <c r="G3447" s="38"/>
      <c r="H3447" s="43"/>
    </row>
    <row r="3448" spans="1:8" s="2" customFormat="1" ht="16.899999999999999" customHeight="1">
      <c r="A3448" s="38"/>
      <c r="B3448" s="43"/>
      <c r="C3448" s="294" t="s">
        <v>8523</v>
      </c>
      <c r="D3448" s="38"/>
      <c r="E3448" s="38"/>
      <c r="F3448" s="38"/>
      <c r="G3448" s="38"/>
      <c r="H3448" s="43"/>
    </row>
    <row r="3449" spans="1:8" s="2" customFormat="1" ht="22.5">
      <c r="A3449" s="38"/>
      <c r="B3449" s="43"/>
      <c r="C3449" s="292" t="s">
        <v>711</v>
      </c>
      <c r="D3449" s="292" t="s">
        <v>8629</v>
      </c>
      <c r="E3449" s="21" t="s">
        <v>158</v>
      </c>
      <c r="F3449" s="293">
        <v>2038.7929999999999</v>
      </c>
      <c r="G3449" s="38"/>
      <c r="H3449" s="43"/>
    </row>
    <row r="3450" spans="1:8" s="2" customFormat="1" ht="22.5">
      <c r="A3450" s="38"/>
      <c r="B3450" s="43"/>
      <c r="C3450" s="292" t="s">
        <v>723</v>
      </c>
      <c r="D3450" s="292" t="s">
        <v>8746</v>
      </c>
      <c r="E3450" s="21" t="s">
        <v>158</v>
      </c>
      <c r="F3450" s="293">
        <v>20387.93</v>
      </c>
      <c r="G3450" s="38"/>
      <c r="H3450" s="43"/>
    </row>
    <row r="3451" spans="1:8" s="2" customFormat="1" ht="22.5">
      <c r="A3451" s="38"/>
      <c r="B3451" s="43"/>
      <c r="C3451" s="292" t="s">
        <v>734</v>
      </c>
      <c r="D3451" s="292" t="s">
        <v>8747</v>
      </c>
      <c r="E3451" s="21" t="s">
        <v>318</v>
      </c>
      <c r="F3451" s="293">
        <v>3465.9479999999999</v>
      </c>
      <c r="G3451" s="38"/>
      <c r="H3451" s="43"/>
    </row>
    <row r="3452" spans="1:8" s="2" customFormat="1" ht="16.899999999999999" customHeight="1">
      <c r="A3452" s="38"/>
      <c r="B3452" s="43"/>
      <c r="C3452" s="288" t="s">
        <v>632</v>
      </c>
      <c r="D3452" s="289" t="s">
        <v>633</v>
      </c>
      <c r="E3452" s="290" t="s">
        <v>158</v>
      </c>
      <c r="F3452" s="291">
        <v>1230.4000000000001</v>
      </c>
      <c r="G3452" s="38"/>
      <c r="H3452" s="43"/>
    </row>
    <row r="3453" spans="1:8" s="2" customFormat="1" ht="16.899999999999999" customHeight="1">
      <c r="A3453" s="38"/>
      <c r="B3453" s="43"/>
      <c r="C3453" s="292" t="s">
        <v>19</v>
      </c>
      <c r="D3453" s="292" t="s">
        <v>584</v>
      </c>
      <c r="E3453" s="21" t="s">
        <v>19</v>
      </c>
      <c r="F3453" s="293">
        <v>0</v>
      </c>
      <c r="G3453" s="38"/>
      <c r="H3453" s="43"/>
    </row>
    <row r="3454" spans="1:8" s="2" customFormat="1" ht="16.899999999999999" customHeight="1">
      <c r="A3454" s="38"/>
      <c r="B3454" s="43"/>
      <c r="C3454" s="292" t="s">
        <v>19</v>
      </c>
      <c r="D3454" s="292" t="s">
        <v>744</v>
      </c>
      <c r="E3454" s="21" t="s">
        <v>19</v>
      </c>
      <c r="F3454" s="293">
        <v>1230.4000000000001</v>
      </c>
      <c r="G3454" s="38"/>
      <c r="H3454" s="43"/>
    </row>
    <row r="3455" spans="1:8" s="2" customFormat="1" ht="16.899999999999999" customHeight="1">
      <c r="A3455" s="38"/>
      <c r="B3455" s="43"/>
      <c r="C3455" s="292" t="s">
        <v>632</v>
      </c>
      <c r="D3455" s="292" t="s">
        <v>590</v>
      </c>
      <c r="E3455" s="21" t="s">
        <v>19</v>
      </c>
      <c r="F3455" s="293">
        <v>1230.4000000000001</v>
      </c>
      <c r="G3455" s="38"/>
      <c r="H3455" s="43"/>
    </row>
    <row r="3456" spans="1:8" s="2" customFormat="1" ht="16.899999999999999" customHeight="1">
      <c r="A3456" s="38"/>
      <c r="B3456" s="43"/>
      <c r="C3456" s="294" t="s">
        <v>8523</v>
      </c>
      <c r="D3456" s="38"/>
      <c r="E3456" s="38"/>
      <c r="F3456" s="38"/>
      <c r="G3456" s="38"/>
      <c r="H3456" s="43"/>
    </row>
    <row r="3457" spans="1:8" s="2" customFormat="1" ht="16.899999999999999" customHeight="1">
      <c r="A3457" s="38"/>
      <c r="B3457" s="43"/>
      <c r="C3457" s="292" t="s">
        <v>740</v>
      </c>
      <c r="D3457" s="292" t="s">
        <v>8748</v>
      </c>
      <c r="E3457" s="21" t="s">
        <v>158</v>
      </c>
      <c r="F3457" s="293">
        <v>1230.4000000000001</v>
      </c>
      <c r="G3457" s="38"/>
      <c r="H3457" s="43"/>
    </row>
    <row r="3458" spans="1:8" s="2" customFormat="1" ht="22.5">
      <c r="A3458" s="38"/>
      <c r="B3458" s="43"/>
      <c r="C3458" s="292" t="s">
        <v>697</v>
      </c>
      <c r="D3458" s="292" t="s">
        <v>8658</v>
      </c>
      <c r="E3458" s="21" t="s">
        <v>158</v>
      </c>
      <c r="F3458" s="293">
        <v>2441.732</v>
      </c>
      <c r="G3458" s="38"/>
      <c r="H3458" s="43"/>
    </row>
    <row r="3459" spans="1:8" s="2" customFormat="1" ht="22.5">
      <c r="A3459" s="38"/>
      <c r="B3459" s="43"/>
      <c r="C3459" s="292" t="s">
        <v>711</v>
      </c>
      <c r="D3459" s="292" t="s">
        <v>8629</v>
      </c>
      <c r="E3459" s="21" t="s">
        <v>158</v>
      </c>
      <c r="F3459" s="293">
        <v>2038.7929999999999</v>
      </c>
      <c r="G3459" s="38"/>
      <c r="H3459" s="43"/>
    </row>
    <row r="3460" spans="1:8" s="2" customFormat="1" ht="16.899999999999999" customHeight="1">
      <c r="A3460" s="38"/>
      <c r="B3460" s="43"/>
      <c r="C3460" s="292" t="s">
        <v>729</v>
      </c>
      <c r="D3460" s="292" t="s">
        <v>8749</v>
      </c>
      <c r="E3460" s="21" t="s">
        <v>158</v>
      </c>
      <c r="F3460" s="293">
        <v>1230.4000000000001</v>
      </c>
      <c r="G3460" s="38"/>
      <c r="H3460" s="43"/>
    </row>
    <row r="3461" spans="1:8" s="2" customFormat="1" ht="16.899999999999999" customHeight="1">
      <c r="A3461" s="38"/>
      <c r="B3461" s="43"/>
      <c r="C3461" s="288" t="s">
        <v>636</v>
      </c>
      <c r="D3461" s="289" t="s">
        <v>637</v>
      </c>
      <c r="E3461" s="290" t="s">
        <v>132</v>
      </c>
      <c r="F3461" s="291">
        <v>3.375</v>
      </c>
      <c r="G3461" s="38"/>
      <c r="H3461" s="43"/>
    </row>
    <row r="3462" spans="1:8" s="2" customFormat="1" ht="16.899999999999999" customHeight="1">
      <c r="A3462" s="38"/>
      <c r="B3462" s="43"/>
      <c r="C3462" s="292" t="s">
        <v>19</v>
      </c>
      <c r="D3462" s="292" t="s">
        <v>1090</v>
      </c>
      <c r="E3462" s="21" t="s">
        <v>19</v>
      </c>
      <c r="F3462" s="293">
        <v>0</v>
      </c>
      <c r="G3462" s="38"/>
      <c r="H3462" s="43"/>
    </row>
    <row r="3463" spans="1:8" s="2" customFormat="1" ht="16.899999999999999" customHeight="1">
      <c r="A3463" s="38"/>
      <c r="B3463" s="43"/>
      <c r="C3463" s="292" t="s">
        <v>19</v>
      </c>
      <c r="D3463" s="292" t="s">
        <v>1091</v>
      </c>
      <c r="E3463" s="21" t="s">
        <v>19</v>
      </c>
      <c r="F3463" s="293">
        <v>3.375</v>
      </c>
      <c r="G3463" s="38"/>
      <c r="H3463" s="43"/>
    </row>
    <row r="3464" spans="1:8" s="2" customFormat="1" ht="16.899999999999999" customHeight="1">
      <c r="A3464" s="38"/>
      <c r="B3464" s="43"/>
      <c r="C3464" s="292" t="s">
        <v>636</v>
      </c>
      <c r="D3464" s="292" t="s">
        <v>590</v>
      </c>
      <c r="E3464" s="21" t="s">
        <v>19</v>
      </c>
      <c r="F3464" s="293">
        <v>3.375</v>
      </c>
      <c r="G3464" s="38"/>
      <c r="H3464" s="43"/>
    </row>
    <row r="3465" spans="1:8" s="2" customFormat="1" ht="16.899999999999999" customHeight="1">
      <c r="A3465" s="38"/>
      <c r="B3465" s="43"/>
      <c r="C3465" s="294" t="s">
        <v>8523</v>
      </c>
      <c r="D3465" s="38"/>
      <c r="E3465" s="38"/>
      <c r="F3465" s="38"/>
      <c r="G3465" s="38"/>
      <c r="H3465" s="43"/>
    </row>
    <row r="3466" spans="1:8" s="2" customFormat="1" ht="22.5">
      <c r="A3466" s="38"/>
      <c r="B3466" s="43"/>
      <c r="C3466" s="292" t="s">
        <v>1086</v>
      </c>
      <c r="D3466" s="292" t="s">
        <v>8750</v>
      </c>
      <c r="E3466" s="21" t="s">
        <v>132</v>
      </c>
      <c r="F3466" s="293">
        <v>3.375</v>
      </c>
      <c r="G3466" s="38"/>
      <c r="H3466" s="43"/>
    </row>
    <row r="3467" spans="1:8" s="2" customFormat="1" ht="16.899999999999999" customHeight="1">
      <c r="A3467" s="38"/>
      <c r="B3467" s="43"/>
      <c r="C3467" s="292" t="s">
        <v>1256</v>
      </c>
      <c r="D3467" s="292" t="s">
        <v>8564</v>
      </c>
      <c r="E3467" s="21" t="s">
        <v>318</v>
      </c>
      <c r="F3467" s="293">
        <v>12.840999999999999</v>
      </c>
      <c r="G3467" s="38"/>
      <c r="H3467" s="43"/>
    </row>
    <row r="3468" spans="1:8" s="2" customFormat="1" ht="16.899999999999999" customHeight="1">
      <c r="A3468" s="38"/>
      <c r="B3468" s="43"/>
      <c r="C3468" s="288" t="s">
        <v>639</v>
      </c>
      <c r="D3468" s="289" t="s">
        <v>640</v>
      </c>
      <c r="E3468" s="290" t="s">
        <v>641</v>
      </c>
      <c r="F3468" s="291">
        <v>16</v>
      </c>
      <c r="G3468" s="38"/>
      <c r="H3468" s="43"/>
    </row>
    <row r="3469" spans="1:8" s="2" customFormat="1" ht="16.899999999999999" customHeight="1">
      <c r="A3469" s="38"/>
      <c r="B3469" s="43"/>
      <c r="C3469" s="292" t="s">
        <v>19</v>
      </c>
      <c r="D3469" s="292" t="s">
        <v>3401</v>
      </c>
      <c r="E3469" s="21" t="s">
        <v>19</v>
      </c>
      <c r="F3469" s="293">
        <v>0</v>
      </c>
      <c r="G3469" s="38"/>
      <c r="H3469" s="43"/>
    </row>
    <row r="3470" spans="1:8" s="2" customFormat="1" ht="16.899999999999999" customHeight="1">
      <c r="A3470" s="38"/>
      <c r="B3470" s="43"/>
      <c r="C3470" s="292" t="s">
        <v>19</v>
      </c>
      <c r="D3470" s="292" t="s">
        <v>642</v>
      </c>
      <c r="E3470" s="21" t="s">
        <v>19</v>
      </c>
      <c r="F3470" s="293">
        <v>16</v>
      </c>
      <c r="G3470" s="38"/>
      <c r="H3470" s="43"/>
    </row>
    <row r="3471" spans="1:8" s="2" customFormat="1" ht="16.899999999999999" customHeight="1">
      <c r="A3471" s="38"/>
      <c r="B3471" s="43"/>
      <c r="C3471" s="292" t="s">
        <v>639</v>
      </c>
      <c r="D3471" s="292" t="s">
        <v>590</v>
      </c>
      <c r="E3471" s="21" t="s">
        <v>19</v>
      </c>
      <c r="F3471" s="293">
        <v>16</v>
      </c>
      <c r="G3471" s="38"/>
      <c r="H3471" s="43"/>
    </row>
    <row r="3472" spans="1:8" s="2" customFormat="1" ht="16.899999999999999" customHeight="1">
      <c r="A3472" s="38"/>
      <c r="B3472" s="43"/>
      <c r="C3472" s="294" t="s">
        <v>8523</v>
      </c>
      <c r="D3472" s="38"/>
      <c r="E3472" s="38"/>
      <c r="F3472" s="38"/>
      <c r="G3472" s="38"/>
      <c r="H3472" s="43"/>
    </row>
    <row r="3473" spans="1:8" s="2" customFormat="1" ht="16.899999999999999" customHeight="1">
      <c r="A3473" s="38"/>
      <c r="B3473" s="43"/>
      <c r="C3473" s="292" t="s">
        <v>3397</v>
      </c>
      <c r="D3473" s="292" t="s">
        <v>8751</v>
      </c>
      <c r="E3473" s="21" t="s">
        <v>3392</v>
      </c>
      <c r="F3473" s="293">
        <v>16</v>
      </c>
      <c r="G3473" s="38"/>
      <c r="H3473" s="43"/>
    </row>
    <row r="3474" spans="1:8" s="2" customFormat="1" ht="16.899999999999999" customHeight="1">
      <c r="A3474" s="38"/>
      <c r="B3474" s="43"/>
      <c r="C3474" s="292" t="s">
        <v>3403</v>
      </c>
      <c r="D3474" s="292" t="s">
        <v>8752</v>
      </c>
      <c r="E3474" s="21" t="s">
        <v>651</v>
      </c>
      <c r="F3474" s="293">
        <v>22</v>
      </c>
      <c r="G3474" s="38"/>
      <c r="H3474" s="43"/>
    </row>
    <row r="3475" spans="1:8" s="2" customFormat="1" ht="16.899999999999999" customHeight="1">
      <c r="A3475" s="38"/>
      <c r="B3475" s="43"/>
      <c r="C3475" s="292" t="s">
        <v>3530</v>
      </c>
      <c r="D3475" s="292" t="s">
        <v>8753</v>
      </c>
      <c r="E3475" s="21" t="s">
        <v>651</v>
      </c>
      <c r="F3475" s="293">
        <v>78</v>
      </c>
      <c r="G3475" s="38"/>
      <c r="H3475" s="43"/>
    </row>
    <row r="3476" spans="1:8" s="2" customFormat="1" ht="16.899999999999999" customHeight="1">
      <c r="A3476" s="38"/>
      <c r="B3476" s="43"/>
      <c r="C3476" s="292" t="s">
        <v>3543</v>
      </c>
      <c r="D3476" s="292" t="s">
        <v>8754</v>
      </c>
      <c r="E3476" s="21" t="s">
        <v>651</v>
      </c>
      <c r="F3476" s="293">
        <v>31</v>
      </c>
      <c r="G3476" s="38"/>
      <c r="H3476" s="43"/>
    </row>
    <row r="3477" spans="1:8" s="2" customFormat="1" ht="22.5">
      <c r="A3477" s="38"/>
      <c r="B3477" s="43"/>
      <c r="C3477" s="292" t="s">
        <v>3634</v>
      </c>
      <c r="D3477" s="292" t="s">
        <v>8755</v>
      </c>
      <c r="E3477" s="21" t="s">
        <v>3392</v>
      </c>
      <c r="F3477" s="293">
        <v>16</v>
      </c>
      <c r="G3477" s="38"/>
      <c r="H3477" s="43"/>
    </row>
    <row r="3478" spans="1:8" s="2" customFormat="1" ht="16.899999999999999" customHeight="1">
      <c r="A3478" s="38"/>
      <c r="B3478" s="43"/>
      <c r="C3478" s="292" t="s">
        <v>3639</v>
      </c>
      <c r="D3478" s="292" t="s">
        <v>8756</v>
      </c>
      <c r="E3478" s="21" t="s">
        <v>3392</v>
      </c>
      <c r="F3478" s="293">
        <v>38</v>
      </c>
      <c r="G3478" s="38"/>
      <c r="H3478" s="43"/>
    </row>
    <row r="3479" spans="1:8" s="2" customFormat="1" ht="16.899999999999999" customHeight="1">
      <c r="A3479" s="38"/>
      <c r="B3479" s="43"/>
      <c r="C3479" s="292" t="s">
        <v>3549</v>
      </c>
      <c r="D3479" s="292" t="s">
        <v>3550</v>
      </c>
      <c r="E3479" s="21" t="s">
        <v>651</v>
      </c>
      <c r="F3479" s="293">
        <v>31</v>
      </c>
      <c r="G3479" s="38"/>
      <c r="H3479" s="43"/>
    </row>
    <row r="3480" spans="1:8" s="2" customFormat="1" ht="16.899999999999999" customHeight="1">
      <c r="A3480" s="38"/>
      <c r="B3480" s="43"/>
      <c r="C3480" s="292" t="s">
        <v>3538</v>
      </c>
      <c r="D3480" s="292" t="s">
        <v>3539</v>
      </c>
      <c r="E3480" s="21" t="s">
        <v>651</v>
      </c>
      <c r="F3480" s="293">
        <v>78</v>
      </c>
      <c r="G3480" s="38"/>
      <c r="H3480" s="43"/>
    </row>
    <row r="3481" spans="1:8" s="2" customFormat="1" ht="16.899999999999999" customHeight="1">
      <c r="A3481" s="38"/>
      <c r="B3481" s="43"/>
      <c r="C3481" s="292" t="s">
        <v>3409</v>
      </c>
      <c r="D3481" s="292" t="s">
        <v>3410</v>
      </c>
      <c r="E3481" s="21" t="s">
        <v>651</v>
      </c>
      <c r="F3481" s="293">
        <v>16</v>
      </c>
      <c r="G3481" s="38"/>
      <c r="H3481" s="43"/>
    </row>
    <row r="3482" spans="1:8" s="2" customFormat="1" ht="16.899999999999999" customHeight="1">
      <c r="A3482" s="38"/>
      <c r="B3482" s="43"/>
      <c r="C3482" s="292" t="s">
        <v>3649</v>
      </c>
      <c r="D3482" s="292" t="s">
        <v>3650</v>
      </c>
      <c r="E3482" s="21" t="s">
        <v>651</v>
      </c>
      <c r="F3482" s="293">
        <v>16</v>
      </c>
      <c r="G3482" s="38"/>
      <c r="H3482" s="43"/>
    </row>
    <row r="3483" spans="1:8" s="2" customFormat="1" ht="16.899999999999999" customHeight="1">
      <c r="A3483" s="38"/>
      <c r="B3483" s="43"/>
      <c r="C3483" s="292" t="s">
        <v>3645</v>
      </c>
      <c r="D3483" s="292" t="s">
        <v>3646</v>
      </c>
      <c r="E3483" s="21" t="s">
        <v>651</v>
      </c>
      <c r="F3483" s="293">
        <v>22</v>
      </c>
      <c r="G3483" s="38"/>
      <c r="H3483" s="43"/>
    </row>
    <row r="3484" spans="1:8" s="2" customFormat="1" ht="16.899999999999999" customHeight="1">
      <c r="A3484" s="38"/>
      <c r="B3484" s="43"/>
      <c r="C3484" s="288" t="s">
        <v>643</v>
      </c>
      <c r="D3484" s="289" t="s">
        <v>644</v>
      </c>
      <c r="E3484" s="290" t="s">
        <v>641</v>
      </c>
      <c r="F3484" s="291">
        <v>6</v>
      </c>
      <c r="G3484" s="38"/>
      <c r="H3484" s="43"/>
    </row>
    <row r="3485" spans="1:8" s="2" customFormat="1" ht="16.899999999999999" customHeight="1">
      <c r="A3485" s="38"/>
      <c r="B3485" s="43"/>
      <c r="C3485" s="292" t="s">
        <v>19</v>
      </c>
      <c r="D3485" s="292" t="s">
        <v>3395</v>
      </c>
      <c r="E3485" s="21" t="s">
        <v>19</v>
      </c>
      <c r="F3485" s="293">
        <v>0</v>
      </c>
      <c r="G3485" s="38"/>
      <c r="H3485" s="43"/>
    </row>
    <row r="3486" spans="1:8" s="2" customFormat="1" ht="16.899999999999999" customHeight="1">
      <c r="A3486" s="38"/>
      <c r="B3486" s="43"/>
      <c r="C3486" s="292" t="s">
        <v>19</v>
      </c>
      <c r="D3486" s="292" t="s">
        <v>645</v>
      </c>
      <c r="E3486" s="21" t="s">
        <v>19</v>
      </c>
      <c r="F3486" s="293">
        <v>6</v>
      </c>
      <c r="G3486" s="38"/>
      <c r="H3486" s="43"/>
    </row>
    <row r="3487" spans="1:8" s="2" customFormat="1" ht="16.899999999999999" customHeight="1">
      <c r="A3487" s="38"/>
      <c r="B3487" s="43"/>
      <c r="C3487" s="292" t="s">
        <v>643</v>
      </c>
      <c r="D3487" s="292" t="s">
        <v>590</v>
      </c>
      <c r="E3487" s="21" t="s">
        <v>19</v>
      </c>
      <c r="F3487" s="293">
        <v>6</v>
      </c>
      <c r="G3487" s="38"/>
      <c r="H3487" s="43"/>
    </row>
    <row r="3488" spans="1:8" s="2" customFormat="1" ht="16.899999999999999" customHeight="1">
      <c r="A3488" s="38"/>
      <c r="B3488" s="43"/>
      <c r="C3488" s="294" t="s">
        <v>8523</v>
      </c>
      <c r="D3488" s="38"/>
      <c r="E3488" s="38"/>
      <c r="F3488" s="38"/>
      <c r="G3488" s="38"/>
      <c r="H3488" s="43"/>
    </row>
    <row r="3489" spans="1:8" s="2" customFormat="1" ht="16.899999999999999" customHeight="1">
      <c r="A3489" s="38"/>
      <c r="B3489" s="43"/>
      <c r="C3489" s="292" t="s">
        <v>3390</v>
      </c>
      <c r="D3489" s="292" t="s">
        <v>8757</v>
      </c>
      <c r="E3489" s="21" t="s">
        <v>3392</v>
      </c>
      <c r="F3489" s="293">
        <v>6</v>
      </c>
      <c r="G3489" s="38"/>
      <c r="H3489" s="43"/>
    </row>
    <row r="3490" spans="1:8" s="2" customFormat="1" ht="16.899999999999999" customHeight="1">
      <c r="A3490" s="38"/>
      <c r="B3490" s="43"/>
      <c r="C3490" s="292" t="s">
        <v>3403</v>
      </c>
      <c r="D3490" s="292" t="s">
        <v>8752</v>
      </c>
      <c r="E3490" s="21" t="s">
        <v>651</v>
      </c>
      <c r="F3490" s="293">
        <v>22</v>
      </c>
      <c r="G3490" s="38"/>
      <c r="H3490" s="43"/>
    </row>
    <row r="3491" spans="1:8" s="2" customFormat="1" ht="22.5">
      <c r="A3491" s="38"/>
      <c r="B3491" s="43"/>
      <c r="C3491" s="292" t="s">
        <v>3629</v>
      </c>
      <c r="D3491" s="292" t="s">
        <v>8758</v>
      </c>
      <c r="E3491" s="21" t="s">
        <v>3392</v>
      </c>
      <c r="F3491" s="293">
        <v>6</v>
      </c>
      <c r="G3491" s="38"/>
      <c r="H3491" s="43"/>
    </row>
    <row r="3492" spans="1:8" s="2" customFormat="1" ht="16.899999999999999" customHeight="1">
      <c r="A3492" s="38"/>
      <c r="B3492" s="43"/>
      <c r="C3492" s="292" t="s">
        <v>3639</v>
      </c>
      <c r="D3492" s="292" t="s">
        <v>8756</v>
      </c>
      <c r="E3492" s="21" t="s">
        <v>3392</v>
      </c>
      <c r="F3492" s="293">
        <v>38</v>
      </c>
      <c r="G3492" s="38"/>
      <c r="H3492" s="43"/>
    </row>
    <row r="3493" spans="1:8" s="2" customFormat="1" ht="16.899999999999999" customHeight="1">
      <c r="A3493" s="38"/>
      <c r="B3493" s="43"/>
      <c r="C3493" s="292" t="s">
        <v>3413</v>
      </c>
      <c r="D3493" s="292" t="s">
        <v>3414</v>
      </c>
      <c r="E3493" s="21" t="s">
        <v>651</v>
      </c>
      <c r="F3493" s="293">
        <v>6</v>
      </c>
      <c r="G3493" s="38"/>
      <c r="H3493" s="43"/>
    </row>
    <row r="3494" spans="1:8" s="2" customFormat="1" ht="16.899999999999999" customHeight="1">
      <c r="A3494" s="38"/>
      <c r="B3494" s="43"/>
      <c r="C3494" s="292" t="s">
        <v>3645</v>
      </c>
      <c r="D3494" s="292" t="s">
        <v>3646</v>
      </c>
      <c r="E3494" s="21" t="s">
        <v>651</v>
      </c>
      <c r="F3494" s="293">
        <v>22</v>
      </c>
      <c r="G3494" s="38"/>
      <c r="H3494" s="43"/>
    </row>
    <row r="3495" spans="1:8" s="2" customFormat="1" ht="16.899999999999999" customHeight="1">
      <c r="A3495" s="38"/>
      <c r="B3495" s="43"/>
      <c r="C3495" s="288" t="s">
        <v>649</v>
      </c>
      <c r="D3495" s="289" t="s">
        <v>650</v>
      </c>
      <c r="E3495" s="290" t="s">
        <v>651</v>
      </c>
      <c r="F3495" s="291">
        <v>16</v>
      </c>
      <c r="G3495" s="38"/>
      <c r="H3495" s="43"/>
    </row>
    <row r="3496" spans="1:8" s="2" customFormat="1" ht="16.899999999999999" customHeight="1">
      <c r="A3496" s="38"/>
      <c r="B3496" s="43"/>
      <c r="C3496" s="292" t="s">
        <v>19</v>
      </c>
      <c r="D3496" s="292" t="s">
        <v>3427</v>
      </c>
      <c r="E3496" s="21" t="s">
        <v>19</v>
      </c>
      <c r="F3496" s="293">
        <v>0</v>
      </c>
      <c r="G3496" s="38"/>
      <c r="H3496" s="43"/>
    </row>
    <row r="3497" spans="1:8" s="2" customFormat="1" ht="16.899999999999999" customHeight="1">
      <c r="A3497" s="38"/>
      <c r="B3497" s="43"/>
      <c r="C3497" s="292" t="s">
        <v>19</v>
      </c>
      <c r="D3497" s="292" t="s">
        <v>642</v>
      </c>
      <c r="E3497" s="21" t="s">
        <v>19</v>
      </c>
      <c r="F3497" s="293">
        <v>16</v>
      </c>
      <c r="G3497" s="38"/>
      <c r="H3497" s="43"/>
    </row>
    <row r="3498" spans="1:8" s="2" customFormat="1" ht="16.899999999999999" customHeight="1">
      <c r="A3498" s="38"/>
      <c r="B3498" s="43"/>
      <c r="C3498" s="292" t="s">
        <v>649</v>
      </c>
      <c r="D3498" s="292" t="s">
        <v>590</v>
      </c>
      <c r="E3498" s="21" t="s">
        <v>19</v>
      </c>
      <c r="F3498" s="293">
        <v>16</v>
      </c>
      <c r="G3498" s="38"/>
      <c r="H3498" s="43"/>
    </row>
    <row r="3499" spans="1:8" s="2" customFormat="1" ht="16.899999999999999" customHeight="1">
      <c r="A3499" s="38"/>
      <c r="B3499" s="43"/>
      <c r="C3499" s="294" t="s">
        <v>8523</v>
      </c>
      <c r="D3499" s="38"/>
      <c r="E3499" s="38"/>
      <c r="F3499" s="38"/>
      <c r="G3499" s="38"/>
      <c r="H3499" s="43"/>
    </row>
    <row r="3500" spans="1:8" s="2" customFormat="1" ht="16.899999999999999" customHeight="1">
      <c r="A3500" s="38"/>
      <c r="B3500" s="43"/>
      <c r="C3500" s="292" t="s">
        <v>3423</v>
      </c>
      <c r="D3500" s="292" t="s">
        <v>8759</v>
      </c>
      <c r="E3500" s="21" t="s">
        <v>3392</v>
      </c>
      <c r="F3500" s="293">
        <v>16</v>
      </c>
      <c r="G3500" s="38"/>
      <c r="H3500" s="43"/>
    </row>
    <row r="3501" spans="1:8" s="2" customFormat="1" ht="16.899999999999999" customHeight="1">
      <c r="A3501" s="38"/>
      <c r="B3501" s="43"/>
      <c r="C3501" s="292" t="s">
        <v>3569</v>
      </c>
      <c r="D3501" s="292" t="s">
        <v>8760</v>
      </c>
      <c r="E3501" s="21" t="s">
        <v>3392</v>
      </c>
      <c r="F3501" s="293">
        <v>37</v>
      </c>
      <c r="G3501" s="38"/>
      <c r="H3501" s="43"/>
    </row>
    <row r="3502" spans="1:8" s="2" customFormat="1" ht="16.899999999999999" customHeight="1">
      <c r="A3502" s="38"/>
      <c r="B3502" s="43"/>
      <c r="C3502" s="288" t="s">
        <v>654</v>
      </c>
      <c r="D3502" s="289" t="s">
        <v>655</v>
      </c>
      <c r="E3502" s="290" t="s">
        <v>651</v>
      </c>
      <c r="F3502" s="291">
        <v>1</v>
      </c>
      <c r="G3502" s="38"/>
      <c r="H3502" s="43"/>
    </row>
    <row r="3503" spans="1:8" s="2" customFormat="1" ht="16.899999999999999" customHeight="1">
      <c r="A3503" s="38"/>
      <c r="B3503" s="43"/>
      <c r="C3503" s="292" t="s">
        <v>19</v>
      </c>
      <c r="D3503" s="292" t="s">
        <v>3433</v>
      </c>
      <c r="E3503" s="21" t="s">
        <v>19</v>
      </c>
      <c r="F3503" s="293">
        <v>0</v>
      </c>
      <c r="G3503" s="38"/>
      <c r="H3503" s="43"/>
    </row>
    <row r="3504" spans="1:8" s="2" customFormat="1" ht="16.899999999999999" customHeight="1">
      <c r="A3504" s="38"/>
      <c r="B3504" s="43"/>
      <c r="C3504" s="292" t="s">
        <v>19</v>
      </c>
      <c r="D3504" s="292" t="s">
        <v>79</v>
      </c>
      <c r="E3504" s="21" t="s">
        <v>19</v>
      </c>
      <c r="F3504" s="293">
        <v>1</v>
      </c>
      <c r="G3504" s="38"/>
      <c r="H3504" s="43"/>
    </row>
    <row r="3505" spans="1:8" s="2" customFormat="1" ht="16.899999999999999" customHeight="1">
      <c r="A3505" s="38"/>
      <c r="B3505" s="43"/>
      <c r="C3505" s="292" t="s">
        <v>654</v>
      </c>
      <c r="D3505" s="292" t="s">
        <v>552</v>
      </c>
      <c r="E3505" s="21" t="s">
        <v>19</v>
      </c>
      <c r="F3505" s="293">
        <v>1</v>
      </c>
      <c r="G3505" s="38"/>
      <c r="H3505" s="43"/>
    </row>
    <row r="3506" spans="1:8" s="2" customFormat="1" ht="16.899999999999999" customHeight="1">
      <c r="A3506" s="38"/>
      <c r="B3506" s="43"/>
      <c r="C3506" s="294" t="s">
        <v>8523</v>
      </c>
      <c r="D3506" s="38"/>
      <c r="E3506" s="38"/>
      <c r="F3506" s="38"/>
      <c r="G3506" s="38"/>
      <c r="H3506" s="43"/>
    </row>
    <row r="3507" spans="1:8" s="2" customFormat="1" ht="16.899999999999999" customHeight="1">
      <c r="A3507" s="38"/>
      <c r="B3507" s="43"/>
      <c r="C3507" s="292" t="s">
        <v>3429</v>
      </c>
      <c r="D3507" s="292" t="s">
        <v>8761</v>
      </c>
      <c r="E3507" s="21" t="s">
        <v>3392</v>
      </c>
      <c r="F3507" s="293">
        <v>1</v>
      </c>
      <c r="G3507" s="38"/>
      <c r="H3507" s="43"/>
    </row>
    <row r="3508" spans="1:8" s="2" customFormat="1" ht="16.899999999999999" customHeight="1">
      <c r="A3508" s="38"/>
      <c r="B3508" s="43"/>
      <c r="C3508" s="292" t="s">
        <v>3569</v>
      </c>
      <c r="D3508" s="292" t="s">
        <v>8760</v>
      </c>
      <c r="E3508" s="21" t="s">
        <v>3392</v>
      </c>
      <c r="F3508" s="293">
        <v>37</v>
      </c>
      <c r="G3508" s="38"/>
      <c r="H3508" s="43"/>
    </row>
    <row r="3509" spans="1:8" s="2" customFormat="1" ht="16.899999999999999" customHeight="1">
      <c r="A3509" s="38"/>
      <c r="B3509" s="43"/>
      <c r="C3509" s="288" t="s">
        <v>657</v>
      </c>
      <c r="D3509" s="289" t="s">
        <v>658</v>
      </c>
      <c r="E3509" s="290" t="s">
        <v>651</v>
      </c>
      <c r="F3509" s="291">
        <v>20</v>
      </c>
      <c r="G3509" s="38"/>
      <c r="H3509" s="43"/>
    </row>
    <row r="3510" spans="1:8" s="2" customFormat="1" ht="16.899999999999999" customHeight="1">
      <c r="A3510" s="38"/>
      <c r="B3510" s="43"/>
      <c r="C3510" s="292" t="s">
        <v>19</v>
      </c>
      <c r="D3510" s="292" t="s">
        <v>3421</v>
      </c>
      <c r="E3510" s="21" t="s">
        <v>19</v>
      </c>
      <c r="F3510" s="293">
        <v>0</v>
      </c>
      <c r="G3510" s="38"/>
      <c r="H3510" s="43"/>
    </row>
    <row r="3511" spans="1:8" s="2" customFormat="1" ht="16.899999999999999" customHeight="1">
      <c r="A3511" s="38"/>
      <c r="B3511" s="43"/>
      <c r="C3511" s="292" t="s">
        <v>19</v>
      </c>
      <c r="D3511" s="292" t="s">
        <v>659</v>
      </c>
      <c r="E3511" s="21" t="s">
        <v>19</v>
      </c>
      <c r="F3511" s="293">
        <v>20</v>
      </c>
      <c r="G3511" s="38"/>
      <c r="H3511" s="43"/>
    </row>
    <row r="3512" spans="1:8" s="2" customFormat="1" ht="16.899999999999999" customHeight="1">
      <c r="A3512" s="38"/>
      <c r="B3512" s="43"/>
      <c r="C3512" s="292" t="s">
        <v>657</v>
      </c>
      <c r="D3512" s="292" t="s">
        <v>590</v>
      </c>
      <c r="E3512" s="21" t="s">
        <v>19</v>
      </c>
      <c r="F3512" s="293">
        <v>20</v>
      </c>
      <c r="G3512" s="38"/>
      <c r="H3512" s="43"/>
    </row>
    <row r="3513" spans="1:8" s="2" customFormat="1" ht="16.899999999999999" customHeight="1">
      <c r="A3513" s="38"/>
      <c r="B3513" s="43"/>
      <c r="C3513" s="294" t="s">
        <v>8523</v>
      </c>
      <c r="D3513" s="38"/>
      <c r="E3513" s="38"/>
      <c r="F3513" s="38"/>
      <c r="G3513" s="38"/>
      <c r="H3513" s="43"/>
    </row>
    <row r="3514" spans="1:8" s="2" customFormat="1" ht="16.899999999999999" customHeight="1">
      <c r="A3514" s="38"/>
      <c r="B3514" s="43"/>
      <c r="C3514" s="292" t="s">
        <v>3417</v>
      </c>
      <c r="D3514" s="292" t="s">
        <v>8762</v>
      </c>
      <c r="E3514" s="21" t="s">
        <v>3392</v>
      </c>
      <c r="F3514" s="293">
        <v>20</v>
      </c>
      <c r="G3514" s="38"/>
      <c r="H3514" s="43"/>
    </row>
    <row r="3515" spans="1:8" s="2" customFormat="1" ht="16.899999999999999" customHeight="1">
      <c r="A3515" s="38"/>
      <c r="B3515" s="43"/>
      <c r="C3515" s="292" t="s">
        <v>3569</v>
      </c>
      <c r="D3515" s="292" t="s">
        <v>8760</v>
      </c>
      <c r="E3515" s="21" t="s">
        <v>3392</v>
      </c>
      <c r="F3515" s="293">
        <v>37</v>
      </c>
      <c r="G3515" s="38"/>
      <c r="H3515" s="43"/>
    </row>
    <row r="3516" spans="1:8" s="2" customFormat="1" ht="26.45" customHeight="1">
      <c r="A3516" s="38"/>
      <c r="B3516" s="43"/>
      <c r="C3516" s="287" t="s">
        <v>8763</v>
      </c>
      <c r="D3516" s="287" t="s">
        <v>91</v>
      </c>
      <c r="E3516" s="38"/>
      <c r="F3516" s="38"/>
      <c r="G3516" s="38"/>
      <c r="H3516" s="43"/>
    </row>
    <row r="3517" spans="1:8" s="2" customFormat="1" ht="16.899999999999999" customHeight="1">
      <c r="A3517" s="38"/>
      <c r="B3517" s="43"/>
      <c r="C3517" s="288" t="s">
        <v>8764</v>
      </c>
      <c r="D3517" s="289" t="s">
        <v>19</v>
      </c>
      <c r="E3517" s="290" t="s">
        <v>19</v>
      </c>
      <c r="F3517" s="291">
        <v>1</v>
      </c>
      <c r="G3517" s="38"/>
      <c r="H3517" s="43"/>
    </row>
    <row r="3518" spans="1:8" s="2" customFormat="1" ht="26.45" customHeight="1">
      <c r="A3518" s="38"/>
      <c r="B3518" s="43"/>
      <c r="C3518" s="287" t="s">
        <v>117</v>
      </c>
      <c r="D3518" s="287" t="s">
        <v>118</v>
      </c>
      <c r="E3518" s="38"/>
      <c r="F3518" s="38"/>
      <c r="G3518" s="38"/>
      <c r="H3518" s="43"/>
    </row>
    <row r="3519" spans="1:8" s="2" customFormat="1" ht="16.899999999999999" customHeight="1">
      <c r="A3519" s="38"/>
      <c r="B3519" s="43"/>
      <c r="C3519" s="288" t="s">
        <v>8765</v>
      </c>
      <c r="D3519" s="289" t="s">
        <v>8766</v>
      </c>
      <c r="E3519" s="290" t="s">
        <v>128</v>
      </c>
      <c r="F3519" s="291">
        <v>5</v>
      </c>
      <c r="G3519" s="38"/>
      <c r="H3519" s="43"/>
    </row>
    <row r="3520" spans="1:8" s="2" customFormat="1" ht="16.899999999999999" customHeight="1">
      <c r="A3520" s="38"/>
      <c r="B3520" s="43"/>
      <c r="C3520" s="288" t="s">
        <v>161</v>
      </c>
      <c r="D3520" s="289" t="s">
        <v>7528</v>
      </c>
      <c r="E3520" s="290" t="s">
        <v>132</v>
      </c>
      <c r="F3520" s="291">
        <v>460.27600000000001</v>
      </c>
      <c r="G3520" s="38"/>
      <c r="H3520" s="43"/>
    </row>
    <row r="3521" spans="1:8" s="2" customFormat="1" ht="16.899999999999999" customHeight="1">
      <c r="A3521" s="38"/>
      <c r="B3521" s="43"/>
      <c r="C3521" s="292" t="s">
        <v>19</v>
      </c>
      <c r="D3521" s="292" t="s">
        <v>7591</v>
      </c>
      <c r="E3521" s="21" t="s">
        <v>19</v>
      </c>
      <c r="F3521" s="293">
        <v>164.31299999999999</v>
      </c>
      <c r="G3521" s="38"/>
      <c r="H3521" s="43"/>
    </row>
    <row r="3522" spans="1:8" s="2" customFormat="1" ht="16.899999999999999" customHeight="1">
      <c r="A3522" s="38"/>
      <c r="B3522" s="43"/>
      <c r="C3522" s="292" t="s">
        <v>19</v>
      </c>
      <c r="D3522" s="292" t="s">
        <v>7592</v>
      </c>
      <c r="E3522" s="21" t="s">
        <v>19</v>
      </c>
      <c r="F3522" s="293">
        <v>168.828</v>
      </c>
      <c r="G3522" s="38"/>
      <c r="H3522" s="43"/>
    </row>
    <row r="3523" spans="1:8" s="2" customFormat="1" ht="16.899999999999999" customHeight="1">
      <c r="A3523" s="38"/>
      <c r="B3523" s="43"/>
      <c r="C3523" s="292" t="s">
        <v>19</v>
      </c>
      <c r="D3523" s="292" t="s">
        <v>7593</v>
      </c>
      <c r="E3523" s="21" t="s">
        <v>19</v>
      </c>
      <c r="F3523" s="293">
        <v>41.496000000000002</v>
      </c>
      <c r="G3523" s="38"/>
      <c r="H3523" s="43"/>
    </row>
    <row r="3524" spans="1:8" s="2" customFormat="1" ht="16.899999999999999" customHeight="1">
      <c r="A3524" s="38"/>
      <c r="B3524" s="43"/>
      <c r="C3524" s="292" t="s">
        <v>19</v>
      </c>
      <c r="D3524" s="292" t="s">
        <v>7594</v>
      </c>
      <c r="E3524" s="21" t="s">
        <v>19</v>
      </c>
      <c r="F3524" s="293">
        <v>68.248999999999995</v>
      </c>
      <c r="G3524" s="38"/>
      <c r="H3524" s="43"/>
    </row>
    <row r="3525" spans="1:8" s="2" customFormat="1" ht="16.899999999999999" customHeight="1">
      <c r="A3525" s="38"/>
      <c r="B3525" s="43"/>
      <c r="C3525" s="292" t="s">
        <v>19</v>
      </c>
      <c r="D3525" s="292" t="s">
        <v>7595</v>
      </c>
      <c r="E3525" s="21" t="s">
        <v>19</v>
      </c>
      <c r="F3525" s="293">
        <v>0</v>
      </c>
      <c r="G3525" s="38"/>
      <c r="H3525" s="43"/>
    </row>
    <row r="3526" spans="1:8" s="2" customFormat="1" ht="16.899999999999999" customHeight="1">
      <c r="A3526" s="38"/>
      <c r="B3526" s="43"/>
      <c r="C3526" s="292" t="s">
        <v>19</v>
      </c>
      <c r="D3526" s="292" t="s">
        <v>7596</v>
      </c>
      <c r="E3526" s="21" t="s">
        <v>19</v>
      </c>
      <c r="F3526" s="293">
        <v>17.39</v>
      </c>
      <c r="G3526" s="38"/>
      <c r="H3526" s="43"/>
    </row>
    <row r="3527" spans="1:8" s="2" customFormat="1" ht="16.899999999999999" customHeight="1">
      <c r="A3527" s="38"/>
      <c r="B3527" s="43"/>
      <c r="C3527" s="292" t="s">
        <v>161</v>
      </c>
      <c r="D3527" s="292" t="s">
        <v>552</v>
      </c>
      <c r="E3527" s="21" t="s">
        <v>19</v>
      </c>
      <c r="F3527" s="293">
        <v>460.27600000000001</v>
      </c>
      <c r="G3527" s="38"/>
      <c r="H3527" s="43"/>
    </row>
    <row r="3528" spans="1:8" s="2" customFormat="1" ht="16.899999999999999" customHeight="1">
      <c r="A3528" s="38"/>
      <c r="B3528" s="43"/>
      <c r="C3528" s="294" t="s">
        <v>8523</v>
      </c>
      <c r="D3528" s="38"/>
      <c r="E3528" s="38"/>
      <c r="F3528" s="38"/>
      <c r="G3528" s="38"/>
      <c r="H3528" s="43"/>
    </row>
    <row r="3529" spans="1:8" s="2" customFormat="1" ht="16.899999999999999" customHeight="1">
      <c r="A3529" s="38"/>
      <c r="B3529" s="43"/>
      <c r="C3529" s="292" t="s">
        <v>7587</v>
      </c>
      <c r="D3529" s="292" t="s">
        <v>8767</v>
      </c>
      <c r="E3529" s="21" t="s">
        <v>132</v>
      </c>
      <c r="F3529" s="293">
        <v>460.27600000000001</v>
      </c>
      <c r="G3529" s="38"/>
      <c r="H3529" s="43"/>
    </row>
    <row r="3530" spans="1:8" s="2" customFormat="1" ht="16.899999999999999" customHeight="1">
      <c r="A3530" s="38"/>
      <c r="B3530" s="43"/>
      <c r="C3530" s="292" t="s">
        <v>7754</v>
      </c>
      <c r="D3530" s="292" t="s">
        <v>8768</v>
      </c>
      <c r="E3530" s="21" t="s">
        <v>132</v>
      </c>
      <c r="F3530" s="293">
        <v>1397.2940000000001</v>
      </c>
      <c r="G3530" s="38"/>
      <c r="H3530" s="43"/>
    </row>
    <row r="3531" spans="1:8" s="2" customFormat="1" ht="16.899999999999999" customHeight="1">
      <c r="A3531" s="38"/>
      <c r="B3531" s="43"/>
      <c r="C3531" s="292" t="s">
        <v>7797</v>
      </c>
      <c r="D3531" s="292" t="s">
        <v>8769</v>
      </c>
      <c r="E3531" s="21" t="s">
        <v>132</v>
      </c>
      <c r="F3531" s="293">
        <v>1397.2940000000001</v>
      </c>
      <c r="G3531" s="38"/>
      <c r="H3531" s="43"/>
    </row>
    <row r="3532" spans="1:8" s="2" customFormat="1" ht="22.5">
      <c r="A3532" s="38"/>
      <c r="B3532" s="43"/>
      <c r="C3532" s="292" t="s">
        <v>8346</v>
      </c>
      <c r="D3532" s="292" t="s">
        <v>8770</v>
      </c>
      <c r="E3532" s="21" t="s">
        <v>318</v>
      </c>
      <c r="F3532" s="293">
        <v>105.40900000000001</v>
      </c>
      <c r="G3532" s="38"/>
      <c r="H3532" s="43"/>
    </row>
    <row r="3533" spans="1:8" s="2" customFormat="1" ht="16.899999999999999" customHeight="1">
      <c r="A3533" s="38"/>
      <c r="B3533" s="43"/>
      <c r="C3533" s="288" t="s">
        <v>191</v>
      </c>
      <c r="D3533" s="289" t="s">
        <v>192</v>
      </c>
      <c r="E3533" s="290" t="s">
        <v>132</v>
      </c>
      <c r="F3533" s="291">
        <v>16.884</v>
      </c>
      <c r="G3533" s="38"/>
      <c r="H3533" s="43"/>
    </row>
    <row r="3534" spans="1:8" s="2" customFormat="1" ht="16.899999999999999" customHeight="1">
      <c r="A3534" s="38"/>
      <c r="B3534" s="43"/>
      <c r="C3534" s="292" t="s">
        <v>19</v>
      </c>
      <c r="D3534" s="292" t="s">
        <v>7991</v>
      </c>
      <c r="E3534" s="21" t="s">
        <v>19</v>
      </c>
      <c r="F3534" s="293">
        <v>2.448</v>
      </c>
      <c r="G3534" s="38"/>
      <c r="H3534" s="43"/>
    </row>
    <row r="3535" spans="1:8" s="2" customFormat="1" ht="16.899999999999999" customHeight="1">
      <c r="A3535" s="38"/>
      <c r="B3535" s="43"/>
      <c r="C3535" s="292" t="s">
        <v>19</v>
      </c>
      <c r="D3535" s="292" t="s">
        <v>7992</v>
      </c>
      <c r="E3535" s="21" t="s">
        <v>19</v>
      </c>
      <c r="F3535" s="293">
        <v>12.96</v>
      </c>
      <c r="G3535" s="38"/>
      <c r="H3535" s="43"/>
    </row>
    <row r="3536" spans="1:8" s="2" customFormat="1" ht="16.899999999999999" customHeight="1">
      <c r="A3536" s="38"/>
      <c r="B3536" s="43"/>
      <c r="C3536" s="292" t="s">
        <v>19</v>
      </c>
      <c r="D3536" s="292" t="s">
        <v>7993</v>
      </c>
      <c r="E3536" s="21" t="s">
        <v>19</v>
      </c>
      <c r="F3536" s="293">
        <v>1.476</v>
      </c>
      <c r="G3536" s="38"/>
      <c r="H3536" s="43"/>
    </row>
    <row r="3537" spans="1:8" s="2" customFormat="1" ht="16.899999999999999" customHeight="1">
      <c r="A3537" s="38"/>
      <c r="B3537" s="43"/>
      <c r="C3537" s="292" t="s">
        <v>191</v>
      </c>
      <c r="D3537" s="292" t="s">
        <v>552</v>
      </c>
      <c r="E3537" s="21" t="s">
        <v>19</v>
      </c>
      <c r="F3537" s="293">
        <v>16.884</v>
      </c>
      <c r="G3537" s="38"/>
      <c r="H3537" s="43"/>
    </row>
    <row r="3538" spans="1:8" s="2" customFormat="1" ht="16.899999999999999" customHeight="1">
      <c r="A3538" s="38"/>
      <c r="B3538" s="43"/>
      <c r="C3538" s="294" t="s">
        <v>8523</v>
      </c>
      <c r="D3538" s="38"/>
      <c r="E3538" s="38"/>
      <c r="F3538" s="38"/>
      <c r="G3538" s="38"/>
      <c r="H3538" s="43"/>
    </row>
    <row r="3539" spans="1:8" s="2" customFormat="1" ht="16.899999999999999" customHeight="1">
      <c r="A3539" s="38"/>
      <c r="B3539" s="43"/>
      <c r="C3539" s="292" t="s">
        <v>1769</v>
      </c>
      <c r="D3539" s="292" t="s">
        <v>8555</v>
      </c>
      <c r="E3539" s="21" t="s">
        <v>132</v>
      </c>
      <c r="F3539" s="293">
        <v>16.884</v>
      </c>
      <c r="G3539" s="38"/>
      <c r="H3539" s="43"/>
    </row>
    <row r="3540" spans="1:8" s="2" customFormat="1" ht="16.899999999999999" customHeight="1">
      <c r="A3540" s="38"/>
      <c r="B3540" s="43"/>
      <c r="C3540" s="292" t="s">
        <v>1780</v>
      </c>
      <c r="D3540" s="292" t="s">
        <v>8556</v>
      </c>
      <c r="E3540" s="21" t="s">
        <v>132</v>
      </c>
      <c r="F3540" s="293">
        <v>16.884</v>
      </c>
      <c r="G3540" s="38"/>
      <c r="H3540" s="43"/>
    </row>
    <row r="3541" spans="1:8" s="2" customFormat="1" ht="16.899999999999999" customHeight="1">
      <c r="A3541" s="38"/>
      <c r="B3541" s="43"/>
      <c r="C3541" s="288" t="s">
        <v>7463</v>
      </c>
      <c r="D3541" s="289" t="s">
        <v>7464</v>
      </c>
      <c r="E3541" s="290" t="s">
        <v>132</v>
      </c>
      <c r="F3541" s="291">
        <v>20.64</v>
      </c>
      <c r="G3541" s="38"/>
      <c r="H3541" s="43"/>
    </row>
    <row r="3542" spans="1:8" s="2" customFormat="1" ht="16.899999999999999" customHeight="1">
      <c r="A3542" s="38"/>
      <c r="B3542" s="43"/>
      <c r="C3542" s="292" t="s">
        <v>19</v>
      </c>
      <c r="D3542" s="292" t="s">
        <v>7878</v>
      </c>
      <c r="E3542" s="21" t="s">
        <v>19</v>
      </c>
      <c r="F3542" s="293">
        <v>0</v>
      </c>
      <c r="G3542" s="38"/>
      <c r="H3542" s="43"/>
    </row>
    <row r="3543" spans="1:8" s="2" customFormat="1" ht="16.899999999999999" customHeight="1">
      <c r="A3543" s="38"/>
      <c r="B3543" s="43"/>
      <c r="C3543" s="292" t="s">
        <v>19</v>
      </c>
      <c r="D3543" s="292" t="s">
        <v>7886</v>
      </c>
      <c r="E3543" s="21" t="s">
        <v>19</v>
      </c>
      <c r="F3543" s="293">
        <v>20.64</v>
      </c>
      <c r="G3543" s="38"/>
      <c r="H3543" s="43"/>
    </row>
    <row r="3544" spans="1:8" s="2" customFormat="1" ht="16.899999999999999" customHeight="1">
      <c r="A3544" s="38"/>
      <c r="B3544" s="43"/>
      <c r="C3544" s="292" t="s">
        <v>7463</v>
      </c>
      <c r="D3544" s="292" t="s">
        <v>552</v>
      </c>
      <c r="E3544" s="21" t="s">
        <v>19</v>
      </c>
      <c r="F3544" s="293">
        <v>20.64</v>
      </c>
      <c r="G3544" s="38"/>
      <c r="H3544" s="43"/>
    </row>
    <row r="3545" spans="1:8" s="2" customFormat="1" ht="16.899999999999999" customHeight="1">
      <c r="A3545" s="38"/>
      <c r="B3545" s="43"/>
      <c r="C3545" s="294" t="s">
        <v>8523</v>
      </c>
      <c r="D3545" s="38"/>
      <c r="E3545" s="38"/>
      <c r="F3545" s="38"/>
      <c r="G3545" s="38"/>
      <c r="H3545" s="43"/>
    </row>
    <row r="3546" spans="1:8" s="2" customFormat="1" ht="16.899999999999999" customHeight="1">
      <c r="A3546" s="38"/>
      <c r="B3546" s="43"/>
      <c r="C3546" s="292" t="s">
        <v>7882</v>
      </c>
      <c r="D3546" s="292" t="s">
        <v>8771</v>
      </c>
      <c r="E3546" s="21" t="s">
        <v>132</v>
      </c>
      <c r="F3546" s="293">
        <v>20.64</v>
      </c>
      <c r="G3546" s="38"/>
      <c r="H3546" s="43"/>
    </row>
    <row r="3547" spans="1:8" s="2" customFormat="1" ht="16.899999999999999" customHeight="1">
      <c r="A3547" s="38"/>
      <c r="B3547" s="43"/>
      <c r="C3547" s="292" t="s">
        <v>7887</v>
      </c>
      <c r="D3547" s="292" t="s">
        <v>8772</v>
      </c>
      <c r="E3547" s="21" t="s">
        <v>132</v>
      </c>
      <c r="F3547" s="293">
        <v>20.64</v>
      </c>
      <c r="G3547" s="38"/>
      <c r="H3547" s="43"/>
    </row>
    <row r="3548" spans="1:8" s="2" customFormat="1" ht="16.899999999999999" customHeight="1">
      <c r="A3548" s="38"/>
      <c r="B3548" s="43"/>
      <c r="C3548" s="288" t="s">
        <v>7506</v>
      </c>
      <c r="D3548" s="289" t="s">
        <v>7507</v>
      </c>
      <c r="E3548" s="290" t="s">
        <v>132</v>
      </c>
      <c r="F3548" s="291">
        <v>64.206999999999994</v>
      </c>
      <c r="G3548" s="38"/>
      <c r="H3548" s="43"/>
    </row>
    <row r="3549" spans="1:8" s="2" customFormat="1" ht="16.899999999999999" customHeight="1">
      <c r="A3549" s="38"/>
      <c r="B3549" s="43"/>
      <c r="C3549" s="292" t="s">
        <v>19</v>
      </c>
      <c r="D3549" s="292" t="s">
        <v>7601</v>
      </c>
      <c r="E3549" s="21" t="s">
        <v>19</v>
      </c>
      <c r="F3549" s="293">
        <v>0</v>
      </c>
      <c r="G3549" s="38"/>
      <c r="H3549" s="43"/>
    </row>
    <row r="3550" spans="1:8" s="2" customFormat="1" ht="16.899999999999999" customHeight="1">
      <c r="A3550" s="38"/>
      <c r="B3550" s="43"/>
      <c r="C3550" s="292" t="s">
        <v>19</v>
      </c>
      <c r="D3550" s="292" t="s">
        <v>7602</v>
      </c>
      <c r="E3550" s="21" t="s">
        <v>19</v>
      </c>
      <c r="F3550" s="293">
        <v>64.206999999999994</v>
      </c>
      <c r="G3550" s="38"/>
      <c r="H3550" s="43"/>
    </row>
    <row r="3551" spans="1:8" s="2" customFormat="1" ht="16.899999999999999" customHeight="1">
      <c r="A3551" s="38"/>
      <c r="B3551" s="43"/>
      <c r="C3551" s="292" t="s">
        <v>7506</v>
      </c>
      <c r="D3551" s="292" t="s">
        <v>590</v>
      </c>
      <c r="E3551" s="21" t="s">
        <v>19</v>
      </c>
      <c r="F3551" s="293">
        <v>64.206999999999994</v>
      </c>
      <c r="G3551" s="38"/>
      <c r="H3551" s="43"/>
    </row>
    <row r="3552" spans="1:8" s="2" customFormat="1" ht="16.899999999999999" customHeight="1">
      <c r="A3552" s="38"/>
      <c r="B3552" s="43"/>
      <c r="C3552" s="294" t="s">
        <v>8523</v>
      </c>
      <c r="D3552" s="38"/>
      <c r="E3552" s="38"/>
      <c r="F3552" s="38"/>
      <c r="G3552" s="38"/>
      <c r="H3552" s="43"/>
    </row>
    <row r="3553" spans="1:8" s="2" customFormat="1" ht="22.5">
      <c r="A3553" s="38"/>
      <c r="B3553" s="43"/>
      <c r="C3553" s="292" t="s">
        <v>7597</v>
      </c>
      <c r="D3553" s="292" t="s">
        <v>8773</v>
      </c>
      <c r="E3553" s="21" t="s">
        <v>132</v>
      </c>
      <c r="F3553" s="293">
        <v>64.206999999999994</v>
      </c>
      <c r="G3553" s="38"/>
      <c r="H3553" s="43"/>
    </row>
    <row r="3554" spans="1:8" s="2" customFormat="1" ht="16.899999999999999" customHeight="1">
      <c r="A3554" s="38"/>
      <c r="B3554" s="43"/>
      <c r="C3554" s="292" t="s">
        <v>534</v>
      </c>
      <c r="D3554" s="292" t="s">
        <v>8774</v>
      </c>
      <c r="E3554" s="21" t="s">
        <v>132</v>
      </c>
      <c r="F3554" s="293">
        <v>872.81100000000004</v>
      </c>
      <c r="G3554" s="38"/>
      <c r="H3554" s="43"/>
    </row>
    <row r="3555" spans="1:8" s="2" customFormat="1" ht="22.5">
      <c r="A3555" s="38"/>
      <c r="B3555" s="43"/>
      <c r="C3555" s="292" t="s">
        <v>7620</v>
      </c>
      <c r="D3555" s="292" t="s">
        <v>8775</v>
      </c>
      <c r="E3555" s="21" t="s">
        <v>158</v>
      </c>
      <c r="F3555" s="293">
        <v>69.706000000000003</v>
      </c>
      <c r="G3555" s="38"/>
      <c r="H3555" s="43"/>
    </row>
    <row r="3556" spans="1:8" s="2" customFormat="1" ht="22.5">
      <c r="A3556" s="38"/>
      <c r="B3556" s="43"/>
      <c r="C3556" s="292" t="s">
        <v>711</v>
      </c>
      <c r="D3556" s="292" t="s">
        <v>8629</v>
      </c>
      <c r="E3556" s="21" t="s">
        <v>158</v>
      </c>
      <c r="F3556" s="293">
        <v>242.61799999999999</v>
      </c>
      <c r="G3556" s="38"/>
      <c r="H3556" s="43"/>
    </row>
    <row r="3557" spans="1:8" s="2" customFormat="1" ht="16.899999999999999" customHeight="1">
      <c r="A3557" s="38"/>
      <c r="B3557" s="43"/>
      <c r="C3557" s="292" t="s">
        <v>7744</v>
      </c>
      <c r="D3557" s="292" t="s">
        <v>8776</v>
      </c>
      <c r="E3557" s="21" t="s">
        <v>158</v>
      </c>
      <c r="F3557" s="293">
        <v>37.506999999999998</v>
      </c>
      <c r="G3557" s="38"/>
      <c r="H3557" s="43"/>
    </row>
    <row r="3558" spans="1:8" s="2" customFormat="1" ht="16.899999999999999" customHeight="1">
      <c r="A3558" s="38"/>
      <c r="B3558" s="43"/>
      <c r="C3558" s="292" t="s">
        <v>7754</v>
      </c>
      <c r="D3558" s="292" t="s">
        <v>8768</v>
      </c>
      <c r="E3558" s="21" t="s">
        <v>132</v>
      </c>
      <c r="F3558" s="293">
        <v>1397.2940000000001</v>
      </c>
      <c r="G3558" s="38"/>
      <c r="H3558" s="43"/>
    </row>
    <row r="3559" spans="1:8" s="2" customFormat="1" ht="16.899999999999999" customHeight="1">
      <c r="A3559" s="38"/>
      <c r="B3559" s="43"/>
      <c r="C3559" s="292" t="s">
        <v>7797</v>
      </c>
      <c r="D3559" s="292" t="s">
        <v>8769</v>
      </c>
      <c r="E3559" s="21" t="s">
        <v>132</v>
      </c>
      <c r="F3559" s="293">
        <v>1397.2940000000001</v>
      </c>
      <c r="G3559" s="38"/>
      <c r="H3559" s="43"/>
    </row>
    <row r="3560" spans="1:8" s="2" customFormat="1" ht="16.899999999999999" customHeight="1">
      <c r="A3560" s="38"/>
      <c r="B3560" s="43"/>
      <c r="C3560" s="288" t="s">
        <v>7490</v>
      </c>
      <c r="D3560" s="289" t="s">
        <v>7491</v>
      </c>
      <c r="E3560" s="290" t="s">
        <v>158</v>
      </c>
      <c r="F3560" s="291">
        <v>2.3130000000000002</v>
      </c>
      <c r="G3560" s="38"/>
      <c r="H3560" s="43"/>
    </row>
    <row r="3561" spans="1:8" s="2" customFormat="1" ht="16.899999999999999" customHeight="1">
      <c r="A3561" s="38"/>
      <c r="B3561" s="43"/>
      <c r="C3561" s="292" t="s">
        <v>19</v>
      </c>
      <c r="D3561" s="292" t="s">
        <v>4520</v>
      </c>
      <c r="E3561" s="21" t="s">
        <v>19</v>
      </c>
      <c r="F3561" s="293">
        <v>0</v>
      </c>
      <c r="G3561" s="38"/>
      <c r="H3561" s="43"/>
    </row>
    <row r="3562" spans="1:8" s="2" customFormat="1" ht="16.899999999999999" customHeight="1">
      <c r="A3562" s="38"/>
      <c r="B3562" s="43"/>
      <c r="C3562" s="292" t="s">
        <v>19</v>
      </c>
      <c r="D3562" s="292" t="s">
        <v>7968</v>
      </c>
      <c r="E3562" s="21" t="s">
        <v>19</v>
      </c>
      <c r="F3562" s="293">
        <v>0</v>
      </c>
      <c r="G3562" s="38"/>
      <c r="H3562" s="43"/>
    </row>
    <row r="3563" spans="1:8" s="2" customFormat="1" ht="16.899999999999999" customHeight="1">
      <c r="A3563" s="38"/>
      <c r="B3563" s="43"/>
      <c r="C3563" s="292" t="s">
        <v>19</v>
      </c>
      <c r="D3563" s="292" t="s">
        <v>7969</v>
      </c>
      <c r="E3563" s="21" t="s">
        <v>19</v>
      </c>
      <c r="F3563" s="293">
        <v>1.5349999999999999</v>
      </c>
      <c r="G3563" s="38"/>
      <c r="H3563" s="43"/>
    </row>
    <row r="3564" spans="1:8" s="2" customFormat="1" ht="16.899999999999999" customHeight="1">
      <c r="A3564" s="38"/>
      <c r="B3564" s="43"/>
      <c r="C3564" s="292" t="s">
        <v>19</v>
      </c>
      <c r="D3564" s="292" t="s">
        <v>1735</v>
      </c>
      <c r="E3564" s="21" t="s">
        <v>19</v>
      </c>
      <c r="F3564" s="293">
        <v>0</v>
      </c>
      <c r="G3564" s="38"/>
      <c r="H3564" s="43"/>
    </row>
    <row r="3565" spans="1:8" s="2" customFormat="1" ht="16.899999999999999" customHeight="1">
      <c r="A3565" s="38"/>
      <c r="B3565" s="43"/>
      <c r="C3565" s="292" t="s">
        <v>19</v>
      </c>
      <c r="D3565" s="292" t="s">
        <v>7970</v>
      </c>
      <c r="E3565" s="21" t="s">
        <v>19</v>
      </c>
      <c r="F3565" s="293">
        <v>0.13</v>
      </c>
      <c r="G3565" s="38"/>
      <c r="H3565" s="43"/>
    </row>
    <row r="3566" spans="1:8" s="2" customFormat="1" ht="16.899999999999999" customHeight="1">
      <c r="A3566" s="38"/>
      <c r="B3566" s="43"/>
      <c r="C3566" s="292" t="s">
        <v>19</v>
      </c>
      <c r="D3566" s="292" t="s">
        <v>7971</v>
      </c>
      <c r="E3566" s="21" t="s">
        <v>19</v>
      </c>
      <c r="F3566" s="293">
        <v>0.64800000000000002</v>
      </c>
      <c r="G3566" s="38"/>
      <c r="H3566" s="43"/>
    </row>
    <row r="3567" spans="1:8" s="2" customFormat="1" ht="16.899999999999999" customHeight="1">
      <c r="A3567" s="38"/>
      <c r="B3567" s="43"/>
      <c r="C3567" s="292" t="s">
        <v>7490</v>
      </c>
      <c r="D3567" s="292" t="s">
        <v>552</v>
      </c>
      <c r="E3567" s="21" t="s">
        <v>19</v>
      </c>
      <c r="F3567" s="293">
        <v>2.3130000000000002</v>
      </c>
      <c r="G3567" s="38"/>
      <c r="H3567" s="43"/>
    </row>
    <row r="3568" spans="1:8" s="2" customFormat="1" ht="16.899999999999999" customHeight="1">
      <c r="A3568" s="38"/>
      <c r="B3568" s="43"/>
      <c r="C3568" s="294" t="s">
        <v>8523</v>
      </c>
      <c r="D3568" s="38"/>
      <c r="E3568" s="38"/>
      <c r="F3568" s="38"/>
      <c r="G3568" s="38"/>
      <c r="H3568" s="43"/>
    </row>
    <row r="3569" spans="1:8" s="2" customFormat="1" ht="16.899999999999999" customHeight="1">
      <c r="A3569" s="38"/>
      <c r="B3569" s="43"/>
      <c r="C3569" s="292" t="s">
        <v>1703</v>
      </c>
      <c r="D3569" s="292" t="s">
        <v>8569</v>
      </c>
      <c r="E3569" s="21" t="s">
        <v>158</v>
      </c>
      <c r="F3569" s="293">
        <v>2.3130000000000002</v>
      </c>
      <c r="G3569" s="38"/>
      <c r="H3569" s="43"/>
    </row>
    <row r="3570" spans="1:8" s="2" customFormat="1" ht="16.899999999999999" customHeight="1">
      <c r="A3570" s="38"/>
      <c r="B3570" s="43"/>
      <c r="C3570" s="292" t="s">
        <v>7972</v>
      </c>
      <c r="D3570" s="292" t="s">
        <v>7973</v>
      </c>
      <c r="E3570" s="21" t="s">
        <v>158</v>
      </c>
      <c r="F3570" s="293">
        <v>2.3130000000000002</v>
      </c>
      <c r="G3570" s="38"/>
      <c r="H3570" s="43"/>
    </row>
    <row r="3571" spans="1:8" s="2" customFormat="1" ht="16.899999999999999" customHeight="1">
      <c r="A3571" s="38"/>
      <c r="B3571" s="43"/>
      <c r="C3571" s="288" t="s">
        <v>222</v>
      </c>
      <c r="D3571" s="289" t="s">
        <v>223</v>
      </c>
      <c r="E3571" s="290" t="s">
        <v>158</v>
      </c>
      <c r="F3571" s="291">
        <v>3.133</v>
      </c>
      <c r="G3571" s="38"/>
      <c r="H3571" s="43"/>
    </row>
    <row r="3572" spans="1:8" s="2" customFormat="1" ht="16.899999999999999" customHeight="1">
      <c r="A3572" s="38"/>
      <c r="B3572" s="43"/>
      <c r="C3572" s="288" t="s">
        <v>7481</v>
      </c>
      <c r="D3572" s="289" t="s">
        <v>7482</v>
      </c>
      <c r="E3572" s="290" t="s">
        <v>128</v>
      </c>
      <c r="F3572" s="291">
        <v>53.4</v>
      </c>
      <c r="G3572" s="38"/>
      <c r="H3572" s="43"/>
    </row>
    <row r="3573" spans="1:8" s="2" customFormat="1" ht="16.899999999999999" customHeight="1">
      <c r="A3573" s="38"/>
      <c r="B3573" s="43"/>
      <c r="C3573" s="292" t="s">
        <v>19</v>
      </c>
      <c r="D3573" s="292" t="s">
        <v>7852</v>
      </c>
      <c r="E3573" s="21" t="s">
        <v>19</v>
      </c>
      <c r="F3573" s="293">
        <v>0</v>
      </c>
      <c r="G3573" s="38"/>
      <c r="H3573" s="43"/>
    </row>
    <row r="3574" spans="1:8" s="2" customFormat="1" ht="16.899999999999999" customHeight="1">
      <c r="A3574" s="38"/>
      <c r="B3574" s="43"/>
      <c r="C3574" s="292" t="s">
        <v>19</v>
      </c>
      <c r="D3574" s="292" t="s">
        <v>7853</v>
      </c>
      <c r="E3574" s="21" t="s">
        <v>19</v>
      </c>
      <c r="F3574" s="293">
        <v>53.4</v>
      </c>
      <c r="G3574" s="38"/>
      <c r="H3574" s="43"/>
    </row>
    <row r="3575" spans="1:8" s="2" customFormat="1" ht="16.899999999999999" customHeight="1">
      <c r="A3575" s="38"/>
      <c r="B3575" s="43"/>
      <c r="C3575" s="292" t="s">
        <v>7481</v>
      </c>
      <c r="D3575" s="292" t="s">
        <v>590</v>
      </c>
      <c r="E3575" s="21" t="s">
        <v>19</v>
      </c>
      <c r="F3575" s="293">
        <v>53.4</v>
      </c>
      <c r="G3575" s="38"/>
      <c r="H3575" s="43"/>
    </row>
    <row r="3576" spans="1:8" s="2" customFormat="1" ht="16.899999999999999" customHeight="1">
      <c r="A3576" s="38"/>
      <c r="B3576" s="43"/>
      <c r="C3576" s="294" t="s">
        <v>8523</v>
      </c>
      <c r="D3576" s="38"/>
      <c r="E3576" s="38"/>
      <c r="F3576" s="38"/>
      <c r="G3576" s="38"/>
      <c r="H3576" s="43"/>
    </row>
    <row r="3577" spans="1:8" s="2" customFormat="1" ht="16.899999999999999" customHeight="1">
      <c r="A3577" s="38"/>
      <c r="B3577" s="43"/>
      <c r="C3577" s="292" t="s">
        <v>7848</v>
      </c>
      <c r="D3577" s="292" t="s">
        <v>8777</v>
      </c>
      <c r="E3577" s="21" t="s">
        <v>128</v>
      </c>
      <c r="F3577" s="293">
        <v>53.4</v>
      </c>
      <c r="G3577" s="38"/>
      <c r="H3577" s="43"/>
    </row>
    <row r="3578" spans="1:8" s="2" customFormat="1" ht="16.899999999999999" customHeight="1">
      <c r="A3578" s="38"/>
      <c r="B3578" s="43"/>
      <c r="C3578" s="292" t="s">
        <v>7763</v>
      </c>
      <c r="D3578" s="292" t="s">
        <v>8778</v>
      </c>
      <c r="E3578" s="21" t="s">
        <v>158</v>
      </c>
      <c r="F3578" s="293">
        <v>12.843</v>
      </c>
      <c r="G3578" s="38"/>
      <c r="H3578" s="43"/>
    </row>
    <row r="3579" spans="1:8" s="2" customFormat="1" ht="22.5">
      <c r="A3579" s="38"/>
      <c r="B3579" s="43"/>
      <c r="C3579" s="292" t="s">
        <v>803</v>
      </c>
      <c r="D3579" s="292" t="s">
        <v>8679</v>
      </c>
      <c r="E3579" s="21" t="s">
        <v>132</v>
      </c>
      <c r="F3579" s="293">
        <v>80.099999999999994</v>
      </c>
      <c r="G3579" s="38"/>
      <c r="H3579" s="43"/>
    </row>
    <row r="3580" spans="1:8" s="2" customFormat="1" ht="16.899999999999999" customHeight="1">
      <c r="A3580" s="38"/>
      <c r="B3580" s="43"/>
      <c r="C3580" s="292" t="s">
        <v>7843</v>
      </c>
      <c r="D3580" s="292" t="s">
        <v>7844</v>
      </c>
      <c r="E3580" s="21" t="s">
        <v>158</v>
      </c>
      <c r="F3580" s="293">
        <v>1.869</v>
      </c>
      <c r="G3580" s="38"/>
      <c r="H3580" s="43"/>
    </row>
    <row r="3581" spans="1:8" s="2" customFormat="1" ht="16.899999999999999" customHeight="1">
      <c r="A3581" s="38"/>
      <c r="B3581" s="43"/>
      <c r="C3581" s="288" t="s">
        <v>7445</v>
      </c>
      <c r="D3581" s="289" t="s">
        <v>7446</v>
      </c>
      <c r="E3581" s="290" t="s">
        <v>132</v>
      </c>
      <c r="F3581" s="291">
        <v>3.2639999999999998</v>
      </c>
      <c r="G3581" s="38"/>
      <c r="H3581" s="43"/>
    </row>
    <row r="3582" spans="1:8" s="2" customFormat="1" ht="16.899999999999999" customHeight="1">
      <c r="A3582" s="38"/>
      <c r="B3582" s="43"/>
      <c r="C3582" s="292" t="s">
        <v>19</v>
      </c>
      <c r="D3582" s="292" t="s">
        <v>8191</v>
      </c>
      <c r="E3582" s="21" t="s">
        <v>19</v>
      </c>
      <c r="F3582" s="293">
        <v>0</v>
      </c>
      <c r="G3582" s="38"/>
      <c r="H3582" s="43"/>
    </row>
    <row r="3583" spans="1:8" s="2" customFormat="1" ht="16.899999999999999" customHeight="1">
      <c r="A3583" s="38"/>
      <c r="B3583" s="43"/>
      <c r="C3583" s="292" t="s">
        <v>19</v>
      </c>
      <c r="D3583" s="292" t="s">
        <v>8379</v>
      </c>
      <c r="E3583" s="21" t="s">
        <v>19</v>
      </c>
      <c r="F3583" s="293">
        <v>3.2639999999999998</v>
      </c>
      <c r="G3583" s="38"/>
      <c r="H3583" s="43"/>
    </row>
    <row r="3584" spans="1:8" s="2" customFormat="1" ht="16.899999999999999" customHeight="1">
      <c r="A3584" s="38"/>
      <c r="B3584" s="43"/>
      <c r="C3584" s="292" t="s">
        <v>7445</v>
      </c>
      <c r="D3584" s="292" t="s">
        <v>590</v>
      </c>
      <c r="E3584" s="21" t="s">
        <v>19</v>
      </c>
      <c r="F3584" s="293">
        <v>3.2639999999999998</v>
      </c>
      <c r="G3584" s="38"/>
      <c r="H3584" s="43"/>
    </row>
    <row r="3585" spans="1:8" s="2" customFormat="1" ht="16.899999999999999" customHeight="1">
      <c r="A3585" s="38"/>
      <c r="B3585" s="43"/>
      <c r="C3585" s="294" t="s">
        <v>8523</v>
      </c>
      <c r="D3585" s="38"/>
      <c r="E3585" s="38"/>
      <c r="F3585" s="38"/>
      <c r="G3585" s="38"/>
      <c r="H3585" s="43"/>
    </row>
    <row r="3586" spans="1:8" s="2" customFormat="1" ht="16.899999999999999" customHeight="1">
      <c r="A3586" s="38"/>
      <c r="B3586" s="43"/>
      <c r="C3586" s="292" t="s">
        <v>8375</v>
      </c>
      <c r="D3586" s="292" t="s">
        <v>8779</v>
      </c>
      <c r="E3586" s="21" t="s">
        <v>132</v>
      </c>
      <c r="F3586" s="293">
        <v>25.494</v>
      </c>
      <c r="G3586" s="38"/>
      <c r="H3586" s="43"/>
    </row>
    <row r="3587" spans="1:8" s="2" customFormat="1" ht="16.899999999999999" customHeight="1">
      <c r="A3587" s="38"/>
      <c r="B3587" s="43"/>
      <c r="C3587" s="292" t="s">
        <v>8381</v>
      </c>
      <c r="D3587" s="292" t="s">
        <v>8382</v>
      </c>
      <c r="E3587" s="21" t="s">
        <v>132</v>
      </c>
      <c r="F3587" s="293">
        <v>3.427</v>
      </c>
      <c r="G3587" s="38"/>
      <c r="H3587" s="43"/>
    </row>
    <row r="3588" spans="1:8" s="2" customFormat="1" ht="16.899999999999999" customHeight="1">
      <c r="A3588" s="38"/>
      <c r="B3588" s="43"/>
      <c r="C3588" s="288" t="s">
        <v>7487</v>
      </c>
      <c r="D3588" s="289" t="s">
        <v>7488</v>
      </c>
      <c r="E3588" s="290" t="s">
        <v>132</v>
      </c>
      <c r="F3588" s="291">
        <v>80.099999999999994</v>
      </c>
      <c r="G3588" s="38"/>
      <c r="H3588" s="43"/>
    </row>
    <row r="3589" spans="1:8" s="2" customFormat="1" ht="16.899999999999999" customHeight="1">
      <c r="A3589" s="38"/>
      <c r="B3589" s="43"/>
      <c r="C3589" s="292" t="s">
        <v>19</v>
      </c>
      <c r="D3589" s="292" t="s">
        <v>7838</v>
      </c>
      <c r="E3589" s="21" t="s">
        <v>19</v>
      </c>
      <c r="F3589" s="293">
        <v>80.099999999999994</v>
      </c>
      <c r="G3589" s="38"/>
      <c r="H3589" s="43"/>
    </row>
    <row r="3590" spans="1:8" s="2" customFormat="1" ht="16.899999999999999" customHeight="1">
      <c r="A3590" s="38"/>
      <c r="B3590" s="43"/>
      <c r="C3590" s="292" t="s">
        <v>7487</v>
      </c>
      <c r="D3590" s="292" t="s">
        <v>590</v>
      </c>
      <c r="E3590" s="21" t="s">
        <v>19</v>
      </c>
      <c r="F3590" s="293">
        <v>80.099999999999994</v>
      </c>
      <c r="G3590" s="38"/>
      <c r="H3590" s="43"/>
    </row>
    <row r="3591" spans="1:8" s="2" customFormat="1" ht="16.899999999999999" customHeight="1">
      <c r="A3591" s="38"/>
      <c r="B3591" s="43"/>
      <c r="C3591" s="294" t="s">
        <v>8523</v>
      </c>
      <c r="D3591" s="38"/>
      <c r="E3591" s="38"/>
      <c r="F3591" s="38"/>
      <c r="G3591" s="38"/>
      <c r="H3591" s="43"/>
    </row>
    <row r="3592" spans="1:8" s="2" customFormat="1" ht="22.5">
      <c r="A3592" s="38"/>
      <c r="B3592" s="43"/>
      <c r="C3592" s="292" t="s">
        <v>803</v>
      </c>
      <c r="D3592" s="292" t="s">
        <v>8679</v>
      </c>
      <c r="E3592" s="21" t="s">
        <v>132</v>
      </c>
      <c r="F3592" s="293">
        <v>80.099999999999994</v>
      </c>
      <c r="G3592" s="38"/>
      <c r="H3592" s="43"/>
    </row>
    <row r="3593" spans="1:8" s="2" customFormat="1" ht="16.899999999999999" customHeight="1">
      <c r="A3593" s="38"/>
      <c r="B3593" s="43"/>
      <c r="C3593" s="292" t="s">
        <v>7839</v>
      </c>
      <c r="D3593" s="292" t="s">
        <v>7840</v>
      </c>
      <c r="E3593" s="21" t="s">
        <v>132</v>
      </c>
      <c r="F3593" s="293">
        <v>92.114999999999995</v>
      </c>
      <c r="G3593" s="38"/>
      <c r="H3593" s="43"/>
    </row>
    <row r="3594" spans="1:8" s="2" customFormat="1" ht="16.899999999999999" customHeight="1">
      <c r="A3594" s="38"/>
      <c r="B3594" s="43"/>
      <c r="C3594" s="288" t="s">
        <v>7448</v>
      </c>
      <c r="D3594" s="289" t="s">
        <v>7449</v>
      </c>
      <c r="E3594" s="290" t="s">
        <v>132</v>
      </c>
      <c r="F3594" s="291">
        <v>39.058</v>
      </c>
      <c r="G3594" s="38"/>
      <c r="H3594" s="43"/>
    </row>
    <row r="3595" spans="1:8" s="2" customFormat="1" ht="16.899999999999999" customHeight="1">
      <c r="A3595" s="38"/>
      <c r="B3595" s="43"/>
      <c r="C3595" s="292" t="s">
        <v>19</v>
      </c>
      <c r="D3595" s="292" t="s">
        <v>8058</v>
      </c>
      <c r="E3595" s="21" t="s">
        <v>19</v>
      </c>
      <c r="F3595" s="293">
        <v>0</v>
      </c>
      <c r="G3595" s="38"/>
      <c r="H3595" s="43"/>
    </row>
    <row r="3596" spans="1:8" s="2" customFormat="1" ht="16.899999999999999" customHeight="1">
      <c r="A3596" s="38"/>
      <c r="B3596" s="43"/>
      <c r="C3596" s="292" t="s">
        <v>19</v>
      </c>
      <c r="D3596" s="292" t="s">
        <v>8059</v>
      </c>
      <c r="E3596" s="21" t="s">
        <v>19</v>
      </c>
      <c r="F3596" s="293">
        <v>0</v>
      </c>
      <c r="G3596" s="38"/>
      <c r="H3596" s="43"/>
    </row>
    <row r="3597" spans="1:8" s="2" customFormat="1" ht="16.899999999999999" customHeight="1">
      <c r="A3597" s="38"/>
      <c r="B3597" s="43"/>
      <c r="C3597" s="292" t="s">
        <v>19</v>
      </c>
      <c r="D3597" s="292" t="s">
        <v>8060</v>
      </c>
      <c r="E3597" s="21" t="s">
        <v>19</v>
      </c>
      <c r="F3597" s="293">
        <v>24.465</v>
      </c>
      <c r="G3597" s="38"/>
      <c r="H3597" s="43"/>
    </row>
    <row r="3598" spans="1:8" s="2" customFormat="1" ht="16.899999999999999" customHeight="1">
      <c r="A3598" s="38"/>
      <c r="B3598" s="43"/>
      <c r="C3598" s="292" t="s">
        <v>19</v>
      </c>
      <c r="D3598" s="292" t="s">
        <v>8061</v>
      </c>
      <c r="E3598" s="21" t="s">
        <v>19</v>
      </c>
      <c r="F3598" s="293">
        <v>14.593</v>
      </c>
      <c r="G3598" s="38"/>
      <c r="H3598" s="43"/>
    </row>
    <row r="3599" spans="1:8" s="2" customFormat="1" ht="16.899999999999999" customHeight="1">
      <c r="A3599" s="38"/>
      <c r="B3599" s="43"/>
      <c r="C3599" s="292" t="s">
        <v>7448</v>
      </c>
      <c r="D3599" s="292" t="s">
        <v>590</v>
      </c>
      <c r="E3599" s="21" t="s">
        <v>19</v>
      </c>
      <c r="F3599" s="293">
        <v>39.058</v>
      </c>
      <c r="G3599" s="38"/>
      <c r="H3599" s="43"/>
    </row>
    <row r="3600" spans="1:8" s="2" customFormat="1" ht="16.899999999999999" customHeight="1">
      <c r="A3600" s="38"/>
      <c r="B3600" s="43"/>
      <c r="C3600" s="294" t="s">
        <v>8523</v>
      </c>
      <c r="D3600" s="38"/>
      <c r="E3600" s="38"/>
      <c r="F3600" s="38"/>
      <c r="G3600" s="38"/>
      <c r="H3600" s="43"/>
    </row>
    <row r="3601" spans="1:8" s="2" customFormat="1" ht="16.899999999999999" customHeight="1">
      <c r="A3601" s="38"/>
      <c r="B3601" s="43"/>
      <c r="C3601" s="292" t="s">
        <v>8054</v>
      </c>
      <c r="D3601" s="292" t="s">
        <v>8780</v>
      </c>
      <c r="E3601" s="21" t="s">
        <v>132</v>
      </c>
      <c r="F3601" s="293">
        <v>39.058</v>
      </c>
      <c r="G3601" s="38"/>
      <c r="H3601" s="43"/>
    </row>
    <row r="3602" spans="1:8" s="2" customFormat="1" ht="16.899999999999999" customHeight="1">
      <c r="A3602" s="38"/>
      <c r="B3602" s="43"/>
      <c r="C3602" s="292" t="s">
        <v>8006</v>
      </c>
      <c r="D3602" s="292" t="s">
        <v>8781</v>
      </c>
      <c r="E3602" s="21" t="s">
        <v>132</v>
      </c>
      <c r="F3602" s="293">
        <v>102.54900000000001</v>
      </c>
      <c r="G3602" s="38"/>
      <c r="H3602" s="43"/>
    </row>
    <row r="3603" spans="1:8" s="2" customFormat="1" ht="16.899999999999999" customHeight="1">
      <c r="A3603" s="38"/>
      <c r="B3603" s="43"/>
      <c r="C3603" s="292" t="s">
        <v>8071</v>
      </c>
      <c r="D3603" s="292" t="s">
        <v>8072</v>
      </c>
      <c r="E3603" s="21" t="s">
        <v>132</v>
      </c>
      <c r="F3603" s="293">
        <v>250.2</v>
      </c>
      <c r="G3603" s="38"/>
      <c r="H3603" s="43"/>
    </row>
    <row r="3604" spans="1:8" s="2" customFormat="1" ht="16.899999999999999" customHeight="1">
      <c r="A3604" s="38"/>
      <c r="B3604" s="43"/>
      <c r="C3604" s="288" t="s">
        <v>7456</v>
      </c>
      <c r="D3604" s="289" t="s">
        <v>7457</v>
      </c>
      <c r="E3604" s="290" t="s">
        <v>132</v>
      </c>
      <c r="F3604" s="291">
        <v>206.23599999999999</v>
      </c>
      <c r="G3604" s="38"/>
      <c r="H3604" s="43"/>
    </row>
    <row r="3605" spans="1:8" s="2" customFormat="1" ht="16.899999999999999" customHeight="1">
      <c r="A3605" s="38"/>
      <c r="B3605" s="43"/>
      <c r="C3605" s="292" t="s">
        <v>19</v>
      </c>
      <c r="D3605" s="292" t="s">
        <v>8066</v>
      </c>
      <c r="E3605" s="21" t="s">
        <v>19</v>
      </c>
      <c r="F3605" s="293">
        <v>0</v>
      </c>
      <c r="G3605" s="38"/>
      <c r="H3605" s="43"/>
    </row>
    <row r="3606" spans="1:8" s="2" customFormat="1" ht="16.899999999999999" customHeight="1">
      <c r="A3606" s="38"/>
      <c r="B3606" s="43"/>
      <c r="C3606" s="292" t="s">
        <v>19</v>
      </c>
      <c r="D3606" s="292" t="s">
        <v>8067</v>
      </c>
      <c r="E3606" s="21" t="s">
        <v>19</v>
      </c>
      <c r="F3606" s="293">
        <v>0</v>
      </c>
      <c r="G3606" s="38"/>
      <c r="H3606" s="43"/>
    </row>
    <row r="3607" spans="1:8" s="2" customFormat="1" ht="16.899999999999999" customHeight="1">
      <c r="A3607" s="38"/>
      <c r="B3607" s="43"/>
      <c r="C3607" s="292" t="s">
        <v>19</v>
      </c>
      <c r="D3607" s="292" t="s">
        <v>8068</v>
      </c>
      <c r="E3607" s="21" t="s">
        <v>19</v>
      </c>
      <c r="F3607" s="293">
        <v>163.791</v>
      </c>
      <c r="G3607" s="38"/>
      <c r="H3607" s="43"/>
    </row>
    <row r="3608" spans="1:8" s="2" customFormat="1" ht="16.899999999999999" customHeight="1">
      <c r="A3608" s="38"/>
      <c r="B3608" s="43"/>
      <c r="C3608" s="292" t="s">
        <v>19</v>
      </c>
      <c r="D3608" s="292" t="s">
        <v>8069</v>
      </c>
      <c r="E3608" s="21" t="s">
        <v>19</v>
      </c>
      <c r="F3608" s="293">
        <v>0</v>
      </c>
      <c r="G3608" s="38"/>
      <c r="H3608" s="43"/>
    </row>
    <row r="3609" spans="1:8" s="2" customFormat="1" ht="16.899999999999999" customHeight="1">
      <c r="A3609" s="38"/>
      <c r="B3609" s="43"/>
      <c r="C3609" s="292" t="s">
        <v>19</v>
      </c>
      <c r="D3609" s="292" t="s">
        <v>8070</v>
      </c>
      <c r="E3609" s="21" t="s">
        <v>19</v>
      </c>
      <c r="F3609" s="293">
        <v>42.445</v>
      </c>
      <c r="G3609" s="38"/>
      <c r="H3609" s="43"/>
    </row>
    <row r="3610" spans="1:8" s="2" customFormat="1" ht="16.899999999999999" customHeight="1">
      <c r="A3610" s="38"/>
      <c r="B3610" s="43"/>
      <c r="C3610" s="292" t="s">
        <v>7456</v>
      </c>
      <c r="D3610" s="292" t="s">
        <v>590</v>
      </c>
      <c r="E3610" s="21" t="s">
        <v>19</v>
      </c>
      <c r="F3610" s="293">
        <v>206.23599999999999</v>
      </c>
      <c r="G3610" s="38"/>
      <c r="H3610" s="43"/>
    </row>
    <row r="3611" spans="1:8" s="2" customFormat="1" ht="16.899999999999999" customHeight="1">
      <c r="A3611" s="38"/>
      <c r="B3611" s="43"/>
      <c r="C3611" s="294" t="s">
        <v>8523</v>
      </c>
      <c r="D3611" s="38"/>
      <c r="E3611" s="38"/>
      <c r="F3611" s="38"/>
      <c r="G3611" s="38"/>
      <c r="H3611" s="43"/>
    </row>
    <row r="3612" spans="1:8" s="2" customFormat="1" ht="16.899999999999999" customHeight="1">
      <c r="A3612" s="38"/>
      <c r="B3612" s="43"/>
      <c r="C3612" s="292" t="s">
        <v>8062</v>
      </c>
      <c r="D3612" s="292" t="s">
        <v>8782</v>
      </c>
      <c r="E3612" s="21" t="s">
        <v>132</v>
      </c>
      <c r="F3612" s="293">
        <v>206.23599999999999</v>
      </c>
      <c r="G3612" s="38"/>
      <c r="H3612" s="43"/>
    </row>
    <row r="3613" spans="1:8" s="2" customFormat="1" ht="16.899999999999999" customHeight="1">
      <c r="A3613" s="38"/>
      <c r="B3613" s="43"/>
      <c r="C3613" s="292" t="s">
        <v>8016</v>
      </c>
      <c r="D3613" s="292" t="s">
        <v>8783</v>
      </c>
      <c r="E3613" s="21" t="s">
        <v>132</v>
      </c>
      <c r="F3613" s="293">
        <v>206.23599999999999</v>
      </c>
      <c r="G3613" s="38"/>
      <c r="H3613" s="43"/>
    </row>
    <row r="3614" spans="1:8" s="2" customFormat="1" ht="16.899999999999999" customHeight="1">
      <c r="A3614" s="38"/>
      <c r="B3614" s="43"/>
      <c r="C3614" s="292" t="s">
        <v>8071</v>
      </c>
      <c r="D3614" s="292" t="s">
        <v>8072</v>
      </c>
      <c r="E3614" s="21" t="s">
        <v>132</v>
      </c>
      <c r="F3614" s="293">
        <v>250.2</v>
      </c>
      <c r="G3614" s="38"/>
      <c r="H3614" s="43"/>
    </row>
    <row r="3615" spans="1:8" s="2" customFormat="1" ht="16.899999999999999" customHeight="1">
      <c r="A3615" s="38"/>
      <c r="B3615" s="43"/>
      <c r="C3615" s="288" t="s">
        <v>7460</v>
      </c>
      <c r="D3615" s="289" t="s">
        <v>7461</v>
      </c>
      <c r="E3615" s="290" t="s">
        <v>132</v>
      </c>
      <c r="F3615" s="291">
        <v>14.183999999999999</v>
      </c>
      <c r="G3615" s="38"/>
      <c r="H3615" s="43"/>
    </row>
    <row r="3616" spans="1:8" s="2" customFormat="1" ht="16.899999999999999" customHeight="1">
      <c r="A3616" s="38"/>
      <c r="B3616" s="43"/>
      <c r="C3616" s="292" t="s">
        <v>19</v>
      </c>
      <c r="D3616" s="292" t="s">
        <v>8081</v>
      </c>
      <c r="E3616" s="21" t="s">
        <v>19</v>
      </c>
      <c r="F3616" s="293">
        <v>0</v>
      </c>
      <c r="G3616" s="38"/>
      <c r="H3616" s="43"/>
    </row>
    <row r="3617" spans="1:8" s="2" customFormat="1" ht="16.899999999999999" customHeight="1">
      <c r="A3617" s="38"/>
      <c r="B3617" s="43"/>
      <c r="C3617" s="292" t="s">
        <v>19</v>
      </c>
      <c r="D3617" s="292" t="s">
        <v>8082</v>
      </c>
      <c r="E3617" s="21" t="s">
        <v>19</v>
      </c>
      <c r="F3617" s="293">
        <v>0</v>
      </c>
      <c r="G3617" s="38"/>
      <c r="H3617" s="43"/>
    </row>
    <row r="3618" spans="1:8" s="2" customFormat="1" ht="16.899999999999999" customHeight="1">
      <c r="A3618" s="38"/>
      <c r="B3618" s="43"/>
      <c r="C3618" s="292" t="s">
        <v>19</v>
      </c>
      <c r="D3618" s="292" t="s">
        <v>8083</v>
      </c>
      <c r="E3618" s="21" t="s">
        <v>19</v>
      </c>
      <c r="F3618" s="293">
        <v>14.183999999999999</v>
      </c>
      <c r="G3618" s="38"/>
      <c r="H3618" s="43"/>
    </row>
    <row r="3619" spans="1:8" s="2" customFormat="1" ht="16.899999999999999" customHeight="1">
      <c r="A3619" s="38"/>
      <c r="B3619" s="43"/>
      <c r="C3619" s="292" t="s">
        <v>7460</v>
      </c>
      <c r="D3619" s="292" t="s">
        <v>590</v>
      </c>
      <c r="E3619" s="21" t="s">
        <v>19</v>
      </c>
      <c r="F3619" s="293">
        <v>14.183999999999999</v>
      </c>
      <c r="G3619" s="38"/>
      <c r="H3619" s="43"/>
    </row>
    <row r="3620" spans="1:8" s="2" customFormat="1" ht="16.899999999999999" customHeight="1">
      <c r="A3620" s="38"/>
      <c r="B3620" s="43"/>
      <c r="C3620" s="294" t="s">
        <v>8523</v>
      </c>
      <c r="D3620" s="38"/>
      <c r="E3620" s="38"/>
      <c r="F3620" s="38"/>
      <c r="G3620" s="38"/>
      <c r="H3620" s="43"/>
    </row>
    <row r="3621" spans="1:8" s="2" customFormat="1" ht="16.899999999999999" customHeight="1">
      <c r="A3621" s="38"/>
      <c r="B3621" s="43"/>
      <c r="C3621" s="292" t="s">
        <v>8077</v>
      </c>
      <c r="D3621" s="292" t="s">
        <v>8784</v>
      </c>
      <c r="E3621" s="21" t="s">
        <v>132</v>
      </c>
      <c r="F3621" s="293">
        <v>14.183999999999999</v>
      </c>
      <c r="G3621" s="38"/>
      <c r="H3621" s="43"/>
    </row>
    <row r="3622" spans="1:8" s="2" customFormat="1" ht="16.899999999999999" customHeight="1">
      <c r="A3622" s="38"/>
      <c r="B3622" s="43"/>
      <c r="C3622" s="292" t="s">
        <v>8006</v>
      </c>
      <c r="D3622" s="292" t="s">
        <v>8781</v>
      </c>
      <c r="E3622" s="21" t="s">
        <v>132</v>
      </c>
      <c r="F3622" s="293">
        <v>102.54900000000001</v>
      </c>
      <c r="G3622" s="38"/>
      <c r="H3622" s="43"/>
    </row>
    <row r="3623" spans="1:8" s="2" customFormat="1" ht="16.899999999999999" customHeight="1">
      <c r="A3623" s="38"/>
      <c r="B3623" s="43"/>
      <c r="C3623" s="292" t="s">
        <v>8097</v>
      </c>
      <c r="D3623" s="292" t="s">
        <v>8098</v>
      </c>
      <c r="E3623" s="21" t="s">
        <v>132</v>
      </c>
      <c r="F3623" s="293">
        <v>14.61</v>
      </c>
      <c r="G3623" s="38"/>
      <c r="H3623" s="43"/>
    </row>
    <row r="3624" spans="1:8" s="2" customFormat="1" ht="16.899999999999999" customHeight="1">
      <c r="A3624" s="38"/>
      <c r="B3624" s="43"/>
      <c r="C3624" s="288" t="s">
        <v>7545</v>
      </c>
      <c r="D3624" s="289" t="s">
        <v>7546</v>
      </c>
      <c r="E3624" s="290" t="s">
        <v>651</v>
      </c>
      <c r="F3624" s="291">
        <v>4</v>
      </c>
      <c r="G3624" s="38"/>
      <c r="H3624" s="43"/>
    </row>
    <row r="3625" spans="1:8" s="2" customFormat="1" ht="16.899999999999999" customHeight="1">
      <c r="A3625" s="38"/>
      <c r="B3625" s="43"/>
      <c r="C3625" s="292" t="s">
        <v>19</v>
      </c>
      <c r="D3625" s="292" t="s">
        <v>537</v>
      </c>
      <c r="E3625" s="21" t="s">
        <v>19</v>
      </c>
      <c r="F3625" s="293">
        <v>4</v>
      </c>
      <c r="G3625" s="38"/>
      <c r="H3625" s="43"/>
    </row>
    <row r="3626" spans="1:8" s="2" customFormat="1" ht="16.899999999999999" customHeight="1">
      <c r="A3626" s="38"/>
      <c r="B3626" s="43"/>
      <c r="C3626" s="292" t="s">
        <v>7545</v>
      </c>
      <c r="D3626" s="292" t="s">
        <v>590</v>
      </c>
      <c r="E3626" s="21" t="s">
        <v>19</v>
      </c>
      <c r="F3626" s="293">
        <v>4</v>
      </c>
      <c r="G3626" s="38"/>
      <c r="H3626" s="43"/>
    </row>
    <row r="3627" spans="1:8" s="2" customFormat="1" ht="16.899999999999999" customHeight="1">
      <c r="A3627" s="38"/>
      <c r="B3627" s="43"/>
      <c r="C3627" s="294" t="s">
        <v>8523</v>
      </c>
      <c r="D3627" s="38"/>
      <c r="E3627" s="38"/>
      <c r="F3627" s="38"/>
      <c r="G3627" s="38"/>
      <c r="H3627" s="43"/>
    </row>
    <row r="3628" spans="1:8" s="2" customFormat="1" ht="16.899999999999999" customHeight="1">
      <c r="A3628" s="38"/>
      <c r="B3628" s="43"/>
      <c r="C3628" s="292" t="s">
        <v>7822</v>
      </c>
      <c r="D3628" s="292" t="s">
        <v>8785</v>
      </c>
      <c r="E3628" s="21" t="s">
        <v>651</v>
      </c>
      <c r="F3628" s="293">
        <v>4</v>
      </c>
      <c r="G3628" s="38"/>
      <c r="H3628" s="43"/>
    </row>
    <row r="3629" spans="1:8" s="2" customFormat="1" ht="22.5">
      <c r="A3629" s="38"/>
      <c r="B3629" s="43"/>
      <c r="C3629" s="292" t="s">
        <v>7814</v>
      </c>
      <c r="D3629" s="292" t="s">
        <v>8786</v>
      </c>
      <c r="E3629" s="21" t="s">
        <v>651</v>
      </c>
      <c r="F3629" s="293">
        <v>4</v>
      </c>
      <c r="G3629" s="38"/>
      <c r="H3629" s="43"/>
    </row>
    <row r="3630" spans="1:8" s="2" customFormat="1" ht="16.899999999999999" customHeight="1">
      <c r="A3630" s="38"/>
      <c r="B3630" s="43"/>
      <c r="C3630" s="292" t="s">
        <v>7829</v>
      </c>
      <c r="D3630" s="292" t="s">
        <v>8787</v>
      </c>
      <c r="E3630" s="21" t="s">
        <v>651</v>
      </c>
      <c r="F3630" s="293">
        <v>4</v>
      </c>
      <c r="G3630" s="38"/>
      <c r="H3630" s="43"/>
    </row>
    <row r="3631" spans="1:8" s="2" customFormat="1" ht="16.899999999999999" customHeight="1">
      <c r="A3631" s="38"/>
      <c r="B3631" s="43"/>
      <c r="C3631" s="292" t="s">
        <v>7826</v>
      </c>
      <c r="D3631" s="292" t="s">
        <v>7827</v>
      </c>
      <c r="E3631" s="21" t="s">
        <v>651</v>
      </c>
      <c r="F3631" s="293">
        <v>4</v>
      </c>
      <c r="G3631" s="38"/>
      <c r="H3631" s="43"/>
    </row>
    <row r="3632" spans="1:8" s="2" customFormat="1" ht="16.899999999999999" customHeight="1">
      <c r="A3632" s="38"/>
      <c r="B3632" s="43"/>
      <c r="C3632" s="292" t="s">
        <v>7818</v>
      </c>
      <c r="D3632" s="292" t="s">
        <v>7819</v>
      </c>
      <c r="E3632" s="21" t="s">
        <v>158</v>
      </c>
      <c r="F3632" s="293">
        <v>0.32</v>
      </c>
      <c r="G3632" s="38"/>
      <c r="H3632" s="43"/>
    </row>
    <row r="3633" spans="1:8" s="2" customFormat="1" ht="16.899999999999999" customHeight="1">
      <c r="A3633" s="38"/>
      <c r="B3633" s="43"/>
      <c r="C3633" s="292" t="s">
        <v>7833</v>
      </c>
      <c r="D3633" s="292" t="s">
        <v>7834</v>
      </c>
      <c r="E3633" s="21" t="s">
        <v>651</v>
      </c>
      <c r="F3633" s="293">
        <v>12</v>
      </c>
      <c r="G3633" s="38"/>
      <c r="H3633" s="43"/>
    </row>
    <row r="3634" spans="1:8" s="2" customFormat="1" ht="16.899999999999999" customHeight="1">
      <c r="A3634" s="38"/>
      <c r="B3634" s="43"/>
      <c r="C3634" s="288" t="s">
        <v>7478</v>
      </c>
      <c r="D3634" s="289" t="s">
        <v>7479</v>
      </c>
      <c r="E3634" s="290" t="s">
        <v>132</v>
      </c>
      <c r="F3634" s="291">
        <v>176.785</v>
      </c>
      <c r="G3634" s="38"/>
      <c r="H3634" s="43"/>
    </row>
    <row r="3635" spans="1:8" s="2" customFormat="1" ht="16.899999999999999" customHeight="1">
      <c r="A3635" s="38"/>
      <c r="B3635" s="43"/>
      <c r="C3635" s="292" t="s">
        <v>19</v>
      </c>
      <c r="D3635" s="292" t="s">
        <v>8115</v>
      </c>
      <c r="E3635" s="21" t="s">
        <v>19</v>
      </c>
      <c r="F3635" s="293">
        <v>0</v>
      </c>
      <c r="G3635" s="38"/>
      <c r="H3635" s="43"/>
    </row>
    <row r="3636" spans="1:8" s="2" customFormat="1" ht="16.899999999999999" customHeight="1">
      <c r="A3636" s="38"/>
      <c r="B3636" s="43"/>
      <c r="C3636" s="292" t="s">
        <v>19</v>
      </c>
      <c r="D3636" s="292" t="s">
        <v>8116</v>
      </c>
      <c r="E3636" s="21" t="s">
        <v>19</v>
      </c>
      <c r="F3636" s="293">
        <v>0</v>
      </c>
      <c r="G3636" s="38"/>
      <c r="H3636" s="43"/>
    </row>
    <row r="3637" spans="1:8" s="2" customFormat="1" ht="16.899999999999999" customHeight="1">
      <c r="A3637" s="38"/>
      <c r="B3637" s="43"/>
      <c r="C3637" s="292" t="s">
        <v>19</v>
      </c>
      <c r="D3637" s="292" t="s">
        <v>8117</v>
      </c>
      <c r="E3637" s="21" t="s">
        <v>19</v>
      </c>
      <c r="F3637" s="293">
        <v>176.785</v>
      </c>
      <c r="G3637" s="38"/>
      <c r="H3637" s="43"/>
    </row>
    <row r="3638" spans="1:8" s="2" customFormat="1" ht="16.899999999999999" customHeight="1">
      <c r="A3638" s="38"/>
      <c r="B3638" s="43"/>
      <c r="C3638" s="292" t="s">
        <v>7478</v>
      </c>
      <c r="D3638" s="292" t="s">
        <v>590</v>
      </c>
      <c r="E3638" s="21" t="s">
        <v>19</v>
      </c>
      <c r="F3638" s="293">
        <v>176.785</v>
      </c>
      <c r="G3638" s="38"/>
      <c r="H3638" s="43"/>
    </row>
    <row r="3639" spans="1:8" s="2" customFormat="1" ht="16.899999999999999" customHeight="1">
      <c r="A3639" s="38"/>
      <c r="B3639" s="43"/>
      <c r="C3639" s="294" t="s">
        <v>8523</v>
      </c>
      <c r="D3639" s="38"/>
      <c r="E3639" s="38"/>
      <c r="F3639" s="38"/>
      <c r="G3639" s="38"/>
      <c r="H3639" s="43"/>
    </row>
    <row r="3640" spans="1:8" s="2" customFormat="1" ht="16.899999999999999" customHeight="1">
      <c r="A3640" s="38"/>
      <c r="B3640" s="43"/>
      <c r="C3640" s="292" t="s">
        <v>8111</v>
      </c>
      <c r="D3640" s="292" t="s">
        <v>8788</v>
      </c>
      <c r="E3640" s="21" t="s">
        <v>132</v>
      </c>
      <c r="F3640" s="293">
        <v>339.017</v>
      </c>
      <c r="G3640" s="38"/>
      <c r="H3640" s="43"/>
    </row>
    <row r="3641" spans="1:8" s="2" customFormat="1" ht="22.5">
      <c r="A3641" s="38"/>
      <c r="B3641" s="43"/>
      <c r="C3641" s="292" t="s">
        <v>7603</v>
      </c>
      <c r="D3641" s="292" t="s">
        <v>8789</v>
      </c>
      <c r="E3641" s="21" t="s">
        <v>132</v>
      </c>
      <c r="F3641" s="293">
        <v>176.785</v>
      </c>
      <c r="G3641" s="38"/>
      <c r="H3641" s="43"/>
    </row>
    <row r="3642" spans="1:8" s="2" customFormat="1" ht="22.5">
      <c r="A3642" s="38"/>
      <c r="B3642" s="43"/>
      <c r="C3642" s="292" t="s">
        <v>7620</v>
      </c>
      <c r="D3642" s="292" t="s">
        <v>8775</v>
      </c>
      <c r="E3642" s="21" t="s">
        <v>158</v>
      </c>
      <c r="F3642" s="293">
        <v>69.706000000000003</v>
      </c>
      <c r="G3642" s="38"/>
      <c r="H3642" s="43"/>
    </row>
    <row r="3643" spans="1:8" s="2" customFormat="1" ht="22.5">
      <c r="A3643" s="38"/>
      <c r="B3643" s="43"/>
      <c r="C3643" s="292" t="s">
        <v>711</v>
      </c>
      <c r="D3643" s="292" t="s">
        <v>8629</v>
      </c>
      <c r="E3643" s="21" t="s">
        <v>158</v>
      </c>
      <c r="F3643" s="293">
        <v>242.61799999999999</v>
      </c>
      <c r="G3643" s="38"/>
      <c r="H3643" s="43"/>
    </row>
    <row r="3644" spans="1:8" s="2" customFormat="1" ht="16.899999999999999" customHeight="1">
      <c r="A3644" s="38"/>
      <c r="B3644" s="43"/>
      <c r="C3644" s="292" t="s">
        <v>8020</v>
      </c>
      <c r="D3644" s="292" t="s">
        <v>8790</v>
      </c>
      <c r="E3644" s="21" t="s">
        <v>132</v>
      </c>
      <c r="F3644" s="293">
        <v>277.63799999999998</v>
      </c>
      <c r="G3644" s="38"/>
      <c r="H3644" s="43"/>
    </row>
    <row r="3645" spans="1:8" s="2" customFormat="1" ht="16.899999999999999" customHeight="1">
      <c r="A3645" s="38"/>
      <c r="B3645" s="43"/>
      <c r="C3645" s="292" t="s">
        <v>8030</v>
      </c>
      <c r="D3645" s="292" t="s">
        <v>8791</v>
      </c>
      <c r="E3645" s="21" t="s">
        <v>132</v>
      </c>
      <c r="F3645" s="293">
        <v>277.63799999999998</v>
      </c>
      <c r="G3645" s="38"/>
      <c r="H3645" s="43"/>
    </row>
    <row r="3646" spans="1:8" s="2" customFormat="1" ht="16.899999999999999" customHeight="1">
      <c r="A3646" s="38"/>
      <c r="B3646" s="43"/>
      <c r="C3646" s="292" t="s">
        <v>8034</v>
      </c>
      <c r="D3646" s="292" t="s">
        <v>8792</v>
      </c>
      <c r="E3646" s="21" t="s">
        <v>132</v>
      </c>
      <c r="F3646" s="293">
        <v>353.57</v>
      </c>
      <c r="G3646" s="38"/>
      <c r="H3646" s="43"/>
    </row>
    <row r="3647" spans="1:8" s="2" customFormat="1" ht="16.899999999999999" customHeight="1">
      <c r="A3647" s="38"/>
      <c r="B3647" s="43"/>
      <c r="C3647" s="292" t="s">
        <v>8197</v>
      </c>
      <c r="D3647" s="292" t="s">
        <v>8793</v>
      </c>
      <c r="E3647" s="21" t="s">
        <v>132</v>
      </c>
      <c r="F3647" s="293">
        <v>176.785</v>
      </c>
      <c r="G3647" s="38"/>
      <c r="H3647" s="43"/>
    </row>
    <row r="3648" spans="1:8" s="2" customFormat="1" ht="16.899999999999999" customHeight="1">
      <c r="A3648" s="38"/>
      <c r="B3648" s="43"/>
      <c r="C3648" s="292" t="s">
        <v>8316</v>
      </c>
      <c r="D3648" s="292" t="s">
        <v>8794</v>
      </c>
      <c r="E3648" s="21" t="s">
        <v>132</v>
      </c>
      <c r="F3648" s="293">
        <v>169.50899999999999</v>
      </c>
      <c r="G3648" s="38"/>
      <c r="H3648" s="43"/>
    </row>
    <row r="3649" spans="1:8" s="2" customFormat="1" ht="22.5">
      <c r="A3649" s="38"/>
      <c r="B3649" s="43"/>
      <c r="C3649" s="292" t="s">
        <v>8346</v>
      </c>
      <c r="D3649" s="292" t="s">
        <v>8770</v>
      </c>
      <c r="E3649" s="21" t="s">
        <v>318</v>
      </c>
      <c r="F3649" s="293">
        <v>105.40900000000001</v>
      </c>
      <c r="G3649" s="38"/>
      <c r="H3649" s="43"/>
    </row>
    <row r="3650" spans="1:8" s="2" customFormat="1" ht="22.5">
      <c r="A3650" s="38"/>
      <c r="B3650" s="43"/>
      <c r="C3650" s="292" t="s">
        <v>8120</v>
      </c>
      <c r="D3650" s="292" t="s">
        <v>8795</v>
      </c>
      <c r="E3650" s="21" t="s">
        <v>132</v>
      </c>
      <c r="F3650" s="293">
        <v>174.59399999999999</v>
      </c>
      <c r="G3650" s="38"/>
      <c r="H3650" s="43"/>
    </row>
    <row r="3651" spans="1:8" s="2" customFormat="1" ht="16.899999999999999" customHeight="1">
      <c r="A3651" s="38"/>
      <c r="B3651" s="43"/>
      <c r="C3651" s="288" t="s">
        <v>7503</v>
      </c>
      <c r="D3651" s="289" t="s">
        <v>7504</v>
      </c>
      <c r="E3651" s="290" t="s">
        <v>132</v>
      </c>
      <c r="F3651" s="291">
        <v>162.232</v>
      </c>
      <c r="G3651" s="38"/>
      <c r="H3651" s="43"/>
    </row>
    <row r="3652" spans="1:8" s="2" customFormat="1" ht="16.899999999999999" customHeight="1">
      <c r="A3652" s="38"/>
      <c r="B3652" s="43"/>
      <c r="C3652" s="292" t="s">
        <v>19</v>
      </c>
      <c r="D3652" s="292" t="s">
        <v>8118</v>
      </c>
      <c r="E3652" s="21" t="s">
        <v>19</v>
      </c>
      <c r="F3652" s="293">
        <v>0</v>
      </c>
      <c r="G3652" s="38"/>
      <c r="H3652" s="43"/>
    </row>
    <row r="3653" spans="1:8" s="2" customFormat="1" ht="16.899999999999999" customHeight="1">
      <c r="A3653" s="38"/>
      <c r="B3653" s="43"/>
      <c r="C3653" s="292" t="s">
        <v>19</v>
      </c>
      <c r="D3653" s="292" t="s">
        <v>8119</v>
      </c>
      <c r="E3653" s="21" t="s">
        <v>19</v>
      </c>
      <c r="F3653" s="293">
        <v>162.232</v>
      </c>
      <c r="G3653" s="38"/>
      <c r="H3653" s="43"/>
    </row>
    <row r="3654" spans="1:8" s="2" customFormat="1" ht="16.899999999999999" customHeight="1">
      <c r="A3654" s="38"/>
      <c r="B3654" s="43"/>
      <c r="C3654" s="292" t="s">
        <v>7503</v>
      </c>
      <c r="D3654" s="292" t="s">
        <v>590</v>
      </c>
      <c r="E3654" s="21" t="s">
        <v>19</v>
      </c>
      <c r="F3654" s="293">
        <v>162.232</v>
      </c>
      <c r="G3654" s="38"/>
      <c r="H3654" s="43"/>
    </row>
    <row r="3655" spans="1:8" s="2" customFormat="1" ht="16.899999999999999" customHeight="1">
      <c r="A3655" s="38"/>
      <c r="B3655" s="43"/>
      <c r="C3655" s="294" t="s">
        <v>8523</v>
      </c>
      <c r="D3655" s="38"/>
      <c r="E3655" s="38"/>
      <c r="F3655" s="38"/>
      <c r="G3655" s="38"/>
      <c r="H3655" s="43"/>
    </row>
    <row r="3656" spans="1:8" s="2" customFormat="1" ht="16.899999999999999" customHeight="1">
      <c r="A3656" s="38"/>
      <c r="B3656" s="43"/>
      <c r="C3656" s="292" t="s">
        <v>8111</v>
      </c>
      <c r="D3656" s="292" t="s">
        <v>8788</v>
      </c>
      <c r="E3656" s="21" t="s">
        <v>132</v>
      </c>
      <c r="F3656" s="293">
        <v>339.017</v>
      </c>
      <c r="G3656" s="38"/>
      <c r="H3656" s="43"/>
    </row>
    <row r="3657" spans="1:8" s="2" customFormat="1" ht="16.899999999999999" customHeight="1">
      <c r="A3657" s="38"/>
      <c r="B3657" s="43"/>
      <c r="C3657" s="292" t="s">
        <v>8316</v>
      </c>
      <c r="D3657" s="292" t="s">
        <v>8794</v>
      </c>
      <c r="E3657" s="21" t="s">
        <v>132</v>
      </c>
      <c r="F3657" s="293">
        <v>169.50899999999999</v>
      </c>
      <c r="G3657" s="38"/>
      <c r="H3657" s="43"/>
    </row>
    <row r="3658" spans="1:8" s="2" customFormat="1" ht="22.5">
      <c r="A3658" s="38"/>
      <c r="B3658" s="43"/>
      <c r="C3658" s="292" t="s">
        <v>8346</v>
      </c>
      <c r="D3658" s="292" t="s">
        <v>8770</v>
      </c>
      <c r="E3658" s="21" t="s">
        <v>318</v>
      </c>
      <c r="F3658" s="293">
        <v>105.40900000000001</v>
      </c>
      <c r="G3658" s="38"/>
      <c r="H3658" s="43"/>
    </row>
    <row r="3659" spans="1:8" s="2" customFormat="1" ht="22.5">
      <c r="A3659" s="38"/>
      <c r="B3659" s="43"/>
      <c r="C3659" s="292" t="s">
        <v>8120</v>
      </c>
      <c r="D3659" s="292" t="s">
        <v>8795</v>
      </c>
      <c r="E3659" s="21" t="s">
        <v>132</v>
      </c>
      <c r="F3659" s="293">
        <v>174.59399999999999</v>
      </c>
      <c r="G3659" s="38"/>
      <c r="H3659" s="43"/>
    </row>
    <row r="3660" spans="1:8" s="2" customFormat="1" ht="16.899999999999999" customHeight="1">
      <c r="A3660" s="38"/>
      <c r="B3660" s="43"/>
      <c r="C3660" s="288" t="s">
        <v>7499</v>
      </c>
      <c r="D3660" s="289" t="s">
        <v>7500</v>
      </c>
      <c r="E3660" s="290" t="s">
        <v>651</v>
      </c>
      <c r="F3660" s="291">
        <v>7</v>
      </c>
      <c r="G3660" s="38"/>
      <c r="H3660" s="43"/>
    </row>
    <row r="3661" spans="1:8" s="2" customFormat="1" ht="16.899999999999999" customHeight="1">
      <c r="A3661" s="38"/>
      <c r="B3661" s="43"/>
      <c r="C3661" s="292" t="s">
        <v>19</v>
      </c>
      <c r="D3661" s="292" t="s">
        <v>7560</v>
      </c>
      <c r="E3661" s="21" t="s">
        <v>19</v>
      </c>
      <c r="F3661" s="293">
        <v>0</v>
      </c>
      <c r="G3661" s="38"/>
      <c r="H3661" s="43"/>
    </row>
    <row r="3662" spans="1:8" s="2" customFormat="1" ht="16.899999999999999" customHeight="1">
      <c r="A3662" s="38"/>
      <c r="B3662" s="43"/>
      <c r="C3662" s="292" t="s">
        <v>19</v>
      </c>
      <c r="D3662" s="292" t="s">
        <v>85</v>
      </c>
      <c r="E3662" s="21" t="s">
        <v>19</v>
      </c>
      <c r="F3662" s="293">
        <v>2</v>
      </c>
      <c r="G3662" s="38"/>
      <c r="H3662" s="43"/>
    </row>
    <row r="3663" spans="1:8" s="2" customFormat="1" ht="16.899999999999999" customHeight="1">
      <c r="A3663" s="38"/>
      <c r="B3663" s="43"/>
      <c r="C3663" s="292" t="s">
        <v>19</v>
      </c>
      <c r="D3663" s="292" t="s">
        <v>7561</v>
      </c>
      <c r="E3663" s="21" t="s">
        <v>19</v>
      </c>
      <c r="F3663" s="293">
        <v>0</v>
      </c>
      <c r="G3663" s="38"/>
      <c r="H3663" s="43"/>
    </row>
    <row r="3664" spans="1:8" s="2" customFormat="1" ht="16.899999999999999" customHeight="1">
      <c r="A3664" s="38"/>
      <c r="B3664" s="43"/>
      <c r="C3664" s="292" t="s">
        <v>19</v>
      </c>
      <c r="D3664" s="292" t="s">
        <v>7562</v>
      </c>
      <c r="E3664" s="21" t="s">
        <v>19</v>
      </c>
      <c r="F3664" s="293">
        <v>5</v>
      </c>
      <c r="G3664" s="38"/>
      <c r="H3664" s="43"/>
    </row>
    <row r="3665" spans="1:8" s="2" customFormat="1" ht="16.899999999999999" customHeight="1">
      <c r="A3665" s="38"/>
      <c r="B3665" s="43"/>
      <c r="C3665" s="292" t="s">
        <v>7499</v>
      </c>
      <c r="D3665" s="292" t="s">
        <v>552</v>
      </c>
      <c r="E3665" s="21" t="s">
        <v>19</v>
      </c>
      <c r="F3665" s="293">
        <v>7</v>
      </c>
      <c r="G3665" s="38"/>
      <c r="H3665" s="43"/>
    </row>
    <row r="3666" spans="1:8" s="2" customFormat="1" ht="16.899999999999999" customHeight="1">
      <c r="A3666" s="38"/>
      <c r="B3666" s="43"/>
      <c r="C3666" s="294" t="s">
        <v>8523</v>
      </c>
      <c r="D3666" s="38"/>
      <c r="E3666" s="38"/>
      <c r="F3666" s="38"/>
      <c r="G3666" s="38"/>
      <c r="H3666" s="43"/>
    </row>
    <row r="3667" spans="1:8" s="2" customFormat="1" ht="16.899999999999999" customHeight="1">
      <c r="A3667" s="38"/>
      <c r="B3667" s="43"/>
      <c r="C3667" s="292" t="s">
        <v>7556</v>
      </c>
      <c r="D3667" s="292" t="s">
        <v>8796</v>
      </c>
      <c r="E3667" s="21" t="s">
        <v>651</v>
      </c>
      <c r="F3667" s="293">
        <v>7</v>
      </c>
      <c r="G3667" s="38"/>
      <c r="H3667" s="43"/>
    </row>
    <row r="3668" spans="1:8" s="2" customFormat="1" ht="16.899999999999999" customHeight="1">
      <c r="A3668" s="38"/>
      <c r="B3668" s="43"/>
      <c r="C3668" s="292" t="s">
        <v>7575</v>
      </c>
      <c r="D3668" s="292" t="s">
        <v>8797</v>
      </c>
      <c r="E3668" s="21" t="s">
        <v>651</v>
      </c>
      <c r="F3668" s="293">
        <v>7</v>
      </c>
      <c r="G3668" s="38"/>
      <c r="H3668" s="43"/>
    </row>
    <row r="3669" spans="1:8" s="2" customFormat="1" ht="16.899999999999999" customHeight="1">
      <c r="A3669" s="38"/>
      <c r="B3669" s="43"/>
      <c r="C3669" s="292" t="s">
        <v>7649</v>
      </c>
      <c r="D3669" s="292" t="s">
        <v>8798</v>
      </c>
      <c r="E3669" s="21" t="s">
        <v>651</v>
      </c>
      <c r="F3669" s="293">
        <v>7</v>
      </c>
      <c r="G3669" s="38"/>
      <c r="H3669" s="43"/>
    </row>
    <row r="3670" spans="1:8" s="2" customFormat="1" ht="16.899999999999999" customHeight="1">
      <c r="A3670" s="38"/>
      <c r="B3670" s="43"/>
      <c r="C3670" s="292" t="s">
        <v>7661</v>
      </c>
      <c r="D3670" s="292" t="s">
        <v>8799</v>
      </c>
      <c r="E3670" s="21" t="s">
        <v>651</v>
      </c>
      <c r="F3670" s="293">
        <v>7</v>
      </c>
      <c r="G3670" s="38"/>
      <c r="H3670" s="43"/>
    </row>
    <row r="3671" spans="1:8" s="2" customFormat="1" ht="16.899999999999999" customHeight="1">
      <c r="A3671" s="38"/>
      <c r="B3671" s="43"/>
      <c r="C3671" s="292" t="s">
        <v>7673</v>
      </c>
      <c r="D3671" s="292" t="s">
        <v>8800</v>
      </c>
      <c r="E3671" s="21" t="s">
        <v>651</v>
      </c>
      <c r="F3671" s="293">
        <v>7</v>
      </c>
      <c r="G3671" s="38"/>
      <c r="H3671" s="43"/>
    </row>
    <row r="3672" spans="1:8" s="2" customFormat="1" ht="22.5">
      <c r="A3672" s="38"/>
      <c r="B3672" s="43"/>
      <c r="C3672" s="292" t="s">
        <v>7688</v>
      </c>
      <c r="D3672" s="292" t="s">
        <v>8801</v>
      </c>
      <c r="E3672" s="21" t="s">
        <v>651</v>
      </c>
      <c r="F3672" s="293">
        <v>133</v>
      </c>
      <c r="G3672" s="38"/>
      <c r="H3672" s="43"/>
    </row>
    <row r="3673" spans="1:8" s="2" customFormat="1" ht="22.5">
      <c r="A3673" s="38"/>
      <c r="B3673" s="43"/>
      <c r="C3673" s="292" t="s">
        <v>7703</v>
      </c>
      <c r="D3673" s="292" t="s">
        <v>8802</v>
      </c>
      <c r="E3673" s="21" t="s">
        <v>651</v>
      </c>
      <c r="F3673" s="293">
        <v>133</v>
      </c>
      <c r="G3673" s="38"/>
      <c r="H3673" s="43"/>
    </row>
    <row r="3674" spans="1:8" s="2" customFormat="1" ht="16.899999999999999" customHeight="1">
      <c r="A3674" s="38"/>
      <c r="B3674" s="43"/>
      <c r="C3674" s="292" t="s">
        <v>7715</v>
      </c>
      <c r="D3674" s="292" t="s">
        <v>8803</v>
      </c>
      <c r="E3674" s="21" t="s">
        <v>651</v>
      </c>
      <c r="F3674" s="293">
        <v>133</v>
      </c>
      <c r="G3674" s="38"/>
      <c r="H3674" s="43"/>
    </row>
    <row r="3675" spans="1:8" s="2" customFormat="1" ht="16.899999999999999" customHeight="1">
      <c r="A3675" s="38"/>
      <c r="B3675" s="43"/>
      <c r="C3675" s="288" t="s">
        <v>7497</v>
      </c>
      <c r="D3675" s="289" t="s">
        <v>7498</v>
      </c>
      <c r="E3675" s="290" t="s">
        <v>651</v>
      </c>
      <c r="F3675" s="291">
        <v>8</v>
      </c>
      <c r="G3675" s="38"/>
      <c r="H3675" s="43"/>
    </row>
    <row r="3676" spans="1:8" s="2" customFormat="1" ht="16.899999999999999" customHeight="1">
      <c r="A3676" s="38"/>
      <c r="B3676" s="43"/>
      <c r="C3676" s="292" t="s">
        <v>19</v>
      </c>
      <c r="D3676" s="292" t="s">
        <v>7567</v>
      </c>
      <c r="E3676" s="21" t="s">
        <v>19</v>
      </c>
      <c r="F3676" s="293">
        <v>0</v>
      </c>
      <c r="G3676" s="38"/>
      <c r="H3676" s="43"/>
    </row>
    <row r="3677" spans="1:8" s="2" customFormat="1" ht="16.899999999999999" customHeight="1">
      <c r="A3677" s="38"/>
      <c r="B3677" s="43"/>
      <c r="C3677" s="292" t="s">
        <v>19</v>
      </c>
      <c r="D3677" s="292" t="s">
        <v>79</v>
      </c>
      <c r="E3677" s="21" t="s">
        <v>19</v>
      </c>
      <c r="F3677" s="293">
        <v>1</v>
      </c>
      <c r="G3677" s="38"/>
      <c r="H3677" s="43"/>
    </row>
    <row r="3678" spans="1:8" s="2" customFormat="1" ht="16.899999999999999" customHeight="1">
      <c r="A3678" s="38"/>
      <c r="B3678" s="43"/>
      <c r="C3678" s="292" t="s">
        <v>19</v>
      </c>
      <c r="D3678" s="292" t="s">
        <v>7568</v>
      </c>
      <c r="E3678" s="21" t="s">
        <v>19</v>
      </c>
      <c r="F3678" s="293">
        <v>0</v>
      </c>
      <c r="G3678" s="38"/>
      <c r="H3678" s="43"/>
    </row>
    <row r="3679" spans="1:8" s="2" customFormat="1" ht="16.899999999999999" customHeight="1">
      <c r="A3679" s="38"/>
      <c r="B3679" s="43"/>
      <c r="C3679" s="292" t="s">
        <v>19</v>
      </c>
      <c r="D3679" s="292" t="s">
        <v>645</v>
      </c>
      <c r="E3679" s="21" t="s">
        <v>19</v>
      </c>
      <c r="F3679" s="293">
        <v>6</v>
      </c>
      <c r="G3679" s="38"/>
      <c r="H3679" s="43"/>
    </row>
    <row r="3680" spans="1:8" s="2" customFormat="1" ht="16.899999999999999" customHeight="1">
      <c r="A3680" s="38"/>
      <c r="B3680" s="43"/>
      <c r="C3680" s="292" t="s">
        <v>19</v>
      </c>
      <c r="D3680" s="292" t="s">
        <v>7569</v>
      </c>
      <c r="E3680" s="21" t="s">
        <v>19</v>
      </c>
      <c r="F3680" s="293">
        <v>0</v>
      </c>
      <c r="G3680" s="38"/>
      <c r="H3680" s="43"/>
    </row>
    <row r="3681" spans="1:8" s="2" customFormat="1" ht="16.899999999999999" customHeight="1">
      <c r="A3681" s="38"/>
      <c r="B3681" s="43"/>
      <c r="C3681" s="292" t="s">
        <v>19</v>
      </c>
      <c r="D3681" s="292" t="s">
        <v>79</v>
      </c>
      <c r="E3681" s="21" t="s">
        <v>19</v>
      </c>
      <c r="F3681" s="293">
        <v>1</v>
      </c>
      <c r="G3681" s="38"/>
      <c r="H3681" s="43"/>
    </row>
    <row r="3682" spans="1:8" s="2" customFormat="1" ht="16.899999999999999" customHeight="1">
      <c r="A3682" s="38"/>
      <c r="B3682" s="43"/>
      <c r="C3682" s="292" t="s">
        <v>7497</v>
      </c>
      <c r="D3682" s="292" t="s">
        <v>552</v>
      </c>
      <c r="E3682" s="21" t="s">
        <v>19</v>
      </c>
      <c r="F3682" s="293">
        <v>8</v>
      </c>
      <c r="G3682" s="38"/>
      <c r="H3682" s="43"/>
    </row>
    <row r="3683" spans="1:8" s="2" customFormat="1" ht="16.899999999999999" customHeight="1">
      <c r="A3683" s="38"/>
      <c r="B3683" s="43"/>
      <c r="C3683" s="294" t="s">
        <v>8523</v>
      </c>
      <c r="D3683" s="38"/>
      <c r="E3683" s="38"/>
      <c r="F3683" s="38"/>
      <c r="G3683" s="38"/>
      <c r="H3683" s="43"/>
    </row>
    <row r="3684" spans="1:8" s="2" customFormat="1" ht="16.899999999999999" customHeight="1">
      <c r="A3684" s="38"/>
      <c r="B3684" s="43"/>
      <c r="C3684" s="292" t="s">
        <v>7563</v>
      </c>
      <c r="D3684" s="292" t="s">
        <v>8804</v>
      </c>
      <c r="E3684" s="21" t="s">
        <v>651</v>
      </c>
      <c r="F3684" s="293">
        <v>8</v>
      </c>
      <c r="G3684" s="38"/>
      <c r="H3684" s="43"/>
    </row>
    <row r="3685" spans="1:8" s="2" customFormat="1" ht="16.899999999999999" customHeight="1">
      <c r="A3685" s="38"/>
      <c r="B3685" s="43"/>
      <c r="C3685" s="292" t="s">
        <v>7579</v>
      </c>
      <c r="D3685" s="292" t="s">
        <v>8805</v>
      </c>
      <c r="E3685" s="21" t="s">
        <v>651</v>
      </c>
      <c r="F3685" s="293">
        <v>8</v>
      </c>
      <c r="G3685" s="38"/>
      <c r="H3685" s="43"/>
    </row>
    <row r="3686" spans="1:8" s="2" customFormat="1" ht="16.899999999999999" customHeight="1">
      <c r="A3686" s="38"/>
      <c r="B3686" s="43"/>
      <c r="C3686" s="292" t="s">
        <v>7653</v>
      </c>
      <c r="D3686" s="292" t="s">
        <v>8806</v>
      </c>
      <c r="E3686" s="21" t="s">
        <v>651</v>
      </c>
      <c r="F3686" s="293">
        <v>8</v>
      </c>
      <c r="G3686" s="38"/>
      <c r="H3686" s="43"/>
    </row>
    <row r="3687" spans="1:8" s="2" customFormat="1" ht="16.899999999999999" customHeight="1">
      <c r="A3687" s="38"/>
      <c r="B3687" s="43"/>
      <c r="C3687" s="292" t="s">
        <v>7665</v>
      </c>
      <c r="D3687" s="292" t="s">
        <v>8807</v>
      </c>
      <c r="E3687" s="21" t="s">
        <v>651</v>
      </c>
      <c r="F3687" s="293">
        <v>8</v>
      </c>
      <c r="G3687" s="38"/>
      <c r="H3687" s="43"/>
    </row>
    <row r="3688" spans="1:8" s="2" customFormat="1" ht="16.899999999999999" customHeight="1">
      <c r="A3688" s="38"/>
      <c r="B3688" s="43"/>
      <c r="C3688" s="292" t="s">
        <v>7677</v>
      </c>
      <c r="D3688" s="292" t="s">
        <v>8808</v>
      </c>
      <c r="E3688" s="21" t="s">
        <v>651</v>
      </c>
      <c r="F3688" s="293">
        <v>8</v>
      </c>
      <c r="G3688" s="38"/>
      <c r="H3688" s="43"/>
    </row>
    <row r="3689" spans="1:8" s="2" customFormat="1" ht="22.5">
      <c r="A3689" s="38"/>
      <c r="B3689" s="43"/>
      <c r="C3689" s="292" t="s">
        <v>7693</v>
      </c>
      <c r="D3689" s="292" t="s">
        <v>8809</v>
      </c>
      <c r="E3689" s="21" t="s">
        <v>651</v>
      </c>
      <c r="F3689" s="293">
        <v>152</v>
      </c>
      <c r="G3689" s="38"/>
      <c r="H3689" s="43"/>
    </row>
    <row r="3690" spans="1:8" s="2" customFormat="1" ht="22.5">
      <c r="A3690" s="38"/>
      <c r="B3690" s="43"/>
      <c r="C3690" s="292" t="s">
        <v>7707</v>
      </c>
      <c r="D3690" s="292" t="s">
        <v>8810</v>
      </c>
      <c r="E3690" s="21" t="s">
        <v>651</v>
      </c>
      <c r="F3690" s="293">
        <v>152</v>
      </c>
      <c r="G3690" s="38"/>
      <c r="H3690" s="43"/>
    </row>
    <row r="3691" spans="1:8" s="2" customFormat="1" ht="16.899999999999999" customHeight="1">
      <c r="A3691" s="38"/>
      <c r="B3691" s="43"/>
      <c r="C3691" s="292" t="s">
        <v>7719</v>
      </c>
      <c r="D3691" s="292" t="s">
        <v>8811</v>
      </c>
      <c r="E3691" s="21" t="s">
        <v>651</v>
      </c>
      <c r="F3691" s="293">
        <v>152</v>
      </c>
      <c r="G3691" s="38"/>
      <c r="H3691" s="43"/>
    </row>
    <row r="3692" spans="1:8" s="2" customFormat="1" ht="16.899999999999999" customHeight="1">
      <c r="A3692" s="38"/>
      <c r="B3692" s="43"/>
      <c r="C3692" s="288" t="s">
        <v>7501</v>
      </c>
      <c r="D3692" s="289" t="s">
        <v>7502</v>
      </c>
      <c r="E3692" s="290" t="s">
        <v>651</v>
      </c>
      <c r="F3692" s="291">
        <v>1</v>
      </c>
      <c r="G3692" s="38"/>
      <c r="H3692" s="43"/>
    </row>
    <row r="3693" spans="1:8" s="2" customFormat="1" ht="16.899999999999999" customHeight="1">
      <c r="A3693" s="38"/>
      <c r="B3693" s="43"/>
      <c r="C3693" s="292" t="s">
        <v>19</v>
      </c>
      <c r="D3693" s="292" t="s">
        <v>7574</v>
      </c>
      <c r="E3693" s="21" t="s">
        <v>19</v>
      </c>
      <c r="F3693" s="293">
        <v>0</v>
      </c>
      <c r="G3693" s="38"/>
      <c r="H3693" s="43"/>
    </row>
    <row r="3694" spans="1:8" s="2" customFormat="1" ht="16.899999999999999" customHeight="1">
      <c r="A3694" s="38"/>
      <c r="B3694" s="43"/>
      <c r="C3694" s="292" t="s">
        <v>19</v>
      </c>
      <c r="D3694" s="292" t="s">
        <v>79</v>
      </c>
      <c r="E3694" s="21" t="s">
        <v>19</v>
      </c>
      <c r="F3694" s="293">
        <v>1</v>
      </c>
      <c r="G3694" s="38"/>
      <c r="H3694" s="43"/>
    </row>
    <row r="3695" spans="1:8" s="2" customFormat="1" ht="16.899999999999999" customHeight="1">
      <c r="A3695" s="38"/>
      <c r="B3695" s="43"/>
      <c r="C3695" s="292" t="s">
        <v>7501</v>
      </c>
      <c r="D3695" s="292" t="s">
        <v>552</v>
      </c>
      <c r="E3695" s="21" t="s">
        <v>19</v>
      </c>
      <c r="F3695" s="293">
        <v>1</v>
      </c>
      <c r="G3695" s="38"/>
      <c r="H3695" s="43"/>
    </row>
    <row r="3696" spans="1:8" s="2" customFormat="1" ht="16.899999999999999" customHeight="1">
      <c r="A3696" s="38"/>
      <c r="B3696" s="43"/>
      <c r="C3696" s="294" t="s">
        <v>8523</v>
      </c>
      <c r="D3696" s="38"/>
      <c r="E3696" s="38"/>
      <c r="F3696" s="38"/>
      <c r="G3696" s="38"/>
      <c r="H3696" s="43"/>
    </row>
    <row r="3697" spans="1:8" s="2" customFormat="1" ht="16.899999999999999" customHeight="1">
      <c r="A3697" s="38"/>
      <c r="B3697" s="43"/>
      <c r="C3697" s="292" t="s">
        <v>7570</v>
      </c>
      <c r="D3697" s="292" t="s">
        <v>8812</v>
      </c>
      <c r="E3697" s="21" t="s">
        <v>651</v>
      </c>
      <c r="F3697" s="293">
        <v>1</v>
      </c>
      <c r="G3697" s="38"/>
      <c r="H3697" s="43"/>
    </row>
    <row r="3698" spans="1:8" s="2" customFormat="1" ht="16.899999999999999" customHeight="1">
      <c r="A3698" s="38"/>
      <c r="B3698" s="43"/>
      <c r="C3698" s="292" t="s">
        <v>7583</v>
      </c>
      <c r="D3698" s="292" t="s">
        <v>8813</v>
      </c>
      <c r="E3698" s="21" t="s">
        <v>651</v>
      </c>
      <c r="F3698" s="293">
        <v>1</v>
      </c>
      <c r="G3698" s="38"/>
      <c r="H3698" s="43"/>
    </row>
    <row r="3699" spans="1:8" s="2" customFormat="1" ht="16.899999999999999" customHeight="1">
      <c r="A3699" s="38"/>
      <c r="B3699" s="43"/>
      <c r="C3699" s="292" t="s">
        <v>7657</v>
      </c>
      <c r="D3699" s="292" t="s">
        <v>8814</v>
      </c>
      <c r="E3699" s="21" t="s">
        <v>651</v>
      </c>
      <c r="F3699" s="293">
        <v>1</v>
      </c>
      <c r="G3699" s="38"/>
      <c r="H3699" s="43"/>
    </row>
    <row r="3700" spans="1:8" s="2" customFormat="1" ht="16.899999999999999" customHeight="1">
      <c r="A3700" s="38"/>
      <c r="B3700" s="43"/>
      <c r="C3700" s="292" t="s">
        <v>7669</v>
      </c>
      <c r="D3700" s="292" t="s">
        <v>8815</v>
      </c>
      <c r="E3700" s="21" t="s">
        <v>651</v>
      </c>
      <c r="F3700" s="293">
        <v>1</v>
      </c>
      <c r="G3700" s="38"/>
      <c r="H3700" s="43"/>
    </row>
    <row r="3701" spans="1:8" s="2" customFormat="1" ht="16.899999999999999" customHeight="1">
      <c r="A3701" s="38"/>
      <c r="B3701" s="43"/>
      <c r="C3701" s="292" t="s">
        <v>7681</v>
      </c>
      <c r="D3701" s="292" t="s">
        <v>8816</v>
      </c>
      <c r="E3701" s="21" t="s">
        <v>651</v>
      </c>
      <c r="F3701" s="293">
        <v>1</v>
      </c>
      <c r="G3701" s="38"/>
      <c r="H3701" s="43"/>
    </row>
    <row r="3702" spans="1:8" s="2" customFormat="1" ht="22.5">
      <c r="A3702" s="38"/>
      <c r="B3702" s="43"/>
      <c r="C3702" s="292" t="s">
        <v>7698</v>
      </c>
      <c r="D3702" s="292" t="s">
        <v>8817</v>
      </c>
      <c r="E3702" s="21" t="s">
        <v>651</v>
      </c>
      <c r="F3702" s="293">
        <v>19</v>
      </c>
      <c r="G3702" s="38"/>
      <c r="H3702" s="43"/>
    </row>
    <row r="3703" spans="1:8" s="2" customFormat="1" ht="22.5">
      <c r="A3703" s="38"/>
      <c r="B3703" s="43"/>
      <c r="C3703" s="292" t="s">
        <v>7711</v>
      </c>
      <c r="D3703" s="292" t="s">
        <v>8818</v>
      </c>
      <c r="E3703" s="21" t="s">
        <v>651</v>
      </c>
      <c r="F3703" s="293">
        <v>19</v>
      </c>
      <c r="G3703" s="38"/>
      <c r="H3703" s="43"/>
    </row>
    <row r="3704" spans="1:8" s="2" customFormat="1" ht="16.899999999999999" customHeight="1">
      <c r="A3704" s="38"/>
      <c r="B3704" s="43"/>
      <c r="C3704" s="292" t="s">
        <v>7723</v>
      </c>
      <c r="D3704" s="292" t="s">
        <v>8819</v>
      </c>
      <c r="E3704" s="21" t="s">
        <v>651</v>
      </c>
      <c r="F3704" s="293">
        <v>19</v>
      </c>
      <c r="G3704" s="38"/>
      <c r="H3704" s="43"/>
    </row>
    <row r="3705" spans="1:8" s="2" customFormat="1" ht="16.899999999999999" customHeight="1">
      <c r="A3705" s="38"/>
      <c r="B3705" s="43"/>
      <c r="C3705" s="288" t="s">
        <v>7519</v>
      </c>
      <c r="D3705" s="289" t="s">
        <v>7520</v>
      </c>
      <c r="E3705" s="290" t="s">
        <v>158</v>
      </c>
      <c r="F3705" s="291">
        <v>37.506999999999998</v>
      </c>
      <c r="G3705" s="38"/>
      <c r="H3705" s="43"/>
    </row>
    <row r="3706" spans="1:8" s="2" customFormat="1" ht="16.899999999999999" customHeight="1">
      <c r="A3706" s="38"/>
      <c r="B3706" s="43"/>
      <c r="C3706" s="292" t="s">
        <v>19</v>
      </c>
      <c r="D3706" s="292" t="s">
        <v>7748</v>
      </c>
      <c r="E3706" s="21" t="s">
        <v>19</v>
      </c>
      <c r="F3706" s="293">
        <v>0</v>
      </c>
      <c r="G3706" s="38"/>
      <c r="H3706" s="43"/>
    </row>
    <row r="3707" spans="1:8" s="2" customFormat="1" ht="16.899999999999999" customHeight="1">
      <c r="A3707" s="38"/>
      <c r="B3707" s="43"/>
      <c r="C3707" s="292" t="s">
        <v>19</v>
      </c>
      <c r="D3707" s="292" t="s">
        <v>7749</v>
      </c>
      <c r="E3707" s="21" t="s">
        <v>19</v>
      </c>
      <c r="F3707" s="293">
        <v>37.506999999999998</v>
      </c>
      <c r="G3707" s="38"/>
      <c r="H3707" s="43"/>
    </row>
    <row r="3708" spans="1:8" s="2" customFormat="1" ht="16.899999999999999" customHeight="1">
      <c r="A3708" s="38"/>
      <c r="B3708" s="43"/>
      <c r="C3708" s="292" t="s">
        <v>7519</v>
      </c>
      <c r="D3708" s="292" t="s">
        <v>590</v>
      </c>
      <c r="E3708" s="21" t="s">
        <v>19</v>
      </c>
      <c r="F3708" s="293">
        <v>37.506999999999998</v>
      </c>
      <c r="G3708" s="38"/>
      <c r="H3708" s="43"/>
    </row>
    <row r="3709" spans="1:8" s="2" customFormat="1" ht="16.899999999999999" customHeight="1">
      <c r="A3709" s="38"/>
      <c r="B3709" s="43"/>
      <c r="C3709" s="294" t="s">
        <v>8523</v>
      </c>
      <c r="D3709" s="38"/>
      <c r="E3709" s="38"/>
      <c r="F3709" s="38"/>
      <c r="G3709" s="38"/>
      <c r="H3709" s="43"/>
    </row>
    <row r="3710" spans="1:8" s="2" customFormat="1" ht="16.899999999999999" customHeight="1">
      <c r="A3710" s="38"/>
      <c r="B3710" s="43"/>
      <c r="C3710" s="292" t="s">
        <v>7744</v>
      </c>
      <c r="D3710" s="292" t="s">
        <v>8776</v>
      </c>
      <c r="E3710" s="21" t="s">
        <v>158</v>
      </c>
      <c r="F3710" s="293">
        <v>37.506999999999998</v>
      </c>
      <c r="G3710" s="38"/>
      <c r="H3710" s="43"/>
    </row>
    <row r="3711" spans="1:8" s="2" customFormat="1" ht="16.899999999999999" customHeight="1">
      <c r="A3711" s="38"/>
      <c r="B3711" s="43"/>
      <c r="C3711" s="292" t="s">
        <v>7750</v>
      </c>
      <c r="D3711" s="292" t="s">
        <v>7751</v>
      </c>
      <c r="E3711" s="21" t="s">
        <v>318</v>
      </c>
      <c r="F3711" s="293">
        <v>58.136000000000003</v>
      </c>
      <c r="G3711" s="38"/>
      <c r="H3711" s="43"/>
    </row>
    <row r="3712" spans="1:8" s="2" customFormat="1" ht="16.899999999999999" customHeight="1">
      <c r="A3712" s="38"/>
      <c r="B3712" s="43"/>
      <c r="C3712" s="288" t="s">
        <v>7522</v>
      </c>
      <c r="D3712" s="289" t="s">
        <v>7523</v>
      </c>
      <c r="E3712" s="290" t="s">
        <v>158</v>
      </c>
      <c r="F3712" s="291">
        <v>69.706000000000003</v>
      </c>
      <c r="G3712" s="38"/>
      <c r="H3712" s="43"/>
    </row>
    <row r="3713" spans="1:8" s="2" customFormat="1" ht="16.899999999999999" customHeight="1">
      <c r="A3713" s="38"/>
      <c r="B3713" s="43"/>
      <c r="C3713" s="292" t="s">
        <v>19</v>
      </c>
      <c r="D3713" s="292" t="s">
        <v>7624</v>
      </c>
      <c r="E3713" s="21" t="s">
        <v>19</v>
      </c>
      <c r="F3713" s="293">
        <v>0</v>
      </c>
      <c r="G3713" s="38"/>
      <c r="H3713" s="43"/>
    </row>
    <row r="3714" spans="1:8" s="2" customFormat="1" ht="16.899999999999999" customHeight="1">
      <c r="A3714" s="38"/>
      <c r="B3714" s="43"/>
      <c r="C3714" s="292" t="s">
        <v>19</v>
      </c>
      <c r="D3714" s="292" t="s">
        <v>7625</v>
      </c>
      <c r="E3714" s="21" t="s">
        <v>19</v>
      </c>
      <c r="F3714" s="293">
        <v>53.036000000000001</v>
      </c>
      <c r="G3714" s="38"/>
      <c r="H3714" s="43"/>
    </row>
    <row r="3715" spans="1:8" s="2" customFormat="1" ht="16.899999999999999" customHeight="1">
      <c r="A3715" s="38"/>
      <c r="B3715" s="43"/>
      <c r="C3715" s="292" t="s">
        <v>19</v>
      </c>
      <c r="D3715" s="292" t="s">
        <v>7626</v>
      </c>
      <c r="E3715" s="21" t="s">
        <v>19</v>
      </c>
      <c r="F3715" s="293">
        <v>0</v>
      </c>
      <c r="G3715" s="38"/>
      <c r="H3715" s="43"/>
    </row>
    <row r="3716" spans="1:8" s="2" customFormat="1" ht="16.899999999999999" customHeight="1">
      <c r="A3716" s="38"/>
      <c r="B3716" s="43"/>
      <c r="C3716" s="292" t="s">
        <v>19</v>
      </c>
      <c r="D3716" s="292" t="s">
        <v>7627</v>
      </c>
      <c r="E3716" s="21" t="s">
        <v>19</v>
      </c>
      <c r="F3716" s="293">
        <v>16.670000000000002</v>
      </c>
      <c r="G3716" s="38"/>
      <c r="H3716" s="43"/>
    </row>
    <row r="3717" spans="1:8" s="2" customFormat="1" ht="16.899999999999999" customHeight="1">
      <c r="A3717" s="38"/>
      <c r="B3717" s="43"/>
      <c r="C3717" s="292" t="s">
        <v>7522</v>
      </c>
      <c r="D3717" s="292" t="s">
        <v>590</v>
      </c>
      <c r="E3717" s="21" t="s">
        <v>19</v>
      </c>
      <c r="F3717" s="293">
        <v>69.706000000000003</v>
      </c>
      <c r="G3717" s="38"/>
      <c r="H3717" s="43"/>
    </row>
    <row r="3718" spans="1:8" s="2" customFormat="1" ht="16.899999999999999" customHeight="1">
      <c r="A3718" s="38"/>
      <c r="B3718" s="43"/>
      <c r="C3718" s="294" t="s">
        <v>8523</v>
      </c>
      <c r="D3718" s="38"/>
      <c r="E3718" s="38"/>
      <c r="F3718" s="38"/>
      <c r="G3718" s="38"/>
      <c r="H3718" s="43"/>
    </row>
    <row r="3719" spans="1:8" s="2" customFormat="1" ht="22.5">
      <c r="A3719" s="38"/>
      <c r="B3719" s="43"/>
      <c r="C3719" s="292" t="s">
        <v>7620</v>
      </c>
      <c r="D3719" s="292" t="s">
        <v>8775</v>
      </c>
      <c r="E3719" s="21" t="s">
        <v>158</v>
      </c>
      <c r="F3719" s="293">
        <v>69.706000000000003</v>
      </c>
      <c r="G3719" s="38"/>
      <c r="H3719" s="43"/>
    </row>
    <row r="3720" spans="1:8" s="2" customFormat="1" ht="22.5">
      <c r="A3720" s="38"/>
      <c r="B3720" s="43"/>
      <c r="C3720" s="292" t="s">
        <v>711</v>
      </c>
      <c r="D3720" s="292" t="s">
        <v>8629</v>
      </c>
      <c r="E3720" s="21" t="s">
        <v>158</v>
      </c>
      <c r="F3720" s="293">
        <v>242.61799999999999</v>
      </c>
      <c r="G3720" s="38"/>
      <c r="H3720" s="43"/>
    </row>
    <row r="3721" spans="1:8" s="2" customFormat="1" ht="16.899999999999999" customHeight="1">
      <c r="A3721" s="38"/>
      <c r="B3721" s="43"/>
      <c r="C3721" s="288" t="s">
        <v>7442</v>
      </c>
      <c r="D3721" s="289" t="s">
        <v>7443</v>
      </c>
      <c r="E3721" s="290" t="s">
        <v>128</v>
      </c>
      <c r="F3721" s="291">
        <v>55.996000000000002</v>
      </c>
      <c r="G3721" s="38"/>
      <c r="H3721" s="43"/>
    </row>
    <row r="3722" spans="1:8" s="2" customFormat="1" ht="16.899999999999999" customHeight="1">
      <c r="A3722" s="38"/>
      <c r="B3722" s="43"/>
      <c r="C3722" s="292" t="s">
        <v>19</v>
      </c>
      <c r="D3722" s="292" t="s">
        <v>8168</v>
      </c>
      <c r="E3722" s="21" t="s">
        <v>19</v>
      </c>
      <c r="F3722" s="293">
        <v>0</v>
      </c>
      <c r="G3722" s="38"/>
      <c r="H3722" s="43"/>
    </row>
    <row r="3723" spans="1:8" s="2" customFormat="1" ht="16.899999999999999" customHeight="1">
      <c r="A3723" s="38"/>
      <c r="B3723" s="43"/>
      <c r="C3723" s="292" t="s">
        <v>19</v>
      </c>
      <c r="D3723" s="292" t="s">
        <v>8169</v>
      </c>
      <c r="E3723" s="21" t="s">
        <v>19</v>
      </c>
      <c r="F3723" s="293">
        <v>22.050999999999998</v>
      </c>
      <c r="G3723" s="38"/>
      <c r="H3723" s="43"/>
    </row>
    <row r="3724" spans="1:8" s="2" customFormat="1" ht="16.899999999999999" customHeight="1">
      <c r="A3724" s="38"/>
      <c r="B3724" s="43"/>
      <c r="C3724" s="292" t="s">
        <v>19</v>
      </c>
      <c r="D3724" s="292" t="s">
        <v>8170</v>
      </c>
      <c r="E3724" s="21" t="s">
        <v>19</v>
      </c>
      <c r="F3724" s="293">
        <v>0</v>
      </c>
      <c r="G3724" s="38"/>
      <c r="H3724" s="43"/>
    </row>
    <row r="3725" spans="1:8" s="2" customFormat="1" ht="16.899999999999999" customHeight="1">
      <c r="A3725" s="38"/>
      <c r="B3725" s="43"/>
      <c r="C3725" s="292" t="s">
        <v>19</v>
      </c>
      <c r="D3725" s="292" t="s">
        <v>8171</v>
      </c>
      <c r="E3725" s="21" t="s">
        <v>19</v>
      </c>
      <c r="F3725" s="293">
        <v>7.7949999999999999</v>
      </c>
      <c r="G3725" s="38"/>
      <c r="H3725" s="43"/>
    </row>
    <row r="3726" spans="1:8" s="2" customFormat="1" ht="16.899999999999999" customHeight="1">
      <c r="A3726" s="38"/>
      <c r="B3726" s="43"/>
      <c r="C3726" s="292" t="s">
        <v>19</v>
      </c>
      <c r="D3726" s="292" t="s">
        <v>8172</v>
      </c>
      <c r="E3726" s="21" t="s">
        <v>19</v>
      </c>
      <c r="F3726" s="293">
        <v>0</v>
      </c>
      <c r="G3726" s="38"/>
      <c r="H3726" s="43"/>
    </row>
    <row r="3727" spans="1:8" s="2" customFormat="1" ht="16.899999999999999" customHeight="1">
      <c r="A3727" s="38"/>
      <c r="B3727" s="43"/>
      <c r="C3727" s="292" t="s">
        <v>19</v>
      </c>
      <c r="D3727" s="292" t="s">
        <v>8173</v>
      </c>
      <c r="E3727" s="21" t="s">
        <v>19</v>
      </c>
      <c r="F3727" s="293">
        <v>18.2</v>
      </c>
      <c r="G3727" s="38"/>
      <c r="H3727" s="43"/>
    </row>
    <row r="3728" spans="1:8" s="2" customFormat="1" ht="16.899999999999999" customHeight="1">
      <c r="A3728" s="38"/>
      <c r="B3728" s="43"/>
      <c r="C3728" s="292" t="s">
        <v>19</v>
      </c>
      <c r="D3728" s="292" t="s">
        <v>8174</v>
      </c>
      <c r="E3728" s="21" t="s">
        <v>19</v>
      </c>
      <c r="F3728" s="293">
        <v>0</v>
      </c>
      <c r="G3728" s="38"/>
      <c r="H3728" s="43"/>
    </row>
    <row r="3729" spans="1:8" s="2" customFormat="1" ht="16.899999999999999" customHeight="1">
      <c r="A3729" s="38"/>
      <c r="B3729" s="43"/>
      <c r="C3729" s="292" t="s">
        <v>19</v>
      </c>
      <c r="D3729" s="292" t="s">
        <v>8175</v>
      </c>
      <c r="E3729" s="21" t="s">
        <v>19</v>
      </c>
      <c r="F3729" s="293">
        <v>7.95</v>
      </c>
      <c r="G3729" s="38"/>
      <c r="H3729" s="43"/>
    </row>
    <row r="3730" spans="1:8" s="2" customFormat="1" ht="16.899999999999999" customHeight="1">
      <c r="A3730" s="38"/>
      <c r="B3730" s="43"/>
      <c r="C3730" s="292" t="s">
        <v>7442</v>
      </c>
      <c r="D3730" s="292" t="s">
        <v>590</v>
      </c>
      <c r="E3730" s="21" t="s">
        <v>19</v>
      </c>
      <c r="F3730" s="293">
        <v>55.996000000000002</v>
      </c>
      <c r="G3730" s="38"/>
      <c r="H3730" s="43"/>
    </row>
    <row r="3731" spans="1:8" s="2" customFormat="1" ht="16.899999999999999" customHeight="1">
      <c r="A3731" s="38"/>
      <c r="B3731" s="43"/>
      <c r="C3731" s="294" t="s">
        <v>8523</v>
      </c>
      <c r="D3731" s="38"/>
      <c r="E3731" s="38"/>
      <c r="F3731" s="38"/>
      <c r="G3731" s="38"/>
      <c r="H3731" s="43"/>
    </row>
    <row r="3732" spans="1:8" s="2" customFormat="1" ht="22.5">
      <c r="A3732" s="38"/>
      <c r="B3732" s="43"/>
      <c r="C3732" s="292" t="s">
        <v>8164</v>
      </c>
      <c r="D3732" s="292" t="s">
        <v>8820</v>
      </c>
      <c r="E3732" s="21" t="s">
        <v>128</v>
      </c>
      <c r="F3732" s="293">
        <v>128.24600000000001</v>
      </c>
      <c r="G3732" s="38"/>
      <c r="H3732" s="43"/>
    </row>
    <row r="3733" spans="1:8" s="2" customFormat="1" ht="16.899999999999999" customHeight="1">
      <c r="A3733" s="38"/>
      <c r="B3733" s="43"/>
      <c r="C3733" s="292" t="s">
        <v>8179</v>
      </c>
      <c r="D3733" s="292" t="s">
        <v>8180</v>
      </c>
      <c r="E3733" s="21" t="s">
        <v>128</v>
      </c>
      <c r="F3733" s="293">
        <v>57.116</v>
      </c>
      <c r="G3733" s="38"/>
      <c r="H3733" s="43"/>
    </row>
    <row r="3734" spans="1:8" s="2" customFormat="1" ht="16.899999999999999" customHeight="1">
      <c r="A3734" s="38"/>
      <c r="B3734" s="43"/>
      <c r="C3734" s="288" t="s">
        <v>7453</v>
      </c>
      <c r="D3734" s="289" t="s">
        <v>7454</v>
      </c>
      <c r="E3734" s="290" t="s">
        <v>128</v>
      </c>
      <c r="F3734" s="291">
        <v>72.25</v>
      </c>
      <c r="G3734" s="38"/>
      <c r="H3734" s="43"/>
    </row>
    <row r="3735" spans="1:8" s="2" customFormat="1" ht="16.899999999999999" customHeight="1">
      <c r="A3735" s="38"/>
      <c r="B3735" s="43"/>
      <c r="C3735" s="292" t="s">
        <v>19</v>
      </c>
      <c r="D3735" s="292" t="s">
        <v>8176</v>
      </c>
      <c r="E3735" s="21" t="s">
        <v>19</v>
      </c>
      <c r="F3735" s="293">
        <v>0</v>
      </c>
      <c r="G3735" s="38"/>
      <c r="H3735" s="43"/>
    </row>
    <row r="3736" spans="1:8" s="2" customFormat="1" ht="16.899999999999999" customHeight="1">
      <c r="A3736" s="38"/>
      <c r="B3736" s="43"/>
      <c r="C3736" s="292" t="s">
        <v>19</v>
      </c>
      <c r="D3736" s="292" t="s">
        <v>8177</v>
      </c>
      <c r="E3736" s="21" t="s">
        <v>19</v>
      </c>
      <c r="F3736" s="293">
        <v>55.75</v>
      </c>
      <c r="G3736" s="38"/>
      <c r="H3736" s="43"/>
    </row>
    <row r="3737" spans="1:8" s="2" customFormat="1" ht="16.899999999999999" customHeight="1">
      <c r="A3737" s="38"/>
      <c r="B3737" s="43"/>
      <c r="C3737" s="292" t="s">
        <v>19</v>
      </c>
      <c r="D3737" s="292" t="s">
        <v>8178</v>
      </c>
      <c r="E3737" s="21" t="s">
        <v>19</v>
      </c>
      <c r="F3737" s="293">
        <v>16.5</v>
      </c>
      <c r="G3737" s="38"/>
      <c r="H3737" s="43"/>
    </row>
    <row r="3738" spans="1:8" s="2" customFormat="1" ht="16.899999999999999" customHeight="1">
      <c r="A3738" s="38"/>
      <c r="B3738" s="43"/>
      <c r="C3738" s="292" t="s">
        <v>7453</v>
      </c>
      <c r="D3738" s="292" t="s">
        <v>590</v>
      </c>
      <c r="E3738" s="21" t="s">
        <v>19</v>
      </c>
      <c r="F3738" s="293">
        <v>72.25</v>
      </c>
      <c r="G3738" s="38"/>
      <c r="H3738" s="43"/>
    </row>
    <row r="3739" spans="1:8" s="2" customFormat="1" ht="16.899999999999999" customHeight="1">
      <c r="A3739" s="38"/>
      <c r="B3739" s="43"/>
      <c r="C3739" s="294" t="s">
        <v>8523</v>
      </c>
      <c r="D3739" s="38"/>
      <c r="E3739" s="38"/>
      <c r="F3739" s="38"/>
      <c r="G3739" s="38"/>
      <c r="H3739" s="43"/>
    </row>
    <row r="3740" spans="1:8" s="2" customFormat="1" ht="22.5">
      <c r="A3740" s="38"/>
      <c r="B3740" s="43"/>
      <c r="C3740" s="292" t="s">
        <v>8164</v>
      </c>
      <c r="D3740" s="292" t="s">
        <v>8820</v>
      </c>
      <c r="E3740" s="21" t="s">
        <v>128</v>
      </c>
      <c r="F3740" s="293">
        <v>128.24600000000001</v>
      </c>
      <c r="G3740" s="38"/>
      <c r="H3740" s="43"/>
    </row>
    <row r="3741" spans="1:8" s="2" customFormat="1" ht="16.899999999999999" customHeight="1">
      <c r="A3741" s="38"/>
      <c r="B3741" s="43"/>
      <c r="C3741" s="292" t="s">
        <v>8183</v>
      </c>
      <c r="D3741" s="292" t="s">
        <v>8184</v>
      </c>
      <c r="E3741" s="21" t="s">
        <v>128</v>
      </c>
      <c r="F3741" s="293">
        <v>73.694999999999993</v>
      </c>
      <c r="G3741" s="38"/>
      <c r="H3741" s="43"/>
    </row>
    <row r="3742" spans="1:8" s="2" customFormat="1" ht="16.899999999999999" customHeight="1">
      <c r="A3742" s="38"/>
      <c r="B3742" s="43"/>
      <c r="C3742" s="288" t="s">
        <v>7484</v>
      </c>
      <c r="D3742" s="289" t="s">
        <v>7485</v>
      </c>
      <c r="E3742" s="290" t="s">
        <v>158</v>
      </c>
      <c r="F3742" s="291">
        <v>12.843</v>
      </c>
      <c r="G3742" s="38"/>
      <c r="H3742" s="43"/>
    </row>
    <row r="3743" spans="1:8" s="2" customFormat="1" ht="16.899999999999999" customHeight="1">
      <c r="A3743" s="38"/>
      <c r="B3743" s="43"/>
      <c r="C3743" s="292" t="s">
        <v>19</v>
      </c>
      <c r="D3743" s="292" t="s">
        <v>7767</v>
      </c>
      <c r="E3743" s="21" t="s">
        <v>19</v>
      </c>
      <c r="F3743" s="293">
        <v>0</v>
      </c>
      <c r="G3743" s="38"/>
      <c r="H3743" s="43"/>
    </row>
    <row r="3744" spans="1:8" s="2" customFormat="1" ht="16.899999999999999" customHeight="1">
      <c r="A3744" s="38"/>
      <c r="B3744" s="43"/>
      <c r="C3744" s="292" t="s">
        <v>19</v>
      </c>
      <c r="D3744" s="292" t="s">
        <v>7768</v>
      </c>
      <c r="E3744" s="21" t="s">
        <v>19</v>
      </c>
      <c r="F3744" s="293">
        <v>13.35</v>
      </c>
      <c r="G3744" s="38"/>
      <c r="H3744" s="43"/>
    </row>
    <row r="3745" spans="1:8" s="2" customFormat="1" ht="16.899999999999999" customHeight="1">
      <c r="A3745" s="38"/>
      <c r="B3745" s="43"/>
      <c r="C3745" s="292" t="s">
        <v>19</v>
      </c>
      <c r="D3745" s="292" t="s">
        <v>7769</v>
      </c>
      <c r="E3745" s="21" t="s">
        <v>19</v>
      </c>
      <c r="F3745" s="293">
        <v>-0.50700000000000001</v>
      </c>
      <c r="G3745" s="38"/>
      <c r="H3745" s="43"/>
    </row>
    <row r="3746" spans="1:8" s="2" customFormat="1" ht="16.899999999999999" customHeight="1">
      <c r="A3746" s="38"/>
      <c r="B3746" s="43"/>
      <c r="C3746" s="292" t="s">
        <v>7484</v>
      </c>
      <c r="D3746" s="292" t="s">
        <v>590</v>
      </c>
      <c r="E3746" s="21" t="s">
        <v>19</v>
      </c>
      <c r="F3746" s="293">
        <v>12.843</v>
      </c>
      <c r="G3746" s="38"/>
      <c r="H3746" s="43"/>
    </row>
    <row r="3747" spans="1:8" s="2" customFormat="1" ht="16.899999999999999" customHeight="1">
      <c r="A3747" s="38"/>
      <c r="B3747" s="43"/>
      <c r="C3747" s="294" t="s">
        <v>8523</v>
      </c>
      <c r="D3747" s="38"/>
      <c r="E3747" s="38"/>
      <c r="F3747" s="38"/>
      <c r="G3747" s="38"/>
      <c r="H3747" s="43"/>
    </row>
    <row r="3748" spans="1:8" s="2" customFormat="1" ht="16.899999999999999" customHeight="1">
      <c r="A3748" s="38"/>
      <c r="B3748" s="43"/>
      <c r="C3748" s="292" t="s">
        <v>7763</v>
      </c>
      <c r="D3748" s="292" t="s">
        <v>8778</v>
      </c>
      <c r="E3748" s="21" t="s">
        <v>158</v>
      </c>
      <c r="F3748" s="293">
        <v>12.843</v>
      </c>
      <c r="G3748" s="38"/>
      <c r="H3748" s="43"/>
    </row>
    <row r="3749" spans="1:8" s="2" customFormat="1" ht="16.899999999999999" customHeight="1">
      <c r="A3749" s="38"/>
      <c r="B3749" s="43"/>
      <c r="C3749" s="292" t="s">
        <v>7770</v>
      </c>
      <c r="D3749" s="292" t="s">
        <v>7771</v>
      </c>
      <c r="E3749" s="21" t="s">
        <v>318</v>
      </c>
      <c r="F3749" s="293">
        <v>17.98</v>
      </c>
      <c r="G3749" s="38"/>
      <c r="H3749" s="43"/>
    </row>
    <row r="3750" spans="1:8" s="2" customFormat="1" ht="16.899999999999999" customHeight="1">
      <c r="A3750" s="38"/>
      <c r="B3750" s="43"/>
      <c r="C3750" s="288" t="s">
        <v>551</v>
      </c>
      <c r="D3750" s="289" t="s">
        <v>7510</v>
      </c>
      <c r="E3750" s="290" t="s">
        <v>132</v>
      </c>
      <c r="F3750" s="291">
        <v>872.81100000000004</v>
      </c>
      <c r="G3750" s="38"/>
      <c r="H3750" s="43"/>
    </row>
    <row r="3751" spans="1:8" s="2" customFormat="1" ht="16.899999999999999" customHeight="1">
      <c r="A3751" s="38"/>
      <c r="B3751" s="43"/>
      <c r="C3751" s="292" t="s">
        <v>19</v>
      </c>
      <c r="D3751" s="292" t="s">
        <v>7614</v>
      </c>
      <c r="E3751" s="21" t="s">
        <v>19</v>
      </c>
      <c r="F3751" s="293">
        <v>0</v>
      </c>
      <c r="G3751" s="38"/>
      <c r="H3751" s="43"/>
    </row>
    <row r="3752" spans="1:8" s="2" customFormat="1" ht="16.899999999999999" customHeight="1">
      <c r="A3752" s="38"/>
      <c r="B3752" s="43"/>
      <c r="C3752" s="292" t="s">
        <v>19</v>
      </c>
      <c r="D3752" s="292" t="s">
        <v>7514</v>
      </c>
      <c r="E3752" s="21" t="s">
        <v>19</v>
      </c>
      <c r="F3752" s="293">
        <v>520.27300000000002</v>
      </c>
      <c r="G3752" s="38"/>
      <c r="H3752" s="43"/>
    </row>
    <row r="3753" spans="1:8" s="2" customFormat="1" ht="16.899999999999999" customHeight="1">
      <c r="A3753" s="38"/>
      <c r="B3753" s="43"/>
      <c r="C3753" s="292" t="s">
        <v>19</v>
      </c>
      <c r="D3753" s="292" t="s">
        <v>7615</v>
      </c>
      <c r="E3753" s="21" t="s">
        <v>19</v>
      </c>
      <c r="F3753" s="293">
        <v>1092.153</v>
      </c>
      <c r="G3753" s="38"/>
      <c r="H3753" s="43"/>
    </row>
    <row r="3754" spans="1:8" s="2" customFormat="1" ht="16.899999999999999" customHeight="1">
      <c r="A3754" s="38"/>
      <c r="B3754" s="43"/>
      <c r="C3754" s="292" t="s">
        <v>19</v>
      </c>
      <c r="D3754" s="292" t="s">
        <v>7616</v>
      </c>
      <c r="E3754" s="21" t="s">
        <v>19</v>
      </c>
      <c r="F3754" s="293">
        <v>0</v>
      </c>
      <c r="G3754" s="38"/>
      <c r="H3754" s="43"/>
    </row>
    <row r="3755" spans="1:8" s="2" customFormat="1" ht="16.899999999999999" customHeight="1">
      <c r="A3755" s="38"/>
      <c r="B3755" s="43"/>
      <c r="C3755" s="292" t="s">
        <v>19</v>
      </c>
      <c r="D3755" s="292" t="s">
        <v>7617</v>
      </c>
      <c r="E3755" s="21" t="s">
        <v>19</v>
      </c>
      <c r="F3755" s="293">
        <v>-64.206999999999994</v>
      </c>
      <c r="G3755" s="38"/>
      <c r="H3755" s="43"/>
    </row>
    <row r="3756" spans="1:8" s="2" customFormat="1" ht="16.899999999999999" customHeight="1">
      <c r="A3756" s="38"/>
      <c r="B3756" s="43"/>
      <c r="C3756" s="292" t="s">
        <v>19</v>
      </c>
      <c r="D3756" s="292" t="s">
        <v>7618</v>
      </c>
      <c r="E3756" s="21" t="s">
        <v>19</v>
      </c>
      <c r="F3756" s="293">
        <v>0</v>
      </c>
      <c r="G3756" s="38"/>
      <c r="H3756" s="43"/>
    </row>
    <row r="3757" spans="1:8" s="2" customFormat="1" ht="16.899999999999999" customHeight="1">
      <c r="A3757" s="38"/>
      <c r="B3757" s="43"/>
      <c r="C3757" s="292" t="s">
        <v>19</v>
      </c>
      <c r="D3757" s="292" t="s">
        <v>7619</v>
      </c>
      <c r="E3757" s="21" t="s">
        <v>19</v>
      </c>
      <c r="F3757" s="293">
        <v>-675.40800000000002</v>
      </c>
      <c r="G3757" s="38"/>
      <c r="H3757" s="43"/>
    </row>
    <row r="3758" spans="1:8" s="2" customFormat="1" ht="16.899999999999999" customHeight="1">
      <c r="A3758" s="38"/>
      <c r="B3758" s="43"/>
      <c r="C3758" s="292" t="s">
        <v>551</v>
      </c>
      <c r="D3758" s="292" t="s">
        <v>552</v>
      </c>
      <c r="E3758" s="21" t="s">
        <v>19</v>
      </c>
      <c r="F3758" s="293">
        <v>872.81100000000004</v>
      </c>
      <c r="G3758" s="38"/>
      <c r="H3758" s="43"/>
    </row>
    <row r="3759" spans="1:8" s="2" customFormat="1" ht="16.899999999999999" customHeight="1">
      <c r="A3759" s="38"/>
      <c r="B3759" s="43"/>
      <c r="C3759" s="294" t="s">
        <v>8523</v>
      </c>
      <c r="D3759" s="38"/>
      <c r="E3759" s="38"/>
      <c r="F3759" s="38"/>
      <c r="G3759" s="38"/>
      <c r="H3759" s="43"/>
    </row>
    <row r="3760" spans="1:8" s="2" customFormat="1" ht="16.899999999999999" customHeight="1">
      <c r="A3760" s="38"/>
      <c r="B3760" s="43"/>
      <c r="C3760" s="292" t="s">
        <v>534</v>
      </c>
      <c r="D3760" s="292" t="s">
        <v>8774</v>
      </c>
      <c r="E3760" s="21" t="s">
        <v>132</v>
      </c>
      <c r="F3760" s="293">
        <v>872.81100000000004</v>
      </c>
      <c r="G3760" s="38"/>
      <c r="H3760" s="43"/>
    </row>
    <row r="3761" spans="1:8" s="2" customFormat="1" ht="22.5">
      <c r="A3761" s="38"/>
      <c r="B3761" s="43"/>
      <c r="C3761" s="292" t="s">
        <v>711</v>
      </c>
      <c r="D3761" s="292" t="s">
        <v>8629</v>
      </c>
      <c r="E3761" s="21" t="s">
        <v>158</v>
      </c>
      <c r="F3761" s="293">
        <v>242.61799999999999</v>
      </c>
      <c r="G3761" s="38"/>
      <c r="H3761" s="43"/>
    </row>
    <row r="3762" spans="1:8" s="2" customFormat="1" ht="16.899999999999999" customHeight="1">
      <c r="A3762" s="38"/>
      <c r="B3762" s="43"/>
      <c r="C3762" s="292" t="s">
        <v>7754</v>
      </c>
      <c r="D3762" s="292" t="s">
        <v>8768</v>
      </c>
      <c r="E3762" s="21" t="s">
        <v>132</v>
      </c>
      <c r="F3762" s="293">
        <v>1397.2940000000001</v>
      </c>
      <c r="G3762" s="38"/>
      <c r="H3762" s="43"/>
    </row>
    <row r="3763" spans="1:8" s="2" customFormat="1" ht="16.899999999999999" customHeight="1">
      <c r="A3763" s="38"/>
      <c r="B3763" s="43"/>
      <c r="C3763" s="288" t="s">
        <v>7509</v>
      </c>
      <c r="D3763" s="289" t="s">
        <v>7510</v>
      </c>
      <c r="E3763" s="290" t="s">
        <v>132</v>
      </c>
      <c r="F3763" s="291">
        <v>352.53800000000001</v>
      </c>
      <c r="G3763" s="38"/>
      <c r="H3763" s="43"/>
    </row>
    <row r="3764" spans="1:8" s="2" customFormat="1" ht="16.899999999999999" customHeight="1">
      <c r="A3764" s="38"/>
      <c r="B3764" s="43"/>
      <c r="C3764" s="292" t="s">
        <v>19</v>
      </c>
      <c r="D3764" s="292" t="s">
        <v>7615</v>
      </c>
      <c r="E3764" s="21" t="s">
        <v>19</v>
      </c>
      <c r="F3764" s="293">
        <v>1092.153</v>
      </c>
      <c r="G3764" s="38"/>
      <c r="H3764" s="43"/>
    </row>
    <row r="3765" spans="1:8" s="2" customFormat="1" ht="16.899999999999999" customHeight="1">
      <c r="A3765" s="38"/>
      <c r="B3765" s="43"/>
      <c r="C3765" s="292" t="s">
        <v>19</v>
      </c>
      <c r="D3765" s="292" t="s">
        <v>7616</v>
      </c>
      <c r="E3765" s="21" t="s">
        <v>19</v>
      </c>
      <c r="F3765" s="293">
        <v>0</v>
      </c>
      <c r="G3765" s="38"/>
      <c r="H3765" s="43"/>
    </row>
    <row r="3766" spans="1:8" s="2" customFormat="1" ht="16.899999999999999" customHeight="1">
      <c r="A3766" s="38"/>
      <c r="B3766" s="43"/>
      <c r="C3766" s="292" t="s">
        <v>19</v>
      </c>
      <c r="D3766" s="292" t="s">
        <v>7617</v>
      </c>
      <c r="E3766" s="21" t="s">
        <v>19</v>
      </c>
      <c r="F3766" s="293">
        <v>-64.206999999999994</v>
      </c>
      <c r="G3766" s="38"/>
      <c r="H3766" s="43"/>
    </row>
    <row r="3767" spans="1:8" s="2" customFormat="1" ht="16.899999999999999" customHeight="1">
      <c r="A3767" s="38"/>
      <c r="B3767" s="43"/>
      <c r="C3767" s="292" t="s">
        <v>19</v>
      </c>
      <c r="D3767" s="292" t="s">
        <v>7618</v>
      </c>
      <c r="E3767" s="21" t="s">
        <v>19</v>
      </c>
      <c r="F3767" s="293">
        <v>0</v>
      </c>
      <c r="G3767" s="38"/>
      <c r="H3767" s="43"/>
    </row>
    <row r="3768" spans="1:8" s="2" customFormat="1" ht="16.899999999999999" customHeight="1">
      <c r="A3768" s="38"/>
      <c r="B3768" s="43"/>
      <c r="C3768" s="292" t="s">
        <v>19</v>
      </c>
      <c r="D3768" s="292" t="s">
        <v>7619</v>
      </c>
      <c r="E3768" s="21" t="s">
        <v>19</v>
      </c>
      <c r="F3768" s="293">
        <v>-675.40800000000002</v>
      </c>
      <c r="G3768" s="38"/>
      <c r="H3768" s="43"/>
    </row>
    <row r="3769" spans="1:8" s="2" customFormat="1" ht="16.899999999999999" customHeight="1">
      <c r="A3769" s="38"/>
      <c r="B3769" s="43"/>
      <c r="C3769" s="292" t="s">
        <v>7509</v>
      </c>
      <c r="D3769" s="292" t="s">
        <v>590</v>
      </c>
      <c r="E3769" s="21" t="s">
        <v>19</v>
      </c>
      <c r="F3769" s="293">
        <v>352.53800000000001</v>
      </c>
      <c r="G3769" s="38"/>
      <c r="H3769" s="43"/>
    </row>
    <row r="3770" spans="1:8" s="2" customFormat="1" ht="16.899999999999999" customHeight="1">
      <c r="A3770" s="38"/>
      <c r="B3770" s="43"/>
      <c r="C3770" s="294" t="s">
        <v>8523</v>
      </c>
      <c r="D3770" s="38"/>
      <c r="E3770" s="38"/>
      <c r="F3770" s="38"/>
      <c r="G3770" s="38"/>
      <c r="H3770" s="43"/>
    </row>
    <row r="3771" spans="1:8" s="2" customFormat="1" ht="16.899999999999999" customHeight="1">
      <c r="A3771" s="38"/>
      <c r="B3771" s="43"/>
      <c r="C3771" s="292" t="s">
        <v>534</v>
      </c>
      <c r="D3771" s="292" t="s">
        <v>8774</v>
      </c>
      <c r="E3771" s="21" t="s">
        <v>132</v>
      </c>
      <c r="F3771" s="293">
        <v>872.81100000000004</v>
      </c>
      <c r="G3771" s="38"/>
      <c r="H3771" s="43"/>
    </row>
    <row r="3772" spans="1:8" s="2" customFormat="1" ht="22.5">
      <c r="A3772" s="38"/>
      <c r="B3772" s="43"/>
      <c r="C3772" s="292" t="s">
        <v>7620</v>
      </c>
      <c r="D3772" s="292" t="s">
        <v>8775</v>
      </c>
      <c r="E3772" s="21" t="s">
        <v>158</v>
      </c>
      <c r="F3772" s="293">
        <v>69.706000000000003</v>
      </c>
      <c r="G3772" s="38"/>
      <c r="H3772" s="43"/>
    </row>
    <row r="3773" spans="1:8" s="2" customFormat="1" ht="16.899999999999999" customHeight="1">
      <c r="A3773" s="38"/>
      <c r="B3773" s="43"/>
      <c r="C3773" s="292" t="s">
        <v>7744</v>
      </c>
      <c r="D3773" s="292" t="s">
        <v>8776</v>
      </c>
      <c r="E3773" s="21" t="s">
        <v>158</v>
      </c>
      <c r="F3773" s="293">
        <v>37.506999999999998</v>
      </c>
      <c r="G3773" s="38"/>
      <c r="H3773" s="43"/>
    </row>
    <row r="3774" spans="1:8" s="2" customFormat="1" ht="16.899999999999999" customHeight="1">
      <c r="A3774" s="38"/>
      <c r="B3774" s="43"/>
      <c r="C3774" s="292" t="s">
        <v>7797</v>
      </c>
      <c r="D3774" s="292" t="s">
        <v>8769</v>
      </c>
      <c r="E3774" s="21" t="s">
        <v>132</v>
      </c>
      <c r="F3774" s="293">
        <v>1397.2940000000001</v>
      </c>
      <c r="G3774" s="38"/>
      <c r="H3774" s="43"/>
    </row>
    <row r="3775" spans="1:8" s="2" customFormat="1" ht="16.899999999999999" customHeight="1">
      <c r="A3775" s="38"/>
      <c r="B3775" s="43"/>
      <c r="C3775" s="288" t="s">
        <v>7512</v>
      </c>
      <c r="D3775" s="289" t="s">
        <v>7513</v>
      </c>
      <c r="E3775" s="290" t="s">
        <v>132</v>
      </c>
      <c r="F3775" s="291">
        <v>520.27300000000002</v>
      </c>
      <c r="G3775" s="38"/>
      <c r="H3775" s="43"/>
    </row>
    <row r="3776" spans="1:8" s="2" customFormat="1" ht="16.899999999999999" customHeight="1">
      <c r="A3776" s="38"/>
      <c r="B3776" s="43"/>
      <c r="C3776" s="292" t="s">
        <v>19</v>
      </c>
      <c r="D3776" s="292" t="s">
        <v>7614</v>
      </c>
      <c r="E3776" s="21" t="s">
        <v>19</v>
      </c>
      <c r="F3776" s="293">
        <v>0</v>
      </c>
      <c r="G3776" s="38"/>
      <c r="H3776" s="43"/>
    </row>
    <row r="3777" spans="1:8" s="2" customFormat="1" ht="16.899999999999999" customHeight="1">
      <c r="A3777" s="38"/>
      <c r="B3777" s="43"/>
      <c r="C3777" s="292" t="s">
        <v>19</v>
      </c>
      <c r="D3777" s="292" t="s">
        <v>7514</v>
      </c>
      <c r="E3777" s="21" t="s">
        <v>19</v>
      </c>
      <c r="F3777" s="293">
        <v>520.27300000000002</v>
      </c>
      <c r="G3777" s="38"/>
      <c r="H3777" s="43"/>
    </row>
    <row r="3778" spans="1:8" s="2" customFormat="1" ht="16.899999999999999" customHeight="1">
      <c r="A3778" s="38"/>
      <c r="B3778" s="43"/>
      <c r="C3778" s="292" t="s">
        <v>7512</v>
      </c>
      <c r="D3778" s="292" t="s">
        <v>590</v>
      </c>
      <c r="E3778" s="21" t="s">
        <v>19</v>
      </c>
      <c r="F3778" s="293">
        <v>520.27300000000002</v>
      </c>
      <c r="G3778" s="38"/>
      <c r="H3778" s="43"/>
    </row>
    <row r="3779" spans="1:8" s="2" customFormat="1" ht="16.899999999999999" customHeight="1">
      <c r="A3779" s="38"/>
      <c r="B3779" s="43"/>
      <c r="C3779" s="294" t="s">
        <v>8523</v>
      </c>
      <c r="D3779" s="38"/>
      <c r="E3779" s="38"/>
      <c r="F3779" s="38"/>
      <c r="G3779" s="38"/>
      <c r="H3779" s="43"/>
    </row>
    <row r="3780" spans="1:8" s="2" customFormat="1" ht="16.899999999999999" customHeight="1">
      <c r="A3780" s="38"/>
      <c r="B3780" s="43"/>
      <c r="C3780" s="292" t="s">
        <v>534</v>
      </c>
      <c r="D3780" s="292" t="s">
        <v>8774</v>
      </c>
      <c r="E3780" s="21" t="s">
        <v>132</v>
      </c>
      <c r="F3780" s="293">
        <v>872.81100000000004</v>
      </c>
      <c r="G3780" s="38"/>
      <c r="H3780" s="43"/>
    </row>
    <row r="3781" spans="1:8" s="2" customFormat="1" ht="22.5">
      <c r="A3781" s="38"/>
      <c r="B3781" s="43"/>
      <c r="C3781" s="292" t="s">
        <v>697</v>
      </c>
      <c r="D3781" s="292" t="s">
        <v>8658</v>
      </c>
      <c r="E3781" s="21" t="s">
        <v>158</v>
      </c>
      <c r="F3781" s="293">
        <v>210.80500000000001</v>
      </c>
      <c r="G3781" s="38"/>
      <c r="H3781" s="43"/>
    </row>
    <row r="3782" spans="1:8" s="2" customFormat="1" ht="22.5">
      <c r="A3782" s="38"/>
      <c r="B3782" s="43"/>
      <c r="C3782" s="292" t="s">
        <v>711</v>
      </c>
      <c r="D3782" s="292" t="s">
        <v>8629</v>
      </c>
      <c r="E3782" s="21" t="s">
        <v>158</v>
      </c>
      <c r="F3782" s="293">
        <v>242.61799999999999</v>
      </c>
      <c r="G3782" s="38"/>
      <c r="H3782" s="43"/>
    </row>
    <row r="3783" spans="1:8" s="2" customFormat="1" ht="16.899999999999999" customHeight="1">
      <c r="A3783" s="38"/>
      <c r="B3783" s="43"/>
      <c r="C3783" s="292" t="s">
        <v>7738</v>
      </c>
      <c r="D3783" s="292" t="s">
        <v>8821</v>
      </c>
      <c r="E3783" s="21" t="s">
        <v>158</v>
      </c>
      <c r="F3783" s="293">
        <v>105.402</v>
      </c>
      <c r="G3783" s="38"/>
      <c r="H3783" s="43"/>
    </row>
    <row r="3784" spans="1:8" s="2" customFormat="1" ht="22.5">
      <c r="A3784" s="38"/>
      <c r="B3784" s="43"/>
      <c r="C3784" s="292" t="s">
        <v>7779</v>
      </c>
      <c r="D3784" s="292" t="s">
        <v>8822</v>
      </c>
      <c r="E3784" s="21" t="s">
        <v>132</v>
      </c>
      <c r="F3784" s="293">
        <v>520.27300000000002</v>
      </c>
      <c r="G3784" s="38"/>
      <c r="H3784" s="43"/>
    </row>
    <row r="3785" spans="1:8" s="2" customFormat="1" ht="16.899999999999999" customHeight="1">
      <c r="A3785" s="38"/>
      <c r="B3785" s="43"/>
      <c r="C3785" s="292" t="s">
        <v>7783</v>
      </c>
      <c r="D3785" s="292" t="s">
        <v>8823</v>
      </c>
      <c r="E3785" s="21" t="s">
        <v>132</v>
      </c>
      <c r="F3785" s="293">
        <v>615.68100000000004</v>
      </c>
      <c r="G3785" s="38"/>
      <c r="H3785" s="43"/>
    </row>
    <row r="3786" spans="1:8" s="2" customFormat="1" ht="16.899999999999999" customHeight="1">
      <c r="A3786" s="38"/>
      <c r="B3786" s="43"/>
      <c r="C3786" s="292" t="s">
        <v>7797</v>
      </c>
      <c r="D3786" s="292" t="s">
        <v>8769</v>
      </c>
      <c r="E3786" s="21" t="s">
        <v>132</v>
      </c>
      <c r="F3786" s="293">
        <v>1397.2940000000001</v>
      </c>
      <c r="G3786" s="38"/>
      <c r="H3786" s="43"/>
    </row>
    <row r="3787" spans="1:8" s="2" customFormat="1" ht="16.899999999999999" customHeight="1">
      <c r="A3787" s="38"/>
      <c r="B3787" s="43"/>
      <c r="C3787" s="292" t="s">
        <v>7792</v>
      </c>
      <c r="D3787" s="292" t="s">
        <v>7793</v>
      </c>
      <c r="E3787" s="21" t="s">
        <v>326</v>
      </c>
      <c r="F3787" s="293">
        <v>14.054</v>
      </c>
      <c r="G3787" s="38"/>
      <c r="H3787" s="43"/>
    </row>
    <row r="3788" spans="1:8" s="2" customFormat="1" ht="16.899999999999999" customHeight="1">
      <c r="A3788" s="38"/>
      <c r="B3788" s="43"/>
      <c r="C3788" s="288" t="s">
        <v>7494</v>
      </c>
      <c r="D3788" s="289" t="s">
        <v>7495</v>
      </c>
      <c r="E3788" s="290" t="s">
        <v>128</v>
      </c>
      <c r="F3788" s="291">
        <v>41.4</v>
      </c>
      <c r="G3788" s="38"/>
      <c r="H3788" s="43"/>
    </row>
    <row r="3789" spans="1:8" s="2" customFormat="1" ht="16.899999999999999" customHeight="1">
      <c r="A3789" s="38"/>
      <c r="B3789" s="43"/>
      <c r="C3789" s="292" t="s">
        <v>19</v>
      </c>
      <c r="D3789" s="292" t="s">
        <v>7999</v>
      </c>
      <c r="E3789" s="21" t="s">
        <v>19</v>
      </c>
      <c r="F3789" s="293">
        <v>0</v>
      </c>
      <c r="G3789" s="38"/>
      <c r="H3789" s="43"/>
    </row>
    <row r="3790" spans="1:8" s="2" customFormat="1" ht="16.899999999999999" customHeight="1">
      <c r="A3790" s="38"/>
      <c r="B3790" s="43"/>
      <c r="C3790" s="292" t="s">
        <v>19</v>
      </c>
      <c r="D3790" s="292" t="s">
        <v>8000</v>
      </c>
      <c r="E3790" s="21" t="s">
        <v>19</v>
      </c>
      <c r="F3790" s="293">
        <v>7.8</v>
      </c>
      <c r="G3790" s="38"/>
      <c r="H3790" s="43"/>
    </row>
    <row r="3791" spans="1:8" s="2" customFormat="1" ht="16.899999999999999" customHeight="1">
      <c r="A3791" s="38"/>
      <c r="B3791" s="43"/>
      <c r="C3791" s="292" t="s">
        <v>19</v>
      </c>
      <c r="D3791" s="292" t="s">
        <v>8001</v>
      </c>
      <c r="E3791" s="21" t="s">
        <v>19</v>
      </c>
      <c r="F3791" s="293">
        <v>0</v>
      </c>
      <c r="G3791" s="38"/>
      <c r="H3791" s="43"/>
    </row>
    <row r="3792" spans="1:8" s="2" customFormat="1" ht="16.899999999999999" customHeight="1">
      <c r="A3792" s="38"/>
      <c r="B3792" s="43"/>
      <c r="C3792" s="292" t="s">
        <v>19</v>
      </c>
      <c r="D3792" s="292" t="s">
        <v>7985</v>
      </c>
      <c r="E3792" s="21" t="s">
        <v>19</v>
      </c>
      <c r="F3792" s="293">
        <v>33.6</v>
      </c>
      <c r="G3792" s="38"/>
      <c r="H3792" s="43"/>
    </row>
    <row r="3793" spans="1:8" s="2" customFormat="1" ht="16.899999999999999" customHeight="1">
      <c r="A3793" s="38"/>
      <c r="B3793" s="43"/>
      <c r="C3793" s="292" t="s">
        <v>7494</v>
      </c>
      <c r="D3793" s="292" t="s">
        <v>590</v>
      </c>
      <c r="E3793" s="21" t="s">
        <v>19</v>
      </c>
      <c r="F3793" s="293">
        <v>41.4</v>
      </c>
      <c r="G3793" s="38"/>
      <c r="H3793" s="43"/>
    </row>
    <row r="3794" spans="1:8" s="2" customFormat="1" ht="16.899999999999999" customHeight="1">
      <c r="A3794" s="38"/>
      <c r="B3794" s="43"/>
      <c r="C3794" s="294" t="s">
        <v>8523</v>
      </c>
      <c r="D3794" s="38"/>
      <c r="E3794" s="38"/>
      <c r="F3794" s="38"/>
      <c r="G3794" s="38"/>
      <c r="H3794" s="43"/>
    </row>
    <row r="3795" spans="1:8" s="2" customFormat="1" ht="16.899999999999999" customHeight="1">
      <c r="A3795" s="38"/>
      <c r="B3795" s="43"/>
      <c r="C3795" s="292" t="s">
        <v>7995</v>
      </c>
      <c r="D3795" s="292" t="s">
        <v>8824</v>
      </c>
      <c r="E3795" s="21" t="s">
        <v>128</v>
      </c>
      <c r="F3795" s="293">
        <v>41.4</v>
      </c>
      <c r="G3795" s="38"/>
      <c r="H3795" s="43"/>
    </row>
    <row r="3796" spans="1:8" s="2" customFormat="1" ht="16.899999999999999" customHeight="1">
      <c r="A3796" s="38"/>
      <c r="B3796" s="43"/>
      <c r="C3796" s="292" t="s">
        <v>8002</v>
      </c>
      <c r="D3796" s="292" t="s">
        <v>8003</v>
      </c>
      <c r="E3796" s="21" t="s">
        <v>128</v>
      </c>
      <c r="F3796" s="293">
        <v>45.54</v>
      </c>
      <c r="G3796" s="38"/>
      <c r="H3796" s="43"/>
    </row>
    <row r="3797" spans="1:8" s="2" customFormat="1" ht="16.899999999999999" customHeight="1">
      <c r="A3797" s="38"/>
      <c r="B3797" s="43"/>
      <c r="C3797" s="288" t="s">
        <v>7472</v>
      </c>
      <c r="D3797" s="289" t="s">
        <v>7473</v>
      </c>
      <c r="E3797" s="290" t="s">
        <v>132</v>
      </c>
      <c r="F3797" s="291">
        <v>61.594000000000001</v>
      </c>
      <c r="G3797" s="38"/>
      <c r="H3797" s="43"/>
    </row>
    <row r="3798" spans="1:8" s="2" customFormat="1" ht="16.899999999999999" customHeight="1">
      <c r="A3798" s="38"/>
      <c r="B3798" s="43"/>
      <c r="C3798" s="292" t="s">
        <v>19</v>
      </c>
      <c r="D3798" s="292" t="s">
        <v>8088</v>
      </c>
      <c r="E3798" s="21" t="s">
        <v>19</v>
      </c>
      <c r="F3798" s="293">
        <v>0</v>
      </c>
      <c r="G3798" s="38"/>
      <c r="H3798" s="43"/>
    </row>
    <row r="3799" spans="1:8" s="2" customFormat="1" ht="16.899999999999999" customHeight="1">
      <c r="A3799" s="38"/>
      <c r="B3799" s="43"/>
      <c r="C3799" s="292" t="s">
        <v>19</v>
      </c>
      <c r="D3799" s="292" t="s">
        <v>8089</v>
      </c>
      <c r="E3799" s="21" t="s">
        <v>19</v>
      </c>
      <c r="F3799" s="293">
        <v>61.594000000000001</v>
      </c>
      <c r="G3799" s="38"/>
      <c r="H3799" s="43"/>
    </row>
    <row r="3800" spans="1:8" s="2" customFormat="1" ht="16.899999999999999" customHeight="1">
      <c r="A3800" s="38"/>
      <c r="B3800" s="43"/>
      <c r="C3800" s="292" t="s">
        <v>7472</v>
      </c>
      <c r="D3800" s="292" t="s">
        <v>590</v>
      </c>
      <c r="E3800" s="21" t="s">
        <v>19</v>
      </c>
      <c r="F3800" s="293">
        <v>61.594000000000001</v>
      </c>
      <c r="G3800" s="38"/>
      <c r="H3800" s="43"/>
    </row>
    <row r="3801" spans="1:8" s="2" customFormat="1" ht="16.899999999999999" customHeight="1">
      <c r="A3801" s="38"/>
      <c r="B3801" s="43"/>
      <c r="C3801" s="294" t="s">
        <v>8523</v>
      </c>
      <c r="D3801" s="38"/>
      <c r="E3801" s="38"/>
      <c r="F3801" s="38"/>
      <c r="G3801" s="38"/>
      <c r="H3801" s="43"/>
    </row>
    <row r="3802" spans="1:8" s="2" customFormat="1" ht="16.899999999999999" customHeight="1">
      <c r="A3802" s="38"/>
      <c r="B3802" s="43"/>
      <c r="C3802" s="292" t="s">
        <v>8084</v>
      </c>
      <c r="D3802" s="292" t="s">
        <v>8825</v>
      </c>
      <c r="E3802" s="21" t="s">
        <v>132</v>
      </c>
      <c r="F3802" s="293">
        <v>61.594000000000001</v>
      </c>
      <c r="G3802" s="38"/>
      <c r="H3802" s="43"/>
    </row>
    <row r="3803" spans="1:8" s="2" customFormat="1" ht="16.899999999999999" customHeight="1">
      <c r="A3803" s="38"/>
      <c r="B3803" s="43"/>
      <c r="C3803" s="292" t="s">
        <v>8011</v>
      </c>
      <c r="D3803" s="292" t="s">
        <v>8826</v>
      </c>
      <c r="E3803" s="21" t="s">
        <v>132</v>
      </c>
      <c r="F3803" s="293">
        <v>61.594000000000001</v>
      </c>
      <c r="G3803" s="38"/>
      <c r="H3803" s="43"/>
    </row>
    <row r="3804" spans="1:8" s="2" customFormat="1" ht="16.899999999999999" customHeight="1">
      <c r="A3804" s="38"/>
      <c r="B3804" s="43"/>
      <c r="C3804" s="292" t="s">
        <v>8025</v>
      </c>
      <c r="D3804" s="292" t="s">
        <v>8827</v>
      </c>
      <c r="E3804" s="21" t="s">
        <v>132</v>
      </c>
      <c r="F3804" s="293">
        <v>61.594000000000001</v>
      </c>
      <c r="G3804" s="38"/>
      <c r="H3804" s="43"/>
    </row>
    <row r="3805" spans="1:8" s="2" customFormat="1" ht="22.5">
      <c r="A3805" s="38"/>
      <c r="B3805" s="43"/>
      <c r="C3805" s="292" t="s">
        <v>8107</v>
      </c>
      <c r="D3805" s="292" t="s">
        <v>8828</v>
      </c>
      <c r="E3805" s="21" t="s">
        <v>132</v>
      </c>
      <c r="F3805" s="293">
        <v>162.447</v>
      </c>
      <c r="G3805" s="38"/>
      <c r="H3805" s="43"/>
    </row>
    <row r="3806" spans="1:8" s="2" customFormat="1" ht="16.899999999999999" customHeight="1">
      <c r="A3806" s="38"/>
      <c r="B3806" s="43"/>
      <c r="C3806" s="292" t="s">
        <v>8101</v>
      </c>
      <c r="D3806" s="292" t="s">
        <v>8102</v>
      </c>
      <c r="E3806" s="21" t="s">
        <v>132</v>
      </c>
      <c r="F3806" s="293">
        <v>167.32</v>
      </c>
      <c r="G3806" s="38"/>
      <c r="H3806" s="43"/>
    </row>
    <row r="3807" spans="1:8" s="2" customFormat="1" ht="16.899999999999999" customHeight="1">
      <c r="A3807" s="38"/>
      <c r="B3807" s="43"/>
      <c r="C3807" s="288" t="s">
        <v>7475</v>
      </c>
      <c r="D3807" s="289" t="s">
        <v>7476</v>
      </c>
      <c r="E3807" s="290" t="s">
        <v>132</v>
      </c>
      <c r="F3807" s="291">
        <v>100.85299999999999</v>
      </c>
      <c r="G3807" s="38"/>
      <c r="H3807" s="43"/>
    </row>
    <row r="3808" spans="1:8" s="2" customFormat="1" ht="16.899999999999999" customHeight="1">
      <c r="A3808" s="38"/>
      <c r="B3808" s="43"/>
      <c r="C3808" s="292" t="s">
        <v>19</v>
      </c>
      <c r="D3808" s="292" t="s">
        <v>8094</v>
      </c>
      <c r="E3808" s="21" t="s">
        <v>19</v>
      </c>
      <c r="F3808" s="293">
        <v>0</v>
      </c>
      <c r="G3808" s="38"/>
      <c r="H3808" s="43"/>
    </row>
    <row r="3809" spans="1:8" s="2" customFormat="1" ht="16.899999999999999" customHeight="1">
      <c r="A3809" s="38"/>
      <c r="B3809" s="43"/>
      <c r="C3809" s="292" t="s">
        <v>19</v>
      </c>
      <c r="D3809" s="292" t="s">
        <v>8095</v>
      </c>
      <c r="E3809" s="21" t="s">
        <v>19</v>
      </c>
      <c r="F3809" s="293">
        <v>0</v>
      </c>
      <c r="G3809" s="38"/>
      <c r="H3809" s="43"/>
    </row>
    <row r="3810" spans="1:8" s="2" customFormat="1" ht="16.899999999999999" customHeight="1">
      <c r="A3810" s="38"/>
      <c r="B3810" s="43"/>
      <c r="C3810" s="292" t="s">
        <v>19</v>
      </c>
      <c r="D3810" s="292" t="s">
        <v>8096</v>
      </c>
      <c r="E3810" s="21" t="s">
        <v>19</v>
      </c>
      <c r="F3810" s="293">
        <v>100.85299999999999</v>
      </c>
      <c r="G3810" s="38"/>
      <c r="H3810" s="43"/>
    </row>
    <row r="3811" spans="1:8" s="2" customFormat="1" ht="16.899999999999999" customHeight="1">
      <c r="A3811" s="38"/>
      <c r="B3811" s="43"/>
      <c r="C3811" s="292" t="s">
        <v>7475</v>
      </c>
      <c r="D3811" s="292" t="s">
        <v>590</v>
      </c>
      <c r="E3811" s="21" t="s">
        <v>19</v>
      </c>
      <c r="F3811" s="293">
        <v>100.85299999999999</v>
      </c>
      <c r="G3811" s="38"/>
      <c r="H3811" s="43"/>
    </row>
    <row r="3812" spans="1:8" s="2" customFormat="1" ht="16.899999999999999" customHeight="1">
      <c r="A3812" s="38"/>
      <c r="B3812" s="43"/>
      <c r="C3812" s="294" t="s">
        <v>8523</v>
      </c>
      <c r="D3812" s="38"/>
      <c r="E3812" s="38"/>
      <c r="F3812" s="38"/>
      <c r="G3812" s="38"/>
      <c r="H3812" s="43"/>
    </row>
    <row r="3813" spans="1:8" s="2" customFormat="1" ht="16.899999999999999" customHeight="1">
      <c r="A3813" s="38"/>
      <c r="B3813" s="43"/>
      <c r="C3813" s="292" t="s">
        <v>8090</v>
      </c>
      <c r="D3813" s="292" t="s">
        <v>8829</v>
      </c>
      <c r="E3813" s="21" t="s">
        <v>132</v>
      </c>
      <c r="F3813" s="293">
        <v>100.85299999999999</v>
      </c>
      <c r="G3813" s="38"/>
      <c r="H3813" s="43"/>
    </row>
    <row r="3814" spans="1:8" s="2" customFormat="1" ht="16.899999999999999" customHeight="1">
      <c r="A3814" s="38"/>
      <c r="B3814" s="43"/>
      <c r="C3814" s="292" t="s">
        <v>8020</v>
      </c>
      <c r="D3814" s="292" t="s">
        <v>8790</v>
      </c>
      <c r="E3814" s="21" t="s">
        <v>132</v>
      </c>
      <c r="F3814" s="293">
        <v>277.63799999999998</v>
      </c>
      <c r="G3814" s="38"/>
      <c r="H3814" s="43"/>
    </row>
    <row r="3815" spans="1:8" s="2" customFormat="1" ht="16.899999999999999" customHeight="1">
      <c r="A3815" s="38"/>
      <c r="B3815" s="43"/>
      <c r="C3815" s="292" t="s">
        <v>8030</v>
      </c>
      <c r="D3815" s="292" t="s">
        <v>8791</v>
      </c>
      <c r="E3815" s="21" t="s">
        <v>132</v>
      </c>
      <c r="F3815" s="293">
        <v>277.63799999999998</v>
      </c>
      <c r="G3815" s="38"/>
      <c r="H3815" s="43"/>
    </row>
    <row r="3816" spans="1:8" s="2" customFormat="1" ht="22.5">
      <c r="A3816" s="38"/>
      <c r="B3816" s="43"/>
      <c r="C3816" s="292" t="s">
        <v>8107</v>
      </c>
      <c r="D3816" s="292" t="s">
        <v>8828</v>
      </c>
      <c r="E3816" s="21" t="s">
        <v>132</v>
      </c>
      <c r="F3816" s="293">
        <v>162.447</v>
      </c>
      <c r="G3816" s="38"/>
      <c r="H3816" s="43"/>
    </row>
    <row r="3817" spans="1:8" s="2" customFormat="1" ht="16.899999999999999" customHeight="1">
      <c r="A3817" s="38"/>
      <c r="B3817" s="43"/>
      <c r="C3817" s="292" t="s">
        <v>8101</v>
      </c>
      <c r="D3817" s="292" t="s">
        <v>8102</v>
      </c>
      <c r="E3817" s="21" t="s">
        <v>132</v>
      </c>
      <c r="F3817" s="293">
        <v>167.32</v>
      </c>
      <c r="G3817" s="38"/>
      <c r="H3817" s="43"/>
    </row>
    <row r="3818" spans="1:8" s="2" customFormat="1" ht="16.899999999999999" customHeight="1">
      <c r="A3818" s="38"/>
      <c r="B3818" s="43"/>
      <c r="C3818" s="288" t="s">
        <v>7530</v>
      </c>
      <c r="D3818" s="289" t="s">
        <v>7531</v>
      </c>
      <c r="E3818" s="290" t="s">
        <v>158</v>
      </c>
      <c r="F3818" s="291">
        <v>39.737000000000002</v>
      </c>
      <c r="G3818" s="38"/>
      <c r="H3818" s="43"/>
    </row>
    <row r="3819" spans="1:8" s="2" customFormat="1" ht="16.899999999999999" customHeight="1">
      <c r="A3819" s="38"/>
      <c r="B3819" s="43"/>
      <c r="C3819" s="292" t="s">
        <v>19</v>
      </c>
      <c r="D3819" s="292" t="s">
        <v>7632</v>
      </c>
      <c r="E3819" s="21" t="s">
        <v>19</v>
      </c>
      <c r="F3819" s="293">
        <v>0</v>
      </c>
      <c r="G3819" s="38"/>
      <c r="H3819" s="43"/>
    </row>
    <row r="3820" spans="1:8" s="2" customFormat="1" ht="16.899999999999999" customHeight="1">
      <c r="A3820" s="38"/>
      <c r="B3820" s="43"/>
      <c r="C3820" s="292" t="s">
        <v>19</v>
      </c>
      <c r="D3820" s="292" t="s">
        <v>7633</v>
      </c>
      <c r="E3820" s="21" t="s">
        <v>19</v>
      </c>
      <c r="F3820" s="293">
        <v>25.646000000000001</v>
      </c>
      <c r="G3820" s="38"/>
      <c r="H3820" s="43"/>
    </row>
    <row r="3821" spans="1:8" s="2" customFormat="1" ht="16.899999999999999" customHeight="1">
      <c r="A3821" s="38"/>
      <c r="B3821" s="43"/>
      <c r="C3821" s="292" t="s">
        <v>19</v>
      </c>
      <c r="D3821" s="292" t="s">
        <v>7634</v>
      </c>
      <c r="E3821" s="21" t="s">
        <v>19</v>
      </c>
      <c r="F3821" s="293">
        <v>0</v>
      </c>
      <c r="G3821" s="38"/>
      <c r="H3821" s="43"/>
    </row>
    <row r="3822" spans="1:8" s="2" customFormat="1" ht="16.899999999999999" customHeight="1">
      <c r="A3822" s="38"/>
      <c r="B3822" s="43"/>
      <c r="C3822" s="292" t="s">
        <v>19</v>
      </c>
      <c r="D3822" s="292" t="s">
        <v>7635</v>
      </c>
      <c r="E3822" s="21" t="s">
        <v>19</v>
      </c>
      <c r="F3822" s="293">
        <v>5.4809999999999999</v>
      </c>
      <c r="G3822" s="38"/>
      <c r="H3822" s="43"/>
    </row>
    <row r="3823" spans="1:8" s="2" customFormat="1" ht="16.899999999999999" customHeight="1">
      <c r="A3823" s="38"/>
      <c r="B3823" s="43"/>
      <c r="C3823" s="292" t="s">
        <v>19</v>
      </c>
      <c r="D3823" s="292" t="s">
        <v>7636</v>
      </c>
      <c r="E3823" s="21" t="s">
        <v>19</v>
      </c>
      <c r="F3823" s="293">
        <v>0.54700000000000004</v>
      </c>
      <c r="G3823" s="38"/>
      <c r="H3823" s="43"/>
    </row>
    <row r="3824" spans="1:8" s="2" customFormat="1" ht="16.899999999999999" customHeight="1">
      <c r="A3824" s="38"/>
      <c r="B3824" s="43"/>
      <c r="C3824" s="292" t="s">
        <v>19</v>
      </c>
      <c r="D3824" s="292" t="s">
        <v>7637</v>
      </c>
      <c r="E3824" s="21" t="s">
        <v>19</v>
      </c>
      <c r="F3824" s="293">
        <v>1.367</v>
      </c>
      <c r="G3824" s="38"/>
      <c r="H3824" s="43"/>
    </row>
    <row r="3825" spans="1:8" s="2" customFormat="1" ht="16.899999999999999" customHeight="1">
      <c r="A3825" s="38"/>
      <c r="B3825" s="43"/>
      <c r="C3825" s="292" t="s">
        <v>19</v>
      </c>
      <c r="D3825" s="292" t="s">
        <v>7638</v>
      </c>
      <c r="E3825" s="21" t="s">
        <v>19</v>
      </c>
      <c r="F3825" s="293">
        <v>0</v>
      </c>
      <c r="G3825" s="38"/>
      <c r="H3825" s="43"/>
    </row>
    <row r="3826" spans="1:8" s="2" customFormat="1" ht="16.899999999999999" customHeight="1">
      <c r="A3826" s="38"/>
      <c r="B3826" s="43"/>
      <c r="C3826" s="292" t="s">
        <v>19</v>
      </c>
      <c r="D3826" s="292" t="s">
        <v>7639</v>
      </c>
      <c r="E3826" s="21" t="s">
        <v>19</v>
      </c>
      <c r="F3826" s="293">
        <v>5.056</v>
      </c>
      <c r="G3826" s="38"/>
      <c r="H3826" s="43"/>
    </row>
    <row r="3827" spans="1:8" s="2" customFormat="1" ht="16.899999999999999" customHeight="1">
      <c r="A3827" s="38"/>
      <c r="B3827" s="43"/>
      <c r="C3827" s="292" t="s">
        <v>19</v>
      </c>
      <c r="D3827" s="292" t="s">
        <v>7640</v>
      </c>
      <c r="E3827" s="21" t="s">
        <v>19</v>
      </c>
      <c r="F3827" s="293">
        <v>1.64</v>
      </c>
      <c r="G3827" s="38"/>
      <c r="H3827" s="43"/>
    </row>
    <row r="3828" spans="1:8" s="2" customFormat="1" ht="16.899999999999999" customHeight="1">
      <c r="A3828" s="38"/>
      <c r="B3828" s="43"/>
      <c r="C3828" s="292" t="s">
        <v>7530</v>
      </c>
      <c r="D3828" s="292" t="s">
        <v>552</v>
      </c>
      <c r="E3828" s="21" t="s">
        <v>19</v>
      </c>
      <c r="F3828" s="293">
        <v>39.737000000000002</v>
      </c>
      <c r="G3828" s="38"/>
      <c r="H3828" s="43"/>
    </row>
    <row r="3829" spans="1:8" s="2" customFormat="1" ht="16.899999999999999" customHeight="1">
      <c r="A3829" s="38"/>
      <c r="B3829" s="43"/>
      <c r="C3829" s="294" t="s">
        <v>8523</v>
      </c>
      <c r="D3829" s="38"/>
      <c r="E3829" s="38"/>
      <c r="F3829" s="38"/>
      <c r="G3829" s="38"/>
      <c r="H3829" s="43"/>
    </row>
    <row r="3830" spans="1:8" s="2" customFormat="1" ht="22.5">
      <c r="A3830" s="38"/>
      <c r="B3830" s="43"/>
      <c r="C3830" s="292" t="s">
        <v>7628</v>
      </c>
      <c r="D3830" s="292" t="s">
        <v>8830</v>
      </c>
      <c r="E3830" s="21" t="s">
        <v>158</v>
      </c>
      <c r="F3830" s="293">
        <v>39.737000000000002</v>
      </c>
      <c r="G3830" s="38"/>
      <c r="H3830" s="43"/>
    </row>
    <row r="3831" spans="1:8" s="2" customFormat="1" ht="22.5">
      <c r="A3831" s="38"/>
      <c r="B3831" s="43"/>
      <c r="C3831" s="292" t="s">
        <v>711</v>
      </c>
      <c r="D3831" s="292" t="s">
        <v>8629</v>
      </c>
      <c r="E3831" s="21" t="s">
        <v>158</v>
      </c>
      <c r="F3831" s="293">
        <v>242.61799999999999</v>
      </c>
      <c r="G3831" s="38"/>
      <c r="H3831" s="43"/>
    </row>
    <row r="3832" spans="1:8" s="2" customFormat="1" ht="16.899999999999999" customHeight="1">
      <c r="A3832" s="38"/>
      <c r="B3832" s="43"/>
      <c r="C3832" s="288" t="s">
        <v>7439</v>
      </c>
      <c r="D3832" s="289" t="s">
        <v>7440</v>
      </c>
      <c r="E3832" s="290" t="s">
        <v>132</v>
      </c>
      <c r="F3832" s="291">
        <v>49.307000000000002</v>
      </c>
      <c r="G3832" s="38"/>
      <c r="H3832" s="43"/>
    </row>
    <row r="3833" spans="1:8" s="2" customFormat="1" ht="16.899999999999999" customHeight="1">
      <c r="A3833" s="38"/>
      <c r="B3833" s="43"/>
      <c r="C3833" s="292" t="s">
        <v>19</v>
      </c>
      <c r="D3833" s="292" t="s">
        <v>8046</v>
      </c>
      <c r="E3833" s="21" t="s">
        <v>19</v>
      </c>
      <c r="F3833" s="293">
        <v>0</v>
      </c>
      <c r="G3833" s="38"/>
      <c r="H3833" s="43"/>
    </row>
    <row r="3834" spans="1:8" s="2" customFormat="1" ht="16.899999999999999" customHeight="1">
      <c r="A3834" s="38"/>
      <c r="B3834" s="43"/>
      <c r="C3834" s="292" t="s">
        <v>19</v>
      </c>
      <c r="D3834" s="292" t="s">
        <v>8047</v>
      </c>
      <c r="E3834" s="21" t="s">
        <v>19</v>
      </c>
      <c r="F3834" s="293">
        <v>0</v>
      </c>
      <c r="G3834" s="38"/>
      <c r="H3834" s="43"/>
    </row>
    <row r="3835" spans="1:8" s="2" customFormat="1" ht="16.899999999999999" customHeight="1">
      <c r="A3835" s="38"/>
      <c r="B3835" s="43"/>
      <c r="C3835" s="292" t="s">
        <v>19</v>
      </c>
      <c r="D3835" s="292" t="s">
        <v>8048</v>
      </c>
      <c r="E3835" s="21" t="s">
        <v>19</v>
      </c>
      <c r="F3835" s="293">
        <v>33.997999999999998</v>
      </c>
      <c r="G3835" s="38"/>
      <c r="H3835" s="43"/>
    </row>
    <row r="3836" spans="1:8" s="2" customFormat="1" ht="16.899999999999999" customHeight="1">
      <c r="A3836" s="38"/>
      <c r="B3836" s="43"/>
      <c r="C3836" s="292" t="s">
        <v>19</v>
      </c>
      <c r="D3836" s="292" t="s">
        <v>8049</v>
      </c>
      <c r="E3836" s="21" t="s">
        <v>19</v>
      </c>
      <c r="F3836" s="293">
        <v>0</v>
      </c>
      <c r="G3836" s="38"/>
      <c r="H3836" s="43"/>
    </row>
    <row r="3837" spans="1:8" s="2" customFormat="1" ht="16.899999999999999" customHeight="1">
      <c r="A3837" s="38"/>
      <c r="B3837" s="43"/>
      <c r="C3837" s="292" t="s">
        <v>19</v>
      </c>
      <c r="D3837" s="292" t="s">
        <v>8050</v>
      </c>
      <c r="E3837" s="21" t="s">
        <v>19</v>
      </c>
      <c r="F3837" s="293">
        <v>15.308999999999999</v>
      </c>
      <c r="G3837" s="38"/>
      <c r="H3837" s="43"/>
    </row>
    <row r="3838" spans="1:8" s="2" customFormat="1" ht="16.899999999999999" customHeight="1">
      <c r="A3838" s="38"/>
      <c r="B3838" s="43"/>
      <c r="C3838" s="292" t="s">
        <v>7439</v>
      </c>
      <c r="D3838" s="292" t="s">
        <v>590</v>
      </c>
      <c r="E3838" s="21" t="s">
        <v>19</v>
      </c>
      <c r="F3838" s="293">
        <v>49.307000000000002</v>
      </c>
      <c r="G3838" s="38"/>
      <c r="H3838" s="43"/>
    </row>
    <row r="3839" spans="1:8" s="2" customFormat="1" ht="16.899999999999999" customHeight="1">
      <c r="A3839" s="38"/>
      <c r="B3839" s="43"/>
      <c r="C3839" s="294" t="s">
        <v>8523</v>
      </c>
      <c r="D3839" s="38"/>
      <c r="E3839" s="38"/>
      <c r="F3839" s="38"/>
      <c r="G3839" s="38"/>
      <c r="H3839" s="43"/>
    </row>
    <row r="3840" spans="1:8" s="2" customFormat="1" ht="16.899999999999999" customHeight="1">
      <c r="A3840" s="38"/>
      <c r="B3840" s="43"/>
      <c r="C3840" s="292" t="s">
        <v>8041</v>
      </c>
      <c r="D3840" s="292" t="s">
        <v>8831</v>
      </c>
      <c r="E3840" s="21" t="s">
        <v>132</v>
      </c>
      <c r="F3840" s="293">
        <v>49.307000000000002</v>
      </c>
      <c r="G3840" s="38"/>
      <c r="H3840" s="43"/>
    </row>
    <row r="3841" spans="1:8" s="2" customFormat="1" ht="16.899999999999999" customHeight="1">
      <c r="A3841" s="38"/>
      <c r="B3841" s="43"/>
      <c r="C3841" s="292" t="s">
        <v>8006</v>
      </c>
      <c r="D3841" s="292" t="s">
        <v>8781</v>
      </c>
      <c r="E3841" s="21" t="s">
        <v>132</v>
      </c>
      <c r="F3841" s="293">
        <v>102.54900000000001</v>
      </c>
      <c r="G3841" s="38"/>
      <c r="H3841" s="43"/>
    </row>
    <row r="3842" spans="1:8" s="2" customFormat="1" ht="16.899999999999999" customHeight="1">
      <c r="A3842" s="38"/>
      <c r="B3842" s="43"/>
      <c r="C3842" s="292" t="s">
        <v>8051</v>
      </c>
      <c r="D3842" s="292" t="s">
        <v>19</v>
      </c>
      <c r="E3842" s="21" t="s">
        <v>132</v>
      </c>
      <c r="F3842" s="293">
        <v>49.307000000000002</v>
      </c>
      <c r="G3842" s="38"/>
      <c r="H3842" s="43"/>
    </row>
    <row r="3843" spans="1:8" s="2" customFormat="1" ht="16.899999999999999" customHeight="1">
      <c r="A3843" s="38"/>
      <c r="B3843" s="43"/>
      <c r="C3843" s="292" t="s">
        <v>8229</v>
      </c>
      <c r="D3843" s="292" t="s">
        <v>8832</v>
      </c>
      <c r="E3843" s="21" t="s">
        <v>318</v>
      </c>
      <c r="F3843" s="293">
        <v>0.25600000000000001</v>
      </c>
      <c r="G3843" s="38"/>
      <c r="H3843" s="43"/>
    </row>
    <row r="3844" spans="1:8" s="2" customFormat="1" ht="16.899999999999999" customHeight="1">
      <c r="A3844" s="38"/>
      <c r="B3844" s="43"/>
      <c r="C3844" s="288" t="s">
        <v>7543</v>
      </c>
      <c r="D3844" s="289" t="s">
        <v>19</v>
      </c>
      <c r="E3844" s="290" t="s">
        <v>19</v>
      </c>
      <c r="F3844" s="291">
        <v>125.30800000000001</v>
      </c>
      <c r="G3844" s="38"/>
      <c r="H3844" s="43"/>
    </row>
    <row r="3845" spans="1:8" s="2" customFormat="1" ht="16.899999999999999" customHeight="1">
      <c r="A3845" s="38"/>
      <c r="B3845" s="43"/>
      <c r="C3845" s="292" t="s">
        <v>19</v>
      </c>
      <c r="D3845" s="292" t="s">
        <v>8340</v>
      </c>
      <c r="E3845" s="21" t="s">
        <v>19</v>
      </c>
      <c r="F3845" s="293">
        <v>115.1</v>
      </c>
      <c r="G3845" s="38"/>
      <c r="H3845" s="43"/>
    </row>
    <row r="3846" spans="1:8" s="2" customFormat="1" ht="16.899999999999999" customHeight="1">
      <c r="A3846" s="38"/>
      <c r="B3846" s="43"/>
      <c r="C3846" s="292" t="s">
        <v>19</v>
      </c>
      <c r="D3846" s="292" t="s">
        <v>8341</v>
      </c>
      <c r="E3846" s="21" t="s">
        <v>19</v>
      </c>
      <c r="F3846" s="293">
        <v>0</v>
      </c>
      <c r="G3846" s="38"/>
      <c r="H3846" s="43"/>
    </row>
    <row r="3847" spans="1:8" s="2" customFormat="1" ht="16.899999999999999" customHeight="1">
      <c r="A3847" s="38"/>
      <c r="B3847" s="43"/>
      <c r="C3847" s="292" t="s">
        <v>19</v>
      </c>
      <c r="D3847" s="292" t="s">
        <v>8342</v>
      </c>
      <c r="E3847" s="21" t="s">
        <v>19</v>
      </c>
      <c r="F3847" s="293">
        <v>10.208</v>
      </c>
      <c r="G3847" s="38"/>
      <c r="H3847" s="43"/>
    </row>
    <row r="3848" spans="1:8" s="2" customFormat="1" ht="16.899999999999999" customHeight="1">
      <c r="A3848" s="38"/>
      <c r="B3848" s="43"/>
      <c r="C3848" s="292" t="s">
        <v>7543</v>
      </c>
      <c r="D3848" s="292" t="s">
        <v>552</v>
      </c>
      <c r="E3848" s="21" t="s">
        <v>19</v>
      </c>
      <c r="F3848" s="293">
        <v>125.30800000000001</v>
      </c>
      <c r="G3848" s="38"/>
      <c r="H3848" s="43"/>
    </row>
    <row r="3849" spans="1:8" s="2" customFormat="1" ht="16.899999999999999" customHeight="1">
      <c r="A3849" s="38"/>
      <c r="B3849" s="43"/>
      <c r="C3849" s="294" t="s">
        <v>8523</v>
      </c>
      <c r="D3849" s="38"/>
      <c r="E3849" s="38"/>
      <c r="F3849" s="38"/>
      <c r="G3849" s="38"/>
      <c r="H3849" s="43"/>
    </row>
    <row r="3850" spans="1:8" s="2" customFormat="1" ht="16.899999999999999" customHeight="1">
      <c r="A3850" s="38"/>
      <c r="B3850" s="43"/>
      <c r="C3850" s="292" t="s">
        <v>2955</v>
      </c>
      <c r="D3850" s="292" t="s">
        <v>8833</v>
      </c>
      <c r="E3850" s="21" t="s">
        <v>318</v>
      </c>
      <c r="F3850" s="293">
        <v>125.30800000000001</v>
      </c>
      <c r="G3850" s="38"/>
      <c r="H3850" s="43"/>
    </row>
    <row r="3851" spans="1:8" s="2" customFormat="1" ht="22.5">
      <c r="A3851" s="38"/>
      <c r="B3851" s="43"/>
      <c r="C3851" s="292" t="s">
        <v>8334</v>
      </c>
      <c r="D3851" s="292" t="s">
        <v>8834</v>
      </c>
      <c r="E3851" s="21" t="s">
        <v>318</v>
      </c>
      <c r="F3851" s="293">
        <v>125.30800000000001</v>
      </c>
      <c r="G3851" s="38"/>
      <c r="H3851" s="43"/>
    </row>
    <row r="3852" spans="1:8" s="2" customFormat="1" ht="16.899999999999999" customHeight="1">
      <c r="A3852" s="38"/>
      <c r="B3852" s="43"/>
      <c r="C3852" s="292" t="s">
        <v>2960</v>
      </c>
      <c r="D3852" s="292" t="s">
        <v>8835</v>
      </c>
      <c r="E3852" s="21" t="s">
        <v>318</v>
      </c>
      <c r="F3852" s="293">
        <v>2380.8519999999999</v>
      </c>
      <c r="G3852" s="38"/>
      <c r="H3852" s="43"/>
    </row>
    <row r="3853" spans="1:8" s="2" customFormat="1" ht="16.899999999999999" customHeight="1">
      <c r="A3853" s="38"/>
      <c r="B3853" s="43"/>
      <c r="C3853" s="288" t="s">
        <v>7535</v>
      </c>
      <c r="D3853" s="289" t="s">
        <v>19</v>
      </c>
      <c r="E3853" s="290" t="s">
        <v>19</v>
      </c>
      <c r="F3853" s="291">
        <v>105.40900000000001</v>
      </c>
      <c r="G3853" s="38"/>
      <c r="H3853" s="43"/>
    </row>
    <row r="3854" spans="1:8" s="2" customFormat="1" ht="16.899999999999999" customHeight="1">
      <c r="A3854" s="38"/>
      <c r="B3854" s="43"/>
      <c r="C3854" s="292" t="s">
        <v>19</v>
      </c>
      <c r="D3854" s="292" t="s">
        <v>8350</v>
      </c>
      <c r="E3854" s="21" t="s">
        <v>19</v>
      </c>
      <c r="F3854" s="293">
        <v>19.632999999999999</v>
      </c>
      <c r="G3854" s="38"/>
      <c r="H3854" s="43"/>
    </row>
    <row r="3855" spans="1:8" s="2" customFormat="1" ht="16.899999999999999" customHeight="1">
      <c r="A3855" s="38"/>
      <c r="B3855" s="43"/>
      <c r="C3855" s="292" t="s">
        <v>19</v>
      </c>
      <c r="D3855" s="292" t="s">
        <v>8351</v>
      </c>
      <c r="E3855" s="21" t="s">
        <v>19</v>
      </c>
      <c r="F3855" s="293">
        <v>85.775999999999996</v>
      </c>
      <c r="G3855" s="38"/>
      <c r="H3855" s="43"/>
    </row>
    <row r="3856" spans="1:8" s="2" customFormat="1" ht="16.899999999999999" customHeight="1">
      <c r="A3856" s="38"/>
      <c r="B3856" s="43"/>
      <c r="C3856" s="292" t="s">
        <v>7535</v>
      </c>
      <c r="D3856" s="292" t="s">
        <v>552</v>
      </c>
      <c r="E3856" s="21" t="s">
        <v>19</v>
      </c>
      <c r="F3856" s="293">
        <v>105.40900000000001</v>
      </c>
      <c r="G3856" s="38"/>
      <c r="H3856" s="43"/>
    </row>
    <row r="3857" spans="1:8" s="2" customFormat="1" ht="16.899999999999999" customHeight="1">
      <c r="A3857" s="38"/>
      <c r="B3857" s="43"/>
      <c r="C3857" s="294" t="s">
        <v>8523</v>
      </c>
      <c r="D3857" s="38"/>
      <c r="E3857" s="38"/>
      <c r="F3857" s="38"/>
      <c r="G3857" s="38"/>
      <c r="H3857" s="43"/>
    </row>
    <row r="3858" spans="1:8" s="2" customFormat="1" ht="22.5">
      <c r="A3858" s="38"/>
      <c r="B3858" s="43"/>
      <c r="C3858" s="292" t="s">
        <v>8346</v>
      </c>
      <c r="D3858" s="292" t="s">
        <v>8770</v>
      </c>
      <c r="E3858" s="21" t="s">
        <v>318</v>
      </c>
      <c r="F3858" s="293">
        <v>105.40900000000001</v>
      </c>
      <c r="G3858" s="38"/>
      <c r="H3858" s="43"/>
    </row>
    <row r="3859" spans="1:8" s="2" customFormat="1" ht="16.899999999999999" customHeight="1">
      <c r="A3859" s="38"/>
      <c r="B3859" s="43"/>
      <c r="C3859" s="292" t="s">
        <v>2955</v>
      </c>
      <c r="D3859" s="292" t="s">
        <v>8833</v>
      </c>
      <c r="E3859" s="21" t="s">
        <v>318</v>
      </c>
      <c r="F3859" s="293">
        <v>125.30800000000001</v>
      </c>
      <c r="G3859" s="38"/>
      <c r="H3859" s="43"/>
    </row>
    <row r="3860" spans="1:8" s="2" customFormat="1" ht="16.899999999999999" customHeight="1">
      <c r="A3860" s="38"/>
      <c r="B3860" s="43"/>
      <c r="C3860" s="288" t="s">
        <v>7537</v>
      </c>
      <c r="D3860" s="289" t="s">
        <v>19</v>
      </c>
      <c r="E3860" s="290" t="s">
        <v>19</v>
      </c>
      <c r="F3860" s="291">
        <v>3.4849999999999999</v>
      </c>
      <c r="G3860" s="38"/>
      <c r="H3860" s="43"/>
    </row>
    <row r="3861" spans="1:8" s="2" customFormat="1" ht="16.899999999999999" customHeight="1">
      <c r="A3861" s="38"/>
      <c r="B3861" s="43"/>
      <c r="C3861" s="292" t="s">
        <v>19</v>
      </c>
      <c r="D3861" s="292" t="s">
        <v>7538</v>
      </c>
      <c r="E3861" s="21" t="s">
        <v>19</v>
      </c>
      <c r="F3861" s="293">
        <v>3.4849999999999999</v>
      </c>
      <c r="G3861" s="38"/>
      <c r="H3861" s="43"/>
    </row>
    <row r="3862" spans="1:8" s="2" customFormat="1" ht="16.899999999999999" customHeight="1">
      <c r="A3862" s="38"/>
      <c r="B3862" s="43"/>
      <c r="C3862" s="292" t="s">
        <v>7537</v>
      </c>
      <c r="D3862" s="292" t="s">
        <v>552</v>
      </c>
      <c r="E3862" s="21" t="s">
        <v>19</v>
      </c>
      <c r="F3862" s="293">
        <v>3.4849999999999999</v>
      </c>
      <c r="G3862" s="38"/>
      <c r="H3862" s="43"/>
    </row>
    <row r="3863" spans="1:8" s="2" customFormat="1" ht="16.899999999999999" customHeight="1">
      <c r="A3863" s="38"/>
      <c r="B3863" s="43"/>
      <c r="C3863" s="294" t="s">
        <v>8523</v>
      </c>
      <c r="D3863" s="38"/>
      <c r="E3863" s="38"/>
      <c r="F3863" s="38"/>
      <c r="G3863" s="38"/>
      <c r="H3863" s="43"/>
    </row>
    <row r="3864" spans="1:8" s="2" customFormat="1" ht="22.5">
      <c r="A3864" s="38"/>
      <c r="B3864" s="43"/>
      <c r="C3864" s="292" t="s">
        <v>8352</v>
      </c>
      <c r="D3864" s="292" t="s">
        <v>8836</v>
      </c>
      <c r="E3864" s="21" t="s">
        <v>318</v>
      </c>
      <c r="F3864" s="293">
        <v>3.4849999999999999</v>
      </c>
      <c r="G3864" s="38"/>
      <c r="H3864" s="43"/>
    </row>
    <row r="3865" spans="1:8" s="2" customFormat="1" ht="16.899999999999999" customHeight="1">
      <c r="A3865" s="38"/>
      <c r="B3865" s="43"/>
      <c r="C3865" s="292" t="s">
        <v>2955</v>
      </c>
      <c r="D3865" s="292" t="s">
        <v>8833</v>
      </c>
      <c r="E3865" s="21" t="s">
        <v>318</v>
      </c>
      <c r="F3865" s="293">
        <v>125.30800000000001</v>
      </c>
      <c r="G3865" s="38"/>
      <c r="H3865" s="43"/>
    </row>
    <row r="3866" spans="1:8" s="2" customFormat="1" ht="16.899999999999999" customHeight="1">
      <c r="A3866" s="38"/>
      <c r="B3866" s="43"/>
      <c r="C3866" s="288" t="s">
        <v>7539</v>
      </c>
      <c r="D3866" s="289" t="s">
        <v>19</v>
      </c>
      <c r="E3866" s="290" t="s">
        <v>19</v>
      </c>
      <c r="F3866" s="291">
        <v>0.76200000000000001</v>
      </c>
      <c r="G3866" s="38"/>
      <c r="H3866" s="43"/>
    </row>
    <row r="3867" spans="1:8" s="2" customFormat="1" ht="16.899999999999999" customHeight="1">
      <c r="A3867" s="38"/>
      <c r="B3867" s="43"/>
      <c r="C3867" s="292" t="s">
        <v>19</v>
      </c>
      <c r="D3867" s="292" t="s">
        <v>7540</v>
      </c>
      <c r="E3867" s="21" t="s">
        <v>19</v>
      </c>
      <c r="F3867" s="293">
        <v>0.76200000000000001</v>
      </c>
      <c r="G3867" s="38"/>
      <c r="H3867" s="43"/>
    </row>
    <row r="3868" spans="1:8" s="2" customFormat="1" ht="16.899999999999999" customHeight="1">
      <c r="A3868" s="38"/>
      <c r="B3868" s="43"/>
      <c r="C3868" s="292" t="s">
        <v>7539</v>
      </c>
      <c r="D3868" s="292" t="s">
        <v>552</v>
      </c>
      <c r="E3868" s="21" t="s">
        <v>19</v>
      </c>
      <c r="F3868" s="293">
        <v>0.76200000000000001</v>
      </c>
      <c r="G3868" s="38"/>
      <c r="H3868" s="43"/>
    </row>
    <row r="3869" spans="1:8" s="2" customFormat="1" ht="16.899999999999999" customHeight="1">
      <c r="A3869" s="38"/>
      <c r="B3869" s="43"/>
      <c r="C3869" s="294" t="s">
        <v>8523</v>
      </c>
      <c r="D3869" s="38"/>
      <c r="E3869" s="38"/>
      <c r="F3869" s="38"/>
      <c r="G3869" s="38"/>
      <c r="H3869" s="43"/>
    </row>
    <row r="3870" spans="1:8" s="2" customFormat="1" ht="22.5">
      <c r="A3870" s="38"/>
      <c r="B3870" s="43"/>
      <c r="C3870" s="292" t="s">
        <v>8359</v>
      </c>
      <c r="D3870" s="292" t="s">
        <v>8837</v>
      </c>
      <c r="E3870" s="21" t="s">
        <v>318</v>
      </c>
      <c r="F3870" s="293">
        <v>0.76200000000000001</v>
      </c>
      <c r="G3870" s="38"/>
      <c r="H3870" s="43"/>
    </row>
    <row r="3871" spans="1:8" s="2" customFormat="1" ht="16.899999999999999" customHeight="1">
      <c r="A3871" s="38"/>
      <c r="B3871" s="43"/>
      <c r="C3871" s="292" t="s">
        <v>2955</v>
      </c>
      <c r="D3871" s="292" t="s">
        <v>8833</v>
      </c>
      <c r="E3871" s="21" t="s">
        <v>318</v>
      </c>
      <c r="F3871" s="293">
        <v>125.30800000000001</v>
      </c>
      <c r="G3871" s="38"/>
      <c r="H3871" s="43"/>
    </row>
    <row r="3872" spans="1:8" s="2" customFormat="1" ht="16.899999999999999" customHeight="1">
      <c r="A3872" s="38"/>
      <c r="B3872" s="43"/>
      <c r="C3872" s="288" t="s">
        <v>7541</v>
      </c>
      <c r="D3872" s="289" t="s">
        <v>19</v>
      </c>
      <c r="E3872" s="290" t="s">
        <v>19</v>
      </c>
      <c r="F3872" s="291">
        <v>5.444</v>
      </c>
      <c r="G3872" s="38"/>
      <c r="H3872" s="43"/>
    </row>
    <row r="3873" spans="1:8" s="2" customFormat="1" ht="16.899999999999999" customHeight="1">
      <c r="A3873" s="38"/>
      <c r="B3873" s="43"/>
      <c r="C3873" s="292" t="s">
        <v>19</v>
      </c>
      <c r="D3873" s="292" t="s">
        <v>8358</v>
      </c>
      <c r="E3873" s="21" t="s">
        <v>19</v>
      </c>
      <c r="F3873" s="293">
        <v>5.444</v>
      </c>
      <c r="G3873" s="38"/>
      <c r="H3873" s="43"/>
    </row>
    <row r="3874" spans="1:8" s="2" customFormat="1" ht="16.899999999999999" customHeight="1">
      <c r="A3874" s="38"/>
      <c r="B3874" s="43"/>
      <c r="C3874" s="292" t="s">
        <v>7541</v>
      </c>
      <c r="D3874" s="292" t="s">
        <v>552</v>
      </c>
      <c r="E3874" s="21" t="s">
        <v>19</v>
      </c>
      <c r="F3874" s="293">
        <v>5.444</v>
      </c>
      <c r="G3874" s="38"/>
      <c r="H3874" s="43"/>
    </row>
    <row r="3875" spans="1:8" s="2" customFormat="1" ht="16.899999999999999" customHeight="1">
      <c r="A3875" s="38"/>
      <c r="B3875" s="43"/>
      <c r="C3875" s="294" t="s">
        <v>8523</v>
      </c>
      <c r="D3875" s="38"/>
      <c r="E3875" s="38"/>
      <c r="F3875" s="38"/>
      <c r="G3875" s="38"/>
      <c r="H3875" s="43"/>
    </row>
    <row r="3876" spans="1:8" s="2" customFormat="1" ht="22.5">
      <c r="A3876" s="38"/>
      <c r="B3876" s="43"/>
      <c r="C3876" s="292" t="s">
        <v>2972</v>
      </c>
      <c r="D3876" s="292" t="s">
        <v>8838</v>
      </c>
      <c r="E3876" s="21" t="s">
        <v>318</v>
      </c>
      <c r="F3876" s="293">
        <v>5.444</v>
      </c>
      <c r="G3876" s="38"/>
      <c r="H3876" s="43"/>
    </row>
    <row r="3877" spans="1:8" s="2" customFormat="1" ht="16.899999999999999" customHeight="1">
      <c r="A3877" s="38"/>
      <c r="B3877" s="43"/>
      <c r="C3877" s="292" t="s">
        <v>2955</v>
      </c>
      <c r="D3877" s="292" t="s">
        <v>8833</v>
      </c>
      <c r="E3877" s="21" t="s">
        <v>318</v>
      </c>
      <c r="F3877" s="293">
        <v>125.30800000000001</v>
      </c>
      <c r="G3877" s="38"/>
      <c r="H3877" s="43"/>
    </row>
    <row r="3878" spans="1:8" s="2" customFormat="1" ht="16.899999999999999" customHeight="1">
      <c r="A3878" s="38"/>
      <c r="B3878" s="43"/>
      <c r="C3878" s="288" t="s">
        <v>7525</v>
      </c>
      <c r="D3878" s="289" t="s">
        <v>7526</v>
      </c>
      <c r="E3878" s="290" t="s">
        <v>132</v>
      </c>
      <c r="F3878" s="291">
        <v>95.408000000000001</v>
      </c>
      <c r="G3878" s="38"/>
      <c r="H3878" s="43"/>
    </row>
    <row r="3879" spans="1:8" s="2" customFormat="1" ht="16.899999999999999" customHeight="1">
      <c r="A3879" s="38"/>
      <c r="B3879" s="43"/>
      <c r="C3879" s="292" t="s">
        <v>19</v>
      </c>
      <c r="D3879" s="292" t="s">
        <v>7614</v>
      </c>
      <c r="E3879" s="21" t="s">
        <v>19</v>
      </c>
      <c r="F3879" s="293">
        <v>0</v>
      </c>
      <c r="G3879" s="38"/>
      <c r="H3879" s="43"/>
    </row>
    <row r="3880" spans="1:8" s="2" customFormat="1" ht="16.899999999999999" customHeight="1">
      <c r="A3880" s="38"/>
      <c r="B3880" s="43"/>
      <c r="C3880" s="292" t="s">
        <v>19</v>
      </c>
      <c r="D3880" s="292" t="s">
        <v>7778</v>
      </c>
      <c r="E3880" s="21" t="s">
        <v>19</v>
      </c>
      <c r="F3880" s="293">
        <v>95.408000000000001</v>
      </c>
      <c r="G3880" s="38"/>
      <c r="H3880" s="43"/>
    </row>
    <row r="3881" spans="1:8" s="2" customFormat="1" ht="16.899999999999999" customHeight="1">
      <c r="A3881" s="38"/>
      <c r="B3881" s="43"/>
      <c r="C3881" s="292" t="s">
        <v>7525</v>
      </c>
      <c r="D3881" s="292" t="s">
        <v>590</v>
      </c>
      <c r="E3881" s="21" t="s">
        <v>19</v>
      </c>
      <c r="F3881" s="293">
        <v>95.408000000000001</v>
      </c>
      <c r="G3881" s="38"/>
      <c r="H3881" s="43"/>
    </row>
    <row r="3882" spans="1:8" s="2" customFormat="1" ht="16.899999999999999" customHeight="1">
      <c r="A3882" s="38"/>
      <c r="B3882" s="43"/>
      <c r="C3882" s="294" t="s">
        <v>8523</v>
      </c>
      <c r="D3882" s="38"/>
      <c r="E3882" s="38"/>
      <c r="F3882" s="38"/>
      <c r="G3882" s="38"/>
      <c r="H3882" s="43"/>
    </row>
    <row r="3883" spans="1:8" s="2" customFormat="1" ht="16.899999999999999" customHeight="1">
      <c r="A3883" s="38"/>
      <c r="B3883" s="43"/>
      <c r="C3883" s="292" t="s">
        <v>7774</v>
      </c>
      <c r="D3883" s="292" t="s">
        <v>8839</v>
      </c>
      <c r="E3883" s="21" t="s">
        <v>132</v>
      </c>
      <c r="F3883" s="293">
        <v>95.408000000000001</v>
      </c>
      <c r="G3883" s="38"/>
      <c r="H3883" s="43"/>
    </row>
    <row r="3884" spans="1:8" s="2" customFormat="1" ht="22.5">
      <c r="A3884" s="38"/>
      <c r="B3884" s="43"/>
      <c r="C3884" s="292" t="s">
        <v>697</v>
      </c>
      <c r="D3884" s="292" t="s">
        <v>8658</v>
      </c>
      <c r="E3884" s="21" t="s">
        <v>158</v>
      </c>
      <c r="F3884" s="293">
        <v>210.80500000000001</v>
      </c>
      <c r="G3884" s="38"/>
      <c r="H3884" s="43"/>
    </row>
    <row r="3885" spans="1:8" s="2" customFormat="1" ht="22.5">
      <c r="A3885" s="38"/>
      <c r="B3885" s="43"/>
      <c r="C3885" s="292" t="s">
        <v>711</v>
      </c>
      <c r="D3885" s="292" t="s">
        <v>8629</v>
      </c>
      <c r="E3885" s="21" t="s">
        <v>158</v>
      </c>
      <c r="F3885" s="293">
        <v>242.61799999999999</v>
      </c>
      <c r="G3885" s="38"/>
      <c r="H3885" s="43"/>
    </row>
    <row r="3886" spans="1:8" s="2" customFormat="1" ht="16.899999999999999" customHeight="1">
      <c r="A3886" s="38"/>
      <c r="B3886" s="43"/>
      <c r="C3886" s="292" t="s">
        <v>7738</v>
      </c>
      <c r="D3886" s="292" t="s">
        <v>8821</v>
      </c>
      <c r="E3886" s="21" t="s">
        <v>158</v>
      </c>
      <c r="F3886" s="293">
        <v>105.402</v>
      </c>
      <c r="G3886" s="38"/>
      <c r="H3886" s="43"/>
    </row>
    <row r="3887" spans="1:8" s="2" customFormat="1" ht="16.899999999999999" customHeight="1">
      <c r="A3887" s="38"/>
      <c r="B3887" s="43"/>
      <c r="C3887" s="292" t="s">
        <v>7783</v>
      </c>
      <c r="D3887" s="292" t="s">
        <v>8823</v>
      </c>
      <c r="E3887" s="21" t="s">
        <v>132</v>
      </c>
      <c r="F3887" s="293">
        <v>615.68100000000004</v>
      </c>
      <c r="G3887" s="38"/>
      <c r="H3887" s="43"/>
    </row>
    <row r="3888" spans="1:8" s="2" customFormat="1" ht="16.899999999999999" customHeight="1">
      <c r="A3888" s="38"/>
      <c r="B3888" s="43"/>
      <c r="C3888" s="292" t="s">
        <v>7792</v>
      </c>
      <c r="D3888" s="292" t="s">
        <v>7793</v>
      </c>
      <c r="E3888" s="21" t="s">
        <v>326</v>
      </c>
      <c r="F3888" s="293">
        <v>14.054</v>
      </c>
      <c r="G3888" s="38"/>
      <c r="H3888" s="43"/>
    </row>
    <row r="3889" spans="1:8" s="2" customFormat="1" ht="16.899999999999999" customHeight="1">
      <c r="A3889" s="38"/>
      <c r="B3889" s="43"/>
      <c r="C3889" s="288" t="s">
        <v>7516</v>
      </c>
      <c r="D3889" s="289" t="s">
        <v>7517</v>
      </c>
      <c r="E3889" s="290" t="s">
        <v>132</v>
      </c>
      <c r="F3889" s="291">
        <v>87.001000000000005</v>
      </c>
      <c r="G3889" s="38"/>
      <c r="H3889" s="43"/>
    </row>
    <row r="3890" spans="1:8" s="2" customFormat="1" ht="16.899999999999999" customHeight="1">
      <c r="A3890" s="38"/>
      <c r="B3890" s="43"/>
      <c r="C3890" s="292" t="s">
        <v>19</v>
      </c>
      <c r="D3890" s="292" t="s">
        <v>7810</v>
      </c>
      <c r="E3890" s="21" t="s">
        <v>19</v>
      </c>
      <c r="F3890" s="293">
        <v>0</v>
      </c>
      <c r="G3890" s="38"/>
      <c r="H3890" s="43"/>
    </row>
    <row r="3891" spans="1:8" s="2" customFormat="1" ht="16.899999999999999" customHeight="1">
      <c r="A3891" s="38"/>
      <c r="B3891" s="43"/>
      <c r="C3891" s="292" t="s">
        <v>19</v>
      </c>
      <c r="D3891" s="292" t="s">
        <v>7811</v>
      </c>
      <c r="E3891" s="21" t="s">
        <v>19</v>
      </c>
      <c r="F3891" s="293">
        <v>21.67</v>
      </c>
      <c r="G3891" s="38"/>
      <c r="H3891" s="43"/>
    </row>
    <row r="3892" spans="1:8" s="2" customFormat="1" ht="16.899999999999999" customHeight="1">
      <c r="A3892" s="38"/>
      <c r="B3892" s="43"/>
      <c r="C3892" s="292" t="s">
        <v>19</v>
      </c>
      <c r="D3892" s="292" t="s">
        <v>7812</v>
      </c>
      <c r="E3892" s="21" t="s">
        <v>19</v>
      </c>
      <c r="F3892" s="293">
        <v>0</v>
      </c>
      <c r="G3892" s="38"/>
      <c r="H3892" s="43"/>
    </row>
    <row r="3893" spans="1:8" s="2" customFormat="1" ht="16.899999999999999" customHeight="1">
      <c r="A3893" s="38"/>
      <c r="B3893" s="43"/>
      <c r="C3893" s="292" t="s">
        <v>19</v>
      </c>
      <c r="D3893" s="292" t="s">
        <v>7813</v>
      </c>
      <c r="E3893" s="21" t="s">
        <v>19</v>
      </c>
      <c r="F3893" s="293">
        <v>65.331000000000003</v>
      </c>
      <c r="G3893" s="38"/>
      <c r="H3893" s="43"/>
    </row>
    <row r="3894" spans="1:8" s="2" customFormat="1" ht="16.899999999999999" customHeight="1">
      <c r="A3894" s="38"/>
      <c r="B3894" s="43"/>
      <c r="C3894" s="292" t="s">
        <v>7516</v>
      </c>
      <c r="D3894" s="292" t="s">
        <v>590</v>
      </c>
      <c r="E3894" s="21" t="s">
        <v>19</v>
      </c>
      <c r="F3894" s="293">
        <v>87.001000000000005</v>
      </c>
      <c r="G3894" s="38"/>
      <c r="H3894" s="43"/>
    </row>
    <row r="3895" spans="1:8" s="2" customFormat="1" ht="16.899999999999999" customHeight="1">
      <c r="A3895" s="38"/>
      <c r="B3895" s="43"/>
      <c r="C3895" s="294" t="s">
        <v>8523</v>
      </c>
      <c r="D3895" s="38"/>
      <c r="E3895" s="38"/>
      <c r="F3895" s="38"/>
      <c r="G3895" s="38"/>
      <c r="H3895" s="43"/>
    </row>
    <row r="3896" spans="1:8" s="2" customFormat="1" ht="16.899999999999999" customHeight="1">
      <c r="A3896" s="38"/>
      <c r="B3896" s="43"/>
      <c r="C3896" s="292" t="s">
        <v>7806</v>
      </c>
      <c r="D3896" s="292" t="s">
        <v>8840</v>
      </c>
      <c r="E3896" s="21" t="s">
        <v>132</v>
      </c>
      <c r="F3896" s="293">
        <v>87.001000000000005</v>
      </c>
      <c r="G3896" s="38"/>
      <c r="H3896" s="43"/>
    </row>
    <row r="3897" spans="1:8" s="2" customFormat="1" ht="16.899999999999999" customHeight="1">
      <c r="A3897" s="38"/>
      <c r="B3897" s="43"/>
      <c r="C3897" s="292" t="s">
        <v>7641</v>
      </c>
      <c r="D3897" s="292" t="s">
        <v>8841</v>
      </c>
      <c r="E3897" s="21" t="s">
        <v>132</v>
      </c>
      <c r="F3897" s="293">
        <v>87.001000000000005</v>
      </c>
      <c r="G3897" s="38"/>
      <c r="H3897" s="43"/>
    </row>
    <row r="3898" spans="1:8" s="2" customFormat="1" ht="22.5">
      <c r="A3898" s="38"/>
      <c r="B3898" s="43"/>
      <c r="C3898" s="292" t="s">
        <v>697</v>
      </c>
      <c r="D3898" s="292" t="s">
        <v>8658</v>
      </c>
      <c r="E3898" s="21" t="s">
        <v>158</v>
      </c>
      <c r="F3898" s="293">
        <v>210.80500000000001</v>
      </c>
      <c r="G3898" s="38"/>
      <c r="H3898" s="43"/>
    </row>
    <row r="3899" spans="1:8" s="2" customFormat="1" ht="22.5">
      <c r="A3899" s="38"/>
      <c r="B3899" s="43"/>
      <c r="C3899" s="292" t="s">
        <v>711</v>
      </c>
      <c r="D3899" s="292" t="s">
        <v>8629</v>
      </c>
      <c r="E3899" s="21" t="s">
        <v>158</v>
      </c>
      <c r="F3899" s="293">
        <v>242.61799999999999</v>
      </c>
      <c r="G3899" s="38"/>
      <c r="H3899" s="43"/>
    </row>
    <row r="3900" spans="1:8" s="2" customFormat="1" ht="16.899999999999999" customHeight="1">
      <c r="A3900" s="38"/>
      <c r="B3900" s="43"/>
      <c r="C3900" s="292" t="s">
        <v>7738</v>
      </c>
      <c r="D3900" s="292" t="s">
        <v>8821</v>
      </c>
      <c r="E3900" s="21" t="s">
        <v>158</v>
      </c>
      <c r="F3900" s="293">
        <v>105.402</v>
      </c>
      <c r="G3900" s="38"/>
      <c r="H3900" s="43"/>
    </row>
    <row r="3901" spans="1:8" s="2" customFormat="1" ht="16.899999999999999" customHeight="1">
      <c r="A3901" s="38"/>
      <c r="B3901" s="43"/>
      <c r="C3901" s="292" t="s">
        <v>7788</v>
      </c>
      <c r="D3901" s="292" t="s">
        <v>8842</v>
      </c>
      <c r="E3901" s="21" t="s">
        <v>132</v>
      </c>
      <c r="F3901" s="293">
        <v>87.001000000000005</v>
      </c>
      <c r="G3901" s="38"/>
      <c r="H3901" s="43"/>
    </row>
    <row r="3902" spans="1:8" s="2" customFormat="1" ht="16.899999999999999" customHeight="1">
      <c r="A3902" s="38"/>
      <c r="B3902" s="43"/>
      <c r="C3902" s="292" t="s">
        <v>7802</v>
      </c>
      <c r="D3902" s="292" t="s">
        <v>8843</v>
      </c>
      <c r="E3902" s="21" t="s">
        <v>132</v>
      </c>
      <c r="F3902" s="293">
        <v>87.001000000000005</v>
      </c>
      <c r="G3902" s="38"/>
      <c r="H3902" s="43"/>
    </row>
    <row r="3903" spans="1:8" s="2" customFormat="1" ht="16.899999999999999" customHeight="1">
      <c r="A3903" s="38"/>
      <c r="B3903" s="43"/>
      <c r="C3903" s="292" t="s">
        <v>7792</v>
      </c>
      <c r="D3903" s="292" t="s">
        <v>7793</v>
      </c>
      <c r="E3903" s="21" t="s">
        <v>326</v>
      </c>
      <c r="F3903" s="293">
        <v>14.054</v>
      </c>
      <c r="G3903" s="38"/>
      <c r="H3903" s="43"/>
    </row>
    <row r="3904" spans="1:8" s="2" customFormat="1" ht="16.899999999999999" customHeight="1">
      <c r="A3904" s="38"/>
      <c r="B3904" s="43"/>
      <c r="C3904" s="292" t="s">
        <v>7645</v>
      </c>
      <c r="D3904" s="292" t="s">
        <v>7646</v>
      </c>
      <c r="E3904" s="21" t="s">
        <v>132</v>
      </c>
      <c r="F3904" s="293">
        <v>103.053</v>
      </c>
      <c r="G3904" s="38"/>
      <c r="H3904" s="43"/>
    </row>
    <row r="3905" spans="1:8" s="2" customFormat="1" ht="16.899999999999999" customHeight="1">
      <c r="A3905" s="38"/>
      <c r="B3905" s="43"/>
      <c r="C3905" s="288" t="s">
        <v>628</v>
      </c>
      <c r="D3905" s="289" t="s">
        <v>7533</v>
      </c>
      <c r="E3905" s="290" t="s">
        <v>158</v>
      </c>
      <c r="F3905" s="291">
        <v>242.61799999999999</v>
      </c>
      <c r="G3905" s="38"/>
      <c r="H3905" s="43"/>
    </row>
    <row r="3906" spans="1:8" s="2" customFormat="1" ht="16.899999999999999" customHeight="1">
      <c r="A3906" s="38"/>
      <c r="B3906" s="43"/>
      <c r="C3906" s="292" t="s">
        <v>19</v>
      </c>
      <c r="D3906" s="292" t="s">
        <v>7728</v>
      </c>
      <c r="E3906" s="21" t="s">
        <v>19</v>
      </c>
      <c r="F3906" s="293">
        <v>0</v>
      </c>
      <c r="G3906" s="38"/>
      <c r="H3906" s="43"/>
    </row>
    <row r="3907" spans="1:8" s="2" customFormat="1" ht="16.899999999999999" customHeight="1">
      <c r="A3907" s="38"/>
      <c r="B3907" s="43"/>
      <c r="C3907" s="292" t="s">
        <v>19</v>
      </c>
      <c r="D3907" s="292" t="s">
        <v>7729</v>
      </c>
      <c r="E3907" s="21" t="s">
        <v>19</v>
      </c>
      <c r="F3907" s="293">
        <v>130.922</v>
      </c>
      <c r="G3907" s="38"/>
      <c r="H3907" s="43"/>
    </row>
    <row r="3908" spans="1:8" s="2" customFormat="1" ht="16.899999999999999" customHeight="1">
      <c r="A3908" s="38"/>
      <c r="B3908" s="43"/>
      <c r="C3908" s="292" t="s">
        <v>19</v>
      </c>
      <c r="D3908" s="292" t="s">
        <v>7730</v>
      </c>
      <c r="E3908" s="21" t="s">
        <v>19</v>
      </c>
      <c r="F3908" s="293">
        <v>-105.402</v>
      </c>
      <c r="G3908" s="38"/>
      <c r="H3908" s="43"/>
    </row>
    <row r="3909" spans="1:8" s="2" customFormat="1" ht="16.899999999999999" customHeight="1">
      <c r="A3909" s="38"/>
      <c r="B3909" s="43"/>
      <c r="C3909" s="292" t="s">
        <v>19</v>
      </c>
      <c r="D3909" s="292" t="s">
        <v>7731</v>
      </c>
      <c r="E3909" s="21" t="s">
        <v>19</v>
      </c>
      <c r="F3909" s="293">
        <v>0</v>
      </c>
      <c r="G3909" s="38"/>
      <c r="H3909" s="43"/>
    </row>
    <row r="3910" spans="1:8" s="2" customFormat="1" ht="16.899999999999999" customHeight="1">
      <c r="A3910" s="38"/>
      <c r="B3910" s="43"/>
      <c r="C3910" s="292" t="s">
        <v>19</v>
      </c>
      <c r="D3910" s="292" t="s">
        <v>7732</v>
      </c>
      <c r="E3910" s="21" t="s">
        <v>19</v>
      </c>
      <c r="F3910" s="293">
        <v>109.443</v>
      </c>
      <c r="G3910" s="38"/>
      <c r="H3910" s="43"/>
    </row>
    <row r="3911" spans="1:8" s="2" customFormat="1" ht="16.899999999999999" customHeight="1">
      <c r="A3911" s="38"/>
      <c r="B3911" s="43"/>
      <c r="C3911" s="292" t="s">
        <v>19</v>
      </c>
      <c r="D3911" s="292" t="s">
        <v>7733</v>
      </c>
      <c r="E3911" s="21" t="s">
        <v>19</v>
      </c>
      <c r="F3911" s="293">
        <v>0</v>
      </c>
      <c r="G3911" s="38"/>
      <c r="H3911" s="43"/>
    </row>
    <row r="3912" spans="1:8" s="2" customFormat="1" ht="16.899999999999999" customHeight="1">
      <c r="A3912" s="38"/>
      <c r="B3912" s="43"/>
      <c r="C3912" s="292" t="s">
        <v>19</v>
      </c>
      <c r="D3912" s="292" t="s">
        <v>7734</v>
      </c>
      <c r="E3912" s="21" t="s">
        <v>19</v>
      </c>
      <c r="F3912" s="293">
        <v>19.262</v>
      </c>
      <c r="G3912" s="38"/>
      <c r="H3912" s="43"/>
    </row>
    <row r="3913" spans="1:8" s="2" customFormat="1" ht="16.899999999999999" customHeight="1">
      <c r="A3913" s="38"/>
      <c r="B3913" s="43"/>
      <c r="C3913" s="292" t="s">
        <v>19</v>
      </c>
      <c r="D3913" s="292" t="s">
        <v>7735</v>
      </c>
      <c r="E3913" s="21" t="s">
        <v>19</v>
      </c>
      <c r="F3913" s="293">
        <v>88.393000000000001</v>
      </c>
      <c r="G3913" s="38"/>
      <c r="H3913" s="43"/>
    </row>
    <row r="3914" spans="1:8" s="2" customFormat="1" ht="16.899999999999999" customHeight="1">
      <c r="A3914" s="38"/>
      <c r="B3914" s="43"/>
      <c r="C3914" s="292" t="s">
        <v>628</v>
      </c>
      <c r="D3914" s="292" t="s">
        <v>590</v>
      </c>
      <c r="E3914" s="21" t="s">
        <v>19</v>
      </c>
      <c r="F3914" s="293">
        <v>242.61799999999999</v>
      </c>
      <c r="G3914" s="38"/>
      <c r="H3914" s="43"/>
    </row>
    <row r="3915" spans="1:8" s="2" customFormat="1" ht="16.899999999999999" customHeight="1">
      <c r="A3915" s="38"/>
      <c r="B3915" s="43"/>
      <c r="C3915" s="294" t="s">
        <v>8523</v>
      </c>
      <c r="D3915" s="38"/>
      <c r="E3915" s="38"/>
      <c r="F3915" s="38"/>
      <c r="G3915" s="38"/>
      <c r="H3915" s="43"/>
    </row>
    <row r="3916" spans="1:8" s="2" customFormat="1" ht="22.5">
      <c r="A3916" s="38"/>
      <c r="B3916" s="43"/>
      <c r="C3916" s="292" t="s">
        <v>711</v>
      </c>
      <c r="D3916" s="292" t="s">
        <v>8629</v>
      </c>
      <c r="E3916" s="21" t="s">
        <v>158</v>
      </c>
      <c r="F3916" s="293">
        <v>242.61799999999999</v>
      </c>
      <c r="G3916" s="38"/>
      <c r="H3916" s="43"/>
    </row>
    <row r="3917" spans="1:8" s="2" customFormat="1" ht="22.5">
      <c r="A3917" s="38"/>
      <c r="B3917" s="43"/>
      <c r="C3917" s="292" t="s">
        <v>723</v>
      </c>
      <c r="D3917" s="292" t="s">
        <v>8746</v>
      </c>
      <c r="E3917" s="21" t="s">
        <v>158</v>
      </c>
      <c r="F3917" s="293">
        <v>2426.1799999999998</v>
      </c>
      <c r="G3917" s="38"/>
      <c r="H3917" s="43"/>
    </row>
    <row r="3918" spans="1:8" s="2" customFormat="1" ht="22.5">
      <c r="A3918" s="38"/>
      <c r="B3918" s="43"/>
      <c r="C3918" s="292" t="s">
        <v>734</v>
      </c>
      <c r="D3918" s="292" t="s">
        <v>8747</v>
      </c>
      <c r="E3918" s="21" t="s">
        <v>318</v>
      </c>
      <c r="F3918" s="293">
        <v>412.45100000000002</v>
      </c>
      <c r="G3918" s="38"/>
      <c r="H3918" s="43"/>
    </row>
    <row r="3919" spans="1:8" s="2" customFormat="1" ht="16.899999999999999" customHeight="1">
      <c r="A3919" s="38"/>
      <c r="B3919" s="43"/>
      <c r="C3919" s="288" t="s">
        <v>7466</v>
      </c>
      <c r="D3919" s="289" t="s">
        <v>7467</v>
      </c>
      <c r="E3919" s="290" t="s">
        <v>132</v>
      </c>
      <c r="F3919" s="291">
        <v>22.23</v>
      </c>
      <c r="G3919" s="38"/>
      <c r="H3919" s="43"/>
    </row>
    <row r="3920" spans="1:8" s="2" customFormat="1" ht="16.899999999999999" customHeight="1">
      <c r="A3920" s="38"/>
      <c r="B3920" s="43"/>
      <c r="C3920" s="292" t="s">
        <v>19</v>
      </c>
      <c r="D3920" s="292" t="s">
        <v>7878</v>
      </c>
      <c r="E3920" s="21" t="s">
        <v>19</v>
      </c>
      <c r="F3920" s="293">
        <v>0</v>
      </c>
      <c r="G3920" s="38"/>
      <c r="H3920" s="43"/>
    </row>
    <row r="3921" spans="1:8" s="2" customFormat="1" ht="16.899999999999999" customHeight="1">
      <c r="A3921" s="38"/>
      <c r="B3921" s="43"/>
      <c r="C3921" s="292" t="s">
        <v>19</v>
      </c>
      <c r="D3921" s="292" t="s">
        <v>8380</v>
      </c>
      <c r="E3921" s="21" t="s">
        <v>19</v>
      </c>
      <c r="F3921" s="293">
        <v>22.23</v>
      </c>
      <c r="G3921" s="38"/>
      <c r="H3921" s="43"/>
    </row>
    <row r="3922" spans="1:8" s="2" customFormat="1" ht="16.899999999999999" customHeight="1">
      <c r="A3922" s="38"/>
      <c r="B3922" s="43"/>
      <c r="C3922" s="292" t="s">
        <v>7466</v>
      </c>
      <c r="D3922" s="292" t="s">
        <v>590</v>
      </c>
      <c r="E3922" s="21" t="s">
        <v>19</v>
      </c>
      <c r="F3922" s="293">
        <v>22.23</v>
      </c>
      <c r="G3922" s="38"/>
      <c r="H3922" s="43"/>
    </row>
    <row r="3923" spans="1:8" s="2" customFormat="1" ht="16.899999999999999" customHeight="1">
      <c r="A3923" s="38"/>
      <c r="B3923" s="43"/>
      <c r="C3923" s="294" t="s">
        <v>8523</v>
      </c>
      <c r="D3923" s="38"/>
      <c r="E3923" s="38"/>
      <c r="F3923" s="38"/>
      <c r="G3923" s="38"/>
      <c r="H3923" s="43"/>
    </row>
    <row r="3924" spans="1:8" s="2" customFormat="1" ht="16.899999999999999" customHeight="1">
      <c r="A3924" s="38"/>
      <c r="B3924" s="43"/>
      <c r="C3924" s="292" t="s">
        <v>8375</v>
      </c>
      <c r="D3924" s="292" t="s">
        <v>8779</v>
      </c>
      <c r="E3924" s="21" t="s">
        <v>132</v>
      </c>
      <c r="F3924" s="293">
        <v>25.494</v>
      </c>
      <c r="G3924" s="38"/>
      <c r="H3924" s="43"/>
    </row>
    <row r="3925" spans="1:8" s="2" customFormat="1" ht="16.899999999999999" customHeight="1">
      <c r="A3925" s="38"/>
      <c r="B3925" s="43"/>
      <c r="C3925" s="292" t="s">
        <v>8385</v>
      </c>
      <c r="D3925" s="292" t="s">
        <v>8386</v>
      </c>
      <c r="E3925" s="21" t="s">
        <v>132</v>
      </c>
      <c r="F3925" s="293">
        <v>23.341999999999999</v>
      </c>
      <c r="G3925" s="38"/>
      <c r="H3925" s="43"/>
    </row>
    <row r="3926" spans="1:8" s="2" customFormat="1" ht="16.899999999999999" customHeight="1">
      <c r="A3926" s="38"/>
      <c r="B3926" s="43"/>
      <c r="C3926" s="288" t="s">
        <v>7550</v>
      </c>
      <c r="D3926" s="289" t="s">
        <v>7551</v>
      </c>
      <c r="E3926" s="290" t="s">
        <v>158</v>
      </c>
      <c r="F3926" s="291">
        <v>6.6070000000000002</v>
      </c>
      <c r="G3926" s="38"/>
      <c r="H3926" s="43"/>
    </row>
    <row r="3927" spans="1:8" s="2" customFormat="1" ht="16.899999999999999" customHeight="1">
      <c r="A3927" s="38"/>
      <c r="B3927" s="43"/>
      <c r="C3927" s="292" t="s">
        <v>19</v>
      </c>
      <c r="D3927" s="292" t="s">
        <v>7634</v>
      </c>
      <c r="E3927" s="21" t="s">
        <v>19</v>
      </c>
      <c r="F3927" s="293">
        <v>0</v>
      </c>
      <c r="G3927" s="38"/>
      <c r="H3927" s="43"/>
    </row>
    <row r="3928" spans="1:8" s="2" customFormat="1" ht="16.899999999999999" customHeight="1">
      <c r="A3928" s="38"/>
      <c r="B3928" s="43"/>
      <c r="C3928" s="292" t="s">
        <v>19</v>
      </c>
      <c r="D3928" s="292" t="s">
        <v>7932</v>
      </c>
      <c r="E3928" s="21" t="s">
        <v>19</v>
      </c>
      <c r="F3928" s="293">
        <v>2.2949999999999999</v>
      </c>
      <c r="G3928" s="38"/>
      <c r="H3928" s="43"/>
    </row>
    <row r="3929" spans="1:8" s="2" customFormat="1" ht="16.899999999999999" customHeight="1">
      <c r="A3929" s="38"/>
      <c r="B3929" s="43"/>
      <c r="C3929" s="292" t="s">
        <v>19</v>
      </c>
      <c r="D3929" s="292" t="s">
        <v>7933</v>
      </c>
      <c r="E3929" s="21" t="s">
        <v>19</v>
      </c>
      <c r="F3929" s="293">
        <v>1.282</v>
      </c>
      <c r="G3929" s="38"/>
      <c r="H3929" s="43"/>
    </row>
    <row r="3930" spans="1:8" s="2" customFormat="1" ht="16.899999999999999" customHeight="1">
      <c r="A3930" s="38"/>
      <c r="B3930" s="43"/>
      <c r="C3930" s="292" t="s">
        <v>19</v>
      </c>
      <c r="D3930" s="292" t="s">
        <v>7934</v>
      </c>
      <c r="E3930" s="21" t="s">
        <v>19</v>
      </c>
      <c r="F3930" s="293">
        <v>0.879</v>
      </c>
      <c r="G3930" s="38"/>
      <c r="H3930" s="43"/>
    </row>
    <row r="3931" spans="1:8" s="2" customFormat="1" ht="16.899999999999999" customHeight="1">
      <c r="A3931" s="38"/>
      <c r="B3931" s="43"/>
      <c r="C3931" s="292" t="s">
        <v>19</v>
      </c>
      <c r="D3931" s="292" t="s">
        <v>7935</v>
      </c>
      <c r="E3931" s="21" t="s">
        <v>19</v>
      </c>
      <c r="F3931" s="293">
        <v>0.89100000000000001</v>
      </c>
      <c r="G3931" s="38"/>
      <c r="H3931" s="43"/>
    </row>
    <row r="3932" spans="1:8" s="2" customFormat="1" ht="16.899999999999999" customHeight="1">
      <c r="A3932" s="38"/>
      <c r="B3932" s="43"/>
      <c r="C3932" s="292" t="s">
        <v>19</v>
      </c>
      <c r="D3932" s="292" t="s">
        <v>7936</v>
      </c>
      <c r="E3932" s="21" t="s">
        <v>19</v>
      </c>
      <c r="F3932" s="293">
        <v>1.26</v>
      </c>
      <c r="G3932" s="38"/>
      <c r="H3932" s="43"/>
    </row>
    <row r="3933" spans="1:8" s="2" customFormat="1" ht="16.899999999999999" customHeight="1">
      <c r="A3933" s="38"/>
      <c r="B3933" s="43"/>
      <c r="C3933" s="292" t="s">
        <v>7550</v>
      </c>
      <c r="D3933" s="292" t="s">
        <v>590</v>
      </c>
      <c r="E3933" s="21" t="s">
        <v>19</v>
      </c>
      <c r="F3933" s="293">
        <v>6.6070000000000002</v>
      </c>
      <c r="G3933" s="38"/>
      <c r="H3933" s="43"/>
    </row>
    <row r="3934" spans="1:8" s="2" customFormat="1" ht="16.899999999999999" customHeight="1">
      <c r="A3934" s="38"/>
      <c r="B3934" s="43"/>
      <c r="C3934" s="294" t="s">
        <v>8523</v>
      </c>
      <c r="D3934" s="38"/>
      <c r="E3934" s="38"/>
      <c r="F3934" s="38"/>
      <c r="G3934" s="38"/>
      <c r="H3934" s="43"/>
    </row>
    <row r="3935" spans="1:8" s="2" customFormat="1" ht="16.899999999999999" customHeight="1">
      <c r="A3935" s="38"/>
      <c r="B3935" s="43"/>
      <c r="C3935" s="292" t="s">
        <v>7928</v>
      </c>
      <c r="D3935" s="292" t="s">
        <v>8844</v>
      </c>
      <c r="E3935" s="21" t="s">
        <v>158</v>
      </c>
      <c r="F3935" s="293">
        <v>11.688000000000001</v>
      </c>
      <c r="G3935" s="38"/>
      <c r="H3935" s="43"/>
    </row>
    <row r="3936" spans="1:8" s="2" customFormat="1" ht="16.899999999999999" customHeight="1">
      <c r="A3936" s="38"/>
      <c r="B3936" s="43"/>
      <c r="C3936" s="292" t="s">
        <v>7939</v>
      </c>
      <c r="D3936" s="292" t="s">
        <v>7940</v>
      </c>
      <c r="E3936" s="21" t="s">
        <v>651</v>
      </c>
      <c r="F3936" s="293">
        <v>4008.8670000000002</v>
      </c>
      <c r="G3936" s="38"/>
      <c r="H3936" s="43"/>
    </row>
    <row r="3937" spans="1:8" s="2" customFormat="1" ht="16.899999999999999" customHeight="1">
      <c r="A3937" s="38"/>
      <c r="B3937" s="43"/>
      <c r="C3937" s="288" t="s">
        <v>7547</v>
      </c>
      <c r="D3937" s="289" t="s">
        <v>7548</v>
      </c>
      <c r="E3937" s="290" t="s">
        <v>132</v>
      </c>
      <c r="F3937" s="291">
        <v>187.96</v>
      </c>
      <c r="G3937" s="38"/>
      <c r="H3937" s="43"/>
    </row>
    <row r="3938" spans="1:8" s="2" customFormat="1" ht="16.899999999999999" customHeight="1">
      <c r="A3938" s="38"/>
      <c r="B3938" s="43"/>
      <c r="C3938" s="292" t="s">
        <v>19</v>
      </c>
      <c r="D3938" s="292" t="s">
        <v>7908</v>
      </c>
      <c r="E3938" s="21" t="s">
        <v>19</v>
      </c>
      <c r="F3938" s="293">
        <v>0</v>
      </c>
      <c r="G3938" s="38"/>
      <c r="H3938" s="43"/>
    </row>
    <row r="3939" spans="1:8" s="2" customFormat="1" ht="16.899999999999999" customHeight="1">
      <c r="A3939" s="38"/>
      <c r="B3939" s="43"/>
      <c r="C3939" s="292" t="s">
        <v>19</v>
      </c>
      <c r="D3939" s="292" t="s">
        <v>7909</v>
      </c>
      <c r="E3939" s="21" t="s">
        <v>19</v>
      </c>
      <c r="F3939" s="293">
        <v>187.96</v>
      </c>
      <c r="G3939" s="38"/>
      <c r="H3939" s="43"/>
    </row>
    <row r="3940" spans="1:8" s="2" customFormat="1" ht="16.899999999999999" customHeight="1">
      <c r="A3940" s="38"/>
      <c r="B3940" s="43"/>
      <c r="C3940" s="292" t="s">
        <v>7547</v>
      </c>
      <c r="D3940" s="292" t="s">
        <v>590</v>
      </c>
      <c r="E3940" s="21" t="s">
        <v>19</v>
      </c>
      <c r="F3940" s="293">
        <v>187.96</v>
      </c>
      <c r="G3940" s="38"/>
      <c r="H3940" s="43"/>
    </row>
    <row r="3941" spans="1:8" s="2" customFormat="1" ht="16.899999999999999" customHeight="1">
      <c r="A3941" s="38"/>
      <c r="B3941" s="43"/>
      <c r="C3941" s="294" t="s">
        <v>8523</v>
      </c>
      <c r="D3941" s="38"/>
      <c r="E3941" s="38"/>
      <c r="F3941" s="38"/>
      <c r="G3941" s="38"/>
      <c r="H3941" s="43"/>
    </row>
    <row r="3942" spans="1:8" s="2" customFormat="1" ht="22.5">
      <c r="A3942" s="38"/>
      <c r="B3942" s="43"/>
      <c r="C3942" s="292" t="s">
        <v>7904</v>
      </c>
      <c r="D3942" s="292" t="s">
        <v>8845</v>
      </c>
      <c r="E3942" s="21" t="s">
        <v>132</v>
      </c>
      <c r="F3942" s="293">
        <v>187.96</v>
      </c>
      <c r="G3942" s="38"/>
      <c r="H3942" s="43"/>
    </row>
    <row r="3943" spans="1:8" s="2" customFormat="1" ht="22.5">
      <c r="A3943" s="38"/>
      <c r="B3943" s="43"/>
      <c r="C3943" s="292" t="s">
        <v>7628</v>
      </c>
      <c r="D3943" s="292" t="s">
        <v>8830</v>
      </c>
      <c r="E3943" s="21" t="s">
        <v>158</v>
      </c>
      <c r="F3943" s="293">
        <v>39.737000000000002</v>
      </c>
      <c r="G3943" s="38"/>
      <c r="H3943" s="43"/>
    </row>
    <row r="3944" spans="1:8" s="2" customFormat="1" ht="16.899999999999999" customHeight="1">
      <c r="A3944" s="38"/>
      <c r="B3944" s="43"/>
      <c r="C3944" s="292" t="s">
        <v>929</v>
      </c>
      <c r="D3944" s="292" t="s">
        <v>8846</v>
      </c>
      <c r="E3944" s="21" t="s">
        <v>158</v>
      </c>
      <c r="F3944" s="293">
        <v>5.9489999999999998</v>
      </c>
      <c r="G3944" s="38"/>
      <c r="H3944" s="43"/>
    </row>
    <row r="3945" spans="1:8" s="2" customFormat="1" ht="16.899999999999999" customHeight="1">
      <c r="A3945" s="38"/>
      <c r="B3945" s="43"/>
      <c r="C3945" s="292" t="s">
        <v>7863</v>
      </c>
      <c r="D3945" s="292" t="s">
        <v>8847</v>
      </c>
      <c r="E3945" s="21" t="s">
        <v>158</v>
      </c>
      <c r="F3945" s="293">
        <v>33.932000000000002</v>
      </c>
      <c r="G3945" s="38"/>
      <c r="H3945" s="43"/>
    </row>
    <row r="3946" spans="1:8" s="2" customFormat="1" ht="22.5">
      <c r="A3946" s="38"/>
      <c r="B3946" s="43"/>
      <c r="C3946" s="292" t="s">
        <v>7910</v>
      </c>
      <c r="D3946" s="292" t="s">
        <v>8848</v>
      </c>
      <c r="E3946" s="21" t="s">
        <v>132</v>
      </c>
      <c r="F3946" s="293">
        <v>187.96</v>
      </c>
      <c r="G3946" s="38"/>
      <c r="H3946" s="43"/>
    </row>
    <row r="3947" spans="1:8" s="2" customFormat="1" ht="16.899999999999999" customHeight="1">
      <c r="A3947" s="38"/>
      <c r="B3947" s="43"/>
      <c r="C3947" s="292" t="s">
        <v>7914</v>
      </c>
      <c r="D3947" s="292" t="s">
        <v>8849</v>
      </c>
      <c r="E3947" s="21" t="s">
        <v>128</v>
      </c>
      <c r="F3947" s="293">
        <v>85.78</v>
      </c>
      <c r="G3947" s="38"/>
      <c r="H3947" s="43"/>
    </row>
    <row r="3948" spans="1:8" s="2" customFormat="1" ht="16.899999999999999" customHeight="1">
      <c r="A3948" s="38"/>
      <c r="B3948" s="43"/>
      <c r="C3948" s="292" t="s">
        <v>8272</v>
      </c>
      <c r="D3948" s="292" t="s">
        <v>8850</v>
      </c>
      <c r="E3948" s="21" t="s">
        <v>128</v>
      </c>
      <c r="F3948" s="293">
        <v>178.08</v>
      </c>
      <c r="G3948" s="38"/>
      <c r="H3948" s="43"/>
    </row>
    <row r="3949" spans="1:8" s="2" customFormat="1" ht="16.899999999999999" customHeight="1">
      <c r="A3949" s="38"/>
      <c r="B3949" s="43"/>
      <c r="C3949" s="288" t="s">
        <v>7553</v>
      </c>
      <c r="D3949" s="289" t="s">
        <v>7554</v>
      </c>
      <c r="E3949" s="290" t="s">
        <v>158</v>
      </c>
      <c r="F3949" s="291">
        <v>5.0810000000000004</v>
      </c>
      <c r="G3949" s="38"/>
      <c r="H3949" s="43"/>
    </row>
    <row r="3950" spans="1:8" s="2" customFormat="1" ht="16.899999999999999" customHeight="1">
      <c r="A3950" s="38"/>
      <c r="B3950" s="43"/>
      <c r="C3950" s="292" t="s">
        <v>19</v>
      </c>
      <c r="D3950" s="292" t="s">
        <v>7638</v>
      </c>
      <c r="E3950" s="21" t="s">
        <v>19</v>
      </c>
      <c r="F3950" s="293">
        <v>0</v>
      </c>
      <c r="G3950" s="38"/>
      <c r="H3950" s="43"/>
    </row>
    <row r="3951" spans="1:8" s="2" customFormat="1" ht="16.899999999999999" customHeight="1">
      <c r="A3951" s="38"/>
      <c r="B3951" s="43"/>
      <c r="C3951" s="292" t="s">
        <v>19</v>
      </c>
      <c r="D3951" s="292" t="s">
        <v>7937</v>
      </c>
      <c r="E3951" s="21" t="s">
        <v>19</v>
      </c>
      <c r="F3951" s="293">
        <v>3.0150000000000001</v>
      </c>
      <c r="G3951" s="38"/>
      <c r="H3951" s="43"/>
    </row>
    <row r="3952" spans="1:8" s="2" customFormat="1" ht="16.899999999999999" customHeight="1">
      <c r="A3952" s="38"/>
      <c r="B3952" s="43"/>
      <c r="C3952" s="292" t="s">
        <v>19</v>
      </c>
      <c r="D3952" s="292" t="s">
        <v>7938</v>
      </c>
      <c r="E3952" s="21" t="s">
        <v>19</v>
      </c>
      <c r="F3952" s="293">
        <v>2.0659999999999998</v>
      </c>
      <c r="G3952" s="38"/>
      <c r="H3952" s="43"/>
    </row>
    <row r="3953" spans="1:8" s="2" customFormat="1" ht="16.899999999999999" customHeight="1">
      <c r="A3953" s="38"/>
      <c r="B3953" s="43"/>
      <c r="C3953" s="292" t="s">
        <v>7553</v>
      </c>
      <c r="D3953" s="292" t="s">
        <v>590</v>
      </c>
      <c r="E3953" s="21" t="s">
        <v>19</v>
      </c>
      <c r="F3953" s="293">
        <v>5.0810000000000004</v>
      </c>
      <c r="G3953" s="38"/>
      <c r="H3953" s="43"/>
    </row>
    <row r="3954" spans="1:8" s="2" customFormat="1" ht="16.899999999999999" customHeight="1">
      <c r="A3954" s="38"/>
      <c r="B3954" s="43"/>
      <c r="C3954" s="294" t="s">
        <v>8523</v>
      </c>
      <c r="D3954" s="38"/>
      <c r="E3954" s="38"/>
      <c r="F3954" s="38"/>
      <c r="G3954" s="38"/>
      <c r="H3954" s="43"/>
    </row>
    <row r="3955" spans="1:8" s="2" customFormat="1" ht="16.899999999999999" customHeight="1">
      <c r="A3955" s="38"/>
      <c r="B3955" s="43"/>
      <c r="C3955" s="292" t="s">
        <v>7928</v>
      </c>
      <c r="D3955" s="292" t="s">
        <v>8844</v>
      </c>
      <c r="E3955" s="21" t="s">
        <v>158</v>
      </c>
      <c r="F3955" s="293">
        <v>11.688000000000001</v>
      </c>
      <c r="G3955" s="38"/>
      <c r="H3955" s="43"/>
    </row>
    <row r="3956" spans="1:8" s="2" customFormat="1" ht="16.899999999999999" customHeight="1">
      <c r="A3956" s="38"/>
      <c r="B3956" s="43"/>
      <c r="C3956" s="292" t="s">
        <v>7939</v>
      </c>
      <c r="D3956" s="292" t="s">
        <v>7940</v>
      </c>
      <c r="E3956" s="21" t="s">
        <v>651</v>
      </c>
      <c r="F3956" s="293">
        <v>4008.8670000000002</v>
      </c>
      <c r="G3956" s="38"/>
      <c r="H3956" s="43"/>
    </row>
    <row r="3957" spans="1:8" s="2" customFormat="1" ht="16.899999999999999" customHeight="1">
      <c r="A3957" s="38"/>
      <c r="B3957" s="43"/>
      <c r="C3957" s="288" t="s">
        <v>7451</v>
      </c>
      <c r="D3957" s="289" t="s">
        <v>7452</v>
      </c>
      <c r="E3957" s="290" t="s">
        <v>128</v>
      </c>
      <c r="F3957" s="291">
        <v>45</v>
      </c>
      <c r="G3957" s="38"/>
      <c r="H3957" s="43"/>
    </row>
    <row r="3958" spans="1:8" s="2" customFormat="1" ht="16.899999999999999" customHeight="1">
      <c r="A3958" s="38"/>
      <c r="B3958" s="43"/>
      <c r="C3958" s="292" t="s">
        <v>19</v>
      </c>
      <c r="D3958" s="292" t="s">
        <v>8206</v>
      </c>
      <c r="E3958" s="21" t="s">
        <v>19</v>
      </c>
      <c r="F3958" s="293">
        <v>45</v>
      </c>
      <c r="G3958" s="38"/>
      <c r="H3958" s="43"/>
    </row>
    <row r="3959" spans="1:8" s="2" customFormat="1" ht="16.899999999999999" customHeight="1">
      <c r="A3959" s="38"/>
      <c r="B3959" s="43"/>
      <c r="C3959" s="292" t="s">
        <v>7451</v>
      </c>
      <c r="D3959" s="292" t="s">
        <v>590</v>
      </c>
      <c r="E3959" s="21" t="s">
        <v>19</v>
      </c>
      <c r="F3959" s="293">
        <v>45</v>
      </c>
      <c r="G3959" s="38"/>
      <c r="H3959" s="43"/>
    </row>
    <row r="3960" spans="1:8" s="2" customFormat="1" ht="16.899999999999999" customHeight="1">
      <c r="A3960" s="38"/>
      <c r="B3960" s="43"/>
      <c r="C3960" s="294" t="s">
        <v>8523</v>
      </c>
      <c r="D3960" s="38"/>
      <c r="E3960" s="38"/>
      <c r="F3960" s="38"/>
      <c r="G3960" s="38"/>
      <c r="H3960" s="43"/>
    </row>
    <row r="3961" spans="1:8" s="2" customFormat="1" ht="16.899999999999999" customHeight="1">
      <c r="A3961" s="38"/>
      <c r="B3961" s="43"/>
      <c r="C3961" s="292" t="s">
        <v>8202</v>
      </c>
      <c r="D3961" s="292" t="s">
        <v>8851</v>
      </c>
      <c r="E3961" s="21" t="s">
        <v>128</v>
      </c>
      <c r="F3961" s="293">
        <v>45</v>
      </c>
      <c r="G3961" s="38"/>
      <c r="H3961" s="43"/>
    </row>
    <row r="3962" spans="1:8" s="2" customFormat="1" ht="16.899999999999999" customHeight="1">
      <c r="A3962" s="38"/>
      <c r="B3962" s="43"/>
      <c r="C3962" s="292" t="s">
        <v>8207</v>
      </c>
      <c r="D3962" s="292" t="s">
        <v>8208</v>
      </c>
      <c r="E3962" s="21" t="s">
        <v>651</v>
      </c>
      <c r="F3962" s="293">
        <v>168.75</v>
      </c>
      <c r="G3962" s="38"/>
      <c r="H3962" s="43"/>
    </row>
    <row r="3963" spans="1:8" s="2" customFormat="1" ht="16.899999999999999" customHeight="1">
      <c r="A3963" s="38"/>
      <c r="B3963" s="43"/>
      <c r="C3963" s="288" t="s">
        <v>7469</v>
      </c>
      <c r="D3963" s="289" t="s">
        <v>7470</v>
      </c>
      <c r="E3963" s="290" t="s">
        <v>132</v>
      </c>
      <c r="F3963" s="291">
        <v>14.228</v>
      </c>
      <c r="G3963" s="38"/>
      <c r="H3963" s="43"/>
    </row>
    <row r="3964" spans="1:8" s="2" customFormat="1" ht="16.899999999999999" customHeight="1">
      <c r="A3964" s="38"/>
      <c r="B3964" s="43"/>
      <c r="C3964" s="292" t="s">
        <v>19</v>
      </c>
      <c r="D3964" s="292" t="s">
        <v>7878</v>
      </c>
      <c r="E3964" s="21" t="s">
        <v>19</v>
      </c>
      <c r="F3964" s="293">
        <v>0</v>
      </c>
      <c r="G3964" s="38"/>
      <c r="H3964" s="43"/>
    </row>
    <row r="3965" spans="1:8" s="2" customFormat="1" ht="16.899999999999999" customHeight="1">
      <c r="A3965" s="38"/>
      <c r="B3965" s="43"/>
      <c r="C3965" s="292" t="s">
        <v>19</v>
      </c>
      <c r="D3965" s="292" t="s">
        <v>7895</v>
      </c>
      <c r="E3965" s="21" t="s">
        <v>19</v>
      </c>
      <c r="F3965" s="293">
        <v>14.228</v>
      </c>
      <c r="G3965" s="38"/>
      <c r="H3965" s="43"/>
    </row>
    <row r="3966" spans="1:8" s="2" customFormat="1" ht="16.899999999999999" customHeight="1">
      <c r="A3966" s="38"/>
      <c r="B3966" s="43"/>
      <c r="C3966" s="292" t="s">
        <v>7469</v>
      </c>
      <c r="D3966" s="292" t="s">
        <v>590</v>
      </c>
      <c r="E3966" s="21" t="s">
        <v>19</v>
      </c>
      <c r="F3966" s="293">
        <v>14.228</v>
      </c>
      <c r="G3966" s="38"/>
      <c r="H3966" s="43"/>
    </row>
    <row r="3967" spans="1:8" s="2" customFormat="1" ht="16.899999999999999" customHeight="1">
      <c r="A3967" s="38"/>
      <c r="B3967" s="43"/>
      <c r="C3967" s="294" t="s">
        <v>8523</v>
      </c>
      <c r="D3967" s="38"/>
      <c r="E3967" s="38"/>
      <c r="F3967" s="38"/>
      <c r="G3967" s="38"/>
      <c r="H3967" s="43"/>
    </row>
    <row r="3968" spans="1:8" s="2" customFormat="1" ht="22.5">
      <c r="A3968" s="38"/>
      <c r="B3968" s="43"/>
      <c r="C3968" s="292" t="s">
        <v>7891</v>
      </c>
      <c r="D3968" s="292" t="s">
        <v>8852</v>
      </c>
      <c r="E3968" s="21" t="s">
        <v>132</v>
      </c>
      <c r="F3968" s="293">
        <v>14.228</v>
      </c>
      <c r="G3968" s="38"/>
      <c r="H3968" s="43"/>
    </row>
    <row r="3969" spans="1:8" s="2" customFormat="1" ht="16.899999999999999" customHeight="1">
      <c r="A3969" s="38"/>
      <c r="B3969" s="43"/>
      <c r="C3969" s="292" t="s">
        <v>7896</v>
      </c>
      <c r="D3969" s="292" t="s">
        <v>7897</v>
      </c>
      <c r="E3969" s="21" t="s">
        <v>132</v>
      </c>
      <c r="F3969" s="293">
        <v>14.228</v>
      </c>
      <c r="G3969" s="38"/>
      <c r="H3969" s="43"/>
    </row>
    <row r="3970" spans="1:8" s="2" customFormat="1" ht="26.45" customHeight="1">
      <c r="A3970" s="38"/>
      <c r="B3970" s="43"/>
      <c r="C3970" s="287" t="s">
        <v>120</v>
      </c>
      <c r="D3970" s="287" t="s">
        <v>121</v>
      </c>
      <c r="E3970" s="38"/>
      <c r="F3970" s="38"/>
      <c r="G3970" s="38"/>
      <c r="H3970" s="43"/>
    </row>
    <row r="3971" spans="1:8" s="2" customFormat="1" ht="16.899999999999999" customHeight="1">
      <c r="A3971" s="38"/>
      <c r="B3971" s="43"/>
      <c r="C3971" s="288" t="s">
        <v>8397</v>
      </c>
      <c r="D3971" s="289" t="s">
        <v>8398</v>
      </c>
      <c r="E3971" s="290" t="s">
        <v>132</v>
      </c>
      <c r="F3971" s="291">
        <v>200.69800000000001</v>
      </c>
      <c r="G3971" s="38"/>
      <c r="H3971" s="43"/>
    </row>
    <row r="3972" spans="1:8" s="2" customFormat="1" ht="16.899999999999999" customHeight="1">
      <c r="A3972" s="38"/>
      <c r="B3972" s="43"/>
      <c r="C3972" s="292" t="s">
        <v>19</v>
      </c>
      <c r="D3972" s="292" t="s">
        <v>8484</v>
      </c>
      <c r="E3972" s="21" t="s">
        <v>19</v>
      </c>
      <c r="F3972" s="293">
        <v>0</v>
      </c>
      <c r="G3972" s="38"/>
      <c r="H3972" s="43"/>
    </row>
    <row r="3973" spans="1:8" s="2" customFormat="1" ht="16.899999999999999" customHeight="1">
      <c r="A3973" s="38"/>
      <c r="B3973" s="43"/>
      <c r="C3973" s="292" t="s">
        <v>19</v>
      </c>
      <c r="D3973" s="292" t="s">
        <v>8485</v>
      </c>
      <c r="E3973" s="21" t="s">
        <v>19</v>
      </c>
      <c r="F3973" s="293">
        <v>16.812999999999999</v>
      </c>
      <c r="G3973" s="38"/>
      <c r="H3973" s="43"/>
    </row>
    <row r="3974" spans="1:8" s="2" customFormat="1" ht="16.899999999999999" customHeight="1">
      <c r="A3974" s="38"/>
      <c r="B3974" s="43"/>
      <c r="C3974" s="292" t="s">
        <v>19</v>
      </c>
      <c r="D3974" s="292" t="s">
        <v>8486</v>
      </c>
      <c r="E3974" s="21" t="s">
        <v>19</v>
      </c>
      <c r="F3974" s="293">
        <v>0</v>
      </c>
      <c r="G3974" s="38"/>
      <c r="H3974" s="43"/>
    </row>
    <row r="3975" spans="1:8" s="2" customFormat="1" ht="16.899999999999999" customHeight="1">
      <c r="A3975" s="38"/>
      <c r="B3975" s="43"/>
      <c r="C3975" s="292" t="s">
        <v>19</v>
      </c>
      <c r="D3975" s="292" t="s">
        <v>8487</v>
      </c>
      <c r="E3975" s="21" t="s">
        <v>19</v>
      </c>
      <c r="F3975" s="293">
        <v>179.4</v>
      </c>
      <c r="G3975" s="38"/>
      <c r="H3975" s="43"/>
    </row>
    <row r="3976" spans="1:8" s="2" customFormat="1" ht="16.899999999999999" customHeight="1">
      <c r="A3976" s="38"/>
      <c r="B3976" s="43"/>
      <c r="C3976" s="292" t="s">
        <v>19</v>
      </c>
      <c r="D3976" s="292" t="s">
        <v>8488</v>
      </c>
      <c r="E3976" s="21" t="s">
        <v>19</v>
      </c>
      <c r="F3976" s="293">
        <v>-17.850000000000001</v>
      </c>
      <c r="G3976" s="38"/>
      <c r="H3976" s="43"/>
    </row>
    <row r="3977" spans="1:8" s="2" customFormat="1" ht="16.899999999999999" customHeight="1">
      <c r="A3977" s="38"/>
      <c r="B3977" s="43"/>
      <c r="C3977" s="292" t="s">
        <v>19</v>
      </c>
      <c r="D3977" s="292" t="s">
        <v>8489</v>
      </c>
      <c r="E3977" s="21" t="s">
        <v>19</v>
      </c>
      <c r="F3977" s="293">
        <v>-12.679</v>
      </c>
      <c r="G3977" s="38"/>
      <c r="H3977" s="43"/>
    </row>
    <row r="3978" spans="1:8" s="2" customFormat="1" ht="16.899999999999999" customHeight="1">
      <c r="A3978" s="38"/>
      <c r="B3978" s="43"/>
      <c r="C3978" s="292" t="s">
        <v>19</v>
      </c>
      <c r="D3978" s="292" t="s">
        <v>8490</v>
      </c>
      <c r="E3978" s="21" t="s">
        <v>19</v>
      </c>
      <c r="F3978" s="293">
        <v>18.18</v>
      </c>
      <c r="G3978" s="38"/>
      <c r="H3978" s="43"/>
    </row>
    <row r="3979" spans="1:8" s="2" customFormat="1" ht="16.899999999999999" customHeight="1">
      <c r="A3979" s="38"/>
      <c r="B3979" s="43"/>
      <c r="C3979" s="292" t="s">
        <v>19</v>
      </c>
      <c r="D3979" s="292" t="s">
        <v>8491</v>
      </c>
      <c r="E3979" s="21" t="s">
        <v>19</v>
      </c>
      <c r="F3979" s="293">
        <v>16.834</v>
      </c>
      <c r="G3979" s="38"/>
      <c r="H3979" s="43"/>
    </row>
    <row r="3980" spans="1:8" s="2" customFormat="1" ht="16.899999999999999" customHeight="1">
      <c r="A3980" s="38"/>
      <c r="B3980" s="43"/>
      <c r="C3980" s="292" t="s">
        <v>8397</v>
      </c>
      <c r="D3980" s="292" t="s">
        <v>590</v>
      </c>
      <c r="E3980" s="21" t="s">
        <v>19</v>
      </c>
      <c r="F3980" s="293">
        <v>200.69800000000001</v>
      </c>
      <c r="G3980" s="38"/>
      <c r="H3980" s="43"/>
    </row>
    <row r="3981" spans="1:8" s="2" customFormat="1" ht="16.899999999999999" customHeight="1">
      <c r="A3981" s="38"/>
      <c r="B3981" s="43"/>
      <c r="C3981" s="294" t="s">
        <v>8523</v>
      </c>
      <c r="D3981" s="38"/>
      <c r="E3981" s="38"/>
      <c r="F3981" s="38"/>
      <c r="G3981" s="38"/>
      <c r="H3981" s="43"/>
    </row>
    <row r="3982" spans="1:8" s="2" customFormat="1" ht="16.899999999999999" customHeight="1">
      <c r="A3982" s="38"/>
      <c r="B3982" s="43"/>
      <c r="C3982" s="292" t="s">
        <v>8480</v>
      </c>
      <c r="D3982" s="292" t="s">
        <v>8853</v>
      </c>
      <c r="E3982" s="21" t="s">
        <v>132</v>
      </c>
      <c r="F3982" s="293">
        <v>200.69800000000001</v>
      </c>
      <c r="G3982" s="38"/>
      <c r="H3982" s="43"/>
    </row>
    <row r="3983" spans="1:8" s="2" customFormat="1" ht="16.899999999999999" customHeight="1">
      <c r="A3983" s="38"/>
      <c r="B3983" s="43"/>
      <c r="C3983" s="292" t="s">
        <v>8501</v>
      </c>
      <c r="D3983" s="292" t="s">
        <v>8854</v>
      </c>
      <c r="E3983" s="21" t="s">
        <v>132</v>
      </c>
      <c r="F3983" s="293">
        <v>183.88499999999999</v>
      </c>
      <c r="G3983" s="38"/>
      <c r="H3983" s="43"/>
    </row>
    <row r="3984" spans="1:8" s="2" customFormat="1" ht="16.899999999999999" customHeight="1">
      <c r="A3984" s="38"/>
      <c r="B3984" s="43"/>
      <c r="C3984" s="292" t="s">
        <v>8430</v>
      </c>
      <c r="D3984" s="292" t="s">
        <v>8855</v>
      </c>
      <c r="E3984" s="21" t="s">
        <v>318</v>
      </c>
      <c r="F3984" s="293">
        <v>3.76</v>
      </c>
      <c r="G3984" s="38"/>
      <c r="H3984" s="43"/>
    </row>
    <row r="3985" spans="1:8" s="2" customFormat="1" ht="16.899999999999999" customHeight="1">
      <c r="A3985" s="38"/>
      <c r="B3985" s="43"/>
      <c r="C3985" s="288" t="s">
        <v>8400</v>
      </c>
      <c r="D3985" s="289" t="s">
        <v>8401</v>
      </c>
      <c r="E3985" s="290" t="s">
        <v>128</v>
      </c>
      <c r="F3985" s="291">
        <v>41.4</v>
      </c>
      <c r="G3985" s="38"/>
      <c r="H3985" s="43"/>
    </row>
    <row r="3986" spans="1:8" s="2" customFormat="1" ht="16.899999999999999" customHeight="1">
      <c r="A3986" s="38"/>
      <c r="B3986" s="43"/>
      <c r="C3986" s="292" t="s">
        <v>19</v>
      </c>
      <c r="D3986" s="292" t="s">
        <v>8496</v>
      </c>
      <c r="E3986" s="21" t="s">
        <v>19</v>
      </c>
      <c r="F3986" s="293">
        <v>12</v>
      </c>
      <c r="G3986" s="38"/>
      <c r="H3986" s="43"/>
    </row>
    <row r="3987" spans="1:8" s="2" customFormat="1" ht="16.899999999999999" customHeight="1">
      <c r="A3987" s="38"/>
      <c r="B3987" s="43"/>
      <c r="C3987" s="292" t="s">
        <v>19</v>
      </c>
      <c r="D3987" s="292" t="s">
        <v>8497</v>
      </c>
      <c r="E3987" s="21" t="s">
        <v>19</v>
      </c>
      <c r="F3987" s="293">
        <v>0</v>
      </c>
      <c r="G3987" s="38"/>
      <c r="H3987" s="43"/>
    </row>
    <row r="3988" spans="1:8" s="2" customFormat="1" ht="16.899999999999999" customHeight="1">
      <c r="A3988" s="38"/>
      <c r="B3988" s="43"/>
      <c r="C3988" s="292" t="s">
        <v>19</v>
      </c>
      <c r="D3988" s="292" t="s">
        <v>8498</v>
      </c>
      <c r="E3988" s="21" t="s">
        <v>19</v>
      </c>
      <c r="F3988" s="293">
        <v>17.600000000000001</v>
      </c>
      <c r="G3988" s="38"/>
      <c r="H3988" s="43"/>
    </row>
    <row r="3989" spans="1:8" s="2" customFormat="1" ht="16.899999999999999" customHeight="1">
      <c r="A3989" s="38"/>
      <c r="B3989" s="43"/>
      <c r="C3989" s="292" t="s">
        <v>19</v>
      </c>
      <c r="D3989" s="292" t="s">
        <v>8499</v>
      </c>
      <c r="E3989" s="21" t="s">
        <v>19</v>
      </c>
      <c r="F3989" s="293">
        <v>0</v>
      </c>
      <c r="G3989" s="38"/>
      <c r="H3989" s="43"/>
    </row>
    <row r="3990" spans="1:8" s="2" customFormat="1" ht="16.899999999999999" customHeight="1">
      <c r="A3990" s="38"/>
      <c r="B3990" s="43"/>
      <c r="C3990" s="292" t="s">
        <v>19</v>
      </c>
      <c r="D3990" s="292" t="s">
        <v>8500</v>
      </c>
      <c r="E3990" s="21" t="s">
        <v>19</v>
      </c>
      <c r="F3990" s="293">
        <v>11.8</v>
      </c>
      <c r="G3990" s="38"/>
      <c r="H3990" s="43"/>
    </row>
    <row r="3991" spans="1:8" s="2" customFormat="1" ht="16.899999999999999" customHeight="1">
      <c r="A3991" s="38"/>
      <c r="B3991" s="43"/>
      <c r="C3991" s="292" t="s">
        <v>8400</v>
      </c>
      <c r="D3991" s="292" t="s">
        <v>552</v>
      </c>
      <c r="E3991" s="21" t="s">
        <v>19</v>
      </c>
      <c r="F3991" s="293">
        <v>41.4</v>
      </c>
      <c r="G3991" s="38"/>
      <c r="H3991" s="43"/>
    </row>
    <row r="3992" spans="1:8" s="2" customFormat="1" ht="16.899999999999999" customHeight="1">
      <c r="A3992" s="38"/>
      <c r="B3992" s="43"/>
      <c r="C3992" s="294" t="s">
        <v>8523</v>
      </c>
      <c r="D3992" s="38"/>
      <c r="E3992" s="38"/>
      <c r="F3992" s="38"/>
      <c r="G3992" s="38"/>
      <c r="H3992" s="43"/>
    </row>
    <row r="3993" spans="1:8" s="2" customFormat="1" ht="22.5">
      <c r="A3993" s="38"/>
      <c r="B3993" s="43"/>
      <c r="C3993" s="292" t="s">
        <v>8492</v>
      </c>
      <c r="D3993" s="292" t="s">
        <v>8856</v>
      </c>
      <c r="E3993" s="21" t="s">
        <v>128</v>
      </c>
      <c r="F3993" s="293">
        <v>41.4</v>
      </c>
      <c r="G3993" s="38"/>
      <c r="H3993" s="43"/>
    </row>
    <row r="3994" spans="1:8" s="2" customFormat="1" ht="16.899999999999999" customHeight="1">
      <c r="A3994" s="38"/>
      <c r="B3994" s="43"/>
      <c r="C3994" s="292" t="s">
        <v>8430</v>
      </c>
      <c r="D3994" s="292" t="s">
        <v>8855</v>
      </c>
      <c r="E3994" s="21" t="s">
        <v>318</v>
      </c>
      <c r="F3994" s="293">
        <v>3.76</v>
      </c>
      <c r="G3994" s="38"/>
      <c r="H3994" s="43"/>
    </row>
    <row r="3995" spans="1:8" s="2" customFormat="1" ht="16.899999999999999" customHeight="1">
      <c r="A3995" s="38"/>
      <c r="B3995" s="43"/>
      <c r="C3995" s="288" t="s">
        <v>7543</v>
      </c>
      <c r="D3995" s="289" t="s">
        <v>8405</v>
      </c>
      <c r="E3995" s="290" t="s">
        <v>318</v>
      </c>
      <c r="F3995" s="291">
        <v>652.553</v>
      </c>
      <c r="G3995" s="38"/>
      <c r="H3995" s="43"/>
    </row>
    <row r="3996" spans="1:8" s="2" customFormat="1" ht="16.899999999999999" customHeight="1">
      <c r="A3996" s="38"/>
      <c r="B3996" s="43"/>
      <c r="C3996" s="292" t="s">
        <v>19</v>
      </c>
      <c r="D3996" s="292" t="s">
        <v>8451</v>
      </c>
      <c r="E3996" s="21" t="s">
        <v>19</v>
      </c>
      <c r="F3996" s="293">
        <v>0</v>
      </c>
      <c r="G3996" s="38"/>
      <c r="H3996" s="43"/>
    </row>
    <row r="3997" spans="1:8" s="2" customFormat="1" ht="16.899999999999999" customHeight="1">
      <c r="A3997" s="38"/>
      <c r="B3997" s="43"/>
      <c r="C3997" s="292" t="s">
        <v>19</v>
      </c>
      <c r="D3997" s="292" t="s">
        <v>8406</v>
      </c>
      <c r="E3997" s="21" t="s">
        <v>19</v>
      </c>
      <c r="F3997" s="293">
        <v>652.553</v>
      </c>
      <c r="G3997" s="38"/>
      <c r="H3997" s="43"/>
    </row>
    <row r="3998" spans="1:8" s="2" customFormat="1" ht="16.899999999999999" customHeight="1">
      <c r="A3998" s="38"/>
      <c r="B3998" s="43"/>
      <c r="C3998" s="292" t="s">
        <v>7543</v>
      </c>
      <c r="D3998" s="292" t="s">
        <v>590</v>
      </c>
      <c r="E3998" s="21" t="s">
        <v>19</v>
      </c>
      <c r="F3998" s="293">
        <v>652.553</v>
      </c>
      <c r="G3998" s="38"/>
      <c r="H3998" s="43"/>
    </row>
    <row r="3999" spans="1:8" s="2" customFormat="1" ht="16.899999999999999" customHeight="1">
      <c r="A3999" s="38"/>
      <c r="B3999" s="43"/>
      <c r="C3999" s="294" t="s">
        <v>8523</v>
      </c>
      <c r="D3999" s="38"/>
      <c r="E3999" s="38"/>
      <c r="F3999" s="38"/>
      <c r="G3999" s="38"/>
      <c r="H3999" s="43"/>
    </row>
    <row r="4000" spans="1:8" s="2" customFormat="1" ht="22.5">
      <c r="A4000" s="38"/>
      <c r="B4000" s="43"/>
      <c r="C4000" s="292" t="s">
        <v>8352</v>
      </c>
      <c r="D4000" s="292" t="s">
        <v>8836</v>
      </c>
      <c r="E4000" s="21" t="s">
        <v>318</v>
      </c>
      <c r="F4000" s="293">
        <v>182.715</v>
      </c>
      <c r="G4000" s="38"/>
      <c r="H4000" s="43"/>
    </row>
    <row r="4001" spans="1:8" s="2" customFormat="1" ht="22.5">
      <c r="A4001" s="38"/>
      <c r="B4001" s="43"/>
      <c r="C4001" s="292" t="s">
        <v>2966</v>
      </c>
      <c r="D4001" s="292" t="s">
        <v>8857</v>
      </c>
      <c r="E4001" s="21" t="s">
        <v>318</v>
      </c>
      <c r="F4001" s="293">
        <v>274.072</v>
      </c>
      <c r="G4001" s="38"/>
      <c r="H4001" s="43"/>
    </row>
    <row r="4002" spans="1:8" s="2" customFormat="1" ht="22.5">
      <c r="A4002" s="38"/>
      <c r="B4002" s="43"/>
      <c r="C4002" s="292" t="s">
        <v>2972</v>
      </c>
      <c r="D4002" s="292" t="s">
        <v>8838</v>
      </c>
      <c r="E4002" s="21" t="s">
        <v>318</v>
      </c>
      <c r="F4002" s="293">
        <v>159.875</v>
      </c>
      <c r="G4002" s="38"/>
      <c r="H4002" s="43"/>
    </row>
    <row r="4003" spans="1:8" s="2" customFormat="1" ht="22.5">
      <c r="A4003" s="38"/>
      <c r="B4003" s="43"/>
      <c r="C4003" s="292" t="s">
        <v>8359</v>
      </c>
      <c r="D4003" s="292" t="s">
        <v>8837</v>
      </c>
      <c r="E4003" s="21" t="s">
        <v>318</v>
      </c>
      <c r="F4003" s="293">
        <v>32.628</v>
      </c>
      <c r="G4003" s="38"/>
      <c r="H4003" s="43"/>
    </row>
    <row r="4004" spans="1:8" s="2" customFormat="1" ht="16.899999999999999" customHeight="1">
      <c r="A4004" s="38"/>
      <c r="B4004" s="43"/>
      <c r="C4004" s="292" t="s">
        <v>8464</v>
      </c>
      <c r="D4004" s="292" t="s">
        <v>8858</v>
      </c>
      <c r="E4004" s="21" t="s">
        <v>318</v>
      </c>
      <c r="F4004" s="293">
        <v>3.2629999999999999</v>
      </c>
      <c r="G4004" s="38"/>
      <c r="H4004" s="43"/>
    </row>
    <row r="4005" spans="1:8" s="2" customFormat="1" ht="16.899999999999999" customHeight="1">
      <c r="A4005" s="38"/>
      <c r="B4005" s="43"/>
      <c r="C4005" s="288" t="s">
        <v>7535</v>
      </c>
      <c r="D4005" s="289" t="s">
        <v>8402</v>
      </c>
      <c r="E4005" s="290" t="s">
        <v>318</v>
      </c>
      <c r="F4005" s="291">
        <v>3.76</v>
      </c>
      <c r="G4005" s="38"/>
      <c r="H4005" s="43"/>
    </row>
    <row r="4006" spans="1:8" s="2" customFormat="1" ht="16.899999999999999" customHeight="1">
      <c r="A4006" s="38"/>
      <c r="B4006" s="43"/>
      <c r="C4006" s="292" t="s">
        <v>19</v>
      </c>
      <c r="D4006" s="292" t="s">
        <v>8434</v>
      </c>
      <c r="E4006" s="21" t="s">
        <v>19</v>
      </c>
      <c r="F4006" s="293">
        <v>3.76</v>
      </c>
      <c r="G4006" s="38"/>
      <c r="H4006" s="43"/>
    </row>
    <row r="4007" spans="1:8" s="2" customFormat="1" ht="16.899999999999999" customHeight="1">
      <c r="A4007" s="38"/>
      <c r="B4007" s="43"/>
      <c r="C4007" s="292" t="s">
        <v>7535</v>
      </c>
      <c r="D4007" s="292" t="s">
        <v>552</v>
      </c>
      <c r="E4007" s="21" t="s">
        <v>19</v>
      </c>
      <c r="F4007" s="293">
        <v>3.76</v>
      </c>
      <c r="G4007" s="38"/>
      <c r="H4007" s="43"/>
    </row>
    <row r="4008" spans="1:8" s="2" customFormat="1" ht="16.899999999999999" customHeight="1">
      <c r="A4008" s="38"/>
      <c r="B4008" s="43"/>
      <c r="C4008" s="294" t="s">
        <v>8523</v>
      </c>
      <c r="D4008" s="38"/>
      <c r="E4008" s="38"/>
      <c r="F4008" s="38"/>
      <c r="G4008" s="38"/>
      <c r="H4008" s="43"/>
    </row>
    <row r="4009" spans="1:8" s="2" customFormat="1" ht="16.899999999999999" customHeight="1">
      <c r="A4009" s="38"/>
      <c r="B4009" s="43"/>
      <c r="C4009" s="292" t="s">
        <v>8430</v>
      </c>
      <c r="D4009" s="292" t="s">
        <v>8855</v>
      </c>
      <c r="E4009" s="21" t="s">
        <v>318</v>
      </c>
      <c r="F4009" s="293">
        <v>3.76</v>
      </c>
      <c r="G4009" s="38"/>
      <c r="H4009" s="43"/>
    </row>
    <row r="4010" spans="1:8" s="2" customFormat="1" ht="22.5">
      <c r="A4010" s="38"/>
      <c r="B4010" s="43"/>
      <c r="C4010" s="292" t="s">
        <v>8470</v>
      </c>
      <c r="D4010" s="292" t="s">
        <v>8859</v>
      </c>
      <c r="E4010" s="21" t="s">
        <v>318</v>
      </c>
      <c r="F4010" s="293">
        <v>3.76</v>
      </c>
      <c r="G4010" s="38"/>
      <c r="H4010" s="43"/>
    </row>
    <row r="4011" spans="1:8" s="2" customFormat="1" ht="16.899999999999999" customHeight="1">
      <c r="A4011" s="38"/>
      <c r="B4011" s="43"/>
      <c r="C4011" s="288" t="s">
        <v>632</v>
      </c>
      <c r="D4011" s="289" t="s">
        <v>633</v>
      </c>
      <c r="E4011" s="290" t="s">
        <v>158</v>
      </c>
      <c r="F4011" s="291">
        <v>108.057</v>
      </c>
      <c r="G4011" s="38"/>
      <c r="H4011" s="43"/>
    </row>
    <row r="4012" spans="1:8" s="2" customFormat="1" ht="7.35" customHeight="1">
      <c r="A4012" s="38"/>
      <c r="B4012" s="138"/>
      <c r="C4012" s="139"/>
      <c r="D4012" s="139"/>
      <c r="E4012" s="139"/>
      <c r="F4012" s="139"/>
      <c r="G4012" s="139"/>
      <c r="H4012" s="43"/>
    </row>
    <row r="4013" spans="1:8" s="2" customFormat="1" ht="11.25">
      <c r="A4013" s="38"/>
      <c r="B4013" s="38"/>
      <c r="C4013" s="38"/>
      <c r="D4013" s="38"/>
      <c r="E4013" s="38"/>
      <c r="F4013" s="38"/>
      <c r="G4013" s="38"/>
      <c r="H4013" s="38"/>
    </row>
  </sheetData>
  <sheetProtection algorithmName="SHA-512" hashValue="/8Pxf5glCjW1HxpPmFtU5kbLc+uBd20DbYUOfIB19cXzhoqpgFAzeKrmJTtwRJGj9Kk5HJNvE3MV2aHMm3joJg==" saltValue="obAnOVX3BR6EmP6amFmdTnRCM/r6Kwt1UxrlUatq+WSaw53e901LTWadR1bgr95u8AhIyXKD1ur87jDzT6X3BA==" spinCount="100000" sheet="1" objects="1" scenarios="1" formatColumns="0" formatRows="0"/>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5"/>
  <cols>
    <col min="1" max="1" width="8.33203125" style="295" customWidth="1"/>
    <col min="2" max="2" width="1.6640625" style="295" customWidth="1"/>
    <col min="3" max="4" width="5" style="295" customWidth="1"/>
    <col min="5" max="5" width="11.6640625" style="295" customWidth="1"/>
    <col min="6" max="6" width="9.1640625" style="295" customWidth="1"/>
    <col min="7" max="7" width="5" style="295" customWidth="1"/>
    <col min="8" max="8" width="77.83203125" style="295" customWidth="1"/>
    <col min="9" max="10" width="20" style="295" customWidth="1"/>
    <col min="11" max="11" width="1.6640625" style="295" customWidth="1"/>
  </cols>
  <sheetData>
    <row r="1" spans="2:11" s="1" customFormat="1" ht="37.5" customHeight="1"/>
    <row r="2" spans="2:11" s="1" customFormat="1" ht="7.5" customHeight="1">
      <c r="B2" s="296"/>
      <c r="C2" s="297"/>
      <c r="D2" s="297"/>
      <c r="E2" s="297"/>
      <c r="F2" s="297"/>
      <c r="G2" s="297"/>
      <c r="H2" s="297"/>
      <c r="I2" s="297"/>
      <c r="J2" s="297"/>
      <c r="K2" s="298"/>
    </row>
    <row r="3" spans="2:11" s="18" customFormat="1" ht="45" customHeight="1">
      <c r="B3" s="299"/>
      <c r="C3" s="439" t="s">
        <v>8860</v>
      </c>
      <c r="D3" s="439"/>
      <c r="E3" s="439"/>
      <c r="F3" s="439"/>
      <c r="G3" s="439"/>
      <c r="H3" s="439"/>
      <c r="I3" s="439"/>
      <c r="J3" s="439"/>
      <c r="K3" s="300"/>
    </row>
    <row r="4" spans="2:11" s="1" customFormat="1" ht="25.5" customHeight="1">
      <c r="B4" s="301"/>
      <c r="C4" s="438" t="s">
        <v>8861</v>
      </c>
      <c r="D4" s="438"/>
      <c r="E4" s="438"/>
      <c r="F4" s="438"/>
      <c r="G4" s="438"/>
      <c r="H4" s="438"/>
      <c r="I4" s="438"/>
      <c r="J4" s="438"/>
      <c r="K4" s="302"/>
    </row>
    <row r="5" spans="2:11" s="1" customFormat="1" ht="5.25" customHeight="1">
      <c r="B5" s="301"/>
      <c r="C5" s="303"/>
      <c r="D5" s="303"/>
      <c r="E5" s="303"/>
      <c r="F5" s="303"/>
      <c r="G5" s="303"/>
      <c r="H5" s="303"/>
      <c r="I5" s="303"/>
      <c r="J5" s="303"/>
      <c r="K5" s="302"/>
    </row>
    <row r="6" spans="2:11" s="1" customFormat="1" ht="15" customHeight="1">
      <c r="B6" s="301"/>
      <c r="C6" s="437" t="s">
        <v>8862</v>
      </c>
      <c r="D6" s="437"/>
      <c r="E6" s="437"/>
      <c r="F6" s="437"/>
      <c r="G6" s="437"/>
      <c r="H6" s="437"/>
      <c r="I6" s="437"/>
      <c r="J6" s="437"/>
      <c r="K6" s="302"/>
    </row>
    <row r="7" spans="2:11" s="1" customFormat="1" ht="15" customHeight="1">
      <c r="B7" s="305"/>
      <c r="C7" s="437" t="s">
        <v>8863</v>
      </c>
      <c r="D7" s="437"/>
      <c r="E7" s="437"/>
      <c r="F7" s="437"/>
      <c r="G7" s="437"/>
      <c r="H7" s="437"/>
      <c r="I7" s="437"/>
      <c r="J7" s="437"/>
      <c r="K7" s="302"/>
    </row>
    <row r="8" spans="2:11" s="1" customFormat="1" ht="12.75" customHeight="1">
      <c r="B8" s="305"/>
      <c r="C8" s="304"/>
      <c r="D8" s="304"/>
      <c r="E8" s="304"/>
      <c r="F8" s="304"/>
      <c r="G8" s="304"/>
      <c r="H8" s="304"/>
      <c r="I8" s="304"/>
      <c r="J8" s="304"/>
      <c r="K8" s="302"/>
    </row>
    <row r="9" spans="2:11" s="1" customFormat="1" ht="15" customHeight="1">
      <c r="B9" s="305"/>
      <c r="C9" s="437" t="s">
        <v>8864</v>
      </c>
      <c r="D9" s="437"/>
      <c r="E9" s="437"/>
      <c r="F9" s="437"/>
      <c r="G9" s="437"/>
      <c r="H9" s="437"/>
      <c r="I9" s="437"/>
      <c r="J9" s="437"/>
      <c r="K9" s="302"/>
    </row>
    <row r="10" spans="2:11" s="1" customFormat="1" ht="15" customHeight="1">
      <c r="B10" s="305"/>
      <c r="C10" s="304"/>
      <c r="D10" s="437" t="s">
        <v>8865</v>
      </c>
      <c r="E10" s="437"/>
      <c r="F10" s="437"/>
      <c r="G10" s="437"/>
      <c r="H10" s="437"/>
      <c r="I10" s="437"/>
      <c r="J10" s="437"/>
      <c r="K10" s="302"/>
    </row>
    <row r="11" spans="2:11" s="1" customFormat="1" ht="15" customHeight="1">
      <c r="B11" s="305"/>
      <c r="C11" s="306"/>
      <c r="D11" s="437" t="s">
        <v>8866</v>
      </c>
      <c r="E11" s="437"/>
      <c r="F11" s="437"/>
      <c r="G11" s="437"/>
      <c r="H11" s="437"/>
      <c r="I11" s="437"/>
      <c r="J11" s="437"/>
      <c r="K11" s="302"/>
    </row>
    <row r="12" spans="2:11" s="1" customFormat="1" ht="15" customHeight="1">
      <c r="B12" s="305"/>
      <c r="C12" s="306"/>
      <c r="D12" s="304"/>
      <c r="E12" s="304"/>
      <c r="F12" s="304"/>
      <c r="G12" s="304"/>
      <c r="H12" s="304"/>
      <c r="I12" s="304"/>
      <c r="J12" s="304"/>
      <c r="K12" s="302"/>
    </row>
    <row r="13" spans="2:11" s="1" customFormat="1" ht="15" customHeight="1">
      <c r="B13" s="305"/>
      <c r="C13" s="306"/>
      <c r="D13" s="307" t="s">
        <v>8867</v>
      </c>
      <c r="E13" s="304"/>
      <c r="F13" s="304"/>
      <c r="G13" s="304"/>
      <c r="H13" s="304"/>
      <c r="I13" s="304"/>
      <c r="J13" s="304"/>
      <c r="K13" s="302"/>
    </row>
    <row r="14" spans="2:11" s="1" customFormat="1" ht="12.75" customHeight="1">
      <c r="B14" s="305"/>
      <c r="C14" s="306"/>
      <c r="D14" s="306"/>
      <c r="E14" s="306"/>
      <c r="F14" s="306"/>
      <c r="G14" s="306"/>
      <c r="H14" s="306"/>
      <c r="I14" s="306"/>
      <c r="J14" s="306"/>
      <c r="K14" s="302"/>
    </row>
    <row r="15" spans="2:11" s="1" customFormat="1" ht="15" customHeight="1">
      <c r="B15" s="305"/>
      <c r="C15" s="306"/>
      <c r="D15" s="437" t="s">
        <v>8868</v>
      </c>
      <c r="E15" s="437"/>
      <c r="F15" s="437"/>
      <c r="G15" s="437"/>
      <c r="H15" s="437"/>
      <c r="I15" s="437"/>
      <c r="J15" s="437"/>
      <c r="K15" s="302"/>
    </row>
    <row r="16" spans="2:11" s="1" customFormat="1" ht="15" customHeight="1">
      <c r="B16" s="305"/>
      <c r="C16" s="306"/>
      <c r="D16" s="437" t="s">
        <v>8869</v>
      </c>
      <c r="E16" s="437"/>
      <c r="F16" s="437"/>
      <c r="G16" s="437"/>
      <c r="H16" s="437"/>
      <c r="I16" s="437"/>
      <c r="J16" s="437"/>
      <c r="K16" s="302"/>
    </row>
    <row r="17" spans="2:11" s="1" customFormat="1" ht="15" customHeight="1">
      <c r="B17" s="305"/>
      <c r="C17" s="306"/>
      <c r="D17" s="437" t="s">
        <v>8870</v>
      </c>
      <c r="E17" s="437"/>
      <c r="F17" s="437"/>
      <c r="G17" s="437"/>
      <c r="H17" s="437"/>
      <c r="I17" s="437"/>
      <c r="J17" s="437"/>
      <c r="K17" s="302"/>
    </row>
    <row r="18" spans="2:11" s="1" customFormat="1" ht="15" customHeight="1">
      <c r="B18" s="305"/>
      <c r="C18" s="306"/>
      <c r="D18" s="306"/>
      <c r="E18" s="308" t="s">
        <v>78</v>
      </c>
      <c r="F18" s="437" t="s">
        <v>8871</v>
      </c>
      <c r="G18" s="437"/>
      <c r="H18" s="437"/>
      <c r="I18" s="437"/>
      <c r="J18" s="437"/>
      <c r="K18" s="302"/>
    </row>
    <row r="19" spans="2:11" s="1" customFormat="1" ht="15" customHeight="1">
      <c r="B19" s="305"/>
      <c r="C19" s="306"/>
      <c r="D19" s="306"/>
      <c r="E19" s="308" t="s">
        <v>8872</v>
      </c>
      <c r="F19" s="437" t="s">
        <v>8873</v>
      </c>
      <c r="G19" s="437"/>
      <c r="H19" s="437"/>
      <c r="I19" s="437"/>
      <c r="J19" s="437"/>
      <c r="K19" s="302"/>
    </row>
    <row r="20" spans="2:11" s="1" customFormat="1" ht="15" customHeight="1">
      <c r="B20" s="305"/>
      <c r="C20" s="306"/>
      <c r="D20" s="306"/>
      <c r="E20" s="308" t="s">
        <v>8874</v>
      </c>
      <c r="F20" s="437" t="s">
        <v>8875</v>
      </c>
      <c r="G20" s="437"/>
      <c r="H20" s="437"/>
      <c r="I20" s="437"/>
      <c r="J20" s="437"/>
      <c r="K20" s="302"/>
    </row>
    <row r="21" spans="2:11" s="1" customFormat="1" ht="15" customHeight="1">
      <c r="B21" s="305"/>
      <c r="C21" s="306"/>
      <c r="D21" s="306"/>
      <c r="E21" s="308" t="s">
        <v>8876</v>
      </c>
      <c r="F21" s="437" t="s">
        <v>8877</v>
      </c>
      <c r="G21" s="437"/>
      <c r="H21" s="437"/>
      <c r="I21" s="437"/>
      <c r="J21" s="437"/>
      <c r="K21" s="302"/>
    </row>
    <row r="22" spans="2:11" s="1" customFormat="1" ht="15" customHeight="1">
      <c r="B22" s="305"/>
      <c r="C22" s="306"/>
      <c r="D22" s="306"/>
      <c r="E22" s="308" t="s">
        <v>8878</v>
      </c>
      <c r="F22" s="437" t="s">
        <v>6564</v>
      </c>
      <c r="G22" s="437"/>
      <c r="H22" s="437"/>
      <c r="I22" s="437"/>
      <c r="J22" s="437"/>
      <c r="K22" s="302"/>
    </row>
    <row r="23" spans="2:11" s="1" customFormat="1" ht="15" customHeight="1">
      <c r="B23" s="305"/>
      <c r="C23" s="306"/>
      <c r="D23" s="306"/>
      <c r="E23" s="308" t="s">
        <v>84</v>
      </c>
      <c r="F23" s="437" t="s">
        <v>8879</v>
      </c>
      <c r="G23" s="437"/>
      <c r="H23" s="437"/>
      <c r="I23" s="437"/>
      <c r="J23" s="437"/>
      <c r="K23" s="302"/>
    </row>
    <row r="24" spans="2:11" s="1" customFormat="1" ht="12.75" customHeight="1">
      <c r="B24" s="305"/>
      <c r="C24" s="306"/>
      <c r="D24" s="306"/>
      <c r="E24" s="306"/>
      <c r="F24" s="306"/>
      <c r="G24" s="306"/>
      <c r="H24" s="306"/>
      <c r="I24" s="306"/>
      <c r="J24" s="306"/>
      <c r="K24" s="302"/>
    </row>
    <row r="25" spans="2:11" s="1" customFormat="1" ht="15" customHeight="1">
      <c r="B25" s="305"/>
      <c r="C25" s="437" t="s">
        <v>8880</v>
      </c>
      <c r="D25" s="437"/>
      <c r="E25" s="437"/>
      <c r="F25" s="437"/>
      <c r="G25" s="437"/>
      <c r="H25" s="437"/>
      <c r="I25" s="437"/>
      <c r="J25" s="437"/>
      <c r="K25" s="302"/>
    </row>
    <row r="26" spans="2:11" s="1" customFormat="1" ht="15" customHeight="1">
      <c r="B26" s="305"/>
      <c r="C26" s="437" t="s">
        <v>8881</v>
      </c>
      <c r="D26" s="437"/>
      <c r="E26" s="437"/>
      <c r="F26" s="437"/>
      <c r="G26" s="437"/>
      <c r="H26" s="437"/>
      <c r="I26" s="437"/>
      <c r="J26" s="437"/>
      <c r="K26" s="302"/>
    </row>
    <row r="27" spans="2:11" s="1" customFormat="1" ht="15" customHeight="1">
      <c r="B27" s="305"/>
      <c r="C27" s="304"/>
      <c r="D27" s="437" t="s">
        <v>8882</v>
      </c>
      <c r="E27" s="437"/>
      <c r="F27" s="437"/>
      <c r="G27" s="437"/>
      <c r="H27" s="437"/>
      <c r="I27" s="437"/>
      <c r="J27" s="437"/>
      <c r="K27" s="302"/>
    </row>
    <row r="28" spans="2:11" s="1" customFormat="1" ht="15" customHeight="1">
      <c r="B28" s="305"/>
      <c r="C28" s="306"/>
      <c r="D28" s="437" t="s">
        <v>8883</v>
      </c>
      <c r="E28" s="437"/>
      <c r="F28" s="437"/>
      <c r="G28" s="437"/>
      <c r="H28" s="437"/>
      <c r="I28" s="437"/>
      <c r="J28" s="437"/>
      <c r="K28" s="302"/>
    </row>
    <row r="29" spans="2:11" s="1" customFormat="1" ht="12.75" customHeight="1">
      <c r="B29" s="305"/>
      <c r="C29" s="306"/>
      <c r="D29" s="306"/>
      <c r="E29" s="306"/>
      <c r="F29" s="306"/>
      <c r="G29" s="306"/>
      <c r="H29" s="306"/>
      <c r="I29" s="306"/>
      <c r="J29" s="306"/>
      <c r="K29" s="302"/>
    </row>
    <row r="30" spans="2:11" s="1" customFormat="1" ht="15" customHeight="1">
      <c r="B30" s="305"/>
      <c r="C30" s="306"/>
      <c r="D30" s="437" t="s">
        <v>8884</v>
      </c>
      <c r="E30" s="437"/>
      <c r="F30" s="437"/>
      <c r="G30" s="437"/>
      <c r="H30" s="437"/>
      <c r="I30" s="437"/>
      <c r="J30" s="437"/>
      <c r="K30" s="302"/>
    </row>
    <row r="31" spans="2:11" s="1" customFormat="1" ht="15" customHeight="1">
      <c r="B31" s="305"/>
      <c r="C31" s="306"/>
      <c r="D31" s="437" t="s">
        <v>8885</v>
      </c>
      <c r="E31" s="437"/>
      <c r="F31" s="437"/>
      <c r="G31" s="437"/>
      <c r="H31" s="437"/>
      <c r="I31" s="437"/>
      <c r="J31" s="437"/>
      <c r="K31" s="302"/>
    </row>
    <row r="32" spans="2:11" s="1" customFormat="1" ht="12.75" customHeight="1">
      <c r="B32" s="305"/>
      <c r="C32" s="306"/>
      <c r="D32" s="306"/>
      <c r="E32" s="306"/>
      <c r="F32" s="306"/>
      <c r="G32" s="306"/>
      <c r="H32" s="306"/>
      <c r="I32" s="306"/>
      <c r="J32" s="306"/>
      <c r="K32" s="302"/>
    </row>
    <row r="33" spans="2:11" s="1" customFormat="1" ht="15" customHeight="1">
      <c r="B33" s="305"/>
      <c r="C33" s="306"/>
      <c r="D33" s="437" t="s">
        <v>8886</v>
      </c>
      <c r="E33" s="437"/>
      <c r="F33" s="437"/>
      <c r="G33" s="437"/>
      <c r="H33" s="437"/>
      <c r="I33" s="437"/>
      <c r="J33" s="437"/>
      <c r="K33" s="302"/>
    </row>
    <row r="34" spans="2:11" s="1" customFormat="1" ht="15" customHeight="1">
      <c r="B34" s="305"/>
      <c r="C34" s="306"/>
      <c r="D34" s="437" t="s">
        <v>8887</v>
      </c>
      <c r="E34" s="437"/>
      <c r="F34" s="437"/>
      <c r="G34" s="437"/>
      <c r="H34" s="437"/>
      <c r="I34" s="437"/>
      <c r="J34" s="437"/>
      <c r="K34" s="302"/>
    </row>
    <row r="35" spans="2:11" s="1" customFormat="1" ht="15" customHeight="1">
      <c r="B35" s="305"/>
      <c r="C35" s="306"/>
      <c r="D35" s="437" t="s">
        <v>8888</v>
      </c>
      <c r="E35" s="437"/>
      <c r="F35" s="437"/>
      <c r="G35" s="437"/>
      <c r="H35" s="437"/>
      <c r="I35" s="437"/>
      <c r="J35" s="437"/>
      <c r="K35" s="302"/>
    </row>
    <row r="36" spans="2:11" s="1" customFormat="1" ht="15" customHeight="1">
      <c r="B36" s="305"/>
      <c r="C36" s="306"/>
      <c r="D36" s="304"/>
      <c r="E36" s="307" t="s">
        <v>505</v>
      </c>
      <c r="F36" s="304"/>
      <c r="G36" s="437" t="s">
        <v>8889</v>
      </c>
      <c r="H36" s="437"/>
      <c r="I36" s="437"/>
      <c r="J36" s="437"/>
      <c r="K36" s="302"/>
    </row>
    <row r="37" spans="2:11" s="1" customFormat="1" ht="30.75" customHeight="1">
      <c r="B37" s="305"/>
      <c r="C37" s="306"/>
      <c r="D37" s="304"/>
      <c r="E37" s="307" t="s">
        <v>8890</v>
      </c>
      <c r="F37" s="304"/>
      <c r="G37" s="437" t="s">
        <v>8891</v>
      </c>
      <c r="H37" s="437"/>
      <c r="I37" s="437"/>
      <c r="J37" s="437"/>
      <c r="K37" s="302"/>
    </row>
    <row r="38" spans="2:11" s="1" customFormat="1" ht="15" customHeight="1">
      <c r="B38" s="305"/>
      <c r="C38" s="306"/>
      <c r="D38" s="304"/>
      <c r="E38" s="307" t="s">
        <v>53</v>
      </c>
      <c r="F38" s="304"/>
      <c r="G38" s="437" t="s">
        <v>8892</v>
      </c>
      <c r="H38" s="437"/>
      <c r="I38" s="437"/>
      <c r="J38" s="437"/>
      <c r="K38" s="302"/>
    </row>
    <row r="39" spans="2:11" s="1" customFormat="1" ht="15" customHeight="1">
      <c r="B39" s="305"/>
      <c r="C39" s="306"/>
      <c r="D39" s="304"/>
      <c r="E39" s="307" t="s">
        <v>54</v>
      </c>
      <c r="F39" s="304"/>
      <c r="G39" s="437" t="s">
        <v>8893</v>
      </c>
      <c r="H39" s="437"/>
      <c r="I39" s="437"/>
      <c r="J39" s="437"/>
      <c r="K39" s="302"/>
    </row>
    <row r="40" spans="2:11" s="1" customFormat="1" ht="15" customHeight="1">
      <c r="B40" s="305"/>
      <c r="C40" s="306"/>
      <c r="D40" s="304"/>
      <c r="E40" s="307" t="s">
        <v>506</v>
      </c>
      <c r="F40" s="304"/>
      <c r="G40" s="437" t="s">
        <v>8894</v>
      </c>
      <c r="H40" s="437"/>
      <c r="I40" s="437"/>
      <c r="J40" s="437"/>
      <c r="K40" s="302"/>
    </row>
    <row r="41" spans="2:11" s="1" customFormat="1" ht="15" customHeight="1">
      <c r="B41" s="305"/>
      <c r="C41" s="306"/>
      <c r="D41" s="304"/>
      <c r="E41" s="307" t="s">
        <v>507</v>
      </c>
      <c r="F41" s="304"/>
      <c r="G41" s="437" t="s">
        <v>8895</v>
      </c>
      <c r="H41" s="437"/>
      <c r="I41" s="437"/>
      <c r="J41" s="437"/>
      <c r="K41" s="302"/>
    </row>
    <row r="42" spans="2:11" s="1" customFormat="1" ht="15" customHeight="1">
      <c r="B42" s="305"/>
      <c r="C42" s="306"/>
      <c r="D42" s="304"/>
      <c r="E42" s="307" t="s">
        <v>8896</v>
      </c>
      <c r="F42" s="304"/>
      <c r="G42" s="437" t="s">
        <v>8897</v>
      </c>
      <c r="H42" s="437"/>
      <c r="I42" s="437"/>
      <c r="J42" s="437"/>
      <c r="K42" s="302"/>
    </row>
    <row r="43" spans="2:11" s="1" customFormat="1" ht="15" customHeight="1">
      <c r="B43" s="305"/>
      <c r="C43" s="306"/>
      <c r="D43" s="304"/>
      <c r="E43" s="307"/>
      <c r="F43" s="304"/>
      <c r="G43" s="437" t="s">
        <v>8898</v>
      </c>
      <c r="H43" s="437"/>
      <c r="I43" s="437"/>
      <c r="J43" s="437"/>
      <c r="K43" s="302"/>
    </row>
    <row r="44" spans="2:11" s="1" customFormat="1" ht="15" customHeight="1">
      <c r="B44" s="305"/>
      <c r="C44" s="306"/>
      <c r="D44" s="304"/>
      <c r="E44" s="307" t="s">
        <v>8899</v>
      </c>
      <c r="F44" s="304"/>
      <c r="G44" s="437" t="s">
        <v>8900</v>
      </c>
      <c r="H44" s="437"/>
      <c r="I44" s="437"/>
      <c r="J44" s="437"/>
      <c r="K44" s="302"/>
    </row>
    <row r="45" spans="2:11" s="1" customFormat="1" ht="15" customHeight="1">
      <c r="B45" s="305"/>
      <c r="C45" s="306"/>
      <c r="D45" s="304"/>
      <c r="E45" s="307" t="s">
        <v>509</v>
      </c>
      <c r="F45" s="304"/>
      <c r="G45" s="437" t="s">
        <v>8901</v>
      </c>
      <c r="H45" s="437"/>
      <c r="I45" s="437"/>
      <c r="J45" s="437"/>
      <c r="K45" s="302"/>
    </row>
    <row r="46" spans="2:11" s="1" customFormat="1" ht="12.75" customHeight="1">
      <c r="B46" s="305"/>
      <c r="C46" s="306"/>
      <c r="D46" s="304"/>
      <c r="E46" s="304"/>
      <c r="F46" s="304"/>
      <c r="G46" s="304"/>
      <c r="H46" s="304"/>
      <c r="I46" s="304"/>
      <c r="J46" s="304"/>
      <c r="K46" s="302"/>
    </row>
    <row r="47" spans="2:11" s="1" customFormat="1" ht="15" customHeight="1">
      <c r="B47" s="305"/>
      <c r="C47" s="306"/>
      <c r="D47" s="437" t="s">
        <v>8902</v>
      </c>
      <c r="E47" s="437"/>
      <c r="F47" s="437"/>
      <c r="G47" s="437"/>
      <c r="H47" s="437"/>
      <c r="I47" s="437"/>
      <c r="J47" s="437"/>
      <c r="K47" s="302"/>
    </row>
    <row r="48" spans="2:11" s="1" customFormat="1" ht="15" customHeight="1">
      <c r="B48" s="305"/>
      <c r="C48" s="306"/>
      <c r="D48" s="306"/>
      <c r="E48" s="437" t="s">
        <v>8903</v>
      </c>
      <c r="F48" s="437"/>
      <c r="G48" s="437"/>
      <c r="H48" s="437"/>
      <c r="I48" s="437"/>
      <c r="J48" s="437"/>
      <c r="K48" s="302"/>
    </row>
    <row r="49" spans="2:11" s="1" customFormat="1" ht="15" customHeight="1">
      <c r="B49" s="305"/>
      <c r="C49" s="306"/>
      <c r="D49" s="306"/>
      <c r="E49" s="437" t="s">
        <v>8904</v>
      </c>
      <c r="F49" s="437"/>
      <c r="G49" s="437"/>
      <c r="H49" s="437"/>
      <c r="I49" s="437"/>
      <c r="J49" s="437"/>
      <c r="K49" s="302"/>
    </row>
    <row r="50" spans="2:11" s="1" customFormat="1" ht="15" customHeight="1">
      <c r="B50" s="305"/>
      <c r="C50" s="306"/>
      <c r="D50" s="306"/>
      <c r="E50" s="437" t="s">
        <v>8905</v>
      </c>
      <c r="F50" s="437"/>
      <c r="G50" s="437"/>
      <c r="H50" s="437"/>
      <c r="I50" s="437"/>
      <c r="J50" s="437"/>
      <c r="K50" s="302"/>
    </row>
    <row r="51" spans="2:11" s="1" customFormat="1" ht="15" customHeight="1">
      <c r="B51" s="305"/>
      <c r="C51" s="306"/>
      <c r="D51" s="437" t="s">
        <v>8906</v>
      </c>
      <c r="E51" s="437"/>
      <c r="F51" s="437"/>
      <c r="G51" s="437"/>
      <c r="H51" s="437"/>
      <c r="I51" s="437"/>
      <c r="J51" s="437"/>
      <c r="K51" s="302"/>
    </row>
    <row r="52" spans="2:11" s="1" customFormat="1" ht="25.5" customHeight="1">
      <c r="B52" s="301"/>
      <c r="C52" s="438" t="s">
        <v>8907</v>
      </c>
      <c r="D52" s="438"/>
      <c r="E52" s="438"/>
      <c r="F52" s="438"/>
      <c r="G52" s="438"/>
      <c r="H52" s="438"/>
      <c r="I52" s="438"/>
      <c r="J52" s="438"/>
      <c r="K52" s="302"/>
    </row>
    <row r="53" spans="2:11" s="1" customFormat="1" ht="5.25" customHeight="1">
      <c r="B53" s="301"/>
      <c r="C53" s="303"/>
      <c r="D53" s="303"/>
      <c r="E53" s="303"/>
      <c r="F53" s="303"/>
      <c r="G53" s="303"/>
      <c r="H53" s="303"/>
      <c r="I53" s="303"/>
      <c r="J53" s="303"/>
      <c r="K53" s="302"/>
    </row>
    <row r="54" spans="2:11" s="1" customFormat="1" ht="15" customHeight="1">
      <c r="B54" s="301"/>
      <c r="C54" s="437" t="s">
        <v>8908</v>
      </c>
      <c r="D54" s="437"/>
      <c r="E54" s="437"/>
      <c r="F54" s="437"/>
      <c r="G54" s="437"/>
      <c r="H54" s="437"/>
      <c r="I54" s="437"/>
      <c r="J54" s="437"/>
      <c r="K54" s="302"/>
    </row>
    <row r="55" spans="2:11" s="1" customFormat="1" ht="15" customHeight="1">
      <c r="B55" s="301"/>
      <c r="C55" s="437" t="s">
        <v>8909</v>
      </c>
      <c r="D55" s="437"/>
      <c r="E55" s="437"/>
      <c r="F55" s="437"/>
      <c r="G55" s="437"/>
      <c r="H55" s="437"/>
      <c r="I55" s="437"/>
      <c r="J55" s="437"/>
      <c r="K55" s="302"/>
    </row>
    <row r="56" spans="2:11" s="1" customFormat="1" ht="12.75" customHeight="1">
      <c r="B56" s="301"/>
      <c r="C56" s="304"/>
      <c r="D56" s="304"/>
      <c r="E56" s="304"/>
      <c r="F56" s="304"/>
      <c r="G56" s="304"/>
      <c r="H56" s="304"/>
      <c r="I56" s="304"/>
      <c r="J56" s="304"/>
      <c r="K56" s="302"/>
    </row>
    <row r="57" spans="2:11" s="1" customFormat="1" ht="15" customHeight="1">
      <c r="B57" s="301"/>
      <c r="C57" s="437" t="s">
        <v>8910</v>
      </c>
      <c r="D57" s="437"/>
      <c r="E57" s="437"/>
      <c r="F57" s="437"/>
      <c r="G57" s="437"/>
      <c r="H57" s="437"/>
      <c r="I57" s="437"/>
      <c r="J57" s="437"/>
      <c r="K57" s="302"/>
    </row>
    <row r="58" spans="2:11" s="1" customFormat="1" ht="15" customHeight="1">
      <c r="B58" s="301"/>
      <c r="C58" s="306"/>
      <c r="D58" s="437" t="s">
        <v>8911</v>
      </c>
      <c r="E58" s="437"/>
      <c r="F58" s="437"/>
      <c r="G58" s="437"/>
      <c r="H58" s="437"/>
      <c r="I58" s="437"/>
      <c r="J58" s="437"/>
      <c r="K58" s="302"/>
    </row>
    <row r="59" spans="2:11" s="1" customFormat="1" ht="15" customHeight="1">
      <c r="B59" s="301"/>
      <c r="C59" s="306"/>
      <c r="D59" s="437" t="s">
        <v>8912</v>
      </c>
      <c r="E59" s="437"/>
      <c r="F59" s="437"/>
      <c r="G59" s="437"/>
      <c r="H59" s="437"/>
      <c r="I59" s="437"/>
      <c r="J59" s="437"/>
      <c r="K59" s="302"/>
    </row>
    <row r="60" spans="2:11" s="1" customFormat="1" ht="15" customHeight="1">
      <c r="B60" s="301"/>
      <c r="C60" s="306"/>
      <c r="D60" s="437" t="s">
        <v>8913</v>
      </c>
      <c r="E60" s="437"/>
      <c r="F60" s="437"/>
      <c r="G60" s="437"/>
      <c r="H60" s="437"/>
      <c r="I60" s="437"/>
      <c r="J60" s="437"/>
      <c r="K60" s="302"/>
    </row>
    <row r="61" spans="2:11" s="1" customFormat="1" ht="15" customHeight="1">
      <c r="B61" s="301"/>
      <c r="C61" s="306"/>
      <c r="D61" s="437" t="s">
        <v>8914</v>
      </c>
      <c r="E61" s="437"/>
      <c r="F61" s="437"/>
      <c r="G61" s="437"/>
      <c r="H61" s="437"/>
      <c r="I61" s="437"/>
      <c r="J61" s="437"/>
      <c r="K61" s="302"/>
    </row>
    <row r="62" spans="2:11" s="1" customFormat="1" ht="15" customHeight="1">
      <c r="B62" s="301"/>
      <c r="C62" s="306"/>
      <c r="D62" s="440" t="s">
        <v>8915</v>
      </c>
      <c r="E62" s="440"/>
      <c r="F62" s="440"/>
      <c r="G62" s="440"/>
      <c r="H62" s="440"/>
      <c r="I62" s="440"/>
      <c r="J62" s="440"/>
      <c r="K62" s="302"/>
    </row>
    <row r="63" spans="2:11" s="1" customFormat="1" ht="15" customHeight="1">
      <c r="B63" s="301"/>
      <c r="C63" s="306"/>
      <c r="D63" s="437" t="s">
        <v>8916</v>
      </c>
      <c r="E63" s="437"/>
      <c r="F63" s="437"/>
      <c r="G63" s="437"/>
      <c r="H63" s="437"/>
      <c r="I63" s="437"/>
      <c r="J63" s="437"/>
      <c r="K63" s="302"/>
    </row>
    <row r="64" spans="2:11" s="1" customFormat="1" ht="12.75" customHeight="1">
      <c r="B64" s="301"/>
      <c r="C64" s="306"/>
      <c r="D64" s="306"/>
      <c r="E64" s="309"/>
      <c r="F64" s="306"/>
      <c r="G64" s="306"/>
      <c r="H64" s="306"/>
      <c r="I64" s="306"/>
      <c r="J64" s="306"/>
      <c r="K64" s="302"/>
    </row>
    <row r="65" spans="2:11" s="1" customFormat="1" ht="15" customHeight="1">
      <c r="B65" s="301"/>
      <c r="C65" s="306"/>
      <c r="D65" s="437" t="s">
        <v>8917</v>
      </c>
      <c r="E65" s="437"/>
      <c r="F65" s="437"/>
      <c r="G65" s="437"/>
      <c r="H65" s="437"/>
      <c r="I65" s="437"/>
      <c r="J65" s="437"/>
      <c r="K65" s="302"/>
    </row>
    <row r="66" spans="2:11" s="1" customFormat="1" ht="15" customHeight="1">
      <c r="B66" s="301"/>
      <c r="C66" s="306"/>
      <c r="D66" s="440" t="s">
        <v>8918</v>
      </c>
      <c r="E66" s="440"/>
      <c r="F66" s="440"/>
      <c r="G66" s="440"/>
      <c r="H66" s="440"/>
      <c r="I66" s="440"/>
      <c r="J66" s="440"/>
      <c r="K66" s="302"/>
    </row>
    <row r="67" spans="2:11" s="1" customFormat="1" ht="15" customHeight="1">
      <c r="B67" s="301"/>
      <c r="C67" s="306"/>
      <c r="D67" s="437" t="s">
        <v>8919</v>
      </c>
      <c r="E67" s="437"/>
      <c r="F67" s="437"/>
      <c r="G67" s="437"/>
      <c r="H67" s="437"/>
      <c r="I67" s="437"/>
      <c r="J67" s="437"/>
      <c r="K67" s="302"/>
    </row>
    <row r="68" spans="2:11" s="1" customFormat="1" ht="15" customHeight="1">
      <c r="B68" s="301"/>
      <c r="C68" s="306"/>
      <c r="D68" s="437" t="s">
        <v>8920</v>
      </c>
      <c r="E68" s="437"/>
      <c r="F68" s="437"/>
      <c r="G68" s="437"/>
      <c r="H68" s="437"/>
      <c r="I68" s="437"/>
      <c r="J68" s="437"/>
      <c r="K68" s="302"/>
    </row>
    <row r="69" spans="2:11" s="1" customFormat="1" ht="15" customHeight="1">
      <c r="B69" s="301"/>
      <c r="C69" s="306"/>
      <c r="D69" s="437" t="s">
        <v>8921</v>
      </c>
      <c r="E69" s="437"/>
      <c r="F69" s="437"/>
      <c r="G69" s="437"/>
      <c r="H69" s="437"/>
      <c r="I69" s="437"/>
      <c r="J69" s="437"/>
      <c r="K69" s="302"/>
    </row>
    <row r="70" spans="2:11" s="1" customFormat="1" ht="15" customHeight="1">
      <c r="B70" s="301"/>
      <c r="C70" s="306"/>
      <c r="D70" s="437" t="s">
        <v>8922</v>
      </c>
      <c r="E70" s="437"/>
      <c r="F70" s="437"/>
      <c r="G70" s="437"/>
      <c r="H70" s="437"/>
      <c r="I70" s="437"/>
      <c r="J70" s="437"/>
      <c r="K70" s="302"/>
    </row>
    <row r="71" spans="2:11" s="1" customFormat="1" ht="12.75" customHeight="1">
      <c r="B71" s="310"/>
      <c r="C71" s="311"/>
      <c r="D71" s="311"/>
      <c r="E71" s="311"/>
      <c r="F71" s="311"/>
      <c r="G71" s="311"/>
      <c r="H71" s="311"/>
      <c r="I71" s="311"/>
      <c r="J71" s="311"/>
      <c r="K71" s="312"/>
    </row>
    <row r="72" spans="2:11" s="1" customFormat="1" ht="18.75" customHeight="1">
      <c r="B72" s="313"/>
      <c r="C72" s="313"/>
      <c r="D72" s="313"/>
      <c r="E72" s="313"/>
      <c r="F72" s="313"/>
      <c r="G72" s="313"/>
      <c r="H72" s="313"/>
      <c r="I72" s="313"/>
      <c r="J72" s="313"/>
      <c r="K72" s="314"/>
    </row>
    <row r="73" spans="2:11" s="1" customFormat="1" ht="18.75" customHeight="1">
      <c r="B73" s="314"/>
      <c r="C73" s="314"/>
      <c r="D73" s="314"/>
      <c r="E73" s="314"/>
      <c r="F73" s="314"/>
      <c r="G73" s="314"/>
      <c r="H73" s="314"/>
      <c r="I73" s="314"/>
      <c r="J73" s="314"/>
      <c r="K73" s="314"/>
    </row>
    <row r="74" spans="2:11" s="1" customFormat="1" ht="7.5" customHeight="1">
      <c r="B74" s="315"/>
      <c r="C74" s="316"/>
      <c r="D74" s="316"/>
      <c r="E74" s="316"/>
      <c r="F74" s="316"/>
      <c r="G74" s="316"/>
      <c r="H74" s="316"/>
      <c r="I74" s="316"/>
      <c r="J74" s="316"/>
      <c r="K74" s="317"/>
    </row>
    <row r="75" spans="2:11" s="1" customFormat="1" ht="45" customHeight="1">
      <c r="B75" s="318"/>
      <c r="C75" s="441" t="s">
        <v>8923</v>
      </c>
      <c r="D75" s="441"/>
      <c r="E75" s="441"/>
      <c r="F75" s="441"/>
      <c r="G75" s="441"/>
      <c r="H75" s="441"/>
      <c r="I75" s="441"/>
      <c r="J75" s="441"/>
      <c r="K75" s="319"/>
    </row>
    <row r="76" spans="2:11" s="1" customFormat="1" ht="17.25" customHeight="1">
      <c r="B76" s="318"/>
      <c r="C76" s="320" t="s">
        <v>8924</v>
      </c>
      <c r="D76" s="320"/>
      <c r="E76" s="320"/>
      <c r="F76" s="320" t="s">
        <v>8925</v>
      </c>
      <c r="G76" s="321"/>
      <c r="H76" s="320" t="s">
        <v>54</v>
      </c>
      <c r="I76" s="320" t="s">
        <v>57</v>
      </c>
      <c r="J76" s="320" t="s">
        <v>8926</v>
      </c>
      <c r="K76" s="319"/>
    </row>
    <row r="77" spans="2:11" s="1" customFormat="1" ht="17.25" customHeight="1">
      <c r="B77" s="318"/>
      <c r="C77" s="322" t="s">
        <v>8927</v>
      </c>
      <c r="D77" s="322"/>
      <c r="E77" s="322"/>
      <c r="F77" s="323" t="s">
        <v>8928</v>
      </c>
      <c r="G77" s="324"/>
      <c r="H77" s="322"/>
      <c r="I77" s="322"/>
      <c r="J77" s="322" t="s">
        <v>8929</v>
      </c>
      <c r="K77" s="319"/>
    </row>
    <row r="78" spans="2:11" s="1" customFormat="1" ht="5.25" customHeight="1">
      <c r="B78" s="318"/>
      <c r="C78" s="325"/>
      <c r="D78" s="325"/>
      <c r="E78" s="325"/>
      <c r="F78" s="325"/>
      <c r="G78" s="326"/>
      <c r="H78" s="325"/>
      <c r="I78" s="325"/>
      <c r="J78" s="325"/>
      <c r="K78" s="319"/>
    </row>
    <row r="79" spans="2:11" s="1" customFormat="1" ht="15" customHeight="1">
      <c r="B79" s="318"/>
      <c r="C79" s="307" t="s">
        <v>53</v>
      </c>
      <c r="D79" s="327"/>
      <c r="E79" s="327"/>
      <c r="F79" s="328" t="s">
        <v>7308</v>
      </c>
      <c r="G79" s="329"/>
      <c r="H79" s="307" t="s">
        <v>8930</v>
      </c>
      <c r="I79" s="307" t="s">
        <v>8931</v>
      </c>
      <c r="J79" s="307">
        <v>20</v>
      </c>
      <c r="K79" s="319"/>
    </row>
    <row r="80" spans="2:11" s="1" customFormat="1" ht="15" customHeight="1">
      <c r="B80" s="318"/>
      <c r="C80" s="307" t="s">
        <v>8932</v>
      </c>
      <c r="D80" s="307"/>
      <c r="E80" s="307"/>
      <c r="F80" s="328" t="s">
        <v>7308</v>
      </c>
      <c r="G80" s="329"/>
      <c r="H80" s="307" t="s">
        <v>8933</v>
      </c>
      <c r="I80" s="307" t="s">
        <v>8931</v>
      </c>
      <c r="J80" s="307">
        <v>120</v>
      </c>
      <c r="K80" s="319"/>
    </row>
    <row r="81" spans="2:11" s="1" customFormat="1" ht="15" customHeight="1">
      <c r="B81" s="330"/>
      <c r="C81" s="307" t="s">
        <v>8934</v>
      </c>
      <c r="D81" s="307"/>
      <c r="E81" s="307"/>
      <c r="F81" s="328" t="s">
        <v>7519</v>
      </c>
      <c r="G81" s="329"/>
      <c r="H81" s="307" t="s">
        <v>8935</v>
      </c>
      <c r="I81" s="307" t="s">
        <v>8931</v>
      </c>
      <c r="J81" s="307">
        <v>50</v>
      </c>
      <c r="K81" s="319"/>
    </row>
    <row r="82" spans="2:11" s="1" customFormat="1" ht="15" customHeight="1">
      <c r="B82" s="330"/>
      <c r="C82" s="307" t="s">
        <v>8936</v>
      </c>
      <c r="D82" s="307"/>
      <c r="E82" s="307"/>
      <c r="F82" s="328" t="s">
        <v>7308</v>
      </c>
      <c r="G82" s="329"/>
      <c r="H82" s="307" t="s">
        <v>8937</v>
      </c>
      <c r="I82" s="307" t="s">
        <v>8938</v>
      </c>
      <c r="J82" s="307"/>
      <c r="K82" s="319"/>
    </row>
    <row r="83" spans="2:11" s="1" customFormat="1" ht="15" customHeight="1">
      <c r="B83" s="330"/>
      <c r="C83" s="331" t="s">
        <v>8939</v>
      </c>
      <c r="D83" s="331"/>
      <c r="E83" s="331"/>
      <c r="F83" s="332" t="s">
        <v>7519</v>
      </c>
      <c r="G83" s="331"/>
      <c r="H83" s="331" t="s">
        <v>8940</v>
      </c>
      <c r="I83" s="331" t="s">
        <v>8931</v>
      </c>
      <c r="J83" s="331">
        <v>15</v>
      </c>
      <c r="K83" s="319"/>
    </row>
    <row r="84" spans="2:11" s="1" customFormat="1" ht="15" customHeight="1">
      <c r="B84" s="330"/>
      <c r="C84" s="331" t="s">
        <v>8941</v>
      </c>
      <c r="D84" s="331"/>
      <c r="E84" s="331"/>
      <c r="F84" s="332" t="s">
        <v>7519</v>
      </c>
      <c r="G84" s="331"/>
      <c r="H84" s="331" t="s">
        <v>8942</v>
      </c>
      <c r="I84" s="331" t="s">
        <v>8931</v>
      </c>
      <c r="J84" s="331">
        <v>15</v>
      </c>
      <c r="K84" s="319"/>
    </row>
    <row r="85" spans="2:11" s="1" customFormat="1" ht="15" customHeight="1">
      <c r="B85" s="330"/>
      <c r="C85" s="331" t="s">
        <v>8943</v>
      </c>
      <c r="D85" s="331"/>
      <c r="E85" s="331"/>
      <c r="F85" s="332" t="s">
        <v>7519</v>
      </c>
      <c r="G85" s="331"/>
      <c r="H85" s="331" t="s">
        <v>8944</v>
      </c>
      <c r="I85" s="331" t="s">
        <v>8931</v>
      </c>
      <c r="J85" s="331">
        <v>20</v>
      </c>
      <c r="K85" s="319"/>
    </row>
    <row r="86" spans="2:11" s="1" customFormat="1" ht="15" customHeight="1">
      <c r="B86" s="330"/>
      <c r="C86" s="331" t="s">
        <v>8945</v>
      </c>
      <c r="D86" s="331"/>
      <c r="E86" s="331"/>
      <c r="F86" s="332" t="s">
        <v>7519</v>
      </c>
      <c r="G86" s="331"/>
      <c r="H86" s="331" t="s">
        <v>8946</v>
      </c>
      <c r="I86" s="331" t="s">
        <v>8931</v>
      </c>
      <c r="J86" s="331">
        <v>20</v>
      </c>
      <c r="K86" s="319"/>
    </row>
    <row r="87" spans="2:11" s="1" customFormat="1" ht="15" customHeight="1">
      <c r="B87" s="330"/>
      <c r="C87" s="307" t="s">
        <v>8947</v>
      </c>
      <c r="D87" s="307"/>
      <c r="E87" s="307"/>
      <c r="F87" s="328" t="s">
        <v>7519</v>
      </c>
      <c r="G87" s="329"/>
      <c r="H87" s="307" t="s">
        <v>8948</v>
      </c>
      <c r="I87" s="307" t="s">
        <v>8931</v>
      </c>
      <c r="J87" s="307">
        <v>50</v>
      </c>
      <c r="K87" s="319"/>
    </row>
    <row r="88" spans="2:11" s="1" customFormat="1" ht="15" customHeight="1">
      <c r="B88" s="330"/>
      <c r="C88" s="307" t="s">
        <v>8949</v>
      </c>
      <c r="D88" s="307"/>
      <c r="E88" s="307"/>
      <c r="F88" s="328" t="s">
        <v>7519</v>
      </c>
      <c r="G88" s="329"/>
      <c r="H88" s="307" t="s">
        <v>8950</v>
      </c>
      <c r="I88" s="307" t="s">
        <v>8931</v>
      </c>
      <c r="J88" s="307">
        <v>20</v>
      </c>
      <c r="K88" s="319"/>
    </row>
    <row r="89" spans="2:11" s="1" customFormat="1" ht="15" customHeight="1">
      <c r="B89" s="330"/>
      <c r="C89" s="307" t="s">
        <v>8951</v>
      </c>
      <c r="D89" s="307"/>
      <c r="E89" s="307"/>
      <c r="F89" s="328" t="s">
        <v>7519</v>
      </c>
      <c r="G89" s="329"/>
      <c r="H89" s="307" t="s">
        <v>8952</v>
      </c>
      <c r="I89" s="307" t="s">
        <v>8931</v>
      </c>
      <c r="J89" s="307">
        <v>20</v>
      </c>
      <c r="K89" s="319"/>
    </row>
    <row r="90" spans="2:11" s="1" customFormat="1" ht="15" customHeight="1">
      <c r="B90" s="330"/>
      <c r="C90" s="307" t="s">
        <v>8953</v>
      </c>
      <c r="D90" s="307"/>
      <c r="E90" s="307"/>
      <c r="F90" s="328" t="s">
        <v>7519</v>
      </c>
      <c r="G90" s="329"/>
      <c r="H90" s="307" t="s">
        <v>8954</v>
      </c>
      <c r="I90" s="307" t="s">
        <v>8931</v>
      </c>
      <c r="J90" s="307">
        <v>50</v>
      </c>
      <c r="K90" s="319"/>
    </row>
    <row r="91" spans="2:11" s="1" customFormat="1" ht="15" customHeight="1">
      <c r="B91" s="330"/>
      <c r="C91" s="307" t="s">
        <v>8955</v>
      </c>
      <c r="D91" s="307"/>
      <c r="E91" s="307"/>
      <c r="F91" s="328" t="s">
        <v>7519</v>
      </c>
      <c r="G91" s="329"/>
      <c r="H91" s="307" t="s">
        <v>8955</v>
      </c>
      <c r="I91" s="307" t="s">
        <v>8931</v>
      </c>
      <c r="J91" s="307">
        <v>50</v>
      </c>
      <c r="K91" s="319"/>
    </row>
    <row r="92" spans="2:11" s="1" customFormat="1" ht="15" customHeight="1">
      <c r="B92" s="330"/>
      <c r="C92" s="307" t="s">
        <v>8956</v>
      </c>
      <c r="D92" s="307"/>
      <c r="E92" s="307"/>
      <c r="F92" s="328" t="s">
        <v>7519</v>
      </c>
      <c r="G92" s="329"/>
      <c r="H92" s="307" t="s">
        <v>8957</v>
      </c>
      <c r="I92" s="307" t="s">
        <v>8931</v>
      </c>
      <c r="J92" s="307">
        <v>255</v>
      </c>
      <c r="K92" s="319"/>
    </row>
    <row r="93" spans="2:11" s="1" customFormat="1" ht="15" customHeight="1">
      <c r="B93" s="330"/>
      <c r="C93" s="307" t="s">
        <v>8958</v>
      </c>
      <c r="D93" s="307"/>
      <c r="E93" s="307"/>
      <c r="F93" s="328" t="s">
        <v>7308</v>
      </c>
      <c r="G93" s="329"/>
      <c r="H93" s="307" t="s">
        <v>8959</v>
      </c>
      <c r="I93" s="307" t="s">
        <v>8960</v>
      </c>
      <c r="J93" s="307"/>
      <c r="K93" s="319"/>
    </row>
    <row r="94" spans="2:11" s="1" customFormat="1" ht="15" customHeight="1">
      <c r="B94" s="330"/>
      <c r="C94" s="307" t="s">
        <v>8961</v>
      </c>
      <c r="D94" s="307"/>
      <c r="E94" s="307"/>
      <c r="F94" s="328" t="s">
        <v>7308</v>
      </c>
      <c r="G94" s="329"/>
      <c r="H94" s="307" t="s">
        <v>8962</v>
      </c>
      <c r="I94" s="307" t="s">
        <v>8963</v>
      </c>
      <c r="J94" s="307"/>
      <c r="K94" s="319"/>
    </row>
    <row r="95" spans="2:11" s="1" customFormat="1" ht="15" customHeight="1">
      <c r="B95" s="330"/>
      <c r="C95" s="307" t="s">
        <v>8964</v>
      </c>
      <c r="D95" s="307"/>
      <c r="E95" s="307"/>
      <c r="F95" s="328" t="s">
        <v>7308</v>
      </c>
      <c r="G95" s="329"/>
      <c r="H95" s="307" t="s">
        <v>8964</v>
      </c>
      <c r="I95" s="307" t="s">
        <v>8963</v>
      </c>
      <c r="J95" s="307"/>
      <c r="K95" s="319"/>
    </row>
    <row r="96" spans="2:11" s="1" customFormat="1" ht="15" customHeight="1">
      <c r="B96" s="330"/>
      <c r="C96" s="307" t="s">
        <v>38</v>
      </c>
      <c r="D96" s="307"/>
      <c r="E96" s="307"/>
      <c r="F96" s="328" t="s">
        <v>7308</v>
      </c>
      <c r="G96" s="329"/>
      <c r="H96" s="307" t="s">
        <v>8965</v>
      </c>
      <c r="I96" s="307" t="s">
        <v>8963</v>
      </c>
      <c r="J96" s="307"/>
      <c r="K96" s="319"/>
    </row>
    <row r="97" spans="2:11" s="1" customFormat="1" ht="15" customHeight="1">
      <c r="B97" s="330"/>
      <c r="C97" s="307" t="s">
        <v>48</v>
      </c>
      <c r="D97" s="307"/>
      <c r="E97" s="307"/>
      <c r="F97" s="328" t="s">
        <v>7308</v>
      </c>
      <c r="G97" s="329"/>
      <c r="H97" s="307" t="s">
        <v>8966</v>
      </c>
      <c r="I97" s="307" t="s">
        <v>8963</v>
      </c>
      <c r="J97" s="307"/>
      <c r="K97" s="319"/>
    </row>
    <row r="98" spans="2:11" s="1" customFormat="1" ht="15" customHeight="1">
      <c r="B98" s="333"/>
      <c r="C98" s="334"/>
      <c r="D98" s="334"/>
      <c r="E98" s="334"/>
      <c r="F98" s="334"/>
      <c r="G98" s="334"/>
      <c r="H98" s="334"/>
      <c r="I98" s="334"/>
      <c r="J98" s="334"/>
      <c r="K98" s="335"/>
    </row>
    <row r="99" spans="2:11" s="1" customFormat="1" ht="18.75" customHeight="1">
      <c r="B99" s="336"/>
      <c r="C99" s="337"/>
      <c r="D99" s="337"/>
      <c r="E99" s="337"/>
      <c r="F99" s="337"/>
      <c r="G99" s="337"/>
      <c r="H99" s="337"/>
      <c r="I99" s="337"/>
      <c r="J99" s="337"/>
      <c r="K99" s="336"/>
    </row>
    <row r="100" spans="2:11" s="1" customFormat="1" ht="18.75" customHeight="1">
      <c r="B100" s="314"/>
      <c r="C100" s="314"/>
      <c r="D100" s="314"/>
      <c r="E100" s="314"/>
      <c r="F100" s="314"/>
      <c r="G100" s="314"/>
      <c r="H100" s="314"/>
      <c r="I100" s="314"/>
      <c r="J100" s="314"/>
      <c r="K100" s="314"/>
    </row>
    <row r="101" spans="2:11" s="1" customFormat="1" ht="7.5" customHeight="1">
      <c r="B101" s="315"/>
      <c r="C101" s="316"/>
      <c r="D101" s="316"/>
      <c r="E101" s="316"/>
      <c r="F101" s="316"/>
      <c r="G101" s="316"/>
      <c r="H101" s="316"/>
      <c r="I101" s="316"/>
      <c r="J101" s="316"/>
      <c r="K101" s="317"/>
    </row>
    <row r="102" spans="2:11" s="1" customFormat="1" ht="45" customHeight="1">
      <c r="B102" s="318"/>
      <c r="C102" s="441" t="s">
        <v>8967</v>
      </c>
      <c r="D102" s="441"/>
      <c r="E102" s="441"/>
      <c r="F102" s="441"/>
      <c r="G102" s="441"/>
      <c r="H102" s="441"/>
      <c r="I102" s="441"/>
      <c r="J102" s="441"/>
      <c r="K102" s="319"/>
    </row>
    <row r="103" spans="2:11" s="1" customFormat="1" ht="17.25" customHeight="1">
      <c r="B103" s="318"/>
      <c r="C103" s="320" t="s">
        <v>8924</v>
      </c>
      <c r="D103" s="320"/>
      <c r="E103" s="320"/>
      <c r="F103" s="320" t="s">
        <v>8925</v>
      </c>
      <c r="G103" s="321"/>
      <c r="H103" s="320" t="s">
        <v>54</v>
      </c>
      <c r="I103" s="320" t="s">
        <v>57</v>
      </c>
      <c r="J103" s="320" t="s">
        <v>8926</v>
      </c>
      <c r="K103" s="319"/>
    </row>
    <row r="104" spans="2:11" s="1" customFormat="1" ht="17.25" customHeight="1">
      <c r="B104" s="318"/>
      <c r="C104" s="322" t="s">
        <v>8927</v>
      </c>
      <c r="D104" s="322"/>
      <c r="E104" s="322"/>
      <c r="F104" s="323" t="s">
        <v>8928</v>
      </c>
      <c r="G104" s="324"/>
      <c r="H104" s="322"/>
      <c r="I104" s="322"/>
      <c r="J104" s="322" t="s">
        <v>8929</v>
      </c>
      <c r="K104" s="319"/>
    </row>
    <row r="105" spans="2:11" s="1" customFormat="1" ht="5.25" customHeight="1">
      <c r="B105" s="318"/>
      <c r="C105" s="320"/>
      <c r="D105" s="320"/>
      <c r="E105" s="320"/>
      <c r="F105" s="320"/>
      <c r="G105" s="338"/>
      <c r="H105" s="320"/>
      <c r="I105" s="320"/>
      <c r="J105" s="320"/>
      <c r="K105" s="319"/>
    </row>
    <row r="106" spans="2:11" s="1" customFormat="1" ht="15" customHeight="1">
      <c r="B106" s="318"/>
      <c r="C106" s="307" t="s">
        <v>53</v>
      </c>
      <c r="D106" s="327"/>
      <c r="E106" s="327"/>
      <c r="F106" s="328" t="s">
        <v>7308</v>
      </c>
      <c r="G106" s="307"/>
      <c r="H106" s="307" t="s">
        <v>8968</v>
      </c>
      <c r="I106" s="307" t="s">
        <v>8931</v>
      </c>
      <c r="J106" s="307">
        <v>20</v>
      </c>
      <c r="K106" s="319"/>
    </row>
    <row r="107" spans="2:11" s="1" customFormat="1" ht="15" customHeight="1">
      <c r="B107" s="318"/>
      <c r="C107" s="307" t="s">
        <v>8932</v>
      </c>
      <c r="D107" s="307"/>
      <c r="E107" s="307"/>
      <c r="F107" s="328" t="s">
        <v>7308</v>
      </c>
      <c r="G107" s="307"/>
      <c r="H107" s="307" t="s">
        <v>8968</v>
      </c>
      <c r="I107" s="307" t="s">
        <v>8931</v>
      </c>
      <c r="J107" s="307">
        <v>120</v>
      </c>
      <c r="K107" s="319"/>
    </row>
    <row r="108" spans="2:11" s="1" customFormat="1" ht="15" customHeight="1">
      <c r="B108" s="330"/>
      <c r="C108" s="307" t="s">
        <v>8934</v>
      </c>
      <c r="D108" s="307"/>
      <c r="E108" s="307"/>
      <c r="F108" s="328" t="s">
        <v>7519</v>
      </c>
      <c r="G108" s="307"/>
      <c r="H108" s="307" t="s">
        <v>8968</v>
      </c>
      <c r="I108" s="307" t="s">
        <v>8931</v>
      </c>
      <c r="J108" s="307">
        <v>50</v>
      </c>
      <c r="K108" s="319"/>
    </row>
    <row r="109" spans="2:11" s="1" customFormat="1" ht="15" customHeight="1">
      <c r="B109" s="330"/>
      <c r="C109" s="307" t="s">
        <v>8936</v>
      </c>
      <c r="D109" s="307"/>
      <c r="E109" s="307"/>
      <c r="F109" s="328" t="s">
        <v>7308</v>
      </c>
      <c r="G109" s="307"/>
      <c r="H109" s="307" t="s">
        <v>8968</v>
      </c>
      <c r="I109" s="307" t="s">
        <v>8938</v>
      </c>
      <c r="J109" s="307"/>
      <c r="K109" s="319"/>
    </row>
    <row r="110" spans="2:11" s="1" customFormat="1" ht="15" customHeight="1">
      <c r="B110" s="330"/>
      <c r="C110" s="307" t="s">
        <v>8947</v>
      </c>
      <c r="D110" s="307"/>
      <c r="E110" s="307"/>
      <c r="F110" s="328" t="s">
        <v>7519</v>
      </c>
      <c r="G110" s="307"/>
      <c r="H110" s="307" t="s">
        <v>8968</v>
      </c>
      <c r="I110" s="307" t="s">
        <v>8931</v>
      </c>
      <c r="J110" s="307">
        <v>50</v>
      </c>
      <c r="K110" s="319"/>
    </row>
    <row r="111" spans="2:11" s="1" customFormat="1" ht="15" customHeight="1">
      <c r="B111" s="330"/>
      <c r="C111" s="307" t="s">
        <v>8955</v>
      </c>
      <c r="D111" s="307"/>
      <c r="E111" s="307"/>
      <c r="F111" s="328" t="s">
        <v>7519</v>
      </c>
      <c r="G111" s="307"/>
      <c r="H111" s="307" t="s">
        <v>8968</v>
      </c>
      <c r="I111" s="307" t="s">
        <v>8931</v>
      </c>
      <c r="J111" s="307">
        <v>50</v>
      </c>
      <c r="K111" s="319"/>
    </row>
    <row r="112" spans="2:11" s="1" customFormat="1" ht="15" customHeight="1">
      <c r="B112" s="330"/>
      <c r="C112" s="307" t="s">
        <v>8953</v>
      </c>
      <c r="D112" s="307"/>
      <c r="E112" s="307"/>
      <c r="F112" s="328" t="s">
        <v>7519</v>
      </c>
      <c r="G112" s="307"/>
      <c r="H112" s="307" t="s">
        <v>8968</v>
      </c>
      <c r="I112" s="307" t="s">
        <v>8931</v>
      </c>
      <c r="J112" s="307">
        <v>50</v>
      </c>
      <c r="K112" s="319"/>
    </row>
    <row r="113" spans="2:11" s="1" customFormat="1" ht="15" customHeight="1">
      <c r="B113" s="330"/>
      <c r="C113" s="307" t="s">
        <v>53</v>
      </c>
      <c r="D113" s="307"/>
      <c r="E113" s="307"/>
      <c r="F113" s="328" t="s">
        <v>7308</v>
      </c>
      <c r="G113" s="307"/>
      <c r="H113" s="307" t="s">
        <v>8969</v>
      </c>
      <c r="I113" s="307" t="s">
        <v>8931</v>
      </c>
      <c r="J113" s="307">
        <v>20</v>
      </c>
      <c r="K113" s="319"/>
    </row>
    <row r="114" spans="2:11" s="1" customFormat="1" ht="15" customHeight="1">
      <c r="B114" s="330"/>
      <c r="C114" s="307" t="s">
        <v>8970</v>
      </c>
      <c r="D114" s="307"/>
      <c r="E114" s="307"/>
      <c r="F114" s="328" t="s">
        <v>7308</v>
      </c>
      <c r="G114" s="307"/>
      <c r="H114" s="307" t="s">
        <v>8971</v>
      </c>
      <c r="I114" s="307" t="s">
        <v>8931</v>
      </c>
      <c r="J114" s="307">
        <v>120</v>
      </c>
      <c r="K114" s="319"/>
    </row>
    <row r="115" spans="2:11" s="1" customFormat="1" ht="15" customHeight="1">
      <c r="B115" s="330"/>
      <c r="C115" s="307" t="s">
        <v>38</v>
      </c>
      <c r="D115" s="307"/>
      <c r="E115" s="307"/>
      <c r="F115" s="328" t="s">
        <v>7308</v>
      </c>
      <c r="G115" s="307"/>
      <c r="H115" s="307" t="s">
        <v>8972</v>
      </c>
      <c r="I115" s="307" t="s">
        <v>8963</v>
      </c>
      <c r="J115" s="307"/>
      <c r="K115" s="319"/>
    </row>
    <row r="116" spans="2:11" s="1" customFormat="1" ht="15" customHeight="1">
      <c r="B116" s="330"/>
      <c r="C116" s="307" t="s">
        <v>48</v>
      </c>
      <c r="D116" s="307"/>
      <c r="E116" s="307"/>
      <c r="F116" s="328" t="s">
        <v>7308</v>
      </c>
      <c r="G116" s="307"/>
      <c r="H116" s="307" t="s">
        <v>8973</v>
      </c>
      <c r="I116" s="307" t="s">
        <v>8963</v>
      </c>
      <c r="J116" s="307"/>
      <c r="K116" s="319"/>
    </row>
    <row r="117" spans="2:11" s="1" customFormat="1" ht="15" customHeight="1">
      <c r="B117" s="330"/>
      <c r="C117" s="307" t="s">
        <v>57</v>
      </c>
      <c r="D117" s="307"/>
      <c r="E117" s="307"/>
      <c r="F117" s="328" t="s">
        <v>7308</v>
      </c>
      <c r="G117" s="307"/>
      <c r="H117" s="307" t="s">
        <v>8974</v>
      </c>
      <c r="I117" s="307" t="s">
        <v>8975</v>
      </c>
      <c r="J117" s="307"/>
      <c r="K117" s="319"/>
    </row>
    <row r="118" spans="2:11" s="1" customFormat="1" ht="15" customHeight="1">
      <c r="B118" s="333"/>
      <c r="C118" s="339"/>
      <c r="D118" s="339"/>
      <c r="E118" s="339"/>
      <c r="F118" s="339"/>
      <c r="G118" s="339"/>
      <c r="H118" s="339"/>
      <c r="I118" s="339"/>
      <c r="J118" s="339"/>
      <c r="K118" s="335"/>
    </row>
    <row r="119" spans="2:11" s="1" customFormat="1" ht="18.75" customHeight="1">
      <c r="B119" s="340"/>
      <c r="C119" s="341"/>
      <c r="D119" s="341"/>
      <c r="E119" s="341"/>
      <c r="F119" s="342"/>
      <c r="G119" s="341"/>
      <c r="H119" s="341"/>
      <c r="I119" s="341"/>
      <c r="J119" s="341"/>
      <c r="K119" s="340"/>
    </row>
    <row r="120" spans="2:11" s="1" customFormat="1" ht="18.75" customHeight="1">
      <c r="B120" s="314"/>
      <c r="C120" s="314"/>
      <c r="D120" s="314"/>
      <c r="E120" s="314"/>
      <c r="F120" s="314"/>
      <c r="G120" s="314"/>
      <c r="H120" s="314"/>
      <c r="I120" s="314"/>
      <c r="J120" s="314"/>
      <c r="K120" s="314"/>
    </row>
    <row r="121" spans="2:11" s="1" customFormat="1" ht="7.5" customHeight="1">
      <c r="B121" s="343"/>
      <c r="C121" s="344"/>
      <c r="D121" s="344"/>
      <c r="E121" s="344"/>
      <c r="F121" s="344"/>
      <c r="G121" s="344"/>
      <c r="H121" s="344"/>
      <c r="I121" s="344"/>
      <c r="J121" s="344"/>
      <c r="K121" s="345"/>
    </row>
    <row r="122" spans="2:11" s="1" customFormat="1" ht="45" customHeight="1">
      <c r="B122" s="346"/>
      <c r="C122" s="439" t="s">
        <v>8976</v>
      </c>
      <c r="D122" s="439"/>
      <c r="E122" s="439"/>
      <c r="F122" s="439"/>
      <c r="G122" s="439"/>
      <c r="H122" s="439"/>
      <c r="I122" s="439"/>
      <c r="J122" s="439"/>
      <c r="K122" s="347"/>
    </row>
    <row r="123" spans="2:11" s="1" customFormat="1" ht="17.25" customHeight="1">
      <c r="B123" s="348"/>
      <c r="C123" s="320" t="s">
        <v>8924</v>
      </c>
      <c r="D123" s="320"/>
      <c r="E123" s="320"/>
      <c r="F123" s="320" t="s">
        <v>8925</v>
      </c>
      <c r="G123" s="321"/>
      <c r="H123" s="320" t="s">
        <v>54</v>
      </c>
      <c r="I123" s="320" t="s">
        <v>57</v>
      </c>
      <c r="J123" s="320" t="s">
        <v>8926</v>
      </c>
      <c r="K123" s="349"/>
    </row>
    <row r="124" spans="2:11" s="1" customFormat="1" ht="17.25" customHeight="1">
      <c r="B124" s="348"/>
      <c r="C124" s="322" t="s">
        <v>8927</v>
      </c>
      <c r="D124" s="322"/>
      <c r="E124" s="322"/>
      <c r="F124" s="323" t="s">
        <v>8928</v>
      </c>
      <c r="G124" s="324"/>
      <c r="H124" s="322"/>
      <c r="I124" s="322"/>
      <c r="J124" s="322" t="s">
        <v>8929</v>
      </c>
      <c r="K124" s="349"/>
    </row>
    <row r="125" spans="2:11" s="1" customFormat="1" ht="5.25" customHeight="1">
      <c r="B125" s="350"/>
      <c r="C125" s="325"/>
      <c r="D125" s="325"/>
      <c r="E125" s="325"/>
      <c r="F125" s="325"/>
      <c r="G125" s="351"/>
      <c r="H125" s="325"/>
      <c r="I125" s="325"/>
      <c r="J125" s="325"/>
      <c r="K125" s="352"/>
    </row>
    <row r="126" spans="2:11" s="1" customFormat="1" ht="15" customHeight="1">
      <c r="B126" s="350"/>
      <c r="C126" s="307" t="s">
        <v>8932</v>
      </c>
      <c r="D126" s="327"/>
      <c r="E126" s="327"/>
      <c r="F126" s="328" t="s">
        <v>7308</v>
      </c>
      <c r="G126" s="307"/>
      <c r="H126" s="307" t="s">
        <v>8968</v>
      </c>
      <c r="I126" s="307" t="s">
        <v>8931</v>
      </c>
      <c r="J126" s="307">
        <v>120</v>
      </c>
      <c r="K126" s="353"/>
    </row>
    <row r="127" spans="2:11" s="1" customFormat="1" ht="15" customHeight="1">
      <c r="B127" s="350"/>
      <c r="C127" s="307" t="s">
        <v>8977</v>
      </c>
      <c r="D127" s="307"/>
      <c r="E127" s="307"/>
      <c r="F127" s="328" t="s">
        <v>7308</v>
      </c>
      <c r="G127" s="307"/>
      <c r="H127" s="307" t="s">
        <v>8978</v>
      </c>
      <c r="I127" s="307" t="s">
        <v>8931</v>
      </c>
      <c r="J127" s="307" t="s">
        <v>8979</v>
      </c>
      <c r="K127" s="353"/>
    </row>
    <row r="128" spans="2:11" s="1" customFormat="1" ht="15" customHeight="1">
      <c r="B128" s="350"/>
      <c r="C128" s="307" t="s">
        <v>84</v>
      </c>
      <c r="D128" s="307"/>
      <c r="E128" s="307"/>
      <c r="F128" s="328" t="s">
        <v>7308</v>
      </c>
      <c r="G128" s="307"/>
      <c r="H128" s="307" t="s">
        <v>8980</v>
      </c>
      <c r="I128" s="307" t="s">
        <v>8931</v>
      </c>
      <c r="J128" s="307" t="s">
        <v>8979</v>
      </c>
      <c r="K128" s="353"/>
    </row>
    <row r="129" spans="2:11" s="1" customFormat="1" ht="15" customHeight="1">
      <c r="B129" s="350"/>
      <c r="C129" s="307" t="s">
        <v>8939</v>
      </c>
      <c r="D129" s="307"/>
      <c r="E129" s="307"/>
      <c r="F129" s="328" t="s">
        <v>7519</v>
      </c>
      <c r="G129" s="307"/>
      <c r="H129" s="307" t="s">
        <v>8940</v>
      </c>
      <c r="I129" s="307" t="s">
        <v>8931</v>
      </c>
      <c r="J129" s="307">
        <v>15</v>
      </c>
      <c r="K129" s="353"/>
    </row>
    <row r="130" spans="2:11" s="1" customFormat="1" ht="15" customHeight="1">
      <c r="B130" s="350"/>
      <c r="C130" s="331" t="s">
        <v>8941</v>
      </c>
      <c r="D130" s="331"/>
      <c r="E130" s="331"/>
      <c r="F130" s="332" t="s">
        <v>7519</v>
      </c>
      <c r="G130" s="331"/>
      <c r="H130" s="331" t="s">
        <v>8942</v>
      </c>
      <c r="I130" s="331" t="s">
        <v>8931</v>
      </c>
      <c r="J130" s="331">
        <v>15</v>
      </c>
      <c r="K130" s="353"/>
    </row>
    <row r="131" spans="2:11" s="1" customFormat="1" ht="15" customHeight="1">
      <c r="B131" s="350"/>
      <c r="C131" s="331" t="s">
        <v>8943</v>
      </c>
      <c r="D131" s="331"/>
      <c r="E131" s="331"/>
      <c r="F131" s="332" t="s">
        <v>7519</v>
      </c>
      <c r="G131" s="331"/>
      <c r="H131" s="331" t="s">
        <v>8944</v>
      </c>
      <c r="I131" s="331" t="s">
        <v>8931</v>
      </c>
      <c r="J131" s="331">
        <v>20</v>
      </c>
      <c r="K131" s="353"/>
    </row>
    <row r="132" spans="2:11" s="1" customFormat="1" ht="15" customHeight="1">
      <c r="B132" s="350"/>
      <c r="C132" s="331" t="s">
        <v>8945</v>
      </c>
      <c r="D132" s="331"/>
      <c r="E132" s="331"/>
      <c r="F132" s="332" t="s">
        <v>7519</v>
      </c>
      <c r="G132" s="331"/>
      <c r="H132" s="331" t="s">
        <v>8946</v>
      </c>
      <c r="I132" s="331" t="s">
        <v>8931</v>
      </c>
      <c r="J132" s="331">
        <v>20</v>
      </c>
      <c r="K132" s="353"/>
    </row>
    <row r="133" spans="2:11" s="1" customFormat="1" ht="15" customHeight="1">
      <c r="B133" s="350"/>
      <c r="C133" s="307" t="s">
        <v>8934</v>
      </c>
      <c r="D133" s="307"/>
      <c r="E133" s="307"/>
      <c r="F133" s="328" t="s">
        <v>7519</v>
      </c>
      <c r="G133" s="307"/>
      <c r="H133" s="307" t="s">
        <v>8968</v>
      </c>
      <c r="I133" s="307" t="s">
        <v>8931</v>
      </c>
      <c r="J133" s="307">
        <v>50</v>
      </c>
      <c r="K133" s="353"/>
    </row>
    <row r="134" spans="2:11" s="1" customFormat="1" ht="15" customHeight="1">
      <c r="B134" s="350"/>
      <c r="C134" s="307" t="s">
        <v>8947</v>
      </c>
      <c r="D134" s="307"/>
      <c r="E134" s="307"/>
      <c r="F134" s="328" t="s">
        <v>7519</v>
      </c>
      <c r="G134" s="307"/>
      <c r="H134" s="307" t="s">
        <v>8968</v>
      </c>
      <c r="I134" s="307" t="s">
        <v>8931</v>
      </c>
      <c r="J134" s="307">
        <v>50</v>
      </c>
      <c r="K134" s="353"/>
    </row>
    <row r="135" spans="2:11" s="1" customFormat="1" ht="15" customHeight="1">
      <c r="B135" s="350"/>
      <c r="C135" s="307" t="s">
        <v>8953</v>
      </c>
      <c r="D135" s="307"/>
      <c r="E135" s="307"/>
      <c r="F135" s="328" t="s">
        <v>7519</v>
      </c>
      <c r="G135" s="307"/>
      <c r="H135" s="307" t="s">
        <v>8968</v>
      </c>
      <c r="I135" s="307" t="s">
        <v>8931</v>
      </c>
      <c r="J135" s="307">
        <v>50</v>
      </c>
      <c r="K135" s="353"/>
    </row>
    <row r="136" spans="2:11" s="1" customFormat="1" ht="15" customHeight="1">
      <c r="B136" s="350"/>
      <c r="C136" s="307" t="s">
        <v>8955</v>
      </c>
      <c r="D136" s="307"/>
      <c r="E136" s="307"/>
      <c r="F136" s="328" t="s">
        <v>7519</v>
      </c>
      <c r="G136" s="307"/>
      <c r="H136" s="307" t="s">
        <v>8968</v>
      </c>
      <c r="I136" s="307" t="s">
        <v>8931</v>
      </c>
      <c r="J136" s="307">
        <v>50</v>
      </c>
      <c r="K136" s="353"/>
    </row>
    <row r="137" spans="2:11" s="1" customFormat="1" ht="15" customHeight="1">
      <c r="B137" s="350"/>
      <c r="C137" s="307" t="s">
        <v>8956</v>
      </c>
      <c r="D137" s="307"/>
      <c r="E137" s="307"/>
      <c r="F137" s="328" t="s">
        <v>7519</v>
      </c>
      <c r="G137" s="307"/>
      <c r="H137" s="307" t="s">
        <v>8981</v>
      </c>
      <c r="I137" s="307" t="s">
        <v>8931</v>
      </c>
      <c r="J137" s="307">
        <v>255</v>
      </c>
      <c r="K137" s="353"/>
    </row>
    <row r="138" spans="2:11" s="1" customFormat="1" ht="15" customHeight="1">
      <c r="B138" s="350"/>
      <c r="C138" s="307" t="s">
        <v>8958</v>
      </c>
      <c r="D138" s="307"/>
      <c r="E138" s="307"/>
      <c r="F138" s="328" t="s">
        <v>7308</v>
      </c>
      <c r="G138" s="307"/>
      <c r="H138" s="307" t="s">
        <v>8982</v>
      </c>
      <c r="I138" s="307" t="s">
        <v>8960</v>
      </c>
      <c r="J138" s="307"/>
      <c r="K138" s="353"/>
    </row>
    <row r="139" spans="2:11" s="1" customFormat="1" ht="15" customHeight="1">
      <c r="B139" s="350"/>
      <c r="C139" s="307" t="s">
        <v>8961</v>
      </c>
      <c r="D139" s="307"/>
      <c r="E139" s="307"/>
      <c r="F139" s="328" t="s">
        <v>7308</v>
      </c>
      <c r="G139" s="307"/>
      <c r="H139" s="307" t="s">
        <v>8983</v>
      </c>
      <c r="I139" s="307" t="s">
        <v>8963</v>
      </c>
      <c r="J139" s="307"/>
      <c r="K139" s="353"/>
    </row>
    <row r="140" spans="2:11" s="1" customFormat="1" ht="15" customHeight="1">
      <c r="B140" s="350"/>
      <c r="C140" s="307" t="s">
        <v>8964</v>
      </c>
      <c r="D140" s="307"/>
      <c r="E140" s="307"/>
      <c r="F140" s="328" t="s">
        <v>7308</v>
      </c>
      <c r="G140" s="307"/>
      <c r="H140" s="307" t="s">
        <v>8964</v>
      </c>
      <c r="I140" s="307" t="s">
        <v>8963</v>
      </c>
      <c r="J140" s="307"/>
      <c r="K140" s="353"/>
    </row>
    <row r="141" spans="2:11" s="1" customFormat="1" ht="15" customHeight="1">
      <c r="B141" s="350"/>
      <c r="C141" s="307" t="s">
        <v>38</v>
      </c>
      <c r="D141" s="307"/>
      <c r="E141" s="307"/>
      <c r="F141" s="328" t="s">
        <v>7308</v>
      </c>
      <c r="G141" s="307"/>
      <c r="H141" s="307" t="s">
        <v>8984</v>
      </c>
      <c r="I141" s="307" t="s">
        <v>8963</v>
      </c>
      <c r="J141" s="307"/>
      <c r="K141" s="353"/>
    </row>
    <row r="142" spans="2:11" s="1" customFormat="1" ht="15" customHeight="1">
      <c r="B142" s="350"/>
      <c r="C142" s="307" t="s">
        <v>8985</v>
      </c>
      <c r="D142" s="307"/>
      <c r="E142" s="307"/>
      <c r="F142" s="328" t="s">
        <v>7308</v>
      </c>
      <c r="G142" s="307"/>
      <c r="H142" s="307" t="s">
        <v>8986</v>
      </c>
      <c r="I142" s="307" t="s">
        <v>8963</v>
      </c>
      <c r="J142" s="307"/>
      <c r="K142" s="353"/>
    </row>
    <row r="143" spans="2:11" s="1" customFormat="1" ht="15" customHeight="1">
      <c r="B143" s="354"/>
      <c r="C143" s="355"/>
      <c r="D143" s="355"/>
      <c r="E143" s="355"/>
      <c r="F143" s="355"/>
      <c r="G143" s="355"/>
      <c r="H143" s="355"/>
      <c r="I143" s="355"/>
      <c r="J143" s="355"/>
      <c r="K143" s="356"/>
    </row>
    <row r="144" spans="2:11" s="1" customFormat="1" ht="18.75" customHeight="1">
      <c r="B144" s="341"/>
      <c r="C144" s="341"/>
      <c r="D144" s="341"/>
      <c r="E144" s="341"/>
      <c r="F144" s="342"/>
      <c r="G144" s="341"/>
      <c r="H144" s="341"/>
      <c r="I144" s="341"/>
      <c r="J144" s="341"/>
      <c r="K144" s="341"/>
    </row>
    <row r="145" spans="2:11" s="1" customFormat="1" ht="18.75" customHeight="1">
      <c r="B145" s="314"/>
      <c r="C145" s="314"/>
      <c r="D145" s="314"/>
      <c r="E145" s="314"/>
      <c r="F145" s="314"/>
      <c r="G145" s="314"/>
      <c r="H145" s="314"/>
      <c r="I145" s="314"/>
      <c r="J145" s="314"/>
      <c r="K145" s="314"/>
    </row>
    <row r="146" spans="2:11" s="1" customFormat="1" ht="7.5" customHeight="1">
      <c r="B146" s="315"/>
      <c r="C146" s="316"/>
      <c r="D146" s="316"/>
      <c r="E146" s="316"/>
      <c r="F146" s="316"/>
      <c r="G146" s="316"/>
      <c r="H146" s="316"/>
      <c r="I146" s="316"/>
      <c r="J146" s="316"/>
      <c r="K146" s="317"/>
    </row>
    <row r="147" spans="2:11" s="1" customFormat="1" ht="45" customHeight="1">
      <c r="B147" s="318"/>
      <c r="C147" s="441" t="s">
        <v>8987</v>
      </c>
      <c r="D147" s="441"/>
      <c r="E147" s="441"/>
      <c r="F147" s="441"/>
      <c r="G147" s="441"/>
      <c r="H147" s="441"/>
      <c r="I147" s="441"/>
      <c r="J147" s="441"/>
      <c r="K147" s="319"/>
    </row>
    <row r="148" spans="2:11" s="1" customFormat="1" ht="17.25" customHeight="1">
      <c r="B148" s="318"/>
      <c r="C148" s="320" t="s">
        <v>8924</v>
      </c>
      <c r="D148" s="320"/>
      <c r="E148" s="320"/>
      <c r="F148" s="320" t="s">
        <v>8925</v>
      </c>
      <c r="G148" s="321"/>
      <c r="H148" s="320" t="s">
        <v>54</v>
      </c>
      <c r="I148" s="320" t="s">
        <v>57</v>
      </c>
      <c r="J148" s="320" t="s">
        <v>8926</v>
      </c>
      <c r="K148" s="319"/>
    </row>
    <row r="149" spans="2:11" s="1" customFormat="1" ht="17.25" customHeight="1">
      <c r="B149" s="318"/>
      <c r="C149" s="322" t="s">
        <v>8927</v>
      </c>
      <c r="D149" s="322"/>
      <c r="E149" s="322"/>
      <c r="F149" s="323" t="s">
        <v>8928</v>
      </c>
      <c r="G149" s="324"/>
      <c r="H149" s="322"/>
      <c r="I149" s="322"/>
      <c r="J149" s="322" t="s">
        <v>8929</v>
      </c>
      <c r="K149" s="319"/>
    </row>
    <row r="150" spans="2:11" s="1" customFormat="1" ht="5.25" customHeight="1">
      <c r="B150" s="330"/>
      <c r="C150" s="325"/>
      <c r="D150" s="325"/>
      <c r="E150" s="325"/>
      <c r="F150" s="325"/>
      <c r="G150" s="326"/>
      <c r="H150" s="325"/>
      <c r="I150" s="325"/>
      <c r="J150" s="325"/>
      <c r="K150" s="353"/>
    </row>
    <row r="151" spans="2:11" s="1" customFormat="1" ht="15" customHeight="1">
      <c r="B151" s="330"/>
      <c r="C151" s="357" t="s">
        <v>8932</v>
      </c>
      <c r="D151" s="307"/>
      <c r="E151" s="307"/>
      <c r="F151" s="358" t="s">
        <v>7308</v>
      </c>
      <c r="G151" s="307"/>
      <c r="H151" s="357" t="s">
        <v>8968</v>
      </c>
      <c r="I151" s="357" t="s">
        <v>8931</v>
      </c>
      <c r="J151" s="357">
        <v>120</v>
      </c>
      <c r="K151" s="353"/>
    </row>
    <row r="152" spans="2:11" s="1" customFormat="1" ht="15" customHeight="1">
      <c r="B152" s="330"/>
      <c r="C152" s="357" t="s">
        <v>8977</v>
      </c>
      <c r="D152" s="307"/>
      <c r="E152" s="307"/>
      <c r="F152" s="358" t="s">
        <v>7308</v>
      </c>
      <c r="G152" s="307"/>
      <c r="H152" s="357" t="s">
        <v>8988</v>
      </c>
      <c r="I152" s="357" t="s">
        <v>8931</v>
      </c>
      <c r="J152" s="357" t="s">
        <v>8979</v>
      </c>
      <c r="K152" s="353"/>
    </row>
    <row r="153" spans="2:11" s="1" customFormat="1" ht="15" customHeight="1">
      <c r="B153" s="330"/>
      <c r="C153" s="357" t="s">
        <v>84</v>
      </c>
      <c r="D153" s="307"/>
      <c r="E153" s="307"/>
      <c r="F153" s="358" t="s">
        <v>7308</v>
      </c>
      <c r="G153" s="307"/>
      <c r="H153" s="357" t="s">
        <v>8989</v>
      </c>
      <c r="I153" s="357" t="s">
        <v>8931</v>
      </c>
      <c r="J153" s="357" t="s">
        <v>8979</v>
      </c>
      <c r="K153" s="353"/>
    </row>
    <row r="154" spans="2:11" s="1" customFormat="1" ht="15" customHeight="1">
      <c r="B154" s="330"/>
      <c r="C154" s="357" t="s">
        <v>8934</v>
      </c>
      <c r="D154" s="307"/>
      <c r="E154" s="307"/>
      <c r="F154" s="358" t="s">
        <v>7519</v>
      </c>
      <c r="G154" s="307"/>
      <c r="H154" s="357" t="s">
        <v>8968</v>
      </c>
      <c r="I154" s="357" t="s">
        <v>8931</v>
      </c>
      <c r="J154" s="357">
        <v>50</v>
      </c>
      <c r="K154" s="353"/>
    </row>
    <row r="155" spans="2:11" s="1" customFormat="1" ht="15" customHeight="1">
      <c r="B155" s="330"/>
      <c r="C155" s="357" t="s">
        <v>8936</v>
      </c>
      <c r="D155" s="307"/>
      <c r="E155" s="307"/>
      <c r="F155" s="358" t="s">
        <v>7308</v>
      </c>
      <c r="G155" s="307"/>
      <c r="H155" s="357" t="s">
        <v>8968</v>
      </c>
      <c r="I155" s="357" t="s">
        <v>8938</v>
      </c>
      <c r="J155" s="357"/>
      <c r="K155" s="353"/>
    </row>
    <row r="156" spans="2:11" s="1" customFormat="1" ht="15" customHeight="1">
      <c r="B156" s="330"/>
      <c r="C156" s="357" t="s">
        <v>8947</v>
      </c>
      <c r="D156" s="307"/>
      <c r="E156" s="307"/>
      <c r="F156" s="358" t="s">
        <v>7519</v>
      </c>
      <c r="G156" s="307"/>
      <c r="H156" s="357" t="s">
        <v>8968</v>
      </c>
      <c r="I156" s="357" t="s">
        <v>8931</v>
      </c>
      <c r="J156" s="357">
        <v>50</v>
      </c>
      <c r="K156" s="353"/>
    </row>
    <row r="157" spans="2:11" s="1" customFormat="1" ht="15" customHeight="1">
      <c r="B157" s="330"/>
      <c r="C157" s="357" t="s">
        <v>8955</v>
      </c>
      <c r="D157" s="307"/>
      <c r="E157" s="307"/>
      <c r="F157" s="358" t="s">
        <v>7519</v>
      </c>
      <c r="G157" s="307"/>
      <c r="H157" s="357" t="s">
        <v>8968</v>
      </c>
      <c r="I157" s="357" t="s">
        <v>8931</v>
      </c>
      <c r="J157" s="357">
        <v>50</v>
      </c>
      <c r="K157" s="353"/>
    </row>
    <row r="158" spans="2:11" s="1" customFormat="1" ht="15" customHeight="1">
      <c r="B158" s="330"/>
      <c r="C158" s="357" t="s">
        <v>8953</v>
      </c>
      <c r="D158" s="307"/>
      <c r="E158" s="307"/>
      <c r="F158" s="358" t="s">
        <v>7519</v>
      </c>
      <c r="G158" s="307"/>
      <c r="H158" s="357" t="s">
        <v>8968</v>
      </c>
      <c r="I158" s="357" t="s">
        <v>8931</v>
      </c>
      <c r="J158" s="357">
        <v>50</v>
      </c>
      <c r="K158" s="353"/>
    </row>
    <row r="159" spans="2:11" s="1" customFormat="1" ht="15" customHeight="1">
      <c r="B159" s="330"/>
      <c r="C159" s="357" t="s">
        <v>303</v>
      </c>
      <c r="D159" s="307"/>
      <c r="E159" s="307"/>
      <c r="F159" s="358" t="s">
        <v>7308</v>
      </c>
      <c r="G159" s="307"/>
      <c r="H159" s="357" t="s">
        <v>8990</v>
      </c>
      <c r="I159" s="357" t="s">
        <v>8931</v>
      </c>
      <c r="J159" s="357" t="s">
        <v>8991</v>
      </c>
      <c r="K159" s="353"/>
    </row>
    <row r="160" spans="2:11" s="1" customFormat="1" ht="15" customHeight="1">
      <c r="B160" s="330"/>
      <c r="C160" s="357" t="s">
        <v>8992</v>
      </c>
      <c r="D160" s="307"/>
      <c r="E160" s="307"/>
      <c r="F160" s="358" t="s">
        <v>7308</v>
      </c>
      <c r="G160" s="307"/>
      <c r="H160" s="357" t="s">
        <v>8993</v>
      </c>
      <c r="I160" s="357" t="s">
        <v>8963</v>
      </c>
      <c r="J160" s="357"/>
      <c r="K160" s="353"/>
    </row>
    <row r="161" spans="2:11" s="1" customFormat="1" ht="15" customHeight="1">
      <c r="B161" s="359"/>
      <c r="C161" s="339"/>
      <c r="D161" s="339"/>
      <c r="E161" s="339"/>
      <c r="F161" s="339"/>
      <c r="G161" s="339"/>
      <c r="H161" s="339"/>
      <c r="I161" s="339"/>
      <c r="J161" s="339"/>
      <c r="K161" s="360"/>
    </row>
    <row r="162" spans="2:11" s="1" customFormat="1" ht="18.75" customHeight="1">
      <c r="B162" s="341"/>
      <c r="C162" s="351"/>
      <c r="D162" s="351"/>
      <c r="E162" s="351"/>
      <c r="F162" s="361"/>
      <c r="G162" s="351"/>
      <c r="H162" s="351"/>
      <c r="I162" s="351"/>
      <c r="J162" s="351"/>
      <c r="K162" s="341"/>
    </row>
    <row r="163" spans="2:11" s="1" customFormat="1" ht="18.75" customHeight="1">
      <c r="B163" s="314"/>
      <c r="C163" s="314"/>
      <c r="D163" s="314"/>
      <c r="E163" s="314"/>
      <c r="F163" s="314"/>
      <c r="G163" s="314"/>
      <c r="H163" s="314"/>
      <c r="I163" s="314"/>
      <c r="J163" s="314"/>
      <c r="K163" s="314"/>
    </row>
    <row r="164" spans="2:11" s="1" customFormat="1" ht="7.5" customHeight="1">
      <c r="B164" s="296"/>
      <c r="C164" s="297"/>
      <c r="D164" s="297"/>
      <c r="E164" s="297"/>
      <c r="F164" s="297"/>
      <c r="G164" s="297"/>
      <c r="H164" s="297"/>
      <c r="I164" s="297"/>
      <c r="J164" s="297"/>
      <c r="K164" s="298"/>
    </row>
    <row r="165" spans="2:11" s="1" customFormat="1" ht="45" customHeight="1">
      <c r="B165" s="299"/>
      <c r="C165" s="439" t="s">
        <v>8994</v>
      </c>
      <c r="D165" s="439"/>
      <c r="E165" s="439"/>
      <c r="F165" s="439"/>
      <c r="G165" s="439"/>
      <c r="H165" s="439"/>
      <c r="I165" s="439"/>
      <c r="J165" s="439"/>
      <c r="K165" s="300"/>
    </row>
    <row r="166" spans="2:11" s="1" customFormat="1" ht="17.25" customHeight="1">
      <c r="B166" s="299"/>
      <c r="C166" s="320" t="s">
        <v>8924</v>
      </c>
      <c r="D166" s="320"/>
      <c r="E166" s="320"/>
      <c r="F166" s="320" t="s">
        <v>8925</v>
      </c>
      <c r="G166" s="362"/>
      <c r="H166" s="363" t="s">
        <v>54</v>
      </c>
      <c r="I166" s="363" t="s">
        <v>57</v>
      </c>
      <c r="J166" s="320" t="s">
        <v>8926</v>
      </c>
      <c r="K166" s="300"/>
    </row>
    <row r="167" spans="2:11" s="1" customFormat="1" ht="17.25" customHeight="1">
      <c r="B167" s="301"/>
      <c r="C167" s="322" t="s">
        <v>8927</v>
      </c>
      <c r="D167" s="322"/>
      <c r="E167" s="322"/>
      <c r="F167" s="323" t="s">
        <v>8928</v>
      </c>
      <c r="G167" s="364"/>
      <c r="H167" s="365"/>
      <c r="I167" s="365"/>
      <c r="J167" s="322" t="s">
        <v>8929</v>
      </c>
      <c r="K167" s="302"/>
    </row>
    <row r="168" spans="2:11" s="1" customFormat="1" ht="5.25" customHeight="1">
      <c r="B168" s="330"/>
      <c r="C168" s="325"/>
      <c r="D168" s="325"/>
      <c r="E168" s="325"/>
      <c r="F168" s="325"/>
      <c r="G168" s="326"/>
      <c r="H168" s="325"/>
      <c r="I168" s="325"/>
      <c r="J168" s="325"/>
      <c r="K168" s="353"/>
    </row>
    <row r="169" spans="2:11" s="1" customFormat="1" ht="15" customHeight="1">
      <c r="B169" s="330"/>
      <c r="C169" s="307" t="s">
        <v>8932</v>
      </c>
      <c r="D169" s="307"/>
      <c r="E169" s="307"/>
      <c r="F169" s="328" t="s">
        <v>7308</v>
      </c>
      <c r="G169" s="307"/>
      <c r="H169" s="307" t="s">
        <v>8968</v>
      </c>
      <c r="I169" s="307" t="s">
        <v>8931</v>
      </c>
      <c r="J169" s="307">
        <v>120</v>
      </c>
      <c r="K169" s="353"/>
    </row>
    <row r="170" spans="2:11" s="1" customFormat="1" ht="15" customHeight="1">
      <c r="B170" s="330"/>
      <c r="C170" s="307" t="s">
        <v>8977</v>
      </c>
      <c r="D170" s="307"/>
      <c r="E170" s="307"/>
      <c r="F170" s="328" t="s">
        <v>7308</v>
      </c>
      <c r="G170" s="307"/>
      <c r="H170" s="307" t="s">
        <v>8978</v>
      </c>
      <c r="I170" s="307" t="s">
        <v>8931</v>
      </c>
      <c r="J170" s="307" t="s">
        <v>8979</v>
      </c>
      <c r="K170" s="353"/>
    </row>
    <row r="171" spans="2:11" s="1" customFormat="1" ht="15" customHeight="1">
      <c r="B171" s="330"/>
      <c r="C171" s="307" t="s">
        <v>84</v>
      </c>
      <c r="D171" s="307"/>
      <c r="E171" s="307"/>
      <c r="F171" s="328" t="s">
        <v>7308</v>
      </c>
      <c r="G171" s="307"/>
      <c r="H171" s="307" t="s">
        <v>8995</v>
      </c>
      <c r="I171" s="307" t="s">
        <v>8931</v>
      </c>
      <c r="J171" s="307" t="s">
        <v>8979</v>
      </c>
      <c r="K171" s="353"/>
    </row>
    <row r="172" spans="2:11" s="1" customFormat="1" ht="15" customHeight="1">
      <c r="B172" s="330"/>
      <c r="C172" s="307" t="s">
        <v>8934</v>
      </c>
      <c r="D172" s="307"/>
      <c r="E172" s="307"/>
      <c r="F172" s="328" t="s">
        <v>7519</v>
      </c>
      <c r="G172" s="307"/>
      <c r="H172" s="307" t="s">
        <v>8995</v>
      </c>
      <c r="I172" s="307" t="s">
        <v>8931</v>
      </c>
      <c r="J172" s="307">
        <v>50</v>
      </c>
      <c r="K172" s="353"/>
    </row>
    <row r="173" spans="2:11" s="1" customFormat="1" ht="15" customHeight="1">
      <c r="B173" s="330"/>
      <c r="C173" s="307" t="s">
        <v>8936</v>
      </c>
      <c r="D173" s="307"/>
      <c r="E173" s="307"/>
      <c r="F173" s="328" t="s">
        <v>7308</v>
      </c>
      <c r="G173" s="307"/>
      <c r="H173" s="307" t="s">
        <v>8995</v>
      </c>
      <c r="I173" s="307" t="s">
        <v>8938</v>
      </c>
      <c r="J173" s="307"/>
      <c r="K173" s="353"/>
    </row>
    <row r="174" spans="2:11" s="1" customFormat="1" ht="15" customHeight="1">
      <c r="B174" s="330"/>
      <c r="C174" s="307" t="s">
        <v>8947</v>
      </c>
      <c r="D174" s="307"/>
      <c r="E174" s="307"/>
      <c r="F174" s="328" t="s">
        <v>7519</v>
      </c>
      <c r="G174" s="307"/>
      <c r="H174" s="307" t="s">
        <v>8995</v>
      </c>
      <c r="I174" s="307" t="s">
        <v>8931</v>
      </c>
      <c r="J174" s="307">
        <v>50</v>
      </c>
      <c r="K174" s="353"/>
    </row>
    <row r="175" spans="2:11" s="1" customFormat="1" ht="15" customHeight="1">
      <c r="B175" s="330"/>
      <c r="C175" s="307" t="s">
        <v>8955</v>
      </c>
      <c r="D175" s="307"/>
      <c r="E175" s="307"/>
      <c r="F175" s="328" t="s">
        <v>7519</v>
      </c>
      <c r="G175" s="307"/>
      <c r="H175" s="307" t="s">
        <v>8995</v>
      </c>
      <c r="I175" s="307" t="s">
        <v>8931</v>
      </c>
      <c r="J175" s="307">
        <v>50</v>
      </c>
      <c r="K175" s="353"/>
    </row>
    <row r="176" spans="2:11" s="1" customFormat="1" ht="15" customHeight="1">
      <c r="B176" s="330"/>
      <c r="C176" s="307" t="s">
        <v>8953</v>
      </c>
      <c r="D176" s="307"/>
      <c r="E176" s="307"/>
      <c r="F176" s="328" t="s">
        <v>7519</v>
      </c>
      <c r="G176" s="307"/>
      <c r="H176" s="307" t="s">
        <v>8995</v>
      </c>
      <c r="I176" s="307" t="s">
        <v>8931</v>
      </c>
      <c r="J176" s="307">
        <v>50</v>
      </c>
      <c r="K176" s="353"/>
    </row>
    <row r="177" spans="2:11" s="1" customFormat="1" ht="15" customHeight="1">
      <c r="B177" s="330"/>
      <c r="C177" s="307" t="s">
        <v>505</v>
      </c>
      <c r="D177" s="307"/>
      <c r="E177" s="307"/>
      <c r="F177" s="328" t="s">
        <v>7308</v>
      </c>
      <c r="G177" s="307"/>
      <c r="H177" s="307" t="s">
        <v>8996</v>
      </c>
      <c r="I177" s="307" t="s">
        <v>8997</v>
      </c>
      <c r="J177" s="307"/>
      <c r="K177" s="353"/>
    </row>
    <row r="178" spans="2:11" s="1" customFormat="1" ht="15" customHeight="1">
      <c r="B178" s="330"/>
      <c r="C178" s="307" t="s">
        <v>57</v>
      </c>
      <c r="D178" s="307"/>
      <c r="E178" s="307"/>
      <c r="F178" s="328" t="s">
        <v>7308</v>
      </c>
      <c r="G178" s="307"/>
      <c r="H178" s="307" t="s">
        <v>8998</v>
      </c>
      <c r="I178" s="307" t="s">
        <v>8999</v>
      </c>
      <c r="J178" s="307">
        <v>1</v>
      </c>
      <c r="K178" s="353"/>
    </row>
    <row r="179" spans="2:11" s="1" customFormat="1" ht="15" customHeight="1">
      <c r="B179" s="330"/>
      <c r="C179" s="307" t="s">
        <v>53</v>
      </c>
      <c r="D179" s="307"/>
      <c r="E179" s="307"/>
      <c r="F179" s="328" t="s">
        <v>7308</v>
      </c>
      <c r="G179" s="307"/>
      <c r="H179" s="307" t="s">
        <v>9000</v>
      </c>
      <c r="I179" s="307" t="s">
        <v>8931</v>
      </c>
      <c r="J179" s="307">
        <v>20</v>
      </c>
      <c r="K179" s="353"/>
    </row>
    <row r="180" spans="2:11" s="1" customFormat="1" ht="15" customHeight="1">
      <c r="B180" s="330"/>
      <c r="C180" s="307" t="s">
        <v>54</v>
      </c>
      <c r="D180" s="307"/>
      <c r="E180" s="307"/>
      <c r="F180" s="328" t="s">
        <v>7308</v>
      </c>
      <c r="G180" s="307"/>
      <c r="H180" s="307" t="s">
        <v>9001</v>
      </c>
      <c r="I180" s="307" t="s">
        <v>8931</v>
      </c>
      <c r="J180" s="307">
        <v>255</v>
      </c>
      <c r="K180" s="353"/>
    </row>
    <row r="181" spans="2:11" s="1" customFormat="1" ht="15" customHeight="1">
      <c r="B181" s="330"/>
      <c r="C181" s="307" t="s">
        <v>506</v>
      </c>
      <c r="D181" s="307"/>
      <c r="E181" s="307"/>
      <c r="F181" s="328" t="s">
        <v>7308</v>
      </c>
      <c r="G181" s="307"/>
      <c r="H181" s="307" t="s">
        <v>8894</v>
      </c>
      <c r="I181" s="307" t="s">
        <v>8931</v>
      </c>
      <c r="J181" s="307">
        <v>10</v>
      </c>
      <c r="K181" s="353"/>
    </row>
    <row r="182" spans="2:11" s="1" customFormat="1" ht="15" customHeight="1">
      <c r="B182" s="330"/>
      <c r="C182" s="307" t="s">
        <v>507</v>
      </c>
      <c r="D182" s="307"/>
      <c r="E182" s="307"/>
      <c r="F182" s="328" t="s">
        <v>7308</v>
      </c>
      <c r="G182" s="307"/>
      <c r="H182" s="307" t="s">
        <v>9002</v>
      </c>
      <c r="I182" s="307" t="s">
        <v>8963</v>
      </c>
      <c r="J182" s="307"/>
      <c r="K182" s="353"/>
    </row>
    <row r="183" spans="2:11" s="1" customFormat="1" ht="15" customHeight="1">
      <c r="B183" s="330"/>
      <c r="C183" s="307" t="s">
        <v>9003</v>
      </c>
      <c r="D183" s="307"/>
      <c r="E183" s="307"/>
      <c r="F183" s="328" t="s">
        <v>7308</v>
      </c>
      <c r="G183" s="307"/>
      <c r="H183" s="307" t="s">
        <v>9004</v>
      </c>
      <c r="I183" s="307" t="s">
        <v>8963</v>
      </c>
      <c r="J183" s="307"/>
      <c r="K183" s="353"/>
    </row>
    <row r="184" spans="2:11" s="1" customFormat="1" ht="15" customHeight="1">
      <c r="B184" s="330"/>
      <c r="C184" s="307" t="s">
        <v>8992</v>
      </c>
      <c r="D184" s="307"/>
      <c r="E184" s="307"/>
      <c r="F184" s="328" t="s">
        <v>7308</v>
      </c>
      <c r="G184" s="307"/>
      <c r="H184" s="307" t="s">
        <v>9005</v>
      </c>
      <c r="I184" s="307" t="s">
        <v>8963</v>
      </c>
      <c r="J184" s="307"/>
      <c r="K184" s="353"/>
    </row>
    <row r="185" spans="2:11" s="1" customFormat="1" ht="15" customHeight="1">
      <c r="B185" s="330"/>
      <c r="C185" s="307" t="s">
        <v>509</v>
      </c>
      <c r="D185" s="307"/>
      <c r="E185" s="307"/>
      <c r="F185" s="328" t="s">
        <v>7519</v>
      </c>
      <c r="G185" s="307"/>
      <c r="H185" s="307" t="s">
        <v>9006</v>
      </c>
      <c r="I185" s="307" t="s">
        <v>8931</v>
      </c>
      <c r="J185" s="307">
        <v>50</v>
      </c>
      <c r="K185" s="353"/>
    </row>
    <row r="186" spans="2:11" s="1" customFormat="1" ht="15" customHeight="1">
      <c r="B186" s="330"/>
      <c r="C186" s="307" t="s">
        <v>9007</v>
      </c>
      <c r="D186" s="307"/>
      <c r="E186" s="307"/>
      <c r="F186" s="328" t="s">
        <v>7519</v>
      </c>
      <c r="G186" s="307"/>
      <c r="H186" s="307" t="s">
        <v>9008</v>
      </c>
      <c r="I186" s="307" t="s">
        <v>9009</v>
      </c>
      <c r="J186" s="307"/>
      <c r="K186" s="353"/>
    </row>
    <row r="187" spans="2:11" s="1" customFormat="1" ht="15" customHeight="1">
      <c r="B187" s="330"/>
      <c r="C187" s="307" t="s">
        <v>9010</v>
      </c>
      <c r="D187" s="307"/>
      <c r="E187" s="307"/>
      <c r="F187" s="328" t="s">
        <v>7519</v>
      </c>
      <c r="G187" s="307"/>
      <c r="H187" s="307" t="s">
        <v>9011</v>
      </c>
      <c r="I187" s="307" t="s">
        <v>9009</v>
      </c>
      <c r="J187" s="307"/>
      <c r="K187" s="353"/>
    </row>
    <row r="188" spans="2:11" s="1" customFormat="1" ht="15" customHeight="1">
      <c r="B188" s="330"/>
      <c r="C188" s="307" t="s">
        <v>9012</v>
      </c>
      <c r="D188" s="307"/>
      <c r="E188" s="307"/>
      <c r="F188" s="328" t="s">
        <v>7519</v>
      </c>
      <c r="G188" s="307"/>
      <c r="H188" s="307" t="s">
        <v>9013</v>
      </c>
      <c r="I188" s="307" t="s">
        <v>9009</v>
      </c>
      <c r="J188" s="307"/>
      <c r="K188" s="353"/>
    </row>
    <row r="189" spans="2:11" s="1" customFormat="1" ht="15" customHeight="1">
      <c r="B189" s="330"/>
      <c r="C189" s="366" t="s">
        <v>9014</v>
      </c>
      <c r="D189" s="307"/>
      <c r="E189" s="307"/>
      <c r="F189" s="328" t="s">
        <v>7519</v>
      </c>
      <c r="G189" s="307"/>
      <c r="H189" s="307" t="s">
        <v>9015</v>
      </c>
      <c r="I189" s="307" t="s">
        <v>9016</v>
      </c>
      <c r="J189" s="367" t="s">
        <v>9017</v>
      </c>
      <c r="K189" s="353"/>
    </row>
    <row r="190" spans="2:11" s="19" customFormat="1" ht="15" customHeight="1">
      <c r="B190" s="368"/>
      <c r="C190" s="369" t="s">
        <v>9018</v>
      </c>
      <c r="D190" s="370"/>
      <c r="E190" s="370"/>
      <c r="F190" s="371" t="s">
        <v>7519</v>
      </c>
      <c r="G190" s="370"/>
      <c r="H190" s="370" t="s">
        <v>9019</v>
      </c>
      <c r="I190" s="370" t="s">
        <v>9016</v>
      </c>
      <c r="J190" s="372" t="s">
        <v>9017</v>
      </c>
      <c r="K190" s="373"/>
    </row>
    <row r="191" spans="2:11" s="1" customFormat="1" ht="15" customHeight="1">
      <c r="B191" s="330"/>
      <c r="C191" s="366" t="s">
        <v>42</v>
      </c>
      <c r="D191" s="307"/>
      <c r="E191" s="307"/>
      <c r="F191" s="328" t="s">
        <v>7308</v>
      </c>
      <c r="G191" s="307"/>
      <c r="H191" s="304" t="s">
        <v>9020</v>
      </c>
      <c r="I191" s="307" t="s">
        <v>9021</v>
      </c>
      <c r="J191" s="307"/>
      <c r="K191" s="353"/>
    </row>
    <row r="192" spans="2:11" s="1" customFormat="1" ht="15" customHeight="1">
      <c r="B192" s="330"/>
      <c r="C192" s="366" t="s">
        <v>9022</v>
      </c>
      <c r="D192" s="307"/>
      <c r="E192" s="307"/>
      <c r="F192" s="328" t="s">
        <v>7308</v>
      </c>
      <c r="G192" s="307"/>
      <c r="H192" s="307" t="s">
        <v>9023</v>
      </c>
      <c r="I192" s="307" t="s">
        <v>8963</v>
      </c>
      <c r="J192" s="307"/>
      <c r="K192" s="353"/>
    </row>
    <row r="193" spans="2:11" s="1" customFormat="1" ht="15" customHeight="1">
      <c r="B193" s="330"/>
      <c r="C193" s="366" t="s">
        <v>9024</v>
      </c>
      <c r="D193" s="307"/>
      <c r="E193" s="307"/>
      <c r="F193" s="328" t="s">
        <v>7308</v>
      </c>
      <c r="G193" s="307"/>
      <c r="H193" s="307" t="s">
        <v>9025</v>
      </c>
      <c r="I193" s="307" t="s">
        <v>8963</v>
      </c>
      <c r="J193" s="307"/>
      <c r="K193" s="353"/>
    </row>
    <row r="194" spans="2:11" s="1" customFormat="1" ht="15" customHeight="1">
      <c r="B194" s="330"/>
      <c r="C194" s="366" t="s">
        <v>9026</v>
      </c>
      <c r="D194" s="307"/>
      <c r="E194" s="307"/>
      <c r="F194" s="328" t="s">
        <v>7519</v>
      </c>
      <c r="G194" s="307"/>
      <c r="H194" s="307" t="s">
        <v>9027</v>
      </c>
      <c r="I194" s="307" t="s">
        <v>8963</v>
      </c>
      <c r="J194" s="307"/>
      <c r="K194" s="353"/>
    </row>
    <row r="195" spans="2:11" s="1" customFormat="1" ht="15" customHeight="1">
      <c r="B195" s="359"/>
      <c r="C195" s="374"/>
      <c r="D195" s="339"/>
      <c r="E195" s="339"/>
      <c r="F195" s="339"/>
      <c r="G195" s="339"/>
      <c r="H195" s="339"/>
      <c r="I195" s="339"/>
      <c r="J195" s="339"/>
      <c r="K195" s="360"/>
    </row>
    <row r="196" spans="2:11" s="1" customFormat="1" ht="18.75" customHeight="1">
      <c r="B196" s="341"/>
      <c r="C196" s="351"/>
      <c r="D196" s="351"/>
      <c r="E196" s="351"/>
      <c r="F196" s="361"/>
      <c r="G196" s="351"/>
      <c r="H196" s="351"/>
      <c r="I196" s="351"/>
      <c r="J196" s="351"/>
      <c r="K196" s="341"/>
    </row>
    <row r="197" spans="2:11" s="1" customFormat="1" ht="18.75" customHeight="1">
      <c r="B197" s="341"/>
      <c r="C197" s="351"/>
      <c r="D197" s="351"/>
      <c r="E197" s="351"/>
      <c r="F197" s="361"/>
      <c r="G197" s="351"/>
      <c r="H197" s="351"/>
      <c r="I197" s="351"/>
      <c r="J197" s="351"/>
      <c r="K197" s="341"/>
    </row>
    <row r="198" spans="2:11" s="1" customFormat="1" ht="18.75" customHeight="1">
      <c r="B198" s="314"/>
      <c r="C198" s="314"/>
      <c r="D198" s="314"/>
      <c r="E198" s="314"/>
      <c r="F198" s="314"/>
      <c r="G198" s="314"/>
      <c r="H198" s="314"/>
      <c r="I198" s="314"/>
      <c r="J198" s="314"/>
      <c r="K198" s="314"/>
    </row>
    <row r="199" spans="2:11" s="1" customFormat="1" ht="13.5">
      <c r="B199" s="296"/>
      <c r="C199" s="297"/>
      <c r="D199" s="297"/>
      <c r="E199" s="297"/>
      <c r="F199" s="297"/>
      <c r="G199" s="297"/>
      <c r="H199" s="297"/>
      <c r="I199" s="297"/>
      <c r="J199" s="297"/>
      <c r="K199" s="298"/>
    </row>
    <row r="200" spans="2:11" s="1" customFormat="1" ht="21">
      <c r="B200" s="299"/>
      <c r="C200" s="439" t="s">
        <v>9028</v>
      </c>
      <c r="D200" s="439"/>
      <c r="E200" s="439"/>
      <c r="F200" s="439"/>
      <c r="G200" s="439"/>
      <c r="H200" s="439"/>
      <c r="I200" s="439"/>
      <c r="J200" s="439"/>
      <c r="K200" s="300"/>
    </row>
    <row r="201" spans="2:11" s="1" customFormat="1" ht="25.5" customHeight="1">
      <c r="B201" s="299"/>
      <c r="C201" s="375" t="s">
        <v>9029</v>
      </c>
      <c r="D201" s="375"/>
      <c r="E201" s="375"/>
      <c r="F201" s="375" t="s">
        <v>9030</v>
      </c>
      <c r="G201" s="376"/>
      <c r="H201" s="442" t="s">
        <v>9031</v>
      </c>
      <c r="I201" s="442"/>
      <c r="J201" s="442"/>
      <c r="K201" s="300"/>
    </row>
    <row r="202" spans="2:11" s="1" customFormat="1" ht="5.25" customHeight="1">
      <c r="B202" s="330"/>
      <c r="C202" s="325"/>
      <c r="D202" s="325"/>
      <c r="E202" s="325"/>
      <c r="F202" s="325"/>
      <c r="G202" s="351"/>
      <c r="H202" s="325"/>
      <c r="I202" s="325"/>
      <c r="J202" s="325"/>
      <c r="K202" s="353"/>
    </row>
    <row r="203" spans="2:11" s="1" customFormat="1" ht="15" customHeight="1">
      <c r="B203" s="330"/>
      <c r="C203" s="307" t="s">
        <v>9021</v>
      </c>
      <c r="D203" s="307"/>
      <c r="E203" s="307"/>
      <c r="F203" s="328" t="s">
        <v>43</v>
      </c>
      <c r="G203" s="307"/>
      <c r="H203" s="443" t="s">
        <v>9032</v>
      </c>
      <c r="I203" s="443"/>
      <c r="J203" s="443"/>
      <c r="K203" s="353"/>
    </row>
    <row r="204" spans="2:11" s="1" customFormat="1" ht="15" customHeight="1">
      <c r="B204" s="330"/>
      <c r="C204" s="307"/>
      <c r="D204" s="307"/>
      <c r="E204" s="307"/>
      <c r="F204" s="328" t="s">
        <v>44</v>
      </c>
      <c r="G204" s="307"/>
      <c r="H204" s="443" t="s">
        <v>9033</v>
      </c>
      <c r="I204" s="443"/>
      <c r="J204" s="443"/>
      <c r="K204" s="353"/>
    </row>
    <row r="205" spans="2:11" s="1" customFormat="1" ht="15" customHeight="1">
      <c r="B205" s="330"/>
      <c r="C205" s="307"/>
      <c r="D205" s="307"/>
      <c r="E205" s="307"/>
      <c r="F205" s="328" t="s">
        <v>47</v>
      </c>
      <c r="G205" s="307"/>
      <c r="H205" s="443" t="s">
        <v>9034</v>
      </c>
      <c r="I205" s="443"/>
      <c r="J205" s="443"/>
      <c r="K205" s="353"/>
    </row>
    <row r="206" spans="2:11" s="1" customFormat="1" ht="15" customHeight="1">
      <c r="B206" s="330"/>
      <c r="C206" s="307"/>
      <c r="D206" s="307"/>
      <c r="E206" s="307"/>
      <c r="F206" s="328" t="s">
        <v>45</v>
      </c>
      <c r="G206" s="307"/>
      <c r="H206" s="443" t="s">
        <v>9035</v>
      </c>
      <c r="I206" s="443"/>
      <c r="J206" s="443"/>
      <c r="K206" s="353"/>
    </row>
    <row r="207" spans="2:11" s="1" customFormat="1" ht="15" customHeight="1">
      <c r="B207" s="330"/>
      <c r="C207" s="307"/>
      <c r="D207" s="307"/>
      <c r="E207" s="307"/>
      <c r="F207" s="328" t="s">
        <v>46</v>
      </c>
      <c r="G207" s="307"/>
      <c r="H207" s="443" t="s">
        <v>9036</v>
      </c>
      <c r="I207" s="443"/>
      <c r="J207" s="443"/>
      <c r="K207" s="353"/>
    </row>
    <row r="208" spans="2:11" s="1" customFormat="1" ht="15" customHeight="1">
      <c r="B208" s="330"/>
      <c r="C208" s="307"/>
      <c r="D208" s="307"/>
      <c r="E208" s="307"/>
      <c r="F208" s="328"/>
      <c r="G208" s="307"/>
      <c r="H208" s="307"/>
      <c r="I208" s="307"/>
      <c r="J208" s="307"/>
      <c r="K208" s="353"/>
    </row>
    <row r="209" spans="2:11" s="1" customFormat="1" ht="15" customHeight="1">
      <c r="B209" s="330"/>
      <c r="C209" s="307" t="s">
        <v>8975</v>
      </c>
      <c r="D209" s="307"/>
      <c r="E209" s="307"/>
      <c r="F209" s="328" t="s">
        <v>78</v>
      </c>
      <c r="G209" s="307"/>
      <c r="H209" s="443" t="s">
        <v>9037</v>
      </c>
      <c r="I209" s="443"/>
      <c r="J209" s="443"/>
      <c r="K209" s="353"/>
    </row>
    <row r="210" spans="2:11" s="1" customFormat="1" ht="15" customHeight="1">
      <c r="B210" s="330"/>
      <c r="C210" s="307"/>
      <c r="D210" s="307"/>
      <c r="E210" s="307"/>
      <c r="F210" s="328" t="s">
        <v>8874</v>
      </c>
      <c r="G210" s="307"/>
      <c r="H210" s="443" t="s">
        <v>8875</v>
      </c>
      <c r="I210" s="443"/>
      <c r="J210" s="443"/>
      <c r="K210" s="353"/>
    </row>
    <row r="211" spans="2:11" s="1" customFormat="1" ht="15" customHeight="1">
      <c r="B211" s="330"/>
      <c r="C211" s="307"/>
      <c r="D211" s="307"/>
      <c r="E211" s="307"/>
      <c r="F211" s="328" t="s">
        <v>8872</v>
      </c>
      <c r="G211" s="307"/>
      <c r="H211" s="443" t="s">
        <v>9038</v>
      </c>
      <c r="I211" s="443"/>
      <c r="J211" s="443"/>
      <c r="K211" s="353"/>
    </row>
    <row r="212" spans="2:11" s="1" customFormat="1" ht="15" customHeight="1">
      <c r="B212" s="377"/>
      <c r="C212" s="307"/>
      <c r="D212" s="307"/>
      <c r="E212" s="307"/>
      <c r="F212" s="328" t="s">
        <v>8876</v>
      </c>
      <c r="G212" s="366"/>
      <c r="H212" s="444" t="s">
        <v>8877</v>
      </c>
      <c r="I212" s="444"/>
      <c r="J212" s="444"/>
      <c r="K212" s="378"/>
    </row>
    <row r="213" spans="2:11" s="1" customFormat="1" ht="15" customHeight="1">
      <c r="B213" s="377"/>
      <c r="C213" s="307"/>
      <c r="D213" s="307"/>
      <c r="E213" s="307"/>
      <c r="F213" s="328" t="s">
        <v>8878</v>
      </c>
      <c r="G213" s="366"/>
      <c r="H213" s="444" t="s">
        <v>5922</v>
      </c>
      <c r="I213" s="444"/>
      <c r="J213" s="444"/>
      <c r="K213" s="378"/>
    </row>
    <row r="214" spans="2:11" s="1" customFormat="1" ht="15" customHeight="1">
      <c r="B214" s="377"/>
      <c r="C214" s="307"/>
      <c r="D214" s="307"/>
      <c r="E214" s="307"/>
      <c r="F214" s="328"/>
      <c r="G214" s="366"/>
      <c r="H214" s="357"/>
      <c r="I214" s="357"/>
      <c r="J214" s="357"/>
      <c r="K214" s="378"/>
    </row>
    <row r="215" spans="2:11" s="1" customFormat="1" ht="15" customHeight="1">
      <c r="B215" s="377"/>
      <c r="C215" s="307" t="s">
        <v>8999</v>
      </c>
      <c r="D215" s="307"/>
      <c r="E215" s="307"/>
      <c r="F215" s="328">
        <v>1</v>
      </c>
      <c r="G215" s="366"/>
      <c r="H215" s="444" t="s">
        <v>9039</v>
      </c>
      <c r="I215" s="444"/>
      <c r="J215" s="444"/>
      <c r="K215" s="378"/>
    </row>
    <row r="216" spans="2:11" s="1" customFormat="1" ht="15" customHeight="1">
      <c r="B216" s="377"/>
      <c r="C216" s="307"/>
      <c r="D216" s="307"/>
      <c r="E216" s="307"/>
      <c r="F216" s="328">
        <v>2</v>
      </c>
      <c r="G216" s="366"/>
      <c r="H216" s="444" t="s">
        <v>9040</v>
      </c>
      <c r="I216" s="444"/>
      <c r="J216" s="444"/>
      <c r="K216" s="378"/>
    </row>
    <row r="217" spans="2:11" s="1" customFormat="1" ht="15" customHeight="1">
      <c r="B217" s="377"/>
      <c r="C217" s="307"/>
      <c r="D217" s="307"/>
      <c r="E217" s="307"/>
      <c r="F217" s="328">
        <v>3</v>
      </c>
      <c r="G217" s="366"/>
      <c r="H217" s="444" t="s">
        <v>9041</v>
      </c>
      <c r="I217" s="444"/>
      <c r="J217" s="444"/>
      <c r="K217" s="378"/>
    </row>
    <row r="218" spans="2:11" s="1" customFormat="1" ht="15" customHeight="1">
      <c r="B218" s="377"/>
      <c r="C218" s="307"/>
      <c r="D218" s="307"/>
      <c r="E218" s="307"/>
      <c r="F218" s="328">
        <v>4</v>
      </c>
      <c r="G218" s="366"/>
      <c r="H218" s="444" t="s">
        <v>9042</v>
      </c>
      <c r="I218" s="444"/>
      <c r="J218" s="444"/>
      <c r="K218" s="378"/>
    </row>
    <row r="219" spans="2:11" s="1" customFormat="1" ht="12.75" customHeight="1">
      <c r="B219" s="379"/>
      <c r="C219" s="380"/>
      <c r="D219" s="380"/>
      <c r="E219" s="380"/>
      <c r="F219" s="380"/>
      <c r="G219" s="380"/>
      <c r="H219" s="380"/>
      <c r="I219" s="380"/>
      <c r="J219" s="380"/>
      <c r="K219" s="38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SO 01.01 - Stavební část</vt:lpstr>
      <vt:lpstr>SO 01.02 - Zdravotně tech...</vt:lpstr>
      <vt:lpstr>SO 01.03 - Vytápění a chl...</vt:lpstr>
      <vt:lpstr>SO 01.04 - Elektroinstala...</vt:lpstr>
      <vt:lpstr>SO 01.05 - Elektroinstala...</vt:lpstr>
      <vt:lpstr>SO 01.06 - EPS</vt:lpstr>
      <vt:lpstr>SO 01.07 - Fotovoltaický ...</vt:lpstr>
      <vt:lpstr>SO 01.08 - Vzduchotechnika</vt:lpstr>
      <vt:lpstr>SO 01.09 - Měření a regulace</vt:lpstr>
      <vt:lpstr>SO 01.10 - Technologie st...</vt:lpstr>
      <vt:lpstr>VRN - Vedlejší a ostatní ...</vt:lpstr>
      <vt:lpstr>SO 02 - Komunikace a zpev...</vt:lpstr>
      <vt:lpstr>SO 03 - Bourání objektu č...</vt:lpstr>
      <vt:lpstr>SO 06 - Plynovod</vt:lpstr>
      <vt:lpstr>Seznam figur</vt:lpstr>
      <vt:lpstr>Pokyny pro vyplnění</vt:lpstr>
      <vt:lpstr>'Rekapitulace stavby'!Názvy_tisku</vt:lpstr>
      <vt:lpstr>'Seznam figur'!Názvy_tisku</vt:lpstr>
      <vt:lpstr>'SO 01.01 - Stavební část'!Názvy_tisku</vt:lpstr>
      <vt:lpstr>'SO 01.02 - Zdravotně tech...'!Názvy_tisku</vt:lpstr>
      <vt:lpstr>'SO 01.03 - Vytápění a chl...'!Názvy_tisku</vt:lpstr>
      <vt:lpstr>'SO 01.04 - Elektroinstala...'!Názvy_tisku</vt:lpstr>
      <vt:lpstr>'SO 01.05 - Elektroinstala...'!Názvy_tisku</vt:lpstr>
      <vt:lpstr>'SO 01.06 - EPS'!Názvy_tisku</vt:lpstr>
      <vt:lpstr>'SO 01.07 - Fotovoltaický ...'!Názvy_tisku</vt:lpstr>
      <vt:lpstr>'SO 01.08 - Vzduchotechnika'!Názvy_tisku</vt:lpstr>
      <vt:lpstr>'SO 01.09 - Měření a regulace'!Názvy_tisku</vt:lpstr>
      <vt:lpstr>'SO 01.10 - Technologie st...'!Názvy_tisku</vt:lpstr>
      <vt:lpstr>'SO 02 - Komunikace a zpev...'!Názvy_tisku</vt:lpstr>
      <vt:lpstr>'SO 03 - Bourání objektu č...'!Názvy_tisku</vt:lpstr>
      <vt:lpstr>'SO 06 - Plynovod'!Názvy_tisku</vt:lpstr>
      <vt:lpstr>'VRN - Vedlejší a ostatní ...'!Názvy_tisku</vt:lpstr>
      <vt:lpstr>'Pokyny pro vyplnění'!Oblast_tisku</vt:lpstr>
      <vt:lpstr>'Rekapitulace stavby'!Oblast_tisku</vt:lpstr>
      <vt:lpstr>'Seznam figur'!Oblast_tisku</vt:lpstr>
      <vt:lpstr>'SO 01.01 - Stavební část'!Oblast_tisku</vt:lpstr>
      <vt:lpstr>'SO 01.02 - Zdravotně tech...'!Oblast_tisku</vt:lpstr>
      <vt:lpstr>'SO 01.03 - Vytápění a chl...'!Oblast_tisku</vt:lpstr>
      <vt:lpstr>'SO 01.04 - Elektroinstala...'!Oblast_tisku</vt:lpstr>
      <vt:lpstr>'SO 01.05 - Elektroinstala...'!Oblast_tisku</vt:lpstr>
      <vt:lpstr>'SO 01.06 - EPS'!Oblast_tisku</vt:lpstr>
      <vt:lpstr>'SO 01.07 - Fotovoltaický ...'!Oblast_tisku</vt:lpstr>
      <vt:lpstr>'SO 01.08 - Vzduchotechnika'!Oblast_tisku</vt:lpstr>
      <vt:lpstr>'SO 01.09 - Měření a regulace'!Oblast_tisku</vt:lpstr>
      <vt:lpstr>'SO 01.10 - Technologie st...'!Oblast_tisku</vt:lpstr>
      <vt:lpstr>'SO 02 - Komunikace a zpev...'!Oblast_tisku</vt:lpstr>
      <vt:lpstr>'SO 03 - Bourání objektu č...'!Oblast_tisku</vt:lpstr>
      <vt:lpstr>'SO 06 - Plynovod'!Oblast_tisku</vt:lpstr>
      <vt:lpstr>'VRN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Vašek</dc:creator>
  <cp:lastModifiedBy>Martin</cp:lastModifiedBy>
  <dcterms:created xsi:type="dcterms:W3CDTF">2025-01-14T16:31:29Z</dcterms:created>
  <dcterms:modified xsi:type="dcterms:W3CDTF">2025-01-15T09:25:20Z</dcterms:modified>
</cp:coreProperties>
</file>